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bfsfood-my.sharepoint.com/personal/scatalanv_icbfs_cl/Documents/posicionamiento/"/>
    </mc:Choice>
  </mc:AlternateContent>
  <xr:revisionPtr revIDLastSave="421" documentId="11_C20345ACD57CA41A5C3626B1084CE1C92B7FE9E2" xr6:coauthVersionLast="47" xr6:coauthVersionMax="47" xr10:uidLastSave="{AE16F11A-0F89-47D8-8490-A81957A5DE63}"/>
  <bookViews>
    <workbookView xWindow="-110" yWindow="-110" windowWidth="19420" windowHeight="11500" xr2:uid="{00000000-000D-0000-FFFF-FFFF00000000}"/>
  </bookViews>
  <sheets>
    <sheet name="BD LP" sheetId="21" r:id="rId1"/>
    <sheet name="MAQUINAS Y REPUESTOS" sheetId="31" state="hidden" r:id="rId2"/>
    <sheet name="AFOODS" sheetId="4" r:id="rId3"/>
    <sheet name="DELETE" sheetId="24" r:id="rId4"/>
    <sheet name="Planilla de Carga" sheetId="22" r:id="rId5"/>
    <sheet name="VALIDACIONES" sheetId="7" state="hidden" r:id="rId6"/>
  </sheets>
  <externalReferences>
    <externalReference r:id="rId7"/>
  </externalReferences>
  <definedNames>
    <definedName name="_xlnm._FilterDatabase" localSheetId="3" hidden="1">DELETE!$A$1:$AL$1137</definedName>
    <definedName name="_xlnm._FilterDatabase" localSheetId="4" hidden="1">'Planilla de Carga'!$A$1:$V$1599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63" i="22" l="1"/>
  <c r="S1454" i="22"/>
  <c r="S1452" i="22"/>
  <c r="S1442" i="22"/>
  <c r="S1352" i="22"/>
  <c r="S1079" i="22"/>
  <c r="S1076" i="22"/>
  <c r="S1070" i="22"/>
  <c r="S1069" i="22"/>
  <c r="S828" i="22"/>
  <c r="S784" i="22"/>
  <c r="S364" i="22"/>
  <c r="S356" i="22"/>
  <c r="S271" i="22"/>
  <c r="S269" i="22"/>
  <c r="S268" i="22"/>
  <c r="S266" i="22"/>
  <c r="S265" i="22"/>
  <c r="S264" i="22"/>
  <c r="S251" i="22"/>
  <c r="S250" i="22"/>
  <c r="S248" i="22"/>
  <c r="S246" i="22"/>
  <c r="S245" i="22"/>
  <c r="S241" i="22"/>
  <c r="S26" i="22"/>
  <c r="S25" i="22"/>
  <c r="R3" i="22"/>
  <c r="R4" i="22"/>
  <c r="R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18" i="22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36" i="22"/>
  <c r="R37" i="22"/>
  <c r="R38" i="22"/>
  <c r="R39" i="22"/>
  <c r="R40" i="22"/>
  <c r="R41" i="22"/>
  <c r="R42" i="22"/>
  <c r="R43" i="22"/>
  <c r="R44" i="22"/>
  <c r="R45" i="22"/>
  <c r="R46" i="22"/>
  <c r="R47" i="22"/>
  <c r="R48" i="22"/>
  <c r="R49" i="22"/>
  <c r="R50" i="22"/>
  <c r="R51" i="22"/>
  <c r="R52" i="22"/>
  <c r="R53" i="22"/>
  <c r="R54" i="22"/>
  <c r="R55" i="22"/>
  <c r="R56" i="22"/>
  <c r="R57" i="22"/>
  <c r="R58" i="22"/>
  <c r="R59" i="22"/>
  <c r="R60" i="22"/>
  <c r="R61" i="22"/>
  <c r="R62" i="22"/>
  <c r="R63" i="22"/>
  <c r="R64" i="22"/>
  <c r="R65" i="22"/>
  <c r="R66" i="22"/>
  <c r="R67" i="22"/>
  <c r="R68" i="22"/>
  <c r="R69" i="22"/>
  <c r="R70" i="22"/>
  <c r="R71" i="22"/>
  <c r="R72" i="22"/>
  <c r="R73" i="22"/>
  <c r="R74" i="22"/>
  <c r="R75" i="22"/>
  <c r="R76" i="22"/>
  <c r="R77" i="22"/>
  <c r="R78" i="22"/>
  <c r="R79" i="22"/>
  <c r="R80" i="22"/>
  <c r="R81" i="22"/>
  <c r="R82" i="22"/>
  <c r="R83" i="22"/>
  <c r="R84" i="22"/>
  <c r="R85" i="22"/>
  <c r="R86" i="22"/>
  <c r="R87" i="22"/>
  <c r="R88" i="22"/>
  <c r="R89" i="22"/>
  <c r="R90" i="22"/>
  <c r="R91" i="22"/>
  <c r="R92" i="22"/>
  <c r="R93" i="22"/>
  <c r="R94" i="22"/>
  <c r="R95" i="22"/>
  <c r="R96" i="22"/>
  <c r="R97" i="22"/>
  <c r="R98" i="22"/>
  <c r="R99" i="22"/>
  <c r="R100" i="22"/>
  <c r="R101" i="22"/>
  <c r="R102" i="22"/>
  <c r="R103" i="22"/>
  <c r="R104" i="22"/>
  <c r="R105" i="22"/>
  <c r="R106" i="22"/>
  <c r="R107" i="22"/>
  <c r="R108" i="22"/>
  <c r="R109" i="22"/>
  <c r="R110" i="22"/>
  <c r="R111" i="22"/>
  <c r="R112" i="22"/>
  <c r="R113" i="22"/>
  <c r="R114" i="22"/>
  <c r="R115" i="22"/>
  <c r="R116" i="22"/>
  <c r="R117" i="22"/>
  <c r="R118" i="22"/>
  <c r="R119" i="22"/>
  <c r="R120" i="22"/>
  <c r="R121" i="22"/>
  <c r="R122" i="22"/>
  <c r="R123" i="22"/>
  <c r="R124" i="22"/>
  <c r="R125" i="22"/>
  <c r="R126" i="22"/>
  <c r="R127" i="22"/>
  <c r="R128" i="22"/>
  <c r="R129" i="22"/>
  <c r="R130" i="22"/>
  <c r="R131" i="22"/>
  <c r="R132" i="22"/>
  <c r="R133" i="22"/>
  <c r="R134" i="22"/>
  <c r="R135" i="22"/>
  <c r="R136" i="22"/>
  <c r="R137" i="22"/>
  <c r="R138" i="22"/>
  <c r="R139" i="22"/>
  <c r="R140" i="22"/>
  <c r="R141" i="22"/>
  <c r="R142" i="22"/>
  <c r="R143" i="22"/>
  <c r="R144" i="22"/>
  <c r="R145" i="22"/>
  <c r="R146" i="22"/>
  <c r="R147" i="22"/>
  <c r="R148" i="22"/>
  <c r="R149" i="22"/>
  <c r="R150" i="22"/>
  <c r="R151" i="22"/>
  <c r="R152" i="22"/>
  <c r="R153" i="22"/>
  <c r="R154" i="22"/>
  <c r="R155" i="22"/>
  <c r="R156" i="22"/>
  <c r="R157" i="22"/>
  <c r="R158" i="22"/>
  <c r="R159" i="22"/>
  <c r="R160" i="22"/>
  <c r="R161" i="22"/>
  <c r="R162" i="22"/>
  <c r="R163" i="22"/>
  <c r="R164" i="22"/>
  <c r="R165" i="22"/>
  <c r="R166" i="22"/>
  <c r="R167" i="22"/>
  <c r="R168" i="22"/>
  <c r="R169" i="22"/>
  <c r="R170" i="22"/>
  <c r="R171" i="22"/>
  <c r="R172" i="22"/>
  <c r="R173" i="22"/>
  <c r="R174" i="22"/>
  <c r="R175" i="22"/>
  <c r="R176" i="22"/>
  <c r="R177" i="22"/>
  <c r="R178" i="22"/>
  <c r="R179" i="22"/>
  <c r="R180" i="22"/>
  <c r="R181" i="22"/>
  <c r="R182" i="22"/>
  <c r="R183" i="22"/>
  <c r="R184" i="22"/>
  <c r="R185" i="22"/>
  <c r="R186" i="22"/>
  <c r="R187" i="22"/>
  <c r="R188" i="22"/>
  <c r="R189" i="22"/>
  <c r="R190" i="22"/>
  <c r="R191" i="22"/>
  <c r="R192" i="22"/>
  <c r="R193" i="22"/>
  <c r="R194" i="22"/>
  <c r="R195" i="22"/>
  <c r="R196" i="22"/>
  <c r="R197" i="22"/>
  <c r="R198" i="22"/>
  <c r="R199" i="22"/>
  <c r="R200" i="22"/>
  <c r="R201" i="22"/>
  <c r="R202" i="22"/>
  <c r="R203" i="22"/>
  <c r="R204" i="22"/>
  <c r="R205" i="22"/>
  <c r="R206" i="22"/>
  <c r="R207" i="22"/>
  <c r="R208" i="22"/>
  <c r="R209" i="22"/>
  <c r="R210" i="22"/>
  <c r="R211" i="22"/>
  <c r="R212" i="22"/>
  <c r="R213" i="22"/>
  <c r="R214" i="22"/>
  <c r="R215" i="22"/>
  <c r="R216" i="22"/>
  <c r="R217" i="22"/>
  <c r="R218" i="22"/>
  <c r="R219" i="22"/>
  <c r="R220" i="22"/>
  <c r="R221" i="22"/>
  <c r="R222" i="22"/>
  <c r="R223" i="22"/>
  <c r="R224" i="22"/>
  <c r="R225" i="22"/>
  <c r="R226" i="22"/>
  <c r="R227" i="22"/>
  <c r="R228" i="22"/>
  <c r="R229" i="22"/>
  <c r="R230" i="22"/>
  <c r="R231" i="22"/>
  <c r="R232" i="22"/>
  <c r="R233" i="22"/>
  <c r="R234" i="22"/>
  <c r="R235" i="22"/>
  <c r="R236" i="22"/>
  <c r="R237" i="22"/>
  <c r="R238" i="22"/>
  <c r="R239" i="22"/>
  <c r="R240" i="22"/>
  <c r="R241" i="22"/>
  <c r="R242" i="22"/>
  <c r="R243" i="22"/>
  <c r="R244" i="22"/>
  <c r="R245" i="22"/>
  <c r="R246" i="22"/>
  <c r="R247" i="22"/>
  <c r="R248" i="22"/>
  <c r="R249" i="22"/>
  <c r="R250" i="22"/>
  <c r="R251" i="22"/>
  <c r="R252" i="22"/>
  <c r="R253" i="22"/>
  <c r="R254" i="22"/>
  <c r="R255" i="22"/>
  <c r="R256" i="22"/>
  <c r="R257" i="22"/>
  <c r="R258" i="22"/>
  <c r="R259" i="22"/>
  <c r="R260" i="22"/>
  <c r="R261" i="22"/>
  <c r="R262" i="22"/>
  <c r="R263" i="22"/>
  <c r="R264" i="22"/>
  <c r="R265" i="22"/>
  <c r="R266" i="22"/>
  <c r="R267" i="22"/>
  <c r="R268" i="22"/>
  <c r="R269" i="22"/>
  <c r="R270" i="22"/>
  <c r="R271" i="22"/>
  <c r="R272" i="22"/>
  <c r="R273" i="22"/>
  <c r="R274" i="22"/>
  <c r="R275" i="22"/>
  <c r="R276" i="22"/>
  <c r="R277" i="22"/>
  <c r="R278" i="22"/>
  <c r="R279" i="22"/>
  <c r="R280" i="22"/>
  <c r="R281" i="22"/>
  <c r="R282" i="22"/>
  <c r="R283" i="22"/>
  <c r="R284" i="22"/>
  <c r="R285" i="22"/>
  <c r="R286" i="22"/>
  <c r="R287" i="22"/>
  <c r="R288" i="22"/>
  <c r="R289" i="22"/>
  <c r="R290" i="22"/>
  <c r="R291" i="22"/>
  <c r="R292" i="22"/>
  <c r="R293" i="22"/>
  <c r="R294" i="22"/>
  <c r="R295" i="22"/>
  <c r="R296" i="22"/>
  <c r="R297" i="22"/>
  <c r="R298" i="22"/>
  <c r="R299" i="22"/>
  <c r="R300" i="22"/>
  <c r="R301" i="22"/>
  <c r="R302" i="22"/>
  <c r="R303" i="22"/>
  <c r="R304" i="22"/>
  <c r="R305" i="22"/>
  <c r="R306" i="22"/>
  <c r="R307" i="22"/>
  <c r="R308" i="22"/>
  <c r="R309" i="22"/>
  <c r="R310" i="22"/>
  <c r="R311" i="22"/>
  <c r="R312" i="22"/>
  <c r="R313" i="22"/>
  <c r="R314" i="22"/>
  <c r="R315" i="22"/>
  <c r="R316" i="22"/>
  <c r="R317" i="22"/>
  <c r="R318" i="22"/>
  <c r="R319" i="22"/>
  <c r="R320" i="22"/>
  <c r="R321" i="22"/>
  <c r="R322" i="22"/>
  <c r="R323" i="22"/>
  <c r="R324" i="22"/>
  <c r="R325" i="22"/>
  <c r="R326" i="22"/>
  <c r="R327" i="22"/>
  <c r="R328" i="22"/>
  <c r="R329" i="22"/>
  <c r="R330" i="22"/>
  <c r="R331" i="22"/>
  <c r="R332" i="22"/>
  <c r="R333" i="22"/>
  <c r="R334" i="22"/>
  <c r="R335" i="22"/>
  <c r="R336" i="22"/>
  <c r="R337" i="22"/>
  <c r="R338" i="22"/>
  <c r="R339" i="22"/>
  <c r="R340" i="22"/>
  <c r="R341" i="22"/>
  <c r="R342" i="22"/>
  <c r="R343" i="22"/>
  <c r="R344" i="22"/>
  <c r="R345" i="22"/>
  <c r="R346" i="22"/>
  <c r="R347" i="22"/>
  <c r="R348" i="22"/>
  <c r="R349" i="22"/>
  <c r="R350" i="22"/>
  <c r="R351" i="22"/>
  <c r="R352" i="22"/>
  <c r="R353" i="22"/>
  <c r="R354" i="22"/>
  <c r="R355" i="22"/>
  <c r="R356" i="22"/>
  <c r="R357" i="22"/>
  <c r="R358" i="22"/>
  <c r="R359" i="22"/>
  <c r="R360" i="22"/>
  <c r="R361" i="22"/>
  <c r="R362" i="22"/>
  <c r="R363" i="22"/>
  <c r="R364" i="22"/>
  <c r="R365" i="22"/>
  <c r="R366" i="22"/>
  <c r="R367" i="22"/>
  <c r="R368" i="22"/>
  <c r="R369" i="22"/>
  <c r="R370" i="22"/>
  <c r="R371" i="22"/>
  <c r="R372" i="22"/>
  <c r="R373" i="22"/>
  <c r="R374" i="22"/>
  <c r="R375" i="22"/>
  <c r="R376" i="22"/>
  <c r="R377" i="22"/>
  <c r="R378" i="22"/>
  <c r="R379" i="22"/>
  <c r="R380" i="22"/>
  <c r="R381" i="22"/>
  <c r="R382" i="22"/>
  <c r="R383" i="22"/>
  <c r="R384" i="22"/>
  <c r="R385" i="22"/>
  <c r="R386" i="22"/>
  <c r="R387" i="22"/>
  <c r="R388" i="22"/>
  <c r="R389" i="22"/>
  <c r="R390" i="22"/>
  <c r="R391" i="22"/>
  <c r="R392" i="22"/>
  <c r="R393" i="22"/>
  <c r="R394" i="22"/>
  <c r="R395" i="22"/>
  <c r="R396" i="22"/>
  <c r="R397" i="22"/>
  <c r="R398" i="22"/>
  <c r="R399" i="22"/>
  <c r="R400" i="22"/>
  <c r="R401" i="22"/>
  <c r="R402" i="22"/>
  <c r="R403" i="22"/>
  <c r="R404" i="22"/>
  <c r="R405" i="22"/>
  <c r="R406" i="22"/>
  <c r="R407" i="22"/>
  <c r="R408" i="22"/>
  <c r="R409" i="22"/>
  <c r="R410" i="22"/>
  <c r="R411" i="22"/>
  <c r="R412" i="22"/>
  <c r="R413" i="22"/>
  <c r="R414" i="22"/>
  <c r="R415" i="22"/>
  <c r="R416" i="22"/>
  <c r="R417" i="22"/>
  <c r="R418" i="22"/>
  <c r="R419" i="22"/>
  <c r="R420" i="22"/>
  <c r="R421" i="22"/>
  <c r="R422" i="22"/>
  <c r="R423" i="22"/>
  <c r="R424" i="22"/>
  <c r="R425" i="22"/>
  <c r="R426" i="22"/>
  <c r="R427" i="22"/>
  <c r="R428" i="22"/>
  <c r="R429" i="22"/>
  <c r="R430" i="22"/>
  <c r="R431" i="22"/>
  <c r="R432" i="22"/>
  <c r="R433" i="22"/>
  <c r="R434" i="22"/>
  <c r="R435" i="22"/>
  <c r="R436" i="22"/>
  <c r="R437" i="22"/>
  <c r="R438" i="22"/>
  <c r="R439" i="22"/>
  <c r="R440" i="22"/>
  <c r="R441" i="22"/>
  <c r="R442" i="22"/>
  <c r="R443" i="22"/>
  <c r="R444" i="22"/>
  <c r="R445" i="22"/>
  <c r="R446" i="22"/>
  <c r="R447" i="22"/>
  <c r="R448" i="22"/>
  <c r="R449" i="22"/>
  <c r="R450" i="22"/>
  <c r="R451" i="22"/>
  <c r="R452" i="22"/>
  <c r="R453" i="22"/>
  <c r="R454" i="22"/>
  <c r="R455" i="22"/>
  <c r="R456" i="22"/>
  <c r="R457" i="22"/>
  <c r="R458" i="22"/>
  <c r="R459" i="22"/>
  <c r="R460" i="22"/>
  <c r="R461" i="22"/>
  <c r="R462" i="22"/>
  <c r="R463" i="22"/>
  <c r="R464" i="22"/>
  <c r="R465" i="22"/>
  <c r="R466" i="22"/>
  <c r="R467" i="22"/>
  <c r="R468" i="22"/>
  <c r="R469" i="22"/>
  <c r="R470" i="22"/>
  <c r="R471" i="22"/>
  <c r="R472" i="22"/>
  <c r="R473" i="22"/>
  <c r="R474" i="22"/>
  <c r="R475" i="22"/>
  <c r="R476" i="22"/>
  <c r="R477" i="22"/>
  <c r="R478" i="22"/>
  <c r="R479" i="22"/>
  <c r="R480" i="22"/>
  <c r="R481" i="22"/>
  <c r="R482" i="22"/>
  <c r="R483" i="22"/>
  <c r="R484" i="22"/>
  <c r="R485" i="22"/>
  <c r="R486" i="22"/>
  <c r="R487" i="22"/>
  <c r="R488" i="22"/>
  <c r="R489" i="22"/>
  <c r="R490" i="22"/>
  <c r="R491" i="22"/>
  <c r="R492" i="22"/>
  <c r="R493" i="22"/>
  <c r="R494" i="22"/>
  <c r="R495" i="22"/>
  <c r="R496" i="22"/>
  <c r="R497" i="22"/>
  <c r="R498" i="22"/>
  <c r="R499" i="22"/>
  <c r="R500" i="22"/>
  <c r="R501" i="22"/>
  <c r="R502" i="22"/>
  <c r="R503" i="22"/>
  <c r="R504" i="22"/>
  <c r="R505" i="22"/>
  <c r="R506" i="22"/>
  <c r="R507" i="22"/>
  <c r="R508" i="22"/>
  <c r="R509" i="22"/>
  <c r="R510" i="22"/>
  <c r="R511" i="22"/>
  <c r="R512" i="22"/>
  <c r="R513" i="22"/>
  <c r="R514" i="22"/>
  <c r="R515" i="22"/>
  <c r="R516" i="22"/>
  <c r="R517" i="22"/>
  <c r="R518" i="22"/>
  <c r="R519" i="22"/>
  <c r="R520" i="22"/>
  <c r="R521" i="22"/>
  <c r="R522" i="22"/>
  <c r="R523" i="22"/>
  <c r="R524" i="22"/>
  <c r="R525" i="22"/>
  <c r="R526" i="22"/>
  <c r="R527" i="22"/>
  <c r="R528" i="22"/>
  <c r="R529" i="22"/>
  <c r="R530" i="22"/>
  <c r="R531" i="22"/>
  <c r="R532" i="22"/>
  <c r="R533" i="22"/>
  <c r="R534" i="22"/>
  <c r="R535" i="22"/>
  <c r="R536" i="22"/>
  <c r="R537" i="22"/>
  <c r="R538" i="22"/>
  <c r="R539" i="22"/>
  <c r="R540" i="22"/>
  <c r="R541" i="22"/>
  <c r="R542" i="22"/>
  <c r="R543" i="22"/>
  <c r="R544" i="22"/>
  <c r="R545" i="22"/>
  <c r="R546" i="22"/>
  <c r="R547" i="22"/>
  <c r="R548" i="22"/>
  <c r="R549" i="22"/>
  <c r="R550" i="22"/>
  <c r="R551" i="22"/>
  <c r="R552" i="22"/>
  <c r="R553" i="22"/>
  <c r="R554" i="22"/>
  <c r="R555" i="22"/>
  <c r="R556" i="22"/>
  <c r="R557" i="22"/>
  <c r="R558" i="22"/>
  <c r="R559" i="22"/>
  <c r="R560" i="22"/>
  <c r="R561" i="22"/>
  <c r="R562" i="22"/>
  <c r="R563" i="22"/>
  <c r="R564" i="22"/>
  <c r="R565" i="22"/>
  <c r="R566" i="22"/>
  <c r="R567" i="22"/>
  <c r="R568" i="22"/>
  <c r="R569" i="22"/>
  <c r="R570" i="22"/>
  <c r="R571" i="22"/>
  <c r="R572" i="22"/>
  <c r="R573" i="22"/>
  <c r="R574" i="22"/>
  <c r="R575" i="22"/>
  <c r="R576" i="22"/>
  <c r="R577" i="22"/>
  <c r="R578" i="22"/>
  <c r="R579" i="22"/>
  <c r="R580" i="22"/>
  <c r="R581" i="22"/>
  <c r="R582" i="22"/>
  <c r="R583" i="22"/>
  <c r="R584" i="22"/>
  <c r="R585" i="22"/>
  <c r="R586" i="22"/>
  <c r="R587" i="22"/>
  <c r="R588" i="22"/>
  <c r="R589" i="22"/>
  <c r="R590" i="22"/>
  <c r="R591" i="22"/>
  <c r="R592" i="22"/>
  <c r="R593" i="22"/>
  <c r="R594" i="22"/>
  <c r="R595" i="22"/>
  <c r="R596" i="22"/>
  <c r="R597" i="22"/>
  <c r="R598" i="22"/>
  <c r="R599" i="22"/>
  <c r="R600" i="22"/>
  <c r="R601" i="22"/>
  <c r="R602" i="22"/>
  <c r="R603" i="22"/>
  <c r="R604" i="22"/>
  <c r="R605" i="22"/>
  <c r="R606" i="22"/>
  <c r="R607" i="22"/>
  <c r="R608" i="22"/>
  <c r="R609" i="22"/>
  <c r="R610" i="22"/>
  <c r="R611" i="22"/>
  <c r="R612" i="22"/>
  <c r="R613" i="22"/>
  <c r="R614" i="22"/>
  <c r="R615" i="22"/>
  <c r="R616" i="22"/>
  <c r="R617" i="22"/>
  <c r="R618" i="22"/>
  <c r="R619" i="22"/>
  <c r="R620" i="22"/>
  <c r="R621" i="22"/>
  <c r="R622" i="22"/>
  <c r="R623" i="22"/>
  <c r="R624" i="22"/>
  <c r="R625" i="22"/>
  <c r="R626" i="22"/>
  <c r="R627" i="22"/>
  <c r="R628" i="22"/>
  <c r="R629" i="22"/>
  <c r="R630" i="22"/>
  <c r="R631" i="22"/>
  <c r="R632" i="22"/>
  <c r="R633" i="22"/>
  <c r="R634" i="22"/>
  <c r="R635" i="22"/>
  <c r="R636" i="22"/>
  <c r="R637" i="22"/>
  <c r="R638" i="22"/>
  <c r="R639" i="22"/>
  <c r="R640" i="22"/>
  <c r="R641" i="22"/>
  <c r="R642" i="22"/>
  <c r="R643" i="22"/>
  <c r="R644" i="22"/>
  <c r="R645" i="22"/>
  <c r="R646" i="22"/>
  <c r="R647" i="22"/>
  <c r="R648" i="22"/>
  <c r="R649" i="22"/>
  <c r="R650" i="22"/>
  <c r="R651" i="22"/>
  <c r="R652" i="22"/>
  <c r="R653" i="22"/>
  <c r="R654" i="22"/>
  <c r="R655" i="22"/>
  <c r="R656" i="22"/>
  <c r="R657" i="22"/>
  <c r="R658" i="22"/>
  <c r="R659" i="22"/>
  <c r="R660" i="22"/>
  <c r="R661" i="22"/>
  <c r="R662" i="22"/>
  <c r="R663" i="22"/>
  <c r="R664" i="22"/>
  <c r="R665" i="22"/>
  <c r="R666" i="22"/>
  <c r="R667" i="22"/>
  <c r="R668" i="22"/>
  <c r="R669" i="22"/>
  <c r="R670" i="22"/>
  <c r="R671" i="22"/>
  <c r="R672" i="22"/>
  <c r="R673" i="22"/>
  <c r="R674" i="22"/>
  <c r="R675" i="22"/>
  <c r="R676" i="22"/>
  <c r="R677" i="22"/>
  <c r="R678" i="22"/>
  <c r="R679" i="22"/>
  <c r="R680" i="22"/>
  <c r="R681" i="22"/>
  <c r="R682" i="22"/>
  <c r="R683" i="22"/>
  <c r="R684" i="22"/>
  <c r="R685" i="22"/>
  <c r="R686" i="22"/>
  <c r="R687" i="22"/>
  <c r="R688" i="22"/>
  <c r="R689" i="22"/>
  <c r="R690" i="22"/>
  <c r="R691" i="22"/>
  <c r="R692" i="22"/>
  <c r="R693" i="22"/>
  <c r="R694" i="22"/>
  <c r="R695" i="22"/>
  <c r="R696" i="22"/>
  <c r="R697" i="22"/>
  <c r="R698" i="22"/>
  <c r="R699" i="22"/>
  <c r="R700" i="22"/>
  <c r="R701" i="22"/>
  <c r="R702" i="22"/>
  <c r="R703" i="22"/>
  <c r="R704" i="22"/>
  <c r="R705" i="22"/>
  <c r="R706" i="22"/>
  <c r="R707" i="22"/>
  <c r="R708" i="22"/>
  <c r="R709" i="22"/>
  <c r="R710" i="22"/>
  <c r="R711" i="22"/>
  <c r="R712" i="22"/>
  <c r="R713" i="22"/>
  <c r="R714" i="22"/>
  <c r="R715" i="22"/>
  <c r="R716" i="22"/>
  <c r="R717" i="22"/>
  <c r="R718" i="22"/>
  <c r="R719" i="22"/>
  <c r="R720" i="22"/>
  <c r="R721" i="22"/>
  <c r="R722" i="22"/>
  <c r="R723" i="22"/>
  <c r="R724" i="22"/>
  <c r="R725" i="22"/>
  <c r="R726" i="22"/>
  <c r="R727" i="22"/>
  <c r="R728" i="22"/>
  <c r="R729" i="22"/>
  <c r="R730" i="22"/>
  <c r="R731" i="22"/>
  <c r="R732" i="22"/>
  <c r="R733" i="22"/>
  <c r="R734" i="22"/>
  <c r="R735" i="22"/>
  <c r="R736" i="22"/>
  <c r="R737" i="22"/>
  <c r="R738" i="22"/>
  <c r="R739" i="22"/>
  <c r="R740" i="22"/>
  <c r="R741" i="22"/>
  <c r="R742" i="22"/>
  <c r="R743" i="22"/>
  <c r="R744" i="22"/>
  <c r="R745" i="22"/>
  <c r="R746" i="22"/>
  <c r="R747" i="22"/>
  <c r="R748" i="22"/>
  <c r="R749" i="22"/>
  <c r="R750" i="22"/>
  <c r="R751" i="22"/>
  <c r="R752" i="22"/>
  <c r="R753" i="22"/>
  <c r="R754" i="22"/>
  <c r="R755" i="22"/>
  <c r="R756" i="22"/>
  <c r="R757" i="22"/>
  <c r="R758" i="22"/>
  <c r="R759" i="22"/>
  <c r="R760" i="22"/>
  <c r="R761" i="22"/>
  <c r="R762" i="22"/>
  <c r="R763" i="22"/>
  <c r="R764" i="22"/>
  <c r="R765" i="22"/>
  <c r="R766" i="22"/>
  <c r="R767" i="22"/>
  <c r="R768" i="22"/>
  <c r="R769" i="22"/>
  <c r="R770" i="22"/>
  <c r="R771" i="22"/>
  <c r="R772" i="22"/>
  <c r="R773" i="22"/>
  <c r="R774" i="22"/>
  <c r="R775" i="22"/>
  <c r="R776" i="22"/>
  <c r="R777" i="22"/>
  <c r="R778" i="22"/>
  <c r="R779" i="22"/>
  <c r="R780" i="22"/>
  <c r="R781" i="22"/>
  <c r="R782" i="22"/>
  <c r="R783" i="22"/>
  <c r="R784" i="22"/>
  <c r="R785" i="22"/>
  <c r="R786" i="22"/>
  <c r="R787" i="22"/>
  <c r="R788" i="22"/>
  <c r="R789" i="22"/>
  <c r="R790" i="22"/>
  <c r="R791" i="22"/>
  <c r="R792" i="22"/>
  <c r="R793" i="22"/>
  <c r="R794" i="22"/>
  <c r="R795" i="22"/>
  <c r="R796" i="22"/>
  <c r="R797" i="22"/>
  <c r="R798" i="22"/>
  <c r="R799" i="22"/>
  <c r="R800" i="22"/>
  <c r="R801" i="22"/>
  <c r="R802" i="22"/>
  <c r="R803" i="22"/>
  <c r="R804" i="22"/>
  <c r="R805" i="22"/>
  <c r="R806" i="22"/>
  <c r="R807" i="22"/>
  <c r="R808" i="22"/>
  <c r="R809" i="22"/>
  <c r="R810" i="22"/>
  <c r="R811" i="22"/>
  <c r="R812" i="22"/>
  <c r="R813" i="22"/>
  <c r="R814" i="22"/>
  <c r="R815" i="22"/>
  <c r="R816" i="22"/>
  <c r="R817" i="22"/>
  <c r="R818" i="22"/>
  <c r="R819" i="22"/>
  <c r="R820" i="22"/>
  <c r="R821" i="22"/>
  <c r="R822" i="22"/>
  <c r="R823" i="22"/>
  <c r="R824" i="22"/>
  <c r="R825" i="22"/>
  <c r="R826" i="22"/>
  <c r="R827" i="22"/>
  <c r="R828" i="22"/>
  <c r="R829" i="22"/>
  <c r="R830" i="22"/>
  <c r="R831" i="22"/>
  <c r="R832" i="22"/>
  <c r="R833" i="22"/>
  <c r="R834" i="22"/>
  <c r="R835" i="22"/>
  <c r="R836" i="22"/>
  <c r="R837" i="22"/>
  <c r="R838" i="22"/>
  <c r="R839" i="22"/>
  <c r="R840" i="22"/>
  <c r="R841" i="22"/>
  <c r="R842" i="22"/>
  <c r="R843" i="22"/>
  <c r="R844" i="22"/>
  <c r="R845" i="22"/>
  <c r="R846" i="22"/>
  <c r="R847" i="22"/>
  <c r="R848" i="22"/>
  <c r="R849" i="22"/>
  <c r="R850" i="22"/>
  <c r="R851" i="22"/>
  <c r="R852" i="22"/>
  <c r="R853" i="22"/>
  <c r="R854" i="22"/>
  <c r="R855" i="22"/>
  <c r="R856" i="22"/>
  <c r="R857" i="22"/>
  <c r="R858" i="22"/>
  <c r="R859" i="22"/>
  <c r="R860" i="22"/>
  <c r="R861" i="22"/>
  <c r="R862" i="22"/>
  <c r="R863" i="22"/>
  <c r="R864" i="22"/>
  <c r="R865" i="22"/>
  <c r="R866" i="22"/>
  <c r="R867" i="22"/>
  <c r="R868" i="22"/>
  <c r="R869" i="22"/>
  <c r="R870" i="22"/>
  <c r="R871" i="22"/>
  <c r="R872" i="22"/>
  <c r="R873" i="22"/>
  <c r="R874" i="22"/>
  <c r="R875" i="22"/>
  <c r="R876" i="22"/>
  <c r="R877" i="22"/>
  <c r="R878" i="22"/>
  <c r="R879" i="22"/>
  <c r="R880" i="22"/>
  <c r="R881" i="22"/>
  <c r="R882" i="22"/>
  <c r="R883" i="22"/>
  <c r="R884" i="22"/>
  <c r="R885" i="22"/>
  <c r="R886" i="22"/>
  <c r="R887" i="22"/>
  <c r="R888" i="22"/>
  <c r="R889" i="22"/>
  <c r="R890" i="22"/>
  <c r="R891" i="22"/>
  <c r="R892" i="22"/>
  <c r="R893" i="22"/>
  <c r="R894" i="22"/>
  <c r="R895" i="22"/>
  <c r="R896" i="22"/>
  <c r="R897" i="22"/>
  <c r="R898" i="22"/>
  <c r="R899" i="22"/>
  <c r="R900" i="22"/>
  <c r="R901" i="22"/>
  <c r="R902" i="22"/>
  <c r="R903" i="22"/>
  <c r="R904" i="22"/>
  <c r="R905" i="22"/>
  <c r="R906" i="22"/>
  <c r="R907" i="22"/>
  <c r="R908" i="22"/>
  <c r="R909" i="22"/>
  <c r="R910" i="22"/>
  <c r="R911" i="22"/>
  <c r="R912" i="22"/>
  <c r="R913" i="22"/>
  <c r="R914" i="22"/>
  <c r="R915" i="22"/>
  <c r="R916" i="22"/>
  <c r="R917" i="22"/>
  <c r="R918" i="22"/>
  <c r="R919" i="22"/>
  <c r="R920" i="22"/>
  <c r="R921" i="22"/>
  <c r="R922" i="22"/>
  <c r="R923" i="22"/>
  <c r="R924" i="22"/>
  <c r="R925" i="22"/>
  <c r="R926" i="22"/>
  <c r="R927" i="22"/>
  <c r="R928" i="22"/>
  <c r="R929" i="22"/>
  <c r="R930" i="22"/>
  <c r="R931" i="22"/>
  <c r="R932" i="22"/>
  <c r="R933" i="22"/>
  <c r="R934" i="22"/>
  <c r="R935" i="22"/>
  <c r="R936" i="22"/>
  <c r="R937" i="22"/>
  <c r="R938" i="22"/>
  <c r="R939" i="22"/>
  <c r="R940" i="22"/>
  <c r="R941" i="22"/>
  <c r="R942" i="22"/>
  <c r="R943" i="22"/>
  <c r="R944" i="22"/>
  <c r="R945" i="22"/>
  <c r="R946" i="22"/>
  <c r="R947" i="22"/>
  <c r="R948" i="22"/>
  <c r="R949" i="22"/>
  <c r="R950" i="22"/>
  <c r="R951" i="22"/>
  <c r="R952" i="22"/>
  <c r="R953" i="22"/>
  <c r="R954" i="22"/>
  <c r="R955" i="22"/>
  <c r="R956" i="22"/>
  <c r="R957" i="22"/>
  <c r="R958" i="22"/>
  <c r="R959" i="22"/>
  <c r="R960" i="22"/>
  <c r="R961" i="22"/>
  <c r="R962" i="22"/>
  <c r="R963" i="22"/>
  <c r="R964" i="22"/>
  <c r="R965" i="22"/>
  <c r="R966" i="22"/>
  <c r="R967" i="22"/>
  <c r="R968" i="22"/>
  <c r="R969" i="22"/>
  <c r="R970" i="22"/>
  <c r="R971" i="22"/>
  <c r="R972" i="22"/>
  <c r="R973" i="22"/>
  <c r="R974" i="22"/>
  <c r="R975" i="22"/>
  <c r="R976" i="22"/>
  <c r="R977" i="22"/>
  <c r="R978" i="22"/>
  <c r="R979" i="22"/>
  <c r="R980" i="22"/>
  <c r="R981" i="22"/>
  <c r="R982" i="22"/>
  <c r="R983" i="22"/>
  <c r="R984" i="22"/>
  <c r="R985" i="22"/>
  <c r="R986" i="22"/>
  <c r="R987" i="22"/>
  <c r="R988" i="22"/>
  <c r="R989" i="22"/>
  <c r="R990" i="22"/>
  <c r="R991" i="22"/>
  <c r="R992" i="22"/>
  <c r="R993" i="22"/>
  <c r="R994" i="22"/>
  <c r="R995" i="22"/>
  <c r="R996" i="22"/>
  <c r="R997" i="22"/>
  <c r="R998" i="22"/>
  <c r="R999" i="22"/>
  <c r="R1000" i="22"/>
  <c r="R1001" i="22"/>
  <c r="R1002" i="22"/>
  <c r="R1003" i="22"/>
  <c r="R1004" i="22"/>
  <c r="R1005" i="22"/>
  <c r="R1006" i="22"/>
  <c r="R1007" i="22"/>
  <c r="R1008" i="22"/>
  <c r="R1009" i="22"/>
  <c r="R1010" i="22"/>
  <c r="R1011" i="22"/>
  <c r="R1012" i="22"/>
  <c r="R1013" i="22"/>
  <c r="R1014" i="22"/>
  <c r="R1015" i="22"/>
  <c r="R1016" i="22"/>
  <c r="R1017" i="22"/>
  <c r="R1018" i="22"/>
  <c r="R1019" i="22"/>
  <c r="R1020" i="22"/>
  <c r="R1021" i="22"/>
  <c r="R1022" i="22"/>
  <c r="R1023" i="22"/>
  <c r="R1024" i="22"/>
  <c r="R1025" i="22"/>
  <c r="R1026" i="22"/>
  <c r="R1027" i="22"/>
  <c r="R1028" i="22"/>
  <c r="R1029" i="22"/>
  <c r="R1030" i="22"/>
  <c r="R1031" i="22"/>
  <c r="R1032" i="22"/>
  <c r="R1033" i="22"/>
  <c r="R1034" i="22"/>
  <c r="R1035" i="22"/>
  <c r="R1036" i="22"/>
  <c r="R1037" i="22"/>
  <c r="R1038" i="22"/>
  <c r="R1039" i="22"/>
  <c r="R1040" i="22"/>
  <c r="R1041" i="22"/>
  <c r="R1042" i="22"/>
  <c r="R1043" i="22"/>
  <c r="R1044" i="22"/>
  <c r="R1045" i="22"/>
  <c r="R1046" i="22"/>
  <c r="R1047" i="22"/>
  <c r="R1048" i="22"/>
  <c r="R1049" i="22"/>
  <c r="R1050" i="22"/>
  <c r="R1051" i="22"/>
  <c r="R1052" i="22"/>
  <c r="R1053" i="22"/>
  <c r="R1054" i="22"/>
  <c r="R1055" i="22"/>
  <c r="R1056" i="22"/>
  <c r="R1057" i="22"/>
  <c r="R1058" i="22"/>
  <c r="R1059" i="22"/>
  <c r="R1060" i="22"/>
  <c r="R1061" i="22"/>
  <c r="R1062" i="22"/>
  <c r="R1063" i="22"/>
  <c r="R1064" i="22"/>
  <c r="R1065" i="22"/>
  <c r="R1066" i="22"/>
  <c r="R1067" i="22"/>
  <c r="R1068" i="22"/>
  <c r="R1069" i="22"/>
  <c r="R1070" i="22"/>
  <c r="R1071" i="22"/>
  <c r="R1072" i="22"/>
  <c r="R1073" i="22"/>
  <c r="R1074" i="22"/>
  <c r="R1075" i="22"/>
  <c r="R1076" i="22"/>
  <c r="R1077" i="22"/>
  <c r="R1078" i="22"/>
  <c r="R1079" i="22"/>
  <c r="R1080" i="22"/>
  <c r="R1081" i="22"/>
  <c r="R1082" i="22"/>
  <c r="R1083" i="22"/>
  <c r="R1084" i="22"/>
  <c r="R1085" i="22"/>
  <c r="R1086" i="22"/>
  <c r="R1087" i="22"/>
  <c r="R1088" i="22"/>
  <c r="R1089" i="22"/>
  <c r="R1090" i="22"/>
  <c r="R1091" i="22"/>
  <c r="R1092" i="22"/>
  <c r="R1093" i="22"/>
  <c r="R1094" i="22"/>
  <c r="R1095" i="22"/>
  <c r="R1096" i="22"/>
  <c r="R1097" i="22"/>
  <c r="R1098" i="22"/>
  <c r="R1099" i="22"/>
  <c r="R1100" i="22"/>
  <c r="R1101" i="22"/>
  <c r="R1102" i="22"/>
  <c r="R1103" i="22"/>
  <c r="R1104" i="22"/>
  <c r="R1105" i="22"/>
  <c r="R1106" i="22"/>
  <c r="R1107" i="22"/>
  <c r="R1108" i="22"/>
  <c r="R1109" i="22"/>
  <c r="R1110" i="22"/>
  <c r="R1111" i="22"/>
  <c r="R1112" i="22"/>
  <c r="R1113" i="22"/>
  <c r="R1114" i="22"/>
  <c r="R1115" i="22"/>
  <c r="R1116" i="22"/>
  <c r="R1117" i="22"/>
  <c r="R1118" i="22"/>
  <c r="R1119" i="22"/>
  <c r="R1120" i="22"/>
  <c r="R1121" i="22"/>
  <c r="R1122" i="22"/>
  <c r="R1123" i="22"/>
  <c r="R1124" i="22"/>
  <c r="R1125" i="22"/>
  <c r="R1126" i="22"/>
  <c r="R1127" i="22"/>
  <c r="R1128" i="22"/>
  <c r="R1129" i="22"/>
  <c r="R1130" i="22"/>
  <c r="R1131" i="22"/>
  <c r="R1132" i="22"/>
  <c r="R1133" i="22"/>
  <c r="R1134" i="22"/>
  <c r="R1135" i="22"/>
  <c r="R1136" i="22"/>
  <c r="R1137" i="22"/>
  <c r="R1138" i="22"/>
  <c r="R1139" i="22"/>
  <c r="R1140" i="22"/>
  <c r="R1141" i="22"/>
  <c r="R1142" i="22"/>
  <c r="R1143" i="22"/>
  <c r="R1144" i="22"/>
  <c r="R1145" i="22"/>
  <c r="R1146" i="22"/>
  <c r="R1147" i="22"/>
  <c r="R1148" i="22"/>
  <c r="R1149" i="22"/>
  <c r="R1150" i="22"/>
  <c r="R1151" i="22"/>
  <c r="R1152" i="22"/>
  <c r="R1153" i="22"/>
  <c r="R1154" i="22"/>
  <c r="R1155" i="22"/>
  <c r="R1156" i="22"/>
  <c r="R1157" i="22"/>
  <c r="R1158" i="22"/>
  <c r="R1159" i="22"/>
  <c r="R1160" i="22"/>
  <c r="R1161" i="22"/>
  <c r="R1162" i="22"/>
  <c r="R1163" i="22"/>
  <c r="R1164" i="22"/>
  <c r="R1165" i="22"/>
  <c r="R1166" i="22"/>
  <c r="R1167" i="22"/>
  <c r="R1168" i="22"/>
  <c r="R1169" i="22"/>
  <c r="R1170" i="22"/>
  <c r="R1171" i="22"/>
  <c r="R1172" i="22"/>
  <c r="R1173" i="22"/>
  <c r="R1174" i="22"/>
  <c r="R1175" i="22"/>
  <c r="R1176" i="22"/>
  <c r="R1177" i="22"/>
  <c r="R1178" i="22"/>
  <c r="R1179" i="22"/>
  <c r="R1180" i="22"/>
  <c r="R1181" i="22"/>
  <c r="R1182" i="22"/>
  <c r="R1183" i="22"/>
  <c r="R1184" i="22"/>
  <c r="R1185" i="22"/>
  <c r="R1186" i="22"/>
  <c r="R1187" i="22"/>
  <c r="R1188" i="22"/>
  <c r="R1189" i="22"/>
  <c r="R1190" i="22"/>
  <c r="R1191" i="22"/>
  <c r="R1192" i="22"/>
  <c r="R1193" i="22"/>
  <c r="R1194" i="22"/>
  <c r="R1195" i="22"/>
  <c r="R1196" i="22"/>
  <c r="R1197" i="22"/>
  <c r="R1198" i="22"/>
  <c r="R1199" i="22"/>
  <c r="R1200" i="22"/>
  <c r="R1201" i="22"/>
  <c r="R1202" i="22"/>
  <c r="R1203" i="22"/>
  <c r="R1204" i="22"/>
  <c r="R1205" i="22"/>
  <c r="R1206" i="22"/>
  <c r="R1207" i="22"/>
  <c r="R1208" i="22"/>
  <c r="R1209" i="22"/>
  <c r="R1210" i="22"/>
  <c r="R1211" i="22"/>
  <c r="R1212" i="22"/>
  <c r="R1213" i="22"/>
  <c r="R1214" i="22"/>
  <c r="R1215" i="22"/>
  <c r="R1216" i="22"/>
  <c r="R1217" i="22"/>
  <c r="R1218" i="22"/>
  <c r="R1219" i="22"/>
  <c r="R1220" i="22"/>
  <c r="R1221" i="22"/>
  <c r="R1222" i="22"/>
  <c r="R1223" i="22"/>
  <c r="R1224" i="22"/>
  <c r="R1225" i="22"/>
  <c r="R1226" i="22"/>
  <c r="R1227" i="22"/>
  <c r="R1228" i="22"/>
  <c r="R1229" i="22"/>
  <c r="R1230" i="22"/>
  <c r="R1231" i="22"/>
  <c r="R1232" i="22"/>
  <c r="R1233" i="22"/>
  <c r="R1234" i="22"/>
  <c r="R1235" i="22"/>
  <c r="R1236" i="22"/>
  <c r="R1237" i="22"/>
  <c r="R1238" i="22"/>
  <c r="R1239" i="22"/>
  <c r="R1240" i="22"/>
  <c r="R1241" i="22"/>
  <c r="R1242" i="22"/>
  <c r="R1243" i="22"/>
  <c r="R1244" i="22"/>
  <c r="R1245" i="22"/>
  <c r="R1246" i="22"/>
  <c r="R1247" i="22"/>
  <c r="R1248" i="22"/>
  <c r="R1249" i="22"/>
  <c r="R1250" i="22"/>
  <c r="R1251" i="22"/>
  <c r="R1252" i="22"/>
  <c r="R1253" i="22"/>
  <c r="R1254" i="22"/>
  <c r="R1255" i="22"/>
  <c r="R1256" i="22"/>
  <c r="R1257" i="22"/>
  <c r="R1258" i="22"/>
  <c r="R1259" i="22"/>
  <c r="R1260" i="22"/>
  <c r="R1261" i="22"/>
  <c r="R1262" i="22"/>
  <c r="R1263" i="22"/>
  <c r="R1264" i="22"/>
  <c r="R1265" i="22"/>
  <c r="R1266" i="22"/>
  <c r="R1267" i="22"/>
  <c r="R1268" i="22"/>
  <c r="R1269" i="22"/>
  <c r="R1270" i="22"/>
  <c r="R1271" i="22"/>
  <c r="R1272" i="22"/>
  <c r="R1273" i="22"/>
  <c r="R1274" i="22"/>
  <c r="R1275" i="22"/>
  <c r="R1276" i="22"/>
  <c r="R1277" i="22"/>
  <c r="R1278" i="22"/>
  <c r="R1279" i="22"/>
  <c r="R1280" i="22"/>
  <c r="R1281" i="22"/>
  <c r="R1282" i="22"/>
  <c r="R1283" i="22"/>
  <c r="R1284" i="22"/>
  <c r="R1285" i="22"/>
  <c r="R1286" i="22"/>
  <c r="R1287" i="22"/>
  <c r="R1288" i="22"/>
  <c r="R1289" i="22"/>
  <c r="R1290" i="22"/>
  <c r="R1291" i="22"/>
  <c r="R1292" i="22"/>
  <c r="R1293" i="22"/>
  <c r="R1294" i="22"/>
  <c r="R1295" i="22"/>
  <c r="R1296" i="22"/>
  <c r="R1297" i="22"/>
  <c r="R1298" i="22"/>
  <c r="R1299" i="22"/>
  <c r="R1300" i="22"/>
  <c r="R1301" i="22"/>
  <c r="R1302" i="22"/>
  <c r="R1303" i="22"/>
  <c r="R1304" i="22"/>
  <c r="R1305" i="22"/>
  <c r="R1306" i="22"/>
  <c r="R1307" i="22"/>
  <c r="R1308" i="22"/>
  <c r="R1309" i="22"/>
  <c r="R1310" i="22"/>
  <c r="R1311" i="22"/>
  <c r="R1312" i="22"/>
  <c r="R1313" i="22"/>
  <c r="R1314" i="22"/>
  <c r="R1315" i="22"/>
  <c r="R1316" i="22"/>
  <c r="R1317" i="22"/>
  <c r="R1318" i="22"/>
  <c r="R1319" i="22"/>
  <c r="R1320" i="22"/>
  <c r="R1321" i="22"/>
  <c r="R1322" i="22"/>
  <c r="R1323" i="22"/>
  <c r="R1324" i="22"/>
  <c r="R1325" i="22"/>
  <c r="R1326" i="22"/>
  <c r="R1327" i="22"/>
  <c r="R1328" i="22"/>
  <c r="R1329" i="22"/>
  <c r="R1330" i="22"/>
  <c r="R1331" i="22"/>
  <c r="R1332" i="22"/>
  <c r="R1333" i="22"/>
  <c r="R1334" i="22"/>
  <c r="R1335" i="22"/>
  <c r="R1336" i="22"/>
  <c r="R1337" i="22"/>
  <c r="R1338" i="22"/>
  <c r="R1339" i="22"/>
  <c r="R1340" i="22"/>
  <c r="R1341" i="22"/>
  <c r="R1342" i="22"/>
  <c r="R1343" i="22"/>
  <c r="R1344" i="22"/>
  <c r="R1345" i="22"/>
  <c r="R1346" i="22"/>
  <c r="R1347" i="22"/>
  <c r="R1348" i="22"/>
  <c r="R1349" i="22"/>
  <c r="R1350" i="22"/>
  <c r="R1351" i="22"/>
  <c r="R1352" i="22"/>
  <c r="R1353" i="22"/>
  <c r="R1354" i="22"/>
  <c r="R1355" i="22"/>
  <c r="R1356" i="22"/>
  <c r="R1357" i="22"/>
  <c r="R1358" i="22"/>
  <c r="R1359" i="22"/>
  <c r="R1360" i="22"/>
  <c r="R1361" i="22"/>
  <c r="R1362" i="22"/>
  <c r="R1363" i="22"/>
  <c r="R1364" i="22"/>
  <c r="R1365" i="22"/>
  <c r="R1366" i="22"/>
  <c r="R1367" i="22"/>
  <c r="R1368" i="22"/>
  <c r="R1369" i="22"/>
  <c r="R1370" i="22"/>
  <c r="R1371" i="22"/>
  <c r="R1372" i="22"/>
  <c r="R1373" i="22"/>
  <c r="R1374" i="22"/>
  <c r="R1375" i="22"/>
  <c r="R1376" i="22"/>
  <c r="R1377" i="22"/>
  <c r="R1378" i="22"/>
  <c r="R1379" i="22"/>
  <c r="R1380" i="22"/>
  <c r="R1381" i="22"/>
  <c r="R1382" i="22"/>
  <c r="R1383" i="22"/>
  <c r="R1384" i="22"/>
  <c r="R1385" i="22"/>
  <c r="R1386" i="22"/>
  <c r="R1387" i="22"/>
  <c r="R1388" i="22"/>
  <c r="R1389" i="22"/>
  <c r="R1390" i="22"/>
  <c r="R1391" i="22"/>
  <c r="R1392" i="22"/>
  <c r="R1393" i="22"/>
  <c r="R1394" i="22"/>
  <c r="R1395" i="22"/>
  <c r="R1396" i="22"/>
  <c r="R1397" i="22"/>
  <c r="R1398" i="22"/>
  <c r="R1399" i="22"/>
  <c r="R1400" i="22"/>
  <c r="R1401" i="22"/>
  <c r="R1402" i="22"/>
  <c r="R1403" i="22"/>
  <c r="R1404" i="22"/>
  <c r="R1405" i="22"/>
  <c r="R1406" i="22"/>
  <c r="R1407" i="22"/>
  <c r="R1408" i="22"/>
  <c r="R1409" i="22"/>
  <c r="R1410" i="22"/>
  <c r="R1411" i="22"/>
  <c r="R1412" i="22"/>
  <c r="R1413" i="22"/>
  <c r="R1414" i="22"/>
  <c r="R1415" i="22"/>
  <c r="R1416" i="22"/>
  <c r="R1417" i="22"/>
  <c r="R1418" i="22"/>
  <c r="R1419" i="22"/>
  <c r="R1420" i="22"/>
  <c r="R1421" i="22"/>
  <c r="R1422" i="22"/>
  <c r="R1423" i="22"/>
  <c r="R1424" i="22"/>
  <c r="R1425" i="22"/>
  <c r="R1426" i="22"/>
  <c r="R1427" i="22"/>
  <c r="R1428" i="22"/>
  <c r="R1429" i="22"/>
  <c r="R1430" i="22"/>
  <c r="R1431" i="22"/>
  <c r="R1432" i="22"/>
  <c r="R1433" i="22"/>
  <c r="R1434" i="22"/>
  <c r="R1435" i="22"/>
  <c r="R1436" i="22"/>
  <c r="R1437" i="22"/>
  <c r="R1438" i="22"/>
  <c r="R1439" i="22"/>
  <c r="R1440" i="22"/>
  <c r="R1441" i="22"/>
  <c r="R1442" i="22"/>
  <c r="R1443" i="22"/>
  <c r="R1444" i="22"/>
  <c r="R1445" i="22"/>
  <c r="R1446" i="22"/>
  <c r="R1447" i="22"/>
  <c r="R1448" i="22"/>
  <c r="R1449" i="22"/>
  <c r="R1450" i="22"/>
  <c r="R1451" i="22"/>
  <c r="R1452" i="22"/>
  <c r="R1453" i="22"/>
  <c r="R1454" i="22"/>
  <c r="R1455" i="22"/>
  <c r="R1456" i="22"/>
  <c r="R1457" i="22"/>
  <c r="R1458" i="22"/>
  <c r="R1459" i="22"/>
  <c r="R1460" i="22"/>
  <c r="R1461" i="22"/>
  <c r="R1462" i="22"/>
  <c r="R1463" i="22"/>
  <c r="R1464" i="22"/>
  <c r="R1465" i="22"/>
  <c r="R1466" i="22"/>
  <c r="R1467" i="22"/>
  <c r="R1468" i="22"/>
  <c r="R1469" i="22"/>
  <c r="R1470" i="22"/>
  <c r="R1471" i="22"/>
  <c r="R1472" i="22"/>
  <c r="R1473" i="22"/>
  <c r="R1474" i="22"/>
  <c r="R1475" i="22"/>
  <c r="R1476" i="22"/>
  <c r="R1477" i="22"/>
  <c r="R1478" i="22"/>
  <c r="R1479" i="22"/>
  <c r="R1480" i="22"/>
  <c r="R1481" i="22"/>
  <c r="R1482" i="22"/>
  <c r="R1483" i="22"/>
  <c r="R1484" i="22"/>
  <c r="R1485" i="22"/>
  <c r="R1486" i="22"/>
  <c r="R1487" i="22"/>
  <c r="R1488" i="22"/>
  <c r="R1489" i="22"/>
  <c r="R1490" i="22"/>
  <c r="R1491" i="22"/>
  <c r="R1492" i="22"/>
  <c r="R1493" i="22"/>
  <c r="R1494" i="22"/>
  <c r="R1495" i="22"/>
  <c r="R1496" i="22"/>
  <c r="R1497" i="22"/>
  <c r="R1498" i="22"/>
  <c r="R1499" i="22"/>
  <c r="R1500" i="22"/>
  <c r="R1501" i="22"/>
  <c r="R1502" i="22"/>
  <c r="R1503" i="22"/>
  <c r="R1504" i="22"/>
  <c r="R1505" i="22"/>
  <c r="R1506" i="22"/>
  <c r="R1507" i="22"/>
  <c r="R1508" i="22"/>
  <c r="R1509" i="22"/>
  <c r="R1510" i="22"/>
  <c r="R1511" i="22"/>
  <c r="R1512" i="22"/>
  <c r="R1513" i="22"/>
  <c r="R1514" i="22"/>
  <c r="R1515" i="22"/>
  <c r="R1516" i="22"/>
  <c r="R1517" i="22"/>
  <c r="R1518" i="22"/>
  <c r="R1519" i="22"/>
  <c r="R1520" i="22"/>
  <c r="R1521" i="22"/>
  <c r="R1522" i="22"/>
  <c r="R1523" i="22"/>
  <c r="R1524" i="22"/>
  <c r="R1525" i="22"/>
  <c r="R1526" i="22"/>
  <c r="R1527" i="22"/>
  <c r="R1528" i="22"/>
  <c r="R1529" i="22"/>
  <c r="R1530" i="22"/>
  <c r="R1531" i="22"/>
  <c r="R1532" i="22"/>
  <c r="R1533" i="22"/>
  <c r="R1534" i="22"/>
  <c r="R1535" i="22"/>
  <c r="R1536" i="22"/>
  <c r="R1537" i="22"/>
  <c r="R1538" i="22"/>
  <c r="R1539" i="22"/>
  <c r="R1540" i="22"/>
  <c r="R1541" i="22"/>
  <c r="R1542" i="22"/>
  <c r="R1543" i="22"/>
  <c r="R1544" i="22"/>
  <c r="R1545" i="22"/>
  <c r="R1546" i="22"/>
  <c r="R1547" i="22"/>
  <c r="R1548" i="22"/>
  <c r="R1549" i="22"/>
  <c r="R1550" i="22"/>
  <c r="R1551" i="22"/>
  <c r="R1552" i="22"/>
  <c r="R1553" i="22"/>
  <c r="R1554" i="22"/>
  <c r="R1555" i="22"/>
  <c r="R1556" i="22"/>
  <c r="R1557" i="22"/>
  <c r="R1558" i="22"/>
  <c r="R1559" i="22"/>
  <c r="R1560" i="22"/>
  <c r="R1561" i="22"/>
  <c r="R1562" i="22"/>
  <c r="R1563" i="22"/>
  <c r="R1564" i="22"/>
  <c r="R1565" i="22"/>
  <c r="R1566" i="22"/>
  <c r="R1567" i="22"/>
  <c r="R1568" i="22"/>
  <c r="R1569" i="22"/>
  <c r="R1570" i="22"/>
  <c r="R1571" i="22"/>
  <c r="R1572" i="22"/>
  <c r="R1573" i="22"/>
  <c r="R1574" i="22"/>
  <c r="R1575" i="22"/>
  <c r="R1576" i="22"/>
  <c r="R1577" i="22"/>
  <c r="R1578" i="22"/>
  <c r="R1579" i="22"/>
  <c r="R1580" i="22"/>
  <c r="R1581" i="22"/>
  <c r="R1582" i="22"/>
  <c r="R1583" i="22"/>
  <c r="R1584" i="22"/>
  <c r="R1585" i="22"/>
  <c r="R1586" i="22"/>
  <c r="R1587" i="22"/>
  <c r="R1588" i="22"/>
  <c r="R1589" i="22"/>
  <c r="R1590" i="22"/>
  <c r="R1591" i="22"/>
  <c r="R1592" i="22"/>
  <c r="R1593" i="22"/>
  <c r="R1594" i="22"/>
  <c r="R1595" i="22"/>
  <c r="R1596" i="22"/>
  <c r="R1597" i="22"/>
  <c r="R1598" i="22"/>
  <c r="R1599" i="22"/>
  <c r="R2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936" i="22"/>
  <c r="O937" i="22"/>
  <c r="O938" i="22"/>
  <c r="O939" i="22"/>
  <c r="O940" i="22"/>
  <c r="O941" i="22"/>
  <c r="O942" i="22"/>
  <c r="O943" i="22"/>
  <c r="O944" i="22"/>
  <c r="O945" i="22"/>
  <c r="O946" i="22"/>
  <c r="O947" i="22"/>
  <c r="O948" i="22"/>
  <c r="O949" i="22"/>
  <c r="O950" i="22"/>
  <c r="O951" i="22"/>
  <c r="O952" i="22"/>
  <c r="O953" i="22"/>
  <c r="O954" i="22"/>
  <c r="O955" i="22"/>
  <c r="O956" i="22"/>
  <c r="O957" i="22"/>
  <c r="O958" i="22"/>
  <c r="O959" i="22"/>
  <c r="O960" i="22"/>
  <c r="O961" i="22"/>
  <c r="O962" i="22"/>
  <c r="O963" i="22"/>
  <c r="O964" i="22"/>
  <c r="O965" i="22"/>
  <c r="O966" i="22"/>
  <c r="O967" i="22"/>
  <c r="O968" i="22"/>
  <c r="O969" i="22"/>
  <c r="O970" i="22"/>
  <c r="O971" i="22"/>
  <c r="O972" i="22"/>
  <c r="O973" i="22"/>
  <c r="O974" i="22"/>
  <c r="O975" i="22"/>
  <c r="O976" i="22"/>
  <c r="O977" i="22"/>
  <c r="O978" i="22"/>
  <c r="O979" i="22"/>
  <c r="O980" i="22"/>
  <c r="O981" i="22"/>
  <c r="O982" i="22"/>
  <c r="O983" i="22"/>
  <c r="O984" i="22"/>
  <c r="O985" i="22"/>
  <c r="O986" i="22"/>
  <c r="O987" i="22"/>
  <c r="O988" i="22"/>
  <c r="O989" i="22"/>
  <c r="O990" i="22"/>
  <c r="O991" i="22"/>
  <c r="O992" i="22"/>
  <c r="O993" i="22"/>
  <c r="O994" i="22"/>
  <c r="O995" i="22"/>
  <c r="O996" i="22"/>
  <c r="O997" i="22"/>
  <c r="O998" i="22"/>
  <c r="O999" i="22"/>
  <c r="O1000" i="22"/>
  <c r="O1001" i="22"/>
  <c r="O1002" i="22"/>
  <c r="O1003" i="22"/>
  <c r="O1004" i="22"/>
  <c r="O1005" i="22"/>
  <c r="O1006" i="22"/>
  <c r="O1007" i="22"/>
  <c r="O1008" i="22"/>
  <c r="O1009" i="22"/>
  <c r="O1010" i="22"/>
  <c r="O1011" i="22"/>
  <c r="O1012" i="22"/>
  <c r="O1013" i="22"/>
  <c r="O1014" i="22"/>
  <c r="O1015" i="22"/>
  <c r="O1016" i="22"/>
  <c r="O1017" i="22"/>
  <c r="O1018" i="22"/>
  <c r="O1019" i="22"/>
  <c r="O1020" i="22"/>
  <c r="O1021" i="22"/>
  <c r="O1022" i="22"/>
  <c r="O1023" i="22"/>
  <c r="O1024" i="22"/>
  <c r="O1025" i="22"/>
  <c r="O1026" i="22"/>
  <c r="O1027" i="22"/>
  <c r="O1028" i="22"/>
  <c r="O1029" i="22"/>
  <c r="O1030" i="22"/>
  <c r="O1031" i="22"/>
  <c r="O1032" i="22"/>
  <c r="O1033" i="22"/>
  <c r="O1034" i="22"/>
  <c r="O1035" i="22"/>
  <c r="O1036" i="22"/>
  <c r="O1037" i="22"/>
  <c r="O1038" i="22"/>
  <c r="O1039" i="22"/>
  <c r="O1040" i="22"/>
  <c r="O1041" i="22"/>
  <c r="O1042" i="22"/>
  <c r="O1043" i="22"/>
  <c r="O1044" i="22"/>
  <c r="O1045" i="22"/>
  <c r="O1046" i="22"/>
  <c r="O1047" i="22"/>
  <c r="O1048" i="22"/>
  <c r="O1049" i="22"/>
  <c r="O1050" i="22"/>
  <c r="O1051" i="22"/>
  <c r="O1052" i="22"/>
  <c r="O1053" i="22"/>
  <c r="O1054" i="22"/>
  <c r="O1055" i="22"/>
  <c r="O1056" i="22"/>
  <c r="O1057" i="22"/>
  <c r="O1058" i="22"/>
  <c r="O1059" i="22"/>
  <c r="O1060" i="22"/>
  <c r="O1061" i="22"/>
  <c r="O1062" i="22"/>
  <c r="O1063" i="22"/>
  <c r="O1064" i="22"/>
  <c r="O1065" i="22"/>
  <c r="O1066" i="22"/>
  <c r="O1067" i="22"/>
  <c r="O1068" i="22"/>
  <c r="O1069" i="22"/>
  <c r="O1070" i="22"/>
  <c r="O1071" i="22"/>
  <c r="O1072" i="22"/>
  <c r="O1073" i="22"/>
  <c r="O1074" i="22"/>
  <c r="O1075" i="22"/>
  <c r="O1076" i="22"/>
  <c r="O1077" i="22"/>
  <c r="O1078" i="22"/>
  <c r="O1079" i="22"/>
  <c r="O1080" i="22"/>
  <c r="O1081" i="22"/>
  <c r="O1082" i="22"/>
  <c r="O1083" i="22"/>
  <c r="O1084" i="22"/>
  <c r="O1085" i="22"/>
  <c r="O1086" i="22"/>
  <c r="O1087" i="22"/>
  <c r="O1088" i="22"/>
  <c r="O1089" i="22"/>
  <c r="O1090" i="22"/>
  <c r="O1091" i="22"/>
  <c r="O1092" i="22"/>
  <c r="O1093" i="22"/>
  <c r="O1094" i="22"/>
  <c r="O1095" i="22"/>
  <c r="O1096" i="22"/>
  <c r="O1097" i="22"/>
  <c r="O1098" i="22"/>
  <c r="O1099" i="22"/>
  <c r="O1100" i="22"/>
  <c r="O1101" i="22"/>
  <c r="O1102" i="22"/>
  <c r="O1103" i="22"/>
  <c r="O1104" i="22"/>
  <c r="O1105" i="22"/>
  <c r="O1106" i="22"/>
  <c r="O1107" i="22"/>
  <c r="O1108" i="22"/>
  <c r="O1109" i="22"/>
  <c r="O1110" i="22"/>
  <c r="O1111" i="22"/>
  <c r="O1112" i="22"/>
  <c r="O1113" i="22"/>
  <c r="O1114" i="22"/>
  <c r="O1115" i="22"/>
  <c r="O1116" i="22"/>
  <c r="O1117" i="22"/>
  <c r="O1118" i="22"/>
  <c r="O1119" i="22"/>
  <c r="O1120" i="22"/>
  <c r="O1121" i="22"/>
  <c r="O1122" i="22"/>
  <c r="O1123" i="22"/>
  <c r="O1124" i="22"/>
  <c r="O1125" i="22"/>
  <c r="O1126" i="22"/>
  <c r="O1127" i="22"/>
  <c r="O1128" i="22"/>
  <c r="O1129" i="22"/>
  <c r="O1130" i="22"/>
  <c r="O1131" i="22"/>
  <c r="O1132" i="22"/>
  <c r="O1133" i="22"/>
  <c r="O1134" i="22"/>
  <c r="O1135" i="22"/>
  <c r="O1136" i="22"/>
  <c r="O1137" i="22"/>
  <c r="O1138" i="22"/>
  <c r="O1139" i="22"/>
  <c r="O1140" i="22"/>
  <c r="O1141" i="22"/>
  <c r="O1142" i="22"/>
  <c r="O1143" i="22"/>
  <c r="O1144" i="22"/>
  <c r="O1145" i="22"/>
  <c r="O1146" i="22"/>
  <c r="O1147" i="22"/>
  <c r="O1148" i="22"/>
  <c r="O1149" i="22"/>
  <c r="O1150" i="22"/>
  <c r="O1151" i="22"/>
  <c r="O1152" i="22"/>
  <c r="O1153" i="22"/>
  <c r="O1154" i="22"/>
  <c r="O1155" i="22"/>
  <c r="O1156" i="22"/>
  <c r="O1157" i="22"/>
  <c r="O1158" i="22"/>
  <c r="O1159" i="22"/>
  <c r="O1160" i="22"/>
  <c r="O1161" i="22"/>
  <c r="O1162" i="22"/>
  <c r="O1163" i="22"/>
  <c r="O1164" i="22"/>
  <c r="O1165" i="22"/>
  <c r="O1166" i="22"/>
  <c r="O1167" i="22"/>
  <c r="O1168" i="22"/>
  <c r="O1169" i="22"/>
  <c r="O1170" i="22"/>
  <c r="O1171" i="22"/>
  <c r="O1172" i="22"/>
  <c r="O1173" i="22"/>
  <c r="O1174" i="22"/>
  <c r="O1175" i="22"/>
  <c r="O1176" i="22"/>
  <c r="O1177" i="22"/>
  <c r="O1178" i="22"/>
  <c r="O1179" i="22"/>
  <c r="O1180" i="22"/>
  <c r="O1181" i="22"/>
  <c r="O1182" i="22"/>
  <c r="O1183" i="22"/>
  <c r="O1184" i="22"/>
  <c r="O1185" i="22"/>
  <c r="O1186" i="22"/>
  <c r="O1187" i="22"/>
  <c r="O1188" i="22"/>
  <c r="O1189" i="22"/>
  <c r="O1190" i="22"/>
  <c r="O1191" i="22"/>
  <c r="O1192" i="22"/>
  <c r="O1193" i="22"/>
  <c r="O1194" i="22"/>
  <c r="O1195" i="22"/>
  <c r="O1196" i="22"/>
  <c r="O1197" i="22"/>
  <c r="O1198" i="22"/>
  <c r="O1199" i="22"/>
  <c r="O1200" i="22"/>
  <c r="O1201" i="22"/>
  <c r="O1202" i="22"/>
  <c r="O1203" i="22"/>
  <c r="O1204" i="22"/>
  <c r="O1205" i="22"/>
  <c r="O1206" i="22"/>
  <c r="O1207" i="22"/>
  <c r="O1208" i="22"/>
  <c r="O1209" i="22"/>
  <c r="O1210" i="22"/>
  <c r="O1211" i="22"/>
  <c r="O1212" i="22"/>
  <c r="O1213" i="22"/>
  <c r="O1214" i="22"/>
  <c r="O1215" i="22"/>
  <c r="O1216" i="22"/>
  <c r="O1217" i="22"/>
  <c r="O1218" i="22"/>
  <c r="O1219" i="22"/>
  <c r="O1220" i="22"/>
  <c r="O1221" i="22"/>
  <c r="O1222" i="22"/>
  <c r="O1223" i="22"/>
  <c r="O1224" i="22"/>
  <c r="O1225" i="22"/>
  <c r="O1226" i="22"/>
  <c r="O1227" i="22"/>
  <c r="O1228" i="22"/>
  <c r="O1229" i="22"/>
  <c r="O1230" i="22"/>
  <c r="O1231" i="22"/>
  <c r="O1232" i="22"/>
  <c r="O1233" i="22"/>
  <c r="O1234" i="22"/>
  <c r="O1235" i="22"/>
  <c r="O1236" i="22"/>
  <c r="O1237" i="22"/>
  <c r="O1238" i="22"/>
  <c r="O1239" i="22"/>
  <c r="O1240" i="22"/>
  <c r="O1241" i="22"/>
  <c r="O1242" i="22"/>
  <c r="O1243" i="22"/>
  <c r="O1244" i="22"/>
  <c r="O1245" i="22"/>
  <c r="O1246" i="22"/>
  <c r="O1247" i="22"/>
  <c r="O1248" i="22"/>
  <c r="O1249" i="22"/>
  <c r="O1250" i="22"/>
  <c r="O1251" i="22"/>
  <c r="O1252" i="22"/>
  <c r="O1253" i="22"/>
  <c r="O1254" i="22"/>
  <c r="O1255" i="22"/>
  <c r="O1256" i="22"/>
  <c r="O1257" i="22"/>
  <c r="O1258" i="22"/>
  <c r="O1259" i="22"/>
  <c r="O1260" i="22"/>
  <c r="O1261" i="22"/>
  <c r="O1262" i="22"/>
  <c r="O1263" i="22"/>
  <c r="O1264" i="22"/>
  <c r="O1265" i="22"/>
  <c r="O1266" i="22"/>
  <c r="O1267" i="22"/>
  <c r="O1268" i="22"/>
  <c r="O1269" i="22"/>
  <c r="O1270" i="22"/>
  <c r="O1271" i="22"/>
  <c r="O1272" i="22"/>
  <c r="O1273" i="22"/>
  <c r="O1274" i="22"/>
  <c r="O1275" i="22"/>
  <c r="O1276" i="22"/>
  <c r="O1277" i="22"/>
  <c r="O1278" i="22"/>
  <c r="O1279" i="22"/>
  <c r="O1280" i="22"/>
  <c r="O1281" i="22"/>
  <c r="O1282" i="22"/>
  <c r="O1283" i="22"/>
  <c r="O1284" i="22"/>
  <c r="O1285" i="22"/>
  <c r="O1286" i="22"/>
  <c r="O1287" i="22"/>
  <c r="O1288" i="22"/>
  <c r="O1289" i="22"/>
  <c r="O1290" i="22"/>
  <c r="O1291" i="22"/>
  <c r="O1292" i="22"/>
  <c r="O1293" i="22"/>
  <c r="O1294" i="22"/>
  <c r="O1295" i="22"/>
  <c r="O1296" i="22"/>
  <c r="O1297" i="22"/>
  <c r="O1298" i="22"/>
  <c r="O1299" i="22"/>
  <c r="O1300" i="22"/>
  <c r="O1301" i="22"/>
  <c r="O1302" i="22"/>
  <c r="O1303" i="22"/>
  <c r="O1304" i="22"/>
  <c r="O1305" i="22"/>
  <c r="O1306" i="22"/>
  <c r="O1307" i="22"/>
  <c r="O1308" i="22"/>
  <c r="O1309" i="22"/>
  <c r="O1310" i="22"/>
  <c r="O1311" i="22"/>
  <c r="O1312" i="22"/>
  <c r="O1313" i="22"/>
  <c r="O1314" i="22"/>
  <c r="O1315" i="22"/>
  <c r="O1316" i="22"/>
  <c r="O1317" i="22"/>
  <c r="O1318" i="22"/>
  <c r="O1319" i="22"/>
  <c r="O1320" i="22"/>
  <c r="O1321" i="22"/>
  <c r="O1322" i="22"/>
  <c r="O1323" i="22"/>
  <c r="O1324" i="22"/>
  <c r="O1325" i="22"/>
  <c r="O1326" i="22"/>
  <c r="O1327" i="22"/>
  <c r="O1328" i="22"/>
  <c r="O1329" i="22"/>
  <c r="O1330" i="22"/>
  <c r="O1331" i="22"/>
  <c r="O1332" i="22"/>
  <c r="O1333" i="22"/>
  <c r="O1334" i="22"/>
  <c r="O1335" i="22"/>
  <c r="O1336" i="22"/>
  <c r="O1337" i="22"/>
  <c r="O1338" i="22"/>
  <c r="O1339" i="22"/>
  <c r="O1340" i="22"/>
  <c r="O1341" i="22"/>
  <c r="O1342" i="22"/>
  <c r="O1343" i="22"/>
  <c r="O1344" i="22"/>
  <c r="O1345" i="22"/>
  <c r="O1346" i="22"/>
  <c r="O1347" i="22"/>
  <c r="O1348" i="22"/>
  <c r="O1349" i="22"/>
  <c r="O1350" i="22"/>
  <c r="O1351" i="22"/>
  <c r="O1352" i="22"/>
  <c r="O1353" i="22"/>
  <c r="O1354" i="22"/>
  <c r="O1355" i="22"/>
  <c r="O1356" i="22"/>
  <c r="O1357" i="22"/>
  <c r="O1358" i="22"/>
  <c r="O1359" i="22"/>
  <c r="O1360" i="22"/>
  <c r="O1361" i="22"/>
  <c r="O1362" i="22"/>
  <c r="O1363" i="22"/>
  <c r="O1364" i="22"/>
  <c r="O1365" i="22"/>
  <c r="O1366" i="22"/>
  <c r="O1367" i="22"/>
  <c r="O1368" i="22"/>
  <c r="O1369" i="22"/>
  <c r="O1370" i="22"/>
  <c r="O1371" i="22"/>
  <c r="O1372" i="22"/>
  <c r="O1373" i="22"/>
  <c r="O1374" i="22"/>
  <c r="O1375" i="22"/>
  <c r="O1376" i="22"/>
  <c r="O1377" i="22"/>
  <c r="O1378" i="22"/>
  <c r="O1379" i="22"/>
  <c r="O1380" i="22"/>
  <c r="O1381" i="22"/>
  <c r="O1382" i="22"/>
  <c r="O1383" i="22"/>
  <c r="O1384" i="22"/>
  <c r="O1385" i="22"/>
  <c r="O1386" i="22"/>
  <c r="O1387" i="22"/>
  <c r="O1388" i="22"/>
  <c r="O1389" i="22"/>
  <c r="O1390" i="22"/>
  <c r="O1391" i="22"/>
  <c r="O1392" i="22"/>
  <c r="O1393" i="22"/>
  <c r="O1394" i="22"/>
  <c r="O1395" i="22"/>
  <c r="O1396" i="22"/>
  <c r="O1397" i="22"/>
  <c r="O1398" i="22"/>
  <c r="O1399" i="22"/>
  <c r="O1400" i="22"/>
  <c r="O1401" i="22"/>
  <c r="O1402" i="22"/>
  <c r="O1403" i="22"/>
  <c r="O1404" i="22"/>
  <c r="O1405" i="22"/>
  <c r="O1406" i="22"/>
  <c r="O1407" i="22"/>
  <c r="O1408" i="22"/>
  <c r="O1409" i="22"/>
  <c r="O1410" i="22"/>
  <c r="O1411" i="22"/>
  <c r="O1412" i="22"/>
  <c r="O1413" i="22"/>
  <c r="O1414" i="22"/>
  <c r="O1415" i="22"/>
  <c r="O1416" i="22"/>
  <c r="O1417" i="22"/>
  <c r="O1418" i="22"/>
  <c r="O1419" i="22"/>
  <c r="O1420" i="22"/>
  <c r="O1421" i="22"/>
  <c r="O1422" i="22"/>
  <c r="O1423" i="22"/>
  <c r="O1424" i="22"/>
  <c r="O1425" i="22"/>
  <c r="O1426" i="22"/>
  <c r="O1427" i="22"/>
  <c r="O1428" i="22"/>
  <c r="O1429" i="22"/>
  <c r="O1430" i="22"/>
  <c r="O1431" i="22"/>
  <c r="O1432" i="22"/>
  <c r="O1433" i="22"/>
  <c r="O1434" i="22"/>
  <c r="O1435" i="22"/>
  <c r="O1436" i="22"/>
  <c r="O1437" i="22"/>
  <c r="O1438" i="22"/>
  <c r="O1439" i="22"/>
  <c r="O1440" i="22"/>
  <c r="O1441" i="22"/>
  <c r="O1442" i="22"/>
  <c r="O1443" i="22"/>
  <c r="O1444" i="22"/>
  <c r="O1445" i="22"/>
  <c r="O1446" i="22"/>
  <c r="O1447" i="22"/>
  <c r="O1448" i="22"/>
  <c r="O1449" i="22"/>
  <c r="O1450" i="22"/>
  <c r="O1451" i="22"/>
  <c r="O1452" i="22"/>
  <c r="O1453" i="22"/>
  <c r="O1454" i="22"/>
  <c r="O1455" i="22"/>
  <c r="O1456" i="22"/>
  <c r="O1457" i="22"/>
  <c r="O1458" i="22"/>
  <c r="O1459" i="22"/>
  <c r="O1460" i="22"/>
  <c r="O1461" i="22"/>
  <c r="O1462" i="22"/>
  <c r="O1463" i="22"/>
  <c r="O1464" i="22"/>
  <c r="O1465" i="22"/>
  <c r="O1466" i="22"/>
  <c r="O1467" i="22"/>
  <c r="O1468" i="22"/>
  <c r="O1469" i="22"/>
  <c r="O1470" i="22"/>
  <c r="O1471" i="22"/>
  <c r="O1472" i="22"/>
  <c r="O1473" i="22"/>
  <c r="O1474" i="22"/>
  <c r="O1475" i="22"/>
  <c r="O1476" i="22"/>
  <c r="O1477" i="22"/>
  <c r="O1478" i="22"/>
  <c r="O1479" i="22"/>
  <c r="O1480" i="22"/>
  <c r="O1481" i="22"/>
  <c r="O1482" i="22"/>
  <c r="O1483" i="22"/>
  <c r="O1484" i="22"/>
  <c r="O1485" i="22"/>
  <c r="O1486" i="22"/>
  <c r="O1487" i="22"/>
  <c r="O1488" i="22"/>
  <c r="O1489" i="22"/>
  <c r="O1490" i="22"/>
  <c r="O1491" i="22"/>
  <c r="O1492" i="22"/>
  <c r="O1493" i="22"/>
  <c r="O1494" i="22"/>
  <c r="O1495" i="22"/>
  <c r="O1496" i="22"/>
  <c r="O1497" i="22"/>
  <c r="O1498" i="22"/>
  <c r="O1499" i="22"/>
  <c r="O1500" i="22"/>
  <c r="O1501" i="22"/>
  <c r="O1502" i="22"/>
  <c r="O1503" i="22"/>
  <c r="O1504" i="22"/>
  <c r="O1505" i="22"/>
  <c r="O1506" i="22"/>
  <c r="O1507" i="22"/>
  <c r="O1508" i="22"/>
  <c r="O1509" i="22"/>
  <c r="O1510" i="22"/>
  <c r="O1511" i="22"/>
  <c r="O1512" i="22"/>
  <c r="O1513" i="22"/>
  <c r="O1514" i="22"/>
  <c r="O1515" i="22"/>
  <c r="O1516" i="22"/>
  <c r="O1517" i="22"/>
  <c r="O1518" i="22"/>
  <c r="O1519" i="22"/>
  <c r="O1520" i="22"/>
  <c r="O1521" i="22"/>
  <c r="O1522" i="22"/>
  <c r="O1523" i="22"/>
  <c r="O1524" i="22"/>
  <c r="O1525" i="22"/>
  <c r="O1526" i="22"/>
  <c r="O1527" i="22"/>
  <c r="O1528" i="22"/>
  <c r="O1529" i="22"/>
  <c r="O1530" i="22"/>
  <c r="O1531" i="22"/>
  <c r="O1532" i="22"/>
  <c r="O1533" i="22"/>
  <c r="O1534" i="22"/>
  <c r="O1535" i="22"/>
  <c r="O1536" i="22"/>
  <c r="O1537" i="22"/>
  <c r="O1538" i="22"/>
  <c r="O1539" i="22"/>
  <c r="O1540" i="22"/>
  <c r="O1541" i="22"/>
  <c r="O1542" i="22"/>
  <c r="O1543" i="22"/>
  <c r="O1544" i="22"/>
  <c r="O1545" i="22"/>
  <c r="O1546" i="22"/>
  <c r="O1547" i="22"/>
  <c r="O1548" i="22"/>
  <c r="O1549" i="22"/>
  <c r="O1550" i="22"/>
  <c r="O1551" i="22"/>
  <c r="O1552" i="22"/>
  <c r="O1553" i="22"/>
  <c r="O1554" i="22"/>
  <c r="O1555" i="22"/>
  <c r="O1556" i="22"/>
  <c r="O1557" i="22"/>
  <c r="O1558" i="22"/>
  <c r="O1559" i="22"/>
  <c r="O1560" i="22"/>
  <c r="O1561" i="22"/>
  <c r="O1562" i="22"/>
  <c r="O1563" i="22"/>
  <c r="O1564" i="22"/>
  <c r="O1565" i="22"/>
  <c r="O1566" i="22"/>
  <c r="O1567" i="22"/>
  <c r="O1568" i="22"/>
  <c r="O1569" i="22"/>
  <c r="O1570" i="22"/>
  <c r="O1571" i="22"/>
  <c r="O1572" i="22"/>
  <c r="O1573" i="22"/>
  <c r="O1574" i="22"/>
  <c r="O1575" i="22"/>
  <c r="O1576" i="22"/>
  <c r="O1577" i="22"/>
  <c r="O1578" i="22"/>
  <c r="O1579" i="22"/>
  <c r="O1580" i="22"/>
  <c r="O1581" i="22"/>
  <c r="O1582" i="22"/>
  <c r="O1583" i="22"/>
  <c r="O1584" i="22"/>
  <c r="O1585" i="22"/>
  <c r="O1586" i="22"/>
  <c r="O1587" i="22"/>
  <c r="O1588" i="22"/>
  <c r="O1589" i="22"/>
  <c r="O1590" i="22"/>
  <c r="O1591" i="22"/>
  <c r="O1592" i="22"/>
  <c r="O1593" i="22"/>
  <c r="O1594" i="22"/>
  <c r="O1595" i="22"/>
  <c r="O1596" i="22"/>
  <c r="O1597" i="22"/>
  <c r="O1598" i="22"/>
  <c r="O1599" i="22"/>
  <c r="O2" i="22"/>
  <c r="P429" i="22" l="1"/>
  <c r="Q429" i="22" s="1"/>
  <c r="P441" i="22" l="1"/>
  <c r="Q441" i="22" s="1"/>
  <c r="P777" i="22"/>
  <c r="Q777" i="22" s="1"/>
  <c r="P693" i="22"/>
  <c r="Q693" i="22" s="1"/>
  <c r="P676" i="22"/>
  <c r="Q676" i="22" s="1"/>
  <c r="P733" i="22"/>
  <c r="Q733" i="22" s="1"/>
  <c r="P938" i="22"/>
  <c r="Q938" i="22" s="1"/>
  <c r="P976" i="22"/>
  <c r="Q976" i="22" s="1"/>
  <c r="P925" i="22"/>
  <c r="Q925" i="22" s="1"/>
  <c r="P1514" i="22"/>
  <c r="Q1514" i="22" s="1"/>
  <c r="P1012" i="22"/>
  <c r="Q1012" i="22" s="1"/>
  <c r="P937" i="22"/>
  <c r="Q937" i="22" s="1"/>
  <c r="P413" i="22"/>
  <c r="Q413" i="22" s="1"/>
  <c r="P211" i="22"/>
  <c r="Q211" i="22" s="1"/>
  <c r="P1189" i="22"/>
  <c r="Q1189" i="22" s="1"/>
  <c r="P1265" i="22"/>
  <c r="Q1265" i="22" s="1"/>
  <c r="P223" i="22"/>
  <c r="Q223" i="22" s="1"/>
  <c r="P1201" i="22"/>
  <c r="Q1201" i="22" s="1"/>
  <c r="P1107" i="22"/>
  <c r="Q1107" i="22" s="1"/>
  <c r="P1453" i="22"/>
  <c r="Q1453" i="22" s="1"/>
  <c r="P773" i="22"/>
  <c r="Q773" i="22" s="1"/>
  <c r="P1552" i="22"/>
  <c r="Q1552" i="22" s="1"/>
  <c r="P1302" i="22"/>
  <c r="Q1302" i="22" s="1"/>
  <c r="P308" i="22"/>
  <c r="Q308" i="22" s="1"/>
  <c r="P1186" i="22"/>
  <c r="Q1186" i="22" s="1"/>
  <c r="P1074" i="22"/>
  <c r="Q1074" i="22" s="1"/>
  <c r="P828" i="22"/>
  <c r="Q828" i="22" s="1"/>
  <c r="P275" i="22"/>
  <c r="Q275" i="22" s="1"/>
  <c r="P717" i="22"/>
  <c r="Q717" i="22" s="1"/>
  <c r="P202" i="22"/>
  <c r="Q202" i="22" s="1"/>
  <c r="P274" i="22"/>
  <c r="Q274" i="22" s="1"/>
  <c r="P523" i="22"/>
  <c r="Q523" i="22" s="1"/>
  <c r="P39" i="22"/>
  <c r="Q39" i="22" s="1"/>
  <c r="P564" i="22"/>
  <c r="Q564" i="22" s="1"/>
  <c r="P51" i="22"/>
  <c r="Q51" i="22" s="1"/>
  <c r="P203" i="22"/>
  <c r="Q203" i="22" s="1"/>
  <c r="P351" i="22"/>
  <c r="Q351" i="22" s="1"/>
  <c r="P840" i="22"/>
  <c r="Q840" i="22" s="1"/>
  <c r="P766" i="22"/>
  <c r="Q766" i="22" s="1"/>
  <c r="P363" i="22"/>
  <c r="Q363" i="22" s="1"/>
  <c r="P1092" i="22"/>
  <c r="Q1092" i="22" s="1"/>
  <c r="P491" i="22"/>
  <c r="Q491" i="22" s="1"/>
  <c r="P375" i="22"/>
  <c r="Q375" i="22" s="1"/>
  <c r="P1104" i="22"/>
  <c r="Q1104" i="22" s="1"/>
  <c r="P503" i="22"/>
  <c r="Q503" i="22" s="1"/>
  <c r="P20" i="22"/>
  <c r="Q20" i="22" s="1"/>
  <c r="P651" i="22"/>
  <c r="Q651" i="22" s="1"/>
  <c r="P1308" i="22"/>
  <c r="Q1308" i="22" s="1"/>
  <c r="P755" i="22"/>
  <c r="Q755" i="22" s="1"/>
  <c r="P1220" i="22"/>
  <c r="Q1220" i="22" s="1"/>
  <c r="P478" i="22"/>
  <c r="Q478" i="22" s="1"/>
  <c r="P663" i="22"/>
  <c r="Q663" i="22" s="1"/>
  <c r="P535" i="22"/>
  <c r="Q535" i="22" s="1"/>
  <c r="P1320" i="22"/>
  <c r="Q1320" i="22" s="1"/>
  <c r="P1465" i="22"/>
  <c r="Q1465" i="22" s="1"/>
  <c r="P767" i="22"/>
  <c r="Q767" i="22" s="1"/>
  <c r="P54" i="22"/>
  <c r="Q54" i="22" s="1"/>
  <c r="P1244" i="22"/>
  <c r="Q1244" i="22" s="1"/>
  <c r="P490" i="22"/>
  <c r="Q490" i="22" s="1"/>
  <c r="P891" i="22"/>
  <c r="Q891" i="22" s="1"/>
  <c r="P72" i="22"/>
  <c r="Q72" i="22" s="1"/>
  <c r="P1596" i="22"/>
  <c r="Q1596" i="22" s="1"/>
  <c r="P110" i="22"/>
  <c r="Q110" i="22" s="1"/>
  <c r="P1019" i="22"/>
  <c r="Q1019" i="22" s="1"/>
  <c r="P1118" i="22"/>
  <c r="Q1118" i="22" s="1"/>
  <c r="P1039" i="22"/>
  <c r="Q1039" i="22" s="1"/>
  <c r="P25" i="22"/>
  <c r="Q25" i="22" s="1"/>
  <c r="P1235" i="22"/>
  <c r="Q1235" i="22" s="1"/>
  <c r="P1054" i="22"/>
  <c r="Q1054" i="22" s="1"/>
  <c r="P37" i="22"/>
  <c r="Q37" i="22" s="1"/>
  <c r="P268" i="22"/>
  <c r="Q268" i="22" s="1"/>
  <c r="P276" i="22"/>
  <c r="Q276" i="22" s="1"/>
  <c r="P457" i="22"/>
  <c r="Q457" i="22" s="1"/>
  <c r="P1132" i="22"/>
  <c r="Q1132" i="22" s="1"/>
  <c r="P1511" i="22"/>
  <c r="Q1511" i="22" s="1"/>
  <c r="P1061" i="22"/>
  <c r="Q1061" i="22" s="1"/>
  <c r="P1365" i="22"/>
  <c r="Q1365" i="22" s="1"/>
  <c r="P1098" i="22"/>
  <c r="Q1098" i="22" s="1"/>
  <c r="P522" i="22"/>
  <c r="Q522" i="22" s="1"/>
  <c r="P1142" i="22"/>
  <c r="Q1142" i="22" s="1"/>
  <c r="P1313" i="22"/>
  <c r="Q1313" i="22" s="1"/>
  <c r="P974" i="22"/>
  <c r="Q974" i="22" s="1"/>
  <c r="P1247" i="22"/>
  <c r="Q1247" i="22" s="1"/>
  <c r="P1377" i="22"/>
  <c r="Q1377" i="22" s="1"/>
  <c r="P1051" i="22"/>
  <c r="Q1051" i="22" s="1"/>
  <c r="P80" i="22"/>
  <c r="P344" i="22"/>
  <c r="Q344" i="22" s="1"/>
  <c r="P320" i="22"/>
  <c r="Q320" i="22" s="1"/>
  <c r="P366" i="22"/>
  <c r="Q366" i="22" s="1"/>
  <c r="P590" i="22"/>
  <c r="Q590" i="22" s="1"/>
  <c r="P1043" i="22"/>
  <c r="Q1043" i="22" s="1"/>
  <c r="P1245" i="22"/>
  <c r="Q1245" i="22" s="1"/>
  <c r="P1280" i="22"/>
  <c r="Q1280" i="22" s="1"/>
  <c r="P849" i="22"/>
  <c r="Q849" i="22" s="1"/>
  <c r="P1109" i="22"/>
  <c r="Q1109" i="22" s="1"/>
  <c r="P809" i="22"/>
  <c r="Q809" i="22" s="1"/>
  <c r="P425" i="22"/>
  <c r="Q425" i="22" s="1"/>
  <c r="P965" i="22"/>
  <c r="Q965" i="22" s="1"/>
  <c r="P910" i="22"/>
  <c r="Q910" i="22" s="1"/>
  <c r="P1304" i="22"/>
  <c r="Q1304" i="22" s="1"/>
  <c r="P1326" i="22"/>
  <c r="Q1326" i="22" s="1"/>
  <c r="P1239" i="22"/>
  <c r="Q1239" i="22" s="1"/>
  <c r="P1167" i="22"/>
  <c r="Q1167" i="22" s="1"/>
  <c r="P1538" i="22"/>
  <c r="Q1538" i="22" s="1"/>
  <c r="P1523" i="22"/>
  <c r="Q1523" i="22" s="1"/>
  <c r="P28" i="22"/>
  <c r="Q28" i="22" s="1"/>
  <c r="P84" i="22"/>
  <c r="Q84" i="22" s="1"/>
  <c r="P134" i="22"/>
  <c r="Q134" i="22" s="1"/>
  <c r="P1329" i="22"/>
  <c r="Q1329" i="22" s="1"/>
  <c r="P1497" i="22"/>
  <c r="Q1497" i="22" s="1"/>
  <c r="P165" i="22"/>
  <c r="Q165" i="22" s="1"/>
  <c r="P289" i="22"/>
  <c r="Q289" i="22" s="1"/>
  <c r="P280" i="22"/>
  <c r="Q280" i="22" s="1"/>
  <c r="P360" i="22"/>
  <c r="Q360" i="22" s="1"/>
  <c r="P469" i="22"/>
  <c r="Q469" i="22" s="1"/>
  <c r="P1144" i="22"/>
  <c r="Q1144" i="22" s="1"/>
  <c r="P905" i="22"/>
  <c r="Q905" i="22" s="1"/>
  <c r="P272" i="22"/>
  <c r="Q272" i="22" s="1"/>
  <c r="P1341" i="22"/>
  <c r="Q1341" i="22" s="1"/>
  <c r="P1389" i="22"/>
  <c r="Q1389" i="22" s="1"/>
  <c r="P38" i="22"/>
  <c r="Q38" i="22" s="1"/>
  <c r="P1215" i="22"/>
  <c r="Q1215" i="22" s="1"/>
  <c r="P1533" i="22"/>
  <c r="Q1533" i="22" s="1"/>
  <c r="P177" i="22"/>
  <c r="Q177" i="22" s="1"/>
  <c r="P301" i="22"/>
  <c r="Q301" i="22" s="1"/>
  <c r="P628" i="22"/>
  <c r="Q628" i="22" s="1"/>
  <c r="P552" i="22"/>
  <c r="Q552" i="22" s="1"/>
  <c r="P661" i="22"/>
  <c r="Q661" i="22" s="1"/>
  <c r="P1528" i="22"/>
  <c r="Q1528" i="22" s="1"/>
  <c r="P258" i="22"/>
  <c r="Q258" i="22" s="1"/>
  <c r="P933" i="22"/>
  <c r="P1017" i="22"/>
  <c r="Q1017" i="22" s="1"/>
  <c r="P10" i="22"/>
  <c r="Q10" i="22" s="1"/>
  <c r="P502" i="22"/>
  <c r="Q502" i="22" s="1"/>
  <c r="P123" i="22"/>
  <c r="Q123" i="22" s="1"/>
  <c r="P688" i="22"/>
  <c r="Q688" i="22" s="1"/>
  <c r="P96" i="22"/>
  <c r="Q96" i="22" s="1"/>
  <c r="P1128" i="22"/>
  <c r="Q1128" i="22" s="1"/>
  <c r="P745" i="22"/>
  <c r="Q745" i="22" s="1"/>
  <c r="P314" i="22"/>
  <c r="Q314" i="22" s="1"/>
  <c r="P515" i="22"/>
  <c r="Q515" i="22" s="1"/>
  <c r="P1535" i="22"/>
  <c r="Q1535" i="22" s="1"/>
  <c r="P473" i="22"/>
  <c r="Q473" i="22" s="1"/>
  <c r="P368" i="22"/>
  <c r="Q368" i="22" s="1"/>
  <c r="P909" i="22"/>
  <c r="Q909" i="22" s="1"/>
  <c r="P1006" i="22"/>
  <c r="Q1006" i="22" s="1"/>
  <c r="P465" i="22"/>
  <c r="Q465" i="22" s="1"/>
  <c r="P1343" i="22"/>
  <c r="Q1343" i="22" s="1"/>
  <c r="P9" i="22"/>
  <c r="Q9" i="22" s="1"/>
  <c r="P310" i="22"/>
  <c r="Q310" i="22" s="1"/>
  <c r="P147" i="22"/>
  <c r="Q147" i="22" s="1"/>
  <c r="P412" i="22"/>
  <c r="Q412" i="22" s="1"/>
  <c r="P667" i="22"/>
  <c r="Q667" i="22" s="1"/>
  <c r="P876" i="22"/>
  <c r="Q876" i="22" s="1"/>
  <c r="P769" i="22"/>
  <c r="Q769" i="22" s="1"/>
  <c r="P434" i="22"/>
  <c r="Q434" i="22" s="1"/>
  <c r="P323" i="22"/>
  <c r="Q323" i="22" s="1"/>
  <c r="P1355" i="22"/>
  <c r="Q1355" i="22" s="1"/>
  <c r="P1178" i="22"/>
  <c r="Q1178" i="22" s="1"/>
  <c r="P1599" i="22"/>
  <c r="Q1599" i="22" s="1"/>
  <c r="P1419" i="22"/>
  <c r="Q1419" i="22" s="1"/>
  <c r="P1434" i="22"/>
  <c r="Q1434" i="22" s="1"/>
  <c r="P224" i="22"/>
  <c r="Q224" i="22" s="1"/>
  <c r="P1102" i="22"/>
  <c r="Q1102" i="22" s="1"/>
  <c r="P549" i="22"/>
  <c r="Q549" i="22" s="1"/>
  <c r="P145" i="22"/>
  <c r="Q145" i="22" s="1"/>
  <c r="P723" i="22"/>
  <c r="Q723" i="22" s="1"/>
  <c r="P19" i="22"/>
  <c r="Q19" i="22" s="1"/>
  <c r="P408" i="22"/>
  <c r="Q408" i="22" s="1"/>
  <c r="P1440" i="22"/>
  <c r="Q1440" i="22" s="1"/>
  <c r="P1045" i="22"/>
  <c r="Q1045" i="22" s="1"/>
  <c r="P1312" i="22"/>
  <c r="Q1312" i="22" s="1"/>
  <c r="P875" i="22"/>
  <c r="Q875" i="22" s="1"/>
  <c r="P1181" i="22"/>
  <c r="Q1181" i="22" s="1"/>
  <c r="P653" i="22"/>
  <c r="Q653" i="22" s="1"/>
  <c r="P614" i="22"/>
  <c r="Q614" i="22" s="1"/>
  <c r="P630" i="22"/>
  <c r="Q630" i="22" s="1"/>
  <c r="P1290" i="22"/>
  <c r="Q1290" i="22" s="1"/>
  <c r="P1485" i="22"/>
  <c r="Q1485" i="22" s="1"/>
  <c r="P130" i="22"/>
  <c r="Q130" i="22" s="1"/>
  <c r="P361" i="22"/>
  <c r="Q361" i="22" s="1"/>
  <c r="P100" i="22"/>
  <c r="Q100" i="22" s="1"/>
  <c r="P355" i="22"/>
  <c r="Q355" i="22" s="1"/>
  <c r="P960" i="22"/>
  <c r="Q960" i="22" s="1"/>
  <c r="P589" i="22"/>
  <c r="Q589" i="22" s="1"/>
  <c r="P1321" i="22"/>
  <c r="Q1321" i="22" s="1"/>
  <c r="P119" i="22"/>
  <c r="Q119" i="22" s="1"/>
  <c r="P887" i="22"/>
  <c r="Q887" i="22" s="1"/>
  <c r="P329" i="22"/>
  <c r="Q329" i="22" s="1"/>
  <c r="P1395" i="22"/>
  <c r="Q1395" i="22" s="1"/>
  <c r="P1289" i="22"/>
  <c r="Q1289" i="22" s="1"/>
  <c r="P233" i="22"/>
  <c r="Q233" i="22" s="1"/>
  <c r="P1351" i="22"/>
  <c r="Q1351" i="22" s="1"/>
  <c r="P512" i="22"/>
  <c r="Q512" i="22" s="1"/>
  <c r="P1030" i="22"/>
  <c r="Q1030" i="22" s="1"/>
  <c r="P105" i="22"/>
  <c r="Q105" i="22" s="1"/>
  <c r="P358" i="22"/>
  <c r="Q358" i="22" s="1"/>
  <c r="P207" i="22"/>
  <c r="Q207" i="22" s="1"/>
  <c r="P367" i="22"/>
  <c r="Q367" i="22" s="1"/>
  <c r="P708" i="22"/>
  <c r="Q708" i="22" s="1"/>
  <c r="P326" i="22"/>
  <c r="Q326" i="22" s="1"/>
  <c r="P1333" i="22"/>
  <c r="Q1333" i="22" s="1"/>
  <c r="P131" i="22"/>
  <c r="Q131" i="22" s="1"/>
  <c r="P899" i="22"/>
  <c r="Q899" i="22" s="1"/>
  <c r="P1391" i="22"/>
  <c r="Q1391" i="22" s="1"/>
  <c r="P710" i="22"/>
  <c r="Q710" i="22" s="1"/>
  <c r="P342" i="22"/>
  <c r="Q342" i="22" s="1"/>
  <c r="P854" i="22"/>
  <c r="Q854" i="22" s="1"/>
  <c r="P1064" i="22"/>
  <c r="Q1064" i="22" s="1"/>
  <c r="P944" i="22"/>
  <c r="Q944" i="22" s="1"/>
  <c r="P1578" i="22"/>
  <c r="Q1578" i="22" s="1"/>
  <c r="P584" i="22"/>
  <c r="Q584" i="22" s="1"/>
  <c r="P969" i="22"/>
  <c r="Q969" i="22" s="1"/>
  <c r="P1066" i="22"/>
  <c r="Q1066" i="22" s="1"/>
  <c r="P321" i="22"/>
  <c r="Q321" i="22" s="1"/>
  <c r="P154" i="22"/>
  <c r="Q154" i="22" s="1"/>
  <c r="P445" i="22"/>
  <c r="Q445" i="22" s="1"/>
  <c r="P208" i="22"/>
  <c r="Q208" i="22" s="1"/>
  <c r="P127" i="22"/>
  <c r="Q127" i="22" s="1"/>
  <c r="P228" i="22"/>
  <c r="Q228" i="22" s="1"/>
  <c r="P1260" i="22"/>
  <c r="Q1260" i="22" s="1"/>
  <c r="P877" i="22"/>
  <c r="Q877" i="22" s="1"/>
  <c r="P14" i="22"/>
  <c r="Q14" i="22" s="1"/>
  <c r="P143" i="22"/>
  <c r="Q143" i="22" s="1"/>
  <c r="P1187" i="22"/>
  <c r="Q1187" i="22" s="1"/>
  <c r="P449" i="22"/>
  <c r="Q449" i="22" s="1"/>
  <c r="P806" i="22"/>
  <c r="Q806" i="22" s="1"/>
  <c r="P1503" i="22"/>
  <c r="Q1503" i="22" s="1"/>
  <c r="P221" i="22"/>
  <c r="Q221" i="22" s="1"/>
  <c r="P1442" i="22"/>
  <c r="Q1442" i="22" s="1"/>
  <c r="P270" i="22"/>
  <c r="Q270" i="22" s="1"/>
  <c r="P1435" i="22"/>
  <c r="Q1435" i="22" s="1"/>
  <c r="P1243" i="22"/>
  <c r="Q1243" i="22" s="1"/>
  <c r="P1042" i="22"/>
  <c r="Q1042" i="22" s="1"/>
  <c r="P453" i="22"/>
  <c r="Q453" i="22" s="1"/>
  <c r="P313" i="22"/>
  <c r="Q313" i="22" s="1"/>
  <c r="P52" i="22"/>
  <c r="Q52" i="22" s="1"/>
  <c r="P1024" i="22"/>
  <c r="Q1024" i="22" s="1"/>
  <c r="P372" i="22"/>
  <c r="Q372" i="22" s="1"/>
  <c r="P1392" i="22"/>
  <c r="Q1392" i="22" s="1"/>
  <c r="P1213" i="22"/>
  <c r="Q1213" i="22" s="1"/>
  <c r="P1156" i="22"/>
  <c r="Q1156" i="22" s="1"/>
  <c r="P779" i="22"/>
  <c r="Q779" i="22" s="1"/>
  <c r="P1025" i="22"/>
  <c r="Q1025" i="22" s="1"/>
  <c r="P1574" i="22"/>
  <c r="Q1574" i="22" s="1"/>
  <c r="P414" i="22"/>
  <c r="Q414" i="22" s="1"/>
  <c r="P380" i="22"/>
  <c r="Q380" i="22" s="1"/>
  <c r="P1328" i="22"/>
  <c r="Q1328" i="22" s="1"/>
  <c r="P1413" i="22"/>
  <c r="Q1413" i="22" s="1"/>
  <c r="P298" i="22"/>
  <c r="Q298" i="22" s="1"/>
  <c r="P325" i="22"/>
  <c r="Q325" i="22" s="1"/>
  <c r="P687" i="22"/>
  <c r="Q687" i="22" s="1"/>
  <c r="P700" i="22"/>
  <c r="Q700" i="22" s="1"/>
  <c r="P384" i="22"/>
  <c r="Q384" i="22" s="1"/>
  <c r="P864" i="22"/>
  <c r="Q864" i="22" s="1"/>
  <c r="P98" i="22"/>
  <c r="Q98" i="22" s="1"/>
  <c r="P350" i="22"/>
  <c r="Q350" i="22" s="1"/>
  <c r="P311" i="22"/>
  <c r="Q311" i="22" s="1"/>
  <c r="P791" i="22"/>
  <c r="Q791" i="22" s="1"/>
  <c r="P1073" i="22"/>
  <c r="Q1073" i="22" s="1"/>
  <c r="P987" i="22"/>
  <c r="Q987" i="22" s="1"/>
  <c r="P1263" i="22"/>
  <c r="Q1263" i="22" s="1"/>
  <c r="P1310" i="22"/>
  <c r="Q1310" i="22" s="1"/>
  <c r="P464" i="22"/>
  <c r="Q464" i="22" s="1"/>
  <c r="P428" i="22"/>
  <c r="Q428" i="22" s="1"/>
  <c r="P188" i="22"/>
  <c r="P1075" i="22"/>
  <c r="Q1075" i="22" s="1"/>
  <c r="P1353" i="22"/>
  <c r="P537" i="22"/>
  <c r="Q537" i="22" s="1"/>
  <c r="P73" i="22"/>
  <c r="Q73" i="22" s="1"/>
  <c r="P471" i="22"/>
  <c r="Q471" i="22" s="1"/>
  <c r="P724" i="22"/>
  <c r="Q724" i="22" s="1"/>
  <c r="P120" i="22"/>
  <c r="Q120" i="22" s="1"/>
  <c r="P1152" i="22"/>
  <c r="Q1152" i="22" s="1"/>
  <c r="P505" i="22"/>
  <c r="Q505" i="22" s="1"/>
  <c r="P1501" i="22"/>
  <c r="Q1501" i="22" s="1"/>
  <c r="P599" i="22"/>
  <c r="Q599" i="22" s="1"/>
  <c r="P1133" i="22"/>
  <c r="Q1133" i="22" s="1"/>
  <c r="P605" i="22"/>
  <c r="Q605" i="22" s="1"/>
  <c r="P498" i="22"/>
  <c r="Q498" i="22" s="1"/>
  <c r="P1253" i="22"/>
  <c r="Q1253" i="22" s="1"/>
  <c r="P488" i="22"/>
  <c r="Q488" i="22" s="1"/>
  <c r="P1520" i="22"/>
  <c r="Q1520" i="22" s="1"/>
  <c r="P1509" i="22"/>
  <c r="Q1509" i="22" s="1"/>
  <c r="P21" i="22"/>
  <c r="Q21" i="22" s="1"/>
  <c r="P322" i="22"/>
  <c r="Q322" i="22" s="1"/>
  <c r="P159" i="22"/>
  <c r="Q159" i="22" s="1"/>
  <c r="P424" i="22"/>
  <c r="Q424" i="22" s="1"/>
  <c r="P679" i="22"/>
  <c r="Q679" i="22" s="1"/>
  <c r="P948" i="22"/>
  <c r="Q948" i="22" s="1"/>
  <c r="P517" i="22"/>
  <c r="Q517" i="22" s="1"/>
  <c r="P458" i="22"/>
  <c r="Q458" i="22" s="1"/>
  <c r="P611" i="22"/>
  <c r="Q611" i="22" s="1"/>
  <c r="P269" i="22"/>
  <c r="Q269" i="22" s="1"/>
  <c r="P1359" i="22"/>
  <c r="Q1359" i="22" s="1"/>
  <c r="P1001" i="22"/>
  <c r="Q1001" i="22" s="1"/>
  <c r="P185" i="22"/>
  <c r="Q185" i="22" s="1"/>
  <c r="P1458" i="22"/>
  <c r="P260" i="22"/>
  <c r="Q260" i="22" s="1"/>
  <c r="P1123" i="22"/>
  <c r="Q1123" i="22" s="1"/>
  <c r="P1569" i="22"/>
  <c r="Q1569" i="22" s="1"/>
  <c r="P297" i="22"/>
  <c r="Q297" i="22" s="1"/>
  <c r="P610" i="22"/>
  <c r="Q610" i="22" s="1"/>
  <c r="P495" i="22"/>
  <c r="Q495" i="22" s="1"/>
  <c r="P31" i="22"/>
  <c r="Q31" i="22" s="1"/>
  <c r="P420" i="22"/>
  <c r="Q420" i="22" s="1"/>
  <c r="P1452" i="22"/>
  <c r="Q1452" i="22" s="1"/>
  <c r="P793" i="22"/>
  <c r="Q793" i="22" s="1"/>
  <c r="P482" i="22"/>
  <c r="Q482" i="22" s="1"/>
  <c r="P623" i="22"/>
  <c r="Q623" i="22" s="1"/>
  <c r="P1457" i="22"/>
  <c r="Q1457" i="22" s="1"/>
  <c r="P701" i="22"/>
  <c r="Q701" i="22" s="1"/>
  <c r="P830" i="22"/>
  <c r="Q830" i="22" s="1"/>
  <c r="P882" i="22"/>
  <c r="Q882" i="22" s="1"/>
  <c r="P678" i="22"/>
  <c r="Q678" i="22" s="1"/>
  <c r="P823" i="22"/>
  <c r="Q823" i="22" s="1"/>
  <c r="P934" i="22"/>
  <c r="P309" i="22"/>
  <c r="Q309" i="22" s="1"/>
  <c r="P622" i="22"/>
  <c r="Q622" i="22" s="1"/>
  <c r="P507" i="22"/>
  <c r="Q507" i="22" s="1"/>
  <c r="P448" i="22"/>
  <c r="Q448" i="22" s="1"/>
  <c r="P216" i="22"/>
  <c r="Q216" i="22" s="1"/>
  <c r="P972" i="22"/>
  <c r="Q972" i="22" s="1"/>
  <c r="P601" i="22"/>
  <c r="Q601" i="22" s="1"/>
  <c r="P1597" i="22"/>
  <c r="Q1597" i="22" s="1"/>
  <c r="P359" i="22"/>
  <c r="Q359" i="22" s="1"/>
  <c r="P1175" i="22"/>
  <c r="Q1175" i="22" s="1"/>
  <c r="P1250" i="22"/>
  <c r="Q1250" i="22" s="1"/>
  <c r="P1337" i="22"/>
  <c r="Q1337" i="22" s="1"/>
  <c r="P210" i="22"/>
  <c r="Q210" i="22" s="1"/>
  <c r="P982" i="22"/>
  <c r="Q982" i="22" s="1"/>
  <c r="P117" i="22"/>
  <c r="Q117" i="22" s="1"/>
  <c r="P181" i="22"/>
  <c r="Q181" i="22" s="1"/>
  <c r="P843" i="22"/>
  <c r="Q843" i="22" s="1"/>
  <c r="P832" i="22"/>
  <c r="Q832" i="22" s="1"/>
  <c r="P504" i="22"/>
  <c r="Q504" i="22" s="1"/>
  <c r="P386" i="22"/>
  <c r="Q386" i="22" s="1"/>
  <c r="P1345" i="22"/>
  <c r="Q1345" i="22" s="1"/>
  <c r="P647" i="22"/>
  <c r="Q647" i="22" s="1"/>
  <c r="P390" i="22"/>
  <c r="Q390" i="22" s="1"/>
  <c r="P1078" i="22"/>
  <c r="Q1078" i="22" s="1"/>
  <c r="P129" i="22"/>
  <c r="Q129" i="22" s="1"/>
  <c r="P393" i="22"/>
  <c r="Q393" i="22" s="1"/>
  <c r="P597" i="22"/>
  <c r="Q597" i="22" s="1"/>
  <c r="P442" i="22"/>
  <c r="Q442" i="22" s="1"/>
  <c r="P646" i="22"/>
  <c r="Q646" i="22" s="1"/>
  <c r="P193" i="22"/>
  <c r="Q193" i="22" s="1"/>
  <c r="P3" i="22"/>
  <c r="Q3" i="22" s="1"/>
  <c r="P303" i="22"/>
  <c r="Q303" i="22" s="1"/>
  <c r="P855" i="22"/>
  <c r="Q855" i="22" s="1"/>
  <c r="P472" i="22"/>
  <c r="Q472" i="22" s="1"/>
  <c r="P139" i="22"/>
  <c r="Q139" i="22" s="1"/>
  <c r="P739" i="22"/>
  <c r="Q739" i="22" s="1"/>
  <c r="P240" i="22"/>
  <c r="Q240" i="22" s="1"/>
  <c r="P732" i="22"/>
  <c r="Q732" i="22" s="1"/>
  <c r="P996" i="22"/>
  <c r="Q996" i="22" s="1"/>
  <c r="P1272" i="22"/>
  <c r="Q1272" i="22" s="1"/>
  <c r="P1560" i="22"/>
  <c r="Q1560" i="22" s="1"/>
  <c r="P398" i="22"/>
  <c r="Q398" i="22" s="1"/>
  <c r="P625" i="22"/>
  <c r="Q625" i="22" s="1"/>
  <c r="P889" i="22"/>
  <c r="Q889" i="22" s="1"/>
  <c r="P1093" i="22"/>
  <c r="Q1093" i="22" s="1"/>
  <c r="P50" i="22"/>
  <c r="Q50" i="22" s="1"/>
  <c r="P1084" i="22"/>
  <c r="Q1084" i="22" s="1"/>
  <c r="P1372" i="22"/>
  <c r="Q1372" i="22" s="1"/>
  <c r="P455" i="22"/>
  <c r="Q455" i="22" s="1"/>
  <c r="P659" i="22"/>
  <c r="Q659" i="22" s="1"/>
  <c r="P923" i="22"/>
  <c r="Q923" i="22" s="1"/>
  <c r="P1199" i="22"/>
  <c r="Q1199" i="22" s="1"/>
  <c r="P1475" i="22"/>
  <c r="Q1475" i="22" s="1"/>
  <c r="P497" i="22"/>
  <c r="Q497" i="22" s="1"/>
  <c r="P90" i="22"/>
  <c r="Q90" i="22" s="1"/>
  <c r="P842" i="22"/>
  <c r="Q842" i="22" s="1"/>
  <c r="P1298" i="22"/>
  <c r="Q1298" i="22" s="1"/>
  <c r="P1551" i="22"/>
  <c r="Q1551" i="22" s="1"/>
  <c r="P1121" i="22"/>
  <c r="Q1121" i="22" s="1"/>
  <c r="P1598" i="22"/>
  <c r="Q1598" i="22" s="1"/>
  <c r="P281" i="22"/>
  <c r="Q281" i="22" s="1"/>
  <c r="P1433" i="22"/>
  <c r="Q1433" i="22" s="1"/>
  <c r="P1058" i="22"/>
  <c r="Q1058" i="22" s="1"/>
  <c r="P1478" i="22"/>
  <c r="Q1478" i="22" s="1"/>
  <c r="P401" i="22"/>
  <c r="Q401" i="22" s="1"/>
  <c r="P318" i="22"/>
  <c r="Q318" i="22" s="1"/>
  <c r="P1196" i="22"/>
  <c r="Q1196" i="22" s="1"/>
  <c r="P990" i="22"/>
  <c r="Q990" i="22" s="1"/>
  <c r="P1507" i="22"/>
  <c r="Q1507" i="22" s="1"/>
  <c r="P1076" i="22"/>
  <c r="Q1076" i="22" s="1"/>
  <c r="P774" i="22"/>
  <c r="Q774" i="22" s="1"/>
  <c r="P1303" i="22"/>
  <c r="Q1303" i="22" s="1"/>
  <c r="P644" i="22"/>
  <c r="Q644" i="22" s="1"/>
  <c r="P680" i="22"/>
  <c r="Q680" i="22" s="1"/>
  <c r="P895" i="22"/>
  <c r="Q895" i="22" s="1"/>
  <c r="P1041" i="22"/>
  <c r="Q1041" i="22" s="1"/>
  <c r="P1114" i="22"/>
  <c r="Q1114" i="22" s="1"/>
  <c r="P1029" i="22"/>
  <c r="Q1029" i="22" s="1"/>
  <c r="P1162" i="22"/>
  <c r="Q1162" i="22" s="1"/>
  <c r="P1138" i="22"/>
  <c r="Q1138" i="22" s="1"/>
  <c r="P249" i="22"/>
  <c r="Q249" i="22" s="1"/>
  <c r="P286" i="22"/>
  <c r="Q286" i="22" s="1"/>
  <c r="P49" i="22"/>
  <c r="Q49" i="22" s="1"/>
  <c r="P675" i="22"/>
  <c r="Q675" i="22" s="1"/>
  <c r="P307" i="22"/>
  <c r="Q307" i="22" s="1"/>
  <c r="P576" i="22"/>
  <c r="Q576" i="22" s="1"/>
  <c r="P74" i="22"/>
  <c r="Q74" i="22" s="1"/>
  <c r="P949" i="22"/>
  <c r="Q949" i="22" s="1"/>
  <c r="P1576" i="22"/>
  <c r="Q1576" i="22" s="1"/>
  <c r="P1055" i="22"/>
  <c r="Q1055" i="22" s="1"/>
  <c r="P626" i="22"/>
  <c r="Q626" i="22" s="1"/>
  <c r="P78" i="22"/>
  <c r="P845" i="22"/>
  <c r="Q845" i="22" s="1"/>
  <c r="P1157" i="22"/>
  <c r="Q1157" i="22" s="1"/>
  <c r="P1350" i="22"/>
  <c r="Q1350" i="22" s="1"/>
  <c r="P128" i="22"/>
  <c r="Q128" i="22" s="1"/>
  <c r="P1317" i="22"/>
  <c r="Q1317" i="22" s="1"/>
  <c r="P261" i="22"/>
  <c r="Q261" i="22" s="1"/>
  <c r="P574" i="22"/>
  <c r="Q574" i="22" s="1"/>
  <c r="P399" i="22"/>
  <c r="Q399" i="22" s="1"/>
  <c r="P400" i="22"/>
  <c r="Q400" i="22" s="1"/>
  <c r="P319" i="22"/>
  <c r="Q319" i="22" s="1"/>
  <c r="P108" i="22"/>
  <c r="Q108" i="22" s="1"/>
  <c r="P648" i="22"/>
  <c r="Q648" i="22" s="1"/>
  <c r="P1404" i="22"/>
  <c r="Q1404" i="22" s="1"/>
  <c r="P493" i="22"/>
  <c r="Q493" i="22" s="1"/>
  <c r="P1021" i="22"/>
  <c r="Q1021" i="22" s="1"/>
  <c r="P1489" i="22"/>
  <c r="Q1489" i="22" s="1"/>
  <c r="P2" i="22"/>
  <c r="Q2" i="22" s="1"/>
  <c r="P587" i="22"/>
  <c r="Q587" i="22" s="1"/>
  <c r="P1559" i="22"/>
  <c r="Q1559" i="22" s="1"/>
  <c r="P1154" i="22"/>
  <c r="Q1154" i="22" s="1"/>
  <c r="P138" i="22"/>
  <c r="Q138" i="22" s="1"/>
  <c r="P450" i="22"/>
  <c r="Q450" i="22" s="1"/>
  <c r="P1205" i="22"/>
  <c r="Q1205" i="22" s="1"/>
  <c r="P1386" i="22"/>
  <c r="Q1386" i="22" s="1"/>
  <c r="P1218" i="22"/>
  <c r="Q1218" i="22" s="1"/>
  <c r="P1460" i="22"/>
  <c r="Q1460" i="22" s="1"/>
  <c r="P1461" i="22"/>
  <c r="Q1461" i="22" s="1"/>
  <c r="P1473" i="22"/>
  <c r="Q1473" i="22" s="1"/>
  <c r="P273" i="22"/>
  <c r="Q273" i="22" s="1"/>
  <c r="P586" i="22"/>
  <c r="Q586" i="22" s="1"/>
  <c r="P699" i="22"/>
  <c r="Q699" i="22" s="1"/>
  <c r="P7" i="22"/>
  <c r="Q7" i="22" s="1"/>
  <c r="P396" i="22"/>
  <c r="Q396" i="22" s="1"/>
  <c r="P1416" i="22"/>
  <c r="Q1416" i="22" s="1"/>
  <c r="P1033" i="22"/>
  <c r="Q1033" i="22" s="1"/>
  <c r="P1300" i="22"/>
  <c r="Q1300" i="22" s="1"/>
  <c r="P803" i="22"/>
  <c r="Q803" i="22" s="1"/>
  <c r="P209" i="22"/>
  <c r="Q209" i="22" s="1"/>
  <c r="P1011" i="22"/>
  <c r="Q1011" i="22" s="1"/>
  <c r="P953" i="22"/>
  <c r="Q953" i="22" s="1"/>
  <c r="P500" i="22"/>
  <c r="Q500" i="22" s="1"/>
  <c r="P486" i="22"/>
  <c r="Q486" i="22" s="1"/>
  <c r="P1436" i="22"/>
  <c r="Q1436" i="22" s="1"/>
  <c r="P1437" i="22"/>
  <c r="Q1437" i="22" s="1"/>
  <c r="P285" i="22"/>
  <c r="Q285" i="22" s="1"/>
  <c r="P598" i="22"/>
  <c r="Q598" i="22" s="1"/>
  <c r="P483" i="22"/>
  <c r="Q483" i="22" s="1"/>
  <c r="P796" i="22"/>
  <c r="Q796" i="22" s="1"/>
  <c r="P132" i="22"/>
  <c r="Q132" i="22" s="1"/>
  <c r="P1164" i="22"/>
  <c r="Q1164" i="22" s="1"/>
  <c r="P781" i="22"/>
  <c r="Q781" i="22" s="1"/>
  <c r="P1513" i="22"/>
  <c r="Q1513" i="22" s="1"/>
  <c r="P335" i="22"/>
  <c r="Q335" i="22" s="1"/>
  <c r="P1367" i="22"/>
  <c r="Q1367" i="22" s="1"/>
  <c r="P1202" i="22"/>
  <c r="Q1202" i="22" s="1"/>
  <c r="P77" i="22"/>
  <c r="P1301" i="22"/>
  <c r="Q1301" i="22" s="1"/>
  <c r="P510" i="22"/>
  <c r="Q510" i="22" s="1"/>
  <c r="P741" i="22"/>
  <c r="Q741" i="22" s="1"/>
  <c r="P1150" i="22"/>
  <c r="Q1150" i="22" s="1"/>
  <c r="P561" i="22"/>
  <c r="Q561" i="22" s="1"/>
  <c r="P157" i="22"/>
  <c r="Q157" i="22" s="1"/>
  <c r="P795" i="22"/>
  <c r="Q795" i="22" s="1"/>
  <c r="P808" i="22"/>
  <c r="Q808" i="22" s="1"/>
  <c r="P204" i="22"/>
  <c r="Q204" i="22" s="1"/>
  <c r="P1176" i="22"/>
  <c r="Q1176" i="22" s="1"/>
  <c r="P1057" i="22"/>
  <c r="Q1057" i="22" s="1"/>
  <c r="P1324" i="22"/>
  <c r="Q1324" i="22" s="1"/>
  <c r="P1103" i="22"/>
  <c r="Q1103" i="22" s="1"/>
  <c r="P698" i="22"/>
  <c r="Q698" i="22" s="1"/>
  <c r="P294" i="22"/>
  <c r="P1394" i="22"/>
  <c r="Q1394" i="22" s="1"/>
  <c r="P968" i="22"/>
  <c r="Q968" i="22" s="1"/>
  <c r="P1530" i="22"/>
  <c r="Q1530" i="22" s="1"/>
  <c r="P1459" i="22"/>
  <c r="Q1459" i="22" s="1"/>
  <c r="P1486" i="22"/>
  <c r="Q1486" i="22" s="1"/>
  <c r="P573" i="22"/>
  <c r="Q573" i="22" s="1"/>
  <c r="P169" i="22"/>
  <c r="Q169" i="22" s="1"/>
  <c r="P831" i="22"/>
  <c r="Q831" i="22" s="1"/>
  <c r="P820" i="22"/>
  <c r="Q820" i="22" s="1"/>
  <c r="P715" i="22"/>
  <c r="Q715" i="22" s="1"/>
  <c r="P1248" i="22"/>
  <c r="Q1248" i="22" s="1"/>
  <c r="P805" i="22"/>
  <c r="Q805" i="22" s="1"/>
  <c r="P506" i="22"/>
  <c r="Q506" i="22" s="1"/>
  <c r="P635" i="22"/>
  <c r="Q635" i="22" s="1"/>
  <c r="P1553" i="22"/>
  <c r="Q1553" i="22" s="1"/>
  <c r="P1037" i="22"/>
  <c r="Q1037" i="22" s="1"/>
  <c r="P305" i="22"/>
  <c r="Q305" i="22" s="1"/>
  <c r="P1558" i="22"/>
  <c r="Q1558" i="22" s="1"/>
  <c r="P430" i="22"/>
  <c r="Q430" i="22" s="1"/>
  <c r="P519" i="22"/>
  <c r="Q519" i="22" s="1"/>
  <c r="P379" i="22"/>
  <c r="Q379" i="22" s="1"/>
  <c r="P984" i="22"/>
  <c r="Q984" i="22" s="1"/>
  <c r="P613" i="22"/>
  <c r="Q613" i="22" s="1"/>
  <c r="P530" i="22"/>
  <c r="Q530" i="22" s="1"/>
  <c r="P443" i="22"/>
  <c r="Q443" i="22" s="1"/>
  <c r="P1403" i="22"/>
  <c r="Q1403" i="22" s="1"/>
  <c r="P6" i="22"/>
  <c r="Q6" i="22" s="1"/>
  <c r="P1274" i="22"/>
  <c r="Q1274" i="22" s="1"/>
  <c r="P1085" i="22"/>
  <c r="Q1085" i="22" s="1"/>
  <c r="P1385" i="22"/>
  <c r="Q1385" i="22" s="1"/>
  <c r="P1034" i="22"/>
  <c r="Q1034" i="22" s="1"/>
  <c r="P353" i="22"/>
  <c r="Q353" i="22" s="1"/>
  <c r="P1124" i="22"/>
  <c r="Q1124" i="22" s="1"/>
  <c r="P966" i="22"/>
  <c r="Q966" i="22" s="1"/>
  <c r="P1016" i="22"/>
  <c r="Q1016" i="22" s="1"/>
  <c r="P738" i="22"/>
  <c r="Q738" i="22" s="1"/>
  <c r="P596" i="22"/>
  <c r="Q596" i="22" s="1"/>
  <c r="P871" i="22"/>
  <c r="Q871" i="22" s="1"/>
  <c r="P1005" i="22"/>
  <c r="Q1005" i="22" s="1"/>
  <c r="P981" i="22"/>
  <c r="Q981" i="22" s="1"/>
  <c r="P1126" i="22"/>
  <c r="Q1126" i="22" s="1"/>
  <c r="P166" i="22"/>
  <c r="Q166" i="22" s="1"/>
  <c r="P1357" i="22"/>
  <c r="Q1357" i="22" s="1"/>
  <c r="P141" i="22"/>
  <c r="Q141" i="22" s="1"/>
  <c r="P405" i="22"/>
  <c r="Q405" i="22" s="1"/>
  <c r="P609" i="22"/>
  <c r="Q609" i="22" s="1"/>
  <c r="P178" i="22"/>
  <c r="Q178" i="22" s="1"/>
  <c r="P454" i="22"/>
  <c r="Q454" i="22" s="1"/>
  <c r="P730" i="22"/>
  <c r="Q730" i="22" s="1"/>
  <c r="P15" i="22"/>
  <c r="Q15" i="22" s="1"/>
  <c r="P315" i="22"/>
  <c r="Q315" i="22" s="1"/>
  <c r="P543" i="22"/>
  <c r="Q543" i="22" s="1"/>
  <c r="P867" i="22"/>
  <c r="Q867" i="22" s="1"/>
  <c r="P244" i="22"/>
  <c r="Q244" i="22" s="1"/>
  <c r="P592" i="22"/>
  <c r="Q592" i="22" s="1"/>
  <c r="P868" i="22"/>
  <c r="Q868" i="22" s="1"/>
  <c r="P163" i="22"/>
  <c r="Q163" i="22" s="1"/>
  <c r="P499" i="22"/>
  <c r="Q499" i="22" s="1"/>
  <c r="P751" i="22"/>
  <c r="Q751" i="22" s="1"/>
  <c r="P252" i="22"/>
  <c r="Q252" i="22" s="1"/>
  <c r="P528" i="22"/>
  <c r="Q528" i="22" s="1"/>
  <c r="P804" i="22"/>
  <c r="Q804" i="22" s="1"/>
  <c r="P1008" i="22"/>
  <c r="Q1008" i="22" s="1"/>
  <c r="P1284" i="22"/>
  <c r="Q1284" i="22" s="1"/>
  <c r="P1572" i="22"/>
  <c r="Q1572" i="22" s="1"/>
  <c r="P422" i="22"/>
  <c r="Q422" i="22" s="1"/>
  <c r="P637" i="22"/>
  <c r="Q637" i="22" s="1"/>
  <c r="P901" i="22"/>
  <c r="Q901" i="22" s="1"/>
  <c r="P1165" i="22"/>
  <c r="Q1165" i="22" s="1"/>
  <c r="P1369" i="22"/>
  <c r="Q1369" i="22" s="1"/>
  <c r="P62" i="22"/>
  <c r="Q62" i="22" s="1"/>
  <c r="P1108" i="22"/>
  <c r="Q1108" i="22" s="1"/>
  <c r="P1408" i="22"/>
  <c r="Q1408" i="22" s="1"/>
  <c r="P167" i="22"/>
  <c r="Q167" i="22" s="1"/>
  <c r="P467" i="22"/>
  <c r="Q467" i="22" s="1"/>
  <c r="P731" i="22"/>
  <c r="Q731" i="22" s="1"/>
  <c r="P935" i="22"/>
  <c r="Q935" i="22" s="1"/>
  <c r="P1211" i="22"/>
  <c r="Q1211" i="22" s="1"/>
  <c r="P1487" i="22"/>
  <c r="Q1487" i="22" s="1"/>
  <c r="P569" i="22"/>
  <c r="Q569" i="22" s="1"/>
  <c r="P150" i="22"/>
  <c r="Q150" i="22" s="1"/>
  <c r="P866" i="22"/>
  <c r="Q866" i="22" s="1"/>
  <c r="P1454" i="22"/>
  <c r="Q1454" i="22" s="1"/>
  <c r="P17" i="22"/>
  <c r="Q17" i="22" s="1"/>
  <c r="P1169" i="22"/>
  <c r="Q1169" i="22" s="1"/>
  <c r="P975" i="22"/>
  <c r="Q975" i="22" s="1"/>
  <c r="P341" i="22"/>
  <c r="Q341" i="22" s="1"/>
  <c r="P1481" i="22"/>
  <c r="Q1481" i="22" s="1"/>
  <c r="P1070" i="22"/>
  <c r="Q1070" i="22" s="1"/>
  <c r="P1095" i="22"/>
  <c r="Q1095" i="22" s="1"/>
  <c r="P437" i="22"/>
  <c r="Q437" i="22" s="1"/>
  <c r="P378" i="22"/>
  <c r="Q378" i="22" s="1"/>
  <c r="P1268" i="22"/>
  <c r="Q1268" i="22" s="1"/>
  <c r="P1014" i="22"/>
  <c r="Q1014" i="22" s="1"/>
  <c r="P1531" i="22"/>
  <c r="Q1531" i="22" s="1"/>
  <c r="P1148" i="22"/>
  <c r="Q1148" i="22" s="1"/>
  <c r="P810" i="22"/>
  <c r="Q810" i="22" s="1"/>
  <c r="P1339" i="22"/>
  <c r="Q1339" i="22" s="1"/>
  <c r="P692" i="22"/>
  <c r="Q692" i="22" s="1"/>
  <c r="P740" i="22"/>
  <c r="Q740" i="22" s="1"/>
  <c r="P907" i="22"/>
  <c r="Q907" i="22" s="1"/>
  <c r="P1053" i="22"/>
  <c r="Q1053" i="22" s="1"/>
  <c r="P1174" i="22"/>
  <c r="Q1174" i="22" s="1"/>
  <c r="P1065" i="22"/>
  <c r="Q1065" i="22" s="1"/>
  <c r="P1210" i="22"/>
  <c r="Q1210" i="22" s="1"/>
  <c r="P304" i="22"/>
  <c r="Q304" i="22" s="1"/>
  <c r="P559" i="22"/>
  <c r="Q559" i="22" s="1"/>
  <c r="P852" i="22"/>
  <c r="Q852" i="22" s="1"/>
  <c r="P481" i="22"/>
  <c r="Q481" i="22" s="1"/>
  <c r="P1477" i="22"/>
  <c r="Q1477" i="22" s="1"/>
  <c r="P287" i="22"/>
  <c r="Q287" i="22" s="1"/>
  <c r="P1331" i="22"/>
  <c r="Q1331" i="22" s="1"/>
  <c r="P998" i="22"/>
  <c r="Q998" i="22" s="1"/>
  <c r="P1203" i="22"/>
  <c r="Q1203" i="22" s="1"/>
  <c r="P1166" i="22"/>
  <c r="Q1166" i="22" s="1"/>
  <c r="P1323" i="22"/>
  <c r="Q1323" i="22" s="1"/>
  <c r="P558" i="22"/>
  <c r="Q558" i="22" s="1"/>
  <c r="P1146" i="22"/>
  <c r="Q1146" i="22" s="1"/>
  <c r="P1376" i="22"/>
  <c r="Q1376" i="22" s="1"/>
  <c r="P1063" i="22"/>
  <c r="Q1063" i="22" s="1"/>
  <c r="P22" i="22"/>
  <c r="Q22" i="22" s="1"/>
  <c r="P61" i="22"/>
  <c r="Q61" i="22" s="1"/>
  <c r="P135" i="22"/>
  <c r="Q135" i="22" s="1"/>
  <c r="P64" i="22"/>
  <c r="Q64" i="22" s="1"/>
  <c r="P1036" i="22"/>
  <c r="Q1036" i="22" s="1"/>
  <c r="P583" i="22"/>
  <c r="Q583" i="22" s="1"/>
  <c r="P1140" i="22"/>
  <c r="Q1140" i="22" s="1"/>
  <c r="P757" i="22"/>
  <c r="Q757" i="22" s="1"/>
  <c r="P1225" i="22"/>
  <c r="Q1225" i="22" s="1"/>
  <c r="P1180" i="22"/>
  <c r="Q1180" i="22" s="1"/>
  <c r="P1067" i="22"/>
  <c r="Q1067" i="22" s="1"/>
  <c r="P638" i="22"/>
  <c r="Q638" i="22" s="1"/>
  <c r="P545" i="22"/>
  <c r="Q545" i="22" s="1"/>
  <c r="P881" i="22"/>
  <c r="Q881" i="22" s="1"/>
  <c r="P1383" i="22"/>
  <c r="Q1383" i="22" s="1"/>
  <c r="P582" i="22"/>
  <c r="Q582" i="22" s="1"/>
  <c r="P957" i="22"/>
  <c r="Q957" i="22" s="1"/>
  <c r="P1364" i="22"/>
  <c r="Q1364" i="22" s="1"/>
  <c r="P34" i="22"/>
  <c r="Q34" i="22" s="1"/>
  <c r="P337" i="22"/>
  <c r="Q337" i="22" s="1"/>
  <c r="P76" i="22"/>
  <c r="P331" i="22"/>
  <c r="Q331" i="22" s="1"/>
  <c r="P660" i="22"/>
  <c r="Q660" i="22" s="1"/>
  <c r="P242" i="22"/>
  <c r="Q242" i="22" s="1"/>
  <c r="P1237" i="22"/>
  <c r="Q1237" i="22" s="1"/>
  <c r="P35" i="22"/>
  <c r="Q35" i="22" s="1"/>
  <c r="P1079" i="22"/>
  <c r="Q1079" i="22" s="1"/>
  <c r="P662" i="22"/>
  <c r="Q662" i="22" s="1"/>
  <c r="P186" i="22"/>
  <c r="Q186" i="22" s="1"/>
  <c r="P1346" i="22"/>
  <c r="Q1346" i="22" s="1"/>
  <c r="P618" i="22"/>
  <c r="Q618" i="22" s="1"/>
  <c r="P1254" i="22"/>
  <c r="Q1254" i="22" s="1"/>
  <c r="P1099" i="22"/>
  <c r="Q1099" i="22" s="1"/>
  <c r="P46" i="22"/>
  <c r="Q46" i="22" s="1"/>
  <c r="P349" i="22"/>
  <c r="Q349" i="22" s="1"/>
  <c r="P88" i="22"/>
  <c r="Q88" i="22" s="1"/>
  <c r="P343" i="22"/>
  <c r="Q343" i="22" s="1"/>
  <c r="P684" i="22"/>
  <c r="Q684" i="22" s="1"/>
  <c r="P278" i="22"/>
  <c r="Q278" i="22" s="1"/>
  <c r="P1309" i="22"/>
  <c r="Q1309" i="22" s="1"/>
  <c r="P47" i="22"/>
  <c r="Q47" i="22" s="1"/>
  <c r="P1091" i="22"/>
  <c r="Q1091" i="22" s="1"/>
  <c r="P674" i="22"/>
  <c r="Q674" i="22" s="1"/>
  <c r="P234" i="22"/>
  <c r="Q234" i="22" s="1"/>
  <c r="P1370" i="22"/>
  <c r="Q1370" i="22" s="1"/>
  <c r="P560" i="22"/>
  <c r="Q560" i="22" s="1"/>
  <c r="P524" i="22"/>
  <c r="Q524" i="22" s="1"/>
  <c r="P1508" i="22"/>
  <c r="Q1508" i="22" s="1"/>
  <c r="P11" i="22"/>
  <c r="P115" i="22"/>
  <c r="Q115" i="22" s="1"/>
  <c r="P195" i="22"/>
  <c r="Q195" i="22" s="1"/>
  <c r="P300" i="22"/>
  <c r="Q300" i="22" s="1"/>
  <c r="P439" i="22"/>
  <c r="Q439" i="22" s="1"/>
  <c r="P571" i="22"/>
  <c r="Q571" i="22" s="1"/>
  <c r="P672" i="22"/>
  <c r="P761" i="22"/>
  <c r="Q761" i="22" s="1"/>
  <c r="P846" i="22"/>
  <c r="Q846" i="22" s="1"/>
  <c r="P894" i="22"/>
  <c r="Q894" i="22" s="1"/>
  <c r="P963" i="22"/>
  <c r="Q963" i="22" s="1"/>
  <c r="P1031" i="22"/>
  <c r="Q1031" i="22" s="1"/>
  <c r="P1116" i="22"/>
  <c r="Q1116" i="22" s="1"/>
  <c r="P1173" i="22"/>
  <c r="Q1173" i="22" s="1"/>
  <c r="P1264" i="22"/>
  <c r="Q1264" i="22" s="1"/>
  <c r="P1374" i="22"/>
  <c r="Q1374" i="22" s="1"/>
  <c r="P1425" i="22"/>
  <c r="Q1425" i="22" s="1"/>
  <c r="P1494" i="22"/>
  <c r="Q1494" i="22" s="1"/>
  <c r="P1544" i="22"/>
  <c r="Q1544" i="22" s="1"/>
  <c r="P1587" i="22"/>
  <c r="Q1587" i="22" s="1"/>
  <c r="P23" i="22"/>
  <c r="Q23" i="22" s="1"/>
  <c r="P116" i="22"/>
  <c r="Q116" i="22" s="1"/>
  <c r="P200" i="22"/>
  <c r="Q200" i="22" s="1"/>
  <c r="P338" i="22"/>
  <c r="Q338" i="22" s="1"/>
  <c r="P440" i="22"/>
  <c r="Q440" i="22" s="1"/>
  <c r="P580" i="22"/>
  <c r="Q580" i="22" s="1"/>
  <c r="P686" i="22"/>
  <c r="Q686" i="22" s="1"/>
  <c r="P786" i="22"/>
  <c r="Q786" i="22" s="1"/>
  <c r="P847" i="22"/>
  <c r="Q847" i="22" s="1"/>
  <c r="P902" i="22"/>
  <c r="Q902" i="22" s="1"/>
  <c r="P970" i="22"/>
  <c r="Q970" i="22" s="1"/>
  <c r="P1047" i="22"/>
  <c r="Q1047" i="22" s="1"/>
  <c r="P1134" i="22"/>
  <c r="Q1134" i="22" s="1"/>
  <c r="P1191" i="22"/>
  <c r="Q1191" i="22" s="1"/>
  <c r="P1278" i="22"/>
  <c r="Q1278" i="22" s="1"/>
  <c r="P1375" i="22"/>
  <c r="Q1375" i="22" s="1"/>
  <c r="P1428" i="22"/>
  <c r="Q1428" i="22" s="1"/>
  <c r="P1495" i="22"/>
  <c r="Q1495" i="22" s="1"/>
  <c r="P1545" i="22"/>
  <c r="Q1545" i="22" s="1"/>
  <c r="P1588" i="22"/>
  <c r="Q1588" i="22" s="1"/>
  <c r="P40" i="22"/>
  <c r="Q40" i="22" s="1"/>
  <c r="P140" i="22"/>
  <c r="Q140" i="22" s="1"/>
  <c r="P231" i="22"/>
  <c r="Q231" i="22" s="1"/>
  <c r="P346" i="22"/>
  <c r="Q346" i="22" s="1"/>
  <c r="P485" i="22"/>
  <c r="Q485" i="22" s="1"/>
  <c r="P616" i="22"/>
  <c r="Q616" i="22" s="1"/>
  <c r="P704" i="22"/>
  <c r="Q704" i="22" s="1"/>
  <c r="P789" i="22"/>
  <c r="Q789" i="22" s="1"/>
  <c r="P859" i="22"/>
  <c r="Q859" i="22" s="1"/>
  <c r="P930" i="22"/>
  <c r="Q930" i="22" s="1"/>
  <c r="P992" i="22"/>
  <c r="Q992" i="22" s="1"/>
  <c r="P1086" i="22"/>
  <c r="Q1086" i="22" s="1"/>
  <c r="P1137" i="22"/>
  <c r="Q1137" i="22" s="1"/>
  <c r="P1206" i="22"/>
  <c r="Q1206" i="22" s="1"/>
  <c r="P1288" i="22"/>
  <c r="Q1288" i="22" s="1"/>
  <c r="P1396" i="22"/>
  <c r="Q1396" i="22" s="1"/>
  <c r="P1448" i="22"/>
  <c r="Q1448" i="22" s="1"/>
  <c r="P1516" i="22"/>
  <c r="Q1516" i="22" s="1"/>
  <c r="P1548" i="22"/>
  <c r="Q1548" i="22" s="1"/>
  <c r="P1594" i="22"/>
  <c r="Q1594" i="22" s="1"/>
  <c r="P68" i="22"/>
  <c r="Q68" i="22" s="1"/>
  <c r="P218" i="22"/>
  <c r="Q218" i="22" s="1"/>
  <c r="P387" i="22"/>
  <c r="Q387" i="22" s="1"/>
  <c r="P548" i="22"/>
  <c r="Q548" i="22" s="1"/>
  <c r="P690" i="22"/>
  <c r="Q690" i="22" s="1"/>
  <c r="P807" i="22"/>
  <c r="Q807" i="22" s="1"/>
  <c r="P883" i="22"/>
  <c r="Q883" i="22" s="1"/>
  <c r="P988" i="22"/>
  <c r="Q988" i="22" s="1"/>
  <c r="P1090" i="22"/>
  <c r="Q1090" i="22" s="1"/>
  <c r="P1170" i="22"/>
  <c r="Q1170" i="22" s="1"/>
  <c r="P1279" i="22"/>
  <c r="Q1279" i="22" s="1"/>
  <c r="P1399" i="22"/>
  <c r="Q1399" i="22" s="1"/>
  <c r="P1471" i="22"/>
  <c r="Q1471" i="22" s="1"/>
  <c r="P1546" i="22"/>
  <c r="Q1546" i="22" s="1"/>
  <c r="P101" i="22"/>
  <c r="Q101" i="22" s="1"/>
  <c r="P220" i="22"/>
  <c r="Q220" i="22" s="1"/>
  <c r="P388" i="22"/>
  <c r="Q388" i="22" s="1"/>
  <c r="P555" i="22"/>
  <c r="Q555" i="22" s="1"/>
  <c r="P691" i="22"/>
  <c r="Q691" i="22" s="1"/>
  <c r="P818" i="22"/>
  <c r="Q818" i="22" s="1"/>
  <c r="P884" i="22"/>
  <c r="Q884" i="22" s="1"/>
  <c r="P989" i="22"/>
  <c r="Q989" i="22" s="1"/>
  <c r="P1096" i="22"/>
  <c r="Q1096" i="22" s="1"/>
  <c r="P1171" i="22"/>
  <c r="Q1171" i="22" s="1"/>
  <c r="P1287" i="22"/>
  <c r="Q1287" i="22" s="1"/>
  <c r="P1400" i="22"/>
  <c r="Q1400" i="22" s="1"/>
  <c r="P1479" i="22"/>
  <c r="Q1479" i="22" s="1"/>
  <c r="P1547" i="22"/>
  <c r="Q1547" i="22" s="1"/>
  <c r="P126" i="22"/>
  <c r="Q126" i="22" s="1"/>
  <c r="P254" i="22"/>
  <c r="Q254" i="22" s="1"/>
  <c r="P407" i="22"/>
  <c r="Q407" i="22" s="1"/>
  <c r="P603" i="22"/>
  <c r="Q603" i="22" s="1"/>
  <c r="P711" i="22"/>
  <c r="Q711" i="22" s="1"/>
  <c r="P825" i="22"/>
  <c r="Q825" i="22" s="1"/>
  <c r="P918" i="22"/>
  <c r="Q918" i="22" s="1"/>
  <c r="P999" i="22"/>
  <c r="Q999" i="22" s="1"/>
  <c r="P1112" i="22"/>
  <c r="Q1112" i="22" s="1"/>
  <c r="P1194" i="22"/>
  <c r="Q1194" i="22" s="1"/>
  <c r="P1316" i="22"/>
  <c r="Q1316" i="22" s="1"/>
  <c r="P1423" i="22"/>
  <c r="Q1423" i="22" s="1"/>
  <c r="P1505" i="22"/>
  <c r="Q1505" i="22" s="1"/>
  <c r="P1565" i="22"/>
  <c r="Q1565" i="22" s="1"/>
  <c r="P151" i="22"/>
  <c r="Q151" i="22" s="1"/>
  <c r="P339" i="22"/>
  <c r="Q339" i="22" s="1"/>
  <c r="P557" i="22"/>
  <c r="Q557" i="22" s="1"/>
  <c r="P746" i="22"/>
  <c r="Q746" i="22" s="1"/>
  <c r="P861" i="22"/>
  <c r="Q861" i="22" s="1"/>
  <c r="P993" i="22"/>
  <c r="Q993" i="22" s="1"/>
  <c r="P1135" i="22"/>
  <c r="Q1135" i="22" s="1"/>
  <c r="P1252" i="22"/>
  <c r="Q1252" i="22" s="1"/>
  <c r="P1401" i="22"/>
  <c r="Q1401" i="22" s="1"/>
  <c r="P1518" i="22"/>
  <c r="Q1518" i="22" s="1"/>
  <c r="P1591" i="22"/>
  <c r="Q1591" i="22" s="1"/>
  <c r="P362" i="22"/>
  <c r="Q362" i="22" s="1"/>
  <c r="P750" i="22"/>
  <c r="Q750" i="22" s="1"/>
  <c r="P1143" i="22"/>
  <c r="Q1143" i="22" s="1"/>
  <c r="P1424" i="22"/>
  <c r="Q1424" i="22" s="1"/>
  <c r="P1595" i="22"/>
  <c r="Q1595" i="22" s="1"/>
  <c r="P171" i="22"/>
  <c r="Q171" i="22" s="1"/>
  <c r="P340" i="22"/>
  <c r="Q340" i="22" s="1"/>
  <c r="P602" i="22"/>
  <c r="Q602" i="22" s="1"/>
  <c r="P749" i="22"/>
  <c r="Q749" i="22" s="1"/>
  <c r="P878" i="22"/>
  <c r="Q878" i="22" s="1"/>
  <c r="P994" i="22"/>
  <c r="Q994" i="22" s="1"/>
  <c r="P1136" i="22"/>
  <c r="Q1136" i="22" s="1"/>
  <c r="P1256" i="22"/>
  <c r="Q1256" i="22" s="1"/>
  <c r="P1422" i="22"/>
  <c r="Q1422" i="22" s="1"/>
  <c r="P1521" i="22"/>
  <c r="Q1521" i="22" s="1"/>
  <c r="P1592" i="22"/>
  <c r="Q1592" i="22" s="1"/>
  <c r="P175" i="22"/>
  <c r="Q175" i="22" s="1"/>
  <c r="P619" i="22"/>
  <c r="Q619" i="22" s="1"/>
  <c r="P880" i="22"/>
  <c r="Q880" i="22" s="1"/>
  <c r="P1000" i="22"/>
  <c r="Q1000" i="22" s="1"/>
  <c r="P1257" i="22"/>
  <c r="Q1257" i="22" s="1"/>
  <c r="P1522" i="22"/>
  <c r="Q1522" i="22" s="1"/>
  <c r="P32" i="22"/>
  <c r="Q32" i="22" s="1"/>
  <c r="P187" i="22"/>
  <c r="Q187" i="22" s="1"/>
  <c r="P403" i="22"/>
  <c r="Q403" i="22" s="1"/>
  <c r="P642" i="22"/>
  <c r="Q642" i="22" s="1"/>
  <c r="P788" i="22"/>
  <c r="Q788" i="22" s="1"/>
  <c r="P917" i="22"/>
  <c r="Q917" i="22" s="1"/>
  <c r="P1027" i="22"/>
  <c r="Q1027" i="22" s="1"/>
  <c r="P1155" i="22"/>
  <c r="Q1155" i="22" s="1"/>
  <c r="P1315" i="22"/>
  <c r="Q1315" i="22" s="1"/>
  <c r="P1444" i="22"/>
  <c r="Q1444" i="22" s="1"/>
  <c r="P1539" i="22"/>
  <c r="Q1539" i="22" s="1"/>
  <c r="P26" i="22"/>
  <c r="Q26" i="22" s="1"/>
  <c r="P292" i="22"/>
  <c r="Q292" i="22" s="1"/>
  <c r="P640" i="22"/>
  <c r="Q640" i="22" s="1"/>
  <c r="P833" i="22"/>
  <c r="Q833" i="22" s="1"/>
  <c r="P1023" i="22"/>
  <c r="Q1023" i="22" s="1"/>
  <c r="P1230" i="22"/>
  <c r="Q1230" i="22" s="1"/>
  <c r="P1443" i="22"/>
  <c r="Q1443" i="22" s="1"/>
  <c r="P1566" i="22"/>
  <c r="Q1566" i="22" s="1"/>
  <c r="P410" i="22"/>
  <c r="Q410" i="22" s="1"/>
  <c r="P463" i="22"/>
  <c r="Q463" i="22" s="1"/>
  <c r="P148" i="22"/>
  <c r="Q148" i="22" s="1"/>
  <c r="P1113" i="22"/>
  <c r="Q1113" i="22" s="1"/>
  <c r="P41" i="22"/>
  <c r="Q41" i="22" s="1"/>
  <c r="P293" i="22"/>
  <c r="Q293" i="22" s="1"/>
  <c r="P650" i="22"/>
  <c r="Q650" i="22" s="1"/>
  <c r="P856" i="22"/>
  <c r="Q856" i="22" s="1"/>
  <c r="P1028" i="22"/>
  <c r="Q1028" i="22" s="1"/>
  <c r="P1231" i="22"/>
  <c r="Q1231" i="22" s="1"/>
  <c r="P1449" i="22"/>
  <c r="Q1449" i="22" s="1"/>
  <c r="P1567" i="22"/>
  <c r="Q1567" i="22" s="1"/>
  <c r="P299" i="22"/>
  <c r="Q299" i="22" s="1"/>
  <c r="P664" i="22"/>
  <c r="Q664" i="22" s="1"/>
  <c r="P860" i="22"/>
  <c r="Q860" i="22" s="1"/>
  <c r="P1072" i="22"/>
  <c r="Q1072" i="22" s="1"/>
  <c r="P1251" i="22"/>
  <c r="Q1251" i="22" s="1"/>
  <c r="P1456" i="22"/>
  <c r="P1575" i="22"/>
  <c r="Q1575" i="22" s="1"/>
  <c r="P66" i="22"/>
  <c r="Q66" i="22" s="1"/>
  <c r="P1311" i="22"/>
  <c r="Q1311" i="22" s="1"/>
  <c r="P112" i="22"/>
  <c r="Q112" i="22" s="1"/>
  <c r="P1493" i="22"/>
  <c r="Q1493" i="22" s="1"/>
  <c r="P1111" i="22"/>
  <c r="Q1111" i="22" s="1"/>
  <c r="P484" i="22"/>
  <c r="Q484" i="22" s="1"/>
  <c r="P951" i="22"/>
  <c r="Q951" i="22" s="1"/>
  <c r="P42" i="22"/>
  <c r="Q42" i="22" s="1"/>
  <c r="P295" i="22"/>
  <c r="Q295" i="22" s="1"/>
  <c r="P652" i="22"/>
  <c r="Q652" i="22" s="1"/>
  <c r="P858" i="22"/>
  <c r="Q858" i="22" s="1"/>
  <c r="P1059" i="22"/>
  <c r="Q1059" i="22" s="1"/>
  <c r="P1232" i="22"/>
  <c r="Q1232" i="22" s="1"/>
  <c r="P1455" i="22"/>
  <c r="Q1455" i="22" s="1"/>
  <c r="P1568" i="22"/>
  <c r="Q1568" i="22" s="1"/>
  <c r="P65" i="22"/>
  <c r="Q65" i="22" s="1"/>
  <c r="P392" i="22"/>
  <c r="Q392" i="22" s="1"/>
  <c r="P893" i="22"/>
  <c r="Q893" i="22" s="1"/>
  <c r="P1470" i="22"/>
  <c r="Q1470" i="22" s="1"/>
  <c r="P931" i="22"/>
  <c r="Q931" i="22" s="1"/>
  <c r="P1319" i="22"/>
  <c r="Q1319" i="22" s="1"/>
  <c r="P118" i="22"/>
  <c r="Q118" i="22" s="1"/>
  <c r="P932" i="22"/>
  <c r="Q932" i="22" s="1"/>
  <c r="P1496" i="22"/>
  <c r="Q1496" i="22" s="1"/>
  <c r="P712" i="22"/>
  <c r="Q712" i="22" s="1"/>
  <c r="P1517" i="22"/>
  <c r="Q1517" i="22" s="1"/>
  <c r="P665" i="22"/>
  <c r="Q665" i="22" s="1"/>
  <c r="P1087" i="22"/>
  <c r="Q1087" i="22" s="1"/>
  <c r="P705" i="22"/>
  <c r="Q705" i="22" s="1"/>
  <c r="P1110" i="22"/>
  <c r="Q1110" i="22" s="1"/>
  <c r="P706" i="22"/>
  <c r="Q706" i="22" s="1"/>
  <c r="P1335" i="22"/>
  <c r="Q1335" i="22" s="1"/>
  <c r="P1347" i="22"/>
  <c r="Q1347" i="22" s="1"/>
  <c r="P508" i="22"/>
  <c r="Q508" i="22" s="1"/>
  <c r="P1149" i="22"/>
  <c r="Q1149" i="22" s="1"/>
  <c r="P1192" i="22"/>
  <c r="Q1192" i="22" s="1"/>
  <c r="P1378" i="22"/>
  <c r="Q1378" i="22" s="1"/>
  <c r="P1384" i="22"/>
  <c r="Q1384" i="22" s="1"/>
  <c r="P509" i="22"/>
  <c r="Q509" i="22" s="1"/>
  <c r="P1168" i="22"/>
  <c r="Q1168" i="22" s="1"/>
  <c r="P547" i="22"/>
  <c r="Q547" i="22" s="1"/>
  <c r="P794" i="22"/>
  <c r="Q794" i="22" s="1"/>
  <c r="P819" i="22"/>
  <c r="Q819" i="22" s="1"/>
  <c r="P544" i="22"/>
  <c r="Q544" i="22" s="1"/>
  <c r="P1172" i="22"/>
  <c r="Q1172" i="22" s="1"/>
  <c r="P787" i="22"/>
  <c r="Q787" i="22" s="1"/>
  <c r="P1360" i="22"/>
  <c r="Q1360" i="22" s="1"/>
  <c r="P1540" i="22"/>
  <c r="Q1540" i="22" s="1"/>
  <c r="P822" i="22"/>
  <c r="Q822" i="22" s="1"/>
  <c r="P952" i="22"/>
  <c r="Q952" i="22" s="1"/>
  <c r="P956" i="22"/>
  <c r="Q956" i="22" s="1"/>
  <c r="P1529" i="22"/>
  <c r="Q1529" i="22" s="1"/>
  <c r="P176" i="22"/>
  <c r="Q176" i="22" s="1"/>
  <c r="P1563" i="22"/>
  <c r="Q1563" i="22" s="1"/>
  <c r="P191" i="22"/>
  <c r="P1564" i="22"/>
  <c r="Q1564" i="22" s="1"/>
  <c r="P245" i="22"/>
  <c r="Q245" i="22" s="1"/>
  <c r="P246" i="22"/>
  <c r="Q246" i="22" s="1"/>
  <c r="P955" i="22"/>
  <c r="Q955" i="22" s="1"/>
  <c r="P962" i="22"/>
  <c r="Q962" i="22" s="1"/>
  <c r="P1398" i="22"/>
  <c r="Q1398" i="22" s="1"/>
  <c r="P1582" i="22"/>
  <c r="Q1582" i="22" s="1"/>
  <c r="P898" i="22"/>
  <c r="Q898" i="22" s="1"/>
  <c r="P1570" i="22"/>
  <c r="Q1570" i="22" s="1"/>
  <c r="P958" i="22"/>
  <c r="Q958" i="22" s="1"/>
  <c r="P1305" i="22"/>
  <c r="Q1305" i="22" s="1"/>
  <c r="P1438" i="22"/>
  <c r="Q1438" i="22" s="1"/>
  <c r="P1534" i="22"/>
  <c r="Q1534" i="22" s="1"/>
  <c r="P886" i="22"/>
  <c r="Q886" i="22" s="1"/>
  <c r="P1293" i="22"/>
  <c r="Q1293" i="22" s="1"/>
  <c r="P1219" i="22"/>
  <c r="Q1219" i="22" s="1"/>
  <c r="P1015" i="22"/>
  <c r="Q1015" i="22" s="1"/>
  <c r="P811" i="22"/>
  <c r="Q811" i="22" s="1"/>
  <c r="P1184" i="22"/>
  <c r="Q1184" i="22" s="1"/>
  <c r="P8" i="22"/>
  <c r="Q8" i="22" s="1"/>
  <c r="P1160" i="22"/>
  <c r="Q1160" i="22" s="1"/>
  <c r="P452" i="22"/>
  <c r="Q452" i="22" s="1"/>
  <c r="P1579" i="22"/>
  <c r="Q1579" i="22" s="1"/>
  <c r="P1482" i="22"/>
  <c r="Q1482" i="22" s="1"/>
  <c r="P1050" i="22"/>
  <c r="Q1050" i="22" s="1"/>
  <c r="P654" i="22"/>
  <c r="Q654" i="22" s="1"/>
  <c r="P729" i="22"/>
  <c r="Q729" i="22" s="1"/>
  <c r="P812" i="22"/>
  <c r="Q812" i="22" s="1"/>
  <c r="P284" i="22"/>
  <c r="Q284" i="22" s="1"/>
  <c r="P1327" i="22"/>
  <c r="Q1327" i="22" s="1"/>
  <c r="P1266" i="22"/>
  <c r="Q1266" i="22" s="1"/>
  <c r="P834" i="22"/>
  <c r="Q834" i="22" s="1"/>
  <c r="P897" i="22"/>
  <c r="Q897" i="22" s="1"/>
  <c r="P896" i="22"/>
  <c r="Q896" i="22" s="1"/>
  <c r="P236" i="22"/>
  <c r="Q236" i="22" s="1"/>
  <c r="P114" i="22"/>
  <c r="Q114" i="22" s="1"/>
  <c r="P1013" i="22"/>
  <c r="Q1013" i="22" s="1"/>
  <c r="P137" i="22"/>
  <c r="Q137" i="22" s="1"/>
  <c r="P1035" i="22"/>
  <c r="Q1035" i="22" s="1"/>
  <c r="P1286" i="22"/>
  <c r="Q1286" i="22" s="1"/>
  <c r="P1010" i="22"/>
  <c r="Q1010" i="22" s="1"/>
  <c r="P330" i="22"/>
  <c r="Q330" i="22" s="1"/>
  <c r="P1241" i="22"/>
  <c r="Q1241" i="22" s="1"/>
  <c r="P689" i="22"/>
  <c r="Q689" i="22" s="1"/>
  <c r="P1515" i="22"/>
  <c r="Q1515" i="22" s="1"/>
  <c r="P1562" i="22"/>
  <c r="Q1562" i="22" s="1"/>
  <c r="P18" i="22"/>
  <c r="Q18" i="22" s="1"/>
  <c r="P977" i="22"/>
  <c r="Q977" i="22" s="1"/>
  <c r="P365" i="22"/>
  <c r="Q365" i="22" s="1"/>
  <c r="P1275" i="22"/>
  <c r="Q1275" i="22" s="1"/>
  <c r="P1430" i="22"/>
  <c r="Q1430" i="22" s="1"/>
  <c r="P1130" i="22"/>
  <c r="Q1130" i="22" s="1"/>
  <c r="P782" i="22"/>
  <c r="Q782" i="22" s="1"/>
  <c r="P474" i="22"/>
  <c r="Q474" i="22" s="1"/>
  <c r="P1409" i="22"/>
  <c r="Q1409" i="22" s="1"/>
  <c r="P821" i="22"/>
  <c r="Q821" i="22" s="1"/>
  <c r="P161" i="22"/>
  <c r="Q161" i="22" s="1"/>
  <c r="P1463" i="22"/>
  <c r="Q1463" i="22" s="1"/>
  <c r="P1307" i="22"/>
  <c r="Q1307" i="22" s="1"/>
  <c r="P1163" i="22"/>
  <c r="Q1163" i="22" s="1"/>
  <c r="P1007" i="22"/>
  <c r="Q1007" i="22" s="1"/>
  <c r="P863" i="22"/>
  <c r="Q863" i="22" s="1"/>
  <c r="P719" i="22"/>
  <c r="Q719" i="22" s="1"/>
  <c r="P575" i="22"/>
  <c r="Q575" i="22" s="1"/>
  <c r="P431" i="22"/>
  <c r="Q431" i="22" s="1"/>
  <c r="P263" i="22"/>
  <c r="Q263" i="22" s="1"/>
  <c r="P107" i="22"/>
  <c r="Q107" i="22" s="1"/>
  <c r="P1492" i="22"/>
  <c r="Q1492" i="22" s="1"/>
  <c r="P1276" i="22"/>
  <c r="Q1276" i="22" s="1"/>
  <c r="P1060" i="22"/>
  <c r="Q1060" i="22" s="1"/>
  <c r="P290" i="22"/>
  <c r="Q290" i="22" s="1"/>
  <c r="P1585" i="22"/>
  <c r="Q1585" i="22" s="1"/>
  <c r="P1441" i="22"/>
  <c r="Q1441" i="22" s="1"/>
  <c r="P1297" i="22"/>
  <c r="Q1297" i="22" s="1"/>
  <c r="P1153" i="22"/>
  <c r="Q1153" i="22" s="1"/>
  <c r="P1009" i="22"/>
  <c r="Q1009" i="22" s="1"/>
  <c r="P865" i="22"/>
  <c r="Q865" i="22" s="1"/>
  <c r="P721" i="22"/>
  <c r="Q721" i="22" s="1"/>
  <c r="P577" i="22"/>
  <c r="Q577" i="22" s="1"/>
  <c r="P542" i="22"/>
  <c r="Q542" i="22" s="1"/>
  <c r="P206" i="22"/>
  <c r="Q206" i="22" s="1"/>
  <c r="P1536" i="22"/>
  <c r="Q1536" i="22" s="1"/>
  <c r="P1380" i="22"/>
  <c r="Q1380" i="22" s="1"/>
  <c r="P1236" i="22"/>
  <c r="Q1236" i="22" s="1"/>
  <c r="P1080" i="22"/>
  <c r="Q1080" i="22" s="1"/>
  <c r="P936" i="22"/>
  <c r="Q936" i="22" s="1"/>
  <c r="P792" i="22"/>
  <c r="Q792" i="22" s="1"/>
  <c r="P636" i="22"/>
  <c r="Q636" i="22" s="1"/>
  <c r="P492" i="22"/>
  <c r="Q492" i="22" s="1"/>
  <c r="P348" i="22"/>
  <c r="Q348" i="22" s="1"/>
  <c r="P192" i="22"/>
  <c r="Q192" i="22" s="1"/>
  <c r="P48" i="22"/>
  <c r="Q48" i="22" s="1"/>
  <c r="P655" i="22"/>
  <c r="Q655" i="22" s="1"/>
  <c r="P475" i="22"/>
  <c r="Q475" i="22" s="1"/>
  <c r="P283" i="22"/>
  <c r="Q283" i="22" s="1"/>
  <c r="P91" i="22"/>
  <c r="Q91" i="22" s="1"/>
  <c r="P964" i="22"/>
  <c r="Q964" i="22" s="1"/>
  <c r="P784" i="22"/>
  <c r="Q784" i="22" s="1"/>
  <c r="P568" i="22"/>
  <c r="Q568" i="22" s="1"/>
  <c r="P376" i="22"/>
  <c r="Q376" i="22" s="1"/>
  <c r="P196" i="22"/>
  <c r="Q196" i="22" s="1"/>
  <c r="P16" i="22"/>
  <c r="Q16" i="22" s="1"/>
  <c r="P783" i="22"/>
  <c r="Q783" i="22" s="1"/>
  <c r="P627" i="22"/>
  <c r="Q627" i="22" s="1"/>
  <c r="P459" i="22"/>
  <c r="Q459" i="22" s="1"/>
  <c r="P291" i="22"/>
  <c r="Q291" i="22" s="1"/>
  <c r="P111" i="22"/>
  <c r="Q111" i="22" s="1"/>
  <c r="P421" i="22"/>
  <c r="Q421" i="22" s="1"/>
  <c r="P277" i="22"/>
  <c r="Q277" i="22" s="1"/>
  <c r="P133" i="22"/>
  <c r="P718" i="22"/>
  <c r="Q718" i="22" s="1"/>
  <c r="P562" i="22"/>
  <c r="Q562" i="22" s="1"/>
  <c r="P418" i="22"/>
  <c r="Q418" i="22" s="1"/>
  <c r="P262" i="22"/>
  <c r="Q262" i="22" s="1"/>
  <c r="P106" i="22"/>
  <c r="Q106" i="22" s="1"/>
  <c r="P669" i="22"/>
  <c r="Q669" i="22" s="1"/>
  <c r="P525" i="22"/>
  <c r="Q525" i="22" s="1"/>
  <c r="P381" i="22"/>
  <c r="Q381" i="22" s="1"/>
  <c r="P237" i="22"/>
  <c r="Q237" i="22" s="1"/>
  <c r="P93" i="22"/>
  <c r="Q93" i="22" s="1"/>
  <c r="P152" i="22"/>
  <c r="Q152" i="22" s="1"/>
  <c r="P197" i="22"/>
  <c r="Q197" i="22" s="1"/>
  <c r="P354" i="22"/>
  <c r="Q354" i="22" s="1"/>
  <c r="P1583" i="22"/>
  <c r="Q1583" i="22" s="1"/>
  <c r="P1271" i="22"/>
  <c r="Q1271" i="22" s="1"/>
  <c r="P683" i="22"/>
  <c r="Q683" i="22" s="1"/>
  <c r="P1432" i="22"/>
  <c r="Q1432" i="22" s="1"/>
  <c r="P194" i="22"/>
  <c r="P1117" i="22"/>
  <c r="Q1117" i="22" s="1"/>
  <c r="P541" i="22"/>
  <c r="Q541" i="22" s="1"/>
  <c r="P1344" i="22"/>
  <c r="Q1344" i="22" s="1"/>
  <c r="P756" i="22"/>
  <c r="Q756" i="22" s="1"/>
  <c r="P156" i="22"/>
  <c r="Q156" i="22" s="1"/>
  <c r="P247" i="22"/>
  <c r="Q247" i="22" s="1"/>
  <c r="P520" i="22"/>
  <c r="Q520" i="22" s="1"/>
  <c r="P747" i="22"/>
  <c r="Q747" i="22" s="1"/>
  <c r="P75" i="22"/>
  <c r="Q75" i="22" s="1"/>
  <c r="P670" i="22"/>
  <c r="Q670" i="22" s="1"/>
  <c r="P70" i="22"/>
  <c r="P201" i="22"/>
  <c r="Q201" i="22" s="1"/>
  <c r="P1342" i="22"/>
  <c r="Q1342" i="22" s="1"/>
  <c r="P1185" i="22"/>
  <c r="Q1185" i="22" s="1"/>
  <c r="P742" i="22"/>
  <c r="Q742" i="22" s="1"/>
  <c r="P885" i="22"/>
  <c r="Q885" i="22" s="1"/>
  <c r="P908" i="22"/>
  <c r="Q908" i="22" s="1"/>
  <c r="P954" i="22"/>
  <c r="Q954" i="22" s="1"/>
  <c r="P92" i="22"/>
  <c r="Q92" i="22" s="1"/>
  <c r="P1472" i="22"/>
  <c r="Q1472" i="22" s="1"/>
  <c r="P1397" i="22"/>
  <c r="Q1397" i="22" s="1"/>
  <c r="P1190" i="22"/>
  <c r="Q1190" i="22" s="1"/>
  <c r="P1299" i="22"/>
  <c r="Q1299" i="22" s="1"/>
  <c r="P737" i="22"/>
  <c r="Q737" i="22" s="1"/>
  <c r="P1022" i="22"/>
  <c r="Q1022" i="22" s="1"/>
  <c r="P1571" i="22"/>
  <c r="Q1571" i="22" s="1"/>
  <c r="P959" i="22"/>
  <c r="Q959" i="22" s="1"/>
  <c r="P527" i="22"/>
  <c r="Q527" i="22" s="1"/>
  <c r="P1420" i="22"/>
  <c r="Q1420" i="22" s="1"/>
  <c r="P1537" i="22"/>
  <c r="Q1537" i="22" s="1"/>
  <c r="P961" i="22"/>
  <c r="Q961" i="22" s="1"/>
  <c r="P122" i="22"/>
  <c r="Q122" i="22" s="1"/>
  <c r="P1032" i="22"/>
  <c r="Q1032" i="22" s="1"/>
  <c r="P444" i="22"/>
  <c r="Q444" i="22" s="1"/>
  <c r="P595" i="22"/>
  <c r="Q595" i="22" s="1"/>
  <c r="P904" i="22"/>
  <c r="Q904" i="22" s="1"/>
  <c r="P316" i="22"/>
  <c r="Q316" i="22" s="1"/>
  <c r="P567" i="22"/>
  <c r="Q567" i="22" s="1"/>
  <c r="P373" i="22"/>
  <c r="Q373" i="22" s="1"/>
  <c r="P370" i="22"/>
  <c r="Q370" i="22" s="1"/>
  <c r="P477" i="22"/>
  <c r="Q477" i="22" s="1"/>
  <c r="P1557" i="22"/>
  <c r="Q1557" i="22" s="1"/>
  <c r="P1270" i="22"/>
  <c r="Q1270" i="22" s="1"/>
  <c r="P943" i="22"/>
  <c r="Q943" i="22" s="1"/>
  <c r="P836" i="22"/>
  <c r="Q836" i="22" s="1"/>
  <c r="P906" i="22"/>
  <c r="Q906" i="22" s="1"/>
  <c r="P44" i="22"/>
  <c r="Q44" i="22" s="1"/>
  <c r="P1388" i="22"/>
  <c r="Q1388" i="22" s="1"/>
  <c r="P1510" i="22"/>
  <c r="Q1510" i="22" s="1"/>
  <c r="P862" i="22"/>
  <c r="Q862" i="22" s="1"/>
  <c r="P1498" i="22"/>
  <c r="Q1498" i="22" s="1"/>
  <c r="P922" i="22"/>
  <c r="Q922" i="22" s="1"/>
  <c r="P1281" i="22"/>
  <c r="Q1281" i="22" s="1"/>
  <c r="P1402" i="22"/>
  <c r="Q1402" i="22" s="1"/>
  <c r="P1474" i="22"/>
  <c r="Q1474" i="22" s="1"/>
  <c r="P850" i="22"/>
  <c r="Q850" i="22" s="1"/>
  <c r="P1269" i="22"/>
  <c r="Q1269" i="22" s="1"/>
  <c r="P1207" i="22"/>
  <c r="Q1207" i="22" s="1"/>
  <c r="P1003" i="22"/>
  <c r="Q1003" i="22" s="1"/>
  <c r="P799" i="22"/>
  <c r="Q799" i="22" s="1"/>
  <c r="P1100" i="22"/>
  <c r="Q1100" i="22" s="1"/>
  <c r="P921" i="22"/>
  <c r="Q921" i="22" s="1"/>
  <c r="P1088" i="22"/>
  <c r="Q1088" i="22" s="1"/>
  <c r="P416" i="22"/>
  <c r="Q416" i="22" s="1"/>
  <c r="P1543" i="22"/>
  <c r="Q1543" i="22" s="1"/>
  <c r="P1446" i="22"/>
  <c r="Q1446" i="22" s="1"/>
  <c r="P1026" i="22"/>
  <c r="Q1026" i="22" s="1"/>
  <c r="P606" i="22"/>
  <c r="Q606" i="22" s="1"/>
  <c r="P1580" i="22"/>
  <c r="Q1580" i="22" s="1"/>
  <c r="P752" i="22"/>
  <c r="Q752" i="22" s="1"/>
  <c r="P248" i="22"/>
  <c r="Q248" i="22" s="1"/>
  <c r="P1291" i="22"/>
  <c r="Q1291" i="22" s="1"/>
  <c r="P1242" i="22"/>
  <c r="Q1242" i="22" s="1"/>
  <c r="P798" i="22"/>
  <c r="Q798" i="22" s="1"/>
  <c r="P837" i="22"/>
  <c r="Q837" i="22" s="1"/>
  <c r="P824" i="22"/>
  <c r="Q824" i="22" s="1"/>
  <c r="P164" i="22"/>
  <c r="Q164" i="22" s="1"/>
  <c r="P30" i="22"/>
  <c r="Q30" i="22" s="1"/>
  <c r="P929" i="22"/>
  <c r="Q929" i="22" s="1"/>
  <c r="P53" i="22"/>
  <c r="Q53" i="22" s="1"/>
  <c r="P939" i="22"/>
  <c r="Q939" i="22" s="1"/>
  <c r="P1262" i="22"/>
  <c r="Q1262" i="22" s="1"/>
  <c r="P986" i="22"/>
  <c r="Q986" i="22" s="1"/>
  <c r="P282" i="22"/>
  <c r="Q282" i="22" s="1"/>
  <c r="P1193" i="22"/>
  <c r="Q1193" i="22" s="1"/>
  <c r="P629" i="22"/>
  <c r="Q629" i="22" s="1"/>
  <c r="P1467" i="22"/>
  <c r="Q1467" i="22" s="1"/>
  <c r="P1526" i="22"/>
  <c r="Q1526" i="22" s="1"/>
  <c r="P1589" i="22"/>
  <c r="Q1589" i="22" s="1"/>
  <c r="P941" i="22"/>
  <c r="Q941" i="22" s="1"/>
  <c r="P317" i="22"/>
  <c r="Q317" i="22" s="1"/>
  <c r="P1227" i="22"/>
  <c r="Q1227" i="22" s="1"/>
  <c r="P1406" i="22"/>
  <c r="Q1406" i="22" s="1"/>
  <c r="P1106" i="22"/>
  <c r="Q1106" i="22" s="1"/>
  <c r="P770" i="22"/>
  <c r="Q770" i="22" s="1"/>
  <c r="P426" i="22"/>
  <c r="Q426" i="22" s="1"/>
  <c r="P1373" i="22"/>
  <c r="Q1373" i="22" s="1"/>
  <c r="P785" i="22"/>
  <c r="Q785" i="22" s="1"/>
  <c r="P113" i="22"/>
  <c r="Q113" i="22" s="1"/>
  <c r="P1451" i="22"/>
  <c r="Q1451" i="22" s="1"/>
  <c r="P1295" i="22"/>
  <c r="Q1295" i="22" s="1"/>
  <c r="P1151" i="22"/>
  <c r="Q1151" i="22" s="1"/>
  <c r="P995" i="22"/>
  <c r="Q995" i="22" s="1"/>
  <c r="P851" i="22"/>
  <c r="Q851" i="22" s="1"/>
  <c r="P707" i="22"/>
  <c r="Q707" i="22" s="1"/>
  <c r="P563" i="22"/>
  <c r="Q563" i="22" s="1"/>
  <c r="P419" i="22"/>
  <c r="Q419" i="22" s="1"/>
  <c r="P251" i="22"/>
  <c r="Q251" i="22" s="1"/>
  <c r="P95" i="22"/>
  <c r="P1480" i="22"/>
  <c r="Q1480" i="22" s="1"/>
  <c r="P1240" i="22"/>
  <c r="Q1240" i="22" s="1"/>
  <c r="P1048" i="22"/>
  <c r="Q1048" i="22" s="1"/>
  <c r="P266" i="22"/>
  <c r="Q266" i="22" s="1"/>
  <c r="P1573" i="22"/>
  <c r="Q1573" i="22" s="1"/>
  <c r="P1429" i="22"/>
  <c r="P1285" i="22"/>
  <c r="Q1285" i="22" s="1"/>
  <c r="P1141" i="22"/>
  <c r="Q1141" i="22" s="1"/>
  <c r="P997" i="22"/>
  <c r="Q997" i="22" s="1"/>
  <c r="P853" i="22"/>
  <c r="Q853" i="22" s="1"/>
  <c r="P709" i="22"/>
  <c r="Q709" i="22" s="1"/>
  <c r="P565" i="22"/>
  <c r="Q565" i="22" s="1"/>
  <c r="P518" i="22"/>
  <c r="Q518" i="22" s="1"/>
  <c r="P182" i="22"/>
  <c r="Q182" i="22" s="1"/>
  <c r="P1524" i="22"/>
  <c r="Q1524" i="22" s="1"/>
  <c r="P1368" i="22"/>
  <c r="Q1368" i="22" s="1"/>
  <c r="P1224" i="22"/>
  <c r="Q1224" i="22" s="1"/>
  <c r="P1068" i="22"/>
  <c r="Q1068" i="22" s="1"/>
  <c r="P924" i="22"/>
  <c r="Q924" i="22" s="1"/>
  <c r="P780" i="22"/>
  <c r="Q780" i="22" s="1"/>
  <c r="P624" i="22"/>
  <c r="Q624" i="22" s="1"/>
  <c r="P480" i="22"/>
  <c r="Q480" i="22" s="1"/>
  <c r="P336" i="22"/>
  <c r="Q336" i="22" s="1"/>
  <c r="P180" i="22"/>
  <c r="P36" i="22"/>
  <c r="Q36" i="22" s="1"/>
  <c r="P643" i="22"/>
  <c r="Q643" i="22" s="1"/>
  <c r="P451" i="22"/>
  <c r="Q451" i="22" s="1"/>
  <c r="P271" i="22"/>
  <c r="Q271" i="22" s="1"/>
  <c r="P79" i="22"/>
  <c r="P940" i="22"/>
  <c r="Q940" i="22" s="1"/>
  <c r="P772" i="22"/>
  <c r="Q772" i="22" s="1"/>
  <c r="P556" i="22"/>
  <c r="Q556" i="22" s="1"/>
  <c r="P364" i="22"/>
  <c r="Q364" i="22" s="1"/>
  <c r="P184" i="22"/>
  <c r="Q184" i="22" s="1"/>
  <c r="P4" i="22"/>
  <c r="Q4" i="22" s="1"/>
  <c r="P771" i="22"/>
  <c r="Q771" i="22" s="1"/>
  <c r="P615" i="22"/>
  <c r="Q615" i="22" s="1"/>
  <c r="P447" i="22"/>
  <c r="Q447" i="22" s="1"/>
  <c r="P279" i="22"/>
  <c r="Q279" i="22" s="1"/>
  <c r="P99" i="22"/>
  <c r="Q99" i="22" s="1"/>
  <c r="P409" i="22"/>
  <c r="Q409" i="22" s="1"/>
  <c r="P265" i="22"/>
  <c r="Q265" i="22" s="1"/>
  <c r="P121" i="22"/>
  <c r="Q121" i="22" s="1"/>
  <c r="P694" i="22"/>
  <c r="Q694" i="22" s="1"/>
  <c r="P550" i="22"/>
  <c r="Q550" i="22" s="1"/>
  <c r="P406" i="22"/>
  <c r="Q406" i="22" s="1"/>
  <c r="P250" i="22"/>
  <c r="Q250" i="22" s="1"/>
  <c r="P94" i="22"/>
  <c r="Q94" i="22" s="1"/>
  <c r="P657" i="22"/>
  <c r="Q657" i="22" s="1"/>
  <c r="P513" i="22"/>
  <c r="Q513" i="22" s="1"/>
  <c r="P369" i="22"/>
  <c r="Q369" i="22" s="1"/>
  <c r="P225" i="22"/>
  <c r="Q225" i="22" s="1"/>
  <c r="P81" i="22"/>
  <c r="P668" i="22"/>
  <c r="Q668" i="22" s="1"/>
  <c r="P797" i="22"/>
  <c r="Q797" i="22" s="1"/>
  <c r="P1046" i="22"/>
  <c r="Q1046" i="22" s="1"/>
  <c r="P677" i="22"/>
  <c r="Q677" i="22" s="1"/>
  <c r="P1127" i="22"/>
  <c r="Q1127" i="22" s="1"/>
  <c r="P539" i="22"/>
  <c r="Q539" i="22" s="1"/>
  <c r="P71" i="22"/>
  <c r="Q71" i="22" s="1"/>
  <c r="P578" i="22"/>
  <c r="Q578" i="22" s="1"/>
  <c r="P1261" i="22"/>
  <c r="Q1261" i="22" s="1"/>
  <c r="P470" i="22"/>
  <c r="Q470" i="22" s="1"/>
  <c r="P1200" i="22"/>
  <c r="Q1200" i="22" s="1"/>
  <c r="P600" i="22"/>
  <c r="Q600" i="22" s="1"/>
  <c r="P12" i="22"/>
  <c r="Q12" i="22" s="1"/>
  <c r="P55" i="22"/>
  <c r="Q55" i="22" s="1"/>
  <c r="P328" i="22"/>
  <c r="Q328" i="22" s="1"/>
  <c r="P579" i="22"/>
  <c r="Q579" i="22" s="1"/>
  <c r="P385" i="22"/>
  <c r="Q385" i="22" s="1"/>
  <c r="P526" i="22"/>
  <c r="Q526" i="22" s="1"/>
  <c r="P633" i="22"/>
  <c r="Q633" i="22" s="1"/>
  <c r="P57" i="22"/>
  <c r="Q57" i="22" s="1"/>
  <c r="P1593" i="22"/>
  <c r="Q1593" i="22" s="1"/>
  <c r="P1318" i="22"/>
  <c r="Q1318" i="22" s="1"/>
  <c r="P1159" i="22"/>
  <c r="Q1159" i="22" s="1"/>
  <c r="P753" i="22"/>
  <c r="Q753" i="22" s="1"/>
  <c r="P1338" i="22"/>
  <c r="Q1338" i="22" s="1"/>
  <c r="P620" i="22"/>
  <c r="Q620" i="22" s="1"/>
  <c r="P702" i="22"/>
  <c r="Q702" i="22" s="1"/>
  <c r="P533" i="22"/>
  <c r="Q533" i="22" s="1"/>
  <c r="P890" i="22"/>
  <c r="Q890" i="22" s="1"/>
  <c r="P377" i="22"/>
  <c r="Q377" i="22" s="1"/>
  <c r="P149" i="22"/>
  <c r="Q149" i="22" s="1"/>
  <c r="P722" i="22"/>
  <c r="Q722" i="22" s="1"/>
  <c r="P617" i="22"/>
  <c r="Q617" i="22" s="1"/>
  <c r="P1115" i="22"/>
  <c r="Q1115" i="22" s="1"/>
  <c r="P371" i="22"/>
  <c r="Q371" i="22" s="1"/>
  <c r="P1204" i="22"/>
  <c r="Q1204" i="22" s="1"/>
  <c r="P1393" i="22"/>
  <c r="Q1393" i="22" s="1"/>
  <c r="P817" i="22"/>
  <c r="Q817" i="22" s="1"/>
  <c r="P446" i="22"/>
  <c r="Q446" i="22" s="1"/>
  <c r="P1188" i="22"/>
  <c r="Q1188" i="22" s="1"/>
  <c r="P588" i="22"/>
  <c r="Q588" i="22" s="1"/>
  <c r="P763" i="22"/>
  <c r="Q763" i="22" s="1"/>
  <c r="P43" i="22"/>
  <c r="Q43" i="22" s="1"/>
  <c r="P136" i="22"/>
  <c r="Q136" i="22" s="1"/>
  <c r="P411" i="22"/>
  <c r="Q411" i="22" s="1"/>
  <c r="P229" i="22"/>
  <c r="Q229" i="22" s="1"/>
  <c r="P514" i="22"/>
  <c r="Q514" i="22" s="1"/>
  <c r="P621" i="22"/>
  <c r="Q621" i="22" s="1"/>
  <c r="P45" i="22"/>
  <c r="Q45" i="22" s="1"/>
  <c r="P1294" i="22"/>
  <c r="Q1294" i="22" s="1"/>
  <c r="P1581" i="22"/>
  <c r="Q1581" i="22" s="1"/>
  <c r="P801" i="22"/>
  <c r="Q801" i="22" s="1"/>
  <c r="P296" i="22"/>
  <c r="Q296" i="22" s="1"/>
  <c r="P534" i="22"/>
  <c r="Q534" i="22" s="1"/>
  <c r="P1506" i="22"/>
  <c r="Q1506" i="22" s="1"/>
  <c r="P608" i="22"/>
  <c r="Q608" i="22" s="1"/>
  <c r="P1450" i="22"/>
  <c r="Q1450" i="22" s="1"/>
  <c r="P826" i="22"/>
  <c r="Q826" i="22" s="1"/>
  <c r="P1462" i="22"/>
  <c r="Q1462" i="22" s="1"/>
  <c r="P874" i="22"/>
  <c r="Q874" i="22" s="1"/>
  <c r="P1233" i="22"/>
  <c r="Q1233" i="22" s="1"/>
  <c r="P1330" i="22"/>
  <c r="Q1330" i="22" s="1"/>
  <c r="P1426" i="22"/>
  <c r="Q1426" i="22" s="1"/>
  <c r="P814" i="22"/>
  <c r="Q814" i="22" s="1"/>
  <c r="P1221" i="22"/>
  <c r="Q1221" i="22" s="1"/>
  <c r="P1195" i="22"/>
  <c r="Q1195" i="22" s="1"/>
  <c r="P991" i="22"/>
  <c r="Q991" i="22" s="1"/>
  <c r="P775" i="22"/>
  <c r="Q775" i="22" s="1"/>
  <c r="P1052" i="22"/>
  <c r="Q1052" i="22" s="1"/>
  <c r="P873" i="22"/>
  <c r="Q873" i="22" s="1"/>
  <c r="P1040" i="22"/>
  <c r="Q1040" i="22" s="1"/>
  <c r="P404" i="22"/>
  <c r="Q404" i="22" s="1"/>
  <c r="P1519" i="22"/>
  <c r="Q1519" i="22" s="1"/>
  <c r="P1410" i="22"/>
  <c r="Q1410" i="22" s="1"/>
  <c r="P1002" i="22"/>
  <c r="Q1002" i="22" s="1"/>
  <c r="P594" i="22"/>
  <c r="Q594" i="22" s="1"/>
  <c r="P1484" i="22"/>
  <c r="Q1484" i="22" s="1"/>
  <c r="P716" i="22"/>
  <c r="Q716" i="22" s="1"/>
  <c r="P212" i="22"/>
  <c r="Q212" i="22" s="1"/>
  <c r="P1267" i="22"/>
  <c r="Q1267" i="22" s="1"/>
  <c r="P1182" i="22"/>
  <c r="Q1182" i="22" s="1"/>
  <c r="P762" i="22"/>
  <c r="Q762" i="22" s="1"/>
  <c r="P765" i="22"/>
  <c r="Q765" i="22" s="1"/>
  <c r="P764" i="22"/>
  <c r="Q764" i="22" s="1"/>
  <c r="P104" i="22"/>
  <c r="Q104" i="22" s="1"/>
  <c r="P1541" i="22"/>
  <c r="Q1541" i="22" s="1"/>
  <c r="P641" i="22"/>
  <c r="Q641" i="22" s="1"/>
  <c r="P5" i="22"/>
  <c r="Q5" i="22" s="1"/>
  <c r="P1586" i="22"/>
  <c r="Q1586" i="22" s="1"/>
  <c r="P1238" i="22"/>
  <c r="Q1238" i="22" s="1"/>
  <c r="P950" i="22"/>
  <c r="Q950" i="22" s="1"/>
  <c r="P222" i="22"/>
  <c r="Q222" i="22" s="1"/>
  <c r="P1145" i="22"/>
  <c r="Q1145" i="22" s="1"/>
  <c r="P581" i="22"/>
  <c r="Q581" i="22" s="1"/>
  <c r="P1407" i="22"/>
  <c r="Q1407" i="22" s="1"/>
  <c r="P1466" i="22"/>
  <c r="Q1466" i="22" s="1"/>
  <c r="P1469" i="22"/>
  <c r="Q1469" i="22" s="1"/>
  <c r="P857" i="22"/>
  <c r="Q857" i="22" s="1"/>
  <c r="P257" i="22"/>
  <c r="Q257" i="22" s="1"/>
  <c r="P1179" i="22"/>
  <c r="Q1179" i="22" s="1"/>
  <c r="P1382" i="22"/>
  <c r="Q1382" i="22" s="1"/>
  <c r="P1082" i="22"/>
  <c r="Q1082" i="22" s="1"/>
  <c r="P758" i="22"/>
  <c r="Q758" i="22" s="1"/>
  <c r="P402" i="22"/>
  <c r="Q402" i="22" s="1"/>
  <c r="P1325" i="22"/>
  <c r="Q1325" i="22" s="1"/>
  <c r="P713" i="22"/>
  <c r="Q713" i="22" s="1"/>
  <c r="P29" i="22"/>
  <c r="Q29" i="22" s="1"/>
  <c r="P1439" i="22"/>
  <c r="Q1439" i="22" s="1"/>
  <c r="P1283" i="22"/>
  <c r="Q1283" i="22" s="1"/>
  <c r="P1139" i="22"/>
  <c r="Q1139" i="22" s="1"/>
  <c r="P983" i="22"/>
  <c r="Q983" i="22" s="1"/>
  <c r="P839" i="22"/>
  <c r="Q839" i="22" s="1"/>
  <c r="P695" i="22"/>
  <c r="Q695" i="22" s="1"/>
  <c r="P551" i="22"/>
  <c r="Q551" i="22" s="1"/>
  <c r="P395" i="22"/>
  <c r="Q395" i="22" s="1"/>
  <c r="P239" i="22"/>
  <c r="Q239" i="22" s="1"/>
  <c r="P83" i="22"/>
  <c r="Q83" i="22" s="1"/>
  <c r="P1468" i="22"/>
  <c r="Q1468" i="22" s="1"/>
  <c r="P1228" i="22"/>
  <c r="Q1228" i="22" s="1"/>
  <c r="P374" i="22"/>
  <c r="Q374" i="22" s="1"/>
  <c r="P230" i="22"/>
  <c r="Q230" i="22" s="1"/>
  <c r="P1561" i="22"/>
  <c r="Q1561" i="22" s="1"/>
  <c r="P1417" i="22"/>
  <c r="Q1417" i="22" s="1"/>
  <c r="P1273" i="22"/>
  <c r="Q1273" i="22" s="1"/>
  <c r="P1129" i="22"/>
  <c r="Q1129" i="22" s="1"/>
  <c r="P985" i="22"/>
  <c r="Q985" i="22" s="1"/>
  <c r="P841" i="22"/>
  <c r="Q841" i="22" s="1"/>
  <c r="P697" i="22"/>
  <c r="Q697" i="22" s="1"/>
  <c r="P553" i="22"/>
  <c r="Q553" i="22" s="1"/>
  <c r="P494" i="22"/>
  <c r="Q494" i="22" s="1"/>
  <c r="P158" i="22"/>
  <c r="Q158" i="22" s="1"/>
  <c r="P1512" i="22"/>
  <c r="Q1512" i="22" s="1"/>
  <c r="P1356" i="22"/>
  <c r="Q1356" i="22" s="1"/>
  <c r="P1212" i="22"/>
  <c r="Q1212" i="22" s="1"/>
  <c r="P1056" i="22"/>
  <c r="Q1056" i="22" s="1"/>
  <c r="P912" i="22"/>
  <c r="Q912" i="22" s="1"/>
  <c r="P768" i="22"/>
  <c r="Q768" i="22" s="1"/>
  <c r="P612" i="22"/>
  <c r="Q612" i="22" s="1"/>
  <c r="P468" i="22"/>
  <c r="Q468" i="22" s="1"/>
  <c r="P324" i="22"/>
  <c r="Q324" i="22" s="1"/>
  <c r="P168" i="22"/>
  <c r="Q168" i="22" s="1"/>
  <c r="P24" i="22"/>
  <c r="Q24" i="22" s="1"/>
  <c r="P631" i="22"/>
  <c r="Q631" i="22" s="1"/>
  <c r="P427" i="22"/>
  <c r="Q427" i="22" s="1"/>
  <c r="P259" i="22"/>
  <c r="Q259" i="22" s="1"/>
  <c r="P67" i="22"/>
  <c r="Q67" i="22" s="1"/>
  <c r="P928" i="22"/>
  <c r="Q928" i="22" s="1"/>
  <c r="P760" i="22"/>
  <c r="Q760" i="22" s="1"/>
  <c r="P532" i="22"/>
  <c r="Q532" i="22" s="1"/>
  <c r="P352" i="22"/>
  <c r="Q352" i="22" s="1"/>
  <c r="P172" i="22"/>
  <c r="P927" i="22"/>
  <c r="Q927" i="22" s="1"/>
  <c r="P759" i="22"/>
  <c r="Q759" i="22" s="1"/>
  <c r="P591" i="22"/>
  <c r="Q591" i="22" s="1"/>
  <c r="P435" i="22"/>
  <c r="Q435" i="22" s="1"/>
  <c r="P267" i="22"/>
  <c r="Q267" i="22" s="1"/>
  <c r="P87" i="22"/>
  <c r="Q87" i="22" s="1"/>
  <c r="P397" i="22"/>
  <c r="Q397" i="22" s="1"/>
  <c r="P253" i="22"/>
  <c r="Q253" i="22" s="1"/>
  <c r="P109" i="22"/>
  <c r="P682" i="22"/>
  <c r="Q682" i="22" s="1"/>
  <c r="P538" i="22"/>
  <c r="Q538" i="22" s="1"/>
  <c r="P394" i="22"/>
  <c r="Q394" i="22" s="1"/>
  <c r="P238" i="22"/>
  <c r="Q238" i="22" s="1"/>
  <c r="P82" i="22"/>
  <c r="P645" i="22"/>
  <c r="Q645" i="22" s="1"/>
  <c r="P501" i="22"/>
  <c r="Q501" i="22" s="1"/>
  <c r="P357" i="22"/>
  <c r="Q357" i="22" s="1"/>
  <c r="P213" i="22"/>
  <c r="Q213" i="22" s="1"/>
  <c r="P69" i="22"/>
  <c r="P570" i="22"/>
  <c r="Q570" i="22" s="1"/>
  <c r="P734" i="22"/>
  <c r="Q734" i="22" s="1"/>
  <c r="P827" i="22"/>
  <c r="Q827" i="22" s="1"/>
  <c r="P227" i="22"/>
  <c r="Q227" i="22" s="1"/>
  <c r="P1216" i="22"/>
  <c r="Q1216" i="22" s="1"/>
  <c r="P1549" i="22"/>
  <c r="Q1549" i="22" s="1"/>
  <c r="P973" i="22"/>
  <c r="Q973" i="22" s="1"/>
  <c r="P685" i="22"/>
  <c r="Q685" i="22" s="1"/>
  <c r="P1500" i="22"/>
  <c r="Q1500" i="22" s="1"/>
  <c r="P900" i="22"/>
  <c r="Q900" i="22" s="1"/>
  <c r="P456" i="22"/>
  <c r="Q456" i="22" s="1"/>
  <c r="P607" i="22"/>
  <c r="Q607" i="22" s="1"/>
  <c r="P916" i="22"/>
  <c r="Q916" i="22" s="1"/>
  <c r="P915" i="22"/>
  <c r="Q915" i="22" s="1"/>
  <c r="P423" i="22"/>
  <c r="Q423" i="22" s="1"/>
  <c r="P241" i="22"/>
  <c r="Q241" i="22" s="1"/>
  <c r="P382" i="22"/>
  <c r="Q382" i="22" s="1"/>
  <c r="P489" i="22"/>
  <c r="Q489" i="22" s="1"/>
  <c r="P802" i="22"/>
  <c r="Q802" i="22" s="1"/>
  <c r="P1246" i="22"/>
  <c r="Q1246" i="22" s="1"/>
  <c r="P1161" i="22"/>
  <c r="Q1161" i="22" s="1"/>
  <c r="P920" i="22"/>
  <c r="Q920" i="22" s="1"/>
  <c r="P1447" i="22"/>
  <c r="Q1447" i="22" s="1"/>
  <c r="P546" i="22"/>
  <c r="Q546" i="22" s="1"/>
  <c r="P1554" i="22"/>
  <c r="Q1554" i="22" s="1"/>
  <c r="P656" i="22"/>
  <c r="Q656" i="22" s="1"/>
  <c r="P1491" i="22"/>
  <c r="Q1491" i="22" s="1"/>
  <c r="P102" i="22"/>
  <c r="Q102" i="22" s="1"/>
  <c r="P462" i="22"/>
  <c r="Q462" i="22" s="1"/>
  <c r="P1083" i="22"/>
  <c r="Q1083" i="22" s="1"/>
  <c r="P306" i="22"/>
  <c r="Q306" i="22" s="1"/>
  <c r="P1259" i="22"/>
  <c r="Q1259" i="22" s="1"/>
  <c r="P671" i="22"/>
  <c r="Q671" i="22" s="1"/>
  <c r="P215" i="22"/>
  <c r="Q215" i="22" s="1"/>
  <c r="P554" i="22"/>
  <c r="Q554" i="22" s="1"/>
  <c r="P1249" i="22"/>
  <c r="Q1249" i="22" s="1"/>
  <c r="P529" i="22"/>
  <c r="Q529" i="22" s="1"/>
  <c r="P1332" i="22"/>
  <c r="Q1332" i="22" s="1"/>
  <c r="P744" i="22"/>
  <c r="Q744" i="22" s="1"/>
  <c r="P144" i="22"/>
  <c r="Q144" i="22" s="1"/>
  <c r="P235" i="22"/>
  <c r="Q235" i="22" s="1"/>
  <c r="P496" i="22"/>
  <c r="Q496" i="22" s="1"/>
  <c r="P903" i="22"/>
  <c r="Q903" i="22" s="1"/>
  <c r="P243" i="22"/>
  <c r="Q243" i="22" s="1"/>
  <c r="P85" i="22"/>
  <c r="Q85" i="22" s="1"/>
  <c r="P214" i="22"/>
  <c r="Q214" i="22" s="1"/>
  <c r="P333" i="22"/>
  <c r="Q333" i="22" s="1"/>
  <c r="P1306" i="22"/>
  <c r="Q1306" i="22" s="1"/>
  <c r="P1198" i="22"/>
  <c r="Q1198" i="22" s="1"/>
  <c r="P1147" i="22"/>
  <c r="Q1147" i="22" s="1"/>
  <c r="P848" i="22"/>
  <c r="Q848" i="22" s="1"/>
  <c r="P1411" i="22"/>
  <c r="Q1411" i="22" s="1"/>
  <c r="P1292" i="22"/>
  <c r="Q1292" i="22" s="1"/>
  <c r="P1062" i="22"/>
  <c r="Q1062" i="22" s="1"/>
  <c r="P1542" i="22"/>
  <c r="Q1542" i="22" s="1"/>
  <c r="P1390" i="22"/>
  <c r="Q1390" i="22" s="1"/>
  <c r="P754" i="22"/>
  <c r="Q754" i="22" s="1"/>
  <c r="P1414" i="22"/>
  <c r="Q1414" i="22" s="1"/>
  <c r="P838" i="22"/>
  <c r="Q838" i="22" s="1"/>
  <c r="P1209" i="22"/>
  <c r="Q1209" i="22" s="1"/>
  <c r="P1282" i="22"/>
  <c r="Q1282" i="22" s="1"/>
  <c r="P1366" i="22"/>
  <c r="Q1366" i="22" s="1"/>
  <c r="P790" i="22"/>
  <c r="Q790" i="22" s="1"/>
  <c r="P1197" i="22"/>
  <c r="Q1197" i="22" s="1"/>
  <c r="P1183" i="22"/>
  <c r="Q1183" i="22" s="1"/>
  <c r="P979" i="22"/>
  <c r="Q979" i="22" s="1"/>
  <c r="P945" i="22"/>
  <c r="Q945" i="22" s="1"/>
  <c r="P1004" i="22"/>
  <c r="Q1004" i="22" s="1"/>
  <c r="P813" i="22"/>
  <c r="Q813" i="22" s="1"/>
  <c r="P980" i="22"/>
  <c r="Q980" i="22" s="1"/>
  <c r="P356" i="22"/>
  <c r="Q356" i="22" s="1"/>
  <c r="P1483" i="22"/>
  <c r="Q1483" i="22" s="1"/>
  <c r="P1362" i="22"/>
  <c r="Q1362" i="22" s="1"/>
  <c r="P978" i="22"/>
  <c r="Q978" i="22" s="1"/>
  <c r="P1412" i="22"/>
  <c r="Q1412" i="22" s="1"/>
  <c r="P1590" i="22"/>
  <c r="Q1590" i="22" s="1"/>
  <c r="P1158" i="22"/>
  <c r="Q1158" i="22" s="1"/>
  <c r="P726" i="22"/>
  <c r="Q726" i="22" s="1"/>
  <c r="P1532" i="22"/>
  <c r="Q1532" i="22" s="1"/>
  <c r="P728" i="22"/>
  <c r="Q728" i="22" s="1"/>
  <c r="P56" i="22"/>
  <c r="Q56" i="22" s="1"/>
  <c r="P1445" i="22"/>
  <c r="Q1445" i="22" s="1"/>
  <c r="P593" i="22"/>
  <c r="Q593" i="22" s="1"/>
  <c r="P1527" i="22"/>
  <c r="Q1527" i="22" s="1"/>
  <c r="P1550" i="22"/>
  <c r="Q1550" i="22" s="1"/>
  <c r="P1214" i="22"/>
  <c r="Q1214" i="22" s="1"/>
  <c r="P926" i="22"/>
  <c r="Q926" i="22" s="1"/>
  <c r="P174" i="22"/>
  <c r="Q174" i="22" s="1"/>
  <c r="P1097" i="22"/>
  <c r="Q1097" i="22" s="1"/>
  <c r="P521" i="22"/>
  <c r="Q521" i="22" s="1"/>
  <c r="P1371" i="22"/>
  <c r="Q1371" i="22" s="1"/>
  <c r="P1334" i="22"/>
  <c r="Q1334" i="22" s="1"/>
  <c r="P1421" i="22"/>
  <c r="Q1421" i="22" s="1"/>
  <c r="P1119" i="22"/>
  <c r="Q1119" i="22" s="1"/>
  <c r="P1358" i="22"/>
  <c r="Q1358" i="22" s="1"/>
  <c r="P1277" i="22"/>
  <c r="Q1277" i="22" s="1"/>
  <c r="P1427" i="22"/>
  <c r="P971" i="22"/>
  <c r="Q971" i="22" s="1"/>
  <c r="P383" i="22"/>
  <c r="Q383" i="22" s="1"/>
  <c r="P1405" i="22"/>
  <c r="Q1405" i="22" s="1"/>
  <c r="P829" i="22"/>
  <c r="Q829" i="22" s="1"/>
  <c r="P146" i="22"/>
  <c r="Q146" i="22" s="1"/>
  <c r="P1044" i="22"/>
  <c r="Q1044" i="22" s="1"/>
  <c r="P312" i="22"/>
  <c r="Q312" i="22" s="1"/>
  <c r="P415" i="22"/>
  <c r="Q415" i="22" s="1"/>
  <c r="P748" i="22"/>
  <c r="Q748" i="22" s="1"/>
  <c r="P160" i="22"/>
  <c r="Q160" i="22" s="1"/>
  <c r="P255" i="22"/>
  <c r="Q255" i="22" s="1"/>
  <c r="P97" i="22"/>
  <c r="Q97" i="22" s="1"/>
  <c r="P226" i="22"/>
  <c r="Q226" i="22" s="1"/>
  <c r="P345" i="22"/>
  <c r="Q345" i="22" s="1"/>
  <c r="P1354" i="22"/>
  <c r="Q1354" i="22" s="1"/>
  <c r="P967" i="22"/>
  <c r="Q967" i="22" s="1"/>
  <c r="P332" i="22"/>
  <c r="Q332" i="22" s="1"/>
  <c r="P1352" i="22"/>
  <c r="Q1352" i="22" s="1"/>
  <c r="P1122" i="22"/>
  <c r="Q1122" i="22" s="1"/>
  <c r="P1255" i="22"/>
  <c r="Q1255" i="22" s="1"/>
  <c r="P1502" i="22"/>
  <c r="Q1502" i="22" s="1"/>
  <c r="P1049" i="22"/>
  <c r="Q1049" i="22" s="1"/>
  <c r="P1361" i="22"/>
  <c r="Q1361" i="22" s="1"/>
  <c r="P1322" i="22"/>
  <c r="Q1322" i="22" s="1"/>
  <c r="P1229" i="22"/>
  <c r="Q1229" i="22" s="1"/>
  <c r="P1415" i="22"/>
  <c r="Q1415" i="22" s="1"/>
  <c r="P815" i="22"/>
  <c r="Q815" i="22" s="1"/>
  <c r="P59" i="22"/>
  <c r="Q59" i="22" s="1"/>
  <c r="P170" i="22"/>
  <c r="Q170" i="22" s="1"/>
  <c r="P1105" i="22"/>
  <c r="Q1105" i="22" s="1"/>
  <c r="P673" i="22"/>
  <c r="Q673" i="22" s="1"/>
  <c r="P1488" i="22"/>
  <c r="Q1488" i="22" s="1"/>
  <c r="P888" i="22"/>
  <c r="Q888" i="22" s="1"/>
  <c r="P288" i="22"/>
  <c r="Q288" i="22" s="1"/>
  <c r="P391" i="22"/>
  <c r="Q391" i="22" s="1"/>
  <c r="P736" i="22"/>
  <c r="Q736" i="22" s="1"/>
  <c r="P735" i="22"/>
  <c r="Q735" i="22" s="1"/>
  <c r="P63" i="22"/>
  <c r="Q63" i="22" s="1"/>
  <c r="P658" i="22"/>
  <c r="Q658" i="22" s="1"/>
  <c r="P58" i="22"/>
  <c r="Q58" i="22" s="1"/>
  <c r="P189" i="22"/>
  <c r="Q189" i="22" s="1"/>
  <c r="P778" i="22"/>
  <c r="Q778" i="22" s="1"/>
  <c r="P1125" i="22"/>
  <c r="Q1125" i="22" s="1"/>
  <c r="P1101" i="22"/>
  <c r="Q1101" i="22" s="1"/>
  <c r="P1556" i="22"/>
  <c r="Q1556" i="22" s="1"/>
  <c r="P1314" i="22"/>
  <c r="Q1314" i="22" s="1"/>
  <c r="P572" i="22"/>
  <c r="Q572" i="22" s="1"/>
  <c r="P666" i="22"/>
  <c r="Q666" i="22" s="1"/>
  <c r="P1349" i="22"/>
  <c r="Q1349" i="22" s="1"/>
  <c r="P33" i="22"/>
  <c r="Q33" i="22" s="1"/>
  <c r="P334" i="22"/>
  <c r="Q334" i="22" s="1"/>
  <c r="P183" i="22"/>
  <c r="Q183" i="22" s="1"/>
  <c r="P436" i="22"/>
  <c r="Q436" i="22" s="1"/>
  <c r="P703" i="22"/>
  <c r="Q703" i="22" s="1"/>
  <c r="P696" i="22"/>
  <c r="Q696" i="22" s="1"/>
  <c r="P302" i="22"/>
  <c r="Q302" i="22" s="1"/>
  <c r="P1525" i="22"/>
  <c r="Q1525" i="22" s="1"/>
  <c r="P347" i="22"/>
  <c r="Q347" i="22" s="1"/>
  <c r="P1379" i="22"/>
  <c r="Q1379" i="22" s="1"/>
  <c r="P1226" i="22"/>
  <c r="Q1226" i="22" s="1"/>
  <c r="P125" i="22"/>
  <c r="Q125" i="22" s="1"/>
  <c r="P162" i="22"/>
  <c r="Q162" i="22" s="1"/>
  <c r="P872" i="22"/>
  <c r="Q872" i="22" s="1"/>
  <c r="P476" i="22"/>
  <c r="Q476" i="22" s="1"/>
  <c r="P946" i="22"/>
  <c r="Q946" i="22" s="1"/>
  <c r="P142" i="22"/>
  <c r="Q142" i="22" s="1"/>
  <c r="P433" i="22"/>
  <c r="Q433" i="22" s="1"/>
  <c r="P124" i="22"/>
  <c r="Q124" i="22" s="1"/>
  <c r="P103" i="22"/>
  <c r="Q103" i="22" s="1"/>
  <c r="P432" i="22"/>
  <c r="Q432" i="22" s="1"/>
  <c r="P1464" i="22"/>
  <c r="Q1464" i="22" s="1"/>
  <c r="P1069" i="22"/>
  <c r="Q1069" i="22" s="1"/>
  <c r="P1336" i="22"/>
  <c r="Q1336" i="22" s="1"/>
  <c r="P389" i="22"/>
  <c r="Q389" i="22" s="1"/>
  <c r="P1431" i="22"/>
  <c r="Q1431" i="22" s="1"/>
  <c r="P173" i="22"/>
  <c r="Q173" i="22" s="1"/>
  <c r="P1418" i="22"/>
  <c r="Q1418" i="22" s="1"/>
  <c r="P942" i="22"/>
  <c r="Q942" i="22" s="1"/>
  <c r="P1387" i="22"/>
  <c r="Q1387" i="22" s="1"/>
  <c r="P714" i="22"/>
  <c r="Q714" i="22" s="1"/>
  <c r="P536" i="22"/>
  <c r="Q536" i="22" s="1"/>
  <c r="P835" i="22"/>
  <c r="Q835" i="22" s="1"/>
  <c r="P1018" i="22"/>
  <c r="Q1018" i="22" s="1"/>
  <c r="P585" i="22"/>
  <c r="Q585" i="22" s="1"/>
  <c r="P634" i="22"/>
  <c r="Q634" i="22" s="1"/>
  <c r="P219" i="22"/>
  <c r="Q219" i="22" s="1"/>
  <c r="P460" i="22"/>
  <c r="Q460" i="22" s="1"/>
  <c r="P727" i="22"/>
  <c r="Q727" i="22" s="1"/>
  <c r="P720" i="22"/>
  <c r="Q720" i="22" s="1"/>
  <c r="P1476" i="22"/>
  <c r="Q1476" i="22" s="1"/>
  <c r="P1081" i="22"/>
  <c r="Q1081" i="22" s="1"/>
  <c r="P1348" i="22"/>
  <c r="Q1348" i="22" s="1"/>
  <c r="P911" i="22"/>
  <c r="Q911" i="22" s="1"/>
  <c r="P632" i="22"/>
  <c r="Q632" i="22" s="1"/>
  <c r="P531" i="22"/>
  <c r="Q531" i="22" s="1"/>
  <c r="P232" i="22"/>
  <c r="Q232" i="22" s="1"/>
  <c r="P844" i="22"/>
  <c r="Q844" i="22" s="1"/>
  <c r="P487" i="22"/>
  <c r="Q487" i="22" s="1"/>
  <c r="P516" i="22"/>
  <c r="Q516" i="22" s="1"/>
  <c r="P155" i="22"/>
  <c r="Q155" i="22" s="1"/>
  <c r="P205" i="22"/>
  <c r="Q205" i="22" s="1"/>
  <c r="P153" i="22"/>
  <c r="Q153" i="22" s="1"/>
  <c r="P417" i="22"/>
  <c r="Q417" i="22" s="1"/>
  <c r="P681" i="22"/>
  <c r="Q681" i="22" s="1"/>
  <c r="P190" i="22"/>
  <c r="P466" i="22"/>
  <c r="Q466" i="22" s="1"/>
  <c r="P13" i="22"/>
  <c r="Q13" i="22" s="1"/>
  <c r="P217" i="22"/>
  <c r="Q217" i="22" s="1"/>
  <c r="P27" i="22"/>
  <c r="Q27" i="22" s="1"/>
  <c r="P327" i="22"/>
  <c r="Q327" i="22" s="1"/>
  <c r="P639" i="22"/>
  <c r="Q639" i="22" s="1"/>
  <c r="P879" i="22"/>
  <c r="Q879" i="22" s="1"/>
  <c r="P256" i="22"/>
  <c r="Q256" i="22" s="1"/>
  <c r="P604" i="22"/>
  <c r="Q604" i="22" s="1"/>
  <c r="P892" i="22"/>
  <c r="Q892" i="22" s="1"/>
  <c r="P199" i="22"/>
  <c r="Q199" i="22" s="1"/>
  <c r="P511" i="22"/>
  <c r="Q511" i="22" s="1"/>
  <c r="P60" i="22"/>
  <c r="Q60" i="22" s="1"/>
  <c r="P264" i="22"/>
  <c r="Q264" i="22" s="1"/>
  <c r="P540" i="22"/>
  <c r="Q540" i="22" s="1"/>
  <c r="P816" i="22"/>
  <c r="Q816" i="22" s="1"/>
  <c r="P1020" i="22"/>
  <c r="Q1020" i="22" s="1"/>
  <c r="P1296" i="22"/>
  <c r="Q1296" i="22" s="1"/>
  <c r="P1584" i="22"/>
  <c r="Q1584" i="22" s="1"/>
  <c r="P566" i="22"/>
  <c r="Q566" i="22" s="1"/>
  <c r="P649" i="22"/>
  <c r="Q649" i="22" s="1"/>
  <c r="P913" i="22"/>
  <c r="Q913" i="22" s="1"/>
  <c r="P1177" i="22"/>
  <c r="Q1177" i="22" s="1"/>
  <c r="P1381" i="22"/>
  <c r="Q1381" i="22" s="1"/>
  <c r="P86" i="22"/>
  <c r="Q86" i="22" s="1"/>
  <c r="P1120" i="22"/>
  <c r="Q1120" i="22" s="1"/>
  <c r="P1504" i="22"/>
  <c r="Q1504" i="22" s="1"/>
  <c r="P179" i="22"/>
  <c r="Q179" i="22" s="1"/>
  <c r="P479" i="22"/>
  <c r="Q479" i="22" s="1"/>
  <c r="P743" i="22"/>
  <c r="Q743" i="22" s="1"/>
  <c r="P947" i="22"/>
  <c r="Q947" i="22" s="1"/>
  <c r="P1223" i="22"/>
  <c r="Q1223" i="22" s="1"/>
  <c r="P1499" i="22"/>
  <c r="Q1499" i="22" s="1"/>
  <c r="P869" i="22"/>
  <c r="Q869" i="22" s="1"/>
  <c r="P198" i="22"/>
  <c r="Q198" i="22" s="1"/>
  <c r="P914" i="22"/>
  <c r="Q914" i="22" s="1"/>
  <c r="P1490" i="22"/>
  <c r="Q1490" i="22" s="1"/>
  <c r="P89" i="22"/>
  <c r="Q89" i="22" s="1"/>
  <c r="P1217" i="22"/>
  <c r="Q1217" i="22" s="1"/>
  <c r="P1071" i="22"/>
  <c r="Q1071" i="22" s="1"/>
  <c r="P725" i="22"/>
  <c r="Q725" i="22" s="1"/>
  <c r="P1577" i="22"/>
  <c r="Q1577" i="22" s="1"/>
  <c r="P1094" i="22"/>
  <c r="Q1094" i="22" s="1"/>
  <c r="P1131" i="22"/>
  <c r="Q1131" i="22" s="1"/>
  <c r="P461" i="22"/>
  <c r="Q461" i="22" s="1"/>
  <c r="P438" i="22"/>
  <c r="Q438" i="22" s="1"/>
  <c r="P1340" i="22"/>
  <c r="Q1340" i="22" s="1"/>
  <c r="P1038" i="22"/>
  <c r="Q1038" i="22" s="1"/>
  <c r="P1555" i="22"/>
  <c r="Q1555" i="22" s="1"/>
  <c r="P1208" i="22"/>
  <c r="Q1208" i="22" s="1"/>
  <c r="P870" i="22"/>
  <c r="Q870" i="22" s="1"/>
  <c r="P1363" i="22"/>
  <c r="Q1363" i="22" s="1"/>
  <c r="P776" i="22"/>
  <c r="Q776" i="22" s="1"/>
  <c r="P800" i="22"/>
  <c r="Q800" i="22" s="1"/>
  <c r="P919" i="22"/>
  <c r="Q919" i="22" s="1"/>
  <c r="P1077" i="22"/>
  <c r="Q1077" i="22" s="1"/>
  <c r="P1222" i="22"/>
  <c r="Q1222" i="22" s="1"/>
  <c r="P1089" i="22"/>
  <c r="Q1089" i="22" s="1"/>
  <c r="P1258" i="22"/>
  <c r="Q1258" i="22" s="1"/>
  <c r="P1234" i="22"/>
  <c r="Q1234" i="22" s="1"/>
  <c r="Q191" i="22" l="1"/>
  <c r="Q933" i="22"/>
  <c r="Q1458" i="22"/>
  <c r="Q172" i="22"/>
  <c r="Q180" i="22"/>
  <c r="Q95" i="22"/>
  <c r="Q76" i="22"/>
  <c r="Q77" i="22"/>
  <c r="Q194" i="22"/>
  <c r="Q70" i="22"/>
  <c r="Q109" i="22"/>
  <c r="Q1427" i="22"/>
  <c r="Q934" i="22"/>
  <c r="Q294" i="22"/>
  <c r="Q82" i="22"/>
  <c r="Q672" i="22"/>
  <c r="Q69" i="22"/>
  <c r="Q1456" i="22"/>
  <c r="Q1353" i="22"/>
  <c r="Q80" i="22"/>
  <c r="Q1429" i="22"/>
  <c r="Q190" i="22"/>
  <c r="Q81" i="22"/>
  <c r="Q79" i="22"/>
  <c r="Q133" i="22"/>
  <c r="Q188" i="22"/>
  <c r="Q11" i="22"/>
  <c r="Q78" i="22"/>
  <c r="Y23" i="21" l="1"/>
  <c r="S1444" i="21" l="1"/>
  <c r="S1442" i="21"/>
  <c r="S1712" i="21"/>
  <c r="S317" i="21"/>
  <c r="S318" i="21"/>
  <c r="S1432" i="21"/>
  <c r="S1608" i="21"/>
  <c r="S1610" i="21"/>
  <c r="S1613" i="21"/>
  <c r="S1713" i="21"/>
  <c r="S1722" i="21"/>
  <c r="S1723" i="21"/>
  <c r="S1724" i="21"/>
  <c r="S1727" i="21"/>
  <c r="S1435" i="21"/>
  <c r="S1715" i="21"/>
  <c r="S1720" i="21"/>
  <c r="S1721" i="21"/>
  <c r="S1726" i="21"/>
  <c r="S1728" i="21"/>
  <c r="S1735" i="21"/>
  <c r="S1736" i="21"/>
  <c r="S1609" i="21"/>
  <c r="S1611" i="21"/>
  <c r="S1719" i="21"/>
  <c r="S1730" i="21"/>
  <c r="S1725" i="21"/>
  <c r="S1729" i="21"/>
  <c r="S1440" i="21"/>
  <c r="S75" i="21"/>
  <c r="S1437" i="21"/>
  <c r="S1734" i="21"/>
  <c r="S1434" i="21"/>
  <c r="S1714" i="21"/>
  <c r="S1733" i="21"/>
  <c r="S1478" i="21"/>
  <c r="S1588" i="21"/>
  <c r="S1718" i="21"/>
  <c r="S1717" i="21"/>
  <c r="S1732" i="21"/>
  <c r="S1439" i="21"/>
  <c r="S1731" i="21"/>
  <c r="S1716" i="21"/>
  <c r="S1615" i="21"/>
  <c r="S1616" i="21"/>
  <c r="S1738" i="21"/>
  <c r="S1739" i="21"/>
  <c r="S1029" i="21"/>
  <c r="S1590" i="21"/>
  <c r="S1476" i="21"/>
  <c r="S1473" i="21"/>
  <c r="S542" i="21"/>
  <c r="S596" i="21"/>
  <c r="S3" i="21"/>
  <c r="S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36" i="21"/>
  <c r="S37" i="21"/>
  <c r="S38" i="21"/>
  <c r="S39" i="21"/>
  <c r="S40" i="21"/>
  <c r="S41" i="21"/>
  <c r="S42" i="21"/>
  <c r="S43" i="21"/>
  <c r="S44" i="21"/>
  <c r="S45" i="21"/>
  <c r="S46" i="21"/>
  <c r="S47" i="21"/>
  <c r="S48" i="21"/>
  <c r="S49" i="21"/>
  <c r="S50" i="21"/>
  <c r="S51" i="21"/>
  <c r="S52" i="21"/>
  <c r="S53" i="21"/>
  <c r="S54" i="21"/>
  <c r="S55" i="21"/>
  <c r="S56" i="21"/>
  <c r="S57" i="21"/>
  <c r="S58" i="21"/>
  <c r="S59" i="21"/>
  <c r="S60" i="21"/>
  <c r="S61" i="21"/>
  <c r="S62" i="21"/>
  <c r="S63" i="21"/>
  <c r="S64" i="21"/>
  <c r="S65" i="21"/>
  <c r="S66" i="21"/>
  <c r="S67" i="21"/>
  <c r="S68" i="21"/>
  <c r="S69" i="21"/>
  <c r="S70" i="21"/>
  <c r="S71" i="21"/>
  <c r="S72" i="21"/>
  <c r="S73" i="21"/>
  <c r="S74" i="21"/>
  <c r="S76" i="21"/>
  <c r="S77" i="21"/>
  <c r="S78" i="21"/>
  <c r="S79" i="21"/>
  <c r="S80" i="21"/>
  <c r="S81" i="21"/>
  <c r="S82" i="21"/>
  <c r="S83" i="21"/>
  <c r="S84" i="21"/>
  <c r="S85" i="21"/>
  <c r="S86" i="21"/>
  <c r="S87" i="21"/>
  <c r="S88" i="21"/>
  <c r="S89" i="21"/>
  <c r="S90" i="21"/>
  <c r="S91" i="21"/>
  <c r="S92" i="21"/>
  <c r="S93" i="21"/>
  <c r="S94" i="21"/>
  <c r="S95" i="21"/>
  <c r="S96" i="21"/>
  <c r="S97" i="21"/>
  <c r="S98" i="21"/>
  <c r="S99" i="21"/>
  <c r="S100" i="21"/>
  <c r="S101" i="21"/>
  <c r="S102" i="21"/>
  <c r="S103" i="21"/>
  <c r="S104" i="21"/>
  <c r="S105" i="21"/>
  <c r="S106" i="21"/>
  <c r="S107" i="21"/>
  <c r="S108" i="21"/>
  <c r="S109" i="21"/>
  <c r="S110" i="21"/>
  <c r="S111" i="21"/>
  <c r="S112" i="21"/>
  <c r="S113" i="21"/>
  <c r="S114" i="21"/>
  <c r="S115" i="21"/>
  <c r="S116" i="21"/>
  <c r="S117" i="21"/>
  <c r="S118" i="21"/>
  <c r="S119" i="21"/>
  <c r="S120" i="21"/>
  <c r="S121" i="21"/>
  <c r="S122" i="21"/>
  <c r="S123" i="21"/>
  <c r="S124" i="21"/>
  <c r="S125" i="21"/>
  <c r="S126" i="21"/>
  <c r="S127" i="21"/>
  <c r="S128" i="21"/>
  <c r="S129" i="21"/>
  <c r="S130" i="21"/>
  <c r="S131" i="21"/>
  <c r="S132" i="21"/>
  <c r="S133" i="21"/>
  <c r="S134" i="21"/>
  <c r="S135" i="21"/>
  <c r="S136" i="21"/>
  <c r="S137" i="21"/>
  <c r="S138" i="21"/>
  <c r="S139" i="21"/>
  <c r="S140" i="21"/>
  <c r="S141" i="21"/>
  <c r="S142" i="21"/>
  <c r="S143" i="21"/>
  <c r="S144" i="21"/>
  <c r="S145" i="21"/>
  <c r="S146" i="21"/>
  <c r="S147" i="21"/>
  <c r="S148" i="21"/>
  <c r="S149" i="21"/>
  <c r="S150" i="21"/>
  <c r="S151" i="21"/>
  <c r="S152" i="21"/>
  <c r="S153" i="21"/>
  <c r="S154" i="21"/>
  <c r="S155" i="21"/>
  <c r="S156" i="21"/>
  <c r="S157" i="21"/>
  <c r="S158" i="21"/>
  <c r="S159" i="21"/>
  <c r="S160" i="21"/>
  <c r="S161" i="21"/>
  <c r="S162" i="21"/>
  <c r="S163" i="21"/>
  <c r="S164" i="21"/>
  <c r="S165" i="21"/>
  <c r="S166" i="21"/>
  <c r="S167" i="21"/>
  <c r="S168" i="21"/>
  <c r="S169" i="21"/>
  <c r="S170" i="21"/>
  <c r="S171" i="21"/>
  <c r="S172" i="21"/>
  <c r="S173" i="21"/>
  <c r="S174" i="21"/>
  <c r="S175" i="21"/>
  <c r="S176" i="21"/>
  <c r="S177" i="21"/>
  <c r="S178" i="21"/>
  <c r="S179" i="21"/>
  <c r="S180" i="21"/>
  <c r="S181" i="21"/>
  <c r="S182" i="21"/>
  <c r="S183" i="21"/>
  <c r="S184" i="21"/>
  <c r="S185" i="21"/>
  <c r="S186" i="21"/>
  <c r="S187" i="21"/>
  <c r="S188" i="21"/>
  <c r="S189" i="21"/>
  <c r="S190" i="21"/>
  <c r="S191" i="21"/>
  <c r="S192" i="21"/>
  <c r="S193" i="21"/>
  <c r="S194" i="21"/>
  <c r="S195" i="21"/>
  <c r="S196" i="21"/>
  <c r="S197" i="21"/>
  <c r="S198" i="21"/>
  <c r="S199" i="21"/>
  <c r="S200" i="21"/>
  <c r="S201" i="21"/>
  <c r="S202" i="21"/>
  <c r="S203" i="21"/>
  <c r="S204" i="21"/>
  <c r="S205" i="21"/>
  <c r="S206" i="21"/>
  <c r="S207" i="21"/>
  <c r="S208" i="21"/>
  <c r="S209" i="21"/>
  <c r="S210" i="21"/>
  <c r="S211" i="21"/>
  <c r="S212" i="21"/>
  <c r="S213" i="21"/>
  <c r="S214" i="21"/>
  <c r="S215" i="21"/>
  <c r="S216" i="21"/>
  <c r="S217" i="21"/>
  <c r="S218" i="21"/>
  <c r="S219" i="21"/>
  <c r="S220" i="21"/>
  <c r="S221" i="21"/>
  <c r="S222" i="21"/>
  <c r="S223" i="21"/>
  <c r="S224" i="21"/>
  <c r="S225" i="21"/>
  <c r="S226" i="21"/>
  <c r="S227" i="21"/>
  <c r="S228" i="21"/>
  <c r="S229" i="21"/>
  <c r="S230" i="21"/>
  <c r="S231" i="21"/>
  <c r="S232" i="21"/>
  <c r="S233" i="21"/>
  <c r="S234" i="21"/>
  <c r="S235" i="21"/>
  <c r="S236" i="21"/>
  <c r="S237" i="21"/>
  <c r="S238" i="21"/>
  <c r="S239" i="21"/>
  <c r="S240" i="21"/>
  <c r="S241" i="21"/>
  <c r="S242" i="21"/>
  <c r="S243" i="21"/>
  <c r="S244" i="21"/>
  <c r="S245" i="21"/>
  <c r="S246" i="21"/>
  <c r="S247" i="21"/>
  <c r="S248" i="21"/>
  <c r="S249" i="21"/>
  <c r="S250" i="21"/>
  <c r="S251" i="21"/>
  <c r="S252" i="21"/>
  <c r="S253" i="21"/>
  <c r="S254" i="21"/>
  <c r="S255" i="21"/>
  <c r="S256" i="21"/>
  <c r="S257" i="21"/>
  <c r="S258" i="21"/>
  <c r="S259" i="21"/>
  <c r="S260" i="21"/>
  <c r="S261" i="21"/>
  <c r="S262" i="21"/>
  <c r="S263" i="21"/>
  <c r="S264" i="21"/>
  <c r="S265" i="21"/>
  <c r="S266" i="21"/>
  <c r="S267" i="21"/>
  <c r="S268" i="21"/>
  <c r="S269" i="21"/>
  <c r="S270" i="21"/>
  <c r="S271" i="21"/>
  <c r="S272" i="21"/>
  <c r="S273" i="21"/>
  <c r="S274" i="21"/>
  <c r="S275" i="21"/>
  <c r="S276" i="21"/>
  <c r="S277" i="21"/>
  <c r="S278" i="21"/>
  <c r="S279" i="21"/>
  <c r="S280" i="21"/>
  <c r="S281" i="21"/>
  <c r="S282" i="21"/>
  <c r="S283" i="21"/>
  <c r="S284" i="21"/>
  <c r="S285" i="21"/>
  <c r="S286" i="21"/>
  <c r="S287" i="21"/>
  <c r="S288" i="21"/>
  <c r="S289" i="21"/>
  <c r="S290" i="21"/>
  <c r="S291" i="21"/>
  <c r="S292" i="21"/>
  <c r="S293" i="21"/>
  <c r="S294" i="21"/>
  <c r="S295" i="21"/>
  <c r="S296" i="21"/>
  <c r="S297" i="21"/>
  <c r="S298" i="21"/>
  <c r="S299" i="21"/>
  <c r="S300" i="21"/>
  <c r="S301" i="21"/>
  <c r="S302" i="21"/>
  <c r="S303" i="21"/>
  <c r="S304" i="21"/>
  <c r="S305" i="21"/>
  <c r="S306" i="21"/>
  <c r="S307" i="21"/>
  <c r="S308" i="21"/>
  <c r="S309" i="21"/>
  <c r="S310" i="21"/>
  <c r="S311" i="21"/>
  <c r="S312" i="21"/>
  <c r="S313" i="21"/>
  <c r="S314" i="21"/>
  <c r="S315" i="21"/>
  <c r="S316" i="21"/>
  <c r="S319" i="21"/>
  <c r="S320" i="21"/>
  <c r="S321" i="21"/>
  <c r="S322" i="21"/>
  <c r="S323" i="21"/>
  <c r="S324" i="21"/>
  <c r="S325" i="21"/>
  <c r="S326" i="21"/>
  <c r="S327" i="21"/>
  <c r="S328" i="21"/>
  <c r="S329" i="21"/>
  <c r="S330" i="21"/>
  <c r="S331" i="21"/>
  <c r="S332" i="21"/>
  <c r="S333" i="21"/>
  <c r="S334" i="21"/>
  <c r="S335" i="21"/>
  <c r="S336" i="21"/>
  <c r="S337" i="21"/>
  <c r="S338" i="21"/>
  <c r="S339" i="21"/>
  <c r="S340" i="21"/>
  <c r="S341" i="21"/>
  <c r="S342" i="21"/>
  <c r="S343" i="21"/>
  <c r="S344" i="21"/>
  <c r="S345" i="21"/>
  <c r="S346" i="21"/>
  <c r="S347" i="21"/>
  <c r="S348" i="21"/>
  <c r="S349" i="21"/>
  <c r="S350" i="21"/>
  <c r="S351" i="21"/>
  <c r="S352" i="21"/>
  <c r="S353" i="21"/>
  <c r="S354" i="21"/>
  <c r="S355" i="21"/>
  <c r="S356" i="21"/>
  <c r="S357" i="21"/>
  <c r="S358" i="21"/>
  <c r="S359" i="21"/>
  <c r="S360" i="21"/>
  <c r="S361" i="21"/>
  <c r="S362" i="21"/>
  <c r="S363" i="21"/>
  <c r="S364" i="21"/>
  <c r="S365" i="21"/>
  <c r="S366" i="21"/>
  <c r="S367" i="21"/>
  <c r="S368" i="21"/>
  <c r="S369" i="21"/>
  <c r="S370" i="21"/>
  <c r="S371" i="21"/>
  <c r="S372" i="21"/>
  <c r="S373" i="21"/>
  <c r="S374" i="21"/>
  <c r="S375" i="21"/>
  <c r="S376" i="21"/>
  <c r="S377" i="21"/>
  <c r="S378" i="21"/>
  <c r="S379" i="21"/>
  <c r="S380" i="21"/>
  <c r="S381" i="21"/>
  <c r="S382" i="21"/>
  <c r="S383" i="21"/>
  <c r="S384" i="21"/>
  <c r="S385" i="21"/>
  <c r="S386" i="21"/>
  <c r="S387" i="21"/>
  <c r="S388" i="21"/>
  <c r="S389" i="21"/>
  <c r="S390" i="21"/>
  <c r="S391" i="21"/>
  <c r="S392" i="21"/>
  <c r="S393" i="21"/>
  <c r="S394" i="21"/>
  <c r="S395" i="21"/>
  <c r="S396" i="21"/>
  <c r="S397" i="21"/>
  <c r="S398" i="21"/>
  <c r="S399" i="21"/>
  <c r="S400" i="21"/>
  <c r="S401" i="21"/>
  <c r="S402" i="21"/>
  <c r="S403" i="21"/>
  <c r="S404" i="21"/>
  <c r="S405" i="21"/>
  <c r="S406" i="21"/>
  <c r="S407" i="21"/>
  <c r="S408" i="21"/>
  <c r="S409" i="21"/>
  <c r="S410" i="21"/>
  <c r="S411" i="21"/>
  <c r="S412" i="21"/>
  <c r="S413" i="21"/>
  <c r="S414" i="21"/>
  <c r="S415" i="21"/>
  <c r="S416" i="21"/>
  <c r="S417" i="21"/>
  <c r="S418" i="21"/>
  <c r="S419" i="21"/>
  <c r="S420" i="21"/>
  <c r="S421" i="21"/>
  <c r="S422" i="21"/>
  <c r="S423" i="21"/>
  <c r="S424" i="21"/>
  <c r="S425" i="21"/>
  <c r="S426" i="21"/>
  <c r="S427" i="21"/>
  <c r="S428" i="21"/>
  <c r="S429" i="21"/>
  <c r="S430" i="21"/>
  <c r="S431" i="21"/>
  <c r="S432" i="21"/>
  <c r="S433" i="21"/>
  <c r="S434" i="21"/>
  <c r="S435" i="21"/>
  <c r="S436" i="21"/>
  <c r="S437" i="21"/>
  <c r="S438" i="21"/>
  <c r="S439" i="21"/>
  <c r="S440" i="21"/>
  <c r="S441" i="21"/>
  <c r="S442" i="21"/>
  <c r="S443" i="21"/>
  <c r="S444" i="21"/>
  <c r="S445" i="21"/>
  <c r="S446" i="21"/>
  <c r="S447" i="21"/>
  <c r="S448" i="21"/>
  <c r="S449" i="21"/>
  <c r="S450" i="21"/>
  <c r="S451" i="21"/>
  <c r="S452" i="21"/>
  <c r="S453" i="21"/>
  <c r="S454" i="21"/>
  <c r="S455" i="21"/>
  <c r="S456" i="21"/>
  <c r="S457" i="21"/>
  <c r="S458" i="21"/>
  <c r="S459" i="21"/>
  <c r="S460" i="21"/>
  <c r="S461" i="21"/>
  <c r="S462" i="21"/>
  <c r="S463" i="21"/>
  <c r="S464" i="21"/>
  <c r="S465" i="21"/>
  <c r="S466" i="21"/>
  <c r="S467" i="21"/>
  <c r="S468" i="21"/>
  <c r="S469" i="21"/>
  <c r="S470" i="21"/>
  <c r="S471" i="21"/>
  <c r="S472" i="21"/>
  <c r="S473" i="21"/>
  <c r="S474" i="21"/>
  <c r="S475" i="21"/>
  <c r="S476" i="21"/>
  <c r="S477" i="21"/>
  <c r="S478" i="21"/>
  <c r="S479" i="21"/>
  <c r="S480" i="21"/>
  <c r="S481" i="21"/>
  <c r="S482" i="21"/>
  <c r="S483" i="21"/>
  <c r="S484" i="21"/>
  <c r="S485" i="21"/>
  <c r="S486" i="21"/>
  <c r="S487" i="21"/>
  <c r="S488" i="21"/>
  <c r="S489" i="21"/>
  <c r="S490" i="21"/>
  <c r="S491" i="21"/>
  <c r="S492" i="21"/>
  <c r="S493" i="21"/>
  <c r="S494" i="21"/>
  <c r="S495" i="21"/>
  <c r="S496" i="21"/>
  <c r="S497" i="21"/>
  <c r="S498" i="21"/>
  <c r="S499" i="21"/>
  <c r="S500" i="21"/>
  <c r="S501" i="21"/>
  <c r="S502" i="21"/>
  <c r="S503" i="21"/>
  <c r="S504" i="21"/>
  <c r="S505" i="21"/>
  <c r="S506" i="21"/>
  <c r="S507" i="21"/>
  <c r="S508" i="21"/>
  <c r="S509" i="21"/>
  <c r="S510" i="21"/>
  <c r="S511" i="21"/>
  <c r="S512" i="21"/>
  <c r="S513" i="21"/>
  <c r="S514" i="21"/>
  <c r="S515" i="21"/>
  <c r="S516" i="21"/>
  <c r="S517" i="21"/>
  <c r="S518" i="21"/>
  <c r="S519" i="21"/>
  <c r="S520" i="21"/>
  <c r="S521" i="21"/>
  <c r="S522" i="21"/>
  <c r="S523" i="21"/>
  <c r="S524" i="21"/>
  <c r="S525" i="21"/>
  <c r="S526" i="21"/>
  <c r="S527" i="21"/>
  <c r="S528" i="21"/>
  <c r="S529" i="21"/>
  <c r="S530" i="21"/>
  <c r="S531" i="21"/>
  <c r="S532" i="21"/>
  <c r="S533" i="21"/>
  <c r="S534" i="21"/>
  <c r="S535" i="21"/>
  <c r="S536" i="21"/>
  <c r="S537" i="21"/>
  <c r="S538" i="21"/>
  <c r="S539" i="21"/>
  <c r="S540" i="21"/>
  <c r="S541" i="21"/>
  <c r="S543" i="21"/>
  <c r="S544" i="21"/>
  <c r="S545" i="21"/>
  <c r="S546" i="21"/>
  <c r="S547" i="21"/>
  <c r="S548" i="21"/>
  <c r="S549" i="21"/>
  <c r="S550" i="21"/>
  <c r="S551" i="21"/>
  <c r="S552" i="21"/>
  <c r="S553" i="21"/>
  <c r="S554" i="21"/>
  <c r="S555" i="21"/>
  <c r="S556" i="21"/>
  <c r="S557" i="21"/>
  <c r="S558" i="21"/>
  <c r="S559" i="21"/>
  <c r="S560" i="21"/>
  <c r="S561" i="21"/>
  <c r="S562" i="21"/>
  <c r="S563" i="21"/>
  <c r="S564" i="21"/>
  <c r="S565" i="21"/>
  <c r="S566" i="21"/>
  <c r="S567" i="21"/>
  <c r="S568" i="21"/>
  <c r="S569" i="21"/>
  <c r="S570" i="21"/>
  <c r="S571" i="21"/>
  <c r="S572" i="21"/>
  <c r="S573" i="21"/>
  <c r="S574" i="21"/>
  <c r="S575" i="21"/>
  <c r="S576" i="21"/>
  <c r="S577" i="21"/>
  <c r="S578" i="21"/>
  <c r="S579" i="21"/>
  <c r="S580" i="21"/>
  <c r="S581" i="21"/>
  <c r="S582" i="21"/>
  <c r="S583" i="21"/>
  <c r="S584" i="21"/>
  <c r="S585" i="21"/>
  <c r="S586" i="21"/>
  <c r="S587" i="21"/>
  <c r="S588" i="21"/>
  <c r="S589" i="21"/>
  <c r="S590" i="21"/>
  <c r="S591" i="21"/>
  <c r="S592" i="21"/>
  <c r="S593" i="21"/>
  <c r="S594" i="21"/>
  <c r="S595" i="21"/>
  <c r="S597" i="21"/>
  <c r="S598" i="21"/>
  <c r="S599" i="21"/>
  <c r="S600" i="21"/>
  <c r="S601" i="21"/>
  <c r="S602" i="21"/>
  <c r="S603" i="21"/>
  <c r="S604" i="21"/>
  <c r="S605" i="21"/>
  <c r="S606" i="21"/>
  <c r="S607" i="21"/>
  <c r="S608" i="21"/>
  <c r="S609" i="21"/>
  <c r="S610" i="21"/>
  <c r="S611" i="21"/>
  <c r="S612" i="21"/>
  <c r="S613" i="21"/>
  <c r="S614" i="21"/>
  <c r="S615" i="21"/>
  <c r="S616" i="21"/>
  <c r="S617" i="21"/>
  <c r="S618" i="21"/>
  <c r="S619" i="21"/>
  <c r="S620" i="21"/>
  <c r="S621" i="21"/>
  <c r="S622" i="21"/>
  <c r="S623" i="21"/>
  <c r="S624" i="21"/>
  <c r="S625" i="21"/>
  <c r="S626" i="21"/>
  <c r="S627" i="21"/>
  <c r="S628" i="21"/>
  <c r="S629" i="21"/>
  <c r="S630" i="21"/>
  <c r="S631" i="21"/>
  <c r="S632" i="21"/>
  <c r="S633" i="21"/>
  <c r="S634" i="21"/>
  <c r="S635" i="21"/>
  <c r="S636" i="21"/>
  <c r="S637" i="21"/>
  <c r="S638" i="21"/>
  <c r="S639" i="21"/>
  <c r="S640" i="21"/>
  <c r="S641" i="21"/>
  <c r="S642" i="21"/>
  <c r="S643" i="21"/>
  <c r="S644" i="21"/>
  <c r="S645" i="21"/>
  <c r="S646" i="21"/>
  <c r="S647" i="21"/>
  <c r="S648" i="21"/>
  <c r="S649" i="21"/>
  <c r="S650" i="21"/>
  <c r="S651" i="21"/>
  <c r="S652" i="21"/>
  <c r="S653" i="21"/>
  <c r="S654" i="21"/>
  <c r="S655" i="21"/>
  <c r="S656" i="21"/>
  <c r="S657" i="21"/>
  <c r="S658" i="21"/>
  <c r="S659" i="21"/>
  <c r="S660" i="21"/>
  <c r="S661" i="21"/>
  <c r="S662" i="21"/>
  <c r="S663" i="21"/>
  <c r="S664" i="21"/>
  <c r="S665" i="21"/>
  <c r="S666" i="21"/>
  <c r="S667" i="21"/>
  <c r="S668" i="21"/>
  <c r="S669" i="21"/>
  <c r="S670" i="21"/>
  <c r="S671" i="21"/>
  <c r="S672" i="21"/>
  <c r="S673" i="21"/>
  <c r="S674" i="21"/>
  <c r="S675" i="21"/>
  <c r="S676" i="21"/>
  <c r="S677" i="21"/>
  <c r="S678" i="21"/>
  <c r="S679" i="21"/>
  <c r="S680" i="21"/>
  <c r="S681" i="21"/>
  <c r="S682" i="21"/>
  <c r="S683" i="21"/>
  <c r="S684" i="21"/>
  <c r="S685" i="21"/>
  <c r="S686" i="21"/>
  <c r="S687" i="21"/>
  <c r="S688" i="21"/>
  <c r="S689" i="21"/>
  <c r="S690" i="21"/>
  <c r="S691" i="21"/>
  <c r="S692" i="21"/>
  <c r="S693" i="21"/>
  <c r="S694" i="21"/>
  <c r="S695" i="21"/>
  <c r="S696" i="21"/>
  <c r="S697" i="21"/>
  <c r="S698" i="21"/>
  <c r="S699" i="21"/>
  <c r="S700" i="21"/>
  <c r="S701" i="21"/>
  <c r="S702" i="21"/>
  <c r="S703" i="21"/>
  <c r="S704" i="21"/>
  <c r="S705" i="21"/>
  <c r="S706" i="21"/>
  <c r="S707" i="21"/>
  <c r="S708" i="21"/>
  <c r="S709" i="21"/>
  <c r="S710" i="21"/>
  <c r="S711" i="21"/>
  <c r="S712" i="21"/>
  <c r="S713" i="21"/>
  <c r="S714" i="21"/>
  <c r="S715" i="21"/>
  <c r="S716" i="21"/>
  <c r="S717" i="21"/>
  <c r="S718" i="21"/>
  <c r="S719" i="21"/>
  <c r="S720" i="21"/>
  <c r="S721" i="21"/>
  <c r="S722" i="21"/>
  <c r="S723" i="21"/>
  <c r="S724" i="21"/>
  <c r="S725" i="21"/>
  <c r="S726" i="21"/>
  <c r="S727" i="21"/>
  <c r="S728" i="21"/>
  <c r="S729" i="21"/>
  <c r="S730" i="21"/>
  <c r="S731" i="21"/>
  <c r="S732" i="21"/>
  <c r="S733" i="21"/>
  <c r="S734" i="21"/>
  <c r="S735" i="21"/>
  <c r="S736" i="21"/>
  <c r="S737" i="21"/>
  <c r="S738" i="21"/>
  <c r="S739" i="21"/>
  <c r="S740" i="21"/>
  <c r="S741" i="21"/>
  <c r="S742" i="21"/>
  <c r="S743" i="21"/>
  <c r="S744" i="21"/>
  <c r="S745" i="21"/>
  <c r="S746" i="21"/>
  <c r="S747" i="21"/>
  <c r="S748" i="21"/>
  <c r="S749" i="21"/>
  <c r="S750" i="21"/>
  <c r="S751" i="21"/>
  <c r="S752" i="21"/>
  <c r="S753" i="21"/>
  <c r="S754" i="21"/>
  <c r="S755" i="21"/>
  <c r="S756" i="21"/>
  <c r="S757" i="21"/>
  <c r="S758" i="21"/>
  <c r="S759" i="21"/>
  <c r="S760" i="21"/>
  <c r="S761" i="21"/>
  <c r="S762" i="21"/>
  <c r="S763" i="21"/>
  <c r="S764" i="21"/>
  <c r="S765" i="21"/>
  <c r="S766" i="21"/>
  <c r="S767" i="21"/>
  <c r="S768" i="21"/>
  <c r="S769" i="21"/>
  <c r="S770" i="21"/>
  <c r="S771" i="21"/>
  <c r="S772" i="21"/>
  <c r="S773" i="21"/>
  <c r="S774" i="21"/>
  <c r="S775" i="21"/>
  <c r="S776" i="21"/>
  <c r="S777" i="21"/>
  <c r="S778" i="21"/>
  <c r="S779" i="21"/>
  <c r="S780" i="21"/>
  <c r="S781" i="21"/>
  <c r="S782" i="21"/>
  <c r="S783" i="21"/>
  <c r="S784" i="21"/>
  <c r="S785" i="21"/>
  <c r="S786" i="21"/>
  <c r="S787" i="21"/>
  <c r="S788" i="21"/>
  <c r="S789" i="21"/>
  <c r="S790" i="21"/>
  <c r="S791" i="21"/>
  <c r="S792" i="21"/>
  <c r="S793" i="21"/>
  <c r="S794" i="21"/>
  <c r="S795" i="21"/>
  <c r="S796" i="21"/>
  <c r="S797" i="21"/>
  <c r="S798" i="21"/>
  <c r="S799" i="21"/>
  <c r="S800" i="21"/>
  <c r="S801" i="21"/>
  <c r="S802" i="21"/>
  <c r="S803" i="21"/>
  <c r="S804" i="21"/>
  <c r="S805" i="21"/>
  <c r="S806" i="21"/>
  <c r="S807" i="21"/>
  <c r="S808" i="21"/>
  <c r="S809" i="21"/>
  <c r="S810" i="21"/>
  <c r="S811" i="21"/>
  <c r="S812" i="21"/>
  <c r="S813" i="21"/>
  <c r="S814" i="21"/>
  <c r="S815" i="21"/>
  <c r="S816" i="21"/>
  <c r="S817" i="21"/>
  <c r="S818" i="21"/>
  <c r="S819" i="21"/>
  <c r="S820" i="21"/>
  <c r="S821" i="21"/>
  <c r="S822" i="21"/>
  <c r="S823" i="21"/>
  <c r="S824" i="21"/>
  <c r="S825" i="21"/>
  <c r="S826" i="21"/>
  <c r="S827" i="21"/>
  <c r="S828" i="21"/>
  <c r="S829" i="21"/>
  <c r="S830" i="21"/>
  <c r="S831" i="21"/>
  <c r="S832" i="21"/>
  <c r="S833" i="21"/>
  <c r="S834" i="21"/>
  <c r="S835" i="21"/>
  <c r="S836" i="21"/>
  <c r="S837" i="21"/>
  <c r="S838" i="21"/>
  <c r="S839" i="21"/>
  <c r="S840" i="21"/>
  <c r="S841" i="21"/>
  <c r="S842" i="21"/>
  <c r="S843" i="21"/>
  <c r="S844" i="21"/>
  <c r="S845" i="21"/>
  <c r="S846" i="21"/>
  <c r="S847" i="21"/>
  <c r="S848" i="21"/>
  <c r="S849" i="21"/>
  <c r="S850" i="21"/>
  <c r="S851" i="21"/>
  <c r="S852" i="21"/>
  <c r="S853" i="21"/>
  <c r="S854" i="21"/>
  <c r="S855" i="21"/>
  <c r="S856" i="21"/>
  <c r="S857" i="21"/>
  <c r="S858" i="21"/>
  <c r="S859" i="21"/>
  <c r="S860" i="21"/>
  <c r="S861" i="21"/>
  <c r="S862" i="21"/>
  <c r="S863" i="21"/>
  <c r="S864" i="21"/>
  <c r="S865" i="21"/>
  <c r="S866" i="21"/>
  <c r="S867" i="21"/>
  <c r="S868" i="21"/>
  <c r="S869" i="21"/>
  <c r="S870" i="21"/>
  <c r="S871" i="21"/>
  <c r="S872" i="21"/>
  <c r="S873" i="21"/>
  <c r="S874" i="21"/>
  <c r="S875" i="21"/>
  <c r="S876" i="21"/>
  <c r="S877" i="21"/>
  <c r="S878" i="21"/>
  <c r="S879" i="21"/>
  <c r="S880" i="21"/>
  <c r="S881" i="21"/>
  <c r="S882" i="21"/>
  <c r="S883" i="21"/>
  <c r="S884" i="21"/>
  <c r="S885" i="21"/>
  <c r="S886" i="21"/>
  <c r="S887" i="21"/>
  <c r="S888" i="21"/>
  <c r="S889" i="21"/>
  <c r="S890" i="21"/>
  <c r="S891" i="21"/>
  <c r="S892" i="21"/>
  <c r="S893" i="21"/>
  <c r="S894" i="21"/>
  <c r="S895" i="21"/>
  <c r="S896" i="21"/>
  <c r="S897" i="21"/>
  <c r="S898" i="21"/>
  <c r="S899" i="21"/>
  <c r="S900" i="21"/>
  <c r="S901" i="21"/>
  <c r="S902" i="21"/>
  <c r="S903" i="21"/>
  <c r="S904" i="21"/>
  <c r="S905" i="21"/>
  <c r="S906" i="21"/>
  <c r="S907" i="21"/>
  <c r="S908" i="21"/>
  <c r="S909" i="21"/>
  <c r="S910" i="21"/>
  <c r="S911" i="21"/>
  <c r="S912" i="21"/>
  <c r="S913" i="21"/>
  <c r="S914" i="21"/>
  <c r="S915" i="21"/>
  <c r="S916" i="21"/>
  <c r="S917" i="21"/>
  <c r="S918" i="21"/>
  <c r="S919" i="21"/>
  <c r="S920" i="21"/>
  <c r="S921" i="21"/>
  <c r="S922" i="21"/>
  <c r="S923" i="21"/>
  <c r="S924" i="21"/>
  <c r="S925" i="21"/>
  <c r="S926" i="21"/>
  <c r="S927" i="21"/>
  <c r="S928" i="21"/>
  <c r="S929" i="21"/>
  <c r="S930" i="21"/>
  <c r="S931" i="21"/>
  <c r="S932" i="21"/>
  <c r="S933" i="21"/>
  <c r="S934" i="21"/>
  <c r="S935" i="21"/>
  <c r="S936" i="21"/>
  <c r="S937" i="21"/>
  <c r="S938" i="21"/>
  <c r="S939" i="21"/>
  <c r="S940" i="21"/>
  <c r="S941" i="21"/>
  <c r="S942" i="21"/>
  <c r="S943" i="21"/>
  <c r="S944" i="21"/>
  <c r="S945" i="21"/>
  <c r="S946" i="21"/>
  <c r="S947" i="21"/>
  <c r="S948" i="21"/>
  <c r="S949" i="21"/>
  <c r="S950" i="21"/>
  <c r="S951" i="21"/>
  <c r="S952" i="21"/>
  <c r="S953" i="21"/>
  <c r="S954" i="21"/>
  <c r="S955" i="21"/>
  <c r="S956" i="21"/>
  <c r="S957" i="21"/>
  <c r="S958" i="21"/>
  <c r="S959" i="21"/>
  <c r="S960" i="21"/>
  <c r="S961" i="21"/>
  <c r="S962" i="21"/>
  <c r="S963" i="21"/>
  <c r="S964" i="21"/>
  <c r="S965" i="21"/>
  <c r="S966" i="21"/>
  <c r="S967" i="21"/>
  <c r="S968" i="21"/>
  <c r="S969" i="21"/>
  <c r="S970" i="21"/>
  <c r="S971" i="21"/>
  <c r="S972" i="21"/>
  <c r="S973" i="21"/>
  <c r="S974" i="21"/>
  <c r="S975" i="21"/>
  <c r="S976" i="21"/>
  <c r="S977" i="21"/>
  <c r="S978" i="21"/>
  <c r="S979" i="21"/>
  <c r="S980" i="21"/>
  <c r="S981" i="21"/>
  <c r="S982" i="21"/>
  <c r="S983" i="21"/>
  <c r="S984" i="21"/>
  <c r="S985" i="21"/>
  <c r="S986" i="21"/>
  <c r="S987" i="21"/>
  <c r="S988" i="21"/>
  <c r="S989" i="21"/>
  <c r="S990" i="21"/>
  <c r="S991" i="21"/>
  <c r="S992" i="21"/>
  <c r="S993" i="21"/>
  <c r="S994" i="21"/>
  <c r="S995" i="21"/>
  <c r="S996" i="21"/>
  <c r="S997" i="21"/>
  <c r="S998" i="21"/>
  <c r="S999" i="21"/>
  <c r="S1000" i="21"/>
  <c r="S1001" i="21"/>
  <c r="S1002" i="21"/>
  <c r="S1003" i="21"/>
  <c r="S1004" i="21"/>
  <c r="S1005" i="21"/>
  <c r="S1006" i="21"/>
  <c r="S1007" i="21"/>
  <c r="S1008" i="21"/>
  <c r="S1009" i="21"/>
  <c r="S1010" i="21"/>
  <c r="S1011" i="21"/>
  <c r="S1012" i="21"/>
  <c r="S1013" i="21"/>
  <c r="S1014" i="21"/>
  <c r="S1015" i="21"/>
  <c r="S1016" i="21"/>
  <c r="S1017" i="21"/>
  <c r="S1018" i="21"/>
  <c r="S1019" i="21"/>
  <c r="S1020" i="21"/>
  <c r="S1021" i="21"/>
  <c r="S1022" i="21"/>
  <c r="S1023" i="21"/>
  <c r="S1024" i="21"/>
  <c r="S1025" i="21"/>
  <c r="S1026" i="21"/>
  <c r="S1027" i="21"/>
  <c r="S1028" i="21"/>
  <c r="S1030" i="21"/>
  <c r="S1031" i="21"/>
  <c r="S1032" i="21"/>
  <c r="S1033" i="21"/>
  <c r="S1034" i="21"/>
  <c r="S1035" i="21"/>
  <c r="S1036" i="21"/>
  <c r="S1037" i="21"/>
  <c r="S1038" i="21"/>
  <c r="S1039" i="21"/>
  <c r="S1040" i="21"/>
  <c r="S1041" i="21"/>
  <c r="S1042" i="21"/>
  <c r="S1043" i="21"/>
  <c r="S1044" i="21"/>
  <c r="S1045" i="21"/>
  <c r="S1046" i="21"/>
  <c r="S1047" i="21"/>
  <c r="S1048" i="21"/>
  <c r="S1049" i="21"/>
  <c r="S1050" i="21"/>
  <c r="S1051" i="21"/>
  <c r="S1052" i="21"/>
  <c r="S1053" i="21"/>
  <c r="S1054" i="21"/>
  <c r="S1055" i="21"/>
  <c r="S1056" i="21"/>
  <c r="S1057" i="21"/>
  <c r="S1058" i="21"/>
  <c r="S1059" i="21"/>
  <c r="S1060" i="21"/>
  <c r="S1061" i="21"/>
  <c r="S1062" i="21"/>
  <c r="S1063" i="21"/>
  <c r="S1064" i="21"/>
  <c r="S1065" i="21"/>
  <c r="S1066" i="21"/>
  <c r="S1067" i="21"/>
  <c r="S1068" i="21"/>
  <c r="S1069" i="21"/>
  <c r="S1070" i="21"/>
  <c r="S1071" i="21"/>
  <c r="S1072" i="21"/>
  <c r="S1073" i="21"/>
  <c r="S1074" i="21"/>
  <c r="S1075" i="21"/>
  <c r="S1076" i="21"/>
  <c r="S1077" i="21"/>
  <c r="S1078" i="21"/>
  <c r="S1079" i="21"/>
  <c r="S1080" i="21"/>
  <c r="S1081" i="21"/>
  <c r="S1082" i="21"/>
  <c r="S1083" i="21"/>
  <c r="S1084" i="21"/>
  <c r="S1085" i="21"/>
  <c r="S1086" i="21"/>
  <c r="S1087" i="21"/>
  <c r="S1088" i="21"/>
  <c r="S1089" i="21"/>
  <c r="S1090" i="21"/>
  <c r="S1091" i="21"/>
  <c r="S1092" i="21"/>
  <c r="S1093" i="21"/>
  <c r="S1094" i="21"/>
  <c r="S1095" i="21"/>
  <c r="S1096" i="21"/>
  <c r="S1097" i="21"/>
  <c r="S1098" i="21"/>
  <c r="S1099" i="21"/>
  <c r="S1100" i="21"/>
  <c r="S1101" i="21"/>
  <c r="S1102" i="21"/>
  <c r="S1103" i="21"/>
  <c r="S1104" i="21"/>
  <c r="S1105" i="21"/>
  <c r="S1106" i="21"/>
  <c r="S1107" i="21"/>
  <c r="S1108" i="21"/>
  <c r="S1109" i="21"/>
  <c r="S1110" i="21"/>
  <c r="S1111" i="21"/>
  <c r="S1112" i="21"/>
  <c r="S1113" i="21"/>
  <c r="S1114" i="21"/>
  <c r="S1115" i="21"/>
  <c r="S1116" i="21"/>
  <c r="S1117" i="21"/>
  <c r="S1118" i="21"/>
  <c r="S1119" i="21"/>
  <c r="S1120" i="21"/>
  <c r="S1121" i="21"/>
  <c r="S1122" i="21"/>
  <c r="S1123" i="21"/>
  <c r="S1124" i="21"/>
  <c r="S1125" i="21"/>
  <c r="S1126" i="21"/>
  <c r="S1127" i="21"/>
  <c r="S1128" i="21"/>
  <c r="S1129" i="21"/>
  <c r="S1130" i="21"/>
  <c r="S1131" i="21"/>
  <c r="S1132" i="21"/>
  <c r="S1133" i="21"/>
  <c r="S1134" i="21"/>
  <c r="S1135" i="21"/>
  <c r="S1136" i="21"/>
  <c r="S1137" i="21"/>
  <c r="S1138" i="21"/>
  <c r="S1139" i="21"/>
  <c r="S1140" i="21"/>
  <c r="S1141" i="21"/>
  <c r="S1142" i="21"/>
  <c r="S1143" i="21"/>
  <c r="S1144" i="21"/>
  <c r="S1145" i="21"/>
  <c r="S1146" i="21"/>
  <c r="S1147" i="21"/>
  <c r="S1148" i="21"/>
  <c r="S1149" i="21"/>
  <c r="S1150" i="21"/>
  <c r="S1151" i="21"/>
  <c r="S1152" i="21"/>
  <c r="S1153" i="21"/>
  <c r="S1154" i="21"/>
  <c r="S1155" i="21"/>
  <c r="S1156" i="21"/>
  <c r="S1157" i="21"/>
  <c r="S1158" i="21"/>
  <c r="S1159" i="21"/>
  <c r="S1160" i="21"/>
  <c r="S1161" i="21"/>
  <c r="S1162" i="21"/>
  <c r="S1163" i="21"/>
  <c r="S1164" i="21"/>
  <c r="S1165" i="21"/>
  <c r="S1166" i="21"/>
  <c r="S1167" i="21"/>
  <c r="S1168" i="21"/>
  <c r="S1169" i="21"/>
  <c r="S1170" i="21"/>
  <c r="S1171" i="21"/>
  <c r="S1172" i="21"/>
  <c r="S1173" i="21"/>
  <c r="S1174" i="21"/>
  <c r="S1175" i="21"/>
  <c r="S1176" i="21"/>
  <c r="S1177" i="21"/>
  <c r="S1178" i="21"/>
  <c r="S1179" i="21"/>
  <c r="S1180" i="21"/>
  <c r="S1181" i="21"/>
  <c r="S1182" i="21"/>
  <c r="S1183" i="21"/>
  <c r="S1184" i="21"/>
  <c r="S1185" i="21"/>
  <c r="S1186" i="21"/>
  <c r="S1187" i="21"/>
  <c r="S1188" i="21"/>
  <c r="S1189" i="21"/>
  <c r="S1190" i="21"/>
  <c r="S1191" i="21"/>
  <c r="S1192" i="21"/>
  <c r="S1193" i="21"/>
  <c r="S1194" i="21"/>
  <c r="S1195" i="21"/>
  <c r="S1196" i="21"/>
  <c r="S1197" i="21"/>
  <c r="S1198" i="21"/>
  <c r="S1199" i="21"/>
  <c r="S1200" i="21"/>
  <c r="S1201" i="21"/>
  <c r="S1202" i="21"/>
  <c r="S1203" i="21"/>
  <c r="S1204" i="21"/>
  <c r="S1205" i="21"/>
  <c r="S1206" i="21"/>
  <c r="S1207" i="21"/>
  <c r="S1208" i="21"/>
  <c r="S1209" i="21"/>
  <c r="S1210" i="21"/>
  <c r="S1211" i="21"/>
  <c r="S1212" i="21"/>
  <c r="S1213" i="21"/>
  <c r="S1214" i="21"/>
  <c r="S1215" i="21"/>
  <c r="S1216" i="21"/>
  <c r="S1217" i="21"/>
  <c r="S1218" i="21"/>
  <c r="S1219" i="21"/>
  <c r="S1220" i="21"/>
  <c r="S1221" i="21"/>
  <c r="S1222" i="21"/>
  <c r="S1223" i="21"/>
  <c r="S1224" i="21"/>
  <c r="S1225" i="21"/>
  <c r="S1226" i="21"/>
  <c r="S1227" i="21"/>
  <c r="S1228" i="21"/>
  <c r="S1229" i="21"/>
  <c r="S1230" i="21"/>
  <c r="S1231" i="21"/>
  <c r="S1232" i="21"/>
  <c r="S1233" i="21"/>
  <c r="S1234" i="21"/>
  <c r="S1235" i="21"/>
  <c r="S1236" i="21"/>
  <c r="S1237" i="21"/>
  <c r="S1238" i="21"/>
  <c r="S1239" i="21"/>
  <c r="S1240" i="21"/>
  <c r="S1241" i="21"/>
  <c r="S1242" i="21"/>
  <c r="S1243" i="21"/>
  <c r="S1244" i="21"/>
  <c r="S1245" i="21"/>
  <c r="S1246" i="21"/>
  <c r="S1247" i="21"/>
  <c r="S1248" i="21"/>
  <c r="S1249" i="21"/>
  <c r="S1250" i="21"/>
  <c r="S1251" i="21"/>
  <c r="S1252" i="21"/>
  <c r="S1253" i="21"/>
  <c r="S1254" i="21"/>
  <c r="S1255" i="21"/>
  <c r="S1256" i="21"/>
  <c r="S1257" i="21"/>
  <c r="S1258" i="21"/>
  <c r="S1259" i="21"/>
  <c r="S1260" i="21"/>
  <c r="S1261" i="21"/>
  <c r="S1262" i="21"/>
  <c r="S1263" i="21"/>
  <c r="S1264" i="21"/>
  <c r="S1265" i="21"/>
  <c r="S1266" i="21"/>
  <c r="S1267" i="21"/>
  <c r="S1268" i="21"/>
  <c r="S1269" i="21"/>
  <c r="S1270" i="21"/>
  <c r="S1271" i="21"/>
  <c r="S1272" i="21"/>
  <c r="S1273" i="21"/>
  <c r="S1274" i="21"/>
  <c r="S1275" i="21"/>
  <c r="S1276" i="21"/>
  <c r="S1277" i="21"/>
  <c r="S1278" i="21"/>
  <c r="S1279" i="21"/>
  <c r="S1280" i="21"/>
  <c r="S1281" i="21"/>
  <c r="S1282" i="21"/>
  <c r="S1283" i="21"/>
  <c r="S1284" i="21"/>
  <c r="S1285" i="21"/>
  <c r="S1286" i="21"/>
  <c r="S1287" i="21"/>
  <c r="S1288" i="21"/>
  <c r="S1289" i="21"/>
  <c r="S1290" i="21"/>
  <c r="S1291" i="21"/>
  <c r="S1292" i="21"/>
  <c r="S1293" i="21"/>
  <c r="S1294" i="21"/>
  <c r="S1295" i="21"/>
  <c r="S1296" i="21"/>
  <c r="S1297" i="21"/>
  <c r="S1298" i="21"/>
  <c r="S1299" i="21"/>
  <c r="S1300" i="21"/>
  <c r="S1301" i="21"/>
  <c r="S1302" i="21"/>
  <c r="S1303" i="21"/>
  <c r="S1304" i="21"/>
  <c r="S1305" i="21"/>
  <c r="S1306" i="21"/>
  <c r="S1307" i="21"/>
  <c r="S1308" i="21"/>
  <c r="S1309" i="21"/>
  <c r="S1310" i="21"/>
  <c r="S1311" i="21"/>
  <c r="S1312" i="21"/>
  <c r="S1313" i="21"/>
  <c r="S1314" i="21"/>
  <c r="S1315" i="21"/>
  <c r="S1316" i="21"/>
  <c r="S1317" i="21"/>
  <c r="S1318" i="21"/>
  <c r="S1319" i="21"/>
  <c r="S1320" i="21"/>
  <c r="S1321" i="21"/>
  <c r="S1322" i="21"/>
  <c r="S1323" i="21"/>
  <c r="S1324" i="21"/>
  <c r="S1325" i="21"/>
  <c r="S1326" i="21"/>
  <c r="S1327" i="21"/>
  <c r="S1328" i="21"/>
  <c r="S1329" i="21"/>
  <c r="S1330" i="21"/>
  <c r="S1331" i="21"/>
  <c r="S1332" i="21"/>
  <c r="S1333" i="21"/>
  <c r="S1334" i="21"/>
  <c r="S1335" i="21"/>
  <c r="S1336" i="21"/>
  <c r="S1337" i="21"/>
  <c r="S1338" i="21"/>
  <c r="S1339" i="21"/>
  <c r="S1340" i="21"/>
  <c r="S1341" i="21"/>
  <c r="S1342" i="21"/>
  <c r="S1343" i="21"/>
  <c r="S1344" i="21"/>
  <c r="S1345" i="21"/>
  <c r="S1346" i="21"/>
  <c r="S1347" i="21"/>
  <c r="S1348" i="21"/>
  <c r="S1349" i="21"/>
  <c r="S1350" i="21"/>
  <c r="S1351" i="21"/>
  <c r="S1352" i="21"/>
  <c r="S1353" i="21"/>
  <c r="S1354" i="21"/>
  <c r="S1355" i="21"/>
  <c r="S1356" i="21"/>
  <c r="S1357" i="21"/>
  <c r="S1358" i="21"/>
  <c r="S1359" i="21"/>
  <c r="S1360" i="21"/>
  <c r="S1361" i="21"/>
  <c r="S1362" i="21"/>
  <c r="S1363" i="21"/>
  <c r="S1364" i="21"/>
  <c r="S1365" i="21"/>
  <c r="S1366" i="21"/>
  <c r="S1367" i="21"/>
  <c r="S1368" i="21"/>
  <c r="S1369" i="21"/>
  <c r="S1370" i="21"/>
  <c r="S1371" i="21"/>
  <c r="S1372" i="21"/>
  <c r="S1373" i="21"/>
  <c r="S1374" i="21"/>
  <c r="S1375" i="21"/>
  <c r="S1376" i="21"/>
  <c r="S1377" i="21"/>
  <c r="S1378" i="21"/>
  <c r="S1379" i="21"/>
  <c r="S1380" i="21"/>
  <c r="S1381" i="21"/>
  <c r="S1382" i="21"/>
  <c r="S1383" i="21"/>
  <c r="S1384" i="21"/>
  <c r="S1385" i="21"/>
  <c r="S1386" i="21"/>
  <c r="S1387" i="21"/>
  <c r="S1388" i="21"/>
  <c r="S1389" i="21"/>
  <c r="S1390" i="21"/>
  <c r="S1391" i="21"/>
  <c r="S1392" i="21"/>
  <c r="S1393" i="21"/>
  <c r="S1394" i="21"/>
  <c r="S1395" i="21"/>
  <c r="S1396" i="21"/>
  <c r="S1397" i="21"/>
  <c r="S1398" i="21"/>
  <c r="S1399" i="21"/>
  <c r="S1400" i="21"/>
  <c r="S1401" i="21"/>
  <c r="S1402" i="21"/>
  <c r="S1403" i="21"/>
  <c r="S1404" i="21"/>
  <c r="S1405" i="21"/>
  <c r="S1406" i="21"/>
  <c r="S1407" i="21"/>
  <c r="S1408" i="21"/>
  <c r="S1409" i="21"/>
  <c r="S1410" i="21"/>
  <c r="S1411" i="21"/>
  <c r="S1412" i="21"/>
  <c r="S1413" i="21"/>
  <c r="S1414" i="21"/>
  <c r="S1415" i="21"/>
  <c r="S1416" i="21"/>
  <c r="S1417" i="21"/>
  <c r="S1418" i="21"/>
  <c r="S1419" i="21"/>
  <c r="S1420" i="21"/>
  <c r="S1421" i="21"/>
  <c r="S1422" i="21"/>
  <c r="S1423" i="21"/>
  <c r="S1424" i="21"/>
  <c r="S1425" i="21"/>
  <c r="S1426" i="21"/>
  <c r="S1427" i="21"/>
  <c r="S1428" i="21"/>
  <c r="S1429" i="21"/>
  <c r="S1430" i="21"/>
  <c r="S1431" i="21"/>
  <c r="S1433" i="21"/>
  <c r="S1436" i="21"/>
  <c r="S1438" i="21"/>
  <c r="S1441" i="21"/>
  <c r="S1445" i="21"/>
  <c r="S1446" i="21"/>
  <c r="S1447" i="21"/>
  <c r="S1448" i="21"/>
  <c r="S1449" i="21"/>
  <c r="S1450" i="21"/>
  <c r="S1451" i="21"/>
  <c r="S1452" i="21"/>
  <c r="S1453" i="21"/>
  <c r="S1454" i="21"/>
  <c r="S1455" i="21"/>
  <c r="S1456" i="21"/>
  <c r="S1457" i="21"/>
  <c r="S1458" i="21"/>
  <c r="S1459" i="21"/>
  <c r="S1460" i="21"/>
  <c r="S1461" i="21"/>
  <c r="S1462" i="21"/>
  <c r="S1463" i="21"/>
  <c r="S1464" i="21"/>
  <c r="S1465" i="21"/>
  <c r="S1466" i="21"/>
  <c r="S1467" i="21"/>
  <c r="S1468" i="21"/>
  <c r="S1469" i="21"/>
  <c r="S1470" i="21"/>
  <c r="S1471" i="21"/>
  <c r="S1472" i="21"/>
  <c r="S1474" i="21"/>
  <c r="S1475" i="21"/>
  <c r="S1477" i="21"/>
  <c r="S1479" i="21"/>
  <c r="S1480" i="21"/>
  <c r="S1481" i="21"/>
  <c r="S1482" i="21"/>
  <c r="S1483" i="21"/>
  <c r="S1484" i="21"/>
  <c r="S1485" i="21"/>
  <c r="S1486" i="21"/>
  <c r="S1487" i="21"/>
  <c r="S1488" i="21"/>
  <c r="S1489" i="21"/>
  <c r="S1490" i="21"/>
  <c r="S1491" i="21"/>
  <c r="S1492" i="21"/>
  <c r="S1493" i="21"/>
  <c r="S1494" i="21"/>
  <c r="S1495" i="21"/>
  <c r="S1496" i="21"/>
  <c r="S1497" i="21"/>
  <c r="S1498" i="21"/>
  <c r="S1499" i="21"/>
  <c r="S1500" i="21"/>
  <c r="S1501" i="21"/>
  <c r="S1502" i="21"/>
  <c r="S1503" i="21"/>
  <c r="S1504" i="21"/>
  <c r="S1505" i="21"/>
  <c r="S1506" i="21"/>
  <c r="S1507" i="21"/>
  <c r="S1508" i="21"/>
  <c r="S1509" i="21"/>
  <c r="S1510" i="21"/>
  <c r="S1511" i="21"/>
  <c r="S1512" i="21"/>
  <c r="S1513" i="21"/>
  <c r="S1514" i="21"/>
  <c r="S1515" i="21"/>
  <c r="S1516" i="21"/>
  <c r="S1517" i="21"/>
  <c r="S1518" i="21"/>
  <c r="S1519" i="21"/>
  <c r="S1520" i="21"/>
  <c r="S1521" i="21"/>
  <c r="S1522" i="21"/>
  <c r="S1523" i="21"/>
  <c r="S1524" i="21"/>
  <c r="S1525" i="21"/>
  <c r="S1526" i="21"/>
  <c r="S1527" i="21"/>
  <c r="S1528" i="21"/>
  <c r="S1529" i="21"/>
  <c r="S1530" i="21"/>
  <c r="S1531" i="21"/>
  <c r="S1532" i="21"/>
  <c r="S1533" i="21"/>
  <c r="S1534" i="21"/>
  <c r="S1535" i="21"/>
  <c r="S1536" i="21"/>
  <c r="S1537" i="21"/>
  <c r="S1538" i="21"/>
  <c r="S1539" i="21"/>
  <c r="S1540" i="21"/>
  <c r="S1541" i="21"/>
  <c r="S1542" i="21"/>
  <c r="S1543" i="21"/>
  <c r="S1544" i="21"/>
  <c r="S1545" i="21"/>
  <c r="S1546" i="21"/>
  <c r="S1547" i="21"/>
  <c r="S1548" i="21"/>
  <c r="S1549" i="21"/>
  <c r="S1550" i="21"/>
  <c r="S1551" i="21"/>
  <c r="S1552" i="21"/>
  <c r="S1553" i="21"/>
  <c r="S1554" i="21"/>
  <c r="S1555" i="21"/>
  <c r="S1556" i="21"/>
  <c r="S1557" i="21"/>
  <c r="S1558" i="21"/>
  <c r="S1559" i="21"/>
  <c r="S1560" i="21"/>
  <c r="S1561" i="21"/>
  <c r="S1562" i="21"/>
  <c r="S1563" i="21"/>
  <c r="S1564" i="21"/>
  <c r="S1565" i="21"/>
  <c r="S1566" i="21"/>
  <c r="S1567" i="21"/>
  <c r="S1568" i="21"/>
  <c r="S1569" i="21"/>
  <c r="S1570" i="21"/>
  <c r="S1571" i="21"/>
  <c r="S1572" i="21"/>
  <c r="S1573" i="21"/>
  <c r="S1574" i="21"/>
  <c r="S1575" i="21"/>
  <c r="S1576" i="21"/>
  <c r="S1577" i="21"/>
  <c r="S1578" i="21"/>
  <c r="S1579" i="21"/>
  <c r="S1580" i="21"/>
  <c r="S1581" i="21"/>
  <c r="S1582" i="21"/>
  <c r="S1583" i="21"/>
  <c r="S1584" i="21"/>
  <c r="S1585" i="21"/>
  <c r="S1586" i="21"/>
  <c r="S1587" i="21"/>
  <c r="S1589" i="21"/>
  <c r="S1591" i="21"/>
  <c r="S1592" i="21"/>
  <c r="S1593" i="21"/>
  <c r="S1594" i="21"/>
  <c r="S1595" i="21"/>
  <c r="S1596" i="21"/>
  <c r="S1597" i="21"/>
  <c r="S1598" i="21"/>
  <c r="S1599" i="21"/>
  <c r="S1600" i="21"/>
  <c r="S1601" i="21"/>
  <c r="S1602" i="21"/>
  <c r="S1603" i="21"/>
  <c r="S1604" i="21"/>
  <c r="S1605" i="21"/>
  <c r="S1606" i="21"/>
  <c r="S1607" i="21"/>
  <c r="S1612" i="21"/>
  <c r="S1614" i="21"/>
  <c r="S1617" i="21"/>
  <c r="S1618" i="21"/>
  <c r="S1619" i="21"/>
  <c r="S1620" i="21"/>
  <c r="S1621" i="21"/>
  <c r="S1622" i="21"/>
  <c r="S1623" i="21"/>
  <c r="S1624" i="21"/>
  <c r="S1625" i="21"/>
  <c r="S1626" i="21"/>
  <c r="S1627" i="21"/>
  <c r="S1628" i="21"/>
  <c r="S1629" i="21"/>
  <c r="S1630" i="21"/>
  <c r="S1631" i="21"/>
  <c r="S1632" i="21"/>
  <c r="S1633" i="21"/>
  <c r="S1634" i="21"/>
  <c r="S1635" i="21"/>
  <c r="S1636" i="21"/>
  <c r="S1637" i="21"/>
  <c r="S1638" i="21"/>
  <c r="S1639" i="21"/>
  <c r="S1640" i="21"/>
  <c r="S1641" i="21"/>
  <c r="S1642" i="21"/>
  <c r="S1643" i="21"/>
  <c r="S1644" i="21"/>
  <c r="S1645" i="21"/>
  <c r="S1646" i="21"/>
  <c r="S1647" i="21"/>
  <c r="S1648" i="21"/>
  <c r="S1649" i="21"/>
  <c r="S1650" i="21"/>
  <c r="S1651" i="21"/>
  <c r="S1652" i="21"/>
  <c r="S1653" i="21"/>
  <c r="S1654" i="21"/>
  <c r="S1655" i="21"/>
  <c r="S1656" i="21"/>
  <c r="S1657" i="21"/>
  <c r="S1658" i="21"/>
  <c r="S1659" i="21"/>
  <c r="S1660" i="21"/>
  <c r="S1661" i="21"/>
  <c r="S1662" i="21"/>
  <c r="S1663" i="21"/>
  <c r="S1664" i="21"/>
  <c r="S1665" i="21"/>
  <c r="S1666" i="21"/>
  <c r="S1667" i="21"/>
  <c r="S1668" i="21"/>
  <c r="S1669" i="21"/>
  <c r="S1670" i="21"/>
  <c r="S1671" i="21"/>
  <c r="S1672" i="21"/>
  <c r="S1673" i="21"/>
  <c r="S1674" i="21"/>
  <c r="S1675" i="21"/>
  <c r="S1676" i="21"/>
  <c r="S1677" i="21"/>
  <c r="S1678" i="21"/>
  <c r="S1679" i="21"/>
  <c r="S1680" i="21"/>
  <c r="S1681" i="21"/>
  <c r="S1682" i="21"/>
  <c r="S1683" i="21"/>
  <c r="S1684" i="21"/>
  <c r="S1685" i="21"/>
  <c r="S1686" i="21"/>
  <c r="S1687" i="21"/>
  <c r="S1688" i="21"/>
  <c r="S1689" i="21"/>
  <c r="S1690" i="21"/>
  <c r="S1691" i="21"/>
  <c r="S1692" i="21"/>
  <c r="S1693" i="21"/>
  <c r="S1694" i="21"/>
  <c r="S1695" i="21"/>
  <c r="S1696" i="21"/>
  <c r="S1697" i="21"/>
  <c r="S1698" i="21"/>
  <c r="S1699" i="21"/>
  <c r="S1700" i="21"/>
  <c r="S1701" i="21"/>
  <c r="S1702" i="21"/>
  <c r="S1703" i="21"/>
  <c r="S1704" i="21"/>
  <c r="S1705" i="21"/>
  <c r="S1706" i="21"/>
  <c r="S1707" i="21"/>
  <c r="S1708" i="21"/>
  <c r="S1709" i="21"/>
  <c r="S1710" i="21"/>
  <c r="S1711" i="21"/>
  <c r="S1737" i="21"/>
  <c r="S1740" i="21"/>
  <c r="S1741" i="21"/>
  <c r="S1742" i="21"/>
  <c r="S1443" i="21"/>
  <c r="Y1721" i="21"/>
  <c r="Y1725" i="21"/>
  <c r="Y1733" i="21"/>
  <c r="Y12" i="21"/>
  <c r="Y13" i="21"/>
  <c r="Y14" i="21"/>
  <c r="Y15" i="21"/>
  <c r="Y16" i="21"/>
  <c r="Y17" i="21"/>
  <c r="Y18" i="21"/>
  <c r="Y19" i="21"/>
  <c r="Y20" i="21"/>
  <c r="Y21" i="21"/>
  <c r="Y22" i="21"/>
  <c r="Y24" i="21"/>
  <c r="Y25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64" i="21"/>
  <c r="Y65" i="21"/>
  <c r="Y66" i="21"/>
  <c r="Y67" i="21"/>
  <c r="Y71" i="21"/>
  <c r="Y72" i="21"/>
  <c r="Y73" i="21"/>
  <c r="Y82" i="21"/>
  <c r="Y91" i="21"/>
  <c r="Y92" i="21"/>
  <c r="Y93" i="21"/>
  <c r="Y94" i="21"/>
  <c r="Y95" i="21"/>
  <c r="Y96" i="21"/>
  <c r="Y97" i="21"/>
  <c r="Y102" i="21"/>
  <c r="Y103" i="21"/>
  <c r="Y104" i="21"/>
  <c r="Y105" i="21"/>
  <c r="Y106" i="21"/>
  <c r="Y107" i="21"/>
  <c r="Y108" i="21"/>
  <c r="Y109" i="21"/>
  <c r="Y110" i="21"/>
  <c r="Y111" i="21"/>
  <c r="Y112" i="21"/>
  <c r="Y113" i="21"/>
  <c r="Y114" i="21"/>
  <c r="Y115" i="21"/>
  <c r="Y120" i="21"/>
  <c r="Y149" i="21"/>
  <c r="Y150" i="21"/>
  <c r="Y156" i="21"/>
  <c r="Y157" i="21"/>
  <c r="Y158" i="21"/>
  <c r="Y159" i="21"/>
  <c r="Y160" i="21"/>
  <c r="Y161" i="21"/>
  <c r="Y162" i="21"/>
  <c r="Y175" i="21"/>
  <c r="Y189" i="21"/>
  <c r="Y208" i="21"/>
  <c r="Y209" i="21"/>
  <c r="Y215" i="21"/>
  <c r="Y230" i="21"/>
  <c r="Y254" i="21"/>
  <c r="Y262" i="21"/>
  <c r="Y270" i="21"/>
  <c r="Y271" i="21"/>
  <c r="Y272" i="21"/>
  <c r="Y273" i="21"/>
  <c r="Y274" i="21"/>
  <c r="Y276" i="21"/>
  <c r="Y277" i="21"/>
  <c r="Y280" i="21"/>
  <c r="Y291" i="21"/>
  <c r="Y294" i="21"/>
  <c r="Y297" i="21"/>
  <c r="Y304" i="21"/>
  <c r="Y309" i="21"/>
  <c r="Y310" i="21"/>
  <c r="Y311" i="21"/>
  <c r="Y312" i="21"/>
  <c r="Y313" i="21"/>
  <c r="Y377" i="21"/>
  <c r="Y386" i="21"/>
  <c r="Y387" i="21"/>
  <c r="Y390" i="21"/>
  <c r="Y391" i="21"/>
  <c r="Y394" i="21"/>
  <c r="Y403" i="21"/>
  <c r="Y422" i="21"/>
  <c r="Y446" i="21"/>
  <c r="Y456" i="21"/>
  <c r="Y472" i="21"/>
  <c r="Y474" i="21"/>
  <c r="Y481" i="21"/>
  <c r="Y494" i="21"/>
  <c r="Y502" i="21"/>
  <c r="Y503" i="21"/>
  <c r="Y504" i="21"/>
  <c r="Y505" i="21"/>
  <c r="Y506" i="21"/>
  <c r="Y507" i="21"/>
  <c r="Y508" i="21"/>
  <c r="Y509" i="21"/>
  <c r="Y510" i="21"/>
  <c r="Y511" i="21"/>
  <c r="Y512" i="21"/>
  <c r="Y516" i="21"/>
  <c r="Y517" i="21"/>
  <c r="Y518" i="21"/>
  <c r="Y521" i="21"/>
  <c r="Y528" i="21"/>
  <c r="Y531" i="21"/>
  <c r="Y534" i="21"/>
  <c r="Y537" i="21"/>
  <c r="Y538" i="21"/>
  <c r="Y541" i="21"/>
  <c r="Y565" i="21"/>
  <c r="Y566" i="21"/>
  <c r="Y571" i="21"/>
  <c r="Y599" i="21"/>
  <c r="Y601" i="21"/>
  <c r="Y602" i="21"/>
  <c r="Y603" i="21"/>
  <c r="Y605" i="21"/>
  <c r="Y606" i="21"/>
  <c r="Y800" i="21"/>
  <c r="Y804" i="21"/>
  <c r="Y810" i="21"/>
  <c r="Y811" i="21"/>
  <c r="Y812" i="21"/>
  <c r="Y816" i="21"/>
  <c r="Y912" i="21"/>
  <c r="Y1061" i="21"/>
  <c r="Y1062" i="21"/>
  <c r="Y1081" i="21"/>
  <c r="Y1198" i="21"/>
  <c r="Y1438" i="21"/>
  <c r="Y1474" i="21"/>
  <c r="Y1475" i="21"/>
  <c r="Y1483" i="21"/>
  <c r="Y1484" i="21"/>
  <c r="Y1558" i="21"/>
  <c r="Y1560" i="21"/>
  <c r="Y1573" i="21"/>
  <c r="Y1587" i="21"/>
  <c r="Y1589" i="21"/>
  <c r="Y1612" i="21"/>
  <c r="Y1614" i="21"/>
  <c r="Y1617" i="21"/>
  <c r="Y1618" i="21"/>
  <c r="Y1622" i="21"/>
  <c r="Y1640" i="21"/>
  <c r="Y1648" i="21"/>
  <c r="Y1691" i="21"/>
  <c r="Y1694" i="21"/>
  <c r="AA1444" i="21"/>
  <c r="Y1444" i="21" s="1"/>
  <c r="AA1442" i="21"/>
  <c r="Y1442" i="21" s="1"/>
  <c r="AA1712" i="21"/>
  <c r="Y1712" i="21" s="1"/>
  <c r="AA317" i="21"/>
  <c r="Y317" i="21" s="1"/>
  <c r="AA318" i="21"/>
  <c r="Y318" i="21" s="1"/>
  <c r="AA1432" i="21"/>
  <c r="Y1432" i="21" s="1"/>
  <c r="AA1608" i="21"/>
  <c r="Y1608" i="21" s="1"/>
  <c r="AA1610" i="21"/>
  <c r="Y1610" i="21" s="1"/>
  <c r="AA1613" i="21"/>
  <c r="Y1613" i="21" s="1"/>
  <c r="AA1713" i="21"/>
  <c r="Y1713" i="21" s="1"/>
  <c r="AA1722" i="21"/>
  <c r="Y1722" i="21" s="1"/>
  <c r="AA1723" i="21"/>
  <c r="Y1723" i="21" s="1"/>
  <c r="AA1724" i="21"/>
  <c r="Y1724" i="21" s="1"/>
  <c r="AA1727" i="21"/>
  <c r="Y1727" i="21" s="1"/>
  <c r="AA1435" i="21"/>
  <c r="Y1435" i="21" s="1"/>
  <c r="AA1715" i="21"/>
  <c r="Y1715" i="21" s="1"/>
  <c r="AA1720" i="21"/>
  <c r="Y1720" i="21" s="1"/>
  <c r="AA1721" i="21"/>
  <c r="AA1726" i="21"/>
  <c r="Y1726" i="21" s="1"/>
  <c r="AA1728" i="21"/>
  <c r="Y1728" i="21" s="1"/>
  <c r="AA1735" i="21"/>
  <c r="Y1735" i="21" s="1"/>
  <c r="AA1736" i="21"/>
  <c r="Y1736" i="21" s="1"/>
  <c r="AA1609" i="21"/>
  <c r="Y1609" i="21" s="1"/>
  <c r="AA1611" i="21"/>
  <c r="Y1611" i="21" s="1"/>
  <c r="AA1719" i="21"/>
  <c r="Y1719" i="21" s="1"/>
  <c r="AA1730" i="21"/>
  <c r="Y1730" i="21" s="1"/>
  <c r="AA1725" i="21"/>
  <c r="AA1729" i="21"/>
  <c r="Y1729" i="21" s="1"/>
  <c r="AA1440" i="21"/>
  <c r="Y1440" i="21" s="1"/>
  <c r="AA75" i="21"/>
  <c r="Y75" i="21" s="1"/>
  <c r="AA1437" i="21"/>
  <c r="Y1437" i="21" s="1"/>
  <c r="AA1734" i="21"/>
  <c r="Y1734" i="21" s="1"/>
  <c r="AA1434" i="21"/>
  <c r="Y1434" i="21" s="1"/>
  <c r="AA1714" i="21"/>
  <c r="Y1714" i="21" s="1"/>
  <c r="AA1733" i="21"/>
  <c r="AA1478" i="21"/>
  <c r="Y1478" i="21" s="1"/>
  <c r="AA1588" i="21"/>
  <c r="Y1588" i="21" s="1"/>
  <c r="AA1718" i="21"/>
  <c r="Y1718" i="21" s="1"/>
  <c r="AA1717" i="21"/>
  <c r="Y1717" i="21" s="1"/>
  <c r="AA1732" i="21"/>
  <c r="Y1732" i="21" s="1"/>
  <c r="AA1439" i="21"/>
  <c r="Y1439" i="21" s="1"/>
  <c r="AA1731" i="21"/>
  <c r="Y1731" i="21" s="1"/>
  <c r="AA1716" i="21"/>
  <c r="Y1716" i="21" s="1"/>
  <c r="AA1615" i="21"/>
  <c r="Y1615" i="21" s="1"/>
  <c r="AA1616" i="21"/>
  <c r="Y1616" i="21" s="1"/>
  <c r="AA1738" i="21"/>
  <c r="Y1738" i="21" s="1"/>
  <c r="AA1739" i="21"/>
  <c r="Y1739" i="21" s="1"/>
  <c r="AA1029" i="21"/>
  <c r="Y1029" i="21" s="1"/>
  <c r="AA1590" i="21"/>
  <c r="Y1590" i="21" s="1"/>
  <c r="AA1476" i="21"/>
  <c r="Y1476" i="21" s="1"/>
  <c r="AA1473" i="21"/>
  <c r="Y1473" i="21" s="1"/>
  <c r="AA542" i="21"/>
  <c r="Y542" i="21" s="1"/>
  <c r="AA596" i="21"/>
  <c r="Y596" i="21" s="1"/>
  <c r="AA3" i="21"/>
  <c r="Y3" i="21" s="1"/>
  <c r="AA4" i="21"/>
  <c r="Y4" i="21" s="1"/>
  <c r="AA5" i="21"/>
  <c r="Y5" i="21" s="1"/>
  <c r="AA6" i="21"/>
  <c r="Y6" i="21" s="1"/>
  <c r="AA7" i="21"/>
  <c r="Y7" i="21" s="1"/>
  <c r="AA8" i="21"/>
  <c r="Y8" i="21" s="1"/>
  <c r="AA9" i="21"/>
  <c r="Y9" i="21" s="1"/>
  <c r="AA10" i="21"/>
  <c r="Y10" i="21" s="1"/>
  <c r="AA11" i="21"/>
  <c r="Y11" i="21" s="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Y26" i="21" s="1"/>
  <c r="AA27" i="21"/>
  <c r="Y27" i="21" s="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Y68" i="21" s="1"/>
  <c r="AA69" i="21"/>
  <c r="Y69" i="21" s="1"/>
  <c r="AA70" i="21"/>
  <c r="Y70" i="21" s="1"/>
  <c r="AA71" i="21"/>
  <c r="AA72" i="21"/>
  <c r="AA73" i="21"/>
  <c r="AA74" i="21"/>
  <c r="Y74" i="21" s="1"/>
  <c r="AA76" i="21"/>
  <c r="Y76" i="21" s="1"/>
  <c r="AA77" i="21"/>
  <c r="Y77" i="21" s="1"/>
  <c r="AA78" i="21"/>
  <c r="Y78" i="21" s="1"/>
  <c r="AA79" i="21"/>
  <c r="Y79" i="21" s="1"/>
  <c r="AA80" i="21"/>
  <c r="Y80" i="21" s="1"/>
  <c r="AA81" i="21"/>
  <c r="Y81" i="21" s="1"/>
  <c r="AA82" i="21"/>
  <c r="AA83" i="21"/>
  <c r="Y83" i="21" s="1"/>
  <c r="AA84" i="21"/>
  <c r="Y84" i="21" s="1"/>
  <c r="AA85" i="21"/>
  <c r="Y85" i="21" s="1"/>
  <c r="AA86" i="21"/>
  <c r="Y86" i="21" s="1"/>
  <c r="AA87" i="21"/>
  <c r="Y87" i="21" s="1"/>
  <c r="AA88" i="21"/>
  <c r="Y88" i="21" s="1"/>
  <c r="AA89" i="21"/>
  <c r="Y89" i="21" s="1"/>
  <c r="AA90" i="21"/>
  <c r="Y90" i="21" s="1"/>
  <c r="AA91" i="21"/>
  <c r="AA92" i="21"/>
  <c r="AA93" i="21"/>
  <c r="AA94" i="21"/>
  <c r="AA95" i="21"/>
  <c r="AA96" i="21"/>
  <c r="AA97" i="21"/>
  <c r="AA98" i="21"/>
  <c r="Y98" i="21" s="1"/>
  <c r="AA99" i="21"/>
  <c r="Y99" i="21" s="1"/>
  <c r="AA100" i="21"/>
  <c r="Y100" i="21" s="1"/>
  <c r="AA101" i="21"/>
  <c r="Y101" i="21" s="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Y116" i="21" s="1"/>
  <c r="AA117" i="21"/>
  <c r="Y117" i="21" s="1"/>
  <c r="AA118" i="21"/>
  <c r="Y118" i="21" s="1"/>
  <c r="AA119" i="21"/>
  <c r="Y119" i="21" s="1"/>
  <c r="AA120" i="21"/>
  <c r="AA121" i="21"/>
  <c r="Y121" i="21" s="1"/>
  <c r="AA122" i="21"/>
  <c r="Y122" i="21" s="1"/>
  <c r="AA123" i="21"/>
  <c r="Y123" i="21" s="1"/>
  <c r="AA124" i="21"/>
  <c r="Y124" i="21" s="1"/>
  <c r="AA125" i="21"/>
  <c r="Y125" i="21" s="1"/>
  <c r="AA126" i="21"/>
  <c r="Y126" i="21" s="1"/>
  <c r="AA127" i="21"/>
  <c r="Y127" i="21" s="1"/>
  <c r="AA128" i="21"/>
  <c r="Y128" i="21" s="1"/>
  <c r="AA129" i="21"/>
  <c r="Y129" i="21" s="1"/>
  <c r="AA130" i="21"/>
  <c r="Y130" i="21" s="1"/>
  <c r="AA131" i="21"/>
  <c r="Y131" i="21" s="1"/>
  <c r="AA132" i="21"/>
  <c r="Y132" i="21" s="1"/>
  <c r="AA133" i="21"/>
  <c r="Y133" i="21" s="1"/>
  <c r="AA134" i="21"/>
  <c r="Y134" i="21" s="1"/>
  <c r="AA135" i="21"/>
  <c r="Y135" i="21" s="1"/>
  <c r="AA136" i="21"/>
  <c r="Y136" i="21" s="1"/>
  <c r="AA137" i="21"/>
  <c r="Y137" i="21" s="1"/>
  <c r="AA138" i="21"/>
  <c r="Y138" i="21" s="1"/>
  <c r="AA139" i="21"/>
  <c r="Y139" i="21" s="1"/>
  <c r="AA140" i="21"/>
  <c r="Y140" i="21" s="1"/>
  <c r="AA141" i="21"/>
  <c r="Y141" i="21" s="1"/>
  <c r="AA142" i="21"/>
  <c r="Y142" i="21" s="1"/>
  <c r="AA143" i="21"/>
  <c r="Y143" i="21" s="1"/>
  <c r="AA144" i="21"/>
  <c r="Y144" i="21" s="1"/>
  <c r="AA145" i="21"/>
  <c r="Y145" i="21" s="1"/>
  <c r="AA146" i="21"/>
  <c r="Y146" i="21" s="1"/>
  <c r="AA147" i="21"/>
  <c r="Y147" i="21" s="1"/>
  <c r="AA148" i="21"/>
  <c r="Y148" i="21" s="1"/>
  <c r="AA149" i="21"/>
  <c r="AA150" i="21"/>
  <c r="AA151" i="21"/>
  <c r="Y151" i="21" s="1"/>
  <c r="AA152" i="21"/>
  <c r="Y152" i="21" s="1"/>
  <c r="AA153" i="21"/>
  <c r="Y153" i="21" s="1"/>
  <c r="AA154" i="21"/>
  <c r="Y154" i="21" s="1"/>
  <c r="AA155" i="21"/>
  <c r="Y155" i="21" s="1"/>
  <c r="AA156" i="21"/>
  <c r="AA157" i="21"/>
  <c r="AA158" i="21"/>
  <c r="AA159" i="21"/>
  <c r="AA160" i="21"/>
  <c r="AA161" i="21"/>
  <c r="AA162" i="21"/>
  <c r="AA163" i="21"/>
  <c r="Y163" i="21" s="1"/>
  <c r="AA164" i="21"/>
  <c r="Y164" i="21" s="1"/>
  <c r="AA165" i="21"/>
  <c r="Y165" i="21" s="1"/>
  <c r="AA166" i="21"/>
  <c r="Y166" i="21" s="1"/>
  <c r="AA167" i="21"/>
  <c r="Y167" i="21" s="1"/>
  <c r="AA168" i="21"/>
  <c r="Y168" i="21" s="1"/>
  <c r="AA169" i="21"/>
  <c r="Y169" i="21" s="1"/>
  <c r="AA170" i="21"/>
  <c r="Y170" i="21" s="1"/>
  <c r="AA171" i="21"/>
  <c r="Y171" i="21" s="1"/>
  <c r="AA172" i="21"/>
  <c r="Y172" i="21" s="1"/>
  <c r="AA173" i="21"/>
  <c r="Y173" i="21" s="1"/>
  <c r="AA174" i="21"/>
  <c r="Y174" i="21" s="1"/>
  <c r="AA175" i="21"/>
  <c r="AA176" i="21"/>
  <c r="Y176" i="21" s="1"/>
  <c r="AA177" i="21"/>
  <c r="Y177" i="21" s="1"/>
  <c r="AA178" i="21"/>
  <c r="Y178" i="21" s="1"/>
  <c r="AA179" i="21"/>
  <c r="Y179" i="21" s="1"/>
  <c r="AA180" i="21"/>
  <c r="Y180" i="21" s="1"/>
  <c r="AA181" i="21"/>
  <c r="Y181" i="21" s="1"/>
  <c r="AA182" i="21"/>
  <c r="Y182" i="21" s="1"/>
  <c r="AA183" i="21"/>
  <c r="Y183" i="21" s="1"/>
  <c r="AA184" i="21"/>
  <c r="Y184" i="21" s="1"/>
  <c r="AA185" i="21"/>
  <c r="Y185" i="21" s="1"/>
  <c r="AA186" i="21"/>
  <c r="Y186" i="21" s="1"/>
  <c r="AA187" i="21"/>
  <c r="Y187" i="21" s="1"/>
  <c r="AA188" i="21"/>
  <c r="Y188" i="21" s="1"/>
  <c r="AA189" i="21"/>
  <c r="AA190" i="21"/>
  <c r="Y190" i="21" s="1"/>
  <c r="AA191" i="21"/>
  <c r="Y191" i="21" s="1"/>
  <c r="AA192" i="21"/>
  <c r="Y192" i="21" s="1"/>
  <c r="AA193" i="21"/>
  <c r="Y193" i="21" s="1"/>
  <c r="AA194" i="21"/>
  <c r="Y194" i="21" s="1"/>
  <c r="AA195" i="21"/>
  <c r="Y195" i="21" s="1"/>
  <c r="AA196" i="21"/>
  <c r="Y196" i="21" s="1"/>
  <c r="AA197" i="21"/>
  <c r="Y197" i="21" s="1"/>
  <c r="AA198" i="21"/>
  <c r="Y198" i="21" s="1"/>
  <c r="AA199" i="21"/>
  <c r="Y199" i="21" s="1"/>
  <c r="AA200" i="21"/>
  <c r="Y200" i="21" s="1"/>
  <c r="AA201" i="21"/>
  <c r="Y201" i="21" s="1"/>
  <c r="AA202" i="21"/>
  <c r="Y202" i="21" s="1"/>
  <c r="AA203" i="21"/>
  <c r="Y203" i="21" s="1"/>
  <c r="AA204" i="21"/>
  <c r="Y204" i="21" s="1"/>
  <c r="AA205" i="21"/>
  <c r="Y205" i="21" s="1"/>
  <c r="AA206" i="21"/>
  <c r="Y206" i="21" s="1"/>
  <c r="AA207" i="21"/>
  <c r="Y207" i="21" s="1"/>
  <c r="AA208" i="21"/>
  <c r="AA209" i="21"/>
  <c r="AA210" i="21"/>
  <c r="Y210" i="21" s="1"/>
  <c r="AA211" i="21"/>
  <c r="Y211" i="21" s="1"/>
  <c r="AA212" i="21"/>
  <c r="Y212" i="21" s="1"/>
  <c r="AA213" i="21"/>
  <c r="Y213" i="21" s="1"/>
  <c r="AA214" i="21"/>
  <c r="Y214" i="21" s="1"/>
  <c r="AA215" i="21"/>
  <c r="AA216" i="21"/>
  <c r="Y216" i="21" s="1"/>
  <c r="AA217" i="21"/>
  <c r="Y217" i="21" s="1"/>
  <c r="AA218" i="21"/>
  <c r="Y218" i="21" s="1"/>
  <c r="AA219" i="21"/>
  <c r="Y219" i="21" s="1"/>
  <c r="AA220" i="21"/>
  <c r="Y220" i="21" s="1"/>
  <c r="AA221" i="21"/>
  <c r="Y221" i="21" s="1"/>
  <c r="AA222" i="21"/>
  <c r="Y222" i="21" s="1"/>
  <c r="AA223" i="21"/>
  <c r="Y223" i="21" s="1"/>
  <c r="AA224" i="21"/>
  <c r="Y224" i="21" s="1"/>
  <c r="AA225" i="21"/>
  <c r="Y225" i="21" s="1"/>
  <c r="AA226" i="21"/>
  <c r="Y226" i="21" s="1"/>
  <c r="AA227" i="21"/>
  <c r="Y227" i="21" s="1"/>
  <c r="AA228" i="21"/>
  <c r="Y228" i="21" s="1"/>
  <c r="AA229" i="21"/>
  <c r="Y229" i="21" s="1"/>
  <c r="AA230" i="21"/>
  <c r="AA231" i="21"/>
  <c r="Y231" i="21" s="1"/>
  <c r="AA232" i="21"/>
  <c r="Y232" i="21" s="1"/>
  <c r="AA233" i="21"/>
  <c r="Y233" i="21" s="1"/>
  <c r="AA234" i="21"/>
  <c r="Y234" i="21" s="1"/>
  <c r="AA235" i="21"/>
  <c r="Y235" i="21" s="1"/>
  <c r="AA236" i="21"/>
  <c r="Y236" i="21" s="1"/>
  <c r="AA237" i="21"/>
  <c r="Y237" i="21" s="1"/>
  <c r="AA238" i="21"/>
  <c r="Y238" i="21" s="1"/>
  <c r="AA239" i="21"/>
  <c r="Y239" i="21" s="1"/>
  <c r="AA240" i="21"/>
  <c r="Y240" i="21" s="1"/>
  <c r="AA241" i="21"/>
  <c r="Y241" i="21" s="1"/>
  <c r="AA242" i="21"/>
  <c r="Y242" i="21" s="1"/>
  <c r="AA243" i="21"/>
  <c r="Y243" i="21" s="1"/>
  <c r="AA244" i="21"/>
  <c r="Y244" i="21" s="1"/>
  <c r="AA245" i="21"/>
  <c r="Y245" i="21" s="1"/>
  <c r="AA246" i="21"/>
  <c r="Y246" i="21" s="1"/>
  <c r="AA247" i="21"/>
  <c r="Y247" i="21" s="1"/>
  <c r="AA248" i="21"/>
  <c r="Y248" i="21" s="1"/>
  <c r="AA249" i="21"/>
  <c r="Y249" i="21" s="1"/>
  <c r="AA250" i="21"/>
  <c r="Y250" i="21" s="1"/>
  <c r="AA251" i="21"/>
  <c r="Y251" i="21" s="1"/>
  <c r="AA252" i="21"/>
  <c r="Y252" i="21" s="1"/>
  <c r="AA253" i="21"/>
  <c r="Y253" i="21" s="1"/>
  <c r="AA254" i="21"/>
  <c r="AA255" i="21"/>
  <c r="Y255" i="21" s="1"/>
  <c r="AA256" i="21"/>
  <c r="Y256" i="21" s="1"/>
  <c r="AA257" i="21"/>
  <c r="Y257" i="21" s="1"/>
  <c r="AA258" i="21"/>
  <c r="Y258" i="21" s="1"/>
  <c r="AA259" i="21"/>
  <c r="Y259" i="21" s="1"/>
  <c r="AA260" i="21"/>
  <c r="Y260" i="21" s="1"/>
  <c r="AA261" i="21"/>
  <c r="Y261" i="21" s="1"/>
  <c r="AA262" i="21"/>
  <c r="AA263" i="21"/>
  <c r="Y263" i="21" s="1"/>
  <c r="AA264" i="21"/>
  <c r="Y264" i="21" s="1"/>
  <c r="AA265" i="21"/>
  <c r="Y265" i="21" s="1"/>
  <c r="AA266" i="21"/>
  <c r="Y266" i="21" s="1"/>
  <c r="AA267" i="21"/>
  <c r="Y267" i="21" s="1"/>
  <c r="AA268" i="21"/>
  <c r="Y268" i="21" s="1"/>
  <c r="AA269" i="21"/>
  <c r="Y269" i="21" s="1"/>
  <c r="AA270" i="21"/>
  <c r="AA271" i="21"/>
  <c r="AA272" i="21"/>
  <c r="AA273" i="21"/>
  <c r="AA274" i="21"/>
  <c r="AA275" i="21"/>
  <c r="Y275" i="21" s="1"/>
  <c r="AA276" i="21"/>
  <c r="AA277" i="21"/>
  <c r="AA278" i="21"/>
  <c r="Y278" i="21" s="1"/>
  <c r="AA279" i="21"/>
  <c r="Y279" i="21" s="1"/>
  <c r="AA280" i="21"/>
  <c r="AA281" i="21"/>
  <c r="Y281" i="21" s="1"/>
  <c r="AA282" i="21"/>
  <c r="Y282" i="21" s="1"/>
  <c r="AA283" i="21"/>
  <c r="Y283" i="21" s="1"/>
  <c r="AA284" i="21"/>
  <c r="Y284" i="21" s="1"/>
  <c r="AA285" i="21"/>
  <c r="Y285" i="21" s="1"/>
  <c r="AA286" i="21"/>
  <c r="Y286" i="21" s="1"/>
  <c r="AA287" i="21"/>
  <c r="Y287" i="21" s="1"/>
  <c r="AA288" i="21"/>
  <c r="Y288" i="21" s="1"/>
  <c r="AA289" i="21"/>
  <c r="Y289" i="21" s="1"/>
  <c r="AA290" i="21"/>
  <c r="Y290" i="21" s="1"/>
  <c r="AA291" i="21"/>
  <c r="AA292" i="21"/>
  <c r="Y292" i="21" s="1"/>
  <c r="AA293" i="21"/>
  <c r="Y293" i="21" s="1"/>
  <c r="AA294" i="21"/>
  <c r="AA295" i="21"/>
  <c r="Y295" i="21" s="1"/>
  <c r="AA296" i="21"/>
  <c r="Y296" i="21" s="1"/>
  <c r="AA297" i="21"/>
  <c r="AA298" i="21"/>
  <c r="Y298" i="21" s="1"/>
  <c r="AA299" i="21"/>
  <c r="Y299" i="21" s="1"/>
  <c r="AA300" i="21"/>
  <c r="Y300" i="21" s="1"/>
  <c r="AA301" i="21"/>
  <c r="Y301" i="21" s="1"/>
  <c r="AA302" i="21"/>
  <c r="Y302" i="21" s="1"/>
  <c r="AA303" i="21"/>
  <c r="Y303" i="21" s="1"/>
  <c r="AA304" i="21"/>
  <c r="AA305" i="21"/>
  <c r="Y305" i="21" s="1"/>
  <c r="AA306" i="21"/>
  <c r="Y306" i="21" s="1"/>
  <c r="AA307" i="21"/>
  <c r="Y307" i="21" s="1"/>
  <c r="AA308" i="21"/>
  <c r="Y308" i="21" s="1"/>
  <c r="AA309" i="21"/>
  <c r="AA310" i="21"/>
  <c r="AA311" i="21"/>
  <c r="AA312" i="21"/>
  <c r="AA313" i="21"/>
  <c r="AA314" i="21"/>
  <c r="Y314" i="21" s="1"/>
  <c r="AA315" i="21"/>
  <c r="Y315" i="21" s="1"/>
  <c r="AA316" i="21"/>
  <c r="Y316" i="21" s="1"/>
  <c r="AA319" i="21"/>
  <c r="Y319" i="21" s="1"/>
  <c r="AA320" i="21"/>
  <c r="Y320" i="21" s="1"/>
  <c r="AA321" i="21"/>
  <c r="Y321" i="21" s="1"/>
  <c r="AA322" i="21"/>
  <c r="Y322" i="21" s="1"/>
  <c r="AA323" i="21"/>
  <c r="Y323" i="21" s="1"/>
  <c r="AA324" i="21"/>
  <c r="Y324" i="21" s="1"/>
  <c r="AA325" i="21"/>
  <c r="Y325" i="21" s="1"/>
  <c r="AA326" i="21"/>
  <c r="Y326" i="21" s="1"/>
  <c r="AA327" i="21"/>
  <c r="Y327" i="21" s="1"/>
  <c r="AA328" i="21"/>
  <c r="Y328" i="21" s="1"/>
  <c r="AA329" i="21"/>
  <c r="Y329" i="21" s="1"/>
  <c r="AA330" i="21"/>
  <c r="Y330" i="21" s="1"/>
  <c r="AA331" i="21"/>
  <c r="Y331" i="21" s="1"/>
  <c r="AA332" i="21"/>
  <c r="Y332" i="21" s="1"/>
  <c r="AA333" i="21"/>
  <c r="Y333" i="21" s="1"/>
  <c r="AA334" i="21"/>
  <c r="Y334" i="21" s="1"/>
  <c r="AA335" i="21"/>
  <c r="Y335" i="21" s="1"/>
  <c r="AA336" i="21"/>
  <c r="Y336" i="21" s="1"/>
  <c r="AA337" i="21"/>
  <c r="Y337" i="21" s="1"/>
  <c r="AA338" i="21"/>
  <c r="Y338" i="21" s="1"/>
  <c r="AA339" i="21"/>
  <c r="Y339" i="21" s="1"/>
  <c r="AA340" i="21"/>
  <c r="Y340" i="21" s="1"/>
  <c r="AA341" i="21"/>
  <c r="Y341" i="21" s="1"/>
  <c r="AA342" i="21"/>
  <c r="Y342" i="21" s="1"/>
  <c r="AA343" i="21"/>
  <c r="Y343" i="21" s="1"/>
  <c r="AA344" i="21"/>
  <c r="Y344" i="21" s="1"/>
  <c r="AA345" i="21"/>
  <c r="Y345" i="21" s="1"/>
  <c r="AA346" i="21"/>
  <c r="Y346" i="21" s="1"/>
  <c r="AA347" i="21"/>
  <c r="Y347" i="21" s="1"/>
  <c r="AA348" i="21"/>
  <c r="Y348" i="21" s="1"/>
  <c r="AA349" i="21"/>
  <c r="Y349" i="21" s="1"/>
  <c r="AA350" i="21"/>
  <c r="Y350" i="21" s="1"/>
  <c r="AA351" i="21"/>
  <c r="Y351" i="21" s="1"/>
  <c r="AA352" i="21"/>
  <c r="Y352" i="21" s="1"/>
  <c r="AA353" i="21"/>
  <c r="Y353" i="21" s="1"/>
  <c r="AA354" i="21"/>
  <c r="Y354" i="21" s="1"/>
  <c r="AA355" i="21"/>
  <c r="Y355" i="21" s="1"/>
  <c r="AA356" i="21"/>
  <c r="Y356" i="21" s="1"/>
  <c r="AA357" i="21"/>
  <c r="Y357" i="21" s="1"/>
  <c r="AA358" i="21"/>
  <c r="Y358" i="21" s="1"/>
  <c r="AA359" i="21"/>
  <c r="Y359" i="21" s="1"/>
  <c r="AA360" i="21"/>
  <c r="Y360" i="21" s="1"/>
  <c r="AA361" i="21"/>
  <c r="Y361" i="21" s="1"/>
  <c r="AA362" i="21"/>
  <c r="Y362" i="21" s="1"/>
  <c r="AA363" i="21"/>
  <c r="Y363" i="21" s="1"/>
  <c r="AA364" i="21"/>
  <c r="Y364" i="21" s="1"/>
  <c r="AA365" i="21"/>
  <c r="Y365" i="21" s="1"/>
  <c r="AA366" i="21"/>
  <c r="Y366" i="21" s="1"/>
  <c r="AA367" i="21"/>
  <c r="Y367" i="21" s="1"/>
  <c r="AA368" i="21"/>
  <c r="Y368" i="21" s="1"/>
  <c r="AA369" i="21"/>
  <c r="Y369" i="21" s="1"/>
  <c r="AA370" i="21"/>
  <c r="Y370" i="21" s="1"/>
  <c r="AA371" i="21"/>
  <c r="Y371" i="21" s="1"/>
  <c r="AA372" i="21"/>
  <c r="Y372" i="21" s="1"/>
  <c r="AA373" i="21"/>
  <c r="Y373" i="21" s="1"/>
  <c r="AA374" i="21"/>
  <c r="Y374" i="21" s="1"/>
  <c r="AA375" i="21"/>
  <c r="Y375" i="21" s="1"/>
  <c r="AA376" i="21"/>
  <c r="Y376" i="21" s="1"/>
  <c r="AA377" i="21"/>
  <c r="AA378" i="21"/>
  <c r="Y378" i="21" s="1"/>
  <c r="AA379" i="21"/>
  <c r="Y379" i="21" s="1"/>
  <c r="AA380" i="21"/>
  <c r="Y380" i="21" s="1"/>
  <c r="AA381" i="21"/>
  <c r="Y381" i="21" s="1"/>
  <c r="AA382" i="21"/>
  <c r="Y382" i="21" s="1"/>
  <c r="AA383" i="21"/>
  <c r="Y383" i="21" s="1"/>
  <c r="AA384" i="21"/>
  <c r="Y384" i="21" s="1"/>
  <c r="AA385" i="21"/>
  <c r="Y385" i="21" s="1"/>
  <c r="AA386" i="21"/>
  <c r="AA387" i="21"/>
  <c r="AA388" i="21"/>
  <c r="Y388" i="21" s="1"/>
  <c r="AA389" i="21"/>
  <c r="Y389" i="21" s="1"/>
  <c r="AA390" i="21"/>
  <c r="AA391" i="21"/>
  <c r="AA392" i="21"/>
  <c r="Y392" i="21" s="1"/>
  <c r="AA393" i="21"/>
  <c r="Y393" i="21" s="1"/>
  <c r="AA394" i="21"/>
  <c r="AA395" i="21"/>
  <c r="Y395" i="21" s="1"/>
  <c r="AA396" i="21"/>
  <c r="Y396" i="21" s="1"/>
  <c r="AA397" i="21"/>
  <c r="Y397" i="21" s="1"/>
  <c r="AA398" i="21"/>
  <c r="Y398" i="21" s="1"/>
  <c r="AA399" i="21"/>
  <c r="Y399" i="21" s="1"/>
  <c r="AA400" i="21"/>
  <c r="Y400" i="21" s="1"/>
  <c r="AA401" i="21"/>
  <c r="Y401" i="21" s="1"/>
  <c r="AA402" i="21"/>
  <c r="Y402" i="21" s="1"/>
  <c r="AA403" i="21"/>
  <c r="AA404" i="21"/>
  <c r="Y404" i="21" s="1"/>
  <c r="AA405" i="21"/>
  <c r="Y405" i="21" s="1"/>
  <c r="AA406" i="21"/>
  <c r="Y406" i="21" s="1"/>
  <c r="AA407" i="21"/>
  <c r="Y407" i="21" s="1"/>
  <c r="AA408" i="21"/>
  <c r="Y408" i="21" s="1"/>
  <c r="AA409" i="21"/>
  <c r="Y409" i="21" s="1"/>
  <c r="AA410" i="21"/>
  <c r="Y410" i="21" s="1"/>
  <c r="AA411" i="21"/>
  <c r="Y411" i="21" s="1"/>
  <c r="AA412" i="21"/>
  <c r="Y412" i="21" s="1"/>
  <c r="AA413" i="21"/>
  <c r="Y413" i="21" s="1"/>
  <c r="AA414" i="21"/>
  <c r="Y414" i="21" s="1"/>
  <c r="AA415" i="21"/>
  <c r="Y415" i="21" s="1"/>
  <c r="AA416" i="21"/>
  <c r="Y416" i="21" s="1"/>
  <c r="AA417" i="21"/>
  <c r="Y417" i="21" s="1"/>
  <c r="AA418" i="21"/>
  <c r="Y418" i="21" s="1"/>
  <c r="AA419" i="21"/>
  <c r="Y419" i="21" s="1"/>
  <c r="AA420" i="21"/>
  <c r="Y420" i="21" s="1"/>
  <c r="AA421" i="21"/>
  <c r="Y421" i="21" s="1"/>
  <c r="AA422" i="21"/>
  <c r="AA423" i="21"/>
  <c r="Y423" i="21" s="1"/>
  <c r="AA424" i="21"/>
  <c r="Y424" i="21" s="1"/>
  <c r="AA425" i="21"/>
  <c r="Y425" i="21" s="1"/>
  <c r="AA426" i="21"/>
  <c r="Y426" i="21" s="1"/>
  <c r="AA427" i="21"/>
  <c r="Y427" i="21" s="1"/>
  <c r="AA428" i="21"/>
  <c r="Y428" i="21" s="1"/>
  <c r="AA429" i="21"/>
  <c r="Y429" i="21" s="1"/>
  <c r="AA430" i="21"/>
  <c r="Y430" i="21" s="1"/>
  <c r="AA431" i="21"/>
  <c r="Y431" i="21" s="1"/>
  <c r="AA432" i="21"/>
  <c r="Y432" i="21" s="1"/>
  <c r="AA433" i="21"/>
  <c r="Y433" i="21" s="1"/>
  <c r="AA434" i="21"/>
  <c r="Y434" i="21" s="1"/>
  <c r="AA435" i="21"/>
  <c r="Y435" i="21" s="1"/>
  <c r="AA436" i="21"/>
  <c r="Y436" i="21" s="1"/>
  <c r="AA437" i="21"/>
  <c r="Y437" i="21" s="1"/>
  <c r="AA438" i="21"/>
  <c r="Y438" i="21" s="1"/>
  <c r="AA439" i="21"/>
  <c r="Y439" i="21" s="1"/>
  <c r="AA440" i="21"/>
  <c r="Y440" i="21" s="1"/>
  <c r="AA441" i="21"/>
  <c r="Y441" i="21" s="1"/>
  <c r="AA442" i="21"/>
  <c r="Y442" i="21" s="1"/>
  <c r="AA443" i="21"/>
  <c r="Y443" i="21" s="1"/>
  <c r="AA444" i="21"/>
  <c r="Y444" i="21" s="1"/>
  <c r="AA445" i="21"/>
  <c r="Y445" i="21" s="1"/>
  <c r="AA446" i="21"/>
  <c r="AA447" i="21"/>
  <c r="Y447" i="21" s="1"/>
  <c r="AA448" i="21"/>
  <c r="Y448" i="21" s="1"/>
  <c r="AA449" i="21"/>
  <c r="Y449" i="21" s="1"/>
  <c r="AA450" i="21"/>
  <c r="Y450" i="21" s="1"/>
  <c r="AA451" i="21"/>
  <c r="Y451" i="21" s="1"/>
  <c r="AA452" i="21"/>
  <c r="Y452" i="21" s="1"/>
  <c r="AA453" i="21"/>
  <c r="Y453" i="21" s="1"/>
  <c r="AA454" i="21"/>
  <c r="Y454" i="21" s="1"/>
  <c r="AA455" i="21"/>
  <c r="Y455" i="21" s="1"/>
  <c r="AA456" i="21"/>
  <c r="AA457" i="21"/>
  <c r="Y457" i="21" s="1"/>
  <c r="AA458" i="21"/>
  <c r="Y458" i="21" s="1"/>
  <c r="AA459" i="21"/>
  <c r="Y459" i="21" s="1"/>
  <c r="AA460" i="21"/>
  <c r="Y460" i="21" s="1"/>
  <c r="AA461" i="21"/>
  <c r="Y461" i="21" s="1"/>
  <c r="AA462" i="21"/>
  <c r="Y462" i="21" s="1"/>
  <c r="AA463" i="21"/>
  <c r="Y463" i="21" s="1"/>
  <c r="AA464" i="21"/>
  <c r="Y464" i="21" s="1"/>
  <c r="AA465" i="21"/>
  <c r="Y465" i="21" s="1"/>
  <c r="AA466" i="21"/>
  <c r="Y466" i="21" s="1"/>
  <c r="AA467" i="21"/>
  <c r="Y467" i="21" s="1"/>
  <c r="AA468" i="21"/>
  <c r="Y468" i="21" s="1"/>
  <c r="AA469" i="21"/>
  <c r="Y469" i="21" s="1"/>
  <c r="AA470" i="21"/>
  <c r="Y470" i="21" s="1"/>
  <c r="AA471" i="21"/>
  <c r="Y471" i="21" s="1"/>
  <c r="AA472" i="21"/>
  <c r="AA473" i="21"/>
  <c r="Y473" i="21" s="1"/>
  <c r="AA474" i="21"/>
  <c r="AA475" i="21"/>
  <c r="Y475" i="21" s="1"/>
  <c r="AA476" i="21"/>
  <c r="Y476" i="21" s="1"/>
  <c r="AA477" i="21"/>
  <c r="Y477" i="21" s="1"/>
  <c r="AA478" i="21"/>
  <c r="Y478" i="21" s="1"/>
  <c r="AA479" i="21"/>
  <c r="Y479" i="21" s="1"/>
  <c r="AA480" i="21"/>
  <c r="Y480" i="21" s="1"/>
  <c r="AA481" i="21"/>
  <c r="AA482" i="21"/>
  <c r="Y482" i="21" s="1"/>
  <c r="AA483" i="21"/>
  <c r="Y483" i="21" s="1"/>
  <c r="AA484" i="21"/>
  <c r="Y484" i="21" s="1"/>
  <c r="AA485" i="21"/>
  <c r="Y485" i="21" s="1"/>
  <c r="AA486" i="21"/>
  <c r="Y486" i="21" s="1"/>
  <c r="AA487" i="21"/>
  <c r="Y487" i="21" s="1"/>
  <c r="AA488" i="21"/>
  <c r="Y488" i="21" s="1"/>
  <c r="AA489" i="21"/>
  <c r="Y489" i="21" s="1"/>
  <c r="AA490" i="21"/>
  <c r="Y490" i="21" s="1"/>
  <c r="AA491" i="21"/>
  <c r="Y491" i="21" s="1"/>
  <c r="AA492" i="21"/>
  <c r="Y492" i="21" s="1"/>
  <c r="AA493" i="21"/>
  <c r="Y493" i="21" s="1"/>
  <c r="AA494" i="21"/>
  <c r="AA495" i="21"/>
  <c r="Y495" i="21" s="1"/>
  <c r="AA496" i="21"/>
  <c r="Y496" i="21" s="1"/>
  <c r="AA497" i="21"/>
  <c r="Y497" i="21" s="1"/>
  <c r="AA498" i="21"/>
  <c r="Y498" i="21" s="1"/>
  <c r="AA499" i="21"/>
  <c r="Y499" i="21" s="1"/>
  <c r="AA500" i="21"/>
  <c r="Y500" i="21" s="1"/>
  <c r="AA501" i="21"/>
  <c r="Y501" i="21" s="1"/>
  <c r="AA502" i="21"/>
  <c r="AA503" i="21"/>
  <c r="AA504" i="21"/>
  <c r="AA505" i="21"/>
  <c r="AA506" i="21"/>
  <c r="AA507" i="21"/>
  <c r="AA508" i="21"/>
  <c r="AA509" i="21"/>
  <c r="AA510" i="21"/>
  <c r="AA511" i="21"/>
  <c r="AA512" i="21"/>
  <c r="AA513" i="21"/>
  <c r="Y513" i="21" s="1"/>
  <c r="AA514" i="21"/>
  <c r="Y514" i="21" s="1"/>
  <c r="AA515" i="21"/>
  <c r="Y515" i="21" s="1"/>
  <c r="AA516" i="21"/>
  <c r="AA517" i="21"/>
  <c r="AA518" i="21"/>
  <c r="AA519" i="21"/>
  <c r="Y519" i="21" s="1"/>
  <c r="AA520" i="21"/>
  <c r="Y520" i="21" s="1"/>
  <c r="AA521" i="21"/>
  <c r="AA522" i="21"/>
  <c r="Y522" i="21" s="1"/>
  <c r="AA523" i="21"/>
  <c r="Y523" i="21" s="1"/>
  <c r="AA524" i="21"/>
  <c r="Y524" i="21" s="1"/>
  <c r="AA525" i="21"/>
  <c r="Y525" i="21" s="1"/>
  <c r="AA526" i="21"/>
  <c r="Y526" i="21" s="1"/>
  <c r="AA527" i="21"/>
  <c r="Y527" i="21" s="1"/>
  <c r="AA528" i="21"/>
  <c r="AA529" i="21"/>
  <c r="Y529" i="21" s="1"/>
  <c r="AA530" i="21"/>
  <c r="Y530" i="21" s="1"/>
  <c r="AA531" i="21"/>
  <c r="AA532" i="21"/>
  <c r="Y532" i="21" s="1"/>
  <c r="AA533" i="21"/>
  <c r="Y533" i="21" s="1"/>
  <c r="AA534" i="21"/>
  <c r="AA535" i="21"/>
  <c r="Y535" i="21" s="1"/>
  <c r="AA536" i="21"/>
  <c r="Y536" i="21" s="1"/>
  <c r="AA537" i="21"/>
  <c r="AA538" i="21"/>
  <c r="AA539" i="21"/>
  <c r="Y539" i="21" s="1"/>
  <c r="AA540" i="21"/>
  <c r="Y540" i="21" s="1"/>
  <c r="AA541" i="21"/>
  <c r="AA543" i="21"/>
  <c r="Y543" i="21" s="1"/>
  <c r="AA544" i="21"/>
  <c r="Y544" i="21" s="1"/>
  <c r="AA545" i="21"/>
  <c r="Y545" i="21" s="1"/>
  <c r="AA546" i="21"/>
  <c r="Y546" i="21" s="1"/>
  <c r="AA547" i="21"/>
  <c r="Y547" i="21" s="1"/>
  <c r="AA548" i="21"/>
  <c r="Y548" i="21" s="1"/>
  <c r="AA549" i="21"/>
  <c r="Y549" i="21" s="1"/>
  <c r="AA550" i="21"/>
  <c r="Y550" i="21" s="1"/>
  <c r="AA551" i="21"/>
  <c r="Y551" i="21" s="1"/>
  <c r="AA552" i="21"/>
  <c r="Y552" i="21" s="1"/>
  <c r="AA553" i="21"/>
  <c r="Y553" i="21" s="1"/>
  <c r="AA554" i="21"/>
  <c r="Y554" i="21" s="1"/>
  <c r="AA555" i="21"/>
  <c r="Y555" i="21" s="1"/>
  <c r="AA556" i="21"/>
  <c r="Y556" i="21" s="1"/>
  <c r="AA557" i="21"/>
  <c r="Y557" i="21" s="1"/>
  <c r="AA558" i="21"/>
  <c r="Y558" i="21" s="1"/>
  <c r="AA559" i="21"/>
  <c r="Y559" i="21" s="1"/>
  <c r="AA560" i="21"/>
  <c r="Y560" i="21" s="1"/>
  <c r="AA561" i="21"/>
  <c r="Y561" i="21" s="1"/>
  <c r="AA562" i="21"/>
  <c r="Y562" i="21" s="1"/>
  <c r="AA563" i="21"/>
  <c r="Y563" i="21" s="1"/>
  <c r="AA564" i="21"/>
  <c r="Y564" i="21" s="1"/>
  <c r="AA565" i="21"/>
  <c r="AA566" i="21"/>
  <c r="AA567" i="21"/>
  <c r="Y567" i="21" s="1"/>
  <c r="AA568" i="21"/>
  <c r="Y568" i="21" s="1"/>
  <c r="AA569" i="21"/>
  <c r="Y569" i="21" s="1"/>
  <c r="AA570" i="21"/>
  <c r="Y570" i="21" s="1"/>
  <c r="AA571" i="21"/>
  <c r="AA572" i="21"/>
  <c r="Y572" i="21" s="1"/>
  <c r="AA573" i="21"/>
  <c r="Y573" i="21" s="1"/>
  <c r="AA574" i="21"/>
  <c r="Y574" i="21" s="1"/>
  <c r="AA575" i="21"/>
  <c r="Y575" i="21" s="1"/>
  <c r="AA576" i="21"/>
  <c r="Y576" i="21" s="1"/>
  <c r="AA577" i="21"/>
  <c r="Y577" i="21" s="1"/>
  <c r="AA578" i="21"/>
  <c r="Y578" i="21" s="1"/>
  <c r="AA579" i="21"/>
  <c r="Y579" i="21" s="1"/>
  <c r="AA580" i="21"/>
  <c r="Y580" i="21" s="1"/>
  <c r="AA581" i="21"/>
  <c r="Y581" i="21" s="1"/>
  <c r="AA582" i="21"/>
  <c r="Y582" i="21" s="1"/>
  <c r="AA583" i="21"/>
  <c r="Y583" i="21" s="1"/>
  <c r="AA584" i="21"/>
  <c r="Y584" i="21" s="1"/>
  <c r="AA585" i="21"/>
  <c r="Y585" i="21" s="1"/>
  <c r="AA586" i="21"/>
  <c r="Y586" i="21" s="1"/>
  <c r="AA587" i="21"/>
  <c r="Y587" i="21" s="1"/>
  <c r="AA588" i="21"/>
  <c r="Y588" i="21" s="1"/>
  <c r="AA589" i="21"/>
  <c r="Y589" i="21" s="1"/>
  <c r="AA590" i="21"/>
  <c r="Y590" i="21" s="1"/>
  <c r="AA591" i="21"/>
  <c r="Y591" i="21" s="1"/>
  <c r="AA592" i="21"/>
  <c r="Y592" i="21" s="1"/>
  <c r="AA593" i="21"/>
  <c r="Y593" i="21" s="1"/>
  <c r="AA594" i="21"/>
  <c r="Y594" i="21" s="1"/>
  <c r="AA595" i="21"/>
  <c r="Y595" i="21" s="1"/>
  <c r="AA597" i="21"/>
  <c r="Y597" i="21" s="1"/>
  <c r="AA598" i="21"/>
  <c r="Y598" i="21" s="1"/>
  <c r="AA599" i="21"/>
  <c r="AA600" i="21"/>
  <c r="Y600" i="21" s="1"/>
  <c r="AA601" i="21"/>
  <c r="AA602" i="21"/>
  <c r="AA603" i="21"/>
  <c r="AA604" i="21"/>
  <c r="Y604" i="21" s="1"/>
  <c r="AA605" i="21"/>
  <c r="AA606" i="21"/>
  <c r="AA607" i="21"/>
  <c r="Y607" i="21" s="1"/>
  <c r="AA608" i="21"/>
  <c r="Y608" i="21" s="1"/>
  <c r="AA609" i="21"/>
  <c r="Y609" i="21" s="1"/>
  <c r="AA610" i="21"/>
  <c r="Y610" i="21" s="1"/>
  <c r="AA611" i="21"/>
  <c r="Y611" i="21" s="1"/>
  <c r="AA612" i="21"/>
  <c r="Y612" i="21" s="1"/>
  <c r="AA613" i="21"/>
  <c r="Y613" i="21" s="1"/>
  <c r="AA614" i="21"/>
  <c r="Y614" i="21" s="1"/>
  <c r="AA615" i="21"/>
  <c r="Y615" i="21" s="1"/>
  <c r="AA616" i="21"/>
  <c r="Y616" i="21" s="1"/>
  <c r="AA617" i="21"/>
  <c r="Y617" i="21" s="1"/>
  <c r="AA618" i="21"/>
  <c r="Y618" i="21" s="1"/>
  <c r="AA619" i="21"/>
  <c r="Y619" i="21" s="1"/>
  <c r="AA620" i="21"/>
  <c r="Y620" i="21" s="1"/>
  <c r="AA621" i="21"/>
  <c r="Y621" i="21" s="1"/>
  <c r="AA622" i="21"/>
  <c r="Y622" i="21" s="1"/>
  <c r="AA623" i="21"/>
  <c r="Y623" i="21" s="1"/>
  <c r="AA624" i="21"/>
  <c r="Y624" i="21" s="1"/>
  <c r="AA625" i="21"/>
  <c r="Y625" i="21" s="1"/>
  <c r="AA626" i="21"/>
  <c r="Y626" i="21" s="1"/>
  <c r="AA627" i="21"/>
  <c r="Y627" i="21" s="1"/>
  <c r="AA628" i="21"/>
  <c r="Y628" i="21" s="1"/>
  <c r="AA629" i="21"/>
  <c r="Y629" i="21" s="1"/>
  <c r="AA630" i="21"/>
  <c r="Y630" i="21" s="1"/>
  <c r="AA631" i="21"/>
  <c r="Y631" i="21" s="1"/>
  <c r="AA632" i="21"/>
  <c r="Y632" i="21" s="1"/>
  <c r="AA633" i="21"/>
  <c r="Y633" i="21" s="1"/>
  <c r="AA634" i="21"/>
  <c r="Y634" i="21" s="1"/>
  <c r="AA635" i="21"/>
  <c r="Y635" i="21" s="1"/>
  <c r="AA636" i="21"/>
  <c r="Y636" i="21" s="1"/>
  <c r="AA637" i="21"/>
  <c r="Y637" i="21" s="1"/>
  <c r="AA638" i="21"/>
  <c r="Y638" i="21" s="1"/>
  <c r="AA639" i="21"/>
  <c r="Y639" i="21" s="1"/>
  <c r="AA640" i="21"/>
  <c r="Y640" i="21" s="1"/>
  <c r="AA641" i="21"/>
  <c r="Y641" i="21" s="1"/>
  <c r="AA642" i="21"/>
  <c r="Y642" i="21" s="1"/>
  <c r="AA643" i="21"/>
  <c r="Y643" i="21" s="1"/>
  <c r="AA644" i="21"/>
  <c r="Y644" i="21" s="1"/>
  <c r="AA645" i="21"/>
  <c r="Y645" i="21" s="1"/>
  <c r="AA646" i="21"/>
  <c r="Y646" i="21" s="1"/>
  <c r="AA647" i="21"/>
  <c r="Y647" i="21" s="1"/>
  <c r="AA648" i="21"/>
  <c r="Y648" i="21" s="1"/>
  <c r="AA649" i="21"/>
  <c r="Y649" i="21" s="1"/>
  <c r="AA650" i="21"/>
  <c r="Y650" i="21" s="1"/>
  <c r="AA651" i="21"/>
  <c r="Y651" i="21" s="1"/>
  <c r="AA652" i="21"/>
  <c r="Y652" i="21" s="1"/>
  <c r="AA653" i="21"/>
  <c r="Y653" i="21" s="1"/>
  <c r="AA654" i="21"/>
  <c r="Y654" i="21" s="1"/>
  <c r="AA655" i="21"/>
  <c r="Y655" i="21" s="1"/>
  <c r="AA656" i="21"/>
  <c r="Y656" i="21" s="1"/>
  <c r="AA657" i="21"/>
  <c r="Y657" i="21" s="1"/>
  <c r="AA658" i="21"/>
  <c r="Y658" i="21" s="1"/>
  <c r="AA659" i="21"/>
  <c r="Y659" i="21" s="1"/>
  <c r="AA660" i="21"/>
  <c r="Y660" i="21" s="1"/>
  <c r="AA661" i="21"/>
  <c r="Y661" i="21" s="1"/>
  <c r="AA662" i="21"/>
  <c r="Y662" i="21" s="1"/>
  <c r="AA663" i="21"/>
  <c r="Y663" i="21" s="1"/>
  <c r="AA664" i="21"/>
  <c r="Y664" i="21" s="1"/>
  <c r="AA665" i="21"/>
  <c r="Y665" i="21" s="1"/>
  <c r="AA666" i="21"/>
  <c r="Y666" i="21" s="1"/>
  <c r="AA667" i="21"/>
  <c r="Y667" i="21" s="1"/>
  <c r="AA668" i="21"/>
  <c r="Y668" i="21" s="1"/>
  <c r="AA669" i="21"/>
  <c r="Y669" i="21" s="1"/>
  <c r="AA670" i="21"/>
  <c r="Y670" i="21" s="1"/>
  <c r="AA671" i="21"/>
  <c r="Y671" i="21" s="1"/>
  <c r="AA672" i="21"/>
  <c r="Y672" i="21" s="1"/>
  <c r="AA673" i="21"/>
  <c r="Y673" i="21" s="1"/>
  <c r="AA674" i="21"/>
  <c r="Y674" i="21" s="1"/>
  <c r="AA675" i="21"/>
  <c r="Y675" i="21" s="1"/>
  <c r="AA676" i="21"/>
  <c r="Y676" i="21" s="1"/>
  <c r="AA677" i="21"/>
  <c r="Y677" i="21" s="1"/>
  <c r="AA678" i="21"/>
  <c r="Y678" i="21" s="1"/>
  <c r="AA679" i="21"/>
  <c r="Y679" i="21" s="1"/>
  <c r="AA680" i="21"/>
  <c r="Y680" i="21" s="1"/>
  <c r="AA681" i="21"/>
  <c r="Y681" i="21" s="1"/>
  <c r="AA682" i="21"/>
  <c r="Y682" i="21" s="1"/>
  <c r="AA683" i="21"/>
  <c r="Y683" i="21" s="1"/>
  <c r="AA684" i="21"/>
  <c r="Y684" i="21" s="1"/>
  <c r="AA685" i="21"/>
  <c r="Y685" i="21" s="1"/>
  <c r="AA686" i="21"/>
  <c r="Y686" i="21" s="1"/>
  <c r="AA687" i="21"/>
  <c r="Y687" i="21" s="1"/>
  <c r="AA688" i="21"/>
  <c r="Y688" i="21" s="1"/>
  <c r="AA689" i="21"/>
  <c r="Y689" i="21" s="1"/>
  <c r="AA690" i="21"/>
  <c r="Y690" i="21" s="1"/>
  <c r="AA691" i="21"/>
  <c r="Y691" i="21" s="1"/>
  <c r="AA692" i="21"/>
  <c r="Y692" i="21" s="1"/>
  <c r="AA693" i="21"/>
  <c r="Y693" i="21" s="1"/>
  <c r="AA694" i="21"/>
  <c r="Y694" i="21" s="1"/>
  <c r="AA695" i="21"/>
  <c r="Y695" i="21" s="1"/>
  <c r="AA696" i="21"/>
  <c r="Y696" i="21" s="1"/>
  <c r="AA697" i="21"/>
  <c r="Y697" i="21" s="1"/>
  <c r="AA698" i="21"/>
  <c r="Y698" i="21" s="1"/>
  <c r="AA699" i="21"/>
  <c r="Y699" i="21" s="1"/>
  <c r="AA700" i="21"/>
  <c r="Y700" i="21" s="1"/>
  <c r="AA701" i="21"/>
  <c r="Y701" i="21" s="1"/>
  <c r="AA702" i="21"/>
  <c r="Y702" i="21" s="1"/>
  <c r="AA703" i="21"/>
  <c r="Y703" i="21" s="1"/>
  <c r="AA704" i="21"/>
  <c r="Y704" i="21" s="1"/>
  <c r="AA705" i="21"/>
  <c r="Y705" i="21" s="1"/>
  <c r="AA706" i="21"/>
  <c r="Y706" i="21" s="1"/>
  <c r="AA707" i="21"/>
  <c r="Y707" i="21" s="1"/>
  <c r="AA708" i="21"/>
  <c r="Y708" i="21" s="1"/>
  <c r="AA709" i="21"/>
  <c r="Y709" i="21" s="1"/>
  <c r="AA710" i="21"/>
  <c r="Y710" i="21" s="1"/>
  <c r="AA711" i="21"/>
  <c r="Y711" i="21" s="1"/>
  <c r="AA712" i="21"/>
  <c r="Y712" i="21" s="1"/>
  <c r="AA713" i="21"/>
  <c r="Y713" i="21" s="1"/>
  <c r="AA714" i="21"/>
  <c r="Y714" i="21" s="1"/>
  <c r="AA715" i="21"/>
  <c r="Y715" i="21" s="1"/>
  <c r="AA716" i="21"/>
  <c r="Y716" i="21" s="1"/>
  <c r="AA717" i="21"/>
  <c r="Y717" i="21" s="1"/>
  <c r="AA718" i="21"/>
  <c r="Y718" i="21" s="1"/>
  <c r="AA719" i="21"/>
  <c r="Y719" i="21" s="1"/>
  <c r="AA720" i="21"/>
  <c r="Y720" i="21" s="1"/>
  <c r="AA721" i="21"/>
  <c r="Y721" i="21" s="1"/>
  <c r="AA722" i="21"/>
  <c r="Y722" i="21" s="1"/>
  <c r="AA723" i="21"/>
  <c r="Y723" i="21" s="1"/>
  <c r="AA724" i="21"/>
  <c r="Y724" i="21" s="1"/>
  <c r="AA725" i="21"/>
  <c r="Y725" i="21" s="1"/>
  <c r="AA726" i="21"/>
  <c r="Y726" i="21" s="1"/>
  <c r="AA727" i="21"/>
  <c r="Y727" i="21" s="1"/>
  <c r="AA728" i="21"/>
  <c r="Y728" i="21" s="1"/>
  <c r="AA729" i="21"/>
  <c r="Y729" i="21" s="1"/>
  <c r="AA730" i="21"/>
  <c r="Y730" i="21" s="1"/>
  <c r="AA731" i="21"/>
  <c r="Y731" i="21" s="1"/>
  <c r="AA732" i="21"/>
  <c r="Y732" i="21" s="1"/>
  <c r="AA733" i="21"/>
  <c r="Y733" i="21" s="1"/>
  <c r="AA734" i="21"/>
  <c r="Y734" i="21" s="1"/>
  <c r="AA735" i="21"/>
  <c r="Y735" i="21" s="1"/>
  <c r="AA736" i="21"/>
  <c r="Y736" i="21" s="1"/>
  <c r="AA737" i="21"/>
  <c r="Y737" i="21" s="1"/>
  <c r="AA738" i="21"/>
  <c r="Y738" i="21" s="1"/>
  <c r="AA739" i="21"/>
  <c r="Y739" i="21" s="1"/>
  <c r="AA740" i="21"/>
  <c r="Y740" i="21" s="1"/>
  <c r="AA741" i="21"/>
  <c r="Y741" i="21" s="1"/>
  <c r="AA742" i="21"/>
  <c r="Y742" i="21" s="1"/>
  <c r="AA743" i="21"/>
  <c r="Y743" i="21" s="1"/>
  <c r="AA744" i="21"/>
  <c r="Y744" i="21" s="1"/>
  <c r="AA745" i="21"/>
  <c r="Y745" i="21" s="1"/>
  <c r="AA746" i="21"/>
  <c r="Y746" i="21" s="1"/>
  <c r="AA747" i="21"/>
  <c r="Y747" i="21" s="1"/>
  <c r="AA748" i="21"/>
  <c r="Y748" i="21" s="1"/>
  <c r="AA749" i="21"/>
  <c r="Y749" i="21" s="1"/>
  <c r="AA750" i="21"/>
  <c r="Y750" i="21" s="1"/>
  <c r="AA751" i="21"/>
  <c r="Y751" i="21" s="1"/>
  <c r="AA752" i="21"/>
  <c r="Y752" i="21" s="1"/>
  <c r="AA753" i="21"/>
  <c r="Y753" i="21" s="1"/>
  <c r="AA754" i="21"/>
  <c r="Y754" i="21" s="1"/>
  <c r="AA755" i="21"/>
  <c r="Y755" i="21" s="1"/>
  <c r="AA756" i="21"/>
  <c r="Y756" i="21" s="1"/>
  <c r="AA757" i="21"/>
  <c r="Y757" i="21" s="1"/>
  <c r="AA758" i="21"/>
  <c r="Y758" i="21" s="1"/>
  <c r="AA759" i="21"/>
  <c r="Y759" i="21" s="1"/>
  <c r="AA760" i="21"/>
  <c r="Y760" i="21" s="1"/>
  <c r="AA761" i="21"/>
  <c r="Y761" i="21" s="1"/>
  <c r="AA762" i="21"/>
  <c r="Y762" i="21" s="1"/>
  <c r="AA763" i="21"/>
  <c r="Y763" i="21" s="1"/>
  <c r="AA764" i="21"/>
  <c r="Y764" i="21" s="1"/>
  <c r="AA765" i="21"/>
  <c r="Y765" i="21" s="1"/>
  <c r="AA766" i="21"/>
  <c r="Y766" i="21" s="1"/>
  <c r="AA767" i="21"/>
  <c r="Y767" i="21" s="1"/>
  <c r="AA768" i="21"/>
  <c r="Y768" i="21" s="1"/>
  <c r="AA769" i="21"/>
  <c r="Y769" i="21" s="1"/>
  <c r="AA770" i="21"/>
  <c r="Y770" i="21" s="1"/>
  <c r="AA771" i="21"/>
  <c r="Y771" i="21" s="1"/>
  <c r="AA772" i="21"/>
  <c r="Y772" i="21" s="1"/>
  <c r="AA773" i="21"/>
  <c r="Y773" i="21" s="1"/>
  <c r="AA774" i="21"/>
  <c r="Y774" i="21" s="1"/>
  <c r="AA775" i="21"/>
  <c r="Y775" i="21" s="1"/>
  <c r="AA776" i="21"/>
  <c r="Y776" i="21" s="1"/>
  <c r="AA777" i="21"/>
  <c r="Y777" i="21" s="1"/>
  <c r="AA778" i="21"/>
  <c r="Y778" i="21" s="1"/>
  <c r="AA779" i="21"/>
  <c r="Y779" i="21" s="1"/>
  <c r="AA780" i="21"/>
  <c r="Y780" i="21" s="1"/>
  <c r="AA781" i="21"/>
  <c r="Y781" i="21" s="1"/>
  <c r="AA782" i="21"/>
  <c r="Y782" i="21" s="1"/>
  <c r="AA783" i="21"/>
  <c r="Y783" i="21" s="1"/>
  <c r="AA784" i="21"/>
  <c r="Y784" i="21" s="1"/>
  <c r="AA785" i="21"/>
  <c r="Y785" i="21" s="1"/>
  <c r="AA786" i="21"/>
  <c r="Y786" i="21" s="1"/>
  <c r="AA787" i="21"/>
  <c r="Y787" i="21" s="1"/>
  <c r="AA788" i="21"/>
  <c r="Y788" i="21" s="1"/>
  <c r="AA789" i="21"/>
  <c r="Y789" i="21" s="1"/>
  <c r="AA790" i="21"/>
  <c r="Y790" i="21" s="1"/>
  <c r="AA791" i="21"/>
  <c r="Y791" i="21" s="1"/>
  <c r="AA792" i="21"/>
  <c r="Y792" i="21" s="1"/>
  <c r="AA793" i="21"/>
  <c r="Y793" i="21" s="1"/>
  <c r="AA794" i="21"/>
  <c r="Y794" i="21" s="1"/>
  <c r="AA795" i="21"/>
  <c r="Y795" i="21" s="1"/>
  <c r="AA796" i="21"/>
  <c r="Y796" i="21" s="1"/>
  <c r="AA797" i="21"/>
  <c r="Y797" i="21" s="1"/>
  <c r="AA798" i="21"/>
  <c r="Y798" i="21" s="1"/>
  <c r="AA799" i="21"/>
  <c r="Y799" i="21" s="1"/>
  <c r="AA800" i="21"/>
  <c r="AA801" i="21"/>
  <c r="Y801" i="21" s="1"/>
  <c r="AA802" i="21"/>
  <c r="Y802" i="21" s="1"/>
  <c r="AA803" i="21"/>
  <c r="Y803" i="21" s="1"/>
  <c r="AA804" i="21"/>
  <c r="AA805" i="21"/>
  <c r="Y805" i="21" s="1"/>
  <c r="AA806" i="21"/>
  <c r="Y806" i="21" s="1"/>
  <c r="AA807" i="21"/>
  <c r="Y807" i="21" s="1"/>
  <c r="AA808" i="21"/>
  <c r="Y808" i="21" s="1"/>
  <c r="AA809" i="21"/>
  <c r="Y809" i="21" s="1"/>
  <c r="AA810" i="21"/>
  <c r="AA811" i="21"/>
  <c r="AA812" i="21"/>
  <c r="AA813" i="21"/>
  <c r="Y813" i="21" s="1"/>
  <c r="AA814" i="21"/>
  <c r="Y814" i="21" s="1"/>
  <c r="AA815" i="21"/>
  <c r="Y815" i="21" s="1"/>
  <c r="AA816" i="21"/>
  <c r="AA817" i="21"/>
  <c r="Y817" i="21" s="1"/>
  <c r="AA818" i="21"/>
  <c r="Y818" i="21" s="1"/>
  <c r="AA819" i="21"/>
  <c r="Y819" i="21" s="1"/>
  <c r="AA820" i="21"/>
  <c r="Y820" i="21" s="1"/>
  <c r="AA821" i="21"/>
  <c r="Y821" i="21" s="1"/>
  <c r="AA822" i="21"/>
  <c r="Y822" i="21" s="1"/>
  <c r="AA823" i="21"/>
  <c r="Y823" i="21" s="1"/>
  <c r="AA824" i="21"/>
  <c r="Y824" i="21" s="1"/>
  <c r="AA825" i="21"/>
  <c r="Y825" i="21" s="1"/>
  <c r="AA826" i="21"/>
  <c r="Y826" i="21" s="1"/>
  <c r="AA827" i="21"/>
  <c r="Y827" i="21" s="1"/>
  <c r="AA828" i="21"/>
  <c r="Y828" i="21" s="1"/>
  <c r="AA829" i="21"/>
  <c r="Y829" i="21" s="1"/>
  <c r="AA830" i="21"/>
  <c r="Y830" i="21" s="1"/>
  <c r="AA831" i="21"/>
  <c r="Y831" i="21" s="1"/>
  <c r="AA832" i="21"/>
  <c r="Y832" i="21" s="1"/>
  <c r="AA833" i="21"/>
  <c r="Y833" i="21" s="1"/>
  <c r="AA834" i="21"/>
  <c r="Y834" i="21" s="1"/>
  <c r="AA835" i="21"/>
  <c r="Y835" i="21" s="1"/>
  <c r="AA836" i="21"/>
  <c r="Y836" i="21" s="1"/>
  <c r="AA837" i="21"/>
  <c r="Y837" i="21" s="1"/>
  <c r="AA838" i="21"/>
  <c r="Y838" i="21" s="1"/>
  <c r="AA839" i="21"/>
  <c r="Y839" i="21" s="1"/>
  <c r="AA840" i="21"/>
  <c r="Y840" i="21" s="1"/>
  <c r="AA841" i="21"/>
  <c r="Y841" i="21" s="1"/>
  <c r="AA842" i="21"/>
  <c r="Y842" i="21" s="1"/>
  <c r="AA843" i="21"/>
  <c r="Y843" i="21" s="1"/>
  <c r="AA844" i="21"/>
  <c r="Y844" i="21" s="1"/>
  <c r="AA845" i="21"/>
  <c r="Y845" i="21" s="1"/>
  <c r="AA846" i="21"/>
  <c r="Y846" i="21" s="1"/>
  <c r="AA847" i="21"/>
  <c r="Y847" i="21" s="1"/>
  <c r="AA848" i="21"/>
  <c r="Y848" i="21" s="1"/>
  <c r="AA849" i="21"/>
  <c r="Y849" i="21" s="1"/>
  <c r="AA850" i="21"/>
  <c r="Y850" i="21" s="1"/>
  <c r="AA851" i="21"/>
  <c r="Y851" i="21" s="1"/>
  <c r="AA852" i="21"/>
  <c r="Y852" i="21" s="1"/>
  <c r="AA853" i="21"/>
  <c r="Y853" i="21" s="1"/>
  <c r="AA854" i="21"/>
  <c r="Y854" i="21" s="1"/>
  <c r="AA855" i="21"/>
  <c r="Y855" i="21" s="1"/>
  <c r="AA856" i="21"/>
  <c r="Y856" i="21" s="1"/>
  <c r="AA857" i="21"/>
  <c r="Y857" i="21" s="1"/>
  <c r="AA858" i="21"/>
  <c r="Y858" i="21" s="1"/>
  <c r="AA859" i="21"/>
  <c r="Y859" i="21" s="1"/>
  <c r="AA860" i="21"/>
  <c r="Y860" i="21" s="1"/>
  <c r="AA861" i="21"/>
  <c r="Y861" i="21" s="1"/>
  <c r="AA862" i="21"/>
  <c r="Y862" i="21" s="1"/>
  <c r="AA863" i="21"/>
  <c r="Y863" i="21" s="1"/>
  <c r="AA864" i="21"/>
  <c r="Y864" i="21" s="1"/>
  <c r="AA865" i="21"/>
  <c r="Y865" i="21" s="1"/>
  <c r="AA866" i="21"/>
  <c r="Y866" i="21" s="1"/>
  <c r="AA867" i="21"/>
  <c r="Y867" i="21" s="1"/>
  <c r="AA868" i="21"/>
  <c r="Y868" i="21" s="1"/>
  <c r="AA869" i="21"/>
  <c r="Y869" i="21" s="1"/>
  <c r="AA870" i="21"/>
  <c r="Y870" i="21" s="1"/>
  <c r="AA871" i="21"/>
  <c r="Y871" i="21" s="1"/>
  <c r="AA872" i="21"/>
  <c r="Y872" i="21" s="1"/>
  <c r="AA873" i="21"/>
  <c r="Y873" i="21" s="1"/>
  <c r="AA874" i="21"/>
  <c r="Y874" i="21" s="1"/>
  <c r="AA875" i="21"/>
  <c r="Y875" i="21" s="1"/>
  <c r="AA876" i="21"/>
  <c r="Y876" i="21" s="1"/>
  <c r="AA877" i="21"/>
  <c r="Y877" i="21" s="1"/>
  <c r="AA878" i="21"/>
  <c r="Y878" i="21" s="1"/>
  <c r="AA879" i="21"/>
  <c r="Y879" i="21" s="1"/>
  <c r="AA880" i="21"/>
  <c r="Y880" i="21" s="1"/>
  <c r="AA881" i="21"/>
  <c r="Y881" i="21" s="1"/>
  <c r="AA882" i="21"/>
  <c r="Y882" i="21" s="1"/>
  <c r="AA883" i="21"/>
  <c r="Y883" i="21" s="1"/>
  <c r="AA884" i="21"/>
  <c r="Y884" i="21" s="1"/>
  <c r="AA885" i="21"/>
  <c r="Y885" i="21" s="1"/>
  <c r="AA886" i="21"/>
  <c r="Y886" i="21" s="1"/>
  <c r="AA887" i="21"/>
  <c r="Y887" i="21" s="1"/>
  <c r="AA888" i="21"/>
  <c r="Y888" i="21" s="1"/>
  <c r="AA889" i="21"/>
  <c r="Y889" i="21" s="1"/>
  <c r="AA890" i="21"/>
  <c r="Y890" i="21" s="1"/>
  <c r="AA891" i="21"/>
  <c r="Y891" i="21" s="1"/>
  <c r="AA892" i="21"/>
  <c r="Y892" i="21" s="1"/>
  <c r="AA893" i="21"/>
  <c r="Y893" i="21" s="1"/>
  <c r="AA894" i="21"/>
  <c r="Y894" i="21" s="1"/>
  <c r="AA895" i="21"/>
  <c r="Y895" i="21" s="1"/>
  <c r="AA896" i="21"/>
  <c r="Y896" i="21" s="1"/>
  <c r="AA897" i="21"/>
  <c r="Y897" i="21" s="1"/>
  <c r="AA898" i="21"/>
  <c r="Y898" i="21" s="1"/>
  <c r="AA899" i="21"/>
  <c r="Y899" i="21" s="1"/>
  <c r="AA900" i="21"/>
  <c r="Y900" i="21" s="1"/>
  <c r="AA901" i="21"/>
  <c r="Y901" i="21" s="1"/>
  <c r="AA902" i="21"/>
  <c r="Y902" i="21" s="1"/>
  <c r="AA903" i="21"/>
  <c r="Y903" i="21" s="1"/>
  <c r="AA904" i="21"/>
  <c r="Y904" i="21" s="1"/>
  <c r="AA905" i="21"/>
  <c r="Y905" i="21" s="1"/>
  <c r="AA906" i="21"/>
  <c r="Y906" i="21" s="1"/>
  <c r="AA907" i="21"/>
  <c r="Y907" i="21" s="1"/>
  <c r="AA908" i="21"/>
  <c r="Y908" i="21" s="1"/>
  <c r="AA909" i="21"/>
  <c r="Y909" i="21" s="1"/>
  <c r="AA910" i="21"/>
  <c r="Y910" i="21" s="1"/>
  <c r="AA911" i="21"/>
  <c r="Y911" i="21" s="1"/>
  <c r="AA912" i="21"/>
  <c r="AA913" i="21"/>
  <c r="Y913" i="21" s="1"/>
  <c r="AA914" i="21"/>
  <c r="Y914" i="21" s="1"/>
  <c r="AA915" i="21"/>
  <c r="Y915" i="21" s="1"/>
  <c r="AA916" i="21"/>
  <c r="Y916" i="21" s="1"/>
  <c r="AA917" i="21"/>
  <c r="Y917" i="21" s="1"/>
  <c r="AA918" i="21"/>
  <c r="Y918" i="21" s="1"/>
  <c r="AA919" i="21"/>
  <c r="Y919" i="21" s="1"/>
  <c r="AA920" i="21"/>
  <c r="Y920" i="21" s="1"/>
  <c r="AA921" i="21"/>
  <c r="Y921" i="21" s="1"/>
  <c r="AA922" i="21"/>
  <c r="Y922" i="21" s="1"/>
  <c r="AA923" i="21"/>
  <c r="Y923" i="21" s="1"/>
  <c r="AA924" i="21"/>
  <c r="Y924" i="21" s="1"/>
  <c r="AA925" i="21"/>
  <c r="Y925" i="21" s="1"/>
  <c r="AA926" i="21"/>
  <c r="Y926" i="21" s="1"/>
  <c r="AA927" i="21"/>
  <c r="Y927" i="21" s="1"/>
  <c r="AA928" i="21"/>
  <c r="Y928" i="21" s="1"/>
  <c r="AA929" i="21"/>
  <c r="Y929" i="21" s="1"/>
  <c r="AA930" i="21"/>
  <c r="Y930" i="21" s="1"/>
  <c r="AA931" i="21"/>
  <c r="Y931" i="21" s="1"/>
  <c r="AA932" i="21"/>
  <c r="Y932" i="21" s="1"/>
  <c r="AA933" i="21"/>
  <c r="Y933" i="21" s="1"/>
  <c r="AA934" i="21"/>
  <c r="Y934" i="21" s="1"/>
  <c r="AA935" i="21"/>
  <c r="Y935" i="21" s="1"/>
  <c r="AA936" i="21"/>
  <c r="Y936" i="21" s="1"/>
  <c r="AA937" i="21"/>
  <c r="Y937" i="21" s="1"/>
  <c r="AA938" i="21"/>
  <c r="Y938" i="21" s="1"/>
  <c r="AA939" i="21"/>
  <c r="Y939" i="21" s="1"/>
  <c r="AA940" i="21"/>
  <c r="Y940" i="21" s="1"/>
  <c r="AA941" i="21"/>
  <c r="Y941" i="21" s="1"/>
  <c r="AA942" i="21"/>
  <c r="Y942" i="21" s="1"/>
  <c r="AA943" i="21"/>
  <c r="Y943" i="21" s="1"/>
  <c r="AA944" i="21"/>
  <c r="Y944" i="21" s="1"/>
  <c r="AA945" i="21"/>
  <c r="Y945" i="21" s="1"/>
  <c r="AA946" i="21"/>
  <c r="Y946" i="21" s="1"/>
  <c r="AA947" i="21"/>
  <c r="Y947" i="21" s="1"/>
  <c r="AA948" i="21"/>
  <c r="Y948" i="21" s="1"/>
  <c r="AA949" i="21"/>
  <c r="Y949" i="21" s="1"/>
  <c r="AA950" i="21"/>
  <c r="Y950" i="21" s="1"/>
  <c r="AA951" i="21"/>
  <c r="Y951" i="21" s="1"/>
  <c r="AA952" i="21"/>
  <c r="Y952" i="21" s="1"/>
  <c r="AA953" i="21"/>
  <c r="Y953" i="21" s="1"/>
  <c r="AA954" i="21"/>
  <c r="Y954" i="21" s="1"/>
  <c r="AA955" i="21"/>
  <c r="Y955" i="21" s="1"/>
  <c r="AA956" i="21"/>
  <c r="Y956" i="21" s="1"/>
  <c r="AA957" i="21"/>
  <c r="Y957" i="21" s="1"/>
  <c r="AA958" i="21"/>
  <c r="Y958" i="21" s="1"/>
  <c r="AA959" i="21"/>
  <c r="Y959" i="21" s="1"/>
  <c r="AA960" i="21"/>
  <c r="Y960" i="21" s="1"/>
  <c r="AA961" i="21"/>
  <c r="Y961" i="21" s="1"/>
  <c r="AA962" i="21"/>
  <c r="Y962" i="21" s="1"/>
  <c r="AA963" i="21"/>
  <c r="Y963" i="21" s="1"/>
  <c r="AA964" i="21"/>
  <c r="Y964" i="21" s="1"/>
  <c r="AA965" i="21"/>
  <c r="Y965" i="21" s="1"/>
  <c r="AA966" i="21"/>
  <c r="Y966" i="21" s="1"/>
  <c r="AA967" i="21"/>
  <c r="Y967" i="21" s="1"/>
  <c r="AA968" i="21"/>
  <c r="Y968" i="21" s="1"/>
  <c r="AA969" i="21"/>
  <c r="Y969" i="21" s="1"/>
  <c r="AA970" i="21"/>
  <c r="Y970" i="21" s="1"/>
  <c r="AA971" i="21"/>
  <c r="Y971" i="21" s="1"/>
  <c r="AA972" i="21"/>
  <c r="Y972" i="21" s="1"/>
  <c r="AA973" i="21"/>
  <c r="Y973" i="21" s="1"/>
  <c r="AA974" i="21"/>
  <c r="Y974" i="21" s="1"/>
  <c r="AA975" i="21"/>
  <c r="Y975" i="21" s="1"/>
  <c r="AA976" i="21"/>
  <c r="Y976" i="21" s="1"/>
  <c r="AA977" i="21"/>
  <c r="Y977" i="21" s="1"/>
  <c r="AA978" i="21"/>
  <c r="Y978" i="21" s="1"/>
  <c r="AA979" i="21"/>
  <c r="Y979" i="21" s="1"/>
  <c r="AA980" i="21"/>
  <c r="Y980" i="21" s="1"/>
  <c r="AA981" i="21"/>
  <c r="Y981" i="21" s="1"/>
  <c r="AA982" i="21"/>
  <c r="Y982" i="21" s="1"/>
  <c r="AA983" i="21"/>
  <c r="Y983" i="21" s="1"/>
  <c r="AA984" i="21"/>
  <c r="Y984" i="21" s="1"/>
  <c r="AA985" i="21"/>
  <c r="Y985" i="21" s="1"/>
  <c r="AA986" i="21"/>
  <c r="Y986" i="21" s="1"/>
  <c r="AA987" i="21"/>
  <c r="Y987" i="21" s="1"/>
  <c r="AA988" i="21"/>
  <c r="Y988" i="21" s="1"/>
  <c r="AA989" i="21"/>
  <c r="Y989" i="21" s="1"/>
  <c r="AA990" i="21"/>
  <c r="Y990" i="21" s="1"/>
  <c r="AA991" i="21"/>
  <c r="Y991" i="21" s="1"/>
  <c r="AA992" i="21"/>
  <c r="Y992" i="21" s="1"/>
  <c r="AA993" i="21"/>
  <c r="Y993" i="21" s="1"/>
  <c r="AA994" i="21"/>
  <c r="Y994" i="21" s="1"/>
  <c r="AA995" i="21"/>
  <c r="Y995" i="21" s="1"/>
  <c r="AA996" i="21"/>
  <c r="Y996" i="21" s="1"/>
  <c r="AA997" i="21"/>
  <c r="Y997" i="21" s="1"/>
  <c r="AA998" i="21"/>
  <c r="Y998" i="21" s="1"/>
  <c r="AA999" i="21"/>
  <c r="Y999" i="21" s="1"/>
  <c r="AA1000" i="21"/>
  <c r="Y1000" i="21" s="1"/>
  <c r="AA1001" i="21"/>
  <c r="Y1001" i="21" s="1"/>
  <c r="AA1002" i="21"/>
  <c r="Y1002" i="21" s="1"/>
  <c r="AA1003" i="21"/>
  <c r="Y1003" i="21" s="1"/>
  <c r="AA1004" i="21"/>
  <c r="Y1004" i="21" s="1"/>
  <c r="AA1005" i="21"/>
  <c r="Y1005" i="21" s="1"/>
  <c r="AA1006" i="21"/>
  <c r="Y1006" i="21" s="1"/>
  <c r="AA1007" i="21"/>
  <c r="Y1007" i="21" s="1"/>
  <c r="AA1008" i="21"/>
  <c r="Y1008" i="21" s="1"/>
  <c r="AA1009" i="21"/>
  <c r="Y1009" i="21" s="1"/>
  <c r="AA1010" i="21"/>
  <c r="Y1010" i="21" s="1"/>
  <c r="AA1011" i="21"/>
  <c r="Y1011" i="21" s="1"/>
  <c r="AA1012" i="21"/>
  <c r="Y1012" i="21" s="1"/>
  <c r="AA1013" i="21"/>
  <c r="Y1013" i="21" s="1"/>
  <c r="AA1014" i="21"/>
  <c r="Y1014" i="21" s="1"/>
  <c r="AA1015" i="21"/>
  <c r="Y1015" i="21" s="1"/>
  <c r="AA1016" i="21"/>
  <c r="Y1016" i="21" s="1"/>
  <c r="AA1017" i="21"/>
  <c r="Y1017" i="21" s="1"/>
  <c r="AA1018" i="21"/>
  <c r="Y1018" i="21" s="1"/>
  <c r="AA1019" i="21"/>
  <c r="Y1019" i="21" s="1"/>
  <c r="AA1020" i="21"/>
  <c r="Y1020" i="21" s="1"/>
  <c r="AA1021" i="21"/>
  <c r="Y1021" i="21" s="1"/>
  <c r="AA1022" i="21"/>
  <c r="Y1022" i="21" s="1"/>
  <c r="AA1023" i="21"/>
  <c r="Y1023" i="21" s="1"/>
  <c r="AA1024" i="21"/>
  <c r="Y1024" i="21" s="1"/>
  <c r="AA1025" i="21"/>
  <c r="Y1025" i="21" s="1"/>
  <c r="AA1026" i="21"/>
  <c r="Y1026" i="21" s="1"/>
  <c r="AA1027" i="21"/>
  <c r="Y1027" i="21" s="1"/>
  <c r="AA1028" i="21"/>
  <c r="Y1028" i="21" s="1"/>
  <c r="AA1030" i="21"/>
  <c r="Y1030" i="21" s="1"/>
  <c r="AA1031" i="21"/>
  <c r="Y1031" i="21" s="1"/>
  <c r="AA1032" i="21"/>
  <c r="Y1032" i="21" s="1"/>
  <c r="AA1033" i="21"/>
  <c r="Y1033" i="21" s="1"/>
  <c r="AA1034" i="21"/>
  <c r="Y1034" i="21" s="1"/>
  <c r="AA1035" i="21"/>
  <c r="Y1035" i="21" s="1"/>
  <c r="AA1036" i="21"/>
  <c r="Y1036" i="21" s="1"/>
  <c r="AA1037" i="21"/>
  <c r="Y1037" i="21" s="1"/>
  <c r="AA1038" i="21"/>
  <c r="Y1038" i="21" s="1"/>
  <c r="AA1039" i="21"/>
  <c r="Y1039" i="21" s="1"/>
  <c r="AA1040" i="21"/>
  <c r="Y1040" i="21" s="1"/>
  <c r="AA1041" i="21"/>
  <c r="Y1041" i="21" s="1"/>
  <c r="AA1042" i="21"/>
  <c r="Y1042" i="21" s="1"/>
  <c r="AA1043" i="21"/>
  <c r="Y1043" i="21" s="1"/>
  <c r="AA1044" i="21"/>
  <c r="Y1044" i="21" s="1"/>
  <c r="AA1045" i="21"/>
  <c r="Y1045" i="21" s="1"/>
  <c r="AA1046" i="21"/>
  <c r="Y1046" i="21" s="1"/>
  <c r="AA1047" i="21"/>
  <c r="Y1047" i="21" s="1"/>
  <c r="AA1048" i="21"/>
  <c r="Y1048" i="21" s="1"/>
  <c r="AA1049" i="21"/>
  <c r="Y1049" i="21" s="1"/>
  <c r="AA1050" i="21"/>
  <c r="Y1050" i="21" s="1"/>
  <c r="AA1051" i="21"/>
  <c r="Y1051" i="21" s="1"/>
  <c r="AA1052" i="21"/>
  <c r="Y1052" i="21" s="1"/>
  <c r="AA1053" i="21"/>
  <c r="Y1053" i="21" s="1"/>
  <c r="AA1054" i="21"/>
  <c r="Y1054" i="21" s="1"/>
  <c r="AA1055" i="21"/>
  <c r="Y1055" i="21" s="1"/>
  <c r="AA1056" i="21"/>
  <c r="Y1056" i="21" s="1"/>
  <c r="AA1057" i="21"/>
  <c r="Y1057" i="21" s="1"/>
  <c r="AA1058" i="21"/>
  <c r="Y1058" i="21" s="1"/>
  <c r="AA1059" i="21"/>
  <c r="Y1059" i="21" s="1"/>
  <c r="AA1060" i="21"/>
  <c r="Y1060" i="21" s="1"/>
  <c r="AA1061" i="21"/>
  <c r="AA1062" i="21"/>
  <c r="AA1063" i="21"/>
  <c r="Y1063" i="21" s="1"/>
  <c r="AA1064" i="21"/>
  <c r="Y1064" i="21" s="1"/>
  <c r="AA1065" i="21"/>
  <c r="Y1065" i="21" s="1"/>
  <c r="AA1066" i="21"/>
  <c r="Y1066" i="21" s="1"/>
  <c r="AA1067" i="21"/>
  <c r="Y1067" i="21" s="1"/>
  <c r="AA1068" i="21"/>
  <c r="Y1068" i="21" s="1"/>
  <c r="AA1069" i="21"/>
  <c r="Y1069" i="21" s="1"/>
  <c r="AA1070" i="21"/>
  <c r="Y1070" i="21" s="1"/>
  <c r="AA1071" i="21"/>
  <c r="Y1071" i="21" s="1"/>
  <c r="AA1072" i="21"/>
  <c r="Y1072" i="21" s="1"/>
  <c r="AA1073" i="21"/>
  <c r="Y1073" i="21" s="1"/>
  <c r="AA1074" i="21"/>
  <c r="Y1074" i="21" s="1"/>
  <c r="AA1075" i="21"/>
  <c r="Y1075" i="21" s="1"/>
  <c r="AA1076" i="21"/>
  <c r="Y1076" i="21" s="1"/>
  <c r="AA1077" i="21"/>
  <c r="Y1077" i="21" s="1"/>
  <c r="AA1078" i="21"/>
  <c r="Y1078" i="21" s="1"/>
  <c r="AA1079" i="21"/>
  <c r="Y1079" i="21" s="1"/>
  <c r="AA1080" i="21"/>
  <c r="Y1080" i="21" s="1"/>
  <c r="AA1081" i="21"/>
  <c r="AA1082" i="21"/>
  <c r="Y1082" i="21" s="1"/>
  <c r="AA1083" i="21"/>
  <c r="Y1083" i="21" s="1"/>
  <c r="AA1084" i="21"/>
  <c r="Y1084" i="21" s="1"/>
  <c r="AA1085" i="21"/>
  <c r="Y1085" i="21" s="1"/>
  <c r="AA1086" i="21"/>
  <c r="Y1086" i="21" s="1"/>
  <c r="AA1087" i="21"/>
  <c r="Y1087" i="21" s="1"/>
  <c r="AA1088" i="21"/>
  <c r="Y1088" i="21" s="1"/>
  <c r="AA1089" i="21"/>
  <c r="Y1089" i="21" s="1"/>
  <c r="AA1090" i="21"/>
  <c r="Y1090" i="21" s="1"/>
  <c r="AA1091" i="21"/>
  <c r="Y1091" i="21" s="1"/>
  <c r="AA1092" i="21"/>
  <c r="Y1092" i="21" s="1"/>
  <c r="AA1093" i="21"/>
  <c r="Y1093" i="21" s="1"/>
  <c r="AA1094" i="21"/>
  <c r="Y1094" i="21" s="1"/>
  <c r="AA1095" i="21"/>
  <c r="Y1095" i="21" s="1"/>
  <c r="AA1096" i="21"/>
  <c r="Y1096" i="21" s="1"/>
  <c r="AA1097" i="21"/>
  <c r="Y1097" i="21" s="1"/>
  <c r="AA1098" i="21"/>
  <c r="Y1098" i="21" s="1"/>
  <c r="AA1099" i="21"/>
  <c r="Y1099" i="21" s="1"/>
  <c r="AA1100" i="21"/>
  <c r="Y1100" i="21" s="1"/>
  <c r="AA1101" i="21"/>
  <c r="Y1101" i="21" s="1"/>
  <c r="AA1102" i="21"/>
  <c r="Y1102" i="21" s="1"/>
  <c r="AA1103" i="21"/>
  <c r="Y1103" i="21" s="1"/>
  <c r="AA1104" i="21"/>
  <c r="Y1104" i="21" s="1"/>
  <c r="AA1105" i="21"/>
  <c r="Y1105" i="21" s="1"/>
  <c r="AA1106" i="21"/>
  <c r="Y1106" i="21" s="1"/>
  <c r="AA1107" i="21"/>
  <c r="Y1107" i="21" s="1"/>
  <c r="AA1108" i="21"/>
  <c r="Y1108" i="21" s="1"/>
  <c r="AA1109" i="21"/>
  <c r="Y1109" i="21" s="1"/>
  <c r="AA1110" i="21"/>
  <c r="Y1110" i="21" s="1"/>
  <c r="AA1111" i="21"/>
  <c r="Y1111" i="21" s="1"/>
  <c r="AA1112" i="21"/>
  <c r="Y1112" i="21" s="1"/>
  <c r="AA1113" i="21"/>
  <c r="Y1113" i="21" s="1"/>
  <c r="AA1114" i="21"/>
  <c r="Y1114" i="21" s="1"/>
  <c r="AA1115" i="21"/>
  <c r="Y1115" i="21" s="1"/>
  <c r="AA1116" i="21"/>
  <c r="Y1116" i="21" s="1"/>
  <c r="AA1117" i="21"/>
  <c r="Y1117" i="21" s="1"/>
  <c r="AA1118" i="21"/>
  <c r="Y1118" i="21" s="1"/>
  <c r="AA1119" i="21"/>
  <c r="Y1119" i="21" s="1"/>
  <c r="AA1120" i="21"/>
  <c r="Y1120" i="21" s="1"/>
  <c r="AA1121" i="21"/>
  <c r="Y1121" i="21" s="1"/>
  <c r="AA1122" i="21"/>
  <c r="Y1122" i="21" s="1"/>
  <c r="AA1123" i="21"/>
  <c r="Y1123" i="21" s="1"/>
  <c r="AA1124" i="21"/>
  <c r="Y1124" i="21" s="1"/>
  <c r="AA1125" i="21"/>
  <c r="Y1125" i="21" s="1"/>
  <c r="AA1126" i="21"/>
  <c r="Y1126" i="21" s="1"/>
  <c r="AA1127" i="21"/>
  <c r="Y1127" i="21" s="1"/>
  <c r="AA1128" i="21"/>
  <c r="Y1128" i="21" s="1"/>
  <c r="AA1129" i="21"/>
  <c r="Y1129" i="21" s="1"/>
  <c r="AA1130" i="21"/>
  <c r="Y1130" i="21" s="1"/>
  <c r="AA1131" i="21"/>
  <c r="Y1131" i="21" s="1"/>
  <c r="AA1132" i="21"/>
  <c r="Y1132" i="21" s="1"/>
  <c r="AA1133" i="21"/>
  <c r="Y1133" i="21" s="1"/>
  <c r="AA1134" i="21"/>
  <c r="Y1134" i="21" s="1"/>
  <c r="AA1135" i="21"/>
  <c r="Y1135" i="21" s="1"/>
  <c r="AA1136" i="21"/>
  <c r="Y1136" i="21" s="1"/>
  <c r="AA1137" i="21"/>
  <c r="Y1137" i="21" s="1"/>
  <c r="AA1138" i="21"/>
  <c r="Y1138" i="21" s="1"/>
  <c r="AA1139" i="21"/>
  <c r="Y1139" i="21" s="1"/>
  <c r="AA1140" i="21"/>
  <c r="Y1140" i="21" s="1"/>
  <c r="AA1141" i="21"/>
  <c r="Y1141" i="21" s="1"/>
  <c r="AA1142" i="21"/>
  <c r="Y1142" i="21" s="1"/>
  <c r="AA1143" i="21"/>
  <c r="Y1143" i="21" s="1"/>
  <c r="AA1144" i="21"/>
  <c r="Y1144" i="21" s="1"/>
  <c r="AA1145" i="21"/>
  <c r="Y1145" i="21" s="1"/>
  <c r="AA1146" i="21"/>
  <c r="Y1146" i="21" s="1"/>
  <c r="AA1147" i="21"/>
  <c r="Y1147" i="21" s="1"/>
  <c r="AA1148" i="21"/>
  <c r="Y1148" i="21" s="1"/>
  <c r="AA1149" i="21"/>
  <c r="Y1149" i="21" s="1"/>
  <c r="AA1150" i="21"/>
  <c r="Y1150" i="21" s="1"/>
  <c r="AA1151" i="21"/>
  <c r="Y1151" i="21" s="1"/>
  <c r="AA1152" i="21"/>
  <c r="Y1152" i="21" s="1"/>
  <c r="AA1153" i="21"/>
  <c r="Y1153" i="21" s="1"/>
  <c r="AA1154" i="21"/>
  <c r="Y1154" i="21" s="1"/>
  <c r="AA1155" i="21"/>
  <c r="Y1155" i="21" s="1"/>
  <c r="AA1156" i="21"/>
  <c r="Y1156" i="21" s="1"/>
  <c r="AA1157" i="21"/>
  <c r="Y1157" i="21" s="1"/>
  <c r="AA1158" i="21"/>
  <c r="Y1158" i="21" s="1"/>
  <c r="AA1159" i="21"/>
  <c r="Y1159" i="21" s="1"/>
  <c r="AA1160" i="21"/>
  <c r="Y1160" i="21" s="1"/>
  <c r="AA1161" i="21"/>
  <c r="Y1161" i="21" s="1"/>
  <c r="AA1162" i="21"/>
  <c r="Y1162" i="21" s="1"/>
  <c r="AA1163" i="21"/>
  <c r="Y1163" i="21" s="1"/>
  <c r="AA1164" i="21"/>
  <c r="Y1164" i="21" s="1"/>
  <c r="AA1165" i="21"/>
  <c r="Y1165" i="21" s="1"/>
  <c r="AA1166" i="21"/>
  <c r="Y1166" i="21" s="1"/>
  <c r="AA1167" i="21"/>
  <c r="Y1167" i="21" s="1"/>
  <c r="AA1168" i="21"/>
  <c r="Y1168" i="21" s="1"/>
  <c r="AA1169" i="21"/>
  <c r="Y1169" i="21" s="1"/>
  <c r="AA1170" i="21"/>
  <c r="Y1170" i="21" s="1"/>
  <c r="AA1171" i="21"/>
  <c r="Y1171" i="21" s="1"/>
  <c r="AA1172" i="21"/>
  <c r="Y1172" i="21" s="1"/>
  <c r="AA1173" i="21"/>
  <c r="Y1173" i="21" s="1"/>
  <c r="AA1174" i="21"/>
  <c r="Y1174" i="21" s="1"/>
  <c r="AA1175" i="21"/>
  <c r="Y1175" i="21" s="1"/>
  <c r="AA1176" i="21"/>
  <c r="Y1176" i="21" s="1"/>
  <c r="AA1177" i="21"/>
  <c r="Y1177" i="21" s="1"/>
  <c r="AA1178" i="21"/>
  <c r="Y1178" i="21" s="1"/>
  <c r="AA1179" i="21"/>
  <c r="Y1179" i="21" s="1"/>
  <c r="AA1180" i="21"/>
  <c r="Y1180" i="21" s="1"/>
  <c r="AA1181" i="21"/>
  <c r="Y1181" i="21" s="1"/>
  <c r="AA1182" i="21"/>
  <c r="Y1182" i="21" s="1"/>
  <c r="AA1183" i="21"/>
  <c r="Y1183" i="21" s="1"/>
  <c r="AA1184" i="21"/>
  <c r="Y1184" i="21" s="1"/>
  <c r="AA1185" i="21"/>
  <c r="Y1185" i="21" s="1"/>
  <c r="AA1186" i="21"/>
  <c r="Y1186" i="21" s="1"/>
  <c r="AA1187" i="21"/>
  <c r="Y1187" i="21" s="1"/>
  <c r="AA1188" i="21"/>
  <c r="Y1188" i="21" s="1"/>
  <c r="AA1189" i="21"/>
  <c r="Y1189" i="21" s="1"/>
  <c r="AA1190" i="21"/>
  <c r="Y1190" i="21" s="1"/>
  <c r="AA1191" i="21"/>
  <c r="Y1191" i="21" s="1"/>
  <c r="AA1192" i="21"/>
  <c r="Y1192" i="21" s="1"/>
  <c r="AA1193" i="21"/>
  <c r="Y1193" i="21" s="1"/>
  <c r="AA1194" i="21"/>
  <c r="Y1194" i="21" s="1"/>
  <c r="AA1195" i="21"/>
  <c r="Y1195" i="21" s="1"/>
  <c r="AA1196" i="21"/>
  <c r="Y1196" i="21" s="1"/>
  <c r="AA1197" i="21"/>
  <c r="Y1197" i="21" s="1"/>
  <c r="AA1198" i="21"/>
  <c r="AA1199" i="21"/>
  <c r="Y1199" i="21" s="1"/>
  <c r="AA1200" i="21"/>
  <c r="Y1200" i="21" s="1"/>
  <c r="AA1201" i="21"/>
  <c r="Y1201" i="21" s="1"/>
  <c r="AA1202" i="21"/>
  <c r="Y1202" i="21" s="1"/>
  <c r="AA1203" i="21"/>
  <c r="Y1203" i="21" s="1"/>
  <c r="AA1204" i="21"/>
  <c r="Y1204" i="21" s="1"/>
  <c r="AA1205" i="21"/>
  <c r="Y1205" i="21" s="1"/>
  <c r="AA1206" i="21"/>
  <c r="Y1206" i="21" s="1"/>
  <c r="AA1207" i="21"/>
  <c r="Y1207" i="21" s="1"/>
  <c r="AA1208" i="21"/>
  <c r="Y1208" i="21" s="1"/>
  <c r="AA1209" i="21"/>
  <c r="Y1209" i="21" s="1"/>
  <c r="AA1210" i="21"/>
  <c r="Y1210" i="21" s="1"/>
  <c r="AA1211" i="21"/>
  <c r="Y1211" i="21" s="1"/>
  <c r="AA1212" i="21"/>
  <c r="Y1212" i="21" s="1"/>
  <c r="AA1213" i="21"/>
  <c r="Y1213" i="21" s="1"/>
  <c r="AA1214" i="21"/>
  <c r="Y1214" i="21" s="1"/>
  <c r="AA1215" i="21"/>
  <c r="Y1215" i="21" s="1"/>
  <c r="AA1216" i="21"/>
  <c r="Y1216" i="21" s="1"/>
  <c r="AA1217" i="21"/>
  <c r="Y1217" i="21" s="1"/>
  <c r="AA1218" i="21"/>
  <c r="Y1218" i="21" s="1"/>
  <c r="AA1219" i="21"/>
  <c r="Y1219" i="21" s="1"/>
  <c r="AA1220" i="21"/>
  <c r="Y1220" i="21" s="1"/>
  <c r="AA1221" i="21"/>
  <c r="Y1221" i="21" s="1"/>
  <c r="AA1222" i="21"/>
  <c r="Y1222" i="21" s="1"/>
  <c r="AA1223" i="21"/>
  <c r="Y1223" i="21" s="1"/>
  <c r="AA1224" i="21"/>
  <c r="Y1224" i="21" s="1"/>
  <c r="AA1225" i="21"/>
  <c r="Y1225" i="21" s="1"/>
  <c r="AA1226" i="21"/>
  <c r="Y1226" i="21" s="1"/>
  <c r="AA1227" i="21"/>
  <c r="Y1227" i="21" s="1"/>
  <c r="AA1228" i="21"/>
  <c r="Y1228" i="21" s="1"/>
  <c r="AA1229" i="21"/>
  <c r="Y1229" i="21" s="1"/>
  <c r="AA1230" i="21"/>
  <c r="Y1230" i="21" s="1"/>
  <c r="AA1231" i="21"/>
  <c r="Y1231" i="21" s="1"/>
  <c r="AA1232" i="21"/>
  <c r="Y1232" i="21" s="1"/>
  <c r="AA1233" i="21"/>
  <c r="Y1233" i="21" s="1"/>
  <c r="AA1234" i="21"/>
  <c r="Y1234" i="21" s="1"/>
  <c r="AA1235" i="21"/>
  <c r="Y1235" i="21" s="1"/>
  <c r="AA1236" i="21"/>
  <c r="Y1236" i="21" s="1"/>
  <c r="AA1237" i="21"/>
  <c r="Y1237" i="21" s="1"/>
  <c r="AA1238" i="21"/>
  <c r="Y1238" i="21" s="1"/>
  <c r="AA1239" i="21"/>
  <c r="Y1239" i="21" s="1"/>
  <c r="AA1240" i="21"/>
  <c r="Y1240" i="21" s="1"/>
  <c r="AA1241" i="21"/>
  <c r="Y1241" i="21" s="1"/>
  <c r="AA1242" i="21"/>
  <c r="Y1242" i="21" s="1"/>
  <c r="AA1243" i="21"/>
  <c r="Y1243" i="21" s="1"/>
  <c r="AA1244" i="21"/>
  <c r="Y1244" i="21" s="1"/>
  <c r="AA1245" i="21"/>
  <c r="Y1245" i="21" s="1"/>
  <c r="AA1246" i="21"/>
  <c r="Y1246" i="21" s="1"/>
  <c r="AA1247" i="21"/>
  <c r="Y1247" i="21" s="1"/>
  <c r="AA1248" i="21"/>
  <c r="Y1248" i="21" s="1"/>
  <c r="AA1249" i="21"/>
  <c r="Y1249" i="21" s="1"/>
  <c r="AA1250" i="21"/>
  <c r="Y1250" i="21" s="1"/>
  <c r="AA1251" i="21"/>
  <c r="Y1251" i="21" s="1"/>
  <c r="AA1252" i="21"/>
  <c r="Y1252" i="21" s="1"/>
  <c r="AA1253" i="21"/>
  <c r="Y1253" i="21" s="1"/>
  <c r="AA1254" i="21"/>
  <c r="Y1254" i="21" s="1"/>
  <c r="AA1255" i="21"/>
  <c r="Y1255" i="21" s="1"/>
  <c r="AA1256" i="21"/>
  <c r="Y1256" i="21" s="1"/>
  <c r="AA1257" i="21"/>
  <c r="Y1257" i="21" s="1"/>
  <c r="AA1258" i="21"/>
  <c r="Y1258" i="21" s="1"/>
  <c r="AA1259" i="21"/>
  <c r="Y1259" i="21" s="1"/>
  <c r="AA1260" i="21"/>
  <c r="Y1260" i="21" s="1"/>
  <c r="AA1261" i="21"/>
  <c r="Y1261" i="21" s="1"/>
  <c r="AA1262" i="21"/>
  <c r="Y1262" i="21" s="1"/>
  <c r="AA1263" i="21"/>
  <c r="Y1263" i="21" s="1"/>
  <c r="AA1264" i="21"/>
  <c r="Y1264" i="21" s="1"/>
  <c r="AA1265" i="21"/>
  <c r="Y1265" i="21" s="1"/>
  <c r="AA1266" i="21"/>
  <c r="Y1266" i="21" s="1"/>
  <c r="AA1267" i="21"/>
  <c r="Y1267" i="21" s="1"/>
  <c r="AA1268" i="21"/>
  <c r="Y1268" i="21" s="1"/>
  <c r="AA1269" i="21"/>
  <c r="Y1269" i="21" s="1"/>
  <c r="AA1270" i="21"/>
  <c r="Y1270" i="21" s="1"/>
  <c r="AA1271" i="21"/>
  <c r="Y1271" i="21" s="1"/>
  <c r="AA1272" i="21"/>
  <c r="Y1272" i="21" s="1"/>
  <c r="AA1273" i="21"/>
  <c r="Y1273" i="21" s="1"/>
  <c r="AA1274" i="21"/>
  <c r="Y1274" i="21" s="1"/>
  <c r="AA1275" i="21"/>
  <c r="Y1275" i="21" s="1"/>
  <c r="AA1276" i="21"/>
  <c r="Y1276" i="21" s="1"/>
  <c r="AA1277" i="21"/>
  <c r="Y1277" i="21" s="1"/>
  <c r="AA1278" i="21"/>
  <c r="Y1278" i="21" s="1"/>
  <c r="AA1279" i="21"/>
  <c r="Y1279" i="21" s="1"/>
  <c r="AA1280" i="21"/>
  <c r="Y1280" i="21" s="1"/>
  <c r="AA1281" i="21"/>
  <c r="Y1281" i="21" s="1"/>
  <c r="AA1282" i="21"/>
  <c r="Y1282" i="21" s="1"/>
  <c r="AA1283" i="21"/>
  <c r="Y1283" i="21" s="1"/>
  <c r="AA1284" i="21"/>
  <c r="Y1284" i="21" s="1"/>
  <c r="AA1285" i="21"/>
  <c r="Y1285" i="21" s="1"/>
  <c r="AA1286" i="21"/>
  <c r="Y1286" i="21" s="1"/>
  <c r="AA1287" i="21"/>
  <c r="Y1287" i="21" s="1"/>
  <c r="AA1288" i="21"/>
  <c r="Y1288" i="21" s="1"/>
  <c r="AA1289" i="21"/>
  <c r="Y1289" i="21" s="1"/>
  <c r="AA1290" i="21"/>
  <c r="Y1290" i="21" s="1"/>
  <c r="AA1291" i="21"/>
  <c r="Y1291" i="21" s="1"/>
  <c r="AA1292" i="21"/>
  <c r="Y1292" i="21" s="1"/>
  <c r="AA1293" i="21"/>
  <c r="Y1293" i="21" s="1"/>
  <c r="AA1294" i="21"/>
  <c r="Y1294" i="21" s="1"/>
  <c r="AA1295" i="21"/>
  <c r="Y1295" i="21" s="1"/>
  <c r="AA1296" i="21"/>
  <c r="Y1296" i="21" s="1"/>
  <c r="AA1297" i="21"/>
  <c r="Y1297" i="21" s="1"/>
  <c r="AA1298" i="21"/>
  <c r="Y1298" i="21" s="1"/>
  <c r="AA1299" i="21"/>
  <c r="Y1299" i="21" s="1"/>
  <c r="AA1300" i="21"/>
  <c r="Y1300" i="21" s="1"/>
  <c r="AA1301" i="21"/>
  <c r="Y1301" i="21" s="1"/>
  <c r="AA1302" i="21"/>
  <c r="Y1302" i="21" s="1"/>
  <c r="AA1303" i="21"/>
  <c r="Y1303" i="21" s="1"/>
  <c r="AA1304" i="21"/>
  <c r="Y1304" i="21" s="1"/>
  <c r="AA1305" i="21"/>
  <c r="Y1305" i="21" s="1"/>
  <c r="AA1306" i="21"/>
  <c r="Y1306" i="21" s="1"/>
  <c r="AA1307" i="21"/>
  <c r="Y1307" i="21" s="1"/>
  <c r="AA1308" i="21"/>
  <c r="Y1308" i="21" s="1"/>
  <c r="AA1309" i="21"/>
  <c r="Y1309" i="21" s="1"/>
  <c r="AA1310" i="21"/>
  <c r="Y1310" i="21" s="1"/>
  <c r="AA1311" i="21"/>
  <c r="Y1311" i="21" s="1"/>
  <c r="AA1312" i="21"/>
  <c r="Y1312" i="21" s="1"/>
  <c r="AA1313" i="21"/>
  <c r="Y1313" i="21" s="1"/>
  <c r="AA1314" i="21"/>
  <c r="Y1314" i="21" s="1"/>
  <c r="AA1315" i="21"/>
  <c r="Y1315" i="21" s="1"/>
  <c r="AA1316" i="21"/>
  <c r="Y1316" i="21" s="1"/>
  <c r="AA1317" i="21"/>
  <c r="Y1317" i="21" s="1"/>
  <c r="AA1318" i="21"/>
  <c r="Y1318" i="21" s="1"/>
  <c r="AA1319" i="21"/>
  <c r="Y1319" i="21" s="1"/>
  <c r="AA1320" i="21"/>
  <c r="Y1320" i="21" s="1"/>
  <c r="AA1321" i="21"/>
  <c r="Y1321" i="21" s="1"/>
  <c r="AA1322" i="21"/>
  <c r="Y1322" i="21" s="1"/>
  <c r="AA1323" i="21"/>
  <c r="Y1323" i="21" s="1"/>
  <c r="AA1324" i="21"/>
  <c r="Y1324" i="21" s="1"/>
  <c r="AA1325" i="21"/>
  <c r="Y1325" i="21" s="1"/>
  <c r="AA1326" i="21"/>
  <c r="Y1326" i="21" s="1"/>
  <c r="AA1327" i="21"/>
  <c r="Y1327" i="21" s="1"/>
  <c r="AA1328" i="21"/>
  <c r="Y1328" i="21" s="1"/>
  <c r="AA1329" i="21"/>
  <c r="Y1329" i="21" s="1"/>
  <c r="AA1330" i="21"/>
  <c r="Y1330" i="21" s="1"/>
  <c r="AA1331" i="21"/>
  <c r="Y1331" i="21" s="1"/>
  <c r="AA1332" i="21"/>
  <c r="Y1332" i="21" s="1"/>
  <c r="AA1333" i="21"/>
  <c r="Y1333" i="21" s="1"/>
  <c r="AA1334" i="21"/>
  <c r="Y1334" i="21" s="1"/>
  <c r="AA1335" i="21"/>
  <c r="Y1335" i="21" s="1"/>
  <c r="AA1336" i="21"/>
  <c r="Y1336" i="21" s="1"/>
  <c r="AA1337" i="21"/>
  <c r="Y1337" i="21" s="1"/>
  <c r="AA1338" i="21"/>
  <c r="Y1338" i="21" s="1"/>
  <c r="AA1339" i="21"/>
  <c r="Y1339" i="21" s="1"/>
  <c r="AA1340" i="21"/>
  <c r="Y1340" i="21" s="1"/>
  <c r="AA1341" i="21"/>
  <c r="Y1341" i="21" s="1"/>
  <c r="AA1342" i="21"/>
  <c r="Y1342" i="21" s="1"/>
  <c r="AA1343" i="21"/>
  <c r="Y1343" i="21" s="1"/>
  <c r="AA1344" i="21"/>
  <c r="Y1344" i="21" s="1"/>
  <c r="AA1345" i="21"/>
  <c r="Y1345" i="21" s="1"/>
  <c r="AA1346" i="21"/>
  <c r="Y1346" i="21" s="1"/>
  <c r="AA1347" i="21"/>
  <c r="Y1347" i="21" s="1"/>
  <c r="AA1348" i="21"/>
  <c r="Y1348" i="21" s="1"/>
  <c r="AA1349" i="21"/>
  <c r="Y1349" i="21" s="1"/>
  <c r="AA1350" i="21"/>
  <c r="Y1350" i="21" s="1"/>
  <c r="AA1351" i="21"/>
  <c r="Y1351" i="21" s="1"/>
  <c r="AA1352" i="21"/>
  <c r="Y1352" i="21" s="1"/>
  <c r="AA1353" i="21"/>
  <c r="Y1353" i="21" s="1"/>
  <c r="AA1354" i="21"/>
  <c r="Y1354" i="21" s="1"/>
  <c r="AA1355" i="21"/>
  <c r="Y1355" i="21" s="1"/>
  <c r="AA1356" i="21"/>
  <c r="Y1356" i="21" s="1"/>
  <c r="AA1357" i="21"/>
  <c r="Y1357" i="21" s="1"/>
  <c r="AA1358" i="21"/>
  <c r="Y1358" i="21" s="1"/>
  <c r="AA1359" i="21"/>
  <c r="Y1359" i="21" s="1"/>
  <c r="AA1360" i="21"/>
  <c r="Y1360" i="21" s="1"/>
  <c r="AA1361" i="21"/>
  <c r="Y1361" i="21" s="1"/>
  <c r="AA1362" i="21"/>
  <c r="Y1362" i="21" s="1"/>
  <c r="AA1363" i="21"/>
  <c r="Y1363" i="21" s="1"/>
  <c r="AA1364" i="21"/>
  <c r="Y1364" i="21" s="1"/>
  <c r="AA1365" i="21"/>
  <c r="Y1365" i="21" s="1"/>
  <c r="AA1366" i="21"/>
  <c r="Y1366" i="21" s="1"/>
  <c r="AA1367" i="21"/>
  <c r="Y1367" i="21" s="1"/>
  <c r="AA1368" i="21"/>
  <c r="Y1368" i="21" s="1"/>
  <c r="AA1369" i="21"/>
  <c r="Y1369" i="21" s="1"/>
  <c r="AA1370" i="21"/>
  <c r="Y1370" i="21" s="1"/>
  <c r="AA1371" i="21"/>
  <c r="Y1371" i="21" s="1"/>
  <c r="AA1372" i="21"/>
  <c r="Y1372" i="21" s="1"/>
  <c r="AA1373" i="21"/>
  <c r="Y1373" i="21" s="1"/>
  <c r="AA1374" i="21"/>
  <c r="Y1374" i="21" s="1"/>
  <c r="AA1375" i="21"/>
  <c r="Y1375" i="21" s="1"/>
  <c r="AA1376" i="21"/>
  <c r="Y1376" i="21" s="1"/>
  <c r="AA1377" i="21"/>
  <c r="Y1377" i="21" s="1"/>
  <c r="AA1378" i="21"/>
  <c r="Y1378" i="21" s="1"/>
  <c r="AA1379" i="21"/>
  <c r="Y1379" i="21" s="1"/>
  <c r="AA1380" i="21"/>
  <c r="Y1380" i="21" s="1"/>
  <c r="AA1381" i="21"/>
  <c r="Y1381" i="21" s="1"/>
  <c r="AA1382" i="21"/>
  <c r="Y1382" i="21" s="1"/>
  <c r="AA1383" i="21"/>
  <c r="Y1383" i="21" s="1"/>
  <c r="AA1384" i="21"/>
  <c r="Y1384" i="21" s="1"/>
  <c r="AA1385" i="21"/>
  <c r="Y1385" i="21" s="1"/>
  <c r="AA1386" i="21"/>
  <c r="Y1386" i="21" s="1"/>
  <c r="AA1387" i="21"/>
  <c r="Y1387" i="21" s="1"/>
  <c r="AA1388" i="21"/>
  <c r="Y1388" i="21" s="1"/>
  <c r="AA1389" i="21"/>
  <c r="Y1389" i="21" s="1"/>
  <c r="AA1390" i="21"/>
  <c r="Y1390" i="21" s="1"/>
  <c r="AA1391" i="21"/>
  <c r="Y1391" i="21" s="1"/>
  <c r="AA1392" i="21"/>
  <c r="Y1392" i="21" s="1"/>
  <c r="AA1393" i="21"/>
  <c r="Y1393" i="21" s="1"/>
  <c r="AA1394" i="21"/>
  <c r="Y1394" i="21" s="1"/>
  <c r="AA1395" i="21"/>
  <c r="Y1395" i="21" s="1"/>
  <c r="AA1396" i="21"/>
  <c r="Y1396" i="21" s="1"/>
  <c r="AA1397" i="21"/>
  <c r="Y1397" i="21" s="1"/>
  <c r="AA1398" i="21"/>
  <c r="Y1398" i="21" s="1"/>
  <c r="AA1399" i="21"/>
  <c r="Y1399" i="21" s="1"/>
  <c r="AA1400" i="21"/>
  <c r="Y1400" i="21" s="1"/>
  <c r="AA1401" i="21"/>
  <c r="Y1401" i="21" s="1"/>
  <c r="AA1402" i="21"/>
  <c r="Y1402" i="21" s="1"/>
  <c r="AA1403" i="21"/>
  <c r="Y1403" i="21" s="1"/>
  <c r="AA1404" i="21"/>
  <c r="Y1404" i="21" s="1"/>
  <c r="AA1405" i="21"/>
  <c r="Y1405" i="21" s="1"/>
  <c r="AA1406" i="21"/>
  <c r="Y1406" i="21" s="1"/>
  <c r="AA1407" i="21"/>
  <c r="Y1407" i="21" s="1"/>
  <c r="AA1408" i="21"/>
  <c r="Y1408" i="21" s="1"/>
  <c r="AA1409" i="21"/>
  <c r="Y1409" i="21" s="1"/>
  <c r="AA1410" i="21"/>
  <c r="Y1410" i="21" s="1"/>
  <c r="AA1411" i="21"/>
  <c r="Y1411" i="21" s="1"/>
  <c r="AA1412" i="21"/>
  <c r="Y1412" i="21" s="1"/>
  <c r="AA1413" i="21"/>
  <c r="Y1413" i="21" s="1"/>
  <c r="AA1414" i="21"/>
  <c r="Y1414" i="21" s="1"/>
  <c r="AA1415" i="21"/>
  <c r="Y1415" i="21" s="1"/>
  <c r="AA1416" i="21"/>
  <c r="Y1416" i="21" s="1"/>
  <c r="AA1417" i="21"/>
  <c r="Y1417" i="21" s="1"/>
  <c r="AA1418" i="21"/>
  <c r="Y1418" i="21" s="1"/>
  <c r="AA1419" i="21"/>
  <c r="Y1419" i="21" s="1"/>
  <c r="AA1420" i="21"/>
  <c r="Y1420" i="21" s="1"/>
  <c r="AA1421" i="21"/>
  <c r="Y1421" i="21" s="1"/>
  <c r="AA1422" i="21"/>
  <c r="Y1422" i="21" s="1"/>
  <c r="AA1423" i="21"/>
  <c r="Y1423" i="21" s="1"/>
  <c r="AA1424" i="21"/>
  <c r="Y1424" i="21" s="1"/>
  <c r="AA1425" i="21"/>
  <c r="Y1425" i="21" s="1"/>
  <c r="AA1426" i="21"/>
  <c r="Y1426" i="21" s="1"/>
  <c r="AA1427" i="21"/>
  <c r="Y1427" i="21" s="1"/>
  <c r="AA1428" i="21"/>
  <c r="Y1428" i="21" s="1"/>
  <c r="AA1429" i="21"/>
  <c r="Y1429" i="21" s="1"/>
  <c r="AA1430" i="21"/>
  <c r="Y1430" i="21" s="1"/>
  <c r="AA1431" i="21"/>
  <c r="Y1431" i="21" s="1"/>
  <c r="AA1433" i="21"/>
  <c r="Y1433" i="21" s="1"/>
  <c r="AA1436" i="21"/>
  <c r="Y1436" i="21" s="1"/>
  <c r="AA1438" i="21"/>
  <c r="AA1441" i="21"/>
  <c r="Y1441" i="21" s="1"/>
  <c r="AA1445" i="21"/>
  <c r="Y1445" i="21" s="1"/>
  <c r="AA1446" i="21"/>
  <c r="Y1446" i="21" s="1"/>
  <c r="AA1447" i="21"/>
  <c r="Y1447" i="21" s="1"/>
  <c r="AA1448" i="21"/>
  <c r="Y1448" i="21" s="1"/>
  <c r="AA1449" i="21"/>
  <c r="Y1449" i="21" s="1"/>
  <c r="AA1450" i="21"/>
  <c r="Y1450" i="21" s="1"/>
  <c r="AA1451" i="21"/>
  <c r="Y1451" i="21" s="1"/>
  <c r="AA1452" i="21"/>
  <c r="Y1452" i="21" s="1"/>
  <c r="AA1453" i="21"/>
  <c r="Y1453" i="21" s="1"/>
  <c r="AA1454" i="21"/>
  <c r="Y1454" i="21" s="1"/>
  <c r="AA1455" i="21"/>
  <c r="Y1455" i="21" s="1"/>
  <c r="AA1456" i="21"/>
  <c r="Y1456" i="21" s="1"/>
  <c r="AA1457" i="21"/>
  <c r="Y1457" i="21" s="1"/>
  <c r="AA1458" i="21"/>
  <c r="Y1458" i="21" s="1"/>
  <c r="AA1459" i="21"/>
  <c r="Y1459" i="21" s="1"/>
  <c r="AA1460" i="21"/>
  <c r="Y1460" i="21" s="1"/>
  <c r="AA1461" i="21"/>
  <c r="Y1461" i="21" s="1"/>
  <c r="AA1462" i="21"/>
  <c r="Y1462" i="21" s="1"/>
  <c r="AA1463" i="21"/>
  <c r="Y1463" i="21" s="1"/>
  <c r="AA1464" i="21"/>
  <c r="Y1464" i="21" s="1"/>
  <c r="AA1465" i="21"/>
  <c r="Y1465" i="21" s="1"/>
  <c r="AA1466" i="21"/>
  <c r="Y1466" i="21" s="1"/>
  <c r="AA1467" i="21"/>
  <c r="Y1467" i="21" s="1"/>
  <c r="AA1468" i="21"/>
  <c r="Y1468" i="21" s="1"/>
  <c r="AA1469" i="21"/>
  <c r="Y1469" i="21" s="1"/>
  <c r="AA1470" i="21"/>
  <c r="Y1470" i="21" s="1"/>
  <c r="AA1471" i="21"/>
  <c r="Y1471" i="21" s="1"/>
  <c r="AA1472" i="21"/>
  <c r="Y1472" i="21" s="1"/>
  <c r="AA1474" i="21"/>
  <c r="AA1475" i="21"/>
  <c r="AA1477" i="21"/>
  <c r="Y1477" i="21" s="1"/>
  <c r="AA1479" i="21"/>
  <c r="Y1479" i="21" s="1"/>
  <c r="AA1480" i="21"/>
  <c r="Y1480" i="21" s="1"/>
  <c r="AA1481" i="21"/>
  <c r="Y1481" i="21" s="1"/>
  <c r="AA1482" i="21"/>
  <c r="Y1482" i="21" s="1"/>
  <c r="AA1483" i="21"/>
  <c r="AA1484" i="21"/>
  <c r="AA1485" i="21"/>
  <c r="Y1485" i="21" s="1"/>
  <c r="AA1486" i="21"/>
  <c r="Y1486" i="21" s="1"/>
  <c r="AA1487" i="21"/>
  <c r="Y1487" i="21" s="1"/>
  <c r="AA1488" i="21"/>
  <c r="Y1488" i="21" s="1"/>
  <c r="AA1489" i="21"/>
  <c r="Y1489" i="21" s="1"/>
  <c r="AA1490" i="21"/>
  <c r="Y1490" i="21" s="1"/>
  <c r="AA1491" i="21"/>
  <c r="Y1491" i="21" s="1"/>
  <c r="AA1492" i="21"/>
  <c r="Y1492" i="21" s="1"/>
  <c r="AA1493" i="21"/>
  <c r="Y1493" i="21" s="1"/>
  <c r="AA1494" i="21"/>
  <c r="Y1494" i="21" s="1"/>
  <c r="AA1495" i="21"/>
  <c r="Y1495" i="21" s="1"/>
  <c r="AA1496" i="21"/>
  <c r="Y1496" i="21" s="1"/>
  <c r="AA1497" i="21"/>
  <c r="Y1497" i="21" s="1"/>
  <c r="AA1498" i="21"/>
  <c r="Y1498" i="21" s="1"/>
  <c r="AA1499" i="21"/>
  <c r="Y1499" i="21" s="1"/>
  <c r="AA1500" i="21"/>
  <c r="Y1500" i="21" s="1"/>
  <c r="AA1501" i="21"/>
  <c r="Y1501" i="21" s="1"/>
  <c r="AA1502" i="21"/>
  <c r="Y1502" i="21" s="1"/>
  <c r="AA1503" i="21"/>
  <c r="Y1503" i="21" s="1"/>
  <c r="AA1504" i="21"/>
  <c r="Y1504" i="21" s="1"/>
  <c r="AA1505" i="21"/>
  <c r="Y1505" i="21" s="1"/>
  <c r="AA1506" i="21"/>
  <c r="Y1506" i="21" s="1"/>
  <c r="AA1507" i="21"/>
  <c r="Y1507" i="21" s="1"/>
  <c r="AA1508" i="21"/>
  <c r="Y1508" i="21" s="1"/>
  <c r="AA1509" i="21"/>
  <c r="Y1509" i="21" s="1"/>
  <c r="AA1510" i="21"/>
  <c r="Y1510" i="21" s="1"/>
  <c r="AA1511" i="21"/>
  <c r="Y1511" i="21" s="1"/>
  <c r="AA1512" i="21"/>
  <c r="Y1512" i="21" s="1"/>
  <c r="AA1513" i="21"/>
  <c r="Y1513" i="21" s="1"/>
  <c r="AA1514" i="21"/>
  <c r="Y1514" i="21" s="1"/>
  <c r="AA1515" i="21"/>
  <c r="Y1515" i="21" s="1"/>
  <c r="AA1516" i="21"/>
  <c r="Y1516" i="21" s="1"/>
  <c r="AA1517" i="21"/>
  <c r="Y1517" i="21" s="1"/>
  <c r="AA1518" i="21"/>
  <c r="Y1518" i="21" s="1"/>
  <c r="AA1519" i="21"/>
  <c r="Y1519" i="21" s="1"/>
  <c r="AA1520" i="21"/>
  <c r="Y1520" i="21" s="1"/>
  <c r="AA1521" i="21"/>
  <c r="Y1521" i="21" s="1"/>
  <c r="AA1522" i="21"/>
  <c r="Y1522" i="21" s="1"/>
  <c r="AA1523" i="21"/>
  <c r="Y1523" i="21" s="1"/>
  <c r="AA1524" i="21"/>
  <c r="Y1524" i="21" s="1"/>
  <c r="AA1525" i="21"/>
  <c r="Y1525" i="21" s="1"/>
  <c r="AA1526" i="21"/>
  <c r="Y1526" i="21" s="1"/>
  <c r="AA1527" i="21"/>
  <c r="Y1527" i="21" s="1"/>
  <c r="AA1528" i="21"/>
  <c r="Y1528" i="21" s="1"/>
  <c r="AA1529" i="21"/>
  <c r="Y1529" i="21" s="1"/>
  <c r="AA1530" i="21"/>
  <c r="Y1530" i="21" s="1"/>
  <c r="AA1531" i="21"/>
  <c r="Y1531" i="21" s="1"/>
  <c r="AA1532" i="21"/>
  <c r="Y1532" i="21" s="1"/>
  <c r="AA1533" i="21"/>
  <c r="Y1533" i="21" s="1"/>
  <c r="AA1534" i="21"/>
  <c r="Y1534" i="21" s="1"/>
  <c r="AA1535" i="21"/>
  <c r="Y1535" i="21" s="1"/>
  <c r="AA1536" i="21"/>
  <c r="Y1536" i="21" s="1"/>
  <c r="AA1537" i="21"/>
  <c r="Y1537" i="21" s="1"/>
  <c r="AA1538" i="21"/>
  <c r="Y1538" i="21" s="1"/>
  <c r="AA1539" i="21"/>
  <c r="Y1539" i="21" s="1"/>
  <c r="AA1540" i="21"/>
  <c r="Y1540" i="21" s="1"/>
  <c r="AA1541" i="21"/>
  <c r="Y1541" i="21" s="1"/>
  <c r="AA1542" i="21"/>
  <c r="Y1542" i="21" s="1"/>
  <c r="AA1543" i="21"/>
  <c r="Y1543" i="21" s="1"/>
  <c r="AA1544" i="21"/>
  <c r="Y1544" i="21" s="1"/>
  <c r="AA1545" i="21"/>
  <c r="Y1545" i="21" s="1"/>
  <c r="AA1546" i="21"/>
  <c r="Y1546" i="21" s="1"/>
  <c r="AA1547" i="21"/>
  <c r="Y1547" i="21" s="1"/>
  <c r="AA1548" i="21"/>
  <c r="Y1548" i="21" s="1"/>
  <c r="AA1549" i="21"/>
  <c r="Y1549" i="21" s="1"/>
  <c r="AA1550" i="21"/>
  <c r="Y1550" i="21" s="1"/>
  <c r="AA1551" i="21"/>
  <c r="Y1551" i="21" s="1"/>
  <c r="AA1552" i="21"/>
  <c r="Y1552" i="21" s="1"/>
  <c r="AA1553" i="21"/>
  <c r="Y1553" i="21" s="1"/>
  <c r="AA1554" i="21"/>
  <c r="Y1554" i="21" s="1"/>
  <c r="AA1555" i="21"/>
  <c r="Y1555" i="21" s="1"/>
  <c r="AA1556" i="21"/>
  <c r="Y1556" i="21" s="1"/>
  <c r="AA1557" i="21"/>
  <c r="Y1557" i="21" s="1"/>
  <c r="AA1558" i="21"/>
  <c r="AA1559" i="21"/>
  <c r="Y1559" i="21" s="1"/>
  <c r="AA1560" i="21"/>
  <c r="AA1561" i="21"/>
  <c r="Y1561" i="21" s="1"/>
  <c r="AA1562" i="21"/>
  <c r="Y1562" i="21" s="1"/>
  <c r="AA1563" i="21"/>
  <c r="Y1563" i="21" s="1"/>
  <c r="AA1564" i="21"/>
  <c r="Y1564" i="21" s="1"/>
  <c r="AA1565" i="21"/>
  <c r="Y1565" i="21" s="1"/>
  <c r="AA1566" i="21"/>
  <c r="Y1566" i="21" s="1"/>
  <c r="AA1567" i="21"/>
  <c r="Y1567" i="21" s="1"/>
  <c r="AA1568" i="21"/>
  <c r="Y1568" i="21" s="1"/>
  <c r="AA1569" i="21"/>
  <c r="Y1569" i="21" s="1"/>
  <c r="AA1570" i="21"/>
  <c r="Y1570" i="21" s="1"/>
  <c r="AA1571" i="21"/>
  <c r="Y1571" i="21" s="1"/>
  <c r="AA1572" i="21"/>
  <c r="Y1572" i="21" s="1"/>
  <c r="AA1573" i="21"/>
  <c r="AA1574" i="21"/>
  <c r="Y1574" i="21" s="1"/>
  <c r="AA1575" i="21"/>
  <c r="Y1575" i="21" s="1"/>
  <c r="AA1576" i="21"/>
  <c r="Y1576" i="21" s="1"/>
  <c r="AA1577" i="21"/>
  <c r="Y1577" i="21" s="1"/>
  <c r="AA1578" i="21"/>
  <c r="Y1578" i="21" s="1"/>
  <c r="AA1579" i="21"/>
  <c r="Y1579" i="21" s="1"/>
  <c r="AA1580" i="21"/>
  <c r="Y1580" i="21" s="1"/>
  <c r="AA1581" i="21"/>
  <c r="Y1581" i="21" s="1"/>
  <c r="AA1582" i="21"/>
  <c r="Y1582" i="21" s="1"/>
  <c r="AA1583" i="21"/>
  <c r="Y1583" i="21" s="1"/>
  <c r="AA1584" i="21"/>
  <c r="Y1584" i="21" s="1"/>
  <c r="AA1585" i="21"/>
  <c r="Y1585" i="21" s="1"/>
  <c r="AA1586" i="21"/>
  <c r="Y1586" i="21" s="1"/>
  <c r="AA1587" i="21"/>
  <c r="AA1589" i="21"/>
  <c r="AA1591" i="21"/>
  <c r="Y1591" i="21" s="1"/>
  <c r="AA1592" i="21"/>
  <c r="Y1592" i="21" s="1"/>
  <c r="AA1593" i="21"/>
  <c r="Y1593" i="21" s="1"/>
  <c r="AA1594" i="21"/>
  <c r="Y1594" i="21" s="1"/>
  <c r="AA1595" i="21"/>
  <c r="Y1595" i="21" s="1"/>
  <c r="AA1596" i="21"/>
  <c r="Y1596" i="21" s="1"/>
  <c r="AA1597" i="21"/>
  <c r="Y1597" i="21" s="1"/>
  <c r="AA1598" i="21"/>
  <c r="Y1598" i="21" s="1"/>
  <c r="AA1599" i="21"/>
  <c r="Y1599" i="21" s="1"/>
  <c r="AA1600" i="21"/>
  <c r="Y1600" i="21" s="1"/>
  <c r="AA1601" i="21"/>
  <c r="Y1601" i="21" s="1"/>
  <c r="AA1602" i="21"/>
  <c r="Y1602" i="21" s="1"/>
  <c r="AA1603" i="21"/>
  <c r="Y1603" i="21" s="1"/>
  <c r="AA1604" i="21"/>
  <c r="Y1604" i="21" s="1"/>
  <c r="AA1605" i="21"/>
  <c r="Y1605" i="21" s="1"/>
  <c r="AA1606" i="21"/>
  <c r="Y1606" i="21" s="1"/>
  <c r="AA1607" i="21"/>
  <c r="Y1607" i="21" s="1"/>
  <c r="AA1612" i="21"/>
  <c r="AA1614" i="21"/>
  <c r="AA1617" i="21"/>
  <c r="AA1618" i="21"/>
  <c r="AA1619" i="21"/>
  <c r="Y1619" i="21" s="1"/>
  <c r="AA1620" i="21"/>
  <c r="Y1620" i="21" s="1"/>
  <c r="AA1621" i="21"/>
  <c r="Y1621" i="21" s="1"/>
  <c r="AA1622" i="21"/>
  <c r="AA1623" i="21"/>
  <c r="Y1623" i="21" s="1"/>
  <c r="AA1624" i="21"/>
  <c r="Y1624" i="21" s="1"/>
  <c r="AA1625" i="21"/>
  <c r="Y1625" i="21" s="1"/>
  <c r="AA1626" i="21"/>
  <c r="Y1626" i="21" s="1"/>
  <c r="AA1627" i="21"/>
  <c r="Y1627" i="21" s="1"/>
  <c r="AA1628" i="21"/>
  <c r="Y1628" i="21" s="1"/>
  <c r="AA1629" i="21"/>
  <c r="Y1629" i="21" s="1"/>
  <c r="AA1630" i="21"/>
  <c r="Y1630" i="21" s="1"/>
  <c r="AA1631" i="21"/>
  <c r="Y1631" i="21" s="1"/>
  <c r="AA1632" i="21"/>
  <c r="Y1632" i="21" s="1"/>
  <c r="AA1633" i="21"/>
  <c r="Y1633" i="21" s="1"/>
  <c r="AA1634" i="21"/>
  <c r="Y1634" i="21" s="1"/>
  <c r="AA1635" i="21"/>
  <c r="Y1635" i="21" s="1"/>
  <c r="AA1636" i="21"/>
  <c r="Y1636" i="21" s="1"/>
  <c r="AA1637" i="21"/>
  <c r="Y1637" i="21" s="1"/>
  <c r="AA1638" i="21"/>
  <c r="Y1638" i="21" s="1"/>
  <c r="AA1639" i="21"/>
  <c r="Y1639" i="21" s="1"/>
  <c r="AA1640" i="21"/>
  <c r="AA1641" i="21"/>
  <c r="Y1641" i="21" s="1"/>
  <c r="AA1642" i="21"/>
  <c r="Y1642" i="21" s="1"/>
  <c r="AA1643" i="21"/>
  <c r="Y1643" i="21" s="1"/>
  <c r="AA1644" i="21"/>
  <c r="Y1644" i="21" s="1"/>
  <c r="AA1645" i="21"/>
  <c r="Y1645" i="21" s="1"/>
  <c r="AA1646" i="21"/>
  <c r="Y1646" i="21" s="1"/>
  <c r="AA1647" i="21"/>
  <c r="Y1647" i="21" s="1"/>
  <c r="AA1648" i="21"/>
  <c r="AA1649" i="21"/>
  <c r="Y1649" i="21" s="1"/>
  <c r="AA1650" i="21"/>
  <c r="Y1650" i="21" s="1"/>
  <c r="AA1651" i="21"/>
  <c r="Y1651" i="21" s="1"/>
  <c r="AA1652" i="21"/>
  <c r="Y1652" i="21" s="1"/>
  <c r="AA1653" i="21"/>
  <c r="Y1653" i="21" s="1"/>
  <c r="AA1654" i="21"/>
  <c r="Y1654" i="21" s="1"/>
  <c r="AA1655" i="21"/>
  <c r="Y1655" i="21" s="1"/>
  <c r="AA1656" i="21"/>
  <c r="Y1656" i="21" s="1"/>
  <c r="AA1657" i="21"/>
  <c r="Y1657" i="21" s="1"/>
  <c r="AA1658" i="21"/>
  <c r="Y1658" i="21" s="1"/>
  <c r="AA1659" i="21"/>
  <c r="Y1659" i="21" s="1"/>
  <c r="AA1660" i="21"/>
  <c r="Y1660" i="21" s="1"/>
  <c r="AA1661" i="21"/>
  <c r="Y1661" i="21" s="1"/>
  <c r="AA1662" i="21"/>
  <c r="Y1662" i="21" s="1"/>
  <c r="AA1663" i="21"/>
  <c r="Y1663" i="21" s="1"/>
  <c r="AA1664" i="21"/>
  <c r="Y1664" i="21" s="1"/>
  <c r="AA1665" i="21"/>
  <c r="Y1665" i="21" s="1"/>
  <c r="AA1666" i="21"/>
  <c r="Y1666" i="21" s="1"/>
  <c r="AA1667" i="21"/>
  <c r="Y1667" i="21" s="1"/>
  <c r="AA1668" i="21"/>
  <c r="Y1668" i="21" s="1"/>
  <c r="AA1669" i="21"/>
  <c r="Y1669" i="21" s="1"/>
  <c r="AA1670" i="21"/>
  <c r="Y1670" i="21" s="1"/>
  <c r="AA1671" i="21"/>
  <c r="Y1671" i="21" s="1"/>
  <c r="AA1672" i="21"/>
  <c r="Y1672" i="21" s="1"/>
  <c r="AA1673" i="21"/>
  <c r="Y1673" i="21" s="1"/>
  <c r="AA1674" i="21"/>
  <c r="Y1674" i="21" s="1"/>
  <c r="AA1675" i="21"/>
  <c r="Y1675" i="21" s="1"/>
  <c r="AA1676" i="21"/>
  <c r="Y1676" i="21" s="1"/>
  <c r="AA1677" i="21"/>
  <c r="Y1677" i="21" s="1"/>
  <c r="AA1678" i="21"/>
  <c r="Y1678" i="21" s="1"/>
  <c r="AA1679" i="21"/>
  <c r="Y1679" i="21" s="1"/>
  <c r="AA1680" i="21"/>
  <c r="Y1680" i="21" s="1"/>
  <c r="AA1681" i="21"/>
  <c r="Y1681" i="21" s="1"/>
  <c r="AA1682" i="21"/>
  <c r="Y1682" i="21" s="1"/>
  <c r="AA1683" i="21"/>
  <c r="Y1683" i="21" s="1"/>
  <c r="AA1684" i="21"/>
  <c r="Y1684" i="21" s="1"/>
  <c r="AA1685" i="21"/>
  <c r="Y1685" i="21" s="1"/>
  <c r="AA1686" i="21"/>
  <c r="Y1686" i="21" s="1"/>
  <c r="AA1687" i="21"/>
  <c r="Y1687" i="21" s="1"/>
  <c r="AA1688" i="21"/>
  <c r="Y1688" i="21" s="1"/>
  <c r="AA1689" i="21"/>
  <c r="Y1689" i="21" s="1"/>
  <c r="AA1690" i="21"/>
  <c r="Y1690" i="21" s="1"/>
  <c r="AA1691" i="21"/>
  <c r="AA1692" i="21"/>
  <c r="Y1692" i="21" s="1"/>
  <c r="AA1693" i="21"/>
  <c r="Y1693" i="21" s="1"/>
  <c r="AA1694" i="21"/>
  <c r="AA1695" i="21"/>
  <c r="Y1695" i="21" s="1"/>
  <c r="AA1696" i="21"/>
  <c r="Y1696" i="21" s="1"/>
  <c r="AA1697" i="21"/>
  <c r="Y1697" i="21" s="1"/>
  <c r="AA1698" i="21"/>
  <c r="Y1698" i="21" s="1"/>
  <c r="AA1699" i="21"/>
  <c r="Y1699" i="21" s="1"/>
  <c r="AA1700" i="21"/>
  <c r="Y1700" i="21" s="1"/>
  <c r="AA1701" i="21"/>
  <c r="Y1701" i="21" s="1"/>
  <c r="AA1702" i="21"/>
  <c r="Y1702" i="21" s="1"/>
  <c r="AA1703" i="21"/>
  <c r="Y1703" i="21" s="1"/>
  <c r="AA1704" i="21"/>
  <c r="Y1704" i="21" s="1"/>
  <c r="AA1705" i="21"/>
  <c r="Y1705" i="21" s="1"/>
  <c r="AA1706" i="21"/>
  <c r="Y1706" i="21" s="1"/>
  <c r="AA1707" i="21"/>
  <c r="Y1707" i="21" s="1"/>
  <c r="AA1708" i="21"/>
  <c r="Y1708" i="21" s="1"/>
  <c r="AA1709" i="21"/>
  <c r="Y1709" i="21" s="1"/>
  <c r="AA1710" i="21"/>
  <c r="Y1710" i="21" s="1"/>
  <c r="AA1711" i="21"/>
  <c r="Y1711" i="21" s="1"/>
  <c r="AA1737" i="21"/>
  <c r="Y1737" i="21" s="1"/>
  <c r="AA1740" i="21"/>
  <c r="Y1740" i="21" s="1"/>
  <c r="AA1741" i="21"/>
  <c r="Y1741" i="21" s="1"/>
  <c r="AA1742" i="21"/>
  <c r="Y1742" i="21" s="1"/>
  <c r="AA1443" i="21"/>
  <c r="Y1443" i="21" s="1"/>
  <c r="M1444" i="21"/>
  <c r="M1442" i="21"/>
  <c r="M1712" i="21"/>
  <c r="M317" i="21"/>
  <c r="M318" i="21"/>
  <c r="M1432" i="21"/>
  <c r="M1608" i="21"/>
  <c r="M1610" i="21"/>
  <c r="M1613" i="21"/>
  <c r="M1713" i="21"/>
  <c r="M1722" i="21"/>
  <c r="M1723" i="21"/>
  <c r="M1724" i="21"/>
  <c r="M1727" i="21"/>
  <c r="M1435" i="21"/>
  <c r="M1715" i="21"/>
  <c r="M1720" i="21"/>
  <c r="M1721" i="21"/>
  <c r="M1726" i="21"/>
  <c r="M1728" i="21"/>
  <c r="M1735" i="21"/>
  <c r="M1736" i="21"/>
  <c r="M1609" i="21"/>
  <c r="M1611" i="21"/>
  <c r="M1719" i="21"/>
  <c r="M1730" i="21"/>
  <c r="M1725" i="21"/>
  <c r="M1729" i="21"/>
  <c r="M1440" i="21"/>
  <c r="M75" i="21"/>
  <c r="M1437" i="21"/>
  <c r="M1734" i="21"/>
  <c r="M1434" i="21"/>
  <c r="M1714" i="21"/>
  <c r="M1733" i="21"/>
  <c r="M1478" i="21"/>
  <c r="M1588" i="21"/>
  <c r="M1718" i="21"/>
  <c r="M1717" i="21"/>
  <c r="M1732" i="21"/>
  <c r="M1439" i="21"/>
  <c r="M1731" i="21"/>
  <c r="M1716" i="21"/>
  <c r="M1615" i="21"/>
  <c r="M1616" i="21"/>
  <c r="M1738" i="21"/>
  <c r="M1739" i="21"/>
  <c r="M1029" i="21"/>
  <c r="M1590" i="21"/>
  <c r="M1476" i="21"/>
  <c r="M1473" i="21"/>
  <c r="M542" i="21"/>
  <c r="M596" i="21"/>
  <c r="M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72" i="21"/>
  <c r="M73" i="21"/>
  <c r="M74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M97" i="21"/>
  <c r="M98" i="21"/>
  <c r="M99" i="21"/>
  <c r="M100" i="21"/>
  <c r="M101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M116" i="21"/>
  <c r="M117" i="21"/>
  <c r="M118" i="21"/>
  <c r="M119" i="21"/>
  <c r="M120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M135" i="21"/>
  <c r="M136" i="21"/>
  <c r="M137" i="21"/>
  <c r="M138" i="21"/>
  <c r="M139" i="21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M154" i="21"/>
  <c r="M155" i="21"/>
  <c r="M156" i="21"/>
  <c r="M157" i="21"/>
  <c r="M158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M173" i="21"/>
  <c r="M174" i="21"/>
  <c r="M175" i="21"/>
  <c r="M176" i="21"/>
  <c r="M177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M192" i="21"/>
  <c r="M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217" i="21"/>
  <c r="M218" i="21"/>
  <c r="M219" i="21"/>
  <c r="M220" i="21"/>
  <c r="M221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M245" i="21"/>
  <c r="M246" i="21"/>
  <c r="M247" i="21"/>
  <c r="M248" i="21"/>
  <c r="M249" i="21"/>
  <c r="M250" i="21"/>
  <c r="M251" i="21"/>
  <c r="M252" i="21"/>
  <c r="M253" i="21"/>
  <c r="M254" i="21"/>
  <c r="M255" i="21"/>
  <c r="M256" i="21"/>
  <c r="M257" i="21"/>
  <c r="M258" i="21"/>
  <c r="M259" i="21"/>
  <c r="M260" i="21"/>
  <c r="M261" i="21"/>
  <c r="M262" i="21"/>
  <c r="M263" i="21"/>
  <c r="M264" i="21"/>
  <c r="M265" i="21"/>
  <c r="M266" i="21"/>
  <c r="M267" i="21"/>
  <c r="M268" i="21"/>
  <c r="M269" i="21"/>
  <c r="M270" i="21"/>
  <c r="M271" i="21"/>
  <c r="M272" i="21"/>
  <c r="M273" i="21"/>
  <c r="M274" i="21"/>
  <c r="M275" i="21"/>
  <c r="M276" i="21"/>
  <c r="M277" i="21"/>
  <c r="M278" i="21"/>
  <c r="M279" i="21"/>
  <c r="M280" i="21"/>
  <c r="M281" i="21"/>
  <c r="M282" i="21"/>
  <c r="M283" i="21"/>
  <c r="M284" i="21"/>
  <c r="M285" i="21"/>
  <c r="M286" i="21"/>
  <c r="M287" i="21"/>
  <c r="M288" i="21"/>
  <c r="M289" i="21"/>
  <c r="M290" i="21"/>
  <c r="M291" i="21"/>
  <c r="M292" i="21"/>
  <c r="M293" i="21"/>
  <c r="M294" i="21"/>
  <c r="M295" i="21"/>
  <c r="M296" i="21"/>
  <c r="M297" i="21"/>
  <c r="M298" i="21"/>
  <c r="M299" i="21"/>
  <c r="M300" i="21"/>
  <c r="M301" i="21"/>
  <c r="M302" i="21"/>
  <c r="M303" i="21"/>
  <c r="M304" i="21"/>
  <c r="M305" i="21"/>
  <c r="M306" i="21"/>
  <c r="M307" i="21"/>
  <c r="M308" i="21"/>
  <c r="M309" i="21"/>
  <c r="M310" i="21"/>
  <c r="M311" i="21"/>
  <c r="M312" i="21"/>
  <c r="M313" i="21"/>
  <c r="M314" i="21"/>
  <c r="M315" i="21"/>
  <c r="M316" i="21"/>
  <c r="M319" i="21"/>
  <c r="M320" i="21"/>
  <c r="M321" i="21"/>
  <c r="M322" i="21"/>
  <c r="M323" i="21"/>
  <c r="M324" i="21"/>
  <c r="M325" i="21"/>
  <c r="M326" i="21"/>
  <c r="M327" i="21"/>
  <c r="M328" i="21"/>
  <c r="M329" i="21"/>
  <c r="M330" i="21"/>
  <c r="M331" i="21"/>
  <c r="M332" i="21"/>
  <c r="M333" i="21"/>
  <c r="M334" i="21"/>
  <c r="M335" i="21"/>
  <c r="M336" i="21"/>
  <c r="M337" i="21"/>
  <c r="M338" i="21"/>
  <c r="M339" i="21"/>
  <c r="M340" i="21"/>
  <c r="M341" i="21"/>
  <c r="M342" i="21"/>
  <c r="M343" i="21"/>
  <c r="M344" i="21"/>
  <c r="M345" i="21"/>
  <c r="M346" i="21"/>
  <c r="M347" i="21"/>
  <c r="M348" i="21"/>
  <c r="M349" i="21"/>
  <c r="M350" i="21"/>
  <c r="M351" i="21"/>
  <c r="M352" i="21"/>
  <c r="M353" i="21"/>
  <c r="M354" i="21"/>
  <c r="M355" i="21"/>
  <c r="M356" i="21"/>
  <c r="M357" i="21"/>
  <c r="M358" i="21"/>
  <c r="M359" i="21"/>
  <c r="M360" i="21"/>
  <c r="M361" i="21"/>
  <c r="M362" i="21"/>
  <c r="M363" i="21"/>
  <c r="M364" i="21"/>
  <c r="M365" i="21"/>
  <c r="M366" i="21"/>
  <c r="M367" i="21"/>
  <c r="M368" i="21"/>
  <c r="M369" i="21"/>
  <c r="M370" i="21"/>
  <c r="M371" i="21"/>
  <c r="M372" i="21"/>
  <c r="M373" i="21"/>
  <c r="M374" i="21"/>
  <c r="M375" i="21"/>
  <c r="M376" i="21"/>
  <c r="M377" i="21"/>
  <c r="M378" i="21"/>
  <c r="M379" i="21"/>
  <c r="M380" i="21"/>
  <c r="M381" i="21"/>
  <c r="M382" i="21"/>
  <c r="M383" i="21"/>
  <c r="M384" i="21"/>
  <c r="M385" i="21"/>
  <c r="M386" i="21"/>
  <c r="M387" i="21"/>
  <c r="M388" i="21"/>
  <c r="M389" i="21"/>
  <c r="M390" i="21"/>
  <c r="M391" i="21"/>
  <c r="M392" i="21"/>
  <c r="M393" i="21"/>
  <c r="M394" i="21"/>
  <c r="M395" i="21"/>
  <c r="M396" i="21"/>
  <c r="M397" i="21"/>
  <c r="M398" i="21"/>
  <c r="M399" i="21"/>
  <c r="M400" i="21"/>
  <c r="M401" i="21"/>
  <c r="M402" i="21"/>
  <c r="M403" i="21"/>
  <c r="M404" i="21"/>
  <c r="M405" i="21"/>
  <c r="M406" i="21"/>
  <c r="M407" i="21"/>
  <c r="M408" i="21"/>
  <c r="M409" i="21"/>
  <c r="M410" i="21"/>
  <c r="M411" i="21"/>
  <c r="M412" i="21"/>
  <c r="M413" i="21"/>
  <c r="M414" i="21"/>
  <c r="M415" i="21"/>
  <c r="M416" i="21"/>
  <c r="M417" i="21"/>
  <c r="M418" i="21"/>
  <c r="M419" i="21"/>
  <c r="M420" i="21"/>
  <c r="M421" i="21"/>
  <c r="M422" i="21"/>
  <c r="M423" i="21"/>
  <c r="M424" i="21"/>
  <c r="M425" i="21"/>
  <c r="M426" i="21"/>
  <c r="M427" i="21"/>
  <c r="M428" i="21"/>
  <c r="M429" i="21"/>
  <c r="M430" i="21"/>
  <c r="M431" i="21"/>
  <c r="M432" i="21"/>
  <c r="M433" i="21"/>
  <c r="M434" i="21"/>
  <c r="M435" i="21"/>
  <c r="M436" i="21"/>
  <c r="M437" i="21"/>
  <c r="M438" i="21"/>
  <c r="M439" i="21"/>
  <c r="M440" i="21"/>
  <c r="M441" i="21"/>
  <c r="M442" i="21"/>
  <c r="M443" i="21"/>
  <c r="M444" i="21"/>
  <c r="M445" i="21"/>
  <c r="M446" i="21"/>
  <c r="M447" i="21"/>
  <c r="M448" i="21"/>
  <c r="M449" i="21"/>
  <c r="M450" i="21"/>
  <c r="M451" i="21"/>
  <c r="M452" i="21"/>
  <c r="M453" i="21"/>
  <c r="M454" i="21"/>
  <c r="M455" i="21"/>
  <c r="M456" i="21"/>
  <c r="M457" i="21"/>
  <c r="M458" i="21"/>
  <c r="M459" i="21"/>
  <c r="M460" i="21"/>
  <c r="M461" i="21"/>
  <c r="M462" i="21"/>
  <c r="M463" i="21"/>
  <c r="M464" i="21"/>
  <c r="M465" i="21"/>
  <c r="M466" i="21"/>
  <c r="M467" i="21"/>
  <c r="M468" i="21"/>
  <c r="M469" i="21"/>
  <c r="M470" i="21"/>
  <c r="M471" i="21"/>
  <c r="M472" i="21"/>
  <c r="M473" i="21"/>
  <c r="M474" i="21"/>
  <c r="M475" i="21"/>
  <c r="M476" i="21"/>
  <c r="M477" i="21"/>
  <c r="M478" i="21"/>
  <c r="M479" i="21"/>
  <c r="M480" i="21"/>
  <c r="M481" i="21"/>
  <c r="M482" i="21"/>
  <c r="M483" i="21"/>
  <c r="M484" i="21"/>
  <c r="M485" i="21"/>
  <c r="M486" i="21"/>
  <c r="M487" i="21"/>
  <c r="M488" i="21"/>
  <c r="M489" i="21"/>
  <c r="M490" i="21"/>
  <c r="M491" i="21"/>
  <c r="M492" i="21"/>
  <c r="M493" i="21"/>
  <c r="M494" i="21"/>
  <c r="M495" i="21"/>
  <c r="M496" i="21"/>
  <c r="M497" i="21"/>
  <c r="M498" i="21"/>
  <c r="M499" i="21"/>
  <c r="M500" i="21"/>
  <c r="M501" i="21"/>
  <c r="M502" i="21"/>
  <c r="M503" i="21"/>
  <c r="M504" i="21"/>
  <c r="M505" i="21"/>
  <c r="M506" i="21"/>
  <c r="M507" i="21"/>
  <c r="M508" i="21"/>
  <c r="M509" i="21"/>
  <c r="M510" i="21"/>
  <c r="M511" i="21"/>
  <c r="M512" i="21"/>
  <c r="M513" i="21"/>
  <c r="M514" i="21"/>
  <c r="M515" i="21"/>
  <c r="M516" i="21"/>
  <c r="M517" i="21"/>
  <c r="M518" i="21"/>
  <c r="M519" i="21"/>
  <c r="M520" i="21"/>
  <c r="M521" i="21"/>
  <c r="M522" i="21"/>
  <c r="M523" i="21"/>
  <c r="M524" i="21"/>
  <c r="M525" i="21"/>
  <c r="M526" i="21"/>
  <c r="M527" i="21"/>
  <c r="M528" i="21"/>
  <c r="M529" i="21"/>
  <c r="M530" i="21"/>
  <c r="M531" i="21"/>
  <c r="M532" i="21"/>
  <c r="M533" i="21"/>
  <c r="M534" i="21"/>
  <c r="M535" i="21"/>
  <c r="M536" i="21"/>
  <c r="M537" i="21"/>
  <c r="M538" i="21"/>
  <c r="M539" i="21"/>
  <c r="M540" i="21"/>
  <c r="M541" i="21"/>
  <c r="M543" i="21"/>
  <c r="M544" i="21"/>
  <c r="M545" i="21"/>
  <c r="M546" i="21"/>
  <c r="M547" i="21"/>
  <c r="M548" i="21"/>
  <c r="M549" i="21"/>
  <c r="M550" i="21"/>
  <c r="M551" i="21"/>
  <c r="M552" i="21"/>
  <c r="M553" i="21"/>
  <c r="M554" i="21"/>
  <c r="M555" i="21"/>
  <c r="M556" i="21"/>
  <c r="M557" i="21"/>
  <c r="M558" i="21"/>
  <c r="M559" i="21"/>
  <c r="M560" i="21"/>
  <c r="M561" i="21"/>
  <c r="M562" i="21"/>
  <c r="M563" i="21"/>
  <c r="M564" i="21"/>
  <c r="M565" i="21"/>
  <c r="M566" i="21"/>
  <c r="M567" i="21"/>
  <c r="M568" i="21"/>
  <c r="M569" i="21"/>
  <c r="M570" i="21"/>
  <c r="M571" i="21"/>
  <c r="M572" i="21"/>
  <c r="M573" i="21"/>
  <c r="M574" i="21"/>
  <c r="M575" i="21"/>
  <c r="M576" i="21"/>
  <c r="M577" i="21"/>
  <c r="M578" i="21"/>
  <c r="M579" i="21"/>
  <c r="M580" i="21"/>
  <c r="M581" i="21"/>
  <c r="M582" i="21"/>
  <c r="M583" i="21"/>
  <c r="M584" i="21"/>
  <c r="M585" i="21"/>
  <c r="M586" i="21"/>
  <c r="M587" i="21"/>
  <c r="M588" i="21"/>
  <c r="M589" i="21"/>
  <c r="M590" i="21"/>
  <c r="M591" i="21"/>
  <c r="M592" i="21"/>
  <c r="M593" i="21"/>
  <c r="M594" i="21"/>
  <c r="M595" i="21"/>
  <c r="M597" i="21"/>
  <c r="M598" i="21"/>
  <c r="M599" i="21"/>
  <c r="M600" i="21"/>
  <c r="M601" i="21"/>
  <c r="M602" i="21"/>
  <c r="M603" i="21"/>
  <c r="M604" i="21"/>
  <c r="M605" i="21"/>
  <c r="M606" i="21"/>
  <c r="M607" i="21"/>
  <c r="M608" i="21"/>
  <c r="M609" i="21"/>
  <c r="M610" i="21"/>
  <c r="M611" i="21"/>
  <c r="M612" i="21"/>
  <c r="M613" i="21"/>
  <c r="M614" i="21"/>
  <c r="M615" i="21"/>
  <c r="M616" i="21"/>
  <c r="M617" i="21"/>
  <c r="M618" i="21"/>
  <c r="M619" i="21"/>
  <c r="M620" i="21"/>
  <c r="M621" i="21"/>
  <c r="M622" i="21"/>
  <c r="M623" i="21"/>
  <c r="M624" i="21"/>
  <c r="M625" i="21"/>
  <c r="M626" i="21"/>
  <c r="M627" i="21"/>
  <c r="M628" i="21"/>
  <c r="M629" i="21"/>
  <c r="M630" i="21"/>
  <c r="M631" i="21"/>
  <c r="M632" i="21"/>
  <c r="M633" i="21"/>
  <c r="M634" i="21"/>
  <c r="M635" i="21"/>
  <c r="M636" i="21"/>
  <c r="M637" i="21"/>
  <c r="M638" i="21"/>
  <c r="M639" i="21"/>
  <c r="M640" i="21"/>
  <c r="M641" i="21"/>
  <c r="M642" i="21"/>
  <c r="M643" i="21"/>
  <c r="M644" i="21"/>
  <c r="M645" i="21"/>
  <c r="M646" i="21"/>
  <c r="M647" i="21"/>
  <c r="M648" i="21"/>
  <c r="M649" i="21"/>
  <c r="M650" i="21"/>
  <c r="M651" i="21"/>
  <c r="M652" i="21"/>
  <c r="M653" i="21"/>
  <c r="M654" i="21"/>
  <c r="M655" i="21"/>
  <c r="M656" i="21"/>
  <c r="M657" i="21"/>
  <c r="M658" i="21"/>
  <c r="M659" i="21"/>
  <c r="M660" i="21"/>
  <c r="M661" i="21"/>
  <c r="M662" i="21"/>
  <c r="M663" i="21"/>
  <c r="M664" i="21"/>
  <c r="M665" i="21"/>
  <c r="M666" i="21"/>
  <c r="M667" i="21"/>
  <c r="M668" i="21"/>
  <c r="M669" i="21"/>
  <c r="M670" i="21"/>
  <c r="M671" i="21"/>
  <c r="M672" i="21"/>
  <c r="M673" i="21"/>
  <c r="M674" i="21"/>
  <c r="M675" i="21"/>
  <c r="M676" i="21"/>
  <c r="M677" i="21"/>
  <c r="M678" i="21"/>
  <c r="M679" i="21"/>
  <c r="M680" i="21"/>
  <c r="M681" i="21"/>
  <c r="M682" i="21"/>
  <c r="M683" i="21"/>
  <c r="M684" i="21"/>
  <c r="M685" i="21"/>
  <c r="M686" i="21"/>
  <c r="M687" i="21"/>
  <c r="M688" i="21"/>
  <c r="M689" i="21"/>
  <c r="M690" i="21"/>
  <c r="M691" i="21"/>
  <c r="M692" i="21"/>
  <c r="M693" i="21"/>
  <c r="M694" i="21"/>
  <c r="M695" i="21"/>
  <c r="M696" i="21"/>
  <c r="M697" i="21"/>
  <c r="M698" i="21"/>
  <c r="M699" i="21"/>
  <c r="M700" i="21"/>
  <c r="M701" i="21"/>
  <c r="M702" i="21"/>
  <c r="M703" i="21"/>
  <c r="M704" i="21"/>
  <c r="M705" i="21"/>
  <c r="M706" i="21"/>
  <c r="M707" i="21"/>
  <c r="M708" i="21"/>
  <c r="M709" i="21"/>
  <c r="M710" i="21"/>
  <c r="M711" i="21"/>
  <c r="M712" i="21"/>
  <c r="M713" i="21"/>
  <c r="M714" i="21"/>
  <c r="M715" i="21"/>
  <c r="M716" i="21"/>
  <c r="M717" i="21"/>
  <c r="M718" i="21"/>
  <c r="M719" i="21"/>
  <c r="M720" i="21"/>
  <c r="M721" i="21"/>
  <c r="M722" i="21"/>
  <c r="M723" i="21"/>
  <c r="M724" i="21"/>
  <c r="M725" i="21"/>
  <c r="M726" i="21"/>
  <c r="M727" i="21"/>
  <c r="M728" i="21"/>
  <c r="M729" i="21"/>
  <c r="M730" i="21"/>
  <c r="M731" i="21"/>
  <c r="M732" i="21"/>
  <c r="M733" i="21"/>
  <c r="M734" i="21"/>
  <c r="M735" i="21"/>
  <c r="M736" i="21"/>
  <c r="M737" i="21"/>
  <c r="M738" i="21"/>
  <c r="M739" i="21"/>
  <c r="M740" i="21"/>
  <c r="M741" i="21"/>
  <c r="M742" i="21"/>
  <c r="M743" i="21"/>
  <c r="M744" i="21"/>
  <c r="M745" i="21"/>
  <c r="M746" i="21"/>
  <c r="M747" i="21"/>
  <c r="M748" i="21"/>
  <c r="M749" i="21"/>
  <c r="M750" i="21"/>
  <c r="M751" i="21"/>
  <c r="M752" i="21"/>
  <c r="M753" i="21"/>
  <c r="M754" i="21"/>
  <c r="M755" i="21"/>
  <c r="M756" i="21"/>
  <c r="M757" i="21"/>
  <c r="M758" i="21"/>
  <c r="M759" i="21"/>
  <c r="M760" i="21"/>
  <c r="M761" i="21"/>
  <c r="M762" i="21"/>
  <c r="M763" i="21"/>
  <c r="M764" i="21"/>
  <c r="M765" i="21"/>
  <c r="M766" i="21"/>
  <c r="M767" i="21"/>
  <c r="M768" i="21"/>
  <c r="M769" i="21"/>
  <c r="M770" i="21"/>
  <c r="M771" i="21"/>
  <c r="M772" i="21"/>
  <c r="M773" i="21"/>
  <c r="M774" i="21"/>
  <c r="M775" i="21"/>
  <c r="M776" i="21"/>
  <c r="M777" i="21"/>
  <c r="M778" i="21"/>
  <c r="M779" i="21"/>
  <c r="M780" i="21"/>
  <c r="M781" i="21"/>
  <c r="M782" i="21"/>
  <c r="M783" i="21"/>
  <c r="M784" i="21"/>
  <c r="M785" i="21"/>
  <c r="M786" i="21"/>
  <c r="M787" i="21"/>
  <c r="M788" i="21"/>
  <c r="M789" i="21"/>
  <c r="M790" i="21"/>
  <c r="M791" i="21"/>
  <c r="M792" i="21"/>
  <c r="M793" i="21"/>
  <c r="M794" i="21"/>
  <c r="M795" i="21"/>
  <c r="M796" i="21"/>
  <c r="M797" i="21"/>
  <c r="M798" i="21"/>
  <c r="M799" i="21"/>
  <c r="M800" i="21"/>
  <c r="M801" i="21"/>
  <c r="M802" i="21"/>
  <c r="M803" i="21"/>
  <c r="M804" i="21"/>
  <c r="M805" i="21"/>
  <c r="M806" i="21"/>
  <c r="M807" i="21"/>
  <c r="M808" i="21"/>
  <c r="M809" i="21"/>
  <c r="M810" i="21"/>
  <c r="M811" i="21"/>
  <c r="M812" i="21"/>
  <c r="M813" i="21"/>
  <c r="M814" i="21"/>
  <c r="M815" i="21"/>
  <c r="M816" i="21"/>
  <c r="M817" i="21"/>
  <c r="M818" i="21"/>
  <c r="M819" i="21"/>
  <c r="M820" i="21"/>
  <c r="M821" i="21"/>
  <c r="M822" i="21"/>
  <c r="M823" i="21"/>
  <c r="M824" i="21"/>
  <c r="M825" i="21"/>
  <c r="M826" i="21"/>
  <c r="M827" i="21"/>
  <c r="M828" i="21"/>
  <c r="M829" i="21"/>
  <c r="M830" i="21"/>
  <c r="M831" i="21"/>
  <c r="M832" i="21"/>
  <c r="M833" i="21"/>
  <c r="M834" i="21"/>
  <c r="M835" i="21"/>
  <c r="M836" i="21"/>
  <c r="M837" i="21"/>
  <c r="M838" i="21"/>
  <c r="M839" i="21"/>
  <c r="M840" i="21"/>
  <c r="M841" i="21"/>
  <c r="M842" i="21"/>
  <c r="M843" i="21"/>
  <c r="M844" i="21"/>
  <c r="M845" i="21"/>
  <c r="M846" i="21"/>
  <c r="M847" i="21"/>
  <c r="M848" i="21"/>
  <c r="M849" i="21"/>
  <c r="M850" i="21"/>
  <c r="M851" i="21"/>
  <c r="M852" i="21"/>
  <c r="M853" i="21"/>
  <c r="M854" i="21"/>
  <c r="M855" i="21"/>
  <c r="M856" i="21"/>
  <c r="M857" i="21"/>
  <c r="M858" i="21"/>
  <c r="M859" i="21"/>
  <c r="M860" i="21"/>
  <c r="M861" i="21"/>
  <c r="M862" i="21"/>
  <c r="M863" i="21"/>
  <c r="M864" i="21"/>
  <c r="M865" i="21"/>
  <c r="M866" i="21"/>
  <c r="M867" i="21"/>
  <c r="M868" i="21"/>
  <c r="M869" i="21"/>
  <c r="M870" i="21"/>
  <c r="M871" i="21"/>
  <c r="M872" i="21"/>
  <c r="M873" i="21"/>
  <c r="M874" i="21"/>
  <c r="M875" i="21"/>
  <c r="M876" i="21"/>
  <c r="M877" i="21"/>
  <c r="M878" i="21"/>
  <c r="M879" i="21"/>
  <c r="M880" i="21"/>
  <c r="M881" i="21"/>
  <c r="M882" i="21"/>
  <c r="M883" i="21"/>
  <c r="M884" i="21"/>
  <c r="M885" i="21"/>
  <c r="M886" i="21"/>
  <c r="M887" i="21"/>
  <c r="M888" i="21"/>
  <c r="M889" i="21"/>
  <c r="M890" i="21"/>
  <c r="M891" i="21"/>
  <c r="M892" i="21"/>
  <c r="M893" i="21"/>
  <c r="M894" i="21"/>
  <c r="M895" i="21"/>
  <c r="M896" i="21"/>
  <c r="M897" i="21"/>
  <c r="M898" i="21"/>
  <c r="M899" i="21"/>
  <c r="M900" i="21"/>
  <c r="M901" i="21"/>
  <c r="M902" i="21"/>
  <c r="M903" i="21"/>
  <c r="M904" i="21"/>
  <c r="M905" i="21"/>
  <c r="M906" i="21"/>
  <c r="M907" i="21"/>
  <c r="M908" i="21"/>
  <c r="M909" i="21"/>
  <c r="M910" i="21"/>
  <c r="M911" i="21"/>
  <c r="M912" i="21"/>
  <c r="M913" i="21"/>
  <c r="M914" i="21"/>
  <c r="M915" i="21"/>
  <c r="M916" i="21"/>
  <c r="M917" i="21"/>
  <c r="M918" i="21"/>
  <c r="M919" i="21"/>
  <c r="M920" i="21"/>
  <c r="M921" i="21"/>
  <c r="M922" i="21"/>
  <c r="M923" i="21"/>
  <c r="M924" i="21"/>
  <c r="M925" i="21"/>
  <c r="M926" i="21"/>
  <c r="M927" i="21"/>
  <c r="M928" i="21"/>
  <c r="M929" i="21"/>
  <c r="M930" i="21"/>
  <c r="M931" i="21"/>
  <c r="M932" i="21"/>
  <c r="M933" i="21"/>
  <c r="M934" i="21"/>
  <c r="M935" i="21"/>
  <c r="M936" i="21"/>
  <c r="M937" i="21"/>
  <c r="M938" i="21"/>
  <c r="M939" i="21"/>
  <c r="M940" i="21"/>
  <c r="M941" i="21"/>
  <c r="M942" i="21"/>
  <c r="M943" i="21"/>
  <c r="M944" i="21"/>
  <c r="M945" i="21"/>
  <c r="M946" i="21"/>
  <c r="M947" i="21"/>
  <c r="M948" i="21"/>
  <c r="M949" i="21"/>
  <c r="M950" i="21"/>
  <c r="M951" i="21"/>
  <c r="M952" i="21"/>
  <c r="M953" i="21"/>
  <c r="M954" i="21"/>
  <c r="M955" i="21"/>
  <c r="M956" i="21"/>
  <c r="M957" i="21"/>
  <c r="M958" i="21"/>
  <c r="M959" i="21"/>
  <c r="M960" i="21"/>
  <c r="M961" i="21"/>
  <c r="M962" i="21"/>
  <c r="M963" i="21"/>
  <c r="M964" i="21"/>
  <c r="M965" i="21"/>
  <c r="M966" i="21"/>
  <c r="M967" i="21"/>
  <c r="M968" i="21"/>
  <c r="M969" i="21"/>
  <c r="M970" i="21"/>
  <c r="M971" i="21"/>
  <c r="M972" i="21"/>
  <c r="M973" i="21"/>
  <c r="M974" i="21"/>
  <c r="M975" i="21"/>
  <c r="M976" i="21"/>
  <c r="M977" i="21"/>
  <c r="M978" i="21"/>
  <c r="M979" i="21"/>
  <c r="M980" i="21"/>
  <c r="M981" i="21"/>
  <c r="M982" i="21"/>
  <c r="M983" i="21"/>
  <c r="M984" i="21"/>
  <c r="M985" i="21"/>
  <c r="M986" i="21"/>
  <c r="M987" i="21"/>
  <c r="M988" i="21"/>
  <c r="M989" i="21"/>
  <c r="M990" i="21"/>
  <c r="M991" i="21"/>
  <c r="M992" i="21"/>
  <c r="M993" i="21"/>
  <c r="M994" i="21"/>
  <c r="M995" i="21"/>
  <c r="M996" i="21"/>
  <c r="M997" i="21"/>
  <c r="M998" i="21"/>
  <c r="M999" i="21"/>
  <c r="M1000" i="21"/>
  <c r="M1001" i="21"/>
  <c r="M1002" i="21"/>
  <c r="M1003" i="21"/>
  <c r="M1004" i="21"/>
  <c r="M1005" i="21"/>
  <c r="M1006" i="21"/>
  <c r="M1007" i="21"/>
  <c r="M1008" i="21"/>
  <c r="M1009" i="21"/>
  <c r="M1010" i="21"/>
  <c r="M1011" i="21"/>
  <c r="M1012" i="21"/>
  <c r="M1013" i="21"/>
  <c r="M1014" i="21"/>
  <c r="M1015" i="21"/>
  <c r="M1016" i="21"/>
  <c r="M1017" i="21"/>
  <c r="M1018" i="21"/>
  <c r="M1019" i="21"/>
  <c r="M1020" i="21"/>
  <c r="M1021" i="21"/>
  <c r="M1022" i="21"/>
  <c r="M1023" i="21"/>
  <c r="M1024" i="21"/>
  <c r="M1025" i="21"/>
  <c r="M1026" i="21"/>
  <c r="M1027" i="21"/>
  <c r="M1028" i="21"/>
  <c r="M1030" i="21"/>
  <c r="M1031" i="21"/>
  <c r="M1032" i="21"/>
  <c r="M1033" i="21"/>
  <c r="M1034" i="21"/>
  <c r="M1035" i="21"/>
  <c r="M1036" i="21"/>
  <c r="M1037" i="21"/>
  <c r="M1038" i="21"/>
  <c r="M1039" i="21"/>
  <c r="M1040" i="21"/>
  <c r="M1041" i="21"/>
  <c r="M1042" i="21"/>
  <c r="M1043" i="21"/>
  <c r="M1044" i="21"/>
  <c r="M1045" i="21"/>
  <c r="M1046" i="21"/>
  <c r="M1047" i="21"/>
  <c r="M1048" i="21"/>
  <c r="M1049" i="21"/>
  <c r="M1050" i="21"/>
  <c r="M1051" i="21"/>
  <c r="M1052" i="21"/>
  <c r="M1053" i="21"/>
  <c r="M1054" i="21"/>
  <c r="M1055" i="21"/>
  <c r="M1056" i="21"/>
  <c r="M1057" i="21"/>
  <c r="M1058" i="21"/>
  <c r="M1059" i="21"/>
  <c r="M1060" i="21"/>
  <c r="M1061" i="21"/>
  <c r="M1062" i="21"/>
  <c r="M1063" i="21"/>
  <c r="M1064" i="21"/>
  <c r="M1065" i="21"/>
  <c r="M1066" i="21"/>
  <c r="M1067" i="21"/>
  <c r="M1068" i="21"/>
  <c r="M1069" i="21"/>
  <c r="M1070" i="21"/>
  <c r="M1071" i="21"/>
  <c r="M1072" i="21"/>
  <c r="M1073" i="21"/>
  <c r="M1074" i="21"/>
  <c r="M1075" i="21"/>
  <c r="M1076" i="21"/>
  <c r="M1077" i="21"/>
  <c r="M1078" i="21"/>
  <c r="M1079" i="21"/>
  <c r="M1080" i="21"/>
  <c r="M1081" i="21"/>
  <c r="M1082" i="21"/>
  <c r="M1083" i="21"/>
  <c r="M1084" i="21"/>
  <c r="M1085" i="21"/>
  <c r="M1086" i="21"/>
  <c r="M1087" i="21"/>
  <c r="M1088" i="21"/>
  <c r="M1089" i="21"/>
  <c r="M1090" i="21"/>
  <c r="M1091" i="21"/>
  <c r="M1092" i="21"/>
  <c r="M1093" i="21"/>
  <c r="M1094" i="21"/>
  <c r="M1095" i="21"/>
  <c r="M1096" i="21"/>
  <c r="M1097" i="21"/>
  <c r="M1098" i="21"/>
  <c r="M1099" i="21"/>
  <c r="M1100" i="21"/>
  <c r="M1101" i="21"/>
  <c r="M1102" i="21"/>
  <c r="M1103" i="21"/>
  <c r="M1104" i="21"/>
  <c r="M1105" i="21"/>
  <c r="M1106" i="21"/>
  <c r="M1107" i="21"/>
  <c r="M1108" i="21"/>
  <c r="M1109" i="21"/>
  <c r="M1110" i="21"/>
  <c r="M1111" i="21"/>
  <c r="M1112" i="21"/>
  <c r="M1113" i="21"/>
  <c r="M1114" i="21"/>
  <c r="M1115" i="21"/>
  <c r="M1116" i="21"/>
  <c r="M1117" i="21"/>
  <c r="M1118" i="21"/>
  <c r="M1119" i="21"/>
  <c r="M1120" i="21"/>
  <c r="M1121" i="21"/>
  <c r="M1122" i="21"/>
  <c r="M1123" i="21"/>
  <c r="M1124" i="21"/>
  <c r="M1125" i="21"/>
  <c r="M1126" i="21"/>
  <c r="M1127" i="21"/>
  <c r="M1128" i="21"/>
  <c r="M1129" i="21"/>
  <c r="M1130" i="21"/>
  <c r="M1131" i="21"/>
  <c r="M1132" i="21"/>
  <c r="M1133" i="21"/>
  <c r="M1134" i="21"/>
  <c r="M1135" i="21"/>
  <c r="M1136" i="21"/>
  <c r="M1137" i="21"/>
  <c r="M1138" i="21"/>
  <c r="M1139" i="21"/>
  <c r="M1140" i="21"/>
  <c r="M1141" i="21"/>
  <c r="M1142" i="21"/>
  <c r="M1143" i="21"/>
  <c r="M1144" i="21"/>
  <c r="M1145" i="21"/>
  <c r="M1146" i="21"/>
  <c r="M1147" i="21"/>
  <c r="M1148" i="21"/>
  <c r="M1149" i="21"/>
  <c r="M1150" i="21"/>
  <c r="M1151" i="21"/>
  <c r="M1152" i="21"/>
  <c r="M1153" i="21"/>
  <c r="M1154" i="21"/>
  <c r="M1155" i="21"/>
  <c r="M1156" i="21"/>
  <c r="M1157" i="21"/>
  <c r="M1158" i="21"/>
  <c r="M1159" i="21"/>
  <c r="M1160" i="21"/>
  <c r="M1161" i="21"/>
  <c r="M1162" i="21"/>
  <c r="M1163" i="21"/>
  <c r="M1164" i="21"/>
  <c r="M1165" i="21"/>
  <c r="M1166" i="21"/>
  <c r="M1167" i="21"/>
  <c r="M1168" i="21"/>
  <c r="M1169" i="21"/>
  <c r="M1170" i="21"/>
  <c r="M1171" i="21"/>
  <c r="M1172" i="21"/>
  <c r="M1173" i="21"/>
  <c r="M1174" i="21"/>
  <c r="M1175" i="21"/>
  <c r="M1176" i="21"/>
  <c r="M1177" i="21"/>
  <c r="M1178" i="21"/>
  <c r="M1179" i="21"/>
  <c r="M1180" i="21"/>
  <c r="M1181" i="21"/>
  <c r="M1182" i="21"/>
  <c r="M1183" i="21"/>
  <c r="M1184" i="21"/>
  <c r="M1185" i="21"/>
  <c r="M1186" i="21"/>
  <c r="M1187" i="21"/>
  <c r="M1188" i="21"/>
  <c r="M1189" i="21"/>
  <c r="M1190" i="21"/>
  <c r="M1191" i="21"/>
  <c r="M1192" i="21"/>
  <c r="M1193" i="21"/>
  <c r="M1194" i="21"/>
  <c r="M1195" i="21"/>
  <c r="M1196" i="21"/>
  <c r="M1197" i="21"/>
  <c r="M1198" i="21"/>
  <c r="M1199" i="21"/>
  <c r="M1200" i="21"/>
  <c r="M1201" i="21"/>
  <c r="M1202" i="21"/>
  <c r="M1203" i="21"/>
  <c r="M1204" i="21"/>
  <c r="M1205" i="21"/>
  <c r="M1206" i="21"/>
  <c r="M1207" i="21"/>
  <c r="M1208" i="21"/>
  <c r="M1209" i="21"/>
  <c r="M1210" i="21"/>
  <c r="M1211" i="21"/>
  <c r="M1212" i="21"/>
  <c r="M1213" i="21"/>
  <c r="M1214" i="21"/>
  <c r="M1215" i="21"/>
  <c r="M1216" i="21"/>
  <c r="M1217" i="21"/>
  <c r="M1218" i="21"/>
  <c r="M1219" i="21"/>
  <c r="M1220" i="21"/>
  <c r="M1221" i="21"/>
  <c r="M1222" i="21"/>
  <c r="M1223" i="21"/>
  <c r="M1224" i="21"/>
  <c r="M1225" i="21"/>
  <c r="M1226" i="21"/>
  <c r="M1227" i="21"/>
  <c r="M1228" i="21"/>
  <c r="M1229" i="21"/>
  <c r="M1230" i="21"/>
  <c r="M1231" i="21"/>
  <c r="M1232" i="21"/>
  <c r="M1233" i="21"/>
  <c r="M1234" i="21"/>
  <c r="M1235" i="21"/>
  <c r="M1236" i="21"/>
  <c r="M1237" i="21"/>
  <c r="M1238" i="21"/>
  <c r="M1239" i="21"/>
  <c r="M1240" i="21"/>
  <c r="M1241" i="21"/>
  <c r="M1242" i="21"/>
  <c r="M1243" i="21"/>
  <c r="M1244" i="21"/>
  <c r="M1245" i="21"/>
  <c r="M1246" i="21"/>
  <c r="M1247" i="21"/>
  <c r="M1248" i="21"/>
  <c r="M1249" i="21"/>
  <c r="M1250" i="21"/>
  <c r="M1251" i="21"/>
  <c r="M1252" i="21"/>
  <c r="M1253" i="21"/>
  <c r="M1254" i="21"/>
  <c r="M1255" i="21"/>
  <c r="M1256" i="21"/>
  <c r="M1257" i="21"/>
  <c r="M1258" i="21"/>
  <c r="M1259" i="21"/>
  <c r="M1260" i="21"/>
  <c r="M1261" i="21"/>
  <c r="M1262" i="21"/>
  <c r="M1263" i="21"/>
  <c r="M1264" i="21"/>
  <c r="M1265" i="21"/>
  <c r="M1266" i="21"/>
  <c r="M1267" i="21"/>
  <c r="M1268" i="21"/>
  <c r="M1269" i="21"/>
  <c r="M1270" i="21"/>
  <c r="M1271" i="21"/>
  <c r="M1272" i="21"/>
  <c r="M1273" i="21"/>
  <c r="M1274" i="21"/>
  <c r="M1275" i="21"/>
  <c r="M1276" i="21"/>
  <c r="M1277" i="21"/>
  <c r="M1278" i="21"/>
  <c r="M1279" i="21"/>
  <c r="M1280" i="21"/>
  <c r="M1281" i="21"/>
  <c r="M1282" i="21"/>
  <c r="M1283" i="21"/>
  <c r="M1284" i="21"/>
  <c r="M1285" i="21"/>
  <c r="M1286" i="21"/>
  <c r="M1287" i="21"/>
  <c r="M1288" i="21"/>
  <c r="M1289" i="21"/>
  <c r="M1290" i="21"/>
  <c r="M1291" i="21"/>
  <c r="M1292" i="21"/>
  <c r="M1293" i="21"/>
  <c r="M1294" i="21"/>
  <c r="M1295" i="21"/>
  <c r="M1296" i="21"/>
  <c r="M1297" i="21"/>
  <c r="M1298" i="21"/>
  <c r="M1299" i="21"/>
  <c r="M1300" i="21"/>
  <c r="M1301" i="21"/>
  <c r="M1302" i="21"/>
  <c r="M1303" i="21"/>
  <c r="M1304" i="21"/>
  <c r="M1305" i="21"/>
  <c r="M1306" i="21"/>
  <c r="M1307" i="21"/>
  <c r="M1308" i="21"/>
  <c r="M1309" i="21"/>
  <c r="M1310" i="21"/>
  <c r="M1311" i="21"/>
  <c r="M1312" i="21"/>
  <c r="M1313" i="21"/>
  <c r="M1314" i="21"/>
  <c r="M1315" i="21"/>
  <c r="M1316" i="21"/>
  <c r="M1317" i="21"/>
  <c r="M1318" i="21"/>
  <c r="M1319" i="21"/>
  <c r="M1320" i="21"/>
  <c r="M1321" i="21"/>
  <c r="M1322" i="21"/>
  <c r="M1323" i="21"/>
  <c r="M1324" i="21"/>
  <c r="M1325" i="21"/>
  <c r="M1326" i="21"/>
  <c r="M1327" i="21"/>
  <c r="M1328" i="21"/>
  <c r="M1329" i="21"/>
  <c r="M1330" i="21"/>
  <c r="M1331" i="21"/>
  <c r="M1332" i="21"/>
  <c r="M1333" i="21"/>
  <c r="M1334" i="21"/>
  <c r="M1335" i="21"/>
  <c r="M1336" i="21"/>
  <c r="M1337" i="21"/>
  <c r="M1338" i="21"/>
  <c r="M1339" i="21"/>
  <c r="M1340" i="21"/>
  <c r="M1341" i="21"/>
  <c r="M1342" i="21"/>
  <c r="M1343" i="21"/>
  <c r="M1344" i="21"/>
  <c r="M1345" i="21"/>
  <c r="M1346" i="21"/>
  <c r="M1347" i="21"/>
  <c r="M1348" i="21"/>
  <c r="M1349" i="21"/>
  <c r="M1350" i="21"/>
  <c r="M1351" i="21"/>
  <c r="M1352" i="21"/>
  <c r="M1353" i="21"/>
  <c r="M1354" i="21"/>
  <c r="M1355" i="21"/>
  <c r="M1356" i="21"/>
  <c r="M1357" i="21"/>
  <c r="M1358" i="21"/>
  <c r="M1359" i="21"/>
  <c r="M1360" i="21"/>
  <c r="M1361" i="21"/>
  <c r="M1362" i="21"/>
  <c r="M1363" i="21"/>
  <c r="M1364" i="21"/>
  <c r="M1365" i="21"/>
  <c r="M1366" i="21"/>
  <c r="M1367" i="21"/>
  <c r="M1368" i="21"/>
  <c r="M1369" i="21"/>
  <c r="M1370" i="21"/>
  <c r="M1371" i="21"/>
  <c r="M1372" i="21"/>
  <c r="M1373" i="21"/>
  <c r="M1374" i="21"/>
  <c r="M1375" i="21"/>
  <c r="M1376" i="21"/>
  <c r="M1377" i="21"/>
  <c r="M1378" i="21"/>
  <c r="M1379" i="21"/>
  <c r="M1380" i="21"/>
  <c r="M1381" i="21"/>
  <c r="M1382" i="21"/>
  <c r="M1383" i="21"/>
  <c r="M1384" i="21"/>
  <c r="M1385" i="21"/>
  <c r="M1386" i="21"/>
  <c r="M1387" i="21"/>
  <c r="M1388" i="21"/>
  <c r="M1389" i="21"/>
  <c r="M1390" i="21"/>
  <c r="M1391" i="21"/>
  <c r="M1392" i="21"/>
  <c r="M1393" i="21"/>
  <c r="M1394" i="21"/>
  <c r="M1395" i="21"/>
  <c r="M1396" i="21"/>
  <c r="M1397" i="21"/>
  <c r="M1398" i="21"/>
  <c r="M1399" i="21"/>
  <c r="M1400" i="21"/>
  <c r="M1401" i="21"/>
  <c r="M1402" i="21"/>
  <c r="M1403" i="21"/>
  <c r="M1404" i="21"/>
  <c r="M1405" i="21"/>
  <c r="M1406" i="21"/>
  <c r="M1407" i="21"/>
  <c r="M1408" i="21"/>
  <c r="M1409" i="21"/>
  <c r="M1410" i="21"/>
  <c r="M1411" i="21"/>
  <c r="M1412" i="21"/>
  <c r="M1413" i="21"/>
  <c r="M1414" i="21"/>
  <c r="M1415" i="21"/>
  <c r="M1416" i="21"/>
  <c r="M1417" i="21"/>
  <c r="M1418" i="21"/>
  <c r="M1419" i="21"/>
  <c r="M1420" i="21"/>
  <c r="M1421" i="21"/>
  <c r="M1422" i="21"/>
  <c r="M1423" i="21"/>
  <c r="M1424" i="21"/>
  <c r="M1425" i="21"/>
  <c r="M1426" i="21"/>
  <c r="M1427" i="21"/>
  <c r="M1428" i="21"/>
  <c r="M1429" i="21"/>
  <c r="M1430" i="21"/>
  <c r="M1431" i="21"/>
  <c r="M1433" i="21"/>
  <c r="M1436" i="21"/>
  <c r="M1438" i="21"/>
  <c r="M1441" i="21"/>
  <c r="M1445" i="21"/>
  <c r="M1446" i="21"/>
  <c r="M1447" i="21"/>
  <c r="M1448" i="21"/>
  <c r="M1449" i="21"/>
  <c r="M1450" i="21"/>
  <c r="M1451" i="21"/>
  <c r="M1452" i="21"/>
  <c r="M1453" i="21"/>
  <c r="M1454" i="21"/>
  <c r="M1455" i="21"/>
  <c r="M1456" i="21"/>
  <c r="M1457" i="21"/>
  <c r="M1458" i="21"/>
  <c r="M1459" i="21"/>
  <c r="M1460" i="21"/>
  <c r="M1461" i="21"/>
  <c r="M1462" i="21"/>
  <c r="M1463" i="21"/>
  <c r="M1464" i="21"/>
  <c r="M1465" i="21"/>
  <c r="M1466" i="21"/>
  <c r="M1467" i="21"/>
  <c r="M1468" i="21"/>
  <c r="M1469" i="21"/>
  <c r="M1470" i="21"/>
  <c r="M1471" i="21"/>
  <c r="M1472" i="21"/>
  <c r="M1474" i="21"/>
  <c r="M1475" i="21"/>
  <c r="M1477" i="21"/>
  <c r="M1479" i="21"/>
  <c r="M1480" i="21"/>
  <c r="M1481" i="21"/>
  <c r="M1482" i="21"/>
  <c r="M1483" i="21"/>
  <c r="M1484" i="21"/>
  <c r="M1485" i="21"/>
  <c r="M1486" i="21"/>
  <c r="M1487" i="21"/>
  <c r="M1488" i="21"/>
  <c r="M1489" i="21"/>
  <c r="M1490" i="21"/>
  <c r="M1491" i="21"/>
  <c r="M1492" i="21"/>
  <c r="M1493" i="21"/>
  <c r="M1494" i="21"/>
  <c r="M1495" i="21"/>
  <c r="M1496" i="21"/>
  <c r="M1497" i="21"/>
  <c r="M1498" i="21"/>
  <c r="M1499" i="21"/>
  <c r="M1500" i="21"/>
  <c r="M1501" i="21"/>
  <c r="M1502" i="21"/>
  <c r="M1503" i="21"/>
  <c r="M1504" i="21"/>
  <c r="M1505" i="21"/>
  <c r="M1506" i="21"/>
  <c r="M1507" i="21"/>
  <c r="M1508" i="21"/>
  <c r="M1509" i="21"/>
  <c r="M1510" i="21"/>
  <c r="M1511" i="21"/>
  <c r="M1512" i="21"/>
  <c r="M1513" i="21"/>
  <c r="M1514" i="21"/>
  <c r="M1515" i="21"/>
  <c r="M1516" i="21"/>
  <c r="M1517" i="21"/>
  <c r="M1518" i="21"/>
  <c r="M1519" i="21"/>
  <c r="M1520" i="21"/>
  <c r="M1521" i="21"/>
  <c r="M1522" i="21"/>
  <c r="M1523" i="21"/>
  <c r="M1524" i="21"/>
  <c r="M1525" i="21"/>
  <c r="M1526" i="21"/>
  <c r="M1527" i="21"/>
  <c r="M1528" i="21"/>
  <c r="M1529" i="21"/>
  <c r="M1530" i="21"/>
  <c r="M1531" i="21"/>
  <c r="M1532" i="21"/>
  <c r="M1533" i="21"/>
  <c r="M1534" i="21"/>
  <c r="M1535" i="21"/>
  <c r="M1536" i="21"/>
  <c r="M1537" i="21"/>
  <c r="M1538" i="21"/>
  <c r="M1539" i="21"/>
  <c r="M1540" i="21"/>
  <c r="M1541" i="21"/>
  <c r="M1542" i="21"/>
  <c r="M1543" i="21"/>
  <c r="M1544" i="21"/>
  <c r="M1545" i="21"/>
  <c r="M1546" i="21"/>
  <c r="M1547" i="21"/>
  <c r="M1548" i="21"/>
  <c r="M1549" i="21"/>
  <c r="M1550" i="21"/>
  <c r="M1551" i="21"/>
  <c r="M1552" i="21"/>
  <c r="M1553" i="21"/>
  <c r="M1554" i="21"/>
  <c r="M1555" i="21"/>
  <c r="M1556" i="21"/>
  <c r="M1557" i="21"/>
  <c r="M1558" i="21"/>
  <c r="M1559" i="21"/>
  <c r="M1560" i="21"/>
  <c r="M1561" i="21"/>
  <c r="M1562" i="21"/>
  <c r="M1563" i="21"/>
  <c r="M1564" i="21"/>
  <c r="M1565" i="21"/>
  <c r="M1566" i="21"/>
  <c r="M1567" i="21"/>
  <c r="M1568" i="21"/>
  <c r="M1569" i="21"/>
  <c r="M1570" i="21"/>
  <c r="M1571" i="21"/>
  <c r="M1572" i="21"/>
  <c r="M1573" i="21"/>
  <c r="M1574" i="21"/>
  <c r="M1575" i="21"/>
  <c r="M1576" i="21"/>
  <c r="M1577" i="21"/>
  <c r="M1578" i="21"/>
  <c r="M1579" i="21"/>
  <c r="M1580" i="21"/>
  <c r="M1581" i="21"/>
  <c r="M1582" i="21"/>
  <c r="M1583" i="21"/>
  <c r="M1584" i="21"/>
  <c r="M1585" i="21"/>
  <c r="M1586" i="21"/>
  <c r="M1587" i="21"/>
  <c r="M1589" i="21"/>
  <c r="M1591" i="21"/>
  <c r="M1592" i="21"/>
  <c r="M1593" i="21"/>
  <c r="M1594" i="21"/>
  <c r="M1595" i="21"/>
  <c r="M1596" i="21"/>
  <c r="M1597" i="21"/>
  <c r="M1598" i="21"/>
  <c r="M1599" i="21"/>
  <c r="M1600" i="21"/>
  <c r="M1601" i="21"/>
  <c r="M1602" i="21"/>
  <c r="M1603" i="21"/>
  <c r="M1604" i="21"/>
  <c r="M1605" i="21"/>
  <c r="M1606" i="21"/>
  <c r="M1607" i="21"/>
  <c r="M1612" i="21"/>
  <c r="M1614" i="21"/>
  <c r="M1617" i="21"/>
  <c r="M1618" i="21"/>
  <c r="M1619" i="21"/>
  <c r="M1620" i="21"/>
  <c r="M1621" i="21"/>
  <c r="M1622" i="21"/>
  <c r="M1623" i="21"/>
  <c r="M1624" i="21"/>
  <c r="M1625" i="21"/>
  <c r="M1626" i="21"/>
  <c r="M1627" i="21"/>
  <c r="M1628" i="21"/>
  <c r="M1629" i="21"/>
  <c r="M1630" i="21"/>
  <c r="M1631" i="21"/>
  <c r="M1632" i="21"/>
  <c r="M1633" i="21"/>
  <c r="M1634" i="21"/>
  <c r="M1635" i="21"/>
  <c r="M1636" i="21"/>
  <c r="M1637" i="21"/>
  <c r="M1638" i="21"/>
  <c r="M1639" i="21"/>
  <c r="M1640" i="21"/>
  <c r="M1641" i="21"/>
  <c r="M1642" i="21"/>
  <c r="M1643" i="21"/>
  <c r="M1644" i="21"/>
  <c r="M1645" i="21"/>
  <c r="M1646" i="21"/>
  <c r="M1647" i="21"/>
  <c r="M1648" i="21"/>
  <c r="M1649" i="21"/>
  <c r="M1650" i="21"/>
  <c r="M1651" i="21"/>
  <c r="M1652" i="21"/>
  <c r="M1653" i="21"/>
  <c r="M1654" i="21"/>
  <c r="M1655" i="21"/>
  <c r="M1656" i="21"/>
  <c r="M1657" i="21"/>
  <c r="M1658" i="21"/>
  <c r="M1659" i="21"/>
  <c r="M1660" i="21"/>
  <c r="M1661" i="21"/>
  <c r="M1662" i="21"/>
  <c r="M1663" i="21"/>
  <c r="M1664" i="21"/>
  <c r="M1665" i="21"/>
  <c r="M1666" i="21"/>
  <c r="M1667" i="21"/>
  <c r="M1668" i="21"/>
  <c r="M1669" i="21"/>
  <c r="M1670" i="21"/>
  <c r="M1671" i="21"/>
  <c r="M1672" i="21"/>
  <c r="M1673" i="21"/>
  <c r="M1674" i="21"/>
  <c r="M1675" i="21"/>
  <c r="M1676" i="21"/>
  <c r="M1677" i="21"/>
  <c r="M1678" i="21"/>
  <c r="M1679" i="21"/>
  <c r="M1680" i="21"/>
  <c r="M1681" i="21"/>
  <c r="M1682" i="21"/>
  <c r="M1683" i="21"/>
  <c r="M1684" i="21"/>
  <c r="M1685" i="21"/>
  <c r="M1686" i="21"/>
  <c r="M1687" i="21"/>
  <c r="M1688" i="21"/>
  <c r="M1689" i="21"/>
  <c r="M1690" i="21"/>
  <c r="M1691" i="21"/>
  <c r="M1692" i="21"/>
  <c r="M1693" i="21"/>
  <c r="M1694" i="21"/>
  <c r="M1695" i="21"/>
  <c r="M1696" i="21"/>
  <c r="M1697" i="21"/>
  <c r="M1698" i="21"/>
  <c r="M1699" i="21"/>
  <c r="M1700" i="21"/>
  <c r="M1701" i="21"/>
  <c r="M1702" i="21"/>
  <c r="M1703" i="21"/>
  <c r="M1704" i="21"/>
  <c r="M1705" i="21"/>
  <c r="M1706" i="21"/>
  <c r="M1707" i="21"/>
  <c r="M1708" i="21"/>
  <c r="M1709" i="21"/>
  <c r="M1710" i="21"/>
  <c r="M1711" i="21"/>
  <c r="M1737" i="21"/>
  <c r="M1740" i="21"/>
  <c r="M1741" i="21"/>
  <c r="M1742" i="21"/>
  <c r="M1443" i="21"/>
  <c r="D1443" i="21"/>
  <c r="D1444" i="21"/>
  <c r="D1442" i="21"/>
  <c r="D1712" i="21"/>
  <c r="D317" i="21"/>
  <c r="D318" i="21"/>
  <c r="D1432" i="21"/>
  <c r="D1608" i="21"/>
  <c r="D1610" i="21"/>
  <c r="D1613" i="21"/>
  <c r="D1713" i="21"/>
  <c r="D1722" i="21"/>
  <c r="D1723" i="21"/>
  <c r="D1724" i="21"/>
  <c r="D1727" i="21"/>
  <c r="D1435" i="21"/>
  <c r="D1715" i="21"/>
  <c r="D1720" i="21"/>
  <c r="D1721" i="21"/>
  <c r="D1726" i="21"/>
  <c r="D1728" i="21"/>
  <c r="D1735" i="21"/>
  <c r="D1736" i="21"/>
  <c r="D1609" i="21"/>
  <c r="D1611" i="21"/>
  <c r="D1719" i="21"/>
  <c r="D1730" i="21"/>
  <c r="D1725" i="21"/>
  <c r="D1729" i="21"/>
  <c r="D1440" i="21"/>
  <c r="D75" i="21"/>
  <c r="D1437" i="21"/>
  <c r="D1734" i="21"/>
  <c r="D1434" i="21"/>
  <c r="D1714" i="21"/>
  <c r="D1733" i="21"/>
  <c r="D1478" i="21"/>
  <c r="D1588" i="21"/>
  <c r="D1718" i="21"/>
  <c r="D1717" i="21"/>
  <c r="D1732" i="21"/>
  <c r="D1439" i="21"/>
  <c r="D1731" i="21"/>
  <c r="D1716" i="21"/>
  <c r="D1615" i="21"/>
  <c r="D1616" i="21"/>
  <c r="D1738" i="21"/>
  <c r="D1739" i="21"/>
  <c r="D1029" i="21"/>
  <c r="D1590" i="21"/>
  <c r="D1476" i="21"/>
  <c r="D1473" i="21"/>
  <c r="D542" i="21"/>
  <c r="D596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294" i="21"/>
  <c r="D295" i="21"/>
  <c r="D296" i="21"/>
  <c r="D297" i="21"/>
  <c r="D298" i="21"/>
  <c r="D299" i="21"/>
  <c r="D300" i="21"/>
  <c r="D301" i="21"/>
  <c r="D302" i="21"/>
  <c r="D303" i="21"/>
  <c r="D304" i="21"/>
  <c r="D305" i="21"/>
  <c r="D306" i="21"/>
  <c r="D307" i="21"/>
  <c r="D308" i="21"/>
  <c r="D309" i="21"/>
  <c r="D310" i="21"/>
  <c r="D311" i="21"/>
  <c r="D312" i="21"/>
  <c r="D313" i="21"/>
  <c r="D314" i="21"/>
  <c r="D315" i="21"/>
  <c r="D316" i="21"/>
  <c r="D319" i="21"/>
  <c r="D320" i="21"/>
  <c r="D321" i="21"/>
  <c r="D322" i="21"/>
  <c r="D323" i="21"/>
  <c r="D324" i="21"/>
  <c r="D325" i="21"/>
  <c r="D326" i="21"/>
  <c r="D327" i="21"/>
  <c r="D328" i="21"/>
  <c r="D329" i="21"/>
  <c r="D330" i="21"/>
  <c r="D331" i="21"/>
  <c r="D332" i="21"/>
  <c r="D333" i="21"/>
  <c r="D334" i="21"/>
  <c r="D335" i="21"/>
  <c r="D336" i="21"/>
  <c r="D337" i="21"/>
  <c r="D338" i="21"/>
  <c r="D339" i="21"/>
  <c r="D340" i="21"/>
  <c r="D341" i="21"/>
  <c r="D342" i="21"/>
  <c r="D343" i="21"/>
  <c r="D344" i="21"/>
  <c r="D345" i="21"/>
  <c r="D346" i="21"/>
  <c r="D347" i="21"/>
  <c r="D348" i="21"/>
  <c r="D349" i="21"/>
  <c r="D350" i="21"/>
  <c r="D351" i="21"/>
  <c r="D352" i="21"/>
  <c r="D353" i="21"/>
  <c r="D354" i="21"/>
  <c r="D355" i="21"/>
  <c r="D356" i="21"/>
  <c r="D357" i="21"/>
  <c r="D358" i="21"/>
  <c r="D359" i="21"/>
  <c r="D360" i="21"/>
  <c r="D361" i="21"/>
  <c r="D362" i="21"/>
  <c r="D363" i="21"/>
  <c r="D364" i="21"/>
  <c r="D365" i="21"/>
  <c r="D366" i="21"/>
  <c r="D367" i="21"/>
  <c r="D368" i="21"/>
  <c r="D369" i="21"/>
  <c r="D370" i="21"/>
  <c r="D371" i="21"/>
  <c r="D372" i="21"/>
  <c r="D373" i="21"/>
  <c r="D374" i="21"/>
  <c r="D375" i="21"/>
  <c r="D376" i="21"/>
  <c r="D377" i="21"/>
  <c r="D378" i="21"/>
  <c r="D379" i="21"/>
  <c r="D380" i="21"/>
  <c r="D381" i="21"/>
  <c r="D382" i="21"/>
  <c r="D383" i="21"/>
  <c r="D384" i="21"/>
  <c r="D385" i="21"/>
  <c r="D386" i="21"/>
  <c r="D387" i="21"/>
  <c r="D388" i="21"/>
  <c r="D389" i="21"/>
  <c r="D390" i="21"/>
  <c r="D391" i="21"/>
  <c r="D392" i="21"/>
  <c r="D393" i="21"/>
  <c r="D394" i="21"/>
  <c r="D395" i="21"/>
  <c r="D396" i="21"/>
  <c r="D397" i="21"/>
  <c r="D398" i="21"/>
  <c r="D399" i="21"/>
  <c r="D400" i="21"/>
  <c r="D401" i="21"/>
  <c r="D402" i="21"/>
  <c r="D403" i="21"/>
  <c r="D404" i="21"/>
  <c r="D405" i="21"/>
  <c r="D406" i="21"/>
  <c r="D407" i="21"/>
  <c r="D408" i="21"/>
  <c r="D409" i="21"/>
  <c r="D410" i="21"/>
  <c r="D411" i="21"/>
  <c r="D412" i="21"/>
  <c r="D413" i="21"/>
  <c r="D414" i="21"/>
  <c r="D415" i="21"/>
  <c r="D416" i="21"/>
  <c r="D417" i="21"/>
  <c r="D418" i="21"/>
  <c r="D419" i="21"/>
  <c r="D420" i="21"/>
  <c r="D421" i="21"/>
  <c r="D422" i="21"/>
  <c r="D423" i="21"/>
  <c r="D424" i="21"/>
  <c r="D425" i="21"/>
  <c r="D426" i="21"/>
  <c r="D427" i="21"/>
  <c r="D428" i="21"/>
  <c r="D429" i="21"/>
  <c r="D430" i="21"/>
  <c r="D431" i="21"/>
  <c r="D432" i="21"/>
  <c r="D433" i="21"/>
  <c r="D434" i="21"/>
  <c r="D435" i="21"/>
  <c r="D436" i="21"/>
  <c r="D437" i="21"/>
  <c r="D438" i="21"/>
  <c r="D439" i="21"/>
  <c r="D440" i="21"/>
  <c r="D441" i="21"/>
  <c r="D442" i="21"/>
  <c r="D443" i="21"/>
  <c r="D444" i="21"/>
  <c r="D445" i="21"/>
  <c r="D446" i="21"/>
  <c r="D447" i="21"/>
  <c r="D448" i="21"/>
  <c r="D449" i="21"/>
  <c r="D450" i="21"/>
  <c r="D451" i="21"/>
  <c r="D452" i="21"/>
  <c r="D453" i="21"/>
  <c r="D454" i="21"/>
  <c r="D455" i="21"/>
  <c r="D456" i="21"/>
  <c r="D457" i="21"/>
  <c r="D458" i="21"/>
  <c r="D459" i="21"/>
  <c r="D460" i="21"/>
  <c r="D461" i="21"/>
  <c r="D462" i="21"/>
  <c r="D463" i="21"/>
  <c r="D464" i="21"/>
  <c r="D465" i="21"/>
  <c r="D466" i="21"/>
  <c r="D467" i="21"/>
  <c r="D468" i="21"/>
  <c r="D469" i="21"/>
  <c r="D470" i="21"/>
  <c r="D471" i="21"/>
  <c r="D472" i="21"/>
  <c r="D473" i="21"/>
  <c r="D474" i="21"/>
  <c r="D475" i="21"/>
  <c r="D476" i="21"/>
  <c r="D477" i="21"/>
  <c r="D478" i="21"/>
  <c r="D479" i="21"/>
  <c r="D480" i="21"/>
  <c r="D481" i="21"/>
  <c r="D482" i="21"/>
  <c r="D483" i="21"/>
  <c r="D484" i="21"/>
  <c r="D485" i="21"/>
  <c r="D486" i="21"/>
  <c r="D487" i="21"/>
  <c r="D488" i="21"/>
  <c r="D489" i="21"/>
  <c r="D490" i="21"/>
  <c r="D491" i="21"/>
  <c r="D492" i="21"/>
  <c r="D493" i="21"/>
  <c r="D494" i="21"/>
  <c r="D495" i="21"/>
  <c r="D496" i="21"/>
  <c r="D497" i="21"/>
  <c r="D498" i="21"/>
  <c r="D499" i="21"/>
  <c r="D500" i="21"/>
  <c r="D501" i="21"/>
  <c r="D502" i="21"/>
  <c r="D503" i="21"/>
  <c r="D504" i="21"/>
  <c r="D505" i="21"/>
  <c r="D506" i="21"/>
  <c r="D507" i="21"/>
  <c r="D508" i="21"/>
  <c r="D509" i="21"/>
  <c r="D510" i="21"/>
  <c r="D511" i="21"/>
  <c r="D512" i="21"/>
  <c r="D513" i="21"/>
  <c r="D514" i="21"/>
  <c r="D515" i="21"/>
  <c r="D516" i="21"/>
  <c r="D517" i="21"/>
  <c r="D518" i="21"/>
  <c r="D519" i="21"/>
  <c r="D520" i="21"/>
  <c r="D521" i="21"/>
  <c r="D522" i="21"/>
  <c r="D523" i="21"/>
  <c r="D524" i="21"/>
  <c r="D525" i="21"/>
  <c r="D526" i="21"/>
  <c r="D527" i="21"/>
  <c r="D528" i="21"/>
  <c r="D529" i="21"/>
  <c r="D530" i="21"/>
  <c r="D531" i="21"/>
  <c r="D532" i="21"/>
  <c r="D533" i="21"/>
  <c r="D534" i="21"/>
  <c r="D535" i="21"/>
  <c r="D536" i="21"/>
  <c r="D537" i="21"/>
  <c r="D538" i="21"/>
  <c r="D539" i="21"/>
  <c r="D540" i="21"/>
  <c r="D541" i="21"/>
  <c r="D543" i="21"/>
  <c r="D544" i="21"/>
  <c r="D545" i="21"/>
  <c r="D546" i="21"/>
  <c r="D547" i="21"/>
  <c r="D548" i="21"/>
  <c r="D549" i="21"/>
  <c r="D550" i="21"/>
  <c r="D551" i="21"/>
  <c r="D552" i="21"/>
  <c r="D553" i="21"/>
  <c r="D554" i="21"/>
  <c r="D555" i="21"/>
  <c r="D556" i="21"/>
  <c r="D557" i="21"/>
  <c r="D558" i="21"/>
  <c r="D559" i="21"/>
  <c r="D560" i="21"/>
  <c r="D561" i="21"/>
  <c r="D562" i="21"/>
  <c r="D563" i="21"/>
  <c r="D564" i="21"/>
  <c r="D565" i="21"/>
  <c r="D566" i="21"/>
  <c r="D567" i="21"/>
  <c r="D568" i="21"/>
  <c r="D569" i="21"/>
  <c r="D570" i="21"/>
  <c r="D571" i="21"/>
  <c r="D572" i="21"/>
  <c r="D573" i="21"/>
  <c r="D574" i="21"/>
  <c r="D575" i="21"/>
  <c r="D576" i="21"/>
  <c r="D577" i="21"/>
  <c r="D578" i="21"/>
  <c r="D579" i="21"/>
  <c r="D580" i="21"/>
  <c r="D581" i="21"/>
  <c r="D582" i="21"/>
  <c r="D583" i="21"/>
  <c r="D584" i="21"/>
  <c r="D585" i="21"/>
  <c r="D586" i="21"/>
  <c r="D587" i="21"/>
  <c r="D588" i="21"/>
  <c r="D589" i="21"/>
  <c r="D590" i="21"/>
  <c r="D591" i="21"/>
  <c r="D592" i="21"/>
  <c r="D593" i="21"/>
  <c r="D594" i="21"/>
  <c r="D595" i="21"/>
  <c r="D597" i="21"/>
  <c r="D598" i="21"/>
  <c r="D599" i="21"/>
  <c r="D600" i="21"/>
  <c r="D601" i="21"/>
  <c r="D602" i="21"/>
  <c r="D603" i="21"/>
  <c r="D604" i="21"/>
  <c r="D605" i="21"/>
  <c r="D606" i="21"/>
  <c r="D607" i="21"/>
  <c r="D608" i="21"/>
  <c r="D609" i="21"/>
  <c r="D610" i="21"/>
  <c r="D611" i="21"/>
  <c r="D612" i="21"/>
  <c r="D613" i="21"/>
  <c r="D614" i="21"/>
  <c r="D615" i="21"/>
  <c r="D616" i="21"/>
  <c r="D617" i="21"/>
  <c r="D618" i="21"/>
  <c r="D619" i="21"/>
  <c r="D620" i="21"/>
  <c r="D621" i="21"/>
  <c r="D622" i="21"/>
  <c r="D623" i="21"/>
  <c r="D624" i="21"/>
  <c r="D625" i="21"/>
  <c r="D626" i="21"/>
  <c r="D627" i="21"/>
  <c r="D628" i="21"/>
  <c r="D629" i="21"/>
  <c r="D630" i="21"/>
  <c r="D631" i="21"/>
  <c r="D632" i="21"/>
  <c r="D633" i="21"/>
  <c r="D634" i="21"/>
  <c r="D635" i="21"/>
  <c r="D636" i="21"/>
  <c r="D637" i="21"/>
  <c r="D638" i="21"/>
  <c r="D639" i="21"/>
  <c r="D640" i="21"/>
  <c r="D641" i="21"/>
  <c r="D642" i="21"/>
  <c r="D643" i="21"/>
  <c r="D644" i="21"/>
  <c r="D645" i="21"/>
  <c r="D646" i="21"/>
  <c r="D647" i="21"/>
  <c r="D648" i="21"/>
  <c r="D649" i="21"/>
  <c r="D650" i="21"/>
  <c r="D651" i="21"/>
  <c r="D652" i="21"/>
  <c r="D653" i="21"/>
  <c r="D654" i="21"/>
  <c r="D655" i="21"/>
  <c r="D656" i="21"/>
  <c r="D657" i="21"/>
  <c r="D658" i="21"/>
  <c r="D659" i="21"/>
  <c r="D660" i="21"/>
  <c r="D661" i="21"/>
  <c r="D662" i="21"/>
  <c r="D663" i="21"/>
  <c r="D664" i="21"/>
  <c r="D665" i="21"/>
  <c r="D666" i="21"/>
  <c r="D667" i="21"/>
  <c r="D668" i="21"/>
  <c r="D669" i="21"/>
  <c r="D670" i="21"/>
  <c r="D671" i="21"/>
  <c r="D672" i="21"/>
  <c r="D673" i="21"/>
  <c r="D674" i="21"/>
  <c r="D675" i="21"/>
  <c r="D676" i="21"/>
  <c r="D677" i="21"/>
  <c r="D678" i="21"/>
  <c r="D679" i="21"/>
  <c r="D680" i="21"/>
  <c r="D681" i="21"/>
  <c r="D682" i="21"/>
  <c r="D683" i="21"/>
  <c r="D684" i="21"/>
  <c r="D685" i="21"/>
  <c r="D686" i="21"/>
  <c r="D687" i="21"/>
  <c r="D688" i="21"/>
  <c r="D689" i="21"/>
  <c r="D690" i="21"/>
  <c r="D691" i="21"/>
  <c r="D692" i="21"/>
  <c r="D693" i="21"/>
  <c r="D694" i="21"/>
  <c r="D695" i="21"/>
  <c r="D696" i="21"/>
  <c r="D697" i="21"/>
  <c r="D698" i="21"/>
  <c r="D699" i="21"/>
  <c r="D700" i="21"/>
  <c r="D701" i="21"/>
  <c r="D702" i="21"/>
  <c r="D703" i="21"/>
  <c r="D704" i="21"/>
  <c r="D705" i="21"/>
  <c r="D706" i="21"/>
  <c r="D707" i="21"/>
  <c r="D708" i="21"/>
  <c r="D709" i="21"/>
  <c r="D710" i="21"/>
  <c r="D711" i="21"/>
  <c r="D712" i="21"/>
  <c r="D713" i="21"/>
  <c r="D714" i="21"/>
  <c r="D715" i="21"/>
  <c r="D716" i="21"/>
  <c r="D717" i="21"/>
  <c r="D718" i="21"/>
  <c r="D719" i="21"/>
  <c r="D720" i="21"/>
  <c r="D721" i="21"/>
  <c r="D722" i="21"/>
  <c r="D723" i="21"/>
  <c r="D724" i="21"/>
  <c r="D725" i="21"/>
  <c r="D726" i="21"/>
  <c r="D727" i="21"/>
  <c r="D728" i="21"/>
  <c r="D729" i="21"/>
  <c r="D730" i="21"/>
  <c r="D731" i="21"/>
  <c r="D732" i="21"/>
  <c r="D733" i="21"/>
  <c r="D734" i="21"/>
  <c r="D735" i="21"/>
  <c r="D736" i="21"/>
  <c r="D737" i="21"/>
  <c r="D738" i="21"/>
  <c r="D739" i="21"/>
  <c r="D740" i="21"/>
  <c r="D741" i="21"/>
  <c r="D742" i="21"/>
  <c r="D743" i="21"/>
  <c r="D744" i="21"/>
  <c r="D745" i="21"/>
  <c r="D746" i="21"/>
  <c r="D747" i="21"/>
  <c r="D748" i="21"/>
  <c r="D749" i="21"/>
  <c r="D750" i="21"/>
  <c r="D751" i="21"/>
  <c r="D752" i="21"/>
  <c r="D753" i="21"/>
  <c r="D754" i="21"/>
  <c r="D755" i="21"/>
  <c r="D756" i="21"/>
  <c r="D757" i="21"/>
  <c r="D758" i="21"/>
  <c r="D759" i="21"/>
  <c r="D760" i="21"/>
  <c r="D761" i="21"/>
  <c r="D762" i="21"/>
  <c r="D763" i="21"/>
  <c r="D764" i="21"/>
  <c r="D765" i="21"/>
  <c r="D766" i="21"/>
  <c r="D767" i="21"/>
  <c r="D768" i="21"/>
  <c r="D769" i="21"/>
  <c r="D770" i="21"/>
  <c r="D771" i="21"/>
  <c r="D772" i="21"/>
  <c r="D773" i="21"/>
  <c r="D774" i="21"/>
  <c r="D775" i="21"/>
  <c r="D776" i="21"/>
  <c r="D777" i="21"/>
  <c r="D778" i="21"/>
  <c r="D779" i="21"/>
  <c r="D780" i="21"/>
  <c r="D781" i="21"/>
  <c r="D782" i="21"/>
  <c r="D783" i="21"/>
  <c r="D784" i="21"/>
  <c r="D785" i="21"/>
  <c r="D786" i="21"/>
  <c r="D787" i="21"/>
  <c r="D788" i="21"/>
  <c r="D789" i="21"/>
  <c r="D790" i="21"/>
  <c r="D791" i="21"/>
  <c r="D792" i="21"/>
  <c r="D793" i="21"/>
  <c r="D794" i="21"/>
  <c r="D795" i="21"/>
  <c r="D796" i="21"/>
  <c r="D797" i="21"/>
  <c r="D798" i="21"/>
  <c r="D799" i="21"/>
  <c r="D800" i="21"/>
  <c r="D801" i="21"/>
  <c r="D802" i="21"/>
  <c r="D803" i="21"/>
  <c r="D804" i="21"/>
  <c r="D805" i="21"/>
  <c r="D806" i="21"/>
  <c r="D807" i="21"/>
  <c r="D808" i="21"/>
  <c r="D809" i="21"/>
  <c r="D810" i="21"/>
  <c r="D811" i="21"/>
  <c r="D812" i="21"/>
  <c r="D813" i="21"/>
  <c r="D814" i="21"/>
  <c r="D815" i="21"/>
  <c r="D816" i="21"/>
  <c r="D817" i="21"/>
  <c r="D818" i="21"/>
  <c r="D819" i="21"/>
  <c r="D820" i="21"/>
  <c r="D821" i="21"/>
  <c r="D822" i="21"/>
  <c r="D823" i="21"/>
  <c r="D824" i="21"/>
  <c r="D825" i="21"/>
  <c r="D826" i="21"/>
  <c r="D827" i="21"/>
  <c r="D828" i="21"/>
  <c r="D829" i="21"/>
  <c r="D830" i="21"/>
  <c r="D831" i="21"/>
  <c r="D832" i="21"/>
  <c r="D833" i="21"/>
  <c r="D834" i="21"/>
  <c r="D835" i="21"/>
  <c r="D836" i="21"/>
  <c r="D837" i="21"/>
  <c r="D838" i="21"/>
  <c r="D839" i="21"/>
  <c r="D840" i="21"/>
  <c r="D841" i="21"/>
  <c r="D842" i="21"/>
  <c r="D843" i="21"/>
  <c r="D844" i="21"/>
  <c r="D845" i="21"/>
  <c r="D846" i="21"/>
  <c r="D847" i="21"/>
  <c r="D848" i="21"/>
  <c r="D849" i="21"/>
  <c r="D850" i="21"/>
  <c r="D851" i="21"/>
  <c r="D852" i="21"/>
  <c r="D853" i="21"/>
  <c r="D854" i="21"/>
  <c r="D855" i="21"/>
  <c r="D856" i="21"/>
  <c r="D857" i="21"/>
  <c r="D858" i="21"/>
  <c r="D859" i="21"/>
  <c r="D860" i="21"/>
  <c r="D861" i="21"/>
  <c r="D862" i="21"/>
  <c r="D863" i="21"/>
  <c r="D864" i="21"/>
  <c r="D865" i="21"/>
  <c r="D866" i="21"/>
  <c r="D867" i="21"/>
  <c r="D868" i="21"/>
  <c r="D869" i="21"/>
  <c r="D870" i="21"/>
  <c r="D871" i="21"/>
  <c r="D872" i="21"/>
  <c r="D873" i="21"/>
  <c r="D874" i="21"/>
  <c r="D875" i="21"/>
  <c r="D876" i="21"/>
  <c r="D877" i="21"/>
  <c r="D878" i="21"/>
  <c r="D879" i="21"/>
  <c r="D880" i="21"/>
  <c r="D881" i="21"/>
  <c r="D882" i="21"/>
  <c r="D883" i="21"/>
  <c r="D884" i="21"/>
  <c r="D885" i="21"/>
  <c r="D886" i="21"/>
  <c r="D887" i="21"/>
  <c r="D888" i="21"/>
  <c r="D889" i="21"/>
  <c r="D890" i="21"/>
  <c r="D891" i="21"/>
  <c r="D892" i="21"/>
  <c r="D893" i="21"/>
  <c r="D894" i="21"/>
  <c r="D895" i="21"/>
  <c r="D896" i="21"/>
  <c r="D897" i="21"/>
  <c r="D898" i="21"/>
  <c r="D899" i="21"/>
  <c r="D900" i="21"/>
  <c r="D901" i="21"/>
  <c r="D902" i="21"/>
  <c r="D903" i="21"/>
  <c r="D904" i="21"/>
  <c r="D905" i="21"/>
  <c r="D906" i="21"/>
  <c r="D907" i="21"/>
  <c r="D908" i="21"/>
  <c r="D909" i="21"/>
  <c r="D910" i="21"/>
  <c r="D911" i="21"/>
  <c r="D912" i="21"/>
  <c r="D913" i="21"/>
  <c r="D914" i="21"/>
  <c r="D915" i="21"/>
  <c r="D916" i="21"/>
  <c r="D917" i="21"/>
  <c r="D918" i="21"/>
  <c r="D919" i="21"/>
  <c r="D920" i="21"/>
  <c r="D921" i="21"/>
  <c r="D922" i="21"/>
  <c r="D923" i="21"/>
  <c r="D924" i="21"/>
  <c r="D925" i="21"/>
  <c r="D926" i="21"/>
  <c r="D927" i="21"/>
  <c r="D928" i="21"/>
  <c r="D929" i="21"/>
  <c r="D930" i="21"/>
  <c r="D931" i="21"/>
  <c r="D932" i="21"/>
  <c r="D933" i="21"/>
  <c r="D934" i="21"/>
  <c r="D935" i="21"/>
  <c r="D936" i="21"/>
  <c r="D937" i="21"/>
  <c r="D938" i="21"/>
  <c r="D939" i="21"/>
  <c r="D940" i="21"/>
  <c r="D941" i="21"/>
  <c r="D942" i="21"/>
  <c r="D943" i="21"/>
  <c r="D944" i="21"/>
  <c r="D945" i="21"/>
  <c r="D946" i="21"/>
  <c r="D947" i="21"/>
  <c r="D948" i="21"/>
  <c r="D949" i="21"/>
  <c r="D950" i="21"/>
  <c r="D951" i="21"/>
  <c r="D952" i="21"/>
  <c r="D953" i="21"/>
  <c r="D954" i="21"/>
  <c r="D955" i="21"/>
  <c r="D956" i="21"/>
  <c r="D957" i="21"/>
  <c r="D958" i="21"/>
  <c r="D959" i="21"/>
  <c r="D960" i="21"/>
  <c r="D961" i="21"/>
  <c r="D962" i="21"/>
  <c r="D963" i="21"/>
  <c r="D964" i="21"/>
  <c r="D965" i="21"/>
  <c r="D966" i="21"/>
  <c r="D967" i="21"/>
  <c r="D968" i="21"/>
  <c r="D969" i="21"/>
  <c r="D970" i="21"/>
  <c r="D971" i="21"/>
  <c r="D972" i="21"/>
  <c r="D973" i="21"/>
  <c r="D974" i="21"/>
  <c r="D975" i="21"/>
  <c r="D976" i="21"/>
  <c r="D977" i="21"/>
  <c r="D978" i="21"/>
  <c r="D979" i="21"/>
  <c r="D980" i="21"/>
  <c r="D981" i="21"/>
  <c r="D982" i="21"/>
  <c r="D983" i="21"/>
  <c r="D984" i="21"/>
  <c r="D985" i="21"/>
  <c r="D986" i="21"/>
  <c r="D987" i="21"/>
  <c r="D988" i="21"/>
  <c r="D989" i="21"/>
  <c r="D990" i="21"/>
  <c r="D991" i="21"/>
  <c r="D992" i="21"/>
  <c r="D993" i="21"/>
  <c r="D994" i="21"/>
  <c r="D995" i="21"/>
  <c r="D996" i="21"/>
  <c r="D997" i="21"/>
  <c r="D998" i="21"/>
  <c r="D999" i="21"/>
  <c r="D1000" i="21"/>
  <c r="D1001" i="21"/>
  <c r="D1002" i="21"/>
  <c r="D1003" i="21"/>
  <c r="D1004" i="21"/>
  <c r="D1005" i="21"/>
  <c r="D1006" i="21"/>
  <c r="D1007" i="21"/>
  <c r="D1008" i="21"/>
  <c r="D1009" i="21"/>
  <c r="D1010" i="21"/>
  <c r="D1011" i="21"/>
  <c r="D1012" i="21"/>
  <c r="D1013" i="21"/>
  <c r="D1014" i="21"/>
  <c r="D1015" i="21"/>
  <c r="D1016" i="21"/>
  <c r="D1017" i="21"/>
  <c r="D1018" i="21"/>
  <c r="D1019" i="21"/>
  <c r="D1020" i="21"/>
  <c r="D1021" i="21"/>
  <c r="D1022" i="21"/>
  <c r="D1023" i="21"/>
  <c r="D1024" i="21"/>
  <c r="D1025" i="21"/>
  <c r="D1026" i="21"/>
  <c r="D1027" i="21"/>
  <c r="D1028" i="21"/>
  <c r="D1030" i="21"/>
  <c r="D1031" i="21"/>
  <c r="D1032" i="21"/>
  <c r="D1033" i="21"/>
  <c r="D1034" i="21"/>
  <c r="D1035" i="21"/>
  <c r="D1036" i="21"/>
  <c r="D1037" i="21"/>
  <c r="D1038" i="21"/>
  <c r="D1039" i="21"/>
  <c r="D1040" i="21"/>
  <c r="D1041" i="21"/>
  <c r="D1042" i="21"/>
  <c r="D1043" i="21"/>
  <c r="D1044" i="21"/>
  <c r="D1045" i="21"/>
  <c r="D1046" i="21"/>
  <c r="D1047" i="21"/>
  <c r="D1048" i="21"/>
  <c r="D1049" i="21"/>
  <c r="D1050" i="21"/>
  <c r="D1051" i="21"/>
  <c r="D1052" i="21"/>
  <c r="D1053" i="21"/>
  <c r="D1054" i="21"/>
  <c r="D1055" i="21"/>
  <c r="D1056" i="21"/>
  <c r="D1057" i="21"/>
  <c r="D1058" i="21"/>
  <c r="D1059" i="21"/>
  <c r="D1060" i="21"/>
  <c r="D1061" i="21"/>
  <c r="D1062" i="21"/>
  <c r="D1063" i="21"/>
  <c r="D1064" i="21"/>
  <c r="D1065" i="21"/>
  <c r="D1066" i="21"/>
  <c r="D1067" i="21"/>
  <c r="D1068" i="21"/>
  <c r="D1069" i="21"/>
  <c r="D1070" i="21"/>
  <c r="D1071" i="21"/>
  <c r="D1072" i="21"/>
  <c r="D1073" i="21"/>
  <c r="D1074" i="21"/>
  <c r="D1075" i="21"/>
  <c r="D1076" i="21"/>
  <c r="D1077" i="21"/>
  <c r="D1078" i="21"/>
  <c r="D1079" i="21"/>
  <c r="D1080" i="21"/>
  <c r="D1081" i="21"/>
  <c r="D1082" i="21"/>
  <c r="D1083" i="21"/>
  <c r="D1084" i="21"/>
  <c r="D1085" i="21"/>
  <c r="D1086" i="21"/>
  <c r="D1087" i="21"/>
  <c r="D1088" i="21"/>
  <c r="D1089" i="21"/>
  <c r="D1090" i="21"/>
  <c r="D1091" i="21"/>
  <c r="D1092" i="21"/>
  <c r="D1093" i="21"/>
  <c r="D1094" i="21"/>
  <c r="D1095" i="21"/>
  <c r="D1096" i="21"/>
  <c r="D1097" i="21"/>
  <c r="D1098" i="21"/>
  <c r="D1099" i="21"/>
  <c r="D1100" i="21"/>
  <c r="D1101" i="21"/>
  <c r="D1102" i="21"/>
  <c r="D1103" i="21"/>
  <c r="D1104" i="21"/>
  <c r="D1105" i="21"/>
  <c r="D1106" i="21"/>
  <c r="D1107" i="21"/>
  <c r="D1108" i="21"/>
  <c r="D1109" i="21"/>
  <c r="D1110" i="21"/>
  <c r="D1111" i="21"/>
  <c r="D1112" i="21"/>
  <c r="D1113" i="21"/>
  <c r="D1114" i="21"/>
  <c r="D1115" i="21"/>
  <c r="D1116" i="21"/>
  <c r="D1117" i="21"/>
  <c r="D1118" i="21"/>
  <c r="D1119" i="21"/>
  <c r="D1120" i="21"/>
  <c r="D1121" i="21"/>
  <c r="D1122" i="21"/>
  <c r="D1123" i="21"/>
  <c r="D1124" i="21"/>
  <c r="D1125" i="21"/>
  <c r="D1126" i="21"/>
  <c r="D1127" i="21"/>
  <c r="D1128" i="21"/>
  <c r="D1129" i="21"/>
  <c r="D1130" i="21"/>
  <c r="D1131" i="21"/>
  <c r="D1132" i="21"/>
  <c r="D1133" i="21"/>
  <c r="D1134" i="21"/>
  <c r="D1135" i="21"/>
  <c r="D1136" i="21"/>
  <c r="D1137" i="21"/>
  <c r="D1138" i="21"/>
  <c r="D1139" i="21"/>
  <c r="D1140" i="21"/>
  <c r="D1141" i="21"/>
  <c r="D1142" i="21"/>
  <c r="D1143" i="21"/>
  <c r="D1144" i="21"/>
  <c r="D1145" i="21"/>
  <c r="D1146" i="21"/>
  <c r="D1147" i="21"/>
  <c r="D1148" i="21"/>
  <c r="D1149" i="21"/>
  <c r="D1150" i="21"/>
  <c r="D1151" i="21"/>
  <c r="D1152" i="21"/>
  <c r="D1153" i="21"/>
  <c r="D1154" i="21"/>
  <c r="D1155" i="21"/>
  <c r="D1156" i="21"/>
  <c r="D1157" i="21"/>
  <c r="D1158" i="21"/>
  <c r="D1159" i="21"/>
  <c r="D1160" i="21"/>
  <c r="D1161" i="21"/>
  <c r="D1162" i="21"/>
  <c r="D1163" i="21"/>
  <c r="D1164" i="21"/>
  <c r="D1165" i="21"/>
  <c r="D1166" i="21"/>
  <c r="D1167" i="21"/>
  <c r="D1168" i="21"/>
  <c r="D1169" i="21"/>
  <c r="D1170" i="21"/>
  <c r="D1171" i="21"/>
  <c r="D1172" i="21"/>
  <c r="D1173" i="21"/>
  <c r="D1174" i="21"/>
  <c r="D1175" i="21"/>
  <c r="D1176" i="21"/>
  <c r="D1177" i="21"/>
  <c r="D1178" i="21"/>
  <c r="D1179" i="21"/>
  <c r="D1180" i="21"/>
  <c r="D1181" i="21"/>
  <c r="D1182" i="21"/>
  <c r="D1183" i="21"/>
  <c r="D1184" i="21"/>
  <c r="D1185" i="21"/>
  <c r="D1186" i="21"/>
  <c r="D1187" i="21"/>
  <c r="D1188" i="21"/>
  <c r="D1189" i="21"/>
  <c r="D1190" i="21"/>
  <c r="D1191" i="21"/>
  <c r="D1192" i="21"/>
  <c r="D1193" i="21"/>
  <c r="D1194" i="21"/>
  <c r="D1195" i="21"/>
  <c r="D1196" i="21"/>
  <c r="D1197" i="21"/>
  <c r="D1198" i="21"/>
  <c r="D1199" i="21"/>
  <c r="D1200" i="21"/>
  <c r="D1201" i="21"/>
  <c r="D1202" i="21"/>
  <c r="D1203" i="21"/>
  <c r="D1204" i="21"/>
  <c r="D1205" i="21"/>
  <c r="D1206" i="21"/>
  <c r="D1207" i="21"/>
  <c r="D1208" i="21"/>
  <c r="D1209" i="21"/>
  <c r="D1210" i="21"/>
  <c r="D1211" i="21"/>
  <c r="D1212" i="21"/>
  <c r="D1213" i="21"/>
  <c r="D1214" i="21"/>
  <c r="D1215" i="21"/>
  <c r="D1216" i="21"/>
  <c r="D1217" i="21"/>
  <c r="D1218" i="21"/>
  <c r="D1219" i="21"/>
  <c r="D1220" i="21"/>
  <c r="D1221" i="21"/>
  <c r="D1222" i="21"/>
  <c r="D1223" i="21"/>
  <c r="D1224" i="21"/>
  <c r="D1225" i="21"/>
  <c r="D1226" i="21"/>
  <c r="D1227" i="21"/>
  <c r="D1228" i="21"/>
  <c r="D1229" i="21"/>
  <c r="D1230" i="21"/>
  <c r="D1231" i="21"/>
  <c r="D1232" i="21"/>
  <c r="D1233" i="21"/>
  <c r="D1234" i="21"/>
  <c r="D1235" i="21"/>
  <c r="D1236" i="21"/>
  <c r="D1237" i="21"/>
  <c r="D1238" i="21"/>
  <c r="D1239" i="21"/>
  <c r="D1240" i="21"/>
  <c r="D1241" i="21"/>
  <c r="D1242" i="21"/>
  <c r="D1243" i="21"/>
  <c r="D1244" i="21"/>
  <c r="D1245" i="21"/>
  <c r="D1246" i="21"/>
  <c r="D1247" i="21"/>
  <c r="D1248" i="21"/>
  <c r="D1249" i="21"/>
  <c r="D1250" i="21"/>
  <c r="D1251" i="21"/>
  <c r="D1252" i="21"/>
  <c r="D1253" i="21"/>
  <c r="D1254" i="21"/>
  <c r="D1255" i="21"/>
  <c r="D1256" i="21"/>
  <c r="D1257" i="21"/>
  <c r="D1258" i="21"/>
  <c r="D1259" i="21"/>
  <c r="D1260" i="21"/>
  <c r="D1261" i="21"/>
  <c r="D1262" i="21"/>
  <c r="D1263" i="21"/>
  <c r="D1264" i="21"/>
  <c r="D1265" i="21"/>
  <c r="D1266" i="21"/>
  <c r="D1267" i="21"/>
  <c r="D1268" i="21"/>
  <c r="D1269" i="21"/>
  <c r="D1270" i="21"/>
  <c r="D1271" i="21"/>
  <c r="D1272" i="21"/>
  <c r="D1273" i="21"/>
  <c r="D1274" i="21"/>
  <c r="D1275" i="21"/>
  <c r="D1276" i="21"/>
  <c r="D1277" i="21"/>
  <c r="D1278" i="21"/>
  <c r="D1279" i="21"/>
  <c r="D1280" i="21"/>
  <c r="D1281" i="21"/>
  <c r="D1282" i="21"/>
  <c r="D1283" i="21"/>
  <c r="D1284" i="21"/>
  <c r="D1285" i="21"/>
  <c r="D1286" i="21"/>
  <c r="D1287" i="21"/>
  <c r="D1288" i="21"/>
  <c r="D1289" i="21"/>
  <c r="D1290" i="21"/>
  <c r="D1291" i="21"/>
  <c r="D1292" i="21"/>
  <c r="D1293" i="21"/>
  <c r="D1294" i="21"/>
  <c r="D1295" i="21"/>
  <c r="D1296" i="21"/>
  <c r="D1297" i="21"/>
  <c r="D1298" i="21"/>
  <c r="D1299" i="21"/>
  <c r="D1300" i="21"/>
  <c r="D1301" i="21"/>
  <c r="D1302" i="21"/>
  <c r="D1303" i="21"/>
  <c r="D1304" i="21"/>
  <c r="D1305" i="21"/>
  <c r="D1306" i="21"/>
  <c r="D1307" i="21"/>
  <c r="D1308" i="21"/>
  <c r="D1309" i="21"/>
  <c r="D1310" i="21"/>
  <c r="D1311" i="21"/>
  <c r="D1312" i="21"/>
  <c r="D1313" i="21"/>
  <c r="D1314" i="21"/>
  <c r="D1315" i="21"/>
  <c r="D1316" i="21"/>
  <c r="D1317" i="21"/>
  <c r="D1318" i="21"/>
  <c r="D1319" i="21"/>
  <c r="D1320" i="21"/>
  <c r="D1321" i="21"/>
  <c r="D1322" i="21"/>
  <c r="D1323" i="21"/>
  <c r="D1324" i="21"/>
  <c r="D1325" i="21"/>
  <c r="D1326" i="21"/>
  <c r="D1327" i="21"/>
  <c r="D1328" i="21"/>
  <c r="D1329" i="21"/>
  <c r="D1330" i="21"/>
  <c r="D1331" i="21"/>
  <c r="D1332" i="21"/>
  <c r="D1333" i="21"/>
  <c r="D1334" i="21"/>
  <c r="D1335" i="21"/>
  <c r="D1336" i="21"/>
  <c r="D1337" i="21"/>
  <c r="D1338" i="21"/>
  <c r="D1339" i="21"/>
  <c r="D1340" i="21"/>
  <c r="D1341" i="21"/>
  <c r="D1342" i="21"/>
  <c r="D1343" i="21"/>
  <c r="D1344" i="21"/>
  <c r="D1345" i="21"/>
  <c r="D1346" i="21"/>
  <c r="D1347" i="21"/>
  <c r="D1348" i="21"/>
  <c r="D1349" i="21"/>
  <c r="D1350" i="21"/>
  <c r="D1351" i="21"/>
  <c r="D1352" i="21"/>
  <c r="D1353" i="21"/>
  <c r="D1354" i="21"/>
  <c r="D1355" i="21"/>
  <c r="D1356" i="21"/>
  <c r="D1357" i="21"/>
  <c r="D1358" i="21"/>
  <c r="D1359" i="21"/>
  <c r="D1360" i="21"/>
  <c r="D1361" i="21"/>
  <c r="D1362" i="21"/>
  <c r="D1363" i="21"/>
  <c r="D1364" i="21"/>
  <c r="D1365" i="21"/>
  <c r="D1366" i="21"/>
  <c r="D1367" i="21"/>
  <c r="D1368" i="21"/>
  <c r="D1369" i="21"/>
  <c r="D1370" i="21"/>
  <c r="D1371" i="21"/>
  <c r="D1372" i="21"/>
  <c r="D1373" i="21"/>
  <c r="D1374" i="21"/>
  <c r="D1375" i="21"/>
  <c r="D1376" i="21"/>
  <c r="D1377" i="21"/>
  <c r="D1378" i="21"/>
  <c r="D1379" i="21"/>
  <c r="D1380" i="21"/>
  <c r="D1381" i="21"/>
  <c r="D1382" i="21"/>
  <c r="D1383" i="21"/>
  <c r="D1384" i="21"/>
  <c r="D1385" i="21"/>
  <c r="D1386" i="21"/>
  <c r="D1387" i="21"/>
  <c r="D1388" i="21"/>
  <c r="D1389" i="21"/>
  <c r="D1390" i="21"/>
  <c r="D1391" i="21"/>
  <c r="D1392" i="21"/>
  <c r="D1393" i="21"/>
  <c r="D1394" i="21"/>
  <c r="D1395" i="21"/>
  <c r="D1396" i="21"/>
  <c r="D1397" i="21"/>
  <c r="D1398" i="21"/>
  <c r="D1399" i="21"/>
  <c r="D1400" i="21"/>
  <c r="D1401" i="21"/>
  <c r="D1402" i="21"/>
  <c r="D1403" i="21"/>
  <c r="D1404" i="21"/>
  <c r="D1405" i="21"/>
  <c r="D1406" i="21"/>
  <c r="D1407" i="21"/>
  <c r="D1408" i="21"/>
  <c r="D1409" i="21"/>
  <c r="D1410" i="21"/>
  <c r="D1411" i="21"/>
  <c r="D1412" i="21"/>
  <c r="D1413" i="21"/>
  <c r="D1414" i="21"/>
  <c r="D1415" i="21"/>
  <c r="D1416" i="21"/>
  <c r="D1417" i="21"/>
  <c r="D1418" i="21"/>
  <c r="D1419" i="21"/>
  <c r="D1420" i="21"/>
  <c r="D1421" i="21"/>
  <c r="D1422" i="21"/>
  <c r="D1423" i="21"/>
  <c r="D1424" i="21"/>
  <c r="D1425" i="21"/>
  <c r="D1426" i="21"/>
  <c r="D1427" i="21"/>
  <c r="D1428" i="21"/>
  <c r="D1429" i="21"/>
  <c r="D1430" i="21"/>
  <c r="D1431" i="21"/>
  <c r="D1433" i="21"/>
  <c r="D1436" i="21"/>
  <c r="D1438" i="21"/>
  <c r="D1441" i="21"/>
  <c r="D1445" i="21"/>
  <c r="D1446" i="21"/>
  <c r="D1447" i="21"/>
  <c r="D1448" i="21"/>
  <c r="D1449" i="21"/>
  <c r="D1450" i="21"/>
  <c r="D1451" i="21"/>
  <c r="D1452" i="21"/>
  <c r="D1453" i="21"/>
  <c r="D1454" i="21"/>
  <c r="D1455" i="21"/>
  <c r="D1456" i="21"/>
  <c r="D1457" i="21"/>
  <c r="D1458" i="21"/>
  <c r="D1459" i="21"/>
  <c r="D1460" i="21"/>
  <c r="D1461" i="21"/>
  <c r="D1462" i="21"/>
  <c r="D1463" i="21"/>
  <c r="D1464" i="21"/>
  <c r="D1465" i="21"/>
  <c r="D1466" i="21"/>
  <c r="D1467" i="21"/>
  <c r="D1468" i="21"/>
  <c r="D1469" i="21"/>
  <c r="D1470" i="21"/>
  <c r="D1471" i="21"/>
  <c r="D1472" i="21"/>
  <c r="D1474" i="21"/>
  <c r="D1475" i="21"/>
  <c r="D1477" i="21"/>
  <c r="D1479" i="21"/>
  <c r="D1480" i="21"/>
  <c r="D1481" i="21"/>
  <c r="D1482" i="21"/>
  <c r="D1483" i="21"/>
  <c r="D1484" i="21"/>
  <c r="D1485" i="21"/>
  <c r="D1486" i="21"/>
  <c r="D1487" i="21"/>
  <c r="D1488" i="21"/>
  <c r="D1489" i="21"/>
  <c r="D1490" i="21"/>
  <c r="D1491" i="21"/>
  <c r="D1492" i="21"/>
  <c r="D1493" i="21"/>
  <c r="D1494" i="21"/>
  <c r="D1495" i="21"/>
  <c r="D1496" i="21"/>
  <c r="D1497" i="21"/>
  <c r="D1498" i="21"/>
  <c r="D1499" i="21"/>
  <c r="D1500" i="21"/>
  <c r="D1501" i="21"/>
  <c r="D1502" i="21"/>
  <c r="D1503" i="21"/>
  <c r="D1504" i="21"/>
  <c r="D1505" i="21"/>
  <c r="D1506" i="21"/>
  <c r="D1507" i="21"/>
  <c r="D1508" i="21"/>
  <c r="D1509" i="21"/>
  <c r="D1510" i="21"/>
  <c r="D1511" i="21"/>
  <c r="D1512" i="21"/>
  <c r="D1513" i="21"/>
  <c r="D1514" i="21"/>
  <c r="D1515" i="21"/>
  <c r="D1516" i="21"/>
  <c r="D1517" i="21"/>
  <c r="D1518" i="21"/>
  <c r="D1519" i="21"/>
  <c r="D1520" i="21"/>
  <c r="D1521" i="21"/>
  <c r="D1522" i="21"/>
  <c r="D1523" i="21"/>
  <c r="D1524" i="21"/>
  <c r="D1525" i="21"/>
  <c r="D1526" i="21"/>
  <c r="D1527" i="21"/>
  <c r="D1528" i="21"/>
  <c r="D1529" i="21"/>
  <c r="D1530" i="21"/>
  <c r="D1531" i="21"/>
  <c r="D1532" i="21"/>
  <c r="D1533" i="21"/>
  <c r="D1534" i="21"/>
  <c r="D1535" i="21"/>
  <c r="D1536" i="21"/>
  <c r="D1537" i="21"/>
  <c r="D1538" i="21"/>
  <c r="D1539" i="21"/>
  <c r="D1540" i="21"/>
  <c r="D1541" i="21"/>
  <c r="D1542" i="21"/>
  <c r="D1543" i="21"/>
  <c r="D1544" i="21"/>
  <c r="D1545" i="21"/>
  <c r="D1546" i="21"/>
  <c r="D1547" i="21"/>
  <c r="D1548" i="21"/>
  <c r="D1549" i="21"/>
  <c r="D1550" i="21"/>
  <c r="D1551" i="21"/>
  <c r="D1552" i="21"/>
  <c r="D1553" i="21"/>
  <c r="D1554" i="21"/>
  <c r="D1555" i="21"/>
  <c r="D1556" i="21"/>
  <c r="D1557" i="21"/>
  <c r="D1558" i="21"/>
  <c r="D1559" i="21"/>
  <c r="D1560" i="21"/>
  <c r="D1561" i="21"/>
  <c r="D1562" i="21"/>
  <c r="D1563" i="21"/>
  <c r="D1564" i="21"/>
  <c r="D1565" i="21"/>
  <c r="D1566" i="21"/>
  <c r="D1567" i="21"/>
  <c r="D1568" i="21"/>
  <c r="D1569" i="21"/>
  <c r="D1570" i="21"/>
  <c r="D1571" i="21"/>
  <c r="D1572" i="21"/>
  <c r="D1573" i="21"/>
  <c r="D1574" i="21"/>
  <c r="D1575" i="21"/>
  <c r="D1576" i="21"/>
  <c r="D1577" i="21"/>
  <c r="D1578" i="21"/>
  <c r="D1579" i="21"/>
  <c r="D1580" i="21"/>
  <c r="D1581" i="21"/>
  <c r="D1582" i="21"/>
  <c r="D1583" i="21"/>
  <c r="D1584" i="21"/>
  <c r="D1585" i="21"/>
  <c r="D1586" i="21"/>
  <c r="D1587" i="21"/>
  <c r="D1589" i="21"/>
  <c r="D1591" i="21"/>
  <c r="D1592" i="21"/>
  <c r="D1593" i="21"/>
  <c r="D1594" i="21"/>
  <c r="D1595" i="21"/>
  <c r="D1596" i="21"/>
  <c r="D1597" i="21"/>
  <c r="D1598" i="21"/>
  <c r="D1599" i="21"/>
  <c r="D1600" i="21"/>
  <c r="D1601" i="21"/>
  <c r="D1602" i="21"/>
  <c r="D1603" i="21"/>
  <c r="D1604" i="21"/>
  <c r="D1605" i="21"/>
  <c r="D1606" i="21"/>
  <c r="D1607" i="21"/>
  <c r="D1612" i="21"/>
  <c r="D1614" i="21"/>
  <c r="D1617" i="21"/>
  <c r="D1618" i="21"/>
  <c r="D1619" i="21"/>
  <c r="D1620" i="21"/>
  <c r="D1621" i="21"/>
  <c r="D1622" i="21"/>
  <c r="D1623" i="21"/>
  <c r="D1624" i="21"/>
  <c r="D1625" i="21"/>
  <c r="D1626" i="21"/>
  <c r="D1627" i="21"/>
  <c r="D1628" i="21"/>
  <c r="D1629" i="21"/>
  <c r="D1630" i="21"/>
  <c r="D1631" i="21"/>
  <c r="D1632" i="21"/>
  <c r="D1633" i="21"/>
  <c r="D1634" i="21"/>
  <c r="D1635" i="21"/>
  <c r="D1636" i="21"/>
  <c r="D1637" i="21"/>
  <c r="D1638" i="21"/>
  <c r="D1639" i="21"/>
  <c r="D1640" i="21"/>
  <c r="D1641" i="21"/>
  <c r="D1642" i="21"/>
  <c r="D1643" i="21"/>
  <c r="D1644" i="21"/>
  <c r="D1645" i="21"/>
  <c r="D1646" i="21"/>
  <c r="D1647" i="21"/>
  <c r="D1648" i="21"/>
  <c r="D1649" i="21"/>
  <c r="D1650" i="21"/>
  <c r="D1651" i="21"/>
  <c r="D1652" i="21"/>
  <c r="D1653" i="21"/>
  <c r="D1654" i="21"/>
  <c r="D1655" i="21"/>
  <c r="D1656" i="21"/>
  <c r="D1657" i="21"/>
  <c r="D1658" i="21"/>
  <c r="D1659" i="21"/>
  <c r="D1660" i="21"/>
  <c r="D1661" i="21"/>
  <c r="D1662" i="21"/>
  <c r="D1663" i="21"/>
  <c r="D1664" i="21"/>
  <c r="D1665" i="21"/>
  <c r="D1666" i="21"/>
  <c r="D1667" i="21"/>
  <c r="D1668" i="21"/>
  <c r="D1669" i="21"/>
  <c r="D1670" i="21"/>
  <c r="D1671" i="21"/>
  <c r="D1672" i="21"/>
  <c r="D1673" i="21"/>
  <c r="D1674" i="21"/>
  <c r="D1675" i="21"/>
  <c r="D1676" i="21"/>
  <c r="D1677" i="21"/>
  <c r="D1678" i="21"/>
  <c r="D1679" i="21"/>
  <c r="D1680" i="21"/>
  <c r="D1681" i="21"/>
  <c r="D1682" i="21"/>
  <c r="D1683" i="21"/>
  <c r="D1684" i="21"/>
  <c r="D1685" i="21"/>
  <c r="D1686" i="21"/>
  <c r="D1687" i="21"/>
  <c r="D1688" i="21"/>
  <c r="D1689" i="21"/>
  <c r="D1690" i="21"/>
  <c r="D1691" i="21"/>
  <c r="D1692" i="21"/>
  <c r="D1693" i="21"/>
  <c r="D1694" i="21"/>
  <c r="D1695" i="21"/>
  <c r="D1696" i="21"/>
  <c r="D1697" i="21"/>
  <c r="D1698" i="21"/>
  <c r="D1699" i="21"/>
  <c r="D1700" i="21"/>
  <c r="D1701" i="21"/>
  <c r="D1702" i="21"/>
  <c r="D1703" i="21"/>
  <c r="D1704" i="21"/>
  <c r="D1705" i="21"/>
  <c r="D1706" i="21"/>
  <c r="D1707" i="21"/>
  <c r="D1708" i="21"/>
  <c r="D1709" i="21"/>
  <c r="D1710" i="21"/>
  <c r="D1711" i="21"/>
  <c r="D1737" i="21"/>
  <c r="D1740" i="21"/>
  <c r="D1741" i="21"/>
  <c r="D1742" i="21"/>
  <c r="C1444" i="21"/>
  <c r="V1444" i="21" s="1"/>
  <c r="X1444" i="21" s="1"/>
  <c r="C1442" i="21"/>
  <c r="V1442" i="21" s="1"/>
  <c r="X1442" i="21" s="1"/>
  <c r="C1712" i="21"/>
  <c r="V1712" i="21" s="1"/>
  <c r="X1712" i="21" s="1"/>
  <c r="C317" i="21"/>
  <c r="V317" i="21" s="1"/>
  <c r="X317" i="21" s="1"/>
  <c r="C318" i="21"/>
  <c r="V318" i="21" s="1"/>
  <c r="X318" i="21" s="1"/>
  <c r="C1432" i="21"/>
  <c r="V1432" i="21" s="1"/>
  <c r="X1432" i="21" s="1"/>
  <c r="C1608" i="21"/>
  <c r="V1608" i="21" s="1"/>
  <c r="X1608" i="21" s="1"/>
  <c r="C1610" i="21"/>
  <c r="V1610" i="21" s="1"/>
  <c r="X1610" i="21" s="1"/>
  <c r="C1613" i="21"/>
  <c r="V1613" i="21" s="1"/>
  <c r="X1613" i="21" s="1"/>
  <c r="C1713" i="21"/>
  <c r="V1713" i="21" s="1"/>
  <c r="X1713" i="21" s="1"/>
  <c r="C1722" i="21"/>
  <c r="V1722" i="21" s="1"/>
  <c r="X1722" i="21" s="1"/>
  <c r="C1723" i="21"/>
  <c r="V1723" i="21" s="1"/>
  <c r="X1723" i="21" s="1"/>
  <c r="C1724" i="21"/>
  <c r="V1724" i="21" s="1"/>
  <c r="X1724" i="21" s="1"/>
  <c r="C1727" i="21"/>
  <c r="V1727" i="21" s="1"/>
  <c r="X1727" i="21" s="1"/>
  <c r="C1435" i="21"/>
  <c r="V1435" i="21" s="1"/>
  <c r="X1435" i="21" s="1"/>
  <c r="C1715" i="21"/>
  <c r="V1715" i="21" s="1"/>
  <c r="X1715" i="21" s="1"/>
  <c r="C1720" i="21"/>
  <c r="V1720" i="21" s="1"/>
  <c r="X1720" i="21" s="1"/>
  <c r="C1721" i="21"/>
  <c r="V1721" i="21" s="1"/>
  <c r="X1721" i="21" s="1"/>
  <c r="C1726" i="21"/>
  <c r="V1726" i="21" s="1"/>
  <c r="X1726" i="21" s="1"/>
  <c r="C1728" i="21"/>
  <c r="V1728" i="21" s="1"/>
  <c r="X1728" i="21" s="1"/>
  <c r="C1735" i="21"/>
  <c r="V1735" i="21" s="1"/>
  <c r="X1735" i="21" s="1"/>
  <c r="C1736" i="21"/>
  <c r="V1736" i="21" s="1"/>
  <c r="X1736" i="21" s="1"/>
  <c r="C1609" i="21"/>
  <c r="V1609" i="21" s="1"/>
  <c r="X1609" i="21" s="1"/>
  <c r="C1611" i="21"/>
  <c r="V1611" i="21" s="1"/>
  <c r="X1611" i="21" s="1"/>
  <c r="C1719" i="21"/>
  <c r="V1719" i="21" s="1"/>
  <c r="X1719" i="21" s="1"/>
  <c r="C1730" i="21"/>
  <c r="V1730" i="21" s="1"/>
  <c r="X1730" i="21" s="1"/>
  <c r="C1725" i="21"/>
  <c r="V1725" i="21" s="1"/>
  <c r="X1725" i="21" s="1"/>
  <c r="C1729" i="21"/>
  <c r="V1729" i="21" s="1"/>
  <c r="X1729" i="21" s="1"/>
  <c r="C1440" i="21"/>
  <c r="V1440" i="21" s="1"/>
  <c r="X1440" i="21" s="1"/>
  <c r="C75" i="21"/>
  <c r="V75" i="21" s="1"/>
  <c r="X75" i="21" s="1"/>
  <c r="C1437" i="21"/>
  <c r="V1437" i="21" s="1"/>
  <c r="X1437" i="21" s="1"/>
  <c r="C1734" i="21"/>
  <c r="V1734" i="21" s="1"/>
  <c r="X1734" i="21" s="1"/>
  <c r="C1434" i="21"/>
  <c r="V1434" i="21" s="1"/>
  <c r="X1434" i="21" s="1"/>
  <c r="C1714" i="21"/>
  <c r="V1714" i="21" s="1"/>
  <c r="X1714" i="21" s="1"/>
  <c r="C1733" i="21"/>
  <c r="V1733" i="21" s="1"/>
  <c r="X1733" i="21" s="1"/>
  <c r="C1478" i="21"/>
  <c r="V1478" i="21" s="1"/>
  <c r="X1478" i="21" s="1"/>
  <c r="C1588" i="21"/>
  <c r="V1588" i="21" s="1"/>
  <c r="X1588" i="21" s="1"/>
  <c r="C1718" i="21"/>
  <c r="V1718" i="21" s="1"/>
  <c r="X1718" i="21" s="1"/>
  <c r="C1717" i="21"/>
  <c r="V1717" i="21" s="1"/>
  <c r="X1717" i="21" s="1"/>
  <c r="C1732" i="21"/>
  <c r="V1732" i="21" s="1"/>
  <c r="X1732" i="21" s="1"/>
  <c r="C1439" i="21"/>
  <c r="V1439" i="21" s="1"/>
  <c r="X1439" i="21" s="1"/>
  <c r="C1731" i="21"/>
  <c r="V1731" i="21" s="1"/>
  <c r="X1731" i="21" s="1"/>
  <c r="C1716" i="21"/>
  <c r="V1716" i="21" s="1"/>
  <c r="X1716" i="21" s="1"/>
  <c r="C1615" i="21"/>
  <c r="V1615" i="21" s="1"/>
  <c r="X1615" i="21" s="1"/>
  <c r="C1616" i="21"/>
  <c r="V1616" i="21" s="1"/>
  <c r="X1616" i="21" s="1"/>
  <c r="C1738" i="21"/>
  <c r="V1738" i="21" s="1"/>
  <c r="X1738" i="21" s="1"/>
  <c r="C1739" i="21"/>
  <c r="V1739" i="21" s="1"/>
  <c r="X1739" i="21" s="1"/>
  <c r="C1029" i="21"/>
  <c r="V1029" i="21" s="1"/>
  <c r="X1029" i="21" s="1"/>
  <c r="C1590" i="21"/>
  <c r="V1590" i="21" s="1"/>
  <c r="X1590" i="21" s="1"/>
  <c r="C1476" i="21"/>
  <c r="V1476" i="21" s="1"/>
  <c r="X1476" i="21" s="1"/>
  <c r="C1473" i="21"/>
  <c r="V1473" i="21" s="1"/>
  <c r="X1473" i="21" s="1"/>
  <c r="C542" i="21"/>
  <c r="V542" i="21" s="1"/>
  <c r="X542" i="21" s="1"/>
  <c r="C596" i="21"/>
  <c r="V596" i="21" s="1"/>
  <c r="X596" i="21" s="1"/>
  <c r="C3" i="21"/>
  <c r="V3" i="21" s="1"/>
  <c r="X3" i="21" s="1"/>
  <c r="C4" i="21"/>
  <c r="V4" i="21" s="1"/>
  <c r="X4" i="21" s="1"/>
  <c r="C5" i="21"/>
  <c r="V5" i="21" s="1"/>
  <c r="X5" i="21" s="1"/>
  <c r="C6" i="21"/>
  <c r="V6" i="21" s="1"/>
  <c r="X6" i="21" s="1"/>
  <c r="C7" i="21"/>
  <c r="V7" i="21" s="1"/>
  <c r="X7" i="21" s="1"/>
  <c r="C8" i="21"/>
  <c r="V8" i="21" s="1"/>
  <c r="X8" i="21" s="1"/>
  <c r="C9" i="21"/>
  <c r="V9" i="21" s="1"/>
  <c r="X9" i="21" s="1"/>
  <c r="C10" i="21"/>
  <c r="V10" i="21" s="1"/>
  <c r="X10" i="21" s="1"/>
  <c r="C11" i="21"/>
  <c r="V11" i="21" s="1"/>
  <c r="X11" i="21" s="1"/>
  <c r="C12" i="21"/>
  <c r="V12" i="21" s="1"/>
  <c r="X12" i="21" s="1"/>
  <c r="C13" i="21"/>
  <c r="V13" i="21" s="1"/>
  <c r="X13" i="21" s="1"/>
  <c r="C14" i="21"/>
  <c r="V14" i="21" s="1"/>
  <c r="X14" i="21" s="1"/>
  <c r="C15" i="21"/>
  <c r="V15" i="21" s="1"/>
  <c r="X15" i="21" s="1"/>
  <c r="C16" i="21"/>
  <c r="V16" i="21" s="1"/>
  <c r="X16" i="21" s="1"/>
  <c r="C17" i="21"/>
  <c r="V17" i="21" s="1"/>
  <c r="X17" i="21" s="1"/>
  <c r="C18" i="21"/>
  <c r="V18" i="21" s="1"/>
  <c r="X18" i="21" s="1"/>
  <c r="C19" i="21"/>
  <c r="V19" i="21" s="1"/>
  <c r="X19" i="21" s="1"/>
  <c r="C20" i="21"/>
  <c r="V20" i="21" s="1"/>
  <c r="X20" i="21" s="1"/>
  <c r="C21" i="21"/>
  <c r="V21" i="21" s="1"/>
  <c r="X21" i="21" s="1"/>
  <c r="C22" i="21"/>
  <c r="V22" i="21" s="1"/>
  <c r="X22" i="21" s="1"/>
  <c r="C23" i="21"/>
  <c r="V23" i="21" s="1"/>
  <c r="X23" i="21" s="1"/>
  <c r="C24" i="21"/>
  <c r="V24" i="21" s="1"/>
  <c r="X24" i="21" s="1"/>
  <c r="C25" i="21"/>
  <c r="V25" i="21" s="1"/>
  <c r="X25" i="21" s="1"/>
  <c r="C26" i="21"/>
  <c r="V26" i="21" s="1"/>
  <c r="X26" i="21" s="1"/>
  <c r="C27" i="21"/>
  <c r="V27" i="21" s="1"/>
  <c r="X27" i="21" s="1"/>
  <c r="C28" i="21"/>
  <c r="V28" i="21" s="1"/>
  <c r="X28" i="21" s="1"/>
  <c r="C29" i="21"/>
  <c r="V29" i="21" s="1"/>
  <c r="X29" i="21" s="1"/>
  <c r="C30" i="21"/>
  <c r="V30" i="21" s="1"/>
  <c r="X30" i="21" s="1"/>
  <c r="C31" i="21"/>
  <c r="V31" i="21" s="1"/>
  <c r="X31" i="21" s="1"/>
  <c r="C32" i="21"/>
  <c r="V32" i="21" s="1"/>
  <c r="X32" i="21" s="1"/>
  <c r="C33" i="21"/>
  <c r="V33" i="21" s="1"/>
  <c r="X33" i="21" s="1"/>
  <c r="C34" i="21"/>
  <c r="V34" i="21" s="1"/>
  <c r="X34" i="21" s="1"/>
  <c r="C35" i="21"/>
  <c r="V35" i="21" s="1"/>
  <c r="X35" i="21" s="1"/>
  <c r="C36" i="21"/>
  <c r="V36" i="21" s="1"/>
  <c r="X36" i="21" s="1"/>
  <c r="C37" i="21"/>
  <c r="V37" i="21" s="1"/>
  <c r="X37" i="21" s="1"/>
  <c r="C38" i="21"/>
  <c r="V38" i="21" s="1"/>
  <c r="X38" i="21" s="1"/>
  <c r="C39" i="21"/>
  <c r="V39" i="21" s="1"/>
  <c r="X39" i="21" s="1"/>
  <c r="C40" i="21"/>
  <c r="V40" i="21" s="1"/>
  <c r="X40" i="21" s="1"/>
  <c r="C41" i="21"/>
  <c r="V41" i="21" s="1"/>
  <c r="X41" i="21" s="1"/>
  <c r="C42" i="21"/>
  <c r="V42" i="21" s="1"/>
  <c r="X42" i="21" s="1"/>
  <c r="C43" i="21"/>
  <c r="V43" i="21" s="1"/>
  <c r="X43" i="21" s="1"/>
  <c r="C44" i="21"/>
  <c r="V44" i="21" s="1"/>
  <c r="X44" i="21" s="1"/>
  <c r="C45" i="21"/>
  <c r="V45" i="21" s="1"/>
  <c r="X45" i="21" s="1"/>
  <c r="C46" i="21"/>
  <c r="V46" i="21" s="1"/>
  <c r="X46" i="21" s="1"/>
  <c r="C47" i="21"/>
  <c r="V47" i="21" s="1"/>
  <c r="X47" i="21" s="1"/>
  <c r="C48" i="21"/>
  <c r="V48" i="21" s="1"/>
  <c r="X48" i="21" s="1"/>
  <c r="C49" i="21"/>
  <c r="V49" i="21" s="1"/>
  <c r="X49" i="21" s="1"/>
  <c r="C50" i="21"/>
  <c r="V50" i="21" s="1"/>
  <c r="X50" i="21" s="1"/>
  <c r="C51" i="21"/>
  <c r="V51" i="21" s="1"/>
  <c r="X51" i="21" s="1"/>
  <c r="C52" i="21"/>
  <c r="V52" i="21" s="1"/>
  <c r="X52" i="21" s="1"/>
  <c r="C53" i="21"/>
  <c r="V53" i="21" s="1"/>
  <c r="X53" i="21" s="1"/>
  <c r="C54" i="21"/>
  <c r="V54" i="21" s="1"/>
  <c r="X54" i="21" s="1"/>
  <c r="C55" i="21"/>
  <c r="V55" i="21" s="1"/>
  <c r="X55" i="21" s="1"/>
  <c r="C56" i="21"/>
  <c r="V56" i="21" s="1"/>
  <c r="X56" i="21" s="1"/>
  <c r="C57" i="21"/>
  <c r="V57" i="21" s="1"/>
  <c r="X57" i="21" s="1"/>
  <c r="C58" i="21"/>
  <c r="V58" i="21" s="1"/>
  <c r="X58" i="21" s="1"/>
  <c r="C59" i="21"/>
  <c r="V59" i="21" s="1"/>
  <c r="X59" i="21" s="1"/>
  <c r="C60" i="21"/>
  <c r="V60" i="21" s="1"/>
  <c r="X60" i="21" s="1"/>
  <c r="C61" i="21"/>
  <c r="V61" i="21" s="1"/>
  <c r="X61" i="21" s="1"/>
  <c r="C62" i="21"/>
  <c r="V62" i="21" s="1"/>
  <c r="X62" i="21" s="1"/>
  <c r="C63" i="21"/>
  <c r="V63" i="21" s="1"/>
  <c r="X63" i="21" s="1"/>
  <c r="C64" i="21"/>
  <c r="V64" i="21" s="1"/>
  <c r="X64" i="21" s="1"/>
  <c r="C65" i="21"/>
  <c r="V65" i="21" s="1"/>
  <c r="X65" i="21" s="1"/>
  <c r="C66" i="21"/>
  <c r="V66" i="21" s="1"/>
  <c r="X66" i="21" s="1"/>
  <c r="C67" i="21"/>
  <c r="V67" i="21" s="1"/>
  <c r="X67" i="21" s="1"/>
  <c r="C68" i="21"/>
  <c r="V68" i="21" s="1"/>
  <c r="X68" i="21" s="1"/>
  <c r="C69" i="21"/>
  <c r="V69" i="21" s="1"/>
  <c r="X69" i="21" s="1"/>
  <c r="C70" i="21"/>
  <c r="V70" i="21" s="1"/>
  <c r="X70" i="21" s="1"/>
  <c r="C71" i="21"/>
  <c r="V71" i="21" s="1"/>
  <c r="X71" i="21" s="1"/>
  <c r="C72" i="21"/>
  <c r="V72" i="21" s="1"/>
  <c r="X72" i="21" s="1"/>
  <c r="C73" i="21"/>
  <c r="V73" i="21" s="1"/>
  <c r="X73" i="21" s="1"/>
  <c r="C74" i="21"/>
  <c r="V74" i="21" s="1"/>
  <c r="X74" i="21" s="1"/>
  <c r="C76" i="21"/>
  <c r="V76" i="21" s="1"/>
  <c r="X76" i="21" s="1"/>
  <c r="C77" i="21"/>
  <c r="V77" i="21" s="1"/>
  <c r="X77" i="21" s="1"/>
  <c r="C78" i="21"/>
  <c r="V78" i="21" s="1"/>
  <c r="X78" i="21" s="1"/>
  <c r="C79" i="21"/>
  <c r="V79" i="21" s="1"/>
  <c r="X79" i="21" s="1"/>
  <c r="C80" i="21"/>
  <c r="V80" i="21" s="1"/>
  <c r="X80" i="21" s="1"/>
  <c r="C81" i="21"/>
  <c r="V81" i="21" s="1"/>
  <c r="X81" i="21" s="1"/>
  <c r="C82" i="21"/>
  <c r="V82" i="21" s="1"/>
  <c r="X82" i="21" s="1"/>
  <c r="C83" i="21"/>
  <c r="V83" i="21" s="1"/>
  <c r="X83" i="21" s="1"/>
  <c r="C84" i="21"/>
  <c r="V84" i="21" s="1"/>
  <c r="X84" i="21" s="1"/>
  <c r="C85" i="21"/>
  <c r="V85" i="21" s="1"/>
  <c r="X85" i="21" s="1"/>
  <c r="C86" i="21"/>
  <c r="V86" i="21" s="1"/>
  <c r="X86" i="21" s="1"/>
  <c r="C87" i="21"/>
  <c r="V87" i="21" s="1"/>
  <c r="X87" i="21" s="1"/>
  <c r="C88" i="21"/>
  <c r="V88" i="21" s="1"/>
  <c r="X88" i="21" s="1"/>
  <c r="C89" i="21"/>
  <c r="V89" i="21" s="1"/>
  <c r="X89" i="21" s="1"/>
  <c r="C90" i="21"/>
  <c r="V90" i="21" s="1"/>
  <c r="X90" i="21" s="1"/>
  <c r="C91" i="21"/>
  <c r="V91" i="21" s="1"/>
  <c r="X91" i="21" s="1"/>
  <c r="C92" i="21"/>
  <c r="V92" i="21" s="1"/>
  <c r="X92" i="21" s="1"/>
  <c r="C93" i="21"/>
  <c r="V93" i="21" s="1"/>
  <c r="X93" i="21" s="1"/>
  <c r="C94" i="21"/>
  <c r="V94" i="21" s="1"/>
  <c r="X94" i="21" s="1"/>
  <c r="C95" i="21"/>
  <c r="V95" i="21" s="1"/>
  <c r="X95" i="21" s="1"/>
  <c r="C96" i="21"/>
  <c r="V96" i="21" s="1"/>
  <c r="X96" i="21" s="1"/>
  <c r="C97" i="21"/>
  <c r="V97" i="21" s="1"/>
  <c r="X97" i="21" s="1"/>
  <c r="C98" i="21"/>
  <c r="V98" i="21" s="1"/>
  <c r="X98" i="21" s="1"/>
  <c r="C99" i="21"/>
  <c r="V99" i="21" s="1"/>
  <c r="X99" i="21" s="1"/>
  <c r="C100" i="21"/>
  <c r="V100" i="21" s="1"/>
  <c r="X100" i="21" s="1"/>
  <c r="C101" i="21"/>
  <c r="V101" i="21" s="1"/>
  <c r="X101" i="21" s="1"/>
  <c r="C102" i="21"/>
  <c r="V102" i="21" s="1"/>
  <c r="X102" i="21" s="1"/>
  <c r="C103" i="21"/>
  <c r="V103" i="21" s="1"/>
  <c r="X103" i="21" s="1"/>
  <c r="C104" i="21"/>
  <c r="V104" i="21" s="1"/>
  <c r="X104" i="21" s="1"/>
  <c r="C105" i="21"/>
  <c r="V105" i="21" s="1"/>
  <c r="X105" i="21" s="1"/>
  <c r="C106" i="21"/>
  <c r="V106" i="21" s="1"/>
  <c r="X106" i="21" s="1"/>
  <c r="C107" i="21"/>
  <c r="V107" i="21" s="1"/>
  <c r="X107" i="21" s="1"/>
  <c r="C108" i="21"/>
  <c r="V108" i="21" s="1"/>
  <c r="X108" i="21" s="1"/>
  <c r="C109" i="21"/>
  <c r="V109" i="21" s="1"/>
  <c r="X109" i="21" s="1"/>
  <c r="C110" i="21"/>
  <c r="V110" i="21" s="1"/>
  <c r="X110" i="21" s="1"/>
  <c r="C111" i="21"/>
  <c r="V111" i="21" s="1"/>
  <c r="X111" i="21" s="1"/>
  <c r="C112" i="21"/>
  <c r="V112" i="21" s="1"/>
  <c r="X112" i="21" s="1"/>
  <c r="C113" i="21"/>
  <c r="V113" i="21" s="1"/>
  <c r="X113" i="21" s="1"/>
  <c r="C114" i="21"/>
  <c r="V114" i="21" s="1"/>
  <c r="X114" i="21" s="1"/>
  <c r="C115" i="21"/>
  <c r="V115" i="21" s="1"/>
  <c r="X115" i="21" s="1"/>
  <c r="C116" i="21"/>
  <c r="V116" i="21" s="1"/>
  <c r="X116" i="21" s="1"/>
  <c r="C117" i="21"/>
  <c r="V117" i="21" s="1"/>
  <c r="X117" i="21" s="1"/>
  <c r="C118" i="21"/>
  <c r="V118" i="21" s="1"/>
  <c r="X118" i="21" s="1"/>
  <c r="C119" i="21"/>
  <c r="V119" i="21" s="1"/>
  <c r="X119" i="21" s="1"/>
  <c r="C120" i="21"/>
  <c r="V120" i="21" s="1"/>
  <c r="X120" i="21" s="1"/>
  <c r="C121" i="21"/>
  <c r="V121" i="21" s="1"/>
  <c r="X121" i="21" s="1"/>
  <c r="C122" i="21"/>
  <c r="V122" i="21" s="1"/>
  <c r="X122" i="21" s="1"/>
  <c r="C123" i="21"/>
  <c r="V123" i="21" s="1"/>
  <c r="X123" i="21" s="1"/>
  <c r="C124" i="21"/>
  <c r="V124" i="21" s="1"/>
  <c r="X124" i="21" s="1"/>
  <c r="C125" i="21"/>
  <c r="V125" i="21" s="1"/>
  <c r="X125" i="21" s="1"/>
  <c r="C126" i="21"/>
  <c r="V126" i="21" s="1"/>
  <c r="X126" i="21" s="1"/>
  <c r="C127" i="21"/>
  <c r="V127" i="21" s="1"/>
  <c r="X127" i="21" s="1"/>
  <c r="C128" i="21"/>
  <c r="V128" i="21" s="1"/>
  <c r="X128" i="21" s="1"/>
  <c r="C129" i="21"/>
  <c r="V129" i="21" s="1"/>
  <c r="X129" i="21" s="1"/>
  <c r="C130" i="21"/>
  <c r="V130" i="21" s="1"/>
  <c r="X130" i="21" s="1"/>
  <c r="C131" i="21"/>
  <c r="V131" i="21" s="1"/>
  <c r="X131" i="21" s="1"/>
  <c r="C132" i="21"/>
  <c r="V132" i="21" s="1"/>
  <c r="X132" i="21" s="1"/>
  <c r="C133" i="21"/>
  <c r="V133" i="21" s="1"/>
  <c r="X133" i="21" s="1"/>
  <c r="C134" i="21"/>
  <c r="V134" i="21" s="1"/>
  <c r="X134" i="21" s="1"/>
  <c r="C135" i="21"/>
  <c r="V135" i="21" s="1"/>
  <c r="X135" i="21" s="1"/>
  <c r="C136" i="21"/>
  <c r="V136" i="21" s="1"/>
  <c r="X136" i="21" s="1"/>
  <c r="C137" i="21"/>
  <c r="V137" i="21" s="1"/>
  <c r="X137" i="21" s="1"/>
  <c r="C138" i="21"/>
  <c r="V138" i="21" s="1"/>
  <c r="X138" i="21" s="1"/>
  <c r="C139" i="21"/>
  <c r="V139" i="21" s="1"/>
  <c r="X139" i="21" s="1"/>
  <c r="C140" i="21"/>
  <c r="V140" i="21" s="1"/>
  <c r="X140" i="21" s="1"/>
  <c r="C141" i="21"/>
  <c r="V141" i="21" s="1"/>
  <c r="X141" i="21" s="1"/>
  <c r="C142" i="21"/>
  <c r="V142" i="21" s="1"/>
  <c r="X142" i="21" s="1"/>
  <c r="C143" i="21"/>
  <c r="V143" i="21" s="1"/>
  <c r="X143" i="21" s="1"/>
  <c r="C144" i="21"/>
  <c r="V144" i="21" s="1"/>
  <c r="X144" i="21" s="1"/>
  <c r="C145" i="21"/>
  <c r="V145" i="21" s="1"/>
  <c r="X145" i="21" s="1"/>
  <c r="C146" i="21"/>
  <c r="V146" i="21" s="1"/>
  <c r="X146" i="21" s="1"/>
  <c r="C147" i="21"/>
  <c r="V147" i="21" s="1"/>
  <c r="X147" i="21" s="1"/>
  <c r="C148" i="21"/>
  <c r="V148" i="21" s="1"/>
  <c r="X148" i="21" s="1"/>
  <c r="C149" i="21"/>
  <c r="V149" i="21" s="1"/>
  <c r="X149" i="21" s="1"/>
  <c r="C150" i="21"/>
  <c r="V150" i="21" s="1"/>
  <c r="X150" i="21" s="1"/>
  <c r="C151" i="21"/>
  <c r="V151" i="21" s="1"/>
  <c r="X151" i="21" s="1"/>
  <c r="C152" i="21"/>
  <c r="V152" i="21" s="1"/>
  <c r="X152" i="21" s="1"/>
  <c r="C153" i="21"/>
  <c r="V153" i="21" s="1"/>
  <c r="X153" i="21" s="1"/>
  <c r="C154" i="21"/>
  <c r="V154" i="21" s="1"/>
  <c r="X154" i="21" s="1"/>
  <c r="C155" i="21"/>
  <c r="V155" i="21" s="1"/>
  <c r="X155" i="21" s="1"/>
  <c r="C156" i="21"/>
  <c r="V156" i="21" s="1"/>
  <c r="X156" i="21" s="1"/>
  <c r="C157" i="21"/>
  <c r="V157" i="21" s="1"/>
  <c r="X157" i="21" s="1"/>
  <c r="C158" i="21"/>
  <c r="V158" i="21" s="1"/>
  <c r="X158" i="21" s="1"/>
  <c r="C159" i="21"/>
  <c r="V159" i="21" s="1"/>
  <c r="X159" i="21" s="1"/>
  <c r="C160" i="21"/>
  <c r="V160" i="21" s="1"/>
  <c r="X160" i="21" s="1"/>
  <c r="C161" i="21"/>
  <c r="V161" i="21" s="1"/>
  <c r="X161" i="21" s="1"/>
  <c r="C162" i="21"/>
  <c r="V162" i="21" s="1"/>
  <c r="X162" i="21" s="1"/>
  <c r="C163" i="21"/>
  <c r="V163" i="21" s="1"/>
  <c r="X163" i="21" s="1"/>
  <c r="C164" i="21"/>
  <c r="V164" i="21" s="1"/>
  <c r="X164" i="21" s="1"/>
  <c r="C165" i="21"/>
  <c r="V165" i="21" s="1"/>
  <c r="X165" i="21" s="1"/>
  <c r="C166" i="21"/>
  <c r="V166" i="21" s="1"/>
  <c r="X166" i="21" s="1"/>
  <c r="C167" i="21"/>
  <c r="V167" i="21" s="1"/>
  <c r="X167" i="21" s="1"/>
  <c r="C168" i="21"/>
  <c r="V168" i="21" s="1"/>
  <c r="X168" i="21" s="1"/>
  <c r="C169" i="21"/>
  <c r="V169" i="21" s="1"/>
  <c r="X169" i="21" s="1"/>
  <c r="C170" i="21"/>
  <c r="V170" i="21" s="1"/>
  <c r="X170" i="21" s="1"/>
  <c r="C171" i="21"/>
  <c r="V171" i="21" s="1"/>
  <c r="X171" i="21" s="1"/>
  <c r="C172" i="21"/>
  <c r="V172" i="21" s="1"/>
  <c r="X172" i="21" s="1"/>
  <c r="C173" i="21"/>
  <c r="V173" i="21" s="1"/>
  <c r="X173" i="21" s="1"/>
  <c r="C174" i="21"/>
  <c r="V174" i="21" s="1"/>
  <c r="X174" i="21" s="1"/>
  <c r="C175" i="21"/>
  <c r="V175" i="21" s="1"/>
  <c r="X175" i="21" s="1"/>
  <c r="C176" i="21"/>
  <c r="V176" i="21" s="1"/>
  <c r="X176" i="21" s="1"/>
  <c r="C177" i="21"/>
  <c r="V177" i="21" s="1"/>
  <c r="X177" i="21" s="1"/>
  <c r="C178" i="21"/>
  <c r="V178" i="21" s="1"/>
  <c r="X178" i="21" s="1"/>
  <c r="C179" i="21"/>
  <c r="V179" i="21" s="1"/>
  <c r="X179" i="21" s="1"/>
  <c r="C180" i="21"/>
  <c r="V180" i="21" s="1"/>
  <c r="X180" i="21" s="1"/>
  <c r="C181" i="21"/>
  <c r="V181" i="21" s="1"/>
  <c r="X181" i="21" s="1"/>
  <c r="C182" i="21"/>
  <c r="V182" i="21" s="1"/>
  <c r="X182" i="21" s="1"/>
  <c r="C183" i="21"/>
  <c r="V183" i="21" s="1"/>
  <c r="X183" i="21" s="1"/>
  <c r="C184" i="21"/>
  <c r="V184" i="21" s="1"/>
  <c r="X184" i="21" s="1"/>
  <c r="C185" i="21"/>
  <c r="V185" i="21" s="1"/>
  <c r="X185" i="21" s="1"/>
  <c r="C186" i="21"/>
  <c r="V186" i="21" s="1"/>
  <c r="X186" i="21" s="1"/>
  <c r="C187" i="21"/>
  <c r="V187" i="21" s="1"/>
  <c r="X187" i="21" s="1"/>
  <c r="C188" i="21"/>
  <c r="V188" i="21" s="1"/>
  <c r="X188" i="21" s="1"/>
  <c r="C189" i="21"/>
  <c r="V189" i="21" s="1"/>
  <c r="X189" i="21" s="1"/>
  <c r="C190" i="21"/>
  <c r="V190" i="21" s="1"/>
  <c r="X190" i="21" s="1"/>
  <c r="C191" i="21"/>
  <c r="V191" i="21" s="1"/>
  <c r="X191" i="21" s="1"/>
  <c r="C192" i="21"/>
  <c r="V192" i="21" s="1"/>
  <c r="X192" i="21" s="1"/>
  <c r="C193" i="21"/>
  <c r="V193" i="21" s="1"/>
  <c r="X193" i="21" s="1"/>
  <c r="C194" i="21"/>
  <c r="V194" i="21" s="1"/>
  <c r="X194" i="21" s="1"/>
  <c r="C195" i="21"/>
  <c r="V195" i="21" s="1"/>
  <c r="X195" i="21" s="1"/>
  <c r="C196" i="21"/>
  <c r="V196" i="21" s="1"/>
  <c r="X196" i="21" s="1"/>
  <c r="C197" i="21"/>
  <c r="V197" i="21" s="1"/>
  <c r="X197" i="21" s="1"/>
  <c r="C198" i="21"/>
  <c r="V198" i="21" s="1"/>
  <c r="X198" i="21" s="1"/>
  <c r="C199" i="21"/>
  <c r="V199" i="21" s="1"/>
  <c r="X199" i="21" s="1"/>
  <c r="C200" i="21"/>
  <c r="V200" i="21" s="1"/>
  <c r="X200" i="21" s="1"/>
  <c r="C201" i="21"/>
  <c r="V201" i="21" s="1"/>
  <c r="X201" i="21" s="1"/>
  <c r="C202" i="21"/>
  <c r="V202" i="21" s="1"/>
  <c r="X202" i="21" s="1"/>
  <c r="C203" i="21"/>
  <c r="V203" i="21" s="1"/>
  <c r="X203" i="21" s="1"/>
  <c r="C204" i="21"/>
  <c r="V204" i="21" s="1"/>
  <c r="X204" i="21" s="1"/>
  <c r="C205" i="21"/>
  <c r="V205" i="21" s="1"/>
  <c r="X205" i="21" s="1"/>
  <c r="C206" i="21"/>
  <c r="V206" i="21" s="1"/>
  <c r="X206" i="21" s="1"/>
  <c r="C207" i="21"/>
  <c r="V207" i="21" s="1"/>
  <c r="X207" i="21" s="1"/>
  <c r="C208" i="21"/>
  <c r="V208" i="21" s="1"/>
  <c r="X208" i="21" s="1"/>
  <c r="C209" i="21"/>
  <c r="V209" i="21" s="1"/>
  <c r="X209" i="21" s="1"/>
  <c r="C210" i="21"/>
  <c r="V210" i="21" s="1"/>
  <c r="X210" i="21" s="1"/>
  <c r="C211" i="21"/>
  <c r="V211" i="21" s="1"/>
  <c r="X211" i="21" s="1"/>
  <c r="C212" i="21"/>
  <c r="V212" i="21" s="1"/>
  <c r="X212" i="21" s="1"/>
  <c r="C213" i="21"/>
  <c r="V213" i="21" s="1"/>
  <c r="X213" i="21" s="1"/>
  <c r="C214" i="21"/>
  <c r="V214" i="21" s="1"/>
  <c r="X214" i="21" s="1"/>
  <c r="C215" i="21"/>
  <c r="V215" i="21" s="1"/>
  <c r="X215" i="21" s="1"/>
  <c r="C216" i="21"/>
  <c r="V216" i="21" s="1"/>
  <c r="X216" i="21" s="1"/>
  <c r="C217" i="21"/>
  <c r="V217" i="21" s="1"/>
  <c r="X217" i="21" s="1"/>
  <c r="C218" i="21"/>
  <c r="V218" i="21" s="1"/>
  <c r="X218" i="21" s="1"/>
  <c r="C219" i="21"/>
  <c r="V219" i="21" s="1"/>
  <c r="X219" i="21" s="1"/>
  <c r="C220" i="21"/>
  <c r="V220" i="21" s="1"/>
  <c r="X220" i="21" s="1"/>
  <c r="C221" i="21"/>
  <c r="V221" i="21" s="1"/>
  <c r="X221" i="21" s="1"/>
  <c r="C222" i="21"/>
  <c r="V222" i="21" s="1"/>
  <c r="X222" i="21" s="1"/>
  <c r="C223" i="21"/>
  <c r="V223" i="21" s="1"/>
  <c r="X223" i="21" s="1"/>
  <c r="C224" i="21"/>
  <c r="V224" i="21" s="1"/>
  <c r="X224" i="21" s="1"/>
  <c r="C225" i="21"/>
  <c r="V225" i="21" s="1"/>
  <c r="X225" i="21" s="1"/>
  <c r="C226" i="21"/>
  <c r="V226" i="21" s="1"/>
  <c r="X226" i="21" s="1"/>
  <c r="C227" i="21"/>
  <c r="V227" i="21" s="1"/>
  <c r="X227" i="21" s="1"/>
  <c r="C228" i="21"/>
  <c r="V228" i="21" s="1"/>
  <c r="X228" i="21" s="1"/>
  <c r="C229" i="21"/>
  <c r="V229" i="21" s="1"/>
  <c r="X229" i="21" s="1"/>
  <c r="C230" i="21"/>
  <c r="V230" i="21" s="1"/>
  <c r="X230" i="21" s="1"/>
  <c r="C231" i="21"/>
  <c r="V231" i="21" s="1"/>
  <c r="X231" i="21" s="1"/>
  <c r="C232" i="21"/>
  <c r="V232" i="21" s="1"/>
  <c r="X232" i="21" s="1"/>
  <c r="C233" i="21"/>
  <c r="V233" i="21" s="1"/>
  <c r="X233" i="21" s="1"/>
  <c r="C234" i="21"/>
  <c r="V234" i="21" s="1"/>
  <c r="X234" i="21" s="1"/>
  <c r="C235" i="21"/>
  <c r="V235" i="21" s="1"/>
  <c r="X235" i="21" s="1"/>
  <c r="C236" i="21"/>
  <c r="V236" i="21" s="1"/>
  <c r="X236" i="21" s="1"/>
  <c r="C237" i="21"/>
  <c r="V237" i="21" s="1"/>
  <c r="X237" i="21" s="1"/>
  <c r="C238" i="21"/>
  <c r="V238" i="21" s="1"/>
  <c r="X238" i="21" s="1"/>
  <c r="C239" i="21"/>
  <c r="V239" i="21" s="1"/>
  <c r="X239" i="21" s="1"/>
  <c r="C240" i="21"/>
  <c r="V240" i="21" s="1"/>
  <c r="X240" i="21" s="1"/>
  <c r="C241" i="21"/>
  <c r="V241" i="21" s="1"/>
  <c r="X241" i="21" s="1"/>
  <c r="C242" i="21"/>
  <c r="V242" i="21" s="1"/>
  <c r="X242" i="21" s="1"/>
  <c r="C243" i="21"/>
  <c r="V243" i="21" s="1"/>
  <c r="X243" i="21" s="1"/>
  <c r="C244" i="21"/>
  <c r="V244" i="21" s="1"/>
  <c r="X244" i="21" s="1"/>
  <c r="C245" i="21"/>
  <c r="V245" i="21" s="1"/>
  <c r="X245" i="21" s="1"/>
  <c r="C246" i="21"/>
  <c r="V246" i="21" s="1"/>
  <c r="X246" i="21" s="1"/>
  <c r="C247" i="21"/>
  <c r="V247" i="21" s="1"/>
  <c r="X247" i="21" s="1"/>
  <c r="C248" i="21"/>
  <c r="V248" i="21" s="1"/>
  <c r="X248" i="21" s="1"/>
  <c r="C249" i="21"/>
  <c r="V249" i="21" s="1"/>
  <c r="X249" i="21" s="1"/>
  <c r="C250" i="21"/>
  <c r="V250" i="21" s="1"/>
  <c r="X250" i="21" s="1"/>
  <c r="C251" i="21"/>
  <c r="V251" i="21" s="1"/>
  <c r="X251" i="21" s="1"/>
  <c r="C252" i="21"/>
  <c r="V252" i="21" s="1"/>
  <c r="X252" i="21" s="1"/>
  <c r="C253" i="21"/>
  <c r="V253" i="21" s="1"/>
  <c r="X253" i="21" s="1"/>
  <c r="C254" i="21"/>
  <c r="V254" i="21" s="1"/>
  <c r="X254" i="21" s="1"/>
  <c r="C255" i="21"/>
  <c r="V255" i="21" s="1"/>
  <c r="X255" i="21" s="1"/>
  <c r="C256" i="21"/>
  <c r="V256" i="21" s="1"/>
  <c r="X256" i="21" s="1"/>
  <c r="C257" i="21"/>
  <c r="V257" i="21" s="1"/>
  <c r="X257" i="21" s="1"/>
  <c r="C258" i="21"/>
  <c r="V258" i="21" s="1"/>
  <c r="X258" i="21" s="1"/>
  <c r="C259" i="21"/>
  <c r="V259" i="21" s="1"/>
  <c r="X259" i="21" s="1"/>
  <c r="C260" i="21"/>
  <c r="V260" i="21" s="1"/>
  <c r="X260" i="21" s="1"/>
  <c r="C261" i="21"/>
  <c r="V261" i="21" s="1"/>
  <c r="X261" i="21" s="1"/>
  <c r="C262" i="21"/>
  <c r="V262" i="21" s="1"/>
  <c r="X262" i="21" s="1"/>
  <c r="C263" i="21"/>
  <c r="V263" i="21" s="1"/>
  <c r="X263" i="21" s="1"/>
  <c r="C264" i="21"/>
  <c r="V264" i="21" s="1"/>
  <c r="X264" i="21" s="1"/>
  <c r="C265" i="21"/>
  <c r="V265" i="21" s="1"/>
  <c r="X265" i="21" s="1"/>
  <c r="C266" i="21"/>
  <c r="V266" i="21" s="1"/>
  <c r="X266" i="21" s="1"/>
  <c r="C267" i="21"/>
  <c r="V267" i="21" s="1"/>
  <c r="X267" i="21" s="1"/>
  <c r="C268" i="21"/>
  <c r="V268" i="21" s="1"/>
  <c r="X268" i="21" s="1"/>
  <c r="C269" i="21"/>
  <c r="V269" i="21" s="1"/>
  <c r="X269" i="21" s="1"/>
  <c r="C270" i="21"/>
  <c r="V270" i="21" s="1"/>
  <c r="X270" i="21" s="1"/>
  <c r="C271" i="21"/>
  <c r="V271" i="21" s="1"/>
  <c r="X271" i="21" s="1"/>
  <c r="C272" i="21"/>
  <c r="V272" i="21" s="1"/>
  <c r="X272" i="21" s="1"/>
  <c r="C273" i="21"/>
  <c r="V273" i="21" s="1"/>
  <c r="X273" i="21" s="1"/>
  <c r="C274" i="21"/>
  <c r="V274" i="21" s="1"/>
  <c r="X274" i="21" s="1"/>
  <c r="C275" i="21"/>
  <c r="V275" i="21" s="1"/>
  <c r="X275" i="21" s="1"/>
  <c r="C276" i="21"/>
  <c r="V276" i="21" s="1"/>
  <c r="X276" i="21" s="1"/>
  <c r="C277" i="21"/>
  <c r="V277" i="21" s="1"/>
  <c r="X277" i="21" s="1"/>
  <c r="C278" i="21"/>
  <c r="V278" i="21" s="1"/>
  <c r="X278" i="21" s="1"/>
  <c r="C279" i="21"/>
  <c r="V279" i="21" s="1"/>
  <c r="X279" i="21" s="1"/>
  <c r="C280" i="21"/>
  <c r="V280" i="21" s="1"/>
  <c r="X280" i="21" s="1"/>
  <c r="C281" i="21"/>
  <c r="V281" i="21" s="1"/>
  <c r="X281" i="21" s="1"/>
  <c r="C282" i="21"/>
  <c r="V282" i="21" s="1"/>
  <c r="X282" i="21" s="1"/>
  <c r="C283" i="21"/>
  <c r="V283" i="21" s="1"/>
  <c r="X283" i="21" s="1"/>
  <c r="C284" i="21"/>
  <c r="V284" i="21" s="1"/>
  <c r="X284" i="21" s="1"/>
  <c r="C285" i="21"/>
  <c r="V285" i="21" s="1"/>
  <c r="X285" i="21" s="1"/>
  <c r="C286" i="21"/>
  <c r="V286" i="21" s="1"/>
  <c r="X286" i="21" s="1"/>
  <c r="C287" i="21"/>
  <c r="V287" i="21" s="1"/>
  <c r="X287" i="21" s="1"/>
  <c r="C288" i="21"/>
  <c r="V288" i="21" s="1"/>
  <c r="X288" i="21" s="1"/>
  <c r="C289" i="21"/>
  <c r="V289" i="21" s="1"/>
  <c r="X289" i="21" s="1"/>
  <c r="C290" i="21"/>
  <c r="V290" i="21" s="1"/>
  <c r="X290" i="21" s="1"/>
  <c r="C291" i="21"/>
  <c r="V291" i="21" s="1"/>
  <c r="X291" i="21" s="1"/>
  <c r="C292" i="21"/>
  <c r="V292" i="21" s="1"/>
  <c r="X292" i="21" s="1"/>
  <c r="C293" i="21"/>
  <c r="V293" i="21" s="1"/>
  <c r="X293" i="21" s="1"/>
  <c r="C294" i="21"/>
  <c r="V294" i="21" s="1"/>
  <c r="X294" i="21" s="1"/>
  <c r="C295" i="21"/>
  <c r="V295" i="21" s="1"/>
  <c r="X295" i="21" s="1"/>
  <c r="C296" i="21"/>
  <c r="V296" i="21" s="1"/>
  <c r="X296" i="21" s="1"/>
  <c r="C297" i="21"/>
  <c r="V297" i="21" s="1"/>
  <c r="X297" i="21" s="1"/>
  <c r="C298" i="21"/>
  <c r="V298" i="21" s="1"/>
  <c r="X298" i="21" s="1"/>
  <c r="C299" i="21"/>
  <c r="V299" i="21" s="1"/>
  <c r="X299" i="21" s="1"/>
  <c r="C300" i="21"/>
  <c r="V300" i="21" s="1"/>
  <c r="X300" i="21" s="1"/>
  <c r="C301" i="21"/>
  <c r="V301" i="21" s="1"/>
  <c r="X301" i="21" s="1"/>
  <c r="C302" i="21"/>
  <c r="V302" i="21" s="1"/>
  <c r="X302" i="21" s="1"/>
  <c r="C303" i="21"/>
  <c r="V303" i="21" s="1"/>
  <c r="X303" i="21" s="1"/>
  <c r="C304" i="21"/>
  <c r="V304" i="21" s="1"/>
  <c r="X304" i="21" s="1"/>
  <c r="C305" i="21"/>
  <c r="V305" i="21" s="1"/>
  <c r="X305" i="21" s="1"/>
  <c r="C306" i="21"/>
  <c r="V306" i="21" s="1"/>
  <c r="X306" i="21" s="1"/>
  <c r="C307" i="21"/>
  <c r="V307" i="21" s="1"/>
  <c r="X307" i="21" s="1"/>
  <c r="C308" i="21"/>
  <c r="V308" i="21" s="1"/>
  <c r="X308" i="21" s="1"/>
  <c r="C309" i="21"/>
  <c r="V309" i="21" s="1"/>
  <c r="X309" i="21" s="1"/>
  <c r="C310" i="21"/>
  <c r="V310" i="21" s="1"/>
  <c r="X310" i="21" s="1"/>
  <c r="C311" i="21"/>
  <c r="V311" i="21" s="1"/>
  <c r="X311" i="21" s="1"/>
  <c r="C312" i="21"/>
  <c r="V312" i="21" s="1"/>
  <c r="X312" i="21" s="1"/>
  <c r="C313" i="21"/>
  <c r="V313" i="21" s="1"/>
  <c r="X313" i="21" s="1"/>
  <c r="C314" i="21"/>
  <c r="V314" i="21" s="1"/>
  <c r="X314" i="21" s="1"/>
  <c r="C315" i="21"/>
  <c r="V315" i="21" s="1"/>
  <c r="X315" i="21" s="1"/>
  <c r="C316" i="21"/>
  <c r="V316" i="21" s="1"/>
  <c r="X316" i="21" s="1"/>
  <c r="C319" i="21"/>
  <c r="V319" i="21" s="1"/>
  <c r="X319" i="21" s="1"/>
  <c r="C320" i="21"/>
  <c r="V320" i="21" s="1"/>
  <c r="X320" i="21" s="1"/>
  <c r="C321" i="21"/>
  <c r="V321" i="21" s="1"/>
  <c r="X321" i="21" s="1"/>
  <c r="C322" i="21"/>
  <c r="V322" i="21" s="1"/>
  <c r="X322" i="21" s="1"/>
  <c r="C323" i="21"/>
  <c r="V323" i="21" s="1"/>
  <c r="X323" i="21" s="1"/>
  <c r="C324" i="21"/>
  <c r="V324" i="21" s="1"/>
  <c r="X324" i="21" s="1"/>
  <c r="C325" i="21"/>
  <c r="V325" i="21" s="1"/>
  <c r="X325" i="21" s="1"/>
  <c r="C326" i="21"/>
  <c r="V326" i="21" s="1"/>
  <c r="X326" i="21" s="1"/>
  <c r="C327" i="21"/>
  <c r="V327" i="21" s="1"/>
  <c r="X327" i="21" s="1"/>
  <c r="C328" i="21"/>
  <c r="V328" i="21" s="1"/>
  <c r="X328" i="21" s="1"/>
  <c r="C329" i="21"/>
  <c r="V329" i="21" s="1"/>
  <c r="X329" i="21" s="1"/>
  <c r="C330" i="21"/>
  <c r="V330" i="21" s="1"/>
  <c r="X330" i="21" s="1"/>
  <c r="C331" i="21"/>
  <c r="V331" i="21" s="1"/>
  <c r="X331" i="21" s="1"/>
  <c r="C332" i="21"/>
  <c r="V332" i="21" s="1"/>
  <c r="X332" i="21" s="1"/>
  <c r="C333" i="21"/>
  <c r="V333" i="21" s="1"/>
  <c r="X333" i="21" s="1"/>
  <c r="C334" i="21"/>
  <c r="V334" i="21" s="1"/>
  <c r="X334" i="21" s="1"/>
  <c r="C335" i="21"/>
  <c r="V335" i="21" s="1"/>
  <c r="X335" i="21" s="1"/>
  <c r="C336" i="21"/>
  <c r="V336" i="21" s="1"/>
  <c r="X336" i="21" s="1"/>
  <c r="C337" i="21"/>
  <c r="V337" i="21" s="1"/>
  <c r="X337" i="21" s="1"/>
  <c r="C338" i="21"/>
  <c r="V338" i="21" s="1"/>
  <c r="X338" i="21" s="1"/>
  <c r="C339" i="21"/>
  <c r="V339" i="21" s="1"/>
  <c r="X339" i="21" s="1"/>
  <c r="C340" i="21"/>
  <c r="V340" i="21" s="1"/>
  <c r="X340" i="21" s="1"/>
  <c r="C341" i="21"/>
  <c r="V341" i="21" s="1"/>
  <c r="X341" i="21" s="1"/>
  <c r="C342" i="21"/>
  <c r="V342" i="21" s="1"/>
  <c r="X342" i="21" s="1"/>
  <c r="C343" i="21"/>
  <c r="V343" i="21" s="1"/>
  <c r="X343" i="21" s="1"/>
  <c r="C344" i="21"/>
  <c r="V344" i="21" s="1"/>
  <c r="X344" i="21" s="1"/>
  <c r="C345" i="21"/>
  <c r="V345" i="21" s="1"/>
  <c r="X345" i="21" s="1"/>
  <c r="C346" i="21"/>
  <c r="V346" i="21" s="1"/>
  <c r="X346" i="21" s="1"/>
  <c r="C347" i="21"/>
  <c r="V347" i="21" s="1"/>
  <c r="X347" i="21" s="1"/>
  <c r="C348" i="21"/>
  <c r="V348" i="21" s="1"/>
  <c r="X348" i="21" s="1"/>
  <c r="C349" i="21"/>
  <c r="V349" i="21" s="1"/>
  <c r="X349" i="21" s="1"/>
  <c r="C350" i="21"/>
  <c r="V350" i="21" s="1"/>
  <c r="X350" i="21" s="1"/>
  <c r="C351" i="21"/>
  <c r="V351" i="21" s="1"/>
  <c r="X351" i="21" s="1"/>
  <c r="C352" i="21"/>
  <c r="V352" i="21" s="1"/>
  <c r="X352" i="21" s="1"/>
  <c r="C353" i="21"/>
  <c r="V353" i="21" s="1"/>
  <c r="X353" i="21" s="1"/>
  <c r="C354" i="21"/>
  <c r="V354" i="21" s="1"/>
  <c r="X354" i="21" s="1"/>
  <c r="C355" i="21"/>
  <c r="V355" i="21" s="1"/>
  <c r="X355" i="21" s="1"/>
  <c r="C356" i="21"/>
  <c r="V356" i="21" s="1"/>
  <c r="X356" i="21" s="1"/>
  <c r="C357" i="21"/>
  <c r="V357" i="21" s="1"/>
  <c r="X357" i="21" s="1"/>
  <c r="C358" i="21"/>
  <c r="V358" i="21" s="1"/>
  <c r="X358" i="21" s="1"/>
  <c r="C359" i="21"/>
  <c r="V359" i="21" s="1"/>
  <c r="X359" i="21" s="1"/>
  <c r="C360" i="21"/>
  <c r="V360" i="21" s="1"/>
  <c r="X360" i="21" s="1"/>
  <c r="C361" i="21"/>
  <c r="V361" i="21" s="1"/>
  <c r="X361" i="21" s="1"/>
  <c r="C362" i="21"/>
  <c r="V362" i="21" s="1"/>
  <c r="X362" i="21" s="1"/>
  <c r="C363" i="21"/>
  <c r="V363" i="21" s="1"/>
  <c r="X363" i="21" s="1"/>
  <c r="C364" i="21"/>
  <c r="V364" i="21" s="1"/>
  <c r="X364" i="21" s="1"/>
  <c r="C365" i="21"/>
  <c r="V365" i="21" s="1"/>
  <c r="X365" i="21" s="1"/>
  <c r="C366" i="21"/>
  <c r="V366" i="21" s="1"/>
  <c r="X366" i="21" s="1"/>
  <c r="C367" i="21"/>
  <c r="V367" i="21" s="1"/>
  <c r="X367" i="21" s="1"/>
  <c r="C368" i="21"/>
  <c r="V368" i="21" s="1"/>
  <c r="X368" i="21" s="1"/>
  <c r="C369" i="21"/>
  <c r="V369" i="21" s="1"/>
  <c r="X369" i="21" s="1"/>
  <c r="C370" i="21"/>
  <c r="V370" i="21" s="1"/>
  <c r="X370" i="21" s="1"/>
  <c r="C371" i="21"/>
  <c r="V371" i="21" s="1"/>
  <c r="X371" i="21" s="1"/>
  <c r="C372" i="21"/>
  <c r="V372" i="21" s="1"/>
  <c r="X372" i="21" s="1"/>
  <c r="C373" i="21"/>
  <c r="V373" i="21" s="1"/>
  <c r="X373" i="21" s="1"/>
  <c r="C374" i="21"/>
  <c r="V374" i="21" s="1"/>
  <c r="X374" i="21" s="1"/>
  <c r="C375" i="21"/>
  <c r="V375" i="21" s="1"/>
  <c r="X375" i="21" s="1"/>
  <c r="C376" i="21"/>
  <c r="V376" i="21" s="1"/>
  <c r="X376" i="21" s="1"/>
  <c r="C377" i="21"/>
  <c r="V377" i="21" s="1"/>
  <c r="X377" i="21" s="1"/>
  <c r="C378" i="21"/>
  <c r="V378" i="21" s="1"/>
  <c r="X378" i="21" s="1"/>
  <c r="C379" i="21"/>
  <c r="V379" i="21" s="1"/>
  <c r="X379" i="21" s="1"/>
  <c r="C380" i="21"/>
  <c r="V380" i="21" s="1"/>
  <c r="X380" i="21" s="1"/>
  <c r="C381" i="21"/>
  <c r="V381" i="21" s="1"/>
  <c r="X381" i="21" s="1"/>
  <c r="C382" i="21"/>
  <c r="V382" i="21" s="1"/>
  <c r="X382" i="21" s="1"/>
  <c r="C383" i="21"/>
  <c r="V383" i="21" s="1"/>
  <c r="X383" i="21" s="1"/>
  <c r="C384" i="21"/>
  <c r="V384" i="21" s="1"/>
  <c r="X384" i="21" s="1"/>
  <c r="C385" i="21"/>
  <c r="V385" i="21" s="1"/>
  <c r="X385" i="21" s="1"/>
  <c r="C386" i="21"/>
  <c r="V386" i="21" s="1"/>
  <c r="X386" i="21" s="1"/>
  <c r="C387" i="21"/>
  <c r="V387" i="21" s="1"/>
  <c r="X387" i="21" s="1"/>
  <c r="C388" i="21"/>
  <c r="V388" i="21" s="1"/>
  <c r="X388" i="21" s="1"/>
  <c r="C389" i="21"/>
  <c r="V389" i="21" s="1"/>
  <c r="X389" i="21" s="1"/>
  <c r="C390" i="21"/>
  <c r="V390" i="21" s="1"/>
  <c r="X390" i="21" s="1"/>
  <c r="C391" i="21"/>
  <c r="V391" i="21" s="1"/>
  <c r="X391" i="21" s="1"/>
  <c r="C392" i="21"/>
  <c r="V392" i="21" s="1"/>
  <c r="X392" i="21" s="1"/>
  <c r="C393" i="21"/>
  <c r="V393" i="21" s="1"/>
  <c r="X393" i="21" s="1"/>
  <c r="C394" i="21"/>
  <c r="V394" i="21" s="1"/>
  <c r="X394" i="21" s="1"/>
  <c r="C395" i="21"/>
  <c r="V395" i="21" s="1"/>
  <c r="X395" i="21" s="1"/>
  <c r="C396" i="21"/>
  <c r="V396" i="21" s="1"/>
  <c r="X396" i="21" s="1"/>
  <c r="C397" i="21"/>
  <c r="V397" i="21" s="1"/>
  <c r="X397" i="21" s="1"/>
  <c r="C398" i="21"/>
  <c r="V398" i="21" s="1"/>
  <c r="X398" i="21" s="1"/>
  <c r="C399" i="21"/>
  <c r="V399" i="21" s="1"/>
  <c r="X399" i="21" s="1"/>
  <c r="C400" i="21"/>
  <c r="V400" i="21" s="1"/>
  <c r="X400" i="21" s="1"/>
  <c r="C401" i="21"/>
  <c r="V401" i="21" s="1"/>
  <c r="X401" i="21" s="1"/>
  <c r="C402" i="21"/>
  <c r="V402" i="21" s="1"/>
  <c r="X402" i="21" s="1"/>
  <c r="C403" i="21"/>
  <c r="V403" i="21" s="1"/>
  <c r="X403" i="21" s="1"/>
  <c r="C404" i="21"/>
  <c r="V404" i="21" s="1"/>
  <c r="X404" i="21" s="1"/>
  <c r="C405" i="21"/>
  <c r="V405" i="21" s="1"/>
  <c r="X405" i="21" s="1"/>
  <c r="C406" i="21"/>
  <c r="V406" i="21" s="1"/>
  <c r="X406" i="21" s="1"/>
  <c r="C407" i="21"/>
  <c r="V407" i="21" s="1"/>
  <c r="X407" i="21" s="1"/>
  <c r="C408" i="21"/>
  <c r="V408" i="21" s="1"/>
  <c r="X408" i="21" s="1"/>
  <c r="C409" i="21"/>
  <c r="V409" i="21" s="1"/>
  <c r="X409" i="21" s="1"/>
  <c r="C410" i="21"/>
  <c r="V410" i="21" s="1"/>
  <c r="X410" i="21" s="1"/>
  <c r="C411" i="21"/>
  <c r="V411" i="21" s="1"/>
  <c r="X411" i="21" s="1"/>
  <c r="C412" i="21"/>
  <c r="V412" i="21" s="1"/>
  <c r="X412" i="21" s="1"/>
  <c r="C413" i="21"/>
  <c r="V413" i="21" s="1"/>
  <c r="X413" i="21" s="1"/>
  <c r="C414" i="21"/>
  <c r="V414" i="21" s="1"/>
  <c r="X414" i="21" s="1"/>
  <c r="C415" i="21"/>
  <c r="V415" i="21" s="1"/>
  <c r="X415" i="21" s="1"/>
  <c r="C416" i="21"/>
  <c r="V416" i="21" s="1"/>
  <c r="X416" i="21" s="1"/>
  <c r="C417" i="21"/>
  <c r="V417" i="21" s="1"/>
  <c r="X417" i="21" s="1"/>
  <c r="C418" i="21"/>
  <c r="V418" i="21" s="1"/>
  <c r="X418" i="21" s="1"/>
  <c r="C419" i="21"/>
  <c r="V419" i="21" s="1"/>
  <c r="X419" i="21" s="1"/>
  <c r="C420" i="21"/>
  <c r="V420" i="21" s="1"/>
  <c r="X420" i="21" s="1"/>
  <c r="C421" i="21"/>
  <c r="V421" i="21" s="1"/>
  <c r="X421" i="21" s="1"/>
  <c r="C422" i="21"/>
  <c r="V422" i="21" s="1"/>
  <c r="X422" i="21" s="1"/>
  <c r="C423" i="21"/>
  <c r="V423" i="21" s="1"/>
  <c r="X423" i="21" s="1"/>
  <c r="C424" i="21"/>
  <c r="V424" i="21" s="1"/>
  <c r="X424" i="21" s="1"/>
  <c r="C425" i="21"/>
  <c r="V425" i="21" s="1"/>
  <c r="X425" i="21" s="1"/>
  <c r="C426" i="21"/>
  <c r="V426" i="21" s="1"/>
  <c r="X426" i="21" s="1"/>
  <c r="C427" i="21"/>
  <c r="V427" i="21" s="1"/>
  <c r="X427" i="21" s="1"/>
  <c r="C428" i="21"/>
  <c r="V428" i="21" s="1"/>
  <c r="X428" i="21" s="1"/>
  <c r="C429" i="21"/>
  <c r="V429" i="21" s="1"/>
  <c r="X429" i="21" s="1"/>
  <c r="C430" i="21"/>
  <c r="V430" i="21" s="1"/>
  <c r="X430" i="21" s="1"/>
  <c r="C431" i="21"/>
  <c r="V431" i="21" s="1"/>
  <c r="X431" i="21" s="1"/>
  <c r="C432" i="21"/>
  <c r="V432" i="21" s="1"/>
  <c r="X432" i="21" s="1"/>
  <c r="C433" i="21"/>
  <c r="V433" i="21" s="1"/>
  <c r="X433" i="21" s="1"/>
  <c r="C434" i="21"/>
  <c r="V434" i="21" s="1"/>
  <c r="X434" i="21" s="1"/>
  <c r="C435" i="21"/>
  <c r="V435" i="21" s="1"/>
  <c r="X435" i="21" s="1"/>
  <c r="C436" i="21"/>
  <c r="V436" i="21" s="1"/>
  <c r="X436" i="21" s="1"/>
  <c r="C437" i="21"/>
  <c r="V437" i="21" s="1"/>
  <c r="X437" i="21" s="1"/>
  <c r="C438" i="21"/>
  <c r="V438" i="21" s="1"/>
  <c r="X438" i="21" s="1"/>
  <c r="C439" i="21"/>
  <c r="V439" i="21" s="1"/>
  <c r="X439" i="21" s="1"/>
  <c r="C440" i="21"/>
  <c r="V440" i="21" s="1"/>
  <c r="X440" i="21" s="1"/>
  <c r="C441" i="21"/>
  <c r="V441" i="21" s="1"/>
  <c r="X441" i="21" s="1"/>
  <c r="C442" i="21"/>
  <c r="V442" i="21" s="1"/>
  <c r="X442" i="21" s="1"/>
  <c r="C443" i="21"/>
  <c r="V443" i="21" s="1"/>
  <c r="X443" i="21" s="1"/>
  <c r="C444" i="21"/>
  <c r="V444" i="21" s="1"/>
  <c r="X444" i="21" s="1"/>
  <c r="C445" i="21"/>
  <c r="V445" i="21" s="1"/>
  <c r="X445" i="21" s="1"/>
  <c r="C446" i="21"/>
  <c r="V446" i="21" s="1"/>
  <c r="X446" i="21" s="1"/>
  <c r="C447" i="21"/>
  <c r="V447" i="21" s="1"/>
  <c r="X447" i="21" s="1"/>
  <c r="C448" i="21"/>
  <c r="V448" i="21" s="1"/>
  <c r="X448" i="21" s="1"/>
  <c r="C449" i="21"/>
  <c r="V449" i="21" s="1"/>
  <c r="X449" i="21" s="1"/>
  <c r="C450" i="21"/>
  <c r="V450" i="21" s="1"/>
  <c r="X450" i="21" s="1"/>
  <c r="C451" i="21"/>
  <c r="V451" i="21" s="1"/>
  <c r="X451" i="21" s="1"/>
  <c r="C452" i="21"/>
  <c r="V452" i="21" s="1"/>
  <c r="X452" i="21" s="1"/>
  <c r="C453" i="21"/>
  <c r="V453" i="21" s="1"/>
  <c r="X453" i="21" s="1"/>
  <c r="C454" i="21"/>
  <c r="V454" i="21" s="1"/>
  <c r="X454" i="21" s="1"/>
  <c r="C455" i="21"/>
  <c r="V455" i="21" s="1"/>
  <c r="X455" i="21" s="1"/>
  <c r="C456" i="21"/>
  <c r="V456" i="21" s="1"/>
  <c r="X456" i="21" s="1"/>
  <c r="C457" i="21"/>
  <c r="V457" i="21" s="1"/>
  <c r="X457" i="21" s="1"/>
  <c r="C458" i="21"/>
  <c r="V458" i="21" s="1"/>
  <c r="X458" i="21" s="1"/>
  <c r="C459" i="21"/>
  <c r="V459" i="21" s="1"/>
  <c r="X459" i="21" s="1"/>
  <c r="C460" i="21"/>
  <c r="V460" i="21" s="1"/>
  <c r="X460" i="21" s="1"/>
  <c r="C461" i="21"/>
  <c r="V461" i="21" s="1"/>
  <c r="X461" i="21" s="1"/>
  <c r="C462" i="21"/>
  <c r="V462" i="21" s="1"/>
  <c r="X462" i="21" s="1"/>
  <c r="C463" i="21"/>
  <c r="V463" i="21" s="1"/>
  <c r="X463" i="21" s="1"/>
  <c r="C464" i="21"/>
  <c r="V464" i="21" s="1"/>
  <c r="X464" i="21" s="1"/>
  <c r="C465" i="21"/>
  <c r="V465" i="21" s="1"/>
  <c r="X465" i="21" s="1"/>
  <c r="C466" i="21"/>
  <c r="V466" i="21" s="1"/>
  <c r="X466" i="21" s="1"/>
  <c r="C467" i="21"/>
  <c r="V467" i="21" s="1"/>
  <c r="X467" i="21" s="1"/>
  <c r="C468" i="21"/>
  <c r="V468" i="21" s="1"/>
  <c r="X468" i="21" s="1"/>
  <c r="C469" i="21"/>
  <c r="V469" i="21" s="1"/>
  <c r="X469" i="21" s="1"/>
  <c r="C470" i="21"/>
  <c r="V470" i="21" s="1"/>
  <c r="X470" i="21" s="1"/>
  <c r="C471" i="21"/>
  <c r="V471" i="21" s="1"/>
  <c r="X471" i="21" s="1"/>
  <c r="C472" i="21"/>
  <c r="V472" i="21" s="1"/>
  <c r="X472" i="21" s="1"/>
  <c r="C473" i="21"/>
  <c r="V473" i="21" s="1"/>
  <c r="X473" i="21" s="1"/>
  <c r="C474" i="21"/>
  <c r="V474" i="21" s="1"/>
  <c r="X474" i="21" s="1"/>
  <c r="C475" i="21"/>
  <c r="V475" i="21" s="1"/>
  <c r="X475" i="21" s="1"/>
  <c r="C476" i="21"/>
  <c r="V476" i="21" s="1"/>
  <c r="X476" i="21" s="1"/>
  <c r="C477" i="21"/>
  <c r="V477" i="21" s="1"/>
  <c r="X477" i="21" s="1"/>
  <c r="C478" i="21"/>
  <c r="V478" i="21" s="1"/>
  <c r="X478" i="21" s="1"/>
  <c r="C479" i="21"/>
  <c r="V479" i="21" s="1"/>
  <c r="X479" i="21" s="1"/>
  <c r="C480" i="21"/>
  <c r="V480" i="21" s="1"/>
  <c r="X480" i="21" s="1"/>
  <c r="C481" i="21"/>
  <c r="V481" i="21" s="1"/>
  <c r="X481" i="21" s="1"/>
  <c r="C482" i="21"/>
  <c r="V482" i="21" s="1"/>
  <c r="X482" i="21" s="1"/>
  <c r="C483" i="21"/>
  <c r="V483" i="21" s="1"/>
  <c r="X483" i="21" s="1"/>
  <c r="C484" i="21"/>
  <c r="V484" i="21" s="1"/>
  <c r="X484" i="21" s="1"/>
  <c r="C485" i="21"/>
  <c r="V485" i="21" s="1"/>
  <c r="X485" i="21" s="1"/>
  <c r="C486" i="21"/>
  <c r="V486" i="21" s="1"/>
  <c r="X486" i="21" s="1"/>
  <c r="C487" i="21"/>
  <c r="V487" i="21" s="1"/>
  <c r="X487" i="21" s="1"/>
  <c r="C488" i="21"/>
  <c r="V488" i="21" s="1"/>
  <c r="X488" i="21" s="1"/>
  <c r="C489" i="21"/>
  <c r="V489" i="21" s="1"/>
  <c r="X489" i="21" s="1"/>
  <c r="C490" i="21"/>
  <c r="V490" i="21" s="1"/>
  <c r="X490" i="21" s="1"/>
  <c r="C491" i="21"/>
  <c r="V491" i="21" s="1"/>
  <c r="X491" i="21" s="1"/>
  <c r="C492" i="21"/>
  <c r="V492" i="21" s="1"/>
  <c r="X492" i="21" s="1"/>
  <c r="C493" i="21"/>
  <c r="V493" i="21" s="1"/>
  <c r="X493" i="21" s="1"/>
  <c r="C494" i="21"/>
  <c r="V494" i="21" s="1"/>
  <c r="X494" i="21" s="1"/>
  <c r="C495" i="21"/>
  <c r="V495" i="21" s="1"/>
  <c r="X495" i="21" s="1"/>
  <c r="C496" i="21"/>
  <c r="V496" i="21" s="1"/>
  <c r="X496" i="21" s="1"/>
  <c r="C497" i="21"/>
  <c r="V497" i="21" s="1"/>
  <c r="X497" i="21" s="1"/>
  <c r="C498" i="21"/>
  <c r="V498" i="21" s="1"/>
  <c r="X498" i="21" s="1"/>
  <c r="C499" i="21"/>
  <c r="V499" i="21" s="1"/>
  <c r="X499" i="21" s="1"/>
  <c r="C500" i="21"/>
  <c r="V500" i="21" s="1"/>
  <c r="X500" i="21" s="1"/>
  <c r="C501" i="21"/>
  <c r="V501" i="21" s="1"/>
  <c r="X501" i="21" s="1"/>
  <c r="C502" i="21"/>
  <c r="V502" i="21" s="1"/>
  <c r="X502" i="21" s="1"/>
  <c r="C503" i="21"/>
  <c r="V503" i="21" s="1"/>
  <c r="X503" i="21" s="1"/>
  <c r="C504" i="21"/>
  <c r="V504" i="21" s="1"/>
  <c r="X504" i="21" s="1"/>
  <c r="C505" i="21"/>
  <c r="V505" i="21" s="1"/>
  <c r="X505" i="21" s="1"/>
  <c r="C506" i="21"/>
  <c r="V506" i="21" s="1"/>
  <c r="X506" i="21" s="1"/>
  <c r="C507" i="21"/>
  <c r="V507" i="21" s="1"/>
  <c r="X507" i="21" s="1"/>
  <c r="C508" i="21"/>
  <c r="V508" i="21" s="1"/>
  <c r="X508" i="21" s="1"/>
  <c r="C509" i="21"/>
  <c r="V509" i="21" s="1"/>
  <c r="X509" i="21" s="1"/>
  <c r="C510" i="21"/>
  <c r="V510" i="21" s="1"/>
  <c r="X510" i="21" s="1"/>
  <c r="C511" i="21"/>
  <c r="V511" i="21" s="1"/>
  <c r="X511" i="21" s="1"/>
  <c r="C512" i="21"/>
  <c r="V512" i="21" s="1"/>
  <c r="X512" i="21" s="1"/>
  <c r="C513" i="21"/>
  <c r="V513" i="21" s="1"/>
  <c r="X513" i="21" s="1"/>
  <c r="C514" i="21"/>
  <c r="V514" i="21" s="1"/>
  <c r="X514" i="21" s="1"/>
  <c r="C515" i="21"/>
  <c r="V515" i="21" s="1"/>
  <c r="X515" i="21" s="1"/>
  <c r="C516" i="21"/>
  <c r="V516" i="21" s="1"/>
  <c r="X516" i="21" s="1"/>
  <c r="C517" i="21"/>
  <c r="V517" i="21" s="1"/>
  <c r="X517" i="21" s="1"/>
  <c r="C518" i="21"/>
  <c r="V518" i="21" s="1"/>
  <c r="X518" i="21" s="1"/>
  <c r="C519" i="21"/>
  <c r="V519" i="21" s="1"/>
  <c r="X519" i="21" s="1"/>
  <c r="C520" i="21"/>
  <c r="V520" i="21" s="1"/>
  <c r="X520" i="21" s="1"/>
  <c r="C521" i="21"/>
  <c r="V521" i="21" s="1"/>
  <c r="X521" i="21" s="1"/>
  <c r="C522" i="21"/>
  <c r="V522" i="21" s="1"/>
  <c r="X522" i="21" s="1"/>
  <c r="C523" i="21"/>
  <c r="V523" i="21" s="1"/>
  <c r="X523" i="21" s="1"/>
  <c r="C524" i="21"/>
  <c r="V524" i="21" s="1"/>
  <c r="X524" i="21" s="1"/>
  <c r="C525" i="21"/>
  <c r="V525" i="21" s="1"/>
  <c r="X525" i="21" s="1"/>
  <c r="C526" i="21"/>
  <c r="V526" i="21" s="1"/>
  <c r="X526" i="21" s="1"/>
  <c r="C527" i="21"/>
  <c r="V527" i="21" s="1"/>
  <c r="X527" i="21" s="1"/>
  <c r="C528" i="21"/>
  <c r="V528" i="21" s="1"/>
  <c r="X528" i="21" s="1"/>
  <c r="C529" i="21"/>
  <c r="V529" i="21" s="1"/>
  <c r="X529" i="21" s="1"/>
  <c r="C530" i="21"/>
  <c r="V530" i="21" s="1"/>
  <c r="X530" i="21" s="1"/>
  <c r="C531" i="21"/>
  <c r="V531" i="21" s="1"/>
  <c r="X531" i="21" s="1"/>
  <c r="C532" i="21"/>
  <c r="V532" i="21" s="1"/>
  <c r="X532" i="21" s="1"/>
  <c r="C533" i="21"/>
  <c r="V533" i="21" s="1"/>
  <c r="X533" i="21" s="1"/>
  <c r="C534" i="21"/>
  <c r="V534" i="21" s="1"/>
  <c r="X534" i="21" s="1"/>
  <c r="C535" i="21"/>
  <c r="V535" i="21" s="1"/>
  <c r="X535" i="21" s="1"/>
  <c r="C536" i="21"/>
  <c r="V536" i="21" s="1"/>
  <c r="X536" i="21" s="1"/>
  <c r="C537" i="21"/>
  <c r="V537" i="21" s="1"/>
  <c r="X537" i="21" s="1"/>
  <c r="C538" i="21"/>
  <c r="V538" i="21" s="1"/>
  <c r="X538" i="21" s="1"/>
  <c r="C539" i="21"/>
  <c r="V539" i="21" s="1"/>
  <c r="X539" i="21" s="1"/>
  <c r="C540" i="21"/>
  <c r="V540" i="21" s="1"/>
  <c r="X540" i="21" s="1"/>
  <c r="C541" i="21"/>
  <c r="V541" i="21" s="1"/>
  <c r="X541" i="21" s="1"/>
  <c r="C543" i="21"/>
  <c r="V543" i="21" s="1"/>
  <c r="X543" i="21" s="1"/>
  <c r="C544" i="21"/>
  <c r="V544" i="21" s="1"/>
  <c r="X544" i="21" s="1"/>
  <c r="C545" i="21"/>
  <c r="V545" i="21" s="1"/>
  <c r="X545" i="21" s="1"/>
  <c r="C546" i="21"/>
  <c r="V546" i="21" s="1"/>
  <c r="X546" i="21" s="1"/>
  <c r="C547" i="21"/>
  <c r="V547" i="21" s="1"/>
  <c r="X547" i="21" s="1"/>
  <c r="C548" i="21"/>
  <c r="V548" i="21" s="1"/>
  <c r="X548" i="21" s="1"/>
  <c r="C549" i="21"/>
  <c r="V549" i="21" s="1"/>
  <c r="X549" i="21" s="1"/>
  <c r="C550" i="21"/>
  <c r="V550" i="21" s="1"/>
  <c r="X550" i="21" s="1"/>
  <c r="C551" i="21"/>
  <c r="V551" i="21" s="1"/>
  <c r="X551" i="21" s="1"/>
  <c r="C552" i="21"/>
  <c r="V552" i="21" s="1"/>
  <c r="X552" i="21" s="1"/>
  <c r="C553" i="21"/>
  <c r="V553" i="21" s="1"/>
  <c r="X553" i="21" s="1"/>
  <c r="C554" i="21"/>
  <c r="V554" i="21" s="1"/>
  <c r="X554" i="21" s="1"/>
  <c r="C555" i="21"/>
  <c r="V555" i="21" s="1"/>
  <c r="X555" i="21" s="1"/>
  <c r="C556" i="21"/>
  <c r="V556" i="21" s="1"/>
  <c r="X556" i="21" s="1"/>
  <c r="C557" i="21"/>
  <c r="V557" i="21" s="1"/>
  <c r="X557" i="21" s="1"/>
  <c r="C558" i="21"/>
  <c r="V558" i="21" s="1"/>
  <c r="X558" i="21" s="1"/>
  <c r="C559" i="21"/>
  <c r="V559" i="21" s="1"/>
  <c r="X559" i="21" s="1"/>
  <c r="C560" i="21"/>
  <c r="V560" i="21" s="1"/>
  <c r="X560" i="21" s="1"/>
  <c r="C561" i="21"/>
  <c r="V561" i="21" s="1"/>
  <c r="X561" i="21" s="1"/>
  <c r="C562" i="21"/>
  <c r="V562" i="21" s="1"/>
  <c r="X562" i="21" s="1"/>
  <c r="C563" i="21"/>
  <c r="V563" i="21" s="1"/>
  <c r="X563" i="21" s="1"/>
  <c r="C564" i="21"/>
  <c r="V564" i="21" s="1"/>
  <c r="X564" i="21" s="1"/>
  <c r="C565" i="21"/>
  <c r="V565" i="21" s="1"/>
  <c r="X565" i="21" s="1"/>
  <c r="C566" i="21"/>
  <c r="V566" i="21" s="1"/>
  <c r="X566" i="21" s="1"/>
  <c r="C567" i="21"/>
  <c r="V567" i="21" s="1"/>
  <c r="X567" i="21" s="1"/>
  <c r="C568" i="21"/>
  <c r="V568" i="21" s="1"/>
  <c r="X568" i="21" s="1"/>
  <c r="C569" i="21"/>
  <c r="V569" i="21" s="1"/>
  <c r="X569" i="21" s="1"/>
  <c r="C570" i="21"/>
  <c r="V570" i="21" s="1"/>
  <c r="X570" i="21" s="1"/>
  <c r="C571" i="21"/>
  <c r="V571" i="21" s="1"/>
  <c r="X571" i="21" s="1"/>
  <c r="C572" i="21"/>
  <c r="V572" i="21" s="1"/>
  <c r="X572" i="21" s="1"/>
  <c r="C573" i="21"/>
  <c r="V573" i="21" s="1"/>
  <c r="X573" i="21" s="1"/>
  <c r="C574" i="21"/>
  <c r="V574" i="21" s="1"/>
  <c r="X574" i="21" s="1"/>
  <c r="C575" i="21"/>
  <c r="V575" i="21" s="1"/>
  <c r="X575" i="21" s="1"/>
  <c r="C576" i="21"/>
  <c r="V576" i="21" s="1"/>
  <c r="X576" i="21" s="1"/>
  <c r="C577" i="21"/>
  <c r="V577" i="21" s="1"/>
  <c r="X577" i="21" s="1"/>
  <c r="C578" i="21"/>
  <c r="V578" i="21" s="1"/>
  <c r="X578" i="21" s="1"/>
  <c r="C579" i="21"/>
  <c r="V579" i="21" s="1"/>
  <c r="X579" i="21" s="1"/>
  <c r="C580" i="21"/>
  <c r="V580" i="21" s="1"/>
  <c r="X580" i="21" s="1"/>
  <c r="C581" i="21"/>
  <c r="V581" i="21" s="1"/>
  <c r="X581" i="21" s="1"/>
  <c r="C582" i="21"/>
  <c r="V582" i="21" s="1"/>
  <c r="X582" i="21" s="1"/>
  <c r="C583" i="21"/>
  <c r="V583" i="21" s="1"/>
  <c r="X583" i="21" s="1"/>
  <c r="C584" i="21"/>
  <c r="V584" i="21" s="1"/>
  <c r="X584" i="21" s="1"/>
  <c r="C585" i="21"/>
  <c r="V585" i="21" s="1"/>
  <c r="X585" i="21" s="1"/>
  <c r="C586" i="21"/>
  <c r="V586" i="21" s="1"/>
  <c r="X586" i="21" s="1"/>
  <c r="C587" i="21"/>
  <c r="V587" i="21" s="1"/>
  <c r="X587" i="21" s="1"/>
  <c r="C588" i="21"/>
  <c r="V588" i="21" s="1"/>
  <c r="X588" i="21" s="1"/>
  <c r="C589" i="21"/>
  <c r="V589" i="21" s="1"/>
  <c r="X589" i="21" s="1"/>
  <c r="C590" i="21"/>
  <c r="V590" i="21" s="1"/>
  <c r="X590" i="21" s="1"/>
  <c r="C591" i="21"/>
  <c r="V591" i="21" s="1"/>
  <c r="X591" i="21" s="1"/>
  <c r="C592" i="21"/>
  <c r="V592" i="21" s="1"/>
  <c r="X592" i="21" s="1"/>
  <c r="C593" i="21"/>
  <c r="V593" i="21" s="1"/>
  <c r="X593" i="21" s="1"/>
  <c r="C594" i="21"/>
  <c r="V594" i="21" s="1"/>
  <c r="X594" i="21" s="1"/>
  <c r="C595" i="21"/>
  <c r="V595" i="21" s="1"/>
  <c r="X595" i="21" s="1"/>
  <c r="C597" i="21"/>
  <c r="V597" i="21" s="1"/>
  <c r="X597" i="21" s="1"/>
  <c r="C598" i="21"/>
  <c r="V598" i="21" s="1"/>
  <c r="X598" i="21" s="1"/>
  <c r="C599" i="21"/>
  <c r="V599" i="21" s="1"/>
  <c r="X599" i="21" s="1"/>
  <c r="C600" i="21"/>
  <c r="V600" i="21" s="1"/>
  <c r="X600" i="21" s="1"/>
  <c r="C601" i="21"/>
  <c r="V601" i="21" s="1"/>
  <c r="X601" i="21" s="1"/>
  <c r="C602" i="21"/>
  <c r="V602" i="21" s="1"/>
  <c r="X602" i="21" s="1"/>
  <c r="C603" i="21"/>
  <c r="V603" i="21" s="1"/>
  <c r="X603" i="21" s="1"/>
  <c r="C604" i="21"/>
  <c r="V604" i="21" s="1"/>
  <c r="X604" i="21" s="1"/>
  <c r="C605" i="21"/>
  <c r="V605" i="21" s="1"/>
  <c r="X605" i="21" s="1"/>
  <c r="C606" i="21"/>
  <c r="V606" i="21" s="1"/>
  <c r="X606" i="21" s="1"/>
  <c r="C607" i="21"/>
  <c r="V607" i="21" s="1"/>
  <c r="X607" i="21" s="1"/>
  <c r="C608" i="21"/>
  <c r="V608" i="21" s="1"/>
  <c r="X608" i="21" s="1"/>
  <c r="C609" i="21"/>
  <c r="V609" i="21" s="1"/>
  <c r="X609" i="21" s="1"/>
  <c r="C610" i="21"/>
  <c r="V610" i="21" s="1"/>
  <c r="X610" i="21" s="1"/>
  <c r="C611" i="21"/>
  <c r="V611" i="21" s="1"/>
  <c r="X611" i="21" s="1"/>
  <c r="C612" i="21"/>
  <c r="V612" i="21" s="1"/>
  <c r="X612" i="21" s="1"/>
  <c r="C613" i="21"/>
  <c r="V613" i="21" s="1"/>
  <c r="X613" i="21" s="1"/>
  <c r="C614" i="21"/>
  <c r="V614" i="21" s="1"/>
  <c r="X614" i="21" s="1"/>
  <c r="C615" i="21"/>
  <c r="V615" i="21" s="1"/>
  <c r="X615" i="21" s="1"/>
  <c r="C616" i="21"/>
  <c r="V616" i="21" s="1"/>
  <c r="X616" i="21" s="1"/>
  <c r="C617" i="21"/>
  <c r="V617" i="21" s="1"/>
  <c r="X617" i="21" s="1"/>
  <c r="C618" i="21"/>
  <c r="V618" i="21" s="1"/>
  <c r="X618" i="21" s="1"/>
  <c r="C619" i="21"/>
  <c r="V619" i="21" s="1"/>
  <c r="X619" i="21" s="1"/>
  <c r="C620" i="21"/>
  <c r="V620" i="21" s="1"/>
  <c r="X620" i="21" s="1"/>
  <c r="C621" i="21"/>
  <c r="V621" i="21" s="1"/>
  <c r="X621" i="21" s="1"/>
  <c r="C622" i="21"/>
  <c r="V622" i="21" s="1"/>
  <c r="X622" i="21" s="1"/>
  <c r="C623" i="21"/>
  <c r="V623" i="21" s="1"/>
  <c r="X623" i="21" s="1"/>
  <c r="C624" i="21"/>
  <c r="V624" i="21" s="1"/>
  <c r="X624" i="21" s="1"/>
  <c r="C625" i="21"/>
  <c r="V625" i="21" s="1"/>
  <c r="X625" i="21" s="1"/>
  <c r="C626" i="21"/>
  <c r="V626" i="21" s="1"/>
  <c r="X626" i="21" s="1"/>
  <c r="C627" i="21"/>
  <c r="V627" i="21" s="1"/>
  <c r="X627" i="21" s="1"/>
  <c r="C628" i="21"/>
  <c r="V628" i="21" s="1"/>
  <c r="X628" i="21" s="1"/>
  <c r="C629" i="21"/>
  <c r="V629" i="21" s="1"/>
  <c r="X629" i="21" s="1"/>
  <c r="C630" i="21"/>
  <c r="V630" i="21" s="1"/>
  <c r="X630" i="21" s="1"/>
  <c r="C631" i="21"/>
  <c r="V631" i="21" s="1"/>
  <c r="X631" i="21" s="1"/>
  <c r="C632" i="21"/>
  <c r="V632" i="21" s="1"/>
  <c r="X632" i="21" s="1"/>
  <c r="C633" i="21"/>
  <c r="V633" i="21" s="1"/>
  <c r="X633" i="21" s="1"/>
  <c r="C634" i="21"/>
  <c r="V634" i="21" s="1"/>
  <c r="X634" i="21" s="1"/>
  <c r="C635" i="21"/>
  <c r="V635" i="21" s="1"/>
  <c r="X635" i="21" s="1"/>
  <c r="C636" i="21"/>
  <c r="V636" i="21" s="1"/>
  <c r="X636" i="21" s="1"/>
  <c r="C637" i="21"/>
  <c r="V637" i="21" s="1"/>
  <c r="X637" i="21" s="1"/>
  <c r="C638" i="21"/>
  <c r="V638" i="21" s="1"/>
  <c r="X638" i="21" s="1"/>
  <c r="C639" i="21"/>
  <c r="V639" i="21" s="1"/>
  <c r="X639" i="21" s="1"/>
  <c r="C640" i="21"/>
  <c r="V640" i="21" s="1"/>
  <c r="X640" i="21" s="1"/>
  <c r="C641" i="21"/>
  <c r="V641" i="21" s="1"/>
  <c r="X641" i="21" s="1"/>
  <c r="C642" i="21"/>
  <c r="V642" i="21" s="1"/>
  <c r="X642" i="21" s="1"/>
  <c r="C643" i="21"/>
  <c r="V643" i="21" s="1"/>
  <c r="X643" i="21" s="1"/>
  <c r="C644" i="21"/>
  <c r="V644" i="21" s="1"/>
  <c r="X644" i="21" s="1"/>
  <c r="C645" i="21"/>
  <c r="V645" i="21" s="1"/>
  <c r="X645" i="21" s="1"/>
  <c r="C646" i="21"/>
  <c r="V646" i="21" s="1"/>
  <c r="X646" i="21" s="1"/>
  <c r="C647" i="21"/>
  <c r="V647" i="21" s="1"/>
  <c r="X647" i="21" s="1"/>
  <c r="C648" i="21"/>
  <c r="V648" i="21" s="1"/>
  <c r="X648" i="21" s="1"/>
  <c r="C649" i="21"/>
  <c r="V649" i="21" s="1"/>
  <c r="X649" i="21" s="1"/>
  <c r="C650" i="21"/>
  <c r="V650" i="21" s="1"/>
  <c r="X650" i="21" s="1"/>
  <c r="C651" i="21"/>
  <c r="V651" i="21" s="1"/>
  <c r="X651" i="21" s="1"/>
  <c r="C652" i="21"/>
  <c r="V652" i="21" s="1"/>
  <c r="X652" i="21" s="1"/>
  <c r="C653" i="21"/>
  <c r="V653" i="21" s="1"/>
  <c r="X653" i="21" s="1"/>
  <c r="C654" i="21"/>
  <c r="V654" i="21" s="1"/>
  <c r="X654" i="21" s="1"/>
  <c r="C655" i="21"/>
  <c r="V655" i="21" s="1"/>
  <c r="X655" i="21" s="1"/>
  <c r="C656" i="21"/>
  <c r="V656" i="21" s="1"/>
  <c r="X656" i="21" s="1"/>
  <c r="C657" i="21"/>
  <c r="V657" i="21" s="1"/>
  <c r="X657" i="21" s="1"/>
  <c r="C658" i="21"/>
  <c r="V658" i="21" s="1"/>
  <c r="X658" i="21" s="1"/>
  <c r="C659" i="21"/>
  <c r="V659" i="21" s="1"/>
  <c r="X659" i="21" s="1"/>
  <c r="C660" i="21"/>
  <c r="V660" i="21" s="1"/>
  <c r="X660" i="21" s="1"/>
  <c r="C661" i="21"/>
  <c r="V661" i="21" s="1"/>
  <c r="X661" i="21" s="1"/>
  <c r="C662" i="21"/>
  <c r="V662" i="21" s="1"/>
  <c r="X662" i="21" s="1"/>
  <c r="C663" i="21"/>
  <c r="V663" i="21" s="1"/>
  <c r="X663" i="21" s="1"/>
  <c r="C664" i="21"/>
  <c r="V664" i="21" s="1"/>
  <c r="X664" i="21" s="1"/>
  <c r="C665" i="21"/>
  <c r="V665" i="21" s="1"/>
  <c r="X665" i="21" s="1"/>
  <c r="C666" i="21"/>
  <c r="V666" i="21" s="1"/>
  <c r="X666" i="21" s="1"/>
  <c r="C667" i="21"/>
  <c r="V667" i="21" s="1"/>
  <c r="X667" i="21" s="1"/>
  <c r="C668" i="21"/>
  <c r="V668" i="21" s="1"/>
  <c r="X668" i="21" s="1"/>
  <c r="C669" i="21"/>
  <c r="V669" i="21" s="1"/>
  <c r="X669" i="21" s="1"/>
  <c r="C670" i="21"/>
  <c r="V670" i="21" s="1"/>
  <c r="X670" i="21" s="1"/>
  <c r="C671" i="21"/>
  <c r="V671" i="21" s="1"/>
  <c r="X671" i="21" s="1"/>
  <c r="C672" i="21"/>
  <c r="V672" i="21" s="1"/>
  <c r="X672" i="21" s="1"/>
  <c r="C673" i="21"/>
  <c r="V673" i="21" s="1"/>
  <c r="X673" i="21" s="1"/>
  <c r="C674" i="21"/>
  <c r="V674" i="21" s="1"/>
  <c r="X674" i="21" s="1"/>
  <c r="C675" i="21"/>
  <c r="V675" i="21" s="1"/>
  <c r="X675" i="21" s="1"/>
  <c r="C676" i="21"/>
  <c r="V676" i="21" s="1"/>
  <c r="X676" i="21" s="1"/>
  <c r="C677" i="21"/>
  <c r="V677" i="21" s="1"/>
  <c r="X677" i="21" s="1"/>
  <c r="C678" i="21"/>
  <c r="V678" i="21" s="1"/>
  <c r="X678" i="21" s="1"/>
  <c r="C679" i="21"/>
  <c r="V679" i="21" s="1"/>
  <c r="X679" i="21" s="1"/>
  <c r="C680" i="21"/>
  <c r="V680" i="21" s="1"/>
  <c r="X680" i="21" s="1"/>
  <c r="C681" i="21"/>
  <c r="V681" i="21" s="1"/>
  <c r="X681" i="21" s="1"/>
  <c r="C682" i="21"/>
  <c r="V682" i="21" s="1"/>
  <c r="X682" i="21" s="1"/>
  <c r="C683" i="21"/>
  <c r="V683" i="21" s="1"/>
  <c r="X683" i="21" s="1"/>
  <c r="C684" i="21"/>
  <c r="V684" i="21" s="1"/>
  <c r="X684" i="21" s="1"/>
  <c r="C685" i="21"/>
  <c r="V685" i="21" s="1"/>
  <c r="X685" i="21" s="1"/>
  <c r="C686" i="21"/>
  <c r="V686" i="21" s="1"/>
  <c r="X686" i="21" s="1"/>
  <c r="C687" i="21"/>
  <c r="V687" i="21" s="1"/>
  <c r="X687" i="21" s="1"/>
  <c r="C688" i="21"/>
  <c r="V688" i="21" s="1"/>
  <c r="X688" i="21" s="1"/>
  <c r="C689" i="21"/>
  <c r="V689" i="21" s="1"/>
  <c r="X689" i="21" s="1"/>
  <c r="C690" i="21"/>
  <c r="V690" i="21" s="1"/>
  <c r="X690" i="21" s="1"/>
  <c r="C691" i="21"/>
  <c r="V691" i="21" s="1"/>
  <c r="X691" i="21" s="1"/>
  <c r="C692" i="21"/>
  <c r="V692" i="21" s="1"/>
  <c r="X692" i="21" s="1"/>
  <c r="C693" i="21"/>
  <c r="V693" i="21" s="1"/>
  <c r="X693" i="21" s="1"/>
  <c r="C694" i="21"/>
  <c r="V694" i="21" s="1"/>
  <c r="X694" i="21" s="1"/>
  <c r="C695" i="21"/>
  <c r="V695" i="21" s="1"/>
  <c r="X695" i="21" s="1"/>
  <c r="C696" i="21"/>
  <c r="V696" i="21" s="1"/>
  <c r="X696" i="21" s="1"/>
  <c r="C697" i="21"/>
  <c r="V697" i="21" s="1"/>
  <c r="X697" i="21" s="1"/>
  <c r="C698" i="21"/>
  <c r="V698" i="21" s="1"/>
  <c r="X698" i="21" s="1"/>
  <c r="C699" i="21"/>
  <c r="V699" i="21" s="1"/>
  <c r="X699" i="21" s="1"/>
  <c r="C700" i="21"/>
  <c r="V700" i="21" s="1"/>
  <c r="X700" i="21" s="1"/>
  <c r="C701" i="21"/>
  <c r="V701" i="21" s="1"/>
  <c r="X701" i="21" s="1"/>
  <c r="C702" i="21"/>
  <c r="V702" i="21" s="1"/>
  <c r="X702" i="21" s="1"/>
  <c r="C703" i="21"/>
  <c r="V703" i="21" s="1"/>
  <c r="X703" i="21" s="1"/>
  <c r="C704" i="21"/>
  <c r="V704" i="21" s="1"/>
  <c r="X704" i="21" s="1"/>
  <c r="C705" i="21"/>
  <c r="V705" i="21" s="1"/>
  <c r="X705" i="21" s="1"/>
  <c r="C706" i="21"/>
  <c r="V706" i="21" s="1"/>
  <c r="X706" i="21" s="1"/>
  <c r="C707" i="21"/>
  <c r="V707" i="21" s="1"/>
  <c r="X707" i="21" s="1"/>
  <c r="C708" i="21"/>
  <c r="V708" i="21" s="1"/>
  <c r="X708" i="21" s="1"/>
  <c r="C709" i="21"/>
  <c r="V709" i="21" s="1"/>
  <c r="X709" i="21" s="1"/>
  <c r="C710" i="21"/>
  <c r="V710" i="21" s="1"/>
  <c r="X710" i="21" s="1"/>
  <c r="C711" i="21"/>
  <c r="V711" i="21" s="1"/>
  <c r="X711" i="21" s="1"/>
  <c r="C712" i="21"/>
  <c r="V712" i="21" s="1"/>
  <c r="X712" i="21" s="1"/>
  <c r="C713" i="21"/>
  <c r="V713" i="21" s="1"/>
  <c r="X713" i="21" s="1"/>
  <c r="C714" i="21"/>
  <c r="V714" i="21" s="1"/>
  <c r="X714" i="21" s="1"/>
  <c r="C715" i="21"/>
  <c r="V715" i="21" s="1"/>
  <c r="X715" i="21" s="1"/>
  <c r="C716" i="21"/>
  <c r="V716" i="21" s="1"/>
  <c r="X716" i="21" s="1"/>
  <c r="C717" i="21"/>
  <c r="V717" i="21" s="1"/>
  <c r="X717" i="21" s="1"/>
  <c r="C718" i="21"/>
  <c r="V718" i="21" s="1"/>
  <c r="X718" i="21" s="1"/>
  <c r="C719" i="21"/>
  <c r="V719" i="21" s="1"/>
  <c r="X719" i="21" s="1"/>
  <c r="C720" i="21"/>
  <c r="V720" i="21" s="1"/>
  <c r="X720" i="21" s="1"/>
  <c r="C721" i="21"/>
  <c r="V721" i="21" s="1"/>
  <c r="X721" i="21" s="1"/>
  <c r="C722" i="21"/>
  <c r="V722" i="21" s="1"/>
  <c r="X722" i="21" s="1"/>
  <c r="C723" i="21"/>
  <c r="V723" i="21" s="1"/>
  <c r="X723" i="21" s="1"/>
  <c r="C724" i="21"/>
  <c r="V724" i="21" s="1"/>
  <c r="X724" i="21" s="1"/>
  <c r="C725" i="21"/>
  <c r="V725" i="21" s="1"/>
  <c r="X725" i="21" s="1"/>
  <c r="C726" i="21"/>
  <c r="V726" i="21" s="1"/>
  <c r="X726" i="21" s="1"/>
  <c r="C727" i="21"/>
  <c r="V727" i="21" s="1"/>
  <c r="X727" i="21" s="1"/>
  <c r="C728" i="21"/>
  <c r="V728" i="21" s="1"/>
  <c r="X728" i="21" s="1"/>
  <c r="C729" i="21"/>
  <c r="V729" i="21" s="1"/>
  <c r="X729" i="21" s="1"/>
  <c r="C730" i="21"/>
  <c r="V730" i="21" s="1"/>
  <c r="X730" i="21" s="1"/>
  <c r="C731" i="21"/>
  <c r="V731" i="21" s="1"/>
  <c r="X731" i="21" s="1"/>
  <c r="C732" i="21"/>
  <c r="V732" i="21" s="1"/>
  <c r="X732" i="21" s="1"/>
  <c r="C733" i="21"/>
  <c r="V733" i="21" s="1"/>
  <c r="X733" i="21" s="1"/>
  <c r="C734" i="21"/>
  <c r="V734" i="21" s="1"/>
  <c r="X734" i="21" s="1"/>
  <c r="C735" i="21"/>
  <c r="V735" i="21" s="1"/>
  <c r="X735" i="21" s="1"/>
  <c r="C736" i="21"/>
  <c r="V736" i="21" s="1"/>
  <c r="X736" i="21" s="1"/>
  <c r="C737" i="21"/>
  <c r="V737" i="21" s="1"/>
  <c r="X737" i="21" s="1"/>
  <c r="C738" i="21"/>
  <c r="V738" i="21" s="1"/>
  <c r="X738" i="21" s="1"/>
  <c r="C739" i="21"/>
  <c r="V739" i="21" s="1"/>
  <c r="X739" i="21" s="1"/>
  <c r="C740" i="21"/>
  <c r="V740" i="21" s="1"/>
  <c r="X740" i="21" s="1"/>
  <c r="C741" i="21"/>
  <c r="V741" i="21" s="1"/>
  <c r="X741" i="21" s="1"/>
  <c r="C742" i="21"/>
  <c r="V742" i="21" s="1"/>
  <c r="X742" i="21" s="1"/>
  <c r="C743" i="21"/>
  <c r="V743" i="21" s="1"/>
  <c r="X743" i="21" s="1"/>
  <c r="C744" i="21"/>
  <c r="V744" i="21" s="1"/>
  <c r="X744" i="21" s="1"/>
  <c r="C745" i="21"/>
  <c r="V745" i="21" s="1"/>
  <c r="X745" i="21" s="1"/>
  <c r="C746" i="21"/>
  <c r="V746" i="21" s="1"/>
  <c r="X746" i="21" s="1"/>
  <c r="C747" i="21"/>
  <c r="V747" i="21" s="1"/>
  <c r="X747" i="21" s="1"/>
  <c r="C748" i="21"/>
  <c r="V748" i="21" s="1"/>
  <c r="X748" i="21" s="1"/>
  <c r="C749" i="21"/>
  <c r="V749" i="21" s="1"/>
  <c r="X749" i="21" s="1"/>
  <c r="C750" i="21"/>
  <c r="V750" i="21" s="1"/>
  <c r="X750" i="21" s="1"/>
  <c r="C751" i="21"/>
  <c r="V751" i="21" s="1"/>
  <c r="X751" i="21" s="1"/>
  <c r="C752" i="21"/>
  <c r="V752" i="21" s="1"/>
  <c r="X752" i="21" s="1"/>
  <c r="C753" i="21"/>
  <c r="V753" i="21" s="1"/>
  <c r="X753" i="21" s="1"/>
  <c r="C754" i="21"/>
  <c r="V754" i="21" s="1"/>
  <c r="X754" i="21" s="1"/>
  <c r="C755" i="21"/>
  <c r="V755" i="21" s="1"/>
  <c r="X755" i="21" s="1"/>
  <c r="C756" i="21"/>
  <c r="V756" i="21" s="1"/>
  <c r="X756" i="21" s="1"/>
  <c r="C757" i="21"/>
  <c r="V757" i="21" s="1"/>
  <c r="X757" i="21" s="1"/>
  <c r="C758" i="21"/>
  <c r="V758" i="21" s="1"/>
  <c r="X758" i="21" s="1"/>
  <c r="C759" i="21"/>
  <c r="V759" i="21" s="1"/>
  <c r="X759" i="21" s="1"/>
  <c r="C760" i="21"/>
  <c r="V760" i="21" s="1"/>
  <c r="X760" i="21" s="1"/>
  <c r="C761" i="21"/>
  <c r="V761" i="21" s="1"/>
  <c r="X761" i="21" s="1"/>
  <c r="C762" i="21"/>
  <c r="V762" i="21" s="1"/>
  <c r="X762" i="21" s="1"/>
  <c r="C763" i="21"/>
  <c r="V763" i="21" s="1"/>
  <c r="X763" i="21" s="1"/>
  <c r="C764" i="21"/>
  <c r="V764" i="21" s="1"/>
  <c r="X764" i="21" s="1"/>
  <c r="C765" i="21"/>
  <c r="V765" i="21" s="1"/>
  <c r="X765" i="21" s="1"/>
  <c r="C766" i="21"/>
  <c r="V766" i="21" s="1"/>
  <c r="X766" i="21" s="1"/>
  <c r="C767" i="21"/>
  <c r="V767" i="21" s="1"/>
  <c r="X767" i="21" s="1"/>
  <c r="C768" i="21"/>
  <c r="V768" i="21" s="1"/>
  <c r="X768" i="21" s="1"/>
  <c r="C769" i="21"/>
  <c r="V769" i="21" s="1"/>
  <c r="X769" i="21" s="1"/>
  <c r="C770" i="21"/>
  <c r="V770" i="21" s="1"/>
  <c r="X770" i="21" s="1"/>
  <c r="C771" i="21"/>
  <c r="V771" i="21" s="1"/>
  <c r="X771" i="21" s="1"/>
  <c r="C772" i="21"/>
  <c r="V772" i="21" s="1"/>
  <c r="X772" i="21" s="1"/>
  <c r="C773" i="21"/>
  <c r="V773" i="21" s="1"/>
  <c r="X773" i="21" s="1"/>
  <c r="C774" i="21"/>
  <c r="V774" i="21" s="1"/>
  <c r="X774" i="21" s="1"/>
  <c r="C775" i="21"/>
  <c r="V775" i="21" s="1"/>
  <c r="X775" i="21" s="1"/>
  <c r="C776" i="21"/>
  <c r="V776" i="21" s="1"/>
  <c r="X776" i="21" s="1"/>
  <c r="C777" i="21"/>
  <c r="V777" i="21" s="1"/>
  <c r="X777" i="21" s="1"/>
  <c r="C778" i="21"/>
  <c r="V778" i="21" s="1"/>
  <c r="X778" i="21" s="1"/>
  <c r="C779" i="21"/>
  <c r="V779" i="21" s="1"/>
  <c r="X779" i="21" s="1"/>
  <c r="C780" i="21"/>
  <c r="V780" i="21" s="1"/>
  <c r="X780" i="21" s="1"/>
  <c r="C781" i="21"/>
  <c r="V781" i="21" s="1"/>
  <c r="X781" i="21" s="1"/>
  <c r="C782" i="21"/>
  <c r="V782" i="21" s="1"/>
  <c r="X782" i="21" s="1"/>
  <c r="C783" i="21"/>
  <c r="V783" i="21" s="1"/>
  <c r="X783" i="21" s="1"/>
  <c r="C784" i="21"/>
  <c r="V784" i="21" s="1"/>
  <c r="X784" i="21" s="1"/>
  <c r="C785" i="21"/>
  <c r="V785" i="21" s="1"/>
  <c r="X785" i="21" s="1"/>
  <c r="C786" i="21"/>
  <c r="V786" i="21" s="1"/>
  <c r="X786" i="21" s="1"/>
  <c r="C787" i="21"/>
  <c r="V787" i="21" s="1"/>
  <c r="X787" i="21" s="1"/>
  <c r="C788" i="21"/>
  <c r="V788" i="21" s="1"/>
  <c r="X788" i="21" s="1"/>
  <c r="C789" i="21"/>
  <c r="V789" i="21" s="1"/>
  <c r="X789" i="21" s="1"/>
  <c r="C790" i="21"/>
  <c r="V790" i="21" s="1"/>
  <c r="X790" i="21" s="1"/>
  <c r="C791" i="21"/>
  <c r="V791" i="21" s="1"/>
  <c r="X791" i="21" s="1"/>
  <c r="C792" i="21"/>
  <c r="V792" i="21" s="1"/>
  <c r="X792" i="21" s="1"/>
  <c r="C793" i="21"/>
  <c r="V793" i="21" s="1"/>
  <c r="X793" i="21" s="1"/>
  <c r="C794" i="21"/>
  <c r="V794" i="21" s="1"/>
  <c r="X794" i="21" s="1"/>
  <c r="C795" i="21"/>
  <c r="V795" i="21" s="1"/>
  <c r="X795" i="21" s="1"/>
  <c r="C796" i="21"/>
  <c r="V796" i="21" s="1"/>
  <c r="X796" i="21" s="1"/>
  <c r="C797" i="21"/>
  <c r="V797" i="21" s="1"/>
  <c r="X797" i="21" s="1"/>
  <c r="C798" i="21"/>
  <c r="V798" i="21" s="1"/>
  <c r="X798" i="21" s="1"/>
  <c r="C799" i="21"/>
  <c r="V799" i="21" s="1"/>
  <c r="X799" i="21" s="1"/>
  <c r="C800" i="21"/>
  <c r="V800" i="21" s="1"/>
  <c r="X800" i="21" s="1"/>
  <c r="C801" i="21"/>
  <c r="V801" i="21" s="1"/>
  <c r="X801" i="21" s="1"/>
  <c r="C802" i="21"/>
  <c r="V802" i="21" s="1"/>
  <c r="X802" i="21" s="1"/>
  <c r="C803" i="21"/>
  <c r="V803" i="21" s="1"/>
  <c r="X803" i="21" s="1"/>
  <c r="C804" i="21"/>
  <c r="V804" i="21" s="1"/>
  <c r="X804" i="21" s="1"/>
  <c r="C805" i="21"/>
  <c r="V805" i="21" s="1"/>
  <c r="X805" i="21" s="1"/>
  <c r="C806" i="21"/>
  <c r="V806" i="21" s="1"/>
  <c r="X806" i="21" s="1"/>
  <c r="C807" i="21"/>
  <c r="V807" i="21" s="1"/>
  <c r="X807" i="21" s="1"/>
  <c r="C808" i="21"/>
  <c r="V808" i="21" s="1"/>
  <c r="X808" i="21" s="1"/>
  <c r="C809" i="21"/>
  <c r="V809" i="21" s="1"/>
  <c r="X809" i="21" s="1"/>
  <c r="C810" i="21"/>
  <c r="V810" i="21" s="1"/>
  <c r="X810" i="21" s="1"/>
  <c r="C811" i="21"/>
  <c r="V811" i="21" s="1"/>
  <c r="X811" i="21" s="1"/>
  <c r="C812" i="21"/>
  <c r="V812" i="21" s="1"/>
  <c r="X812" i="21" s="1"/>
  <c r="C813" i="21"/>
  <c r="V813" i="21" s="1"/>
  <c r="X813" i="21" s="1"/>
  <c r="C814" i="21"/>
  <c r="V814" i="21" s="1"/>
  <c r="X814" i="21" s="1"/>
  <c r="C815" i="21"/>
  <c r="V815" i="21" s="1"/>
  <c r="X815" i="21" s="1"/>
  <c r="C816" i="21"/>
  <c r="V816" i="21" s="1"/>
  <c r="X816" i="21" s="1"/>
  <c r="C817" i="21"/>
  <c r="V817" i="21" s="1"/>
  <c r="X817" i="21" s="1"/>
  <c r="C818" i="21"/>
  <c r="V818" i="21" s="1"/>
  <c r="X818" i="21" s="1"/>
  <c r="C819" i="21"/>
  <c r="V819" i="21" s="1"/>
  <c r="X819" i="21" s="1"/>
  <c r="C820" i="21"/>
  <c r="V820" i="21" s="1"/>
  <c r="X820" i="21" s="1"/>
  <c r="C821" i="21"/>
  <c r="V821" i="21" s="1"/>
  <c r="X821" i="21" s="1"/>
  <c r="C822" i="21"/>
  <c r="V822" i="21" s="1"/>
  <c r="X822" i="21" s="1"/>
  <c r="C823" i="21"/>
  <c r="V823" i="21" s="1"/>
  <c r="X823" i="21" s="1"/>
  <c r="C824" i="21"/>
  <c r="V824" i="21" s="1"/>
  <c r="X824" i="21" s="1"/>
  <c r="C825" i="21"/>
  <c r="V825" i="21" s="1"/>
  <c r="X825" i="21" s="1"/>
  <c r="C826" i="21"/>
  <c r="V826" i="21" s="1"/>
  <c r="X826" i="21" s="1"/>
  <c r="C827" i="21"/>
  <c r="V827" i="21" s="1"/>
  <c r="X827" i="21" s="1"/>
  <c r="C828" i="21"/>
  <c r="V828" i="21" s="1"/>
  <c r="X828" i="21" s="1"/>
  <c r="C829" i="21"/>
  <c r="V829" i="21" s="1"/>
  <c r="X829" i="21" s="1"/>
  <c r="C830" i="21"/>
  <c r="V830" i="21" s="1"/>
  <c r="X830" i="21" s="1"/>
  <c r="C831" i="21"/>
  <c r="V831" i="21" s="1"/>
  <c r="X831" i="21" s="1"/>
  <c r="C832" i="21"/>
  <c r="V832" i="21" s="1"/>
  <c r="X832" i="21" s="1"/>
  <c r="C833" i="21"/>
  <c r="V833" i="21" s="1"/>
  <c r="X833" i="21" s="1"/>
  <c r="C834" i="21"/>
  <c r="V834" i="21" s="1"/>
  <c r="X834" i="21" s="1"/>
  <c r="C835" i="21"/>
  <c r="V835" i="21" s="1"/>
  <c r="X835" i="21" s="1"/>
  <c r="C836" i="21"/>
  <c r="V836" i="21" s="1"/>
  <c r="X836" i="21" s="1"/>
  <c r="C837" i="21"/>
  <c r="V837" i="21" s="1"/>
  <c r="X837" i="21" s="1"/>
  <c r="C838" i="21"/>
  <c r="V838" i="21" s="1"/>
  <c r="X838" i="21" s="1"/>
  <c r="C839" i="21"/>
  <c r="V839" i="21" s="1"/>
  <c r="X839" i="21" s="1"/>
  <c r="C840" i="21"/>
  <c r="V840" i="21" s="1"/>
  <c r="X840" i="21" s="1"/>
  <c r="C841" i="21"/>
  <c r="V841" i="21" s="1"/>
  <c r="X841" i="21" s="1"/>
  <c r="C842" i="21"/>
  <c r="V842" i="21" s="1"/>
  <c r="X842" i="21" s="1"/>
  <c r="C843" i="21"/>
  <c r="V843" i="21" s="1"/>
  <c r="X843" i="21" s="1"/>
  <c r="C844" i="21"/>
  <c r="V844" i="21" s="1"/>
  <c r="X844" i="21" s="1"/>
  <c r="C845" i="21"/>
  <c r="V845" i="21" s="1"/>
  <c r="X845" i="21" s="1"/>
  <c r="C846" i="21"/>
  <c r="V846" i="21" s="1"/>
  <c r="X846" i="21" s="1"/>
  <c r="C847" i="21"/>
  <c r="V847" i="21" s="1"/>
  <c r="X847" i="21" s="1"/>
  <c r="C848" i="21"/>
  <c r="V848" i="21" s="1"/>
  <c r="X848" i="21" s="1"/>
  <c r="C849" i="21"/>
  <c r="V849" i="21" s="1"/>
  <c r="X849" i="21" s="1"/>
  <c r="C850" i="21"/>
  <c r="V850" i="21" s="1"/>
  <c r="X850" i="21" s="1"/>
  <c r="C851" i="21"/>
  <c r="V851" i="21" s="1"/>
  <c r="X851" i="21" s="1"/>
  <c r="C852" i="21"/>
  <c r="V852" i="21" s="1"/>
  <c r="X852" i="21" s="1"/>
  <c r="C853" i="21"/>
  <c r="V853" i="21" s="1"/>
  <c r="X853" i="21" s="1"/>
  <c r="C854" i="21"/>
  <c r="V854" i="21" s="1"/>
  <c r="X854" i="21" s="1"/>
  <c r="C855" i="21"/>
  <c r="V855" i="21" s="1"/>
  <c r="X855" i="21" s="1"/>
  <c r="C856" i="21"/>
  <c r="V856" i="21" s="1"/>
  <c r="X856" i="21" s="1"/>
  <c r="C857" i="21"/>
  <c r="V857" i="21" s="1"/>
  <c r="X857" i="21" s="1"/>
  <c r="C858" i="21"/>
  <c r="V858" i="21" s="1"/>
  <c r="X858" i="21" s="1"/>
  <c r="C859" i="21"/>
  <c r="V859" i="21" s="1"/>
  <c r="X859" i="21" s="1"/>
  <c r="C860" i="21"/>
  <c r="V860" i="21" s="1"/>
  <c r="X860" i="21" s="1"/>
  <c r="C861" i="21"/>
  <c r="V861" i="21" s="1"/>
  <c r="X861" i="21" s="1"/>
  <c r="C862" i="21"/>
  <c r="V862" i="21" s="1"/>
  <c r="X862" i="21" s="1"/>
  <c r="C863" i="21"/>
  <c r="V863" i="21" s="1"/>
  <c r="X863" i="21" s="1"/>
  <c r="C864" i="21"/>
  <c r="V864" i="21" s="1"/>
  <c r="X864" i="21" s="1"/>
  <c r="C865" i="21"/>
  <c r="V865" i="21" s="1"/>
  <c r="X865" i="21" s="1"/>
  <c r="C866" i="21"/>
  <c r="V866" i="21" s="1"/>
  <c r="X866" i="21" s="1"/>
  <c r="C867" i="21"/>
  <c r="V867" i="21" s="1"/>
  <c r="X867" i="21" s="1"/>
  <c r="C868" i="21"/>
  <c r="V868" i="21" s="1"/>
  <c r="X868" i="21" s="1"/>
  <c r="C869" i="21"/>
  <c r="V869" i="21" s="1"/>
  <c r="X869" i="21" s="1"/>
  <c r="C870" i="21"/>
  <c r="V870" i="21" s="1"/>
  <c r="X870" i="21" s="1"/>
  <c r="C871" i="21"/>
  <c r="V871" i="21" s="1"/>
  <c r="X871" i="21" s="1"/>
  <c r="C872" i="21"/>
  <c r="V872" i="21" s="1"/>
  <c r="X872" i="21" s="1"/>
  <c r="C873" i="21"/>
  <c r="V873" i="21" s="1"/>
  <c r="X873" i="21" s="1"/>
  <c r="C874" i="21"/>
  <c r="V874" i="21" s="1"/>
  <c r="X874" i="21" s="1"/>
  <c r="C875" i="21"/>
  <c r="V875" i="21" s="1"/>
  <c r="X875" i="21" s="1"/>
  <c r="C876" i="21"/>
  <c r="V876" i="21" s="1"/>
  <c r="X876" i="21" s="1"/>
  <c r="C877" i="21"/>
  <c r="V877" i="21" s="1"/>
  <c r="X877" i="21" s="1"/>
  <c r="C878" i="21"/>
  <c r="V878" i="21" s="1"/>
  <c r="X878" i="21" s="1"/>
  <c r="C879" i="21"/>
  <c r="V879" i="21" s="1"/>
  <c r="X879" i="21" s="1"/>
  <c r="C880" i="21"/>
  <c r="V880" i="21" s="1"/>
  <c r="X880" i="21" s="1"/>
  <c r="C881" i="21"/>
  <c r="V881" i="21" s="1"/>
  <c r="X881" i="21" s="1"/>
  <c r="C882" i="21"/>
  <c r="V882" i="21" s="1"/>
  <c r="X882" i="21" s="1"/>
  <c r="C883" i="21"/>
  <c r="V883" i="21" s="1"/>
  <c r="X883" i="21" s="1"/>
  <c r="C884" i="21"/>
  <c r="V884" i="21" s="1"/>
  <c r="X884" i="21" s="1"/>
  <c r="C885" i="21"/>
  <c r="V885" i="21" s="1"/>
  <c r="X885" i="21" s="1"/>
  <c r="C886" i="21"/>
  <c r="V886" i="21" s="1"/>
  <c r="X886" i="21" s="1"/>
  <c r="C887" i="21"/>
  <c r="V887" i="21" s="1"/>
  <c r="X887" i="21" s="1"/>
  <c r="C888" i="21"/>
  <c r="V888" i="21" s="1"/>
  <c r="X888" i="21" s="1"/>
  <c r="C889" i="21"/>
  <c r="V889" i="21" s="1"/>
  <c r="X889" i="21" s="1"/>
  <c r="C890" i="21"/>
  <c r="V890" i="21" s="1"/>
  <c r="X890" i="21" s="1"/>
  <c r="C891" i="21"/>
  <c r="V891" i="21" s="1"/>
  <c r="X891" i="21" s="1"/>
  <c r="C892" i="21"/>
  <c r="V892" i="21" s="1"/>
  <c r="X892" i="21" s="1"/>
  <c r="C893" i="21"/>
  <c r="V893" i="21" s="1"/>
  <c r="X893" i="21" s="1"/>
  <c r="C894" i="21"/>
  <c r="V894" i="21" s="1"/>
  <c r="X894" i="21" s="1"/>
  <c r="C895" i="21"/>
  <c r="V895" i="21" s="1"/>
  <c r="X895" i="21" s="1"/>
  <c r="C896" i="21"/>
  <c r="V896" i="21" s="1"/>
  <c r="X896" i="21" s="1"/>
  <c r="C897" i="21"/>
  <c r="V897" i="21" s="1"/>
  <c r="X897" i="21" s="1"/>
  <c r="C898" i="21"/>
  <c r="V898" i="21" s="1"/>
  <c r="X898" i="21" s="1"/>
  <c r="C899" i="21"/>
  <c r="V899" i="21" s="1"/>
  <c r="X899" i="21" s="1"/>
  <c r="C900" i="21"/>
  <c r="V900" i="21" s="1"/>
  <c r="X900" i="21" s="1"/>
  <c r="C901" i="21"/>
  <c r="V901" i="21" s="1"/>
  <c r="X901" i="21" s="1"/>
  <c r="C902" i="21"/>
  <c r="V902" i="21" s="1"/>
  <c r="X902" i="21" s="1"/>
  <c r="C903" i="21"/>
  <c r="V903" i="21" s="1"/>
  <c r="X903" i="21" s="1"/>
  <c r="C904" i="21"/>
  <c r="V904" i="21" s="1"/>
  <c r="X904" i="21" s="1"/>
  <c r="C905" i="21"/>
  <c r="V905" i="21" s="1"/>
  <c r="X905" i="21" s="1"/>
  <c r="C906" i="21"/>
  <c r="V906" i="21" s="1"/>
  <c r="X906" i="21" s="1"/>
  <c r="C907" i="21"/>
  <c r="V907" i="21" s="1"/>
  <c r="X907" i="21" s="1"/>
  <c r="C908" i="21"/>
  <c r="V908" i="21" s="1"/>
  <c r="X908" i="21" s="1"/>
  <c r="C909" i="21"/>
  <c r="V909" i="21" s="1"/>
  <c r="X909" i="21" s="1"/>
  <c r="C910" i="21"/>
  <c r="V910" i="21" s="1"/>
  <c r="X910" i="21" s="1"/>
  <c r="C911" i="21"/>
  <c r="V911" i="21" s="1"/>
  <c r="X911" i="21" s="1"/>
  <c r="C912" i="21"/>
  <c r="V912" i="21" s="1"/>
  <c r="X912" i="21" s="1"/>
  <c r="C913" i="21"/>
  <c r="V913" i="21" s="1"/>
  <c r="X913" i="21" s="1"/>
  <c r="C914" i="21"/>
  <c r="V914" i="21" s="1"/>
  <c r="X914" i="21" s="1"/>
  <c r="C915" i="21"/>
  <c r="V915" i="21" s="1"/>
  <c r="X915" i="21" s="1"/>
  <c r="C916" i="21"/>
  <c r="V916" i="21" s="1"/>
  <c r="X916" i="21" s="1"/>
  <c r="C917" i="21"/>
  <c r="V917" i="21" s="1"/>
  <c r="X917" i="21" s="1"/>
  <c r="C918" i="21"/>
  <c r="V918" i="21" s="1"/>
  <c r="X918" i="21" s="1"/>
  <c r="C919" i="21"/>
  <c r="V919" i="21" s="1"/>
  <c r="X919" i="21" s="1"/>
  <c r="C920" i="21"/>
  <c r="V920" i="21" s="1"/>
  <c r="X920" i="21" s="1"/>
  <c r="C921" i="21"/>
  <c r="V921" i="21" s="1"/>
  <c r="X921" i="21" s="1"/>
  <c r="C922" i="21"/>
  <c r="V922" i="21" s="1"/>
  <c r="X922" i="21" s="1"/>
  <c r="C923" i="21"/>
  <c r="V923" i="21" s="1"/>
  <c r="X923" i="21" s="1"/>
  <c r="C924" i="21"/>
  <c r="V924" i="21" s="1"/>
  <c r="X924" i="21" s="1"/>
  <c r="C925" i="21"/>
  <c r="V925" i="21" s="1"/>
  <c r="X925" i="21" s="1"/>
  <c r="C926" i="21"/>
  <c r="V926" i="21" s="1"/>
  <c r="X926" i="21" s="1"/>
  <c r="C927" i="21"/>
  <c r="V927" i="21" s="1"/>
  <c r="X927" i="21" s="1"/>
  <c r="C928" i="21"/>
  <c r="V928" i="21" s="1"/>
  <c r="X928" i="21" s="1"/>
  <c r="C929" i="21"/>
  <c r="V929" i="21" s="1"/>
  <c r="X929" i="21" s="1"/>
  <c r="C930" i="21"/>
  <c r="V930" i="21" s="1"/>
  <c r="X930" i="21" s="1"/>
  <c r="C931" i="21"/>
  <c r="V931" i="21" s="1"/>
  <c r="X931" i="21" s="1"/>
  <c r="C932" i="21"/>
  <c r="V932" i="21" s="1"/>
  <c r="X932" i="21" s="1"/>
  <c r="C933" i="21"/>
  <c r="V933" i="21" s="1"/>
  <c r="X933" i="21" s="1"/>
  <c r="C934" i="21"/>
  <c r="V934" i="21" s="1"/>
  <c r="X934" i="21" s="1"/>
  <c r="C935" i="21"/>
  <c r="V935" i="21" s="1"/>
  <c r="X935" i="21" s="1"/>
  <c r="C936" i="21"/>
  <c r="V936" i="21" s="1"/>
  <c r="X936" i="21" s="1"/>
  <c r="C937" i="21"/>
  <c r="V937" i="21" s="1"/>
  <c r="X937" i="21" s="1"/>
  <c r="C938" i="21"/>
  <c r="V938" i="21" s="1"/>
  <c r="X938" i="21" s="1"/>
  <c r="C939" i="21"/>
  <c r="V939" i="21" s="1"/>
  <c r="X939" i="21" s="1"/>
  <c r="C940" i="21"/>
  <c r="V940" i="21" s="1"/>
  <c r="X940" i="21" s="1"/>
  <c r="C941" i="21"/>
  <c r="V941" i="21" s="1"/>
  <c r="X941" i="21" s="1"/>
  <c r="C942" i="21"/>
  <c r="V942" i="21" s="1"/>
  <c r="X942" i="21" s="1"/>
  <c r="C943" i="21"/>
  <c r="V943" i="21" s="1"/>
  <c r="X943" i="21" s="1"/>
  <c r="C944" i="21"/>
  <c r="V944" i="21" s="1"/>
  <c r="X944" i="21" s="1"/>
  <c r="C945" i="21"/>
  <c r="V945" i="21" s="1"/>
  <c r="X945" i="21" s="1"/>
  <c r="C946" i="21"/>
  <c r="V946" i="21" s="1"/>
  <c r="X946" i="21" s="1"/>
  <c r="C947" i="21"/>
  <c r="V947" i="21" s="1"/>
  <c r="X947" i="21" s="1"/>
  <c r="C948" i="21"/>
  <c r="V948" i="21" s="1"/>
  <c r="X948" i="21" s="1"/>
  <c r="C949" i="21"/>
  <c r="V949" i="21" s="1"/>
  <c r="X949" i="21" s="1"/>
  <c r="C950" i="21"/>
  <c r="V950" i="21" s="1"/>
  <c r="X950" i="21" s="1"/>
  <c r="C951" i="21"/>
  <c r="V951" i="21" s="1"/>
  <c r="X951" i="21" s="1"/>
  <c r="C952" i="21"/>
  <c r="V952" i="21" s="1"/>
  <c r="X952" i="21" s="1"/>
  <c r="C953" i="21"/>
  <c r="V953" i="21" s="1"/>
  <c r="X953" i="21" s="1"/>
  <c r="C954" i="21"/>
  <c r="V954" i="21" s="1"/>
  <c r="X954" i="21" s="1"/>
  <c r="C955" i="21"/>
  <c r="V955" i="21" s="1"/>
  <c r="X955" i="21" s="1"/>
  <c r="C956" i="21"/>
  <c r="V956" i="21" s="1"/>
  <c r="X956" i="21" s="1"/>
  <c r="C957" i="21"/>
  <c r="V957" i="21" s="1"/>
  <c r="X957" i="21" s="1"/>
  <c r="C958" i="21"/>
  <c r="V958" i="21" s="1"/>
  <c r="X958" i="21" s="1"/>
  <c r="C959" i="21"/>
  <c r="V959" i="21" s="1"/>
  <c r="X959" i="21" s="1"/>
  <c r="C960" i="21"/>
  <c r="V960" i="21" s="1"/>
  <c r="X960" i="21" s="1"/>
  <c r="C961" i="21"/>
  <c r="V961" i="21" s="1"/>
  <c r="X961" i="21" s="1"/>
  <c r="C962" i="21"/>
  <c r="V962" i="21" s="1"/>
  <c r="X962" i="21" s="1"/>
  <c r="C963" i="21"/>
  <c r="V963" i="21" s="1"/>
  <c r="X963" i="21" s="1"/>
  <c r="C964" i="21"/>
  <c r="V964" i="21" s="1"/>
  <c r="X964" i="21" s="1"/>
  <c r="C965" i="21"/>
  <c r="V965" i="21" s="1"/>
  <c r="X965" i="21" s="1"/>
  <c r="C966" i="21"/>
  <c r="V966" i="21" s="1"/>
  <c r="X966" i="21" s="1"/>
  <c r="C967" i="21"/>
  <c r="V967" i="21" s="1"/>
  <c r="X967" i="21" s="1"/>
  <c r="C968" i="21"/>
  <c r="V968" i="21" s="1"/>
  <c r="X968" i="21" s="1"/>
  <c r="C969" i="21"/>
  <c r="V969" i="21" s="1"/>
  <c r="X969" i="21" s="1"/>
  <c r="C970" i="21"/>
  <c r="V970" i="21" s="1"/>
  <c r="X970" i="21" s="1"/>
  <c r="C971" i="21"/>
  <c r="V971" i="21" s="1"/>
  <c r="X971" i="21" s="1"/>
  <c r="C972" i="21"/>
  <c r="V972" i="21" s="1"/>
  <c r="X972" i="21" s="1"/>
  <c r="C973" i="21"/>
  <c r="V973" i="21" s="1"/>
  <c r="X973" i="21" s="1"/>
  <c r="C974" i="21"/>
  <c r="V974" i="21" s="1"/>
  <c r="X974" i="21" s="1"/>
  <c r="C975" i="21"/>
  <c r="V975" i="21" s="1"/>
  <c r="X975" i="21" s="1"/>
  <c r="C976" i="21"/>
  <c r="V976" i="21" s="1"/>
  <c r="X976" i="21" s="1"/>
  <c r="C977" i="21"/>
  <c r="V977" i="21" s="1"/>
  <c r="X977" i="21" s="1"/>
  <c r="C978" i="21"/>
  <c r="V978" i="21" s="1"/>
  <c r="X978" i="21" s="1"/>
  <c r="C979" i="21"/>
  <c r="V979" i="21" s="1"/>
  <c r="X979" i="21" s="1"/>
  <c r="C980" i="21"/>
  <c r="V980" i="21" s="1"/>
  <c r="X980" i="21" s="1"/>
  <c r="C981" i="21"/>
  <c r="V981" i="21" s="1"/>
  <c r="X981" i="21" s="1"/>
  <c r="C982" i="21"/>
  <c r="V982" i="21" s="1"/>
  <c r="X982" i="21" s="1"/>
  <c r="C983" i="21"/>
  <c r="V983" i="21" s="1"/>
  <c r="X983" i="21" s="1"/>
  <c r="C984" i="21"/>
  <c r="V984" i="21" s="1"/>
  <c r="X984" i="21" s="1"/>
  <c r="C985" i="21"/>
  <c r="V985" i="21" s="1"/>
  <c r="X985" i="21" s="1"/>
  <c r="C986" i="21"/>
  <c r="V986" i="21" s="1"/>
  <c r="X986" i="21" s="1"/>
  <c r="C987" i="21"/>
  <c r="V987" i="21" s="1"/>
  <c r="X987" i="21" s="1"/>
  <c r="C988" i="21"/>
  <c r="V988" i="21" s="1"/>
  <c r="X988" i="21" s="1"/>
  <c r="C989" i="21"/>
  <c r="V989" i="21" s="1"/>
  <c r="X989" i="21" s="1"/>
  <c r="C990" i="21"/>
  <c r="V990" i="21" s="1"/>
  <c r="X990" i="21" s="1"/>
  <c r="C991" i="21"/>
  <c r="V991" i="21" s="1"/>
  <c r="X991" i="21" s="1"/>
  <c r="C992" i="21"/>
  <c r="V992" i="21" s="1"/>
  <c r="X992" i="21" s="1"/>
  <c r="C993" i="21"/>
  <c r="V993" i="21" s="1"/>
  <c r="X993" i="21" s="1"/>
  <c r="C994" i="21"/>
  <c r="V994" i="21" s="1"/>
  <c r="X994" i="21" s="1"/>
  <c r="C995" i="21"/>
  <c r="V995" i="21" s="1"/>
  <c r="X995" i="21" s="1"/>
  <c r="C996" i="21"/>
  <c r="V996" i="21" s="1"/>
  <c r="X996" i="21" s="1"/>
  <c r="C997" i="21"/>
  <c r="V997" i="21" s="1"/>
  <c r="X997" i="21" s="1"/>
  <c r="C998" i="21"/>
  <c r="V998" i="21" s="1"/>
  <c r="X998" i="21" s="1"/>
  <c r="C999" i="21"/>
  <c r="V999" i="21" s="1"/>
  <c r="X999" i="21" s="1"/>
  <c r="C1000" i="21"/>
  <c r="V1000" i="21" s="1"/>
  <c r="X1000" i="21" s="1"/>
  <c r="C1001" i="21"/>
  <c r="V1001" i="21" s="1"/>
  <c r="X1001" i="21" s="1"/>
  <c r="C1002" i="21"/>
  <c r="V1002" i="21" s="1"/>
  <c r="X1002" i="21" s="1"/>
  <c r="C1003" i="21"/>
  <c r="V1003" i="21" s="1"/>
  <c r="X1003" i="21" s="1"/>
  <c r="C1004" i="21"/>
  <c r="V1004" i="21" s="1"/>
  <c r="X1004" i="21" s="1"/>
  <c r="C1005" i="21"/>
  <c r="V1005" i="21" s="1"/>
  <c r="X1005" i="21" s="1"/>
  <c r="C1006" i="21"/>
  <c r="V1006" i="21" s="1"/>
  <c r="X1006" i="21" s="1"/>
  <c r="C1007" i="21"/>
  <c r="V1007" i="21" s="1"/>
  <c r="X1007" i="21" s="1"/>
  <c r="C1008" i="21"/>
  <c r="V1008" i="21" s="1"/>
  <c r="X1008" i="21" s="1"/>
  <c r="C1009" i="21"/>
  <c r="V1009" i="21" s="1"/>
  <c r="X1009" i="21" s="1"/>
  <c r="C1010" i="21"/>
  <c r="V1010" i="21" s="1"/>
  <c r="X1010" i="21" s="1"/>
  <c r="C1011" i="21"/>
  <c r="V1011" i="21" s="1"/>
  <c r="X1011" i="21" s="1"/>
  <c r="C1012" i="21"/>
  <c r="V1012" i="21" s="1"/>
  <c r="X1012" i="21" s="1"/>
  <c r="C1013" i="21"/>
  <c r="V1013" i="21" s="1"/>
  <c r="X1013" i="21" s="1"/>
  <c r="C1014" i="21"/>
  <c r="V1014" i="21" s="1"/>
  <c r="X1014" i="21" s="1"/>
  <c r="C1015" i="21"/>
  <c r="V1015" i="21" s="1"/>
  <c r="X1015" i="21" s="1"/>
  <c r="C1016" i="21"/>
  <c r="V1016" i="21" s="1"/>
  <c r="X1016" i="21" s="1"/>
  <c r="C1017" i="21"/>
  <c r="V1017" i="21" s="1"/>
  <c r="X1017" i="21" s="1"/>
  <c r="C1018" i="21"/>
  <c r="V1018" i="21" s="1"/>
  <c r="X1018" i="21" s="1"/>
  <c r="C1019" i="21"/>
  <c r="V1019" i="21" s="1"/>
  <c r="X1019" i="21" s="1"/>
  <c r="C1020" i="21"/>
  <c r="V1020" i="21" s="1"/>
  <c r="X1020" i="21" s="1"/>
  <c r="C1021" i="21"/>
  <c r="V1021" i="21" s="1"/>
  <c r="X1021" i="21" s="1"/>
  <c r="C1022" i="21"/>
  <c r="V1022" i="21" s="1"/>
  <c r="X1022" i="21" s="1"/>
  <c r="C1023" i="21"/>
  <c r="V1023" i="21" s="1"/>
  <c r="X1023" i="21" s="1"/>
  <c r="C1024" i="21"/>
  <c r="V1024" i="21" s="1"/>
  <c r="X1024" i="21" s="1"/>
  <c r="C1025" i="21"/>
  <c r="V1025" i="21" s="1"/>
  <c r="X1025" i="21" s="1"/>
  <c r="C1026" i="21"/>
  <c r="V1026" i="21" s="1"/>
  <c r="X1026" i="21" s="1"/>
  <c r="C1027" i="21"/>
  <c r="V1027" i="21" s="1"/>
  <c r="X1027" i="21" s="1"/>
  <c r="C1028" i="21"/>
  <c r="V1028" i="21" s="1"/>
  <c r="X1028" i="21" s="1"/>
  <c r="C1030" i="21"/>
  <c r="V1030" i="21" s="1"/>
  <c r="X1030" i="21" s="1"/>
  <c r="C1031" i="21"/>
  <c r="V1031" i="21" s="1"/>
  <c r="X1031" i="21" s="1"/>
  <c r="C1032" i="21"/>
  <c r="V1032" i="21" s="1"/>
  <c r="X1032" i="21" s="1"/>
  <c r="C1033" i="21"/>
  <c r="V1033" i="21" s="1"/>
  <c r="X1033" i="21" s="1"/>
  <c r="C1034" i="21"/>
  <c r="V1034" i="21" s="1"/>
  <c r="X1034" i="21" s="1"/>
  <c r="C1035" i="21"/>
  <c r="V1035" i="21" s="1"/>
  <c r="X1035" i="21" s="1"/>
  <c r="C1036" i="21"/>
  <c r="V1036" i="21" s="1"/>
  <c r="X1036" i="21" s="1"/>
  <c r="C1037" i="21"/>
  <c r="V1037" i="21" s="1"/>
  <c r="X1037" i="21" s="1"/>
  <c r="C1038" i="21"/>
  <c r="V1038" i="21" s="1"/>
  <c r="X1038" i="21" s="1"/>
  <c r="C1039" i="21"/>
  <c r="V1039" i="21" s="1"/>
  <c r="X1039" i="21" s="1"/>
  <c r="C1040" i="21"/>
  <c r="V1040" i="21" s="1"/>
  <c r="X1040" i="21" s="1"/>
  <c r="C1041" i="21"/>
  <c r="V1041" i="21" s="1"/>
  <c r="X1041" i="21" s="1"/>
  <c r="C1042" i="21"/>
  <c r="V1042" i="21" s="1"/>
  <c r="X1042" i="21" s="1"/>
  <c r="C1043" i="21"/>
  <c r="V1043" i="21" s="1"/>
  <c r="X1043" i="21" s="1"/>
  <c r="C1044" i="21"/>
  <c r="V1044" i="21" s="1"/>
  <c r="X1044" i="21" s="1"/>
  <c r="C1045" i="21"/>
  <c r="V1045" i="21" s="1"/>
  <c r="X1045" i="21" s="1"/>
  <c r="C1046" i="21"/>
  <c r="V1046" i="21" s="1"/>
  <c r="X1046" i="21" s="1"/>
  <c r="C1047" i="21"/>
  <c r="V1047" i="21" s="1"/>
  <c r="X1047" i="21" s="1"/>
  <c r="C1048" i="21"/>
  <c r="V1048" i="21" s="1"/>
  <c r="X1048" i="21" s="1"/>
  <c r="C1049" i="21"/>
  <c r="V1049" i="21" s="1"/>
  <c r="X1049" i="21" s="1"/>
  <c r="C1050" i="21"/>
  <c r="V1050" i="21" s="1"/>
  <c r="X1050" i="21" s="1"/>
  <c r="C1051" i="21"/>
  <c r="V1051" i="21" s="1"/>
  <c r="X1051" i="21" s="1"/>
  <c r="C1052" i="21"/>
  <c r="V1052" i="21" s="1"/>
  <c r="X1052" i="21" s="1"/>
  <c r="C1053" i="21"/>
  <c r="V1053" i="21" s="1"/>
  <c r="X1053" i="21" s="1"/>
  <c r="C1054" i="21"/>
  <c r="V1054" i="21" s="1"/>
  <c r="X1054" i="21" s="1"/>
  <c r="C1055" i="21"/>
  <c r="V1055" i="21" s="1"/>
  <c r="X1055" i="21" s="1"/>
  <c r="C1056" i="21"/>
  <c r="V1056" i="21" s="1"/>
  <c r="X1056" i="21" s="1"/>
  <c r="C1057" i="21"/>
  <c r="V1057" i="21" s="1"/>
  <c r="X1057" i="21" s="1"/>
  <c r="C1058" i="21"/>
  <c r="V1058" i="21" s="1"/>
  <c r="X1058" i="21" s="1"/>
  <c r="C1059" i="21"/>
  <c r="V1059" i="21" s="1"/>
  <c r="X1059" i="21" s="1"/>
  <c r="C1060" i="21"/>
  <c r="V1060" i="21" s="1"/>
  <c r="X1060" i="21" s="1"/>
  <c r="C1061" i="21"/>
  <c r="V1061" i="21" s="1"/>
  <c r="X1061" i="21" s="1"/>
  <c r="C1062" i="21"/>
  <c r="V1062" i="21" s="1"/>
  <c r="X1062" i="21" s="1"/>
  <c r="C1063" i="21"/>
  <c r="V1063" i="21" s="1"/>
  <c r="X1063" i="21" s="1"/>
  <c r="C1064" i="21"/>
  <c r="V1064" i="21" s="1"/>
  <c r="X1064" i="21" s="1"/>
  <c r="C1065" i="21"/>
  <c r="V1065" i="21" s="1"/>
  <c r="X1065" i="21" s="1"/>
  <c r="C1066" i="21"/>
  <c r="V1066" i="21" s="1"/>
  <c r="X1066" i="21" s="1"/>
  <c r="C1067" i="21"/>
  <c r="V1067" i="21" s="1"/>
  <c r="X1067" i="21" s="1"/>
  <c r="C1068" i="21"/>
  <c r="V1068" i="21" s="1"/>
  <c r="X1068" i="21" s="1"/>
  <c r="C1069" i="21"/>
  <c r="V1069" i="21" s="1"/>
  <c r="X1069" i="21" s="1"/>
  <c r="C1070" i="21"/>
  <c r="V1070" i="21" s="1"/>
  <c r="X1070" i="21" s="1"/>
  <c r="C1071" i="21"/>
  <c r="V1071" i="21" s="1"/>
  <c r="X1071" i="21" s="1"/>
  <c r="C1072" i="21"/>
  <c r="V1072" i="21" s="1"/>
  <c r="X1072" i="21" s="1"/>
  <c r="C1073" i="21"/>
  <c r="V1073" i="21" s="1"/>
  <c r="X1073" i="21" s="1"/>
  <c r="C1074" i="21"/>
  <c r="V1074" i="21" s="1"/>
  <c r="X1074" i="21" s="1"/>
  <c r="C1075" i="21"/>
  <c r="V1075" i="21" s="1"/>
  <c r="X1075" i="21" s="1"/>
  <c r="C1076" i="21"/>
  <c r="V1076" i="21" s="1"/>
  <c r="X1076" i="21" s="1"/>
  <c r="C1077" i="21"/>
  <c r="V1077" i="21" s="1"/>
  <c r="X1077" i="21" s="1"/>
  <c r="C1078" i="21"/>
  <c r="V1078" i="21" s="1"/>
  <c r="X1078" i="21" s="1"/>
  <c r="C1079" i="21"/>
  <c r="V1079" i="21" s="1"/>
  <c r="X1079" i="21" s="1"/>
  <c r="C1080" i="21"/>
  <c r="V1080" i="21" s="1"/>
  <c r="X1080" i="21" s="1"/>
  <c r="C1081" i="21"/>
  <c r="V1081" i="21" s="1"/>
  <c r="X1081" i="21" s="1"/>
  <c r="C1082" i="21"/>
  <c r="V1082" i="21" s="1"/>
  <c r="X1082" i="21" s="1"/>
  <c r="C1083" i="21"/>
  <c r="V1083" i="21" s="1"/>
  <c r="X1083" i="21" s="1"/>
  <c r="C1084" i="21"/>
  <c r="V1084" i="21" s="1"/>
  <c r="X1084" i="21" s="1"/>
  <c r="C1085" i="21"/>
  <c r="V1085" i="21" s="1"/>
  <c r="X1085" i="21" s="1"/>
  <c r="C1086" i="21"/>
  <c r="V1086" i="21" s="1"/>
  <c r="X1086" i="21" s="1"/>
  <c r="C1087" i="21"/>
  <c r="V1087" i="21" s="1"/>
  <c r="X1087" i="21" s="1"/>
  <c r="C1088" i="21"/>
  <c r="V1088" i="21" s="1"/>
  <c r="X1088" i="21" s="1"/>
  <c r="C1089" i="21"/>
  <c r="V1089" i="21" s="1"/>
  <c r="X1089" i="21" s="1"/>
  <c r="C1090" i="21"/>
  <c r="V1090" i="21" s="1"/>
  <c r="X1090" i="21" s="1"/>
  <c r="C1091" i="21"/>
  <c r="V1091" i="21" s="1"/>
  <c r="X1091" i="21" s="1"/>
  <c r="C1092" i="21"/>
  <c r="V1092" i="21" s="1"/>
  <c r="X1092" i="21" s="1"/>
  <c r="C1093" i="21"/>
  <c r="V1093" i="21" s="1"/>
  <c r="X1093" i="21" s="1"/>
  <c r="C1094" i="21"/>
  <c r="V1094" i="21" s="1"/>
  <c r="X1094" i="21" s="1"/>
  <c r="C1095" i="21"/>
  <c r="V1095" i="21" s="1"/>
  <c r="X1095" i="21" s="1"/>
  <c r="C1096" i="21"/>
  <c r="V1096" i="21" s="1"/>
  <c r="X1096" i="21" s="1"/>
  <c r="C1097" i="21"/>
  <c r="V1097" i="21" s="1"/>
  <c r="X1097" i="21" s="1"/>
  <c r="C1098" i="21"/>
  <c r="V1098" i="21" s="1"/>
  <c r="X1098" i="21" s="1"/>
  <c r="C1099" i="21"/>
  <c r="V1099" i="21" s="1"/>
  <c r="X1099" i="21" s="1"/>
  <c r="C1100" i="21"/>
  <c r="V1100" i="21" s="1"/>
  <c r="X1100" i="21" s="1"/>
  <c r="C1101" i="21"/>
  <c r="V1101" i="21" s="1"/>
  <c r="X1101" i="21" s="1"/>
  <c r="C1102" i="21"/>
  <c r="V1102" i="21" s="1"/>
  <c r="X1102" i="21" s="1"/>
  <c r="C1103" i="21"/>
  <c r="V1103" i="21" s="1"/>
  <c r="X1103" i="21" s="1"/>
  <c r="C1104" i="21"/>
  <c r="V1104" i="21" s="1"/>
  <c r="X1104" i="21" s="1"/>
  <c r="C1105" i="21"/>
  <c r="V1105" i="21" s="1"/>
  <c r="X1105" i="21" s="1"/>
  <c r="C1106" i="21"/>
  <c r="V1106" i="21" s="1"/>
  <c r="X1106" i="21" s="1"/>
  <c r="C1107" i="21"/>
  <c r="V1107" i="21" s="1"/>
  <c r="X1107" i="21" s="1"/>
  <c r="C1108" i="21"/>
  <c r="V1108" i="21" s="1"/>
  <c r="X1108" i="21" s="1"/>
  <c r="C1109" i="21"/>
  <c r="V1109" i="21" s="1"/>
  <c r="X1109" i="21" s="1"/>
  <c r="C1110" i="21"/>
  <c r="V1110" i="21" s="1"/>
  <c r="X1110" i="21" s="1"/>
  <c r="C1111" i="21"/>
  <c r="V1111" i="21" s="1"/>
  <c r="X1111" i="21" s="1"/>
  <c r="C1112" i="21"/>
  <c r="V1112" i="21" s="1"/>
  <c r="X1112" i="21" s="1"/>
  <c r="C1113" i="21"/>
  <c r="V1113" i="21" s="1"/>
  <c r="X1113" i="21" s="1"/>
  <c r="C1114" i="21"/>
  <c r="V1114" i="21" s="1"/>
  <c r="X1114" i="21" s="1"/>
  <c r="C1115" i="21"/>
  <c r="V1115" i="21" s="1"/>
  <c r="X1115" i="21" s="1"/>
  <c r="C1116" i="21"/>
  <c r="V1116" i="21" s="1"/>
  <c r="X1116" i="21" s="1"/>
  <c r="C1117" i="21"/>
  <c r="V1117" i="21" s="1"/>
  <c r="X1117" i="21" s="1"/>
  <c r="C1118" i="21"/>
  <c r="V1118" i="21" s="1"/>
  <c r="X1118" i="21" s="1"/>
  <c r="C1119" i="21"/>
  <c r="V1119" i="21" s="1"/>
  <c r="X1119" i="21" s="1"/>
  <c r="C1120" i="21"/>
  <c r="V1120" i="21" s="1"/>
  <c r="X1120" i="21" s="1"/>
  <c r="C1121" i="21"/>
  <c r="V1121" i="21" s="1"/>
  <c r="X1121" i="21" s="1"/>
  <c r="C1122" i="21"/>
  <c r="V1122" i="21" s="1"/>
  <c r="X1122" i="21" s="1"/>
  <c r="C1123" i="21"/>
  <c r="V1123" i="21" s="1"/>
  <c r="X1123" i="21" s="1"/>
  <c r="C1124" i="21"/>
  <c r="V1124" i="21" s="1"/>
  <c r="X1124" i="21" s="1"/>
  <c r="C1125" i="21"/>
  <c r="V1125" i="21" s="1"/>
  <c r="X1125" i="21" s="1"/>
  <c r="C1126" i="21"/>
  <c r="V1126" i="21" s="1"/>
  <c r="X1126" i="21" s="1"/>
  <c r="C1127" i="21"/>
  <c r="V1127" i="21" s="1"/>
  <c r="X1127" i="21" s="1"/>
  <c r="C1128" i="21"/>
  <c r="V1128" i="21" s="1"/>
  <c r="X1128" i="21" s="1"/>
  <c r="C1129" i="21"/>
  <c r="V1129" i="21" s="1"/>
  <c r="X1129" i="21" s="1"/>
  <c r="C1130" i="21"/>
  <c r="V1130" i="21" s="1"/>
  <c r="X1130" i="21" s="1"/>
  <c r="C1131" i="21"/>
  <c r="V1131" i="21" s="1"/>
  <c r="X1131" i="21" s="1"/>
  <c r="C1132" i="21"/>
  <c r="V1132" i="21" s="1"/>
  <c r="X1132" i="21" s="1"/>
  <c r="C1133" i="21"/>
  <c r="V1133" i="21" s="1"/>
  <c r="X1133" i="21" s="1"/>
  <c r="C1134" i="21"/>
  <c r="V1134" i="21" s="1"/>
  <c r="X1134" i="21" s="1"/>
  <c r="C1135" i="21"/>
  <c r="V1135" i="21" s="1"/>
  <c r="X1135" i="21" s="1"/>
  <c r="C1136" i="21"/>
  <c r="V1136" i="21" s="1"/>
  <c r="X1136" i="21" s="1"/>
  <c r="C1137" i="21"/>
  <c r="V1137" i="21" s="1"/>
  <c r="X1137" i="21" s="1"/>
  <c r="C1138" i="21"/>
  <c r="V1138" i="21" s="1"/>
  <c r="X1138" i="21" s="1"/>
  <c r="C1139" i="21"/>
  <c r="V1139" i="21" s="1"/>
  <c r="X1139" i="21" s="1"/>
  <c r="C1140" i="21"/>
  <c r="V1140" i="21" s="1"/>
  <c r="X1140" i="21" s="1"/>
  <c r="C1141" i="21"/>
  <c r="V1141" i="21" s="1"/>
  <c r="X1141" i="21" s="1"/>
  <c r="C1142" i="21"/>
  <c r="V1142" i="21" s="1"/>
  <c r="X1142" i="21" s="1"/>
  <c r="C1143" i="21"/>
  <c r="V1143" i="21" s="1"/>
  <c r="X1143" i="21" s="1"/>
  <c r="C1144" i="21"/>
  <c r="V1144" i="21" s="1"/>
  <c r="X1144" i="21" s="1"/>
  <c r="C1145" i="21"/>
  <c r="V1145" i="21" s="1"/>
  <c r="X1145" i="21" s="1"/>
  <c r="C1146" i="21"/>
  <c r="V1146" i="21" s="1"/>
  <c r="X1146" i="21" s="1"/>
  <c r="C1147" i="21"/>
  <c r="V1147" i="21" s="1"/>
  <c r="X1147" i="21" s="1"/>
  <c r="C1148" i="21"/>
  <c r="V1148" i="21" s="1"/>
  <c r="X1148" i="21" s="1"/>
  <c r="C1149" i="21"/>
  <c r="V1149" i="21" s="1"/>
  <c r="X1149" i="21" s="1"/>
  <c r="C1150" i="21"/>
  <c r="V1150" i="21" s="1"/>
  <c r="X1150" i="21" s="1"/>
  <c r="C1151" i="21"/>
  <c r="V1151" i="21" s="1"/>
  <c r="X1151" i="21" s="1"/>
  <c r="C1152" i="21"/>
  <c r="V1152" i="21" s="1"/>
  <c r="X1152" i="21" s="1"/>
  <c r="C1153" i="21"/>
  <c r="V1153" i="21" s="1"/>
  <c r="X1153" i="21" s="1"/>
  <c r="C1154" i="21"/>
  <c r="V1154" i="21" s="1"/>
  <c r="X1154" i="21" s="1"/>
  <c r="C1155" i="21"/>
  <c r="V1155" i="21" s="1"/>
  <c r="X1155" i="21" s="1"/>
  <c r="C1156" i="21"/>
  <c r="V1156" i="21" s="1"/>
  <c r="X1156" i="21" s="1"/>
  <c r="C1157" i="21"/>
  <c r="V1157" i="21" s="1"/>
  <c r="X1157" i="21" s="1"/>
  <c r="C1158" i="21"/>
  <c r="V1158" i="21" s="1"/>
  <c r="X1158" i="21" s="1"/>
  <c r="C1159" i="21"/>
  <c r="V1159" i="21" s="1"/>
  <c r="X1159" i="21" s="1"/>
  <c r="C1160" i="21"/>
  <c r="V1160" i="21" s="1"/>
  <c r="X1160" i="21" s="1"/>
  <c r="C1161" i="21"/>
  <c r="V1161" i="21" s="1"/>
  <c r="X1161" i="21" s="1"/>
  <c r="C1162" i="21"/>
  <c r="V1162" i="21" s="1"/>
  <c r="X1162" i="21" s="1"/>
  <c r="C1163" i="21"/>
  <c r="V1163" i="21" s="1"/>
  <c r="X1163" i="21" s="1"/>
  <c r="C1164" i="21"/>
  <c r="V1164" i="21" s="1"/>
  <c r="X1164" i="21" s="1"/>
  <c r="C1165" i="21"/>
  <c r="V1165" i="21" s="1"/>
  <c r="X1165" i="21" s="1"/>
  <c r="C1166" i="21"/>
  <c r="V1166" i="21" s="1"/>
  <c r="X1166" i="21" s="1"/>
  <c r="C1167" i="21"/>
  <c r="V1167" i="21" s="1"/>
  <c r="X1167" i="21" s="1"/>
  <c r="C1168" i="21"/>
  <c r="V1168" i="21" s="1"/>
  <c r="X1168" i="21" s="1"/>
  <c r="C1169" i="21"/>
  <c r="V1169" i="21" s="1"/>
  <c r="X1169" i="21" s="1"/>
  <c r="C1170" i="21"/>
  <c r="V1170" i="21" s="1"/>
  <c r="X1170" i="21" s="1"/>
  <c r="C1171" i="21"/>
  <c r="V1171" i="21" s="1"/>
  <c r="X1171" i="21" s="1"/>
  <c r="C1172" i="21"/>
  <c r="V1172" i="21" s="1"/>
  <c r="X1172" i="21" s="1"/>
  <c r="C1173" i="21"/>
  <c r="V1173" i="21" s="1"/>
  <c r="X1173" i="21" s="1"/>
  <c r="C1174" i="21"/>
  <c r="V1174" i="21" s="1"/>
  <c r="X1174" i="21" s="1"/>
  <c r="C1175" i="21"/>
  <c r="V1175" i="21" s="1"/>
  <c r="X1175" i="21" s="1"/>
  <c r="C1176" i="21"/>
  <c r="V1176" i="21" s="1"/>
  <c r="X1176" i="21" s="1"/>
  <c r="C1177" i="21"/>
  <c r="V1177" i="21" s="1"/>
  <c r="X1177" i="21" s="1"/>
  <c r="C1178" i="21"/>
  <c r="V1178" i="21" s="1"/>
  <c r="X1178" i="21" s="1"/>
  <c r="C1179" i="21"/>
  <c r="V1179" i="21" s="1"/>
  <c r="X1179" i="21" s="1"/>
  <c r="C1180" i="21"/>
  <c r="V1180" i="21" s="1"/>
  <c r="X1180" i="21" s="1"/>
  <c r="C1181" i="21"/>
  <c r="V1181" i="21" s="1"/>
  <c r="X1181" i="21" s="1"/>
  <c r="C1182" i="21"/>
  <c r="V1182" i="21" s="1"/>
  <c r="X1182" i="21" s="1"/>
  <c r="C1183" i="21"/>
  <c r="V1183" i="21" s="1"/>
  <c r="X1183" i="21" s="1"/>
  <c r="C1184" i="21"/>
  <c r="V1184" i="21" s="1"/>
  <c r="X1184" i="21" s="1"/>
  <c r="C1185" i="21"/>
  <c r="V1185" i="21" s="1"/>
  <c r="X1185" i="21" s="1"/>
  <c r="C1186" i="21"/>
  <c r="V1186" i="21" s="1"/>
  <c r="X1186" i="21" s="1"/>
  <c r="C1187" i="21"/>
  <c r="V1187" i="21" s="1"/>
  <c r="X1187" i="21" s="1"/>
  <c r="C1188" i="21"/>
  <c r="V1188" i="21" s="1"/>
  <c r="X1188" i="21" s="1"/>
  <c r="C1189" i="21"/>
  <c r="V1189" i="21" s="1"/>
  <c r="X1189" i="21" s="1"/>
  <c r="C1190" i="21"/>
  <c r="V1190" i="21" s="1"/>
  <c r="X1190" i="21" s="1"/>
  <c r="C1191" i="21"/>
  <c r="V1191" i="21" s="1"/>
  <c r="X1191" i="21" s="1"/>
  <c r="C1192" i="21"/>
  <c r="V1192" i="21" s="1"/>
  <c r="X1192" i="21" s="1"/>
  <c r="C1193" i="21"/>
  <c r="V1193" i="21" s="1"/>
  <c r="X1193" i="21" s="1"/>
  <c r="C1194" i="21"/>
  <c r="V1194" i="21" s="1"/>
  <c r="X1194" i="21" s="1"/>
  <c r="C1195" i="21"/>
  <c r="V1195" i="21" s="1"/>
  <c r="X1195" i="21" s="1"/>
  <c r="C1196" i="21"/>
  <c r="V1196" i="21" s="1"/>
  <c r="X1196" i="21" s="1"/>
  <c r="C1197" i="21"/>
  <c r="V1197" i="21" s="1"/>
  <c r="X1197" i="21" s="1"/>
  <c r="C1198" i="21"/>
  <c r="V1198" i="21" s="1"/>
  <c r="X1198" i="21" s="1"/>
  <c r="C1199" i="21"/>
  <c r="V1199" i="21" s="1"/>
  <c r="X1199" i="21" s="1"/>
  <c r="C1200" i="21"/>
  <c r="V1200" i="21" s="1"/>
  <c r="X1200" i="21" s="1"/>
  <c r="C1201" i="21"/>
  <c r="V1201" i="21" s="1"/>
  <c r="X1201" i="21" s="1"/>
  <c r="C1202" i="21"/>
  <c r="V1202" i="21" s="1"/>
  <c r="X1202" i="21" s="1"/>
  <c r="C1203" i="21"/>
  <c r="V1203" i="21" s="1"/>
  <c r="X1203" i="21" s="1"/>
  <c r="C1204" i="21"/>
  <c r="V1204" i="21" s="1"/>
  <c r="X1204" i="21" s="1"/>
  <c r="C1205" i="21"/>
  <c r="V1205" i="21" s="1"/>
  <c r="X1205" i="21" s="1"/>
  <c r="C1206" i="21"/>
  <c r="V1206" i="21" s="1"/>
  <c r="X1206" i="21" s="1"/>
  <c r="C1207" i="21"/>
  <c r="V1207" i="21" s="1"/>
  <c r="X1207" i="21" s="1"/>
  <c r="C1208" i="21"/>
  <c r="V1208" i="21" s="1"/>
  <c r="X1208" i="21" s="1"/>
  <c r="C1209" i="21"/>
  <c r="V1209" i="21" s="1"/>
  <c r="X1209" i="21" s="1"/>
  <c r="C1210" i="21"/>
  <c r="V1210" i="21" s="1"/>
  <c r="X1210" i="21" s="1"/>
  <c r="C1211" i="21"/>
  <c r="V1211" i="21" s="1"/>
  <c r="X1211" i="21" s="1"/>
  <c r="C1212" i="21"/>
  <c r="V1212" i="21" s="1"/>
  <c r="X1212" i="21" s="1"/>
  <c r="C1213" i="21"/>
  <c r="V1213" i="21" s="1"/>
  <c r="X1213" i="21" s="1"/>
  <c r="C1214" i="21"/>
  <c r="V1214" i="21" s="1"/>
  <c r="X1214" i="21" s="1"/>
  <c r="C1215" i="21"/>
  <c r="V1215" i="21" s="1"/>
  <c r="X1215" i="21" s="1"/>
  <c r="C1216" i="21"/>
  <c r="V1216" i="21" s="1"/>
  <c r="X1216" i="21" s="1"/>
  <c r="C1217" i="21"/>
  <c r="V1217" i="21" s="1"/>
  <c r="X1217" i="21" s="1"/>
  <c r="C1218" i="21"/>
  <c r="V1218" i="21" s="1"/>
  <c r="X1218" i="21" s="1"/>
  <c r="C1219" i="21"/>
  <c r="V1219" i="21" s="1"/>
  <c r="X1219" i="21" s="1"/>
  <c r="C1220" i="21"/>
  <c r="V1220" i="21" s="1"/>
  <c r="X1220" i="21" s="1"/>
  <c r="C1221" i="21"/>
  <c r="V1221" i="21" s="1"/>
  <c r="X1221" i="21" s="1"/>
  <c r="C1222" i="21"/>
  <c r="V1222" i="21" s="1"/>
  <c r="X1222" i="21" s="1"/>
  <c r="C1223" i="21"/>
  <c r="V1223" i="21" s="1"/>
  <c r="X1223" i="21" s="1"/>
  <c r="C1224" i="21"/>
  <c r="V1224" i="21" s="1"/>
  <c r="X1224" i="21" s="1"/>
  <c r="C1225" i="21"/>
  <c r="V1225" i="21" s="1"/>
  <c r="X1225" i="21" s="1"/>
  <c r="C1226" i="21"/>
  <c r="V1226" i="21" s="1"/>
  <c r="X1226" i="21" s="1"/>
  <c r="C1227" i="21"/>
  <c r="V1227" i="21" s="1"/>
  <c r="X1227" i="21" s="1"/>
  <c r="C1228" i="21"/>
  <c r="V1228" i="21" s="1"/>
  <c r="X1228" i="21" s="1"/>
  <c r="C1229" i="21"/>
  <c r="V1229" i="21" s="1"/>
  <c r="X1229" i="21" s="1"/>
  <c r="C1230" i="21"/>
  <c r="V1230" i="21" s="1"/>
  <c r="X1230" i="21" s="1"/>
  <c r="C1231" i="21"/>
  <c r="V1231" i="21" s="1"/>
  <c r="X1231" i="21" s="1"/>
  <c r="C1232" i="21"/>
  <c r="V1232" i="21" s="1"/>
  <c r="X1232" i="21" s="1"/>
  <c r="C1233" i="21"/>
  <c r="V1233" i="21" s="1"/>
  <c r="X1233" i="21" s="1"/>
  <c r="C1234" i="21"/>
  <c r="V1234" i="21" s="1"/>
  <c r="X1234" i="21" s="1"/>
  <c r="C1235" i="21"/>
  <c r="V1235" i="21" s="1"/>
  <c r="X1235" i="21" s="1"/>
  <c r="C1236" i="21"/>
  <c r="V1236" i="21" s="1"/>
  <c r="X1236" i="21" s="1"/>
  <c r="C1237" i="21"/>
  <c r="V1237" i="21" s="1"/>
  <c r="X1237" i="21" s="1"/>
  <c r="C1238" i="21"/>
  <c r="V1238" i="21" s="1"/>
  <c r="X1238" i="21" s="1"/>
  <c r="C1239" i="21"/>
  <c r="V1239" i="21" s="1"/>
  <c r="X1239" i="21" s="1"/>
  <c r="C1240" i="21"/>
  <c r="V1240" i="21" s="1"/>
  <c r="X1240" i="21" s="1"/>
  <c r="C1241" i="21"/>
  <c r="V1241" i="21" s="1"/>
  <c r="X1241" i="21" s="1"/>
  <c r="C1242" i="21"/>
  <c r="V1242" i="21" s="1"/>
  <c r="X1242" i="21" s="1"/>
  <c r="C1243" i="21"/>
  <c r="V1243" i="21" s="1"/>
  <c r="X1243" i="21" s="1"/>
  <c r="C1244" i="21"/>
  <c r="V1244" i="21" s="1"/>
  <c r="X1244" i="21" s="1"/>
  <c r="C1245" i="21"/>
  <c r="V1245" i="21" s="1"/>
  <c r="X1245" i="21" s="1"/>
  <c r="C1246" i="21"/>
  <c r="V1246" i="21" s="1"/>
  <c r="X1246" i="21" s="1"/>
  <c r="C1247" i="21"/>
  <c r="V1247" i="21" s="1"/>
  <c r="X1247" i="21" s="1"/>
  <c r="C1248" i="21"/>
  <c r="V1248" i="21" s="1"/>
  <c r="X1248" i="21" s="1"/>
  <c r="C1249" i="21"/>
  <c r="V1249" i="21" s="1"/>
  <c r="X1249" i="21" s="1"/>
  <c r="C1250" i="21"/>
  <c r="V1250" i="21" s="1"/>
  <c r="X1250" i="21" s="1"/>
  <c r="C1251" i="21"/>
  <c r="V1251" i="21" s="1"/>
  <c r="X1251" i="21" s="1"/>
  <c r="C1252" i="21"/>
  <c r="V1252" i="21" s="1"/>
  <c r="X1252" i="21" s="1"/>
  <c r="C1253" i="21"/>
  <c r="V1253" i="21" s="1"/>
  <c r="X1253" i="21" s="1"/>
  <c r="C1254" i="21"/>
  <c r="V1254" i="21" s="1"/>
  <c r="X1254" i="21" s="1"/>
  <c r="C1255" i="21"/>
  <c r="V1255" i="21" s="1"/>
  <c r="X1255" i="21" s="1"/>
  <c r="C1256" i="21"/>
  <c r="V1256" i="21" s="1"/>
  <c r="X1256" i="21" s="1"/>
  <c r="C1257" i="21"/>
  <c r="V1257" i="21" s="1"/>
  <c r="X1257" i="21" s="1"/>
  <c r="C1258" i="21"/>
  <c r="V1258" i="21" s="1"/>
  <c r="X1258" i="21" s="1"/>
  <c r="C1259" i="21"/>
  <c r="V1259" i="21" s="1"/>
  <c r="X1259" i="21" s="1"/>
  <c r="C1260" i="21"/>
  <c r="V1260" i="21" s="1"/>
  <c r="X1260" i="21" s="1"/>
  <c r="C1261" i="21"/>
  <c r="V1261" i="21" s="1"/>
  <c r="X1261" i="21" s="1"/>
  <c r="C1262" i="21"/>
  <c r="V1262" i="21" s="1"/>
  <c r="X1262" i="21" s="1"/>
  <c r="C1263" i="21"/>
  <c r="V1263" i="21" s="1"/>
  <c r="X1263" i="21" s="1"/>
  <c r="C1264" i="21"/>
  <c r="V1264" i="21" s="1"/>
  <c r="X1264" i="21" s="1"/>
  <c r="C1265" i="21"/>
  <c r="V1265" i="21" s="1"/>
  <c r="X1265" i="21" s="1"/>
  <c r="C1266" i="21"/>
  <c r="V1266" i="21" s="1"/>
  <c r="X1266" i="21" s="1"/>
  <c r="C1267" i="21"/>
  <c r="V1267" i="21" s="1"/>
  <c r="X1267" i="21" s="1"/>
  <c r="C1268" i="21"/>
  <c r="V1268" i="21" s="1"/>
  <c r="X1268" i="21" s="1"/>
  <c r="C1269" i="21"/>
  <c r="V1269" i="21" s="1"/>
  <c r="X1269" i="21" s="1"/>
  <c r="C1270" i="21"/>
  <c r="V1270" i="21" s="1"/>
  <c r="X1270" i="21" s="1"/>
  <c r="C1271" i="21"/>
  <c r="V1271" i="21" s="1"/>
  <c r="X1271" i="21" s="1"/>
  <c r="C1272" i="21"/>
  <c r="V1272" i="21" s="1"/>
  <c r="X1272" i="21" s="1"/>
  <c r="C1273" i="21"/>
  <c r="V1273" i="21" s="1"/>
  <c r="X1273" i="21" s="1"/>
  <c r="C1274" i="21"/>
  <c r="V1274" i="21" s="1"/>
  <c r="X1274" i="21" s="1"/>
  <c r="C1275" i="21"/>
  <c r="V1275" i="21" s="1"/>
  <c r="X1275" i="21" s="1"/>
  <c r="C1276" i="21"/>
  <c r="V1276" i="21" s="1"/>
  <c r="X1276" i="21" s="1"/>
  <c r="C1277" i="21"/>
  <c r="V1277" i="21" s="1"/>
  <c r="X1277" i="21" s="1"/>
  <c r="C1278" i="21"/>
  <c r="V1278" i="21" s="1"/>
  <c r="X1278" i="21" s="1"/>
  <c r="C1279" i="21"/>
  <c r="V1279" i="21" s="1"/>
  <c r="X1279" i="21" s="1"/>
  <c r="C1280" i="21"/>
  <c r="V1280" i="21" s="1"/>
  <c r="X1280" i="21" s="1"/>
  <c r="C1281" i="21"/>
  <c r="V1281" i="21" s="1"/>
  <c r="X1281" i="21" s="1"/>
  <c r="C1282" i="21"/>
  <c r="V1282" i="21" s="1"/>
  <c r="X1282" i="21" s="1"/>
  <c r="C1283" i="21"/>
  <c r="V1283" i="21" s="1"/>
  <c r="X1283" i="21" s="1"/>
  <c r="C1284" i="21"/>
  <c r="V1284" i="21" s="1"/>
  <c r="X1284" i="21" s="1"/>
  <c r="C1285" i="21"/>
  <c r="V1285" i="21" s="1"/>
  <c r="X1285" i="21" s="1"/>
  <c r="C1286" i="21"/>
  <c r="V1286" i="21" s="1"/>
  <c r="X1286" i="21" s="1"/>
  <c r="C1287" i="21"/>
  <c r="V1287" i="21" s="1"/>
  <c r="X1287" i="21" s="1"/>
  <c r="C1288" i="21"/>
  <c r="V1288" i="21" s="1"/>
  <c r="X1288" i="21" s="1"/>
  <c r="C1289" i="21"/>
  <c r="V1289" i="21" s="1"/>
  <c r="X1289" i="21" s="1"/>
  <c r="C1290" i="21"/>
  <c r="V1290" i="21" s="1"/>
  <c r="X1290" i="21" s="1"/>
  <c r="C1291" i="21"/>
  <c r="V1291" i="21" s="1"/>
  <c r="X1291" i="21" s="1"/>
  <c r="C1292" i="21"/>
  <c r="V1292" i="21" s="1"/>
  <c r="X1292" i="21" s="1"/>
  <c r="C1293" i="21"/>
  <c r="V1293" i="21" s="1"/>
  <c r="X1293" i="21" s="1"/>
  <c r="C1294" i="21"/>
  <c r="V1294" i="21" s="1"/>
  <c r="X1294" i="21" s="1"/>
  <c r="C1295" i="21"/>
  <c r="V1295" i="21" s="1"/>
  <c r="X1295" i="21" s="1"/>
  <c r="C1296" i="21"/>
  <c r="V1296" i="21" s="1"/>
  <c r="X1296" i="21" s="1"/>
  <c r="C1297" i="21"/>
  <c r="V1297" i="21" s="1"/>
  <c r="X1297" i="21" s="1"/>
  <c r="C1298" i="21"/>
  <c r="V1298" i="21" s="1"/>
  <c r="X1298" i="21" s="1"/>
  <c r="C1299" i="21"/>
  <c r="V1299" i="21" s="1"/>
  <c r="X1299" i="21" s="1"/>
  <c r="C1300" i="21"/>
  <c r="V1300" i="21" s="1"/>
  <c r="X1300" i="21" s="1"/>
  <c r="C1301" i="21"/>
  <c r="V1301" i="21" s="1"/>
  <c r="X1301" i="21" s="1"/>
  <c r="C1302" i="21"/>
  <c r="V1302" i="21" s="1"/>
  <c r="X1302" i="21" s="1"/>
  <c r="C1303" i="21"/>
  <c r="V1303" i="21" s="1"/>
  <c r="X1303" i="21" s="1"/>
  <c r="C1304" i="21"/>
  <c r="V1304" i="21" s="1"/>
  <c r="X1304" i="21" s="1"/>
  <c r="C1305" i="21"/>
  <c r="V1305" i="21" s="1"/>
  <c r="X1305" i="21" s="1"/>
  <c r="C1306" i="21"/>
  <c r="V1306" i="21" s="1"/>
  <c r="X1306" i="21" s="1"/>
  <c r="C1307" i="21"/>
  <c r="V1307" i="21" s="1"/>
  <c r="X1307" i="21" s="1"/>
  <c r="C1308" i="21"/>
  <c r="V1308" i="21" s="1"/>
  <c r="X1308" i="21" s="1"/>
  <c r="C1309" i="21"/>
  <c r="V1309" i="21" s="1"/>
  <c r="X1309" i="21" s="1"/>
  <c r="C1310" i="21"/>
  <c r="V1310" i="21" s="1"/>
  <c r="X1310" i="21" s="1"/>
  <c r="C1311" i="21"/>
  <c r="V1311" i="21" s="1"/>
  <c r="X1311" i="21" s="1"/>
  <c r="C1312" i="21"/>
  <c r="V1312" i="21" s="1"/>
  <c r="X1312" i="21" s="1"/>
  <c r="C1313" i="21"/>
  <c r="V1313" i="21" s="1"/>
  <c r="X1313" i="21" s="1"/>
  <c r="C1314" i="21"/>
  <c r="V1314" i="21" s="1"/>
  <c r="X1314" i="21" s="1"/>
  <c r="C1315" i="21"/>
  <c r="V1315" i="21" s="1"/>
  <c r="X1315" i="21" s="1"/>
  <c r="C1316" i="21"/>
  <c r="V1316" i="21" s="1"/>
  <c r="X1316" i="21" s="1"/>
  <c r="C1317" i="21"/>
  <c r="V1317" i="21" s="1"/>
  <c r="X1317" i="21" s="1"/>
  <c r="C1318" i="21"/>
  <c r="V1318" i="21" s="1"/>
  <c r="X1318" i="21" s="1"/>
  <c r="C1319" i="21"/>
  <c r="V1319" i="21" s="1"/>
  <c r="X1319" i="21" s="1"/>
  <c r="C1320" i="21"/>
  <c r="V1320" i="21" s="1"/>
  <c r="X1320" i="21" s="1"/>
  <c r="C1321" i="21"/>
  <c r="V1321" i="21" s="1"/>
  <c r="X1321" i="21" s="1"/>
  <c r="C1322" i="21"/>
  <c r="V1322" i="21" s="1"/>
  <c r="X1322" i="21" s="1"/>
  <c r="C1323" i="21"/>
  <c r="V1323" i="21" s="1"/>
  <c r="X1323" i="21" s="1"/>
  <c r="C1324" i="21"/>
  <c r="V1324" i="21" s="1"/>
  <c r="X1324" i="21" s="1"/>
  <c r="C1325" i="21"/>
  <c r="V1325" i="21" s="1"/>
  <c r="X1325" i="21" s="1"/>
  <c r="C1326" i="21"/>
  <c r="V1326" i="21" s="1"/>
  <c r="X1326" i="21" s="1"/>
  <c r="C1327" i="21"/>
  <c r="V1327" i="21" s="1"/>
  <c r="X1327" i="21" s="1"/>
  <c r="C1328" i="21"/>
  <c r="V1328" i="21" s="1"/>
  <c r="X1328" i="21" s="1"/>
  <c r="C1329" i="21"/>
  <c r="V1329" i="21" s="1"/>
  <c r="X1329" i="21" s="1"/>
  <c r="C1330" i="21"/>
  <c r="V1330" i="21" s="1"/>
  <c r="X1330" i="21" s="1"/>
  <c r="C1331" i="21"/>
  <c r="V1331" i="21" s="1"/>
  <c r="X1331" i="21" s="1"/>
  <c r="C1332" i="21"/>
  <c r="V1332" i="21" s="1"/>
  <c r="X1332" i="21" s="1"/>
  <c r="C1333" i="21"/>
  <c r="V1333" i="21" s="1"/>
  <c r="X1333" i="21" s="1"/>
  <c r="C1334" i="21"/>
  <c r="V1334" i="21" s="1"/>
  <c r="X1334" i="21" s="1"/>
  <c r="C1335" i="21"/>
  <c r="V1335" i="21" s="1"/>
  <c r="X1335" i="21" s="1"/>
  <c r="C1336" i="21"/>
  <c r="V1336" i="21" s="1"/>
  <c r="X1336" i="21" s="1"/>
  <c r="C1337" i="21"/>
  <c r="V1337" i="21" s="1"/>
  <c r="X1337" i="21" s="1"/>
  <c r="C1338" i="21"/>
  <c r="V1338" i="21" s="1"/>
  <c r="X1338" i="21" s="1"/>
  <c r="C1339" i="21"/>
  <c r="V1339" i="21" s="1"/>
  <c r="X1339" i="21" s="1"/>
  <c r="C1340" i="21"/>
  <c r="V1340" i="21" s="1"/>
  <c r="X1340" i="21" s="1"/>
  <c r="C1341" i="21"/>
  <c r="V1341" i="21" s="1"/>
  <c r="X1341" i="21" s="1"/>
  <c r="C1342" i="21"/>
  <c r="V1342" i="21" s="1"/>
  <c r="X1342" i="21" s="1"/>
  <c r="C1343" i="21"/>
  <c r="V1343" i="21" s="1"/>
  <c r="X1343" i="21" s="1"/>
  <c r="C1344" i="21"/>
  <c r="V1344" i="21" s="1"/>
  <c r="X1344" i="21" s="1"/>
  <c r="C1345" i="21"/>
  <c r="V1345" i="21" s="1"/>
  <c r="X1345" i="21" s="1"/>
  <c r="C1346" i="21"/>
  <c r="V1346" i="21" s="1"/>
  <c r="X1346" i="21" s="1"/>
  <c r="C1347" i="21"/>
  <c r="V1347" i="21" s="1"/>
  <c r="X1347" i="21" s="1"/>
  <c r="C1348" i="21"/>
  <c r="V1348" i="21" s="1"/>
  <c r="X1348" i="21" s="1"/>
  <c r="C1349" i="21"/>
  <c r="V1349" i="21" s="1"/>
  <c r="X1349" i="21" s="1"/>
  <c r="C1350" i="21"/>
  <c r="V1350" i="21" s="1"/>
  <c r="X1350" i="21" s="1"/>
  <c r="C1351" i="21"/>
  <c r="V1351" i="21" s="1"/>
  <c r="X1351" i="21" s="1"/>
  <c r="C1352" i="21"/>
  <c r="V1352" i="21" s="1"/>
  <c r="X1352" i="21" s="1"/>
  <c r="C1353" i="21"/>
  <c r="V1353" i="21" s="1"/>
  <c r="X1353" i="21" s="1"/>
  <c r="C1354" i="21"/>
  <c r="V1354" i="21" s="1"/>
  <c r="X1354" i="21" s="1"/>
  <c r="C1355" i="21"/>
  <c r="V1355" i="21" s="1"/>
  <c r="X1355" i="21" s="1"/>
  <c r="C1356" i="21"/>
  <c r="V1356" i="21" s="1"/>
  <c r="X1356" i="21" s="1"/>
  <c r="C1357" i="21"/>
  <c r="V1357" i="21" s="1"/>
  <c r="X1357" i="21" s="1"/>
  <c r="C1358" i="21"/>
  <c r="V1358" i="21" s="1"/>
  <c r="X1358" i="21" s="1"/>
  <c r="C1359" i="21"/>
  <c r="V1359" i="21" s="1"/>
  <c r="X1359" i="21" s="1"/>
  <c r="C1360" i="21"/>
  <c r="V1360" i="21" s="1"/>
  <c r="X1360" i="21" s="1"/>
  <c r="C1361" i="21"/>
  <c r="V1361" i="21" s="1"/>
  <c r="X1361" i="21" s="1"/>
  <c r="C1362" i="21"/>
  <c r="V1362" i="21" s="1"/>
  <c r="X1362" i="21" s="1"/>
  <c r="C1363" i="21"/>
  <c r="V1363" i="21" s="1"/>
  <c r="X1363" i="21" s="1"/>
  <c r="C1364" i="21"/>
  <c r="V1364" i="21" s="1"/>
  <c r="X1364" i="21" s="1"/>
  <c r="C1365" i="21"/>
  <c r="V1365" i="21" s="1"/>
  <c r="X1365" i="21" s="1"/>
  <c r="C1366" i="21"/>
  <c r="V1366" i="21" s="1"/>
  <c r="X1366" i="21" s="1"/>
  <c r="C1367" i="21"/>
  <c r="V1367" i="21" s="1"/>
  <c r="X1367" i="21" s="1"/>
  <c r="C1368" i="21"/>
  <c r="V1368" i="21" s="1"/>
  <c r="X1368" i="21" s="1"/>
  <c r="C1369" i="21"/>
  <c r="V1369" i="21" s="1"/>
  <c r="X1369" i="21" s="1"/>
  <c r="C1370" i="21"/>
  <c r="V1370" i="21" s="1"/>
  <c r="X1370" i="21" s="1"/>
  <c r="C1371" i="21"/>
  <c r="V1371" i="21" s="1"/>
  <c r="X1371" i="21" s="1"/>
  <c r="C1372" i="21"/>
  <c r="V1372" i="21" s="1"/>
  <c r="X1372" i="21" s="1"/>
  <c r="C1373" i="21"/>
  <c r="V1373" i="21" s="1"/>
  <c r="X1373" i="21" s="1"/>
  <c r="C1374" i="21"/>
  <c r="V1374" i="21" s="1"/>
  <c r="X1374" i="21" s="1"/>
  <c r="C1375" i="21"/>
  <c r="V1375" i="21" s="1"/>
  <c r="X1375" i="21" s="1"/>
  <c r="C1376" i="21"/>
  <c r="V1376" i="21" s="1"/>
  <c r="X1376" i="21" s="1"/>
  <c r="C1377" i="21"/>
  <c r="V1377" i="21" s="1"/>
  <c r="X1377" i="21" s="1"/>
  <c r="C1378" i="21"/>
  <c r="V1378" i="21" s="1"/>
  <c r="X1378" i="21" s="1"/>
  <c r="C1379" i="21"/>
  <c r="V1379" i="21" s="1"/>
  <c r="X1379" i="21" s="1"/>
  <c r="C1380" i="21"/>
  <c r="V1380" i="21" s="1"/>
  <c r="X1380" i="21" s="1"/>
  <c r="C1381" i="21"/>
  <c r="V1381" i="21" s="1"/>
  <c r="X1381" i="21" s="1"/>
  <c r="C1382" i="21"/>
  <c r="V1382" i="21" s="1"/>
  <c r="X1382" i="21" s="1"/>
  <c r="C1383" i="21"/>
  <c r="V1383" i="21" s="1"/>
  <c r="X1383" i="21" s="1"/>
  <c r="C1384" i="21"/>
  <c r="V1384" i="21" s="1"/>
  <c r="X1384" i="21" s="1"/>
  <c r="C1385" i="21"/>
  <c r="V1385" i="21" s="1"/>
  <c r="X1385" i="21" s="1"/>
  <c r="C1386" i="21"/>
  <c r="V1386" i="21" s="1"/>
  <c r="X1386" i="21" s="1"/>
  <c r="C1387" i="21"/>
  <c r="V1387" i="21" s="1"/>
  <c r="X1387" i="21" s="1"/>
  <c r="C1388" i="21"/>
  <c r="V1388" i="21" s="1"/>
  <c r="X1388" i="21" s="1"/>
  <c r="C1389" i="21"/>
  <c r="V1389" i="21" s="1"/>
  <c r="X1389" i="21" s="1"/>
  <c r="C1390" i="21"/>
  <c r="V1390" i="21" s="1"/>
  <c r="X1390" i="21" s="1"/>
  <c r="C1391" i="21"/>
  <c r="V1391" i="21" s="1"/>
  <c r="X1391" i="21" s="1"/>
  <c r="C1392" i="21"/>
  <c r="V1392" i="21" s="1"/>
  <c r="X1392" i="21" s="1"/>
  <c r="C1393" i="21"/>
  <c r="V1393" i="21" s="1"/>
  <c r="X1393" i="21" s="1"/>
  <c r="C1394" i="21"/>
  <c r="V1394" i="21" s="1"/>
  <c r="X1394" i="21" s="1"/>
  <c r="C1395" i="21"/>
  <c r="V1395" i="21" s="1"/>
  <c r="X1395" i="21" s="1"/>
  <c r="C1396" i="21"/>
  <c r="V1396" i="21" s="1"/>
  <c r="X1396" i="21" s="1"/>
  <c r="C1397" i="21"/>
  <c r="V1397" i="21" s="1"/>
  <c r="X1397" i="21" s="1"/>
  <c r="C1398" i="21"/>
  <c r="V1398" i="21" s="1"/>
  <c r="X1398" i="21" s="1"/>
  <c r="C1399" i="21"/>
  <c r="V1399" i="21" s="1"/>
  <c r="X1399" i="21" s="1"/>
  <c r="C1400" i="21"/>
  <c r="V1400" i="21" s="1"/>
  <c r="X1400" i="21" s="1"/>
  <c r="C1401" i="21"/>
  <c r="V1401" i="21" s="1"/>
  <c r="X1401" i="21" s="1"/>
  <c r="C1402" i="21"/>
  <c r="V1402" i="21" s="1"/>
  <c r="X1402" i="21" s="1"/>
  <c r="C1403" i="21"/>
  <c r="V1403" i="21" s="1"/>
  <c r="X1403" i="21" s="1"/>
  <c r="C1404" i="21"/>
  <c r="V1404" i="21" s="1"/>
  <c r="X1404" i="21" s="1"/>
  <c r="C1405" i="21"/>
  <c r="V1405" i="21" s="1"/>
  <c r="X1405" i="21" s="1"/>
  <c r="C1406" i="21"/>
  <c r="V1406" i="21" s="1"/>
  <c r="X1406" i="21" s="1"/>
  <c r="C1407" i="21"/>
  <c r="V1407" i="21" s="1"/>
  <c r="X1407" i="21" s="1"/>
  <c r="C1408" i="21"/>
  <c r="V1408" i="21" s="1"/>
  <c r="X1408" i="21" s="1"/>
  <c r="C1409" i="21"/>
  <c r="V1409" i="21" s="1"/>
  <c r="X1409" i="21" s="1"/>
  <c r="C1410" i="21"/>
  <c r="V1410" i="21" s="1"/>
  <c r="X1410" i="21" s="1"/>
  <c r="C1411" i="21"/>
  <c r="V1411" i="21" s="1"/>
  <c r="X1411" i="21" s="1"/>
  <c r="C1412" i="21"/>
  <c r="V1412" i="21" s="1"/>
  <c r="X1412" i="21" s="1"/>
  <c r="C1413" i="21"/>
  <c r="V1413" i="21" s="1"/>
  <c r="X1413" i="21" s="1"/>
  <c r="C1414" i="21"/>
  <c r="V1414" i="21" s="1"/>
  <c r="X1414" i="21" s="1"/>
  <c r="C1415" i="21"/>
  <c r="V1415" i="21" s="1"/>
  <c r="X1415" i="21" s="1"/>
  <c r="C1416" i="21"/>
  <c r="V1416" i="21" s="1"/>
  <c r="X1416" i="21" s="1"/>
  <c r="C1417" i="21"/>
  <c r="V1417" i="21" s="1"/>
  <c r="X1417" i="21" s="1"/>
  <c r="C1418" i="21"/>
  <c r="V1418" i="21" s="1"/>
  <c r="X1418" i="21" s="1"/>
  <c r="C1419" i="21"/>
  <c r="V1419" i="21" s="1"/>
  <c r="X1419" i="21" s="1"/>
  <c r="C1420" i="21"/>
  <c r="V1420" i="21" s="1"/>
  <c r="X1420" i="21" s="1"/>
  <c r="C1421" i="21"/>
  <c r="V1421" i="21" s="1"/>
  <c r="X1421" i="21" s="1"/>
  <c r="C1422" i="21"/>
  <c r="V1422" i="21" s="1"/>
  <c r="X1422" i="21" s="1"/>
  <c r="C1423" i="21"/>
  <c r="V1423" i="21" s="1"/>
  <c r="X1423" i="21" s="1"/>
  <c r="C1424" i="21"/>
  <c r="V1424" i="21" s="1"/>
  <c r="X1424" i="21" s="1"/>
  <c r="C1425" i="21"/>
  <c r="V1425" i="21" s="1"/>
  <c r="X1425" i="21" s="1"/>
  <c r="C1426" i="21"/>
  <c r="V1426" i="21" s="1"/>
  <c r="X1426" i="21" s="1"/>
  <c r="C1427" i="21"/>
  <c r="V1427" i="21" s="1"/>
  <c r="X1427" i="21" s="1"/>
  <c r="C1428" i="21"/>
  <c r="V1428" i="21" s="1"/>
  <c r="X1428" i="21" s="1"/>
  <c r="C1429" i="21"/>
  <c r="V1429" i="21" s="1"/>
  <c r="X1429" i="21" s="1"/>
  <c r="C1430" i="21"/>
  <c r="V1430" i="21" s="1"/>
  <c r="X1430" i="21" s="1"/>
  <c r="C1431" i="21"/>
  <c r="V1431" i="21" s="1"/>
  <c r="X1431" i="21" s="1"/>
  <c r="C1433" i="21"/>
  <c r="V1433" i="21" s="1"/>
  <c r="X1433" i="21" s="1"/>
  <c r="C1436" i="21"/>
  <c r="V1436" i="21" s="1"/>
  <c r="X1436" i="21" s="1"/>
  <c r="C1438" i="21"/>
  <c r="V1438" i="21" s="1"/>
  <c r="X1438" i="21" s="1"/>
  <c r="C1441" i="21"/>
  <c r="V1441" i="21" s="1"/>
  <c r="X1441" i="21" s="1"/>
  <c r="C1445" i="21"/>
  <c r="V1445" i="21" s="1"/>
  <c r="X1445" i="21" s="1"/>
  <c r="C1446" i="21"/>
  <c r="V1446" i="21" s="1"/>
  <c r="X1446" i="21" s="1"/>
  <c r="C1447" i="21"/>
  <c r="V1447" i="21" s="1"/>
  <c r="X1447" i="21" s="1"/>
  <c r="C1448" i="21"/>
  <c r="V1448" i="21" s="1"/>
  <c r="X1448" i="21" s="1"/>
  <c r="C1449" i="21"/>
  <c r="V1449" i="21" s="1"/>
  <c r="X1449" i="21" s="1"/>
  <c r="C1450" i="21"/>
  <c r="V1450" i="21" s="1"/>
  <c r="X1450" i="21" s="1"/>
  <c r="C1451" i="21"/>
  <c r="V1451" i="21" s="1"/>
  <c r="X1451" i="21" s="1"/>
  <c r="C1452" i="21"/>
  <c r="V1452" i="21" s="1"/>
  <c r="X1452" i="21" s="1"/>
  <c r="C1453" i="21"/>
  <c r="V1453" i="21" s="1"/>
  <c r="X1453" i="21" s="1"/>
  <c r="C1454" i="21"/>
  <c r="V1454" i="21" s="1"/>
  <c r="X1454" i="21" s="1"/>
  <c r="C1455" i="21"/>
  <c r="V1455" i="21" s="1"/>
  <c r="X1455" i="21" s="1"/>
  <c r="C1456" i="21"/>
  <c r="V1456" i="21" s="1"/>
  <c r="X1456" i="21" s="1"/>
  <c r="C1457" i="21"/>
  <c r="V1457" i="21" s="1"/>
  <c r="X1457" i="21" s="1"/>
  <c r="C1458" i="21"/>
  <c r="V1458" i="21" s="1"/>
  <c r="X1458" i="21" s="1"/>
  <c r="C1459" i="21"/>
  <c r="V1459" i="21" s="1"/>
  <c r="X1459" i="21" s="1"/>
  <c r="C1460" i="21"/>
  <c r="V1460" i="21" s="1"/>
  <c r="X1460" i="21" s="1"/>
  <c r="C1461" i="21"/>
  <c r="V1461" i="21" s="1"/>
  <c r="X1461" i="21" s="1"/>
  <c r="C1462" i="21"/>
  <c r="V1462" i="21" s="1"/>
  <c r="X1462" i="21" s="1"/>
  <c r="C1463" i="21"/>
  <c r="V1463" i="21" s="1"/>
  <c r="X1463" i="21" s="1"/>
  <c r="C1464" i="21"/>
  <c r="V1464" i="21" s="1"/>
  <c r="X1464" i="21" s="1"/>
  <c r="C1465" i="21"/>
  <c r="V1465" i="21" s="1"/>
  <c r="X1465" i="21" s="1"/>
  <c r="C1466" i="21"/>
  <c r="V1466" i="21" s="1"/>
  <c r="X1466" i="21" s="1"/>
  <c r="C1467" i="21"/>
  <c r="V1467" i="21" s="1"/>
  <c r="X1467" i="21" s="1"/>
  <c r="C1468" i="21"/>
  <c r="V1468" i="21" s="1"/>
  <c r="X1468" i="21" s="1"/>
  <c r="C1469" i="21"/>
  <c r="V1469" i="21" s="1"/>
  <c r="X1469" i="21" s="1"/>
  <c r="C1470" i="21"/>
  <c r="V1470" i="21" s="1"/>
  <c r="X1470" i="21" s="1"/>
  <c r="C1471" i="21"/>
  <c r="V1471" i="21" s="1"/>
  <c r="X1471" i="21" s="1"/>
  <c r="C1472" i="21"/>
  <c r="V1472" i="21" s="1"/>
  <c r="X1472" i="21" s="1"/>
  <c r="C1474" i="21"/>
  <c r="V1474" i="21" s="1"/>
  <c r="X1474" i="21" s="1"/>
  <c r="C1475" i="21"/>
  <c r="V1475" i="21" s="1"/>
  <c r="X1475" i="21" s="1"/>
  <c r="C1477" i="21"/>
  <c r="V1477" i="21" s="1"/>
  <c r="X1477" i="21" s="1"/>
  <c r="C1479" i="21"/>
  <c r="V1479" i="21" s="1"/>
  <c r="X1479" i="21" s="1"/>
  <c r="C1480" i="21"/>
  <c r="V1480" i="21" s="1"/>
  <c r="X1480" i="21" s="1"/>
  <c r="C1481" i="21"/>
  <c r="V1481" i="21" s="1"/>
  <c r="X1481" i="21" s="1"/>
  <c r="C1482" i="21"/>
  <c r="V1482" i="21" s="1"/>
  <c r="X1482" i="21" s="1"/>
  <c r="C1483" i="21"/>
  <c r="V1483" i="21" s="1"/>
  <c r="X1483" i="21" s="1"/>
  <c r="C1484" i="21"/>
  <c r="V1484" i="21" s="1"/>
  <c r="X1484" i="21" s="1"/>
  <c r="C1485" i="21"/>
  <c r="V1485" i="21" s="1"/>
  <c r="X1485" i="21" s="1"/>
  <c r="C1486" i="21"/>
  <c r="V1486" i="21" s="1"/>
  <c r="X1486" i="21" s="1"/>
  <c r="C1487" i="21"/>
  <c r="V1487" i="21" s="1"/>
  <c r="X1487" i="21" s="1"/>
  <c r="C1488" i="21"/>
  <c r="V1488" i="21" s="1"/>
  <c r="X1488" i="21" s="1"/>
  <c r="C1489" i="21"/>
  <c r="V1489" i="21" s="1"/>
  <c r="X1489" i="21" s="1"/>
  <c r="C1490" i="21"/>
  <c r="V1490" i="21" s="1"/>
  <c r="X1490" i="21" s="1"/>
  <c r="C1491" i="21"/>
  <c r="V1491" i="21" s="1"/>
  <c r="X1491" i="21" s="1"/>
  <c r="C1492" i="21"/>
  <c r="V1492" i="21" s="1"/>
  <c r="X1492" i="21" s="1"/>
  <c r="C1493" i="21"/>
  <c r="V1493" i="21" s="1"/>
  <c r="X1493" i="21" s="1"/>
  <c r="C1494" i="21"/>
  <c r="V1494" i="21" s="1"/>
  <c r="X1494" i="21" s="1"/>
  <c r="C1495" i="21"/>
  <c r="V1495" i="21" s="1"/>
  <c r="X1495" i="21" s="1"/>
  <c r="C1496" i="21"/>
  <c r="V1496" i="21" s="1"/>
  <c r="X1496" i="21" s="1"/>
  <c r="C1497" i="21"/>
  <c r="V1497" i="21" s="1"/>
  <c r="X1497" i="21" s="1"/>
  <c r="C1498" i="21"/>
  <c r="V1498" i="21" s="1"/>
  <c r="X1498" i="21" s="1"/>
  <c r="C1499" i="21"/>
  <c r="V1499" i="21" s="1"/>
  <c r="X1499" i="21" s="1"/>
  <c r="C1500" i="21"/>
  <c r="V1500" i="21" s="1"/>
  <c r="X1500" i="21" s="1"/>
  <c r="C1501" i="21"/>
  <c r="V1501" i="21" s="1"/>
  <c r="X1501" i="21" s="1"/>
  <c r="C1502" i="21"/>
  <c r="V1502" i="21" s="1"/>
  <c r="X1502" i="21" s="1"/>
  <c r="C1503" i="21"/>
  <c r="V1503" i="21" s="1"/>
  <c r="X1503" i="21" s="1"/>
  <c r="C1504" i="21"/>
  <c r="V1504" i="21" s="1"/>
  <c r="X1504" i="21" s="1"/>
  <c r="C1505" i="21"/>
  <c r="V1505" i="21" s="1"/>
  <c r="X1505" i="21" s="1"/>
  <c r="C1506" i="21"/>
  <c r="V1506" i="21" s="1"/>
  <c r="X1506" i="21" s="1"/>
  <c r="C1507" i="21"/>
  <c r="V1507" i="21" s="1"/>
  <c r="X1507" i="21" s="1"/>
  <c r="C1508" i="21"/>
  <c r="V1508" i="21" s="1"/>
  <c r="X1508" i="21" s="1"/>
  <c r="C1509" i="21"/>
  <c r="V1509" i="21" s="1"/>
  <c r="X1509" i="21" s="1"/>
  <c r="C1510" i="21"/>
  <c r="V1510" i="21" s="1"/>
  <c r="X1510" i="21" s="1"/>
  <c r="C1511" i="21"/>
  <c r="V1511" i="21" s="1"/>
  <c r="X1511" i="21" s="1"/>
  <c r="C1512" i="21"/>
  <c r="V1512" i="21" s="1"/>
  <c r="X1512" i="21" s="1"/>
  <c r="C1513" i="21"/>
  <c r="V1513" i="21" s="1"/>
  <c r="X1513" i="21" s="1"/>
  <c r="C1514" i="21"/>
  <c r="V1514" i="21" s="1"/>
  <c r="X1514" i="21" s="1"/>
  <c r="C1515" i="21"/>
  <c r="V1515" i="21" s="1"/>
  <c r="X1515" i="21" s="1"/>
  <c r="C1516" i="21"/>
  <c r="V1516" i="21" s="1"/>
  <c r="X1516" i="21" s="1"/>
  <c r="C1517" i="21"/>
  <c r="V1517" i="21" s="1"/>
  <c r="X1517" i="21" s="1"/>
  <c r="C1518" i="21"/>
  <c r="V1518" i="21" s="1"/>
  <c r="X1518" i="21" s="1"/>
  <c r="C1519" i="21"/>
  <c r="V1519" i="21" s="1"/>
  <c r="X1519" i="21" s="1"/>
  <c r="C1520" i="21"/>
  <c r="V1520" i="21" s="1"/>
  <c r="X1520" i="21" s="1"/>
  <c r="C1521" i="21"/>
  <c r="V1521" i="21" s="1"/>
  <c r="X1521" i="21" s="1"/>
  <c r="C1522" i="21"/>
  <c r="V1522" i="21" s="1"/>
  <c r="X1522" i="21" s="1"/>
  <c r="C1523" i="21"/>
  <c r="V1523" i="21" s="1"/>
  <c r="X1523" i="21" s="1"/>
  <c r="C1524" i="21"/>
  <c r="V1524" i="21" s="1"/>
  <c r="X1524" i="21" s="1"/>
  <c r="C1525" i="21"/>
  <c r="V1525" i="21" s="1"/>
  <c r="X1525" i="21" s="1"/>
  <c r="C1526" i="21"/>
  <c r="V1526" i="21" s="1"/>
  <c r="X1526" i="21" s="1"/>
  <c r="C1527" i="21"/>
  <c r="V1527" i="21" s="1"/>
  <c r="X1527" i="21" s="1"/>
  <c r="C1528" i="21"/>
  <c r="V1528" i="21" s="1"/>
  <c r="X1528" i="21" s="1"/>
  <c r="C1529" i="21"/>
  <c r="V1529" i="21" s="1"/>
  <c r="X1529" i="21" s="1"/>
  <c r="C1530" i="21"/>
  <c r="V1530" i="21" s="1"/>
  <c r="X1530" i="21" s="1"/>
  <c r="C1531" i="21"/>
  <c r="V1531" i="21" s="1"/>
  <c r="X1531" i="21" s="1"/>
  <c r="C1532" i="21"/>
  <c r="V1532" i="21" s="1"/>
  <c r="X1532" i="21" s="1"/>
  <c r="C1533" i="21"/>
  <c r="V1533" i="21" s="1"/>
  <c r="X1533" i="21" s="1"/>
  <c r="C1534" i="21"/>
  <c r="V1534" i="21" s="1"/>
  <c r="X1534" i="21" s="1"/>
  <c r="C1535" i="21"/>
  <c r="V1535" i="21" s="1"/>
  <c r="X1535" i="21" s="1"/>
  <c r="C1536" i="21"/>
  <c r="V1536" i="21" s="1"/>
  <c r="X1536" i="21" s="1"/>
  <c r="C1537" i="21"/>
  <c r="V1537" i="21" s="1"/>
  <c r="X1537" i="21" s="1"/>
  <c r="C1538" i="21"/>
  <c r="V1538" i="21" s="1"/>
  <c r="X1538" i="21" s="1"/>
  <c r="C1539" i="21"/>
  <c r="V1539" i="21" s="1"/>
  <c r="X1539" i="21" s="1"/>
  <c r="C1540" i="21"/>
  <c r="V1540" i="21" s="1"/>
  <c r="X1540" i="21" s="1"/>
  <c r="C1541" i="21"/>
  <c r="V1541" i="21" s="1"/>
  <c r="X1541" i="21" s="1"/>
  <c r="C1542" i="21"/>
  <c r="V1542" i="21" s="1"/>
  <c r="X1542" i="21" s="1"/>
  <c r="C1543" i="21"/>
  <c r="V1543" i="21" s="1"/>
  <c r="X1543" i="21" s="1"/>
  <c r="C1544" i="21"/>
  <c r="V1544" i="21" s="1"/>
  <c r="X1544" i="21" s="1"/>
  <c r="C1545" i="21"/>
  <c r="V1545" i="21" s="1"/>
  <c r="X1545" i="21" s="1"/>
  <c r="C1546" i="21"/>
  <c r="V1546" i="21" s="1"/>
  <c r="X1546" i="21" s="1"/>
  <c r="C1547" i="21"/>
  <c r="V1547" i="21" s="1"/>
  <c r="X1547" i="21" s="1"/>
  <c r="C1548" i="21"/>
  <c r="V1548" i="21" s="1"/>
  <c r="X1548" i="21" s="1"/>
  <c r="C1549" i="21"/>
  <c r="V1549" i="21" s="1"/>
  <c r="X1549" i="21" s="1"/>
  <c r="C1550" i="21"/>
  <c r="V1550" i="21" s="1"/>
  <c r="X1550" i="21" s="1"/>
  <c r="C1551" i="21"/>
  <c r="V1551" i="21" s="1"/>
  <c r="X1551" i="21" s="1"/>
  <c r="C1552" i="21"/>
  <c r="V1552" i="21" s="1"/>
  <c r="X1552" i="21" s="1"/>
  <c r="C1553" i="21"/>
  <c r="V1553" i="21" s="1"/>
  <c r="X1553" i="21" s="1"/>
  <c r="C1554" i="21"/>
  <c r="V1554" i="21" s="1"/>
  <c r="X1554" i="21" s="1"/>
  <c r="C1555" i="21"/>
  <c r="V1555" i="21" s="1"/>
  <c r="X1555" i="21" s="1"/>
  <c r="C1556" i="21"/>
  <c r="V1556" i="21" s="1"/>
  <c r="X1556" i="21" s="1"/>
  <c r="C1557" i="21"/>
  <c r="V1557" i="21" s="1"/>
  <c r="X1557" i="21" s="1"/>
  <c r="C1558" i="21"/>
  <c r="V1558" i="21" s="1"/>
  <c r="X1558" i="21" s="1"/>
  <c r="C1559" i="21"/>
  <c r="V1559" i="21" s="1"/>
  <c r="X1559" i="21" s="1"/>
  <c r="C1560" i="21"/>
  <c r="V1560" i="21" s="1"/>
  <c r="X1560" i="21" s="1"/>
  <c r="C1561" i="21"/>
  <c r="V1561" i="21" s="1"/>
  <c r="X1561" i="21" s="1"/>
  <c r="C1562" i="21"/>
  <c r="V1562" i="21" s="1"/>
  <c r="X1562" i="21" s="1"/>
  <c r="C1563" i="21"/>
  <c r="V1563" i="21" s="1"/>
  <c r="X1563" i="21" s="1"/>
  <c r="C1564" i="21"/>
  <c r="V1564" i="21" s="1"/>
  <c r="X1564" i="21" s="1"/>
  <c r="C1565" i="21"/>
  <c r="V1565" i="21" s="1"/>
  <c r="X1565" i="21" s="1"/>
  <c r="C1566" i="21"/>
  <c r="V1566" i="21" s="1"/>
  <c r="X1566" i="21" s="1"/>
  <c r="C1567" i="21"/>
  <c r="V1567" i="21" s="1"/>
  <c r="X1567" i="21" s="1"/>
  <c r="C1568" i="21"/>
  <c r="V1568" i="21" s="1"/>
  <c r="X1568" i="21" s="1"/>
  <c r="C1569" i="21"/>
  <c r="V1569" i="21" s="1"/>
  <c r="X1569" i="21" s="1"/>
  <c r="C1570" i="21"/>
  <c r="V1570" i="21" s="1"/>
  <c r="X1570" i="21" s="1"/>
  <c r="C1571" i="21"/>
  <c r="V1571" i="21" s="1"/>
  <c r="X1571" i="21" s="1"/>
  <c r="C1572" i="21"/>
  <c r="V1572" i="21" s="1"/>
  <c r="X1572" i="21" s="1"/>
  <c r="C1573" i="21"/>
  <c r="V1573" i="21" s="1"/>
  <c r="X1573" i="21" s="1"/>
  <c r="C1574" i="21"/>
  <c r="V1574" i="21" s="1"/>
  <c r="X1574" i="21" s="1"/>
  <c r="C1575" i="21"/>
  <c r="V1575" i="21" s="1"/>
  <c r="X1575" i="21" s="1"/>
  <c r="C1576" i="21"/>
  <c r="V1576" i="21" s="1"/>
  <c r="X1576" i="21" s="1"/>
  <c r="C1577" i="21"/>
  <c r="V1577" i="21" s="1"/>
  <c r="X1577" i="21" s="1"/>
  <c r="C1578" i="21"/>
  <c r="V1578" i="21" s="1"/>
  <c r="X1578" i="21" s="1"/>
  <c r="C1579" i="21"/>
  <c r="V1579" i="21" s="1"/>
  <c r="X1579" i="21" s="1"/>
  <c r="C1580" i="21"/>
  <c r="V1580" i="21" s="1"/>
  <c r="X1580" i="21" s="1"/>
  <c r="C1581" i="21"/>
  <c r="V1581" i="21" s="1"/>
  <c r="X1581" i="21" s="1"/>
  <c r="C1582" i="21"/>
  <c r="V1582" i="21" s="1"/>
  <c r="X1582" i="21" s="1"/>
  <c r="C1583" i="21"/>
  <c r="V1583" i="21" s="1"/>
  <c r="X1583" i="21" s="1"/>
  <c r="C1584" i="21"/>
  <c r="V1584" i="21" s="1"/>
  <c r="X1584" i="21" s="1"/>
  <c r="C1585" i="21"/>
  <c r="V1585" i="21" s="1"/>
  <c r="X1585" i="21" s="1"/>
  <c r="C1586" i="21"/>
  <c r="V1586" i="21" s="1"/>
  <c r="X1586" i="21" s="1"/>
  <c r="C1587" i="21"/>
  <c r="V1587" i="21" s="1"/>
  <c r="X1587" i="21" s="1"/>
  <c r="C1589" i="21"/>
  <c r="V1589" i="21" s="1"/>
  <c r="X1589" i="21" s="1"/>
  <c r="C1591" i="21"/>
  <c r="V1591" i="21" s="1"/>
  <c r="X1591" i="21" s="1"/>
  <c r="C1592" i="21"/>
  <c r="V1592" i="21" s="1"/>
  <c r="X1592" i="21" s="1"/>
  <c r="C1593" i="21"/>
  <c r="V1593" i="21" s="1"/>
  <c r="X1593" i="21" s="1"/>
  <c r="C1594" i="21"/>
  <c r="V1594" i="21" s="1"/>
  <c r="X1594" i="21" s="1"/>
  <c r="C1595" i="21"/>
  <c r="V1595" i="21" s="1"/>
  <c r="X1595" i="21" s="1"/>
  <c r="C1596" i="21"/>
  <c r="V1596" i="21" s="1"/>
  <c r="X1596" i="21" s="1"/>
  <c r="C1597" i="21"/>
  <c r="V1597" i="21" s="1"/>
  <c r="X1597" i="21" s="1"/>
  <c r="C1598" i="21"/>
  <c r="V1598" i="21" s="1"/>
  <c r="X1598" i="21" s="1"/>
  <c r="C1599" i="21"/>
  <c r="V1599" i="21" s="1"/>
  <c r="X1599" i="21" s="1"/>
  <c r="C1600" i="21"/>
  <c r="V1600" i="21" s="1"/>
  <c r="X1600" i="21" s="1"/>
  <c r="C1601" i="21"/>
  <c r="V1601" i="21" s="1"/>
  <c r="X1601" i="21" s="1"/>
  <c r="C1602" i="21"/>
  <c r="V1602" i="21" s="1"/>
  <c r="X1602" i="21" s="1"/>
  <c r="C1603" i="21"/>
  <c r="V1603" i="21" s="1"/>
  <c r="X1603" i="21" s="1"/>
  <c r="C1604" i="21"/>
  <c r="V1604" i="21" s="1"/>
  <c r="X1604" i="21" s="1"/>
  <c r="C1605" i="21"/>
  <c r="V1605" i="21" s="1"/>
  <c r="X1605" i="21" s="1"/>
  <c r="C1606" i="21"/>
  <c r="V1606" i="21" s="1"/>
  <c r="X1606" i="21" s="1"/>
  <c r="C1607" i="21"/>
  <c r="V1607" i="21" s="1"/>
  <c r="X1607" i="21" s="1"/>
  <c r="C1612" i="21"/>
  <c r="V1612" i="21" s="1"/>
  <c r="X1612" i="21" s="1"/>
  <c r="C1614" i="21"/>
  <c r="V1614" i="21" s="1"/>
  <c r="X1614" i="21" s="1"/>
  <c r="C1617" i="21"/>
  <c r="V1617" i="21" s="1"/>
  <c r="X1617" i="21" s="1"/>
  <c r="C1618" i="21"/>
  <c r="V1618" i="21" s="1"/>
  <c r="X1618" i="21" s="1"/>
  <c r="C1619" i="21"/>
  <c r="V1619" i="21" s="1"/>
  <c r="X1619" i="21" s="1"/>
  <c r="C1620" i="21"/>
  <c r="V1620" i="21" s="1"/>
  <c r="X1620" i="21" s="1"/>
  <c r="C1621" i="21"/>
  <c r="V1621" i="21" s="1"/>
  <c r="X1621" i="21" s="1"/>
  <c r="C1622" i="21"/>
  <c r="V1622" i="21" s="1"/>
  <c r="X1622" i="21" s="1"/>
  <c r="C1623" i="21"/>
  <c r="V1623" i="21" s="1"/>
  <c r="X1623" i="21" s="1"/>
  <c r="C1624" i="21"/>
  <c r="V1624" i="21" s="1"/>
  <c r="X1624" i="21" s="1"/>
  <c r="C1625" i="21"/>
  <c r="V1625" i="21" s="1"/>
  <c r="X1625" i="21" s="1"/>
  <c r="C1626" i="21"/>
  <c r="V1626" i="21" s="1"/>
  <c r="X1626" i="21" s="1"/>
  <c r="C1627" i="21"/>
  <c r="V1627" i="21" s="1"/>
  <c r="X1627" i="21" s="1"/>
  <c r="C1628" i="21"/>
  <c r="V1628" i="21" s="1"/>
  <c r="X1628" i="21" s="1"/>
  <c r="C1629" i="21"/>
  <c r="V1629" i="21" s="1"/>
  <c r="X1629" i="21" s="1"/>
  <c r="C1630" i="21"/>
  <c r="V1630" i="21" s="1"/>
  <c r="X1630" i="21" s="1"/>
  <c r="C1631" i="21"/>
  <c r="V1631" i="21" s="1"/>
  <c r="X1631" i="21" s="1"/>
  <c r="C1632" i="21"/>
  <c r="V1632" i="21" s="1"/>
  <c r="X1632" i="21" s="1"/>
  <c r="C1633" i="21"/>
  <c r="V1633" i="21" s="1"/>
  <c r="X1633" i="21" s="1"/>
  <c r="C1634" i="21"/>
  <c r="V1634" i="21" s="1"/>
  <c r="X1634" i="21" s="1"/>
  <c r="C1635" i="21"/>
  <c r="V1635" i="21" s="1"/>
  <c r="X1635" i="21" s="1"/>
  <c r="C1636" i="21"/>
  <c r="V1636" i="21" s="1"/>
  <c r="X1636" i="21" s="1"/>
  <c r="C1637" i="21"/>
  <c r="V1637" i="21" s="1"/>
  <c r="X1637" i="21" s="1"/>
  <c r="C1638" i="21"/>
  <c r="V1638" i="21" s="1"/>
  <c r="X1638" i="21" s="1"/>
  <c r="C1639" i="21"/>
  <c r="V1639" i="21" s="1"/>
  <c r="X1639" i="21" s="1"/>
  <c r="C1640" i="21"/>
  <c r="V1640" i="21" s="1"/>
  <c r="X1640" i="21" s="1"/>
  <c r="C1641" i="21"/>
  <c r="V1641" i="21" s="1"/>
  <c r="X1641" i="21" s="1"/>
  <c r="C1642" i="21"/>
  <c r="V1642" i="21" s="1"/>
  <c r="X1642" i="21" s="1"/>
  <c r="C1643" i="21"/>
  <c r="V1643" i="21" s="1"/>
  <c r="X1643" i="21" s="1"/>
  <c r="C1644" i="21"/>
  <c r="V1644" i="21" s="1"/>
  <c r="X1644" i="21" s="1"/>
  <c r="C1645" i="21"/>
  <c r="V1645" i="21" s="1"/>
  <c r="X1645" i="21" s="1"/>
  <c r="C1646" i="21"/>
  <c r="V1646" i="21" s="1"/>
  <c r="X1646" i="21" s="1"/>
  <c r="C1647" i="21"/>
  <c r="V1647" i="21" s="1"/>
  <c r="X1647" i="21" s="1"/>
  <c r="C1648" i="21"/>
  <c r="V1648" i="21" s="1"/>
  <c r="X1648" i="21" s="1"/>
  <c r="C1649" i="21"/>
  <c r="V1649" i="21" s="1"/>
  <c r="X1649" i="21" s="1"/>
  <c r="C1650" i="21"/>
  <c r="V1650" i="21" s="1"/>
  <c r="X1650" i="21" s="1"/>
  <c r="C1651" i="21"/>
  <c r="V1651" i="21" s="1"/>
  <c r="X1651" i="21" s="1"/>
  <c r="C1652" i="21"/>
  <c r="V1652" i="21" s="1"/>
  <c r="X1652" i="21" s="1"/>
  <c r="C1653" i="21"/>
  <c r="V1653" i="21" s="1"/>
  <c r="X1653" i="21" s="1"/>
  <c r="C1654" i="21"/>
  <c r="V1654" i="21" s="1"/>
  <c r="X1654" i="21" s="1"/>
  <c r="C1655" i="21"/>
  <c r="V1655" i="21" s="1"/>
  <c r="X1655" i="21" s="1"/>
  <c r="C1656" i="21"/>
  <c r="V1656" i="21" s="1"/>
  <c r="X1656" i="21" s="1"/>
  <c r="C1657" i="21"/>
  <c r="V1657" i="21" s="1"/>
  <c r="X1657" i="21" s="1"/>
  <c r="C1658" i="21"/>
  <c r="V1658" i="21" s="1"/>
  <c r="X1658" i="21" s="1"/>
  <c r="C1659" i="21"/>
  <c r="V1659" i="21" s="1"/>
  <c r="X1659" i="21" s="1"/>
  <c r="C1660" i="21"/>
  <c r="V1660" i="21" s="1"/>
  <c r="X1660" i="21" s="1"/>
  <c r="C1661" i="21"/>
  <c r="V1661" i="21" s="1"/>
  <c r="X1661" i="21" s="1"/>
  <c r="C1662" i="21"/>
  <c r="V1662" i="21" s="1"/>
  <c r="X1662" i="21" s="1"/>
  <c r="C1663" i="21"/>
  <c r="V1663" i="21" s="1"/>
  <c r="X1663" i="21" s="1"/>
  <c r="C1664" i="21"/>
  <c r="V1664" i="21" s="1"/>
  <c r="X1664" i="21" s="1"/>
  <c r="C1665" i="21"/>
  <c r="V1665" i="21" s="1"/>
  <c r="X1665" i="21" s="1"/>
  <c r="C1666" i="21"/>
  <c r="V1666" i="21" s="1"/>
  <c r="X1666" i="21" s="1"/>
  <c r="C1667" i="21"/>
  <c r="V1667" i="21" s="1"/>
  <c r="X1667" i="21" s="1"/>
  <c r="C1668" i="21"/>
  <c r="V1668" i="21" s="1"/>
  <c r="X1668" i="21" s="1"/>
  <c r="C1669" i="21"/>
  <c r="V1669" i="21" s="1"/>
  <c r="X1669" i="21" s="1"/>
  <c r="C1670" i="21"/>
  <c r="V1670" i="21" s="1"/>
  <c r="X1670" i="21" s="1"/>
  <c r="C1671" i="21"/>
  <c r="V1671" i="21" s="1"/>
  <c r="X1671" i="21" s="1"/>
  <c r="C1672" i="21"/>
  <c r="V1672" i="21" s="1"/>
  <c r="X1672" i="21" s="1"/>
  <c r="C1673" i="21"/>
  <c r="V1673" i="21" s="1"/>
  <c r="X1673" i="21" s="1"/>
  <c r="C1674" i="21"/>
  <c r="V1674" i="21" s="1"/>
  <c r="X1674" i="21" s="1"/>
  <c r="C1675" i="21"/>
  <c r="V1675" i="21" s="1"/>
  <c r="X1675" i="21" s="1"/>
  <c r="C1676" i="21"/>
  <c r="V1676" i="21" s="1"/>
  <c r="X1676" i="21" s="1"/>
  <c r="C1677" i="21"/>
  <c r="V1677" i="21" s="1"/>
  <c r="X1677" i="21" s="1"/>
  <c r="C1678" i="21"/>
  <c r="V1678" i="21" s="1"/>
  <c r="X1678" i="21" s="1"/>
  <c r="C1679" i="21"/>
  <c r="V1679" i="21" s="1"/>
  <c r="X1679" i="21" s="1"/>
  <c r="C1680" i="21"/>
  <c r="V1680" i="21" s="1"/>
  <c r="X1680" i="21" s="1"/>
  <c r="C1681" i="21"/>
  <c r="V1681" i="21" s="1"/>
  <c r="X1681" i="21" s="1"/>
  <c r="C1682" i="21"/>
  <c r="V1682" i="21" s="1"/>
  <c r="X1682" i="21" s="1"/>
  <c r="C1683" i="21"/>
  <c r="V1683" i="21" s="1"/>
  <c r="X1683" i="21" s="1"/>
  <c r="C1684" i="21"/>
  <c r="V1684" i="21" s="1"/>
  <c r="X1684" i="21" s="1"/>
  <c r="C1685" i="21"/>
  <c r="V1685" i="21" s="1"/>
  <c r="X1685" i="21" s="1"/>
  <c r="C1686" i="21"/>
  <c r="V1686" i="21" s="1"/>
  <c r="X1686" i="21" s="1"/>
  <c r="C1687" i="21"/>
  <c r="V1687" i="21" s="1"/>
  <c r="X1687" i="21" s="1"/>
  <c r="C1688" i="21"/>
  <c r="V1688" i="21" s="1"/>
  <c r="X1688" i="21" s="1"/>
  <c r="C1689" i="21"/>
  <c r="V1689" i="21" s="1"/>
  <c r="X1689" i="21" s="1"/>
  <c r="C1690" i="21"/>
  <c r="V1690" i="21" s="1"/>
  <c r="X1690" i="21" s="1"/>
  <c r="C1691" i="21"/>
  <c r="V1691" i="21" s="1"/>
  <c r="X1691" i="21" s="1"/>
  <c r="C1692" i="21"/>
  <c r="V1692" i="21" s="1"/>
  <c r="X1692" i="21" s="1"/>
  <c r="C1693" i="21"/>
  <c r="V1693" i="21" s="1"/>
  <c r="X1693" i="21" s="1"/>
  <c r="C1694" i="21"/>
  <c r="V1694" i="21" s="1"/>
  <c r="X1694" i="21" s="1"/>
  <c r="C1695" i="21"/>
  <c r="V1695" i="21" s="1"/>
  <c r="X1695" i="21" s="1"/>
  <c r="C1696" i="21"/>
  <c r="V1696" i="21" s="1"/>
  <c r="X1696" i="21" s="1"/>
  <c r="C1697" i="21"/>
  <c r="V1697" i="21" s="1"/>
  <c r="X1697" i="21" s="1"/>
  <c r="C1698" i="21"/>
  <c r="V1698" i="21" s="1"/>
  <c r="X1698" i="21" s="1"/>
  <c r="C1699" i="21"/>
  <c r="V1699" i="21" s="1"/>
  <c r="X1699" i="21" s="1"/>
  <c r="C1700" i="21"/>
  <c r="V1700" i="21" s="1"/>
  <c r="X1700" i="21" s="1"/>
  <c r="C1701" i="21"/>
  <c r="V1701" i="21" s="1"/>
  <c r="X1701" i="21" s="1"/>
  <c r="C1702" i="21"/>
  <c r="V1702" i="21" s="1"/>
  <c r="X1702" i="21" s="1"/>
  <c r="C1703" i="21"/>
  <c r="V1703" i="21" s="1"/>
  <c r="X1703" i="21" s="1"/>
  <c r="C1704" i="21"/>
  <c r="V1704" i="21" s="1"/>
  <c r="X1704" i="21" s="1"/>
  <c r="C1705" i="21"/>
  <c r="V1705" i="21" s="1"/>
  <c r="X1705" i="21" s="1"/>
  <c r="C1706" i="21"/>
  <c r="V1706" i="21" s="1"/>
  <c r="X1706" i="21" s="1"/>
  <c r="C1707" i="21"/>
  <c r="V1707" i="21" s="1"/>
  <c r="X1707" i="21" s="1"/>
  <c r="C1708" i="21"/>
  <c r="V1708" i="21" s="1"/>
  <c r="X1708" i="21" s="1"/>
  <c r="C1709" i="21"/>
  <c r="V1709" i="21" s="1"/>
  <c r="X1709" i="21" s="1"/>
  <c r="C1710" i="21"/>
  <c r="V1710" i="21" s="1"/>
  <c r="X1710" i="21" s="1"/>
  <c r="C1711" i="21"/>
  <c r="V1711" i="21" s="1"/>
  <c r="X1711" i="21" s="1"/>
  <c r="C1737" i="21"/>
  <c r="V1737" i="21" s="1"/>
  <c r="X1737" i="21" s="1"/>
  <c r="C1740" i="21"/>
  <c r="V1740" i="21" s="1"/>
  <c r="X1740" i="21" s="1"/>
  <c r="C1741" i="21"/>
  <c r="V1741" i="21" s="1"/>
  <c r="X1741" i="21" s="1"/>
  <c r="C1742" i="21"/>
  <c r="V1742" i="21" s="1"/>
  <c r="X1742" i="21" s="1"/>
  <c r="C1443" i="21"/>
  <c r="V1443" i="21" s="1"/>
  <c r="X1443" i="21" s="1"/>
  <c r="V2758" i="7" l="1"/>
  <c r="V2757" i="7"/>
  <c r="V2756" i="7"/>
  <c r="V2755" i="7"/>
  <c r="V2754" i="7"/>
  <c r="V2753" i="7"/>
  <c r="V2752" i="7"/>
  <c r="V2751" i="7"/>
  <c r="V2750" i="7"/>
  <c r="V2749" i="7"/>
  <c r="V2748" i="7"/>
  <c r="V2747" i="7"/>
  <c r="V2746" i="7"/>
  <c r="V2745" i="7"/>
  <c r="V2744" i="7"/>
  <c r="V2743" i="7"/>
  <c r="V2742" i="7"/>
  <c r="V2741" i="7"/>
  <c r="V2740" i="7"/>
  <c r="V2739" i="7"/>
  <c r="V2738" i="7"/>
  <c r="V2737" i="7"/>
  <c r="V2736" i="7"/>
  <c r="V2735" i="7"/>
  <c r="V2734" i="7"/>
  <c r="V2733" i="7"/>
  <c r="V2732" i="7"/>
  <c r="V2731" i="7"/>
  <c r="V2730" i="7"/>
  <c r="V2729" i="7"/>
  <c r="V2728" i="7"/>
  <c r="V2727" i="7"/>
  <c r="V2726" i="7"/>
  <c r="V2725" i="7"/>
  <c r="V2724" i="7"/>
  <c r="V2723" i="7"/>
  <c r="V2722" i="7"/>
  <c r="V2721" i="7"/>
  <c r="V2720" i="7"/>
  <c r="V2719" i="7"/>
  <c r="V2718" i="7"/>
  <c r="V2717" i="7"/>
  <c r="V2716" i="7"/>
  <c r="V2715" i="7"/>
  <c r="V2714" i="7"/>
  <c r="V2713" i="7"/>
  <c r="V2712" i="7"/>
  <c r="V2711" i="7"/>
  <c r="V2710" i="7"/>
  <c r="V2709" i="7"/>
  <c r="V2708" i="7"/>
  <c r="V2707" i="7"/>
  <c r="V2706" i="7"/>
  <c r="V2705" i="7"/>
  <c r="V2704" i="7"/>
  <c r="V2703" i="7"/>
  <c r="V2702" i="7"/>
  <c r="V2701" i="7"/>
  <c r="V2700" i="7"/>
  <c r="V2699" i="7"/>
  <c r="V2698" i="7"/>
  <c r="V2697" i="7"/>
  <c r="V2696" i="7"/>
  <c r="V2695" i="7"/>
  <c r="V2694" i="7"/>
  <c r="V2693" i="7"/>
  <c r="V2692" i="7"/>
  <c r="V2691" i="7"/>
  <c r="V2690" i="7"/>
  <c r="V2689" i="7"/>
  <c r="V2688" i="7"/>
  <c r="V2687" i="7"/>
  <c r="V2686" i="7"/>
  <c r="V2685" i="7"/>
  <c r="V2684" i="7"/>
  <c r="V2683" i="7"/>
  <c r="V2682" i="7"/>
  <c r="V2681" i="7"/>
  <c r="V2680" i="7"/>
  <c r="V2679" i="7"/>
  <c r="V2678" i="7"/>
  <c r="V2677" i="7"/>
  <c r="V2676" i="7"/>
  <c r="V2675" i="7"/>
  <c r="V2674" i="7"/>
  <c r="V2673" i="7"/>
  <c r="V2672" i="7"/>
  <c r="V2671" i="7"/>
  <c r="V2670" i="7"/>
  <c r="V2669" i="7"/>
  <c r="V2668" i="7"/>
  <c r="V2667" i="7"/>
  <c r="V2666" i="7"/>
  <c r="V2665" i="7"/>
  <c r="V2664" i="7"/>
  <c r="V2663" i="7"/>
  <c r="V2662" i="7"/>
  <c r="V2661" i="7"/>
  <c r="V2660" i="7"/>
  <c r="V2659" i="7"/>
  <c r="V2658" i="7"/>
  <c r="V2657" i="7"/>
  <c r="V2656" i="7"/>
  <c r="V2655" i="7"/>
  <c r="V2654" i="7"/>
  <c r="V2653" i="7"/>
  <c r="V2652" i="7"/>
  <c r="V2651" i="7"/>
  <c r="V2650" i="7"/>
  <c r="V2649" i="7"/>
  <c r="V2648" i="7"/>
  <c r="V2647" i="7"/>
  <c r="V2646" i="7"/>
  <c r="V2645" i="7"/>
  <c r="V2644" i="7"/>
  <c r="V2643" i="7"/>
  <c r="V2642" i="7"/>
  <c r="V2641" i="7"/>
  <c r="V2640" i="7"/>
  <c r="V2639" i="7"/>
  <c r="V2638" i="7"/>
  <c r="V2637" i="7"/>
  <c r="V2636" i="7"/>
  <c r="V2635" i="7"/>
  <c r="V2634" i="7"/>
  <c r="V2633" i="7"/>
  <c r="V2632" i="7"/>
  <c r="V2631" i="7"/>
  <c r="V2630" i="7"/>
  <c r="V2629" i="7"/>
  <c r="V2628" i="7"/>
  <c r="V2627" i="7"/>
  <c r="V2626" i="7"/>
  <c r="V2625" i="7"/>
  <c r="V2624" i="7"/>
  <c r="V2623" i="7"/>
  <c r="V2622" i="7"/>
  <c r="V2621" i="7"/>
  <c r="V2620" i="7"/>
  <c r="V2619" i="7"/>
  <c r="V2618" i="7"/>
  <c r="V2617" i="7"/>
  <c r="V2616" i="7"/>
  <c r="V2615" i="7"/>
  <c r="V2614" i="7"/>
  <c r="V2613" i="7"/>
  <c r="V2612" i="7"/>
  <c r="V2611" i="7"/>
  <c r="V2610" i="7"/>
  <c r="V2609" i="7"/>
  <c r="V2608" i="7"/>
  <c r="V2607" i="7"/>
  <c r="V2606" i="7"/>
  <c r="V2605" i="7"/>
  <c r="V2604" i="7"/>
  <c r="V2603" i="7"/>
  <c r="V2602" i="7"/>
  <c r="V2601" i="7"/>
  <c r="V2600" i="7"/>
  <c r="V2599" i="7"/>
  <c r="V2598" i="7"/>
  <c r="V2597" i="7"/>
  <c r="V2596" i="7"/>
  <c r="V2595" i="7"/>
  <c r="V2594" i="7"/>
  <c r="V2593" i="7"/>
  <c r="V2592" i="7"/>
  <c r="V2591" i="7"/>
  <c r="V2590" i="7"/>
  <c r="V2589" i="7"/>
  <c r="V2588" i="7"/>
  <c r="V2587" i="7"/>
  <c r="V2586" i="7"/>
  <c r="V2585" i="7"/>
  <c r="V2584" i="7"/>
  <c r="V2583" i="7"/>
  <c r="V2582" i="7"/>
  <c r="V2581" i="7"/>
  <c r="V2580" i="7"/>
  <c r="V2579" i="7"/>
  <c r="V2578" i="7"/>
  <c r="V2577" i="7"/>
  <c r="V2576" i="7"/>
  <c r="V2575" i="7"/>
  <c r="V2574" i="7"/>
  <c r="V2573" i="7"/>
  <c r="V2572" i="7"/>
  <c r="V2571" i="7"/>
  <c r="V2570" i="7"/>
  <c r="V2569" i="7"/>
  <c r="V2568" i="7"/>
  <c r="V2567" i="7"/>
  <c r="V2566" i="7"/>
  <c r="V2565" i="7"/>
  <c r="V2564" i="7"/>
  <c r="V2563" i="7"/>
  <c r="V2562" i="7"/>
  <c r="V2561" i="7"/>
  <c r="V2560" i="7"/>
  <c r="V2559" i="7"/>
  <c r="V2558" i="7"/>
  <c r="V2557" i="7"/>
  <c r="V2556" i="7"/>
  <c r="V2555" i="7"/>
  <c r="V2554" i="7"/>
  <c r="V2553" i="7"/>
  <c r="V2552" i="7"/>
  <c r="V2551" i="7"/>
  <c r="V2550" i="7"/>
  <c r="V2549" i="7"/>
  <c r="V2548" i="7"/>
  <c r="V2547" i="7"/>
  <c r="V2546" i="7"/>
  <c r="V2545" i="7"/>
  <c r="V2544" i="7"/>
  <c r="V2543" i="7"/>
  <c r="V2542" i="7"/>
  <c r="V2541" i="7"/>
  <c r="V2540" i="7"/>
  <c r="V2539" i="7"/>
  <c r="V2538" i="7"/>
  <c r="V2537" i="7"/>
  <c r="V2536" i="7"/>
  <c r="V2535" i="7"/>
  <c r="V2534" i="7"/>
  <c r="V2533" i="7"/>
  <c r="V2532" i="7"/>
  <c r="V2531" i="7"/>
  <c r="V2530" i="7"/>
  <c r="V2529" i="7"/>
  <c r="V2528" i="7"/>
  <c r="V2527" i="7"/>
  <c r="V2526" i="7"/>
  <c r="V2525" i="7"/>
  <c r="V2524" i="7"/>
  <c r="V2523" i="7"/>
  <c r="V2522" i="7"/>
  <c r="V2521" i="7"/>
  <c r="V2520" i="7"/>
  <c r="V2519" i="7"/>
  <c r="V2518" i="7"/>
  <c r="V2517" i="7"/>
  <c r="V2516" i="7"/>
  <c r="V2515" i="7"/>
  <c r="V2514" i="7"/>
  <c r="V2513" i="7"/>
  <c r="V2512" i="7"/>
  <c r="V2511" i="7"/>
  <c r="V2510" i="7"/>
  <c r="V2509" i="7"/>
  <c r="V2508" i="7"/>
  <c r="V2507" i="7"/>
  <c r="V2506" i="7"/>
  <c r="V2505" i="7"/>
  <c r="V2504" i="7"/>
  <c r="V2503" i="7"/>
  <c r="V2502" i="7"/>
  <c r="V2501" i="7"/>
  <c r="V2500" i="7"/>
  <c r="V2499" i="7"/>
  <c r="V2498" i="7"/>
  <c r="V2497" i="7"/>
  <c r="V2496" i="7"/>
  <c r="V2495" i="7"/>
  <c r="V2494" i="7"/>
  <c r="V2493" i="7"/>
  <c r="V2492" i="7"/>
  <c r="V2491" i="7"/>
  <c r="V2490" i="7"/>
  <c r="V2489" i="7"/>
  <c r="V2488" i="7"/>
  <c r="V2487" i="7"/>
  <c r="V2486" i="7"/>
  <c r="V2485" i="7"/>
  <c r="V2484" i="7"/>
  <c r="V2483" i="7"/>
  <c r="V2482" i="7"/>
  <c r="V2481" i="7"/>
  <c r="V2480" i="7"/>
  <c r="V2479" i="7"/>
  <c r="V2478" i="7"/>
  <c r="V2477" i="7"/>
  <c r="V2476" i="7"/>
  <c r="V2475" i="7"/>
  <c r="V2474" i="7"/>
  <c r="V2473" i="7"/>
  <c r="V2472" i="7"/>
  <c r="V2471" i="7"/>
  <c r="V2470" i="7"/>
  <c r="V2469" i="7"/>
  <c r="V2468" i="7"/>
  <c r="V2467" i="7"/>
  <c r="V2466" i="7"/>
  <c r="V2465" i="7"/>
  <c r="V2464" i="7"/>
  <c r="V2463" i="7"/>
  <c r="V2462" i="7"/>
  <c r="V2461" i="7"/>
  <c r="V2460" i="7"/>
  <c r="V2459" i="7"/>
  <c r="V2458" i="7"/>
  <c r="V2457" i="7"/>
  <c r="V2456" i="7"/>
  <c r="V2455" i="7"/>
  <c r="V2454" i="7"/>
  <c r="V2453" i="7"/>
  <c r="V2452" i="7"/>
  <c r="V2451" i="7"/>
  <c r="V2450" i="7"/>
  <c r="V2449" i="7"/>
  <c r="V2448" i="7"/>
  <c r="V2447" i="7"/>
  <c r="V2446" i="7"/>
  <c r="V2445" i="7"/>
  <c r="V2444" i="7"/>
  <c r="V2443" i="7"/>
  <c r="V2442" i="7"/>
  <c r="V2441" i="7"/>
  <c r="V2440" i="7"/>
  <c r="V2439" i="7"/>
  <c r="V2438" i="7"/>
  <c r="V2437" i="7"/>
  <c r="V2436" i="7"/>
  <c r="V2435" i="7"/>
  <c r="V2434" i="7"/>
  <c r="V2433" i="7"/>
  <c r="V2432" i="7"/>
  <c r="V2431" i="7"/>
  <c r="V2430" i="7"/>
  <c r="V2429" i="7"/>
  <c r="V2428" i="7"/>
  <c r="V2427" i="7"/>
  <c r="V2426" i="7"/>
  <c r="V2425" i="7"/>
  <c r="V2424" i="7"/>
  <c r="V2423" i="7"/>
  <c r="V2422" i="7"/>
  <c r="V2421" i="7"/>
  <c r="V2420" i="7"/>
  <c r="V2419" i="7"/>
  <c r="V2418" i="7"/>
  <c r="V2417" i="7"/>
  <c r="V2416" i="7"/>
  <c r="V2415" i="7"/>
  <c r="V2414" i="7"/>
  <c r="V2413" i="7"/>
  <c r="V2412" i="7"/>
  <c r="V2411" i="7"/>
  <c r="V2410" i="7"/>
  <c r="V2409" i="7"/>
  <c r="V2408" i="7"/>
  <c r="V2407" i="7"/>
  <c r="V2406" i="7"/>
  <c r="V2405" i="7"/>
  <c r="V2404" i="7"/>
  <c r="V2403" i="7"/>
  <c r="V2402" i="7"/>
  <c r="V2401" i="7"/>
  <c r="V2400" i="7"/>
  <c r="V2399" i="7"/>
  <c r="V2398" i="7"/>
  <c r="V2397" i="7"/>
  <c r="V2396" i="7"/>
  <c r="V2395" i="7"/>
  <c r="V2394" i="7"/>
  <c r="V2393" i="7"/>
  <c r="V2392" i="7"/>
  <c r="V2391" i="7"/>
  <c r="V2390" i="7"/>
  <c r="V2389" i="7"/>
  <c r="V2388" i="7"/>
  <c r="V2387" i="7"/>
  <c r="V2386" i="7"/>
  <c r="V2385" i="7"/>
  <c r="V2384" i="7"/>
  <c r="V2383" i="7"/>
  <c r="V2382" i="7"/>
  <c r="V2381" i="7"/>
  <c r="V2380" i="7"/>
  <c r="V2379" i="7"/>
  <c r="V2378" i="7"/>
  <c r="V2377" i="7"/>
  <c r="V2376" i="7"/>
  <c r="V2375" i="7"/>
  <c r="V2374" i="7"/>
  <c r="V2373" i="7"/>
  <c r="V2372" i="7"/>
  <c r="V2371" i="7"/>
  <c r="V2370" i="7"/>
  <c r="V2369" i="7"/>
  <c r="V2368" i="7"/>
  <c r="V2367" i="7"/>
  <c r="V2366" i="7"/>
  <c r="V2365" i="7"/>
  <c r="V2364" i="7"/>
  <c r="V2363" i="7"/>
  <c r="V2362" i="7"/>
  <c r="V2361" i="7"/>
  <c r="V2360" i="7"/>
  <c r="V2359" i="7"/>
  <c r="V2358" i="7"/>
  <c r="V2357" i="7"/>
  <c r="V2356" i="7"/>
  <c r="V2355" i="7"/>
  <c r="V2354" i="7"/>
  <c r="V2353" i="7"/>
  <c r="V2352" i="7"/>
  <c r="V2351" i="7"/>
  <c r="V2350" i="7"/>
  <c r="V2349" i="7"/>
  <c r="V2348" i="7"/>
  <c r="V2347" i="7"/>
  <c r="V2346" i="7"/>
  <c r="V2345" i="7"/>
  <c r="V2344" i="7"/>
  <c r="V2343" i="7"/>
  <c r="V2342" i="7"/>
  <c r="V2341" i="7"/>
  <c r="V2340" i="7"/>
  <c r="V2339" i="7"/>
  <c r="V2338" i="7"/>
  <c r="V2337" i="7"/>
  <c r="V2336" i="7"/>
  <c r="V2335" i="7"/>
  <c r="V2334" i="7"/>
  <c r="V2333" i="7"/>
  <c r="V2332" i="7"/>
  <c r="V2331" i="7"/>
  <c r="V2330" i="7"/>
  <c r="V2329" i="7"/>
  <c r="V2328" i="7"/>
  <c r="V2327" i="7"/>
  <c r="V2326" i="7"/>
  <c r="V2325" i="7"/>
  <c r="V2324" i="7"/>
  <c r="V2323" i="7"/>
  <c r="V2322" i="7"/>
  <c r="V2321" i="7"/>
  <c r="V2320" i="7"/>
  <c r="V2319" i="7"/>
  <c r="V2318" i="7"/>
  <c r="V2317" i="7"/>
  <c r="V2316" i="7"/>
  <c r="V2315" i="7"/>
  <c r="V2314" i="7"/>
  <c r="V2313" i="7"/>
  <c r="V2312" i="7"/>
  <c r="V2311" i="7"/>
  <c r="V2310" i="7"/>
  <c r="V2309" i="7"/>
  <c r="V2308" i="7"/>
  <c r="V2307" i="7"/>
  <c r="V2306" i="7"/>
  <c r="V2305" i="7"/>
  <c r="V2304" i="7"/>
  <c r="V2303" i="7"/>
  <c r="V2302" i="7"/>
  <c r="V2301" i="7"/>
  <c r="V2300" i="7"/>
  <c r="V2299" i="7"/>
  <c r="V2298" i="7"/>
  <c r="V2297" i="7"/>
  <c r="V2296" i="7"/>
  <c r="V2295" i="7"/>
  <c r="V2294" i="7"/>
  <c r="V2293" i="7"/>
  <c r="V2292" i="7"/>
  <c r="V2291" i="7"/>
  <c r="V2290" i="7"/>
  <c r="V2289" i="7"/>
  <c r="V2288" i="7"/>
  <c r="V2287" i="7"/>
  <c r="V2286" i="7"/>
  <c r="V2285" i="7"/>
  <c r="V2284" i="7"/>
  <c r="V2283" i="7"/>
  <c r="V2282" i="7"/>
  <c r="V2281" i="7"/>
  <c r="V2280" i="7"/>
  <c r="V2279" i="7"/>
  <c r="V2278" i="7"/>
  <c r="V2277" i="7"/>
  <c r="V2276" i="7"/>
  <c r="V2275" i="7"/>
  <c r="V2274" i="7"/>
  <c r="V2273" i="7"/>
  <c r="V2272" i="7"/>
  <c r="V2271" i="7"/>
  <c r="V2270" i="7"/>
  <c r="V2269" i="7"/>
  <c r="V2268" i="7"/>
  <c r="V2267" i="7"/>
  <c r="V2266" i="7"/>
  <c r="V2265" i="7"/>
  <c r="V2264" i="7"/>
  <c r="V2263" i="7"/>
  <c r="V2262" i="7"/>
  <c r="V2261" i="7"/>
  <c r="V2260" i="7"/>
  <c r="V2259" i="7"/>
  <c r="V2258" i="7"/>
  <c r="V2257" i="7"/>
  <c r="V2256" i="7"/>
  <c r="V2255" i="7"/>
  <c r="V2254" i="7"/>
  <c r="V2253" i="7"/>
  <c r="V2252" i="7"/>
  <c r="V2251" i="7"/>
  <c r="V2250" i="7"/>
  <c r="V2249" i="7"/>
  <c r="V2248" i="7"/>
  <c r="V2247" i="7"/>
  <c r="V2246" i="7"/>
  <c r="V2245" i="7"/>
  <c r="V2244" i="7"/>
  <c r="V2243" i="7"/>
  <c r="V2242" i="7"/>
  <c r="V2241" i="7"/>
  <c r="V2240" i="7"/>
  <c r="V2239" i="7"/>
  <c r="V2238" i="7"/>
  <c r="V2237" i="7"/>
  <c r="V2236" i="7"/>
  <c r="V2235" i="7"/>
  <c r="V2234" i="7"/>
  <c r="V2233" i="7"/>
  <c r="V2232" i="7"/>
  <c r="V2231" i="7"/>
  <c r="V2230" i="7"/>
  <c r="V2229" i="7"/>
  <c r="V2228" i="7"/>
  <c r="V2227" i="7"/>
  <c r="V2226" i="7"/>
  <c r="V2225" i="7"/>
  <c r="V2224" i="7"/>
  <c r="V2223" i="7"/>
  <c r="V2222" i="7"/>
  <c r="V2221" i="7"/>
  <c r="V2220" i="7"/>
  <c r="V2219" i="7"/>
  <c r="V2218" i="7"/>
  <c r="V2217" i="7"/>
  <c r="V2216" i="7"/>
  <c r="V2215" i="7"/>
  <c r="V2214" i="7"/>
  <c r="V2213" i="7"/>
  <c r="V2212" i="7"/>
  <c r="V2211" i="7"/>
  <c r="V2210" i="7"/>
  <c r="V2209" i="7"/>
  <c r="V2208" i="7"/>
  <c r="V2207" i="7"/>
  <c r="V2206" i="7"/>
  <c r="V2205" i="7"/>
  <c r="V2204" i="7"/>
  <c r="V2203" i="7"/>
  <c r="V2202" i="7"/>
  <c r="V2201" i="7"/>
  <c r="V2200" i="7"/>
  <c r="V2199" i="7"/>
  <c r="V2198" i="7"/>
  <c r="V2197" i="7"/>
  <c r="V2196" i="7"/>
  <c r="V2195" i="7"/>
  <c r="V2194" i="7"/>
  <c r="V2193" i="7"/>
  <c r="V2192" i="7"/>
  <c r="V2191" i="7"/>
  <c r="V2190" i="7"/>
  <c r="V2189" i="7"/>
  <c r="V2188" i="7"/>
  <c r="V2187" i="7"/>
  <c r="V2186" i="7"/>
  <c r="V2185" i="7"/>
  <c r="V2184" i="7"/>
  <c r="V2183" i="7"/>
  <c r="V2182" i="7"/>
  <c r="V2181" i="7"/>
  <c r="V2180" i="7"/>
  <c r="V2179" i="7"/>
  <c r="V2178" i="7"/>
  <c r="V2177" i="7"/>
  <c r="V2176" i="7"/>
  <c r="V2175" i="7"/>
  <c r="V2174" i="7"/>
  <c r="V2173" i="7"/>
  <c r="V2172" i="7"/>
  <c r="V2171" i="7"/>
  <c r="V2170" i="7"/>
  <c r="V2169" i="7"/>
  <c r="V2168" i="7"/>
  <c r="V2167" i="7"/>
  <c r="V2166" i="7"/>
  <c r="V2165" i="7"/>
  <c r="V2164" i="7"/>
  <c r="V2163" i="7"/>
  <c r="V2162" i="7"/>
  <c r="V2161" i="7"/>
  <c r="V2160" i="7"/>
  <c r="V2159" i="7"/>
  <c r="V2158" i="7"/>
  <c r="V2157" i="7"/>
  <c r="V2156" i="7"/>
  <c r="V2155" i="7"/>
  <c r="V2154" i="7"/>
  <c r="V2153" i="7"/>
  <c r="V2152" i="7"/>
  <c r="V2151" i="7"/>
  <c r="V2150" i="7"/>
  <c r="V2149" i="7"/>
  <c r="V2148" i="7"/>
  <c r="V2147" i="7"/>
  <c r="V2146" i="7"/>
  <c r="V2145" i="7"/>
  <c r="V2144" i="7"/>
  <c r="V2143" i="7"/>
  <c r="V2142" i="7"/>
  <c r="V2141" i="7"/>
  <c r="V2140" i="7"/>
  <c r="V2139" i="7"/>
  <c r="V2138" i="7"/>
  <c r="V2137" i="7"/>
  <c r="V2136" i="7"/>
  <c r="V2135" i="7"/>
  <c r="V2134" i="7"/>
  <c r="V2133" i="7"/>
  <c r="V2132" i="7"/>
  <c r="V2131" i="7"/>
  <c r="V2130" i="7"/>
  <c r="V2129" i="7"/>
  <c r="V2128" i="7"/>
  <c r="V2127" i="7"/>
  <c r="V2126" i="7"/>
  <c r="V2125" i="7"/>
  <c r="V2124" i="7"/>
  <c r="V2123" i="7"/>
  <c r="V2122" i="7"/>
  <c r="V2121" i="7"/>
  <c r="V2120" i="7"/>
  <c r="V2119" i="7"/>
  <c r="V2118" i="7"/>
  <c r="V2117" i="7"/>
  <c r="V2116" i="7"/>
  <c r="V2115" i="7"/>
  <c r="V2114" i="7"/>
  <c r="V2113" i="7"/>
  <c r="V2112" i="7"/>
  <c r="V2111" i="7"/>
  <c r="V2110" i="7"/>
  <c r="V2109" i="7"/>
  <c r="V2108" i="7"/>
  <c r="V2107" i="7"/>
  <c r="V2106" i="7"/>
  <c r="V2105" i="7"/>
  <c r="V2104" i="7"/>
  <c r="V2103" i="7"/>
  <c r="V2102" i="7"/>
  <c r="V2101" i="7"/>
  <c r="V2100" i="7"/>
  <c r="V2099" i="7"/>
  <c r="V2098" i="7"/>
  <c r="V2097" i="7"/>
  <c r="V2096" i="7"/>
  <c r="V2095" i="7"/>
  <c r="V2094" i="7"/>
  <c r="V2093" i="7"/>
  <c r="V2092" i="7"/>
  <c r="V2091" i="7"/>
  <c r="V2090" i="7"/>
  <c r="V2089" i="7"/>
  <c r="V2088" i="7"/>
  <c r="V2087" i="7"/>
  <c r="V2086" i="7"/>
  <c r="V2085" i="7"/>
  <c r="V2084" i="7"/>
  <c r="V2083" i="7"/>
  <c r="V2082" i="7"/>
  <c r="V2081" i="7"/>
  <c r="V2080" i="7"/>
  <c r="V2079" i="7"/>
  <c r="V2078" i="7"/>
  <c r="V2077" i="7"/>
  <c r="V2076" i="7"/>
  <c r="V2075" i="7"/>
  <c r="V2074" i="7"/>
  <c r="V2073" i="7"/>
  <c r="V2072" i="7"/>
  <c r="V2071" i="7"/>
  <c r="V2070" i="7"/>
  <c r="V2069" i="7"/>
  <c r="V2068" i="7"/>
  <c r="V2067" i="7"/>
  <c r="V2066" i="7"/>
  <c r="V2065" i="7"/>
  <c r="V2064" i="7"/>
  <c r="V2063" i="7"/>
  <c r="V2062" i="7"/>
  <c r="V2061" i="7"/>
  <c r="V2060" i="7"/>
  <c r="V2059" i="7"/>
  <c r="V2058" i="7"/>
  <c r="V2057" i="7"/>
  <c r="V2056" i="7"/>
  <c r="V2055" i="7"/>
  <c r="V2054" i="7"/>
  <c r="V2053" i="7"/>
  <c r="V2052" i="7"/>
  <c r="V2051" i="7"/>
  <c r="V2050" i="7"/>
  <c r="V2049" i="7"/>
  <c r="V2048" i="7"/>
  <c r="V2047" i="7"/>
  <c r="V2046" i="7"/>
  <c r="V2045" i="7"/>
  <c r="V2044" i="7"/>
  <c r="V2043" i="7"/>
  <c r="V2042" i="7"/>
  <c r="V2041" i="7"/>
  <c r="V2040" i="7"/>
  <c r="V2039" i="7"/>
  <c r="V2038" i="7"/>
  <c r="V2037" i="7"/>
  <c r="V2036" i="7"/>
  <c r="V2035" i="7"/>
  <c r="V2034" i="7"/>
  <c r="V2033" i="7"/>
  <c r="V2032" i="7"/>
  <c r="V2031" i="7"/>
  <c r="V2030" i="7"/>
  <c r="V2029" i="7"/>
  <c r="V2028" i="7"/>
  <c r="V2027" i="7"/>
  <c r="V2026" i="7"/>
  <c r="V2025" i="7"/>
  <c r="V2024" i="7"/>
  <c r="V2023" i="7"/>
  <c r="V2022" i="7"/>
  <c r="V2021" i="7"/>
  <c r="V2020" i="7"/>
  <c r="V2019" i="7"/>
  <c r="V2018" i="7"/>
  <c r="V2017" i="7"/>
  <c r="V2016" i="7"/>
  <c r="V2015" i="7"/>
  <c r="V2014" i="7"/>
  <c r="V2013" i="7"/>
  <c r="V2012" i="7"/>
  <c r="V2011" i="7"/>
  <c r="V2010" i="7"/>
  <c r="V2009" i="7"/>
  <c r="V2008" i="7"/>
  <c r="V2007" i="7"/>
  <c r="V2006" i="7"/>
  <c r="V2005" i="7"/>
  <c r="V2004" i="7"/>
  <c r="V2003" i="7"/>
  <c r="V2002" i="7"/>
  <c r="V2001" i="7"/>
  <c r="V2000" i="7"/>
  <c r="V1999" i="7"/>
  <c r="V1998" i="7"/>
  <c r="V1997" i="7"/>
  <c r="V1996" i="7"/>
  <c r="V1995" i="7"/>
  <c r="V1994" i="7"/>
  <c r="V1993" i="7"/>
  <c r="V1992" i="7"/>
  <c r="V1991" i="7"/>
  <c r="V1990" i="7"/>
  <c r="V1989" i="7"/>
  <c r="V1988" i="7"/>
  <c r="V1987" i="7"/>
  <c r="V1986" i="7"/>
  <c r="V1985" i="7"/>
  <c r="V1984" i="7"/>
  <c r="V1983" i="7"/>
  <c r="V1982" i="7"/>
  <c r="V1981" i="7"/>
  <c r="V1980" i="7"/>
  <c r="V1979" i="7"/>
  <c r="V1978" i="7"/>
  <c r="V1977" i="7"/>
  <c r="V1976" i="7"/>
  <c r="V1975" i="7"/>
  <c r="V1974" i="7"/>
  <c r="V1973" i="7"/>
  <c r="V1972" i="7"/>
  <c r="V1971" i="7"/>
  <c r="V1970" i="7"/>
  <c r="V1969" i="7"/>
  <c r="V1968" i="7"/>
  <c r="V1967" i="7"/>
  <c r="V1966" i="7"/>
  <c r="V1965" i="7"/>
  <c r="V1964" i="7"/>
  <c r="V1963" i="7"/>
  <c r="V1962" i="7"/>
  <c r="V1961" i="7"/>
  <c r="V1960" i="7"/>
  <c r="V1959" i="7"/>
  <c r="V1958" i="7"/>
  <c r="V1957" i="7"/>
  <c r="V1956" i="7"/>
  <c r="V1955" i="7"/>
  <c r="V1954" i="7"/>
  <c r="V1953" i="7"/>
  <c r="V1952" i="7"/>
  <c r="V1951" i="7"/>
  <c r="V1950" i="7"/>
  <c r="V1949" i="7"/>
  <c r="V1948" i="7"/>
  <c r="V1947" i="7"/>
  <c r="V1946" i="7"/>
  <c r="V1945" i="7"/>
  <c r="V1944" i="7"/>
  <c r="V1943" i="7"/>
  <c r="V1942" i="7"/>
  <c r="V1941" i="7"/>
  <c r="V1940" i="7"/>
  <c r="V1939" i="7"/>
  <c r="V1938" i="7"/>
  <c r="V1937" i="7"/>
  <c r="V1936" i="7"/>
  <c r="V1935" i="7"/>
  <c r="V1934" i="7"/>
  <c r="V1933" i="7"/>
  <c r="V1932" i="7"/>
  <c r="V1931" i="7"/>
  <c r="V1930" i="7"/>
  <c r="V1929" i="7"/>
  <c r="V1928" i="7"/>
  <c r="V1927" i="7"/>
  <c r="V1926" i="7"/>
  <c r="V1925" i="7"/>
  <c r="V1924" i="7"/>
  <c r="V1923" i="7"/>
  <c r="V1922" i="7"/>
  <c r="V1921" i="7"/>
  <c r="V1920" i="7"/>
  <c r="V1919" i="7"/>
  <c r="V1918" i="7"/>
  <c r="V1917" i="7"/>
  <c r="V1916" i="7"/>
  <c r="V1915" i="7"/>
  <c r="V1914" i="7"/>
  <c r="V1913" i="7"/>
  <c r="V1912" i="7"/>
  <c r="V1911" i="7"/>
  <c r="V1910" i="7"/>
  <c r="V1909" i="7"/>
  <c r="V1908" i="7"/>
  <c r="V1907" i="7"/>
  <c r="V1906" i="7"/>
  <c r="V1905" i="7"/>
  <c r="V1904" i="7"/>
  <c r="V1903" i="7"/>
  <c r="V1902" i="7"/>
  <c r="V1901" i="7"/>
  <c r="V1900" i="7"/>
  <c r="V1899" i="7"/>
  <c r="V1898" i="7"/>
  <c r="V1897" i="7"/>
  <c r="V1896" i="7"/>
  <c r="V1895" i="7"/>
  <c r="V1894" i="7"/>
  <c r="V1893" i="7"/>
  <c r="V1892" i="7"/>
  <c r="V1891" i="7"/>
  <c r="V1890" i="7"/>
  <c r="V1889" i="7"/>
  <c r="V1888" i="7"/>
  <c r="V1887" i="7"/>
  <c r="V1886" i="7"/>
  <c r="V1885" i="7"/>
  <c r="V1884" i="7"/>
  <c r="V1883" i="7"/>
  <c r="V1882" i="7"/>
  <c r="V1881" i="7"/>
  <c r="V1880" i="7"/>
  <c r="V1879" i="7"/>
  <c r="V1878" i="7"/>
  <c r="V1877" i="7"/>
  <c r="V1876" i="7"/>
  <c r="V1875" i="7"/>
  <c r="V1874" i="7"/>
  <c r="V1873" i="7"/>
  <c r="V1872" i="7"/>
  <c r="V1871" i="7"/>
  <c r="V1870" i="7"/>
  <c r="V1869" i="7"/>
  <c r="V1868" i="7"/>
  <c r="V1867" i="7"/>
  <c r="V1866" i="7"/>
  <c r="V1865" i="7"/>
  <c r="V1864" i="7"/>
  <c r="V1863" i="7"/>
  <c r="V1862" i="7"/>
  <c r="V1861" i="7"/>
  <c r="V1860" i="7"/>
  <c r="V1859" i="7"/>
  <c r="V1858" i="7"/>
  <c r="V1857" i="7"/>
  <c r="V1856" i="7"/>
  <c r="V1855" i="7"/>
  <c r="V1854" i="7"/>
  <c r="V1853" i="7"/>
  <c r="V1852" i="7"/>
  <c r="V1851" i="7"/>
  <c r="V1850" i="7"/>
  <c r="V1849" i="7"/>
  <c r="V1848" i="7"/>
  <c r="V1847" i="7"/>
  <c r="V1846" i="7"/>
  <c r="V1845" i="7"/>
  <c r="V1844" i="7"/>
  <c r="V1843" i="7"/>
  <c r="V1842" i="7"/>
  <c r="V1841" i="7"/>
  <c r="V1840" i="7"/>
  <c r="V1839" i="7"/>
  <c r="V1838" i="7"/>
  <c r="V1837" i="7"/>
  <c r="V1836" i="7"/>
  <c r="V1835" i="7"/>
  <c r="V1834" i="7"/>
  <c r="V1833" i="7"/>
  <c r="V1832" i="7"/>
  <c r="V1831" i="7"/>
  <c r="V1830" i="7"/>
  <c r="V1829" i="7"/>
  <c r="V1828" i="7"/>
  <c r="V1827" i="7"/>
  <c r="V1826" i="7"/>
  <c r="V1825" i="7"/>
  <c r="V1824" i="7"/>
  <c r="V1823" i="7"/>
  <c r="V1822" i="7"/>
  <c r="V1821" i="7"/>
  <c r="V1820" i="7"/>
  <c r="V1819" i="7"/>
  <c r="V1818" i="7"/>
  <c r="V1817" i="7"/>
  <c r="V1816" i="7"/>
  <c r="V1815" i="7"/>
  <c r="V1814" i="7"/>
  <c r="V1813" i="7"/>
  <c r="V1812" i="7"/>
  <c r="V1811" i="7"/>
  <c r="V1810" i="7"/>
  <c r="V1809" i="7"/>
  <c r="V1808" i="7"/>
  <c r="V1807" i="7"/>
  <c r="V1806" i="7"/>
  <c r="V1805" i="7"/>
  <c r="V1804" i="7"/>
  <c r="V1803" i="7"/>
  <c r="V1802" i="7"/>
  <c r="V1801" i="7"/>
  <c r="V1800" i="7"/>
  <c r="V1799" i="7"/>
  <c r="V1798" i="7"/>
  <c r="V1797" i="7"/>
  <c r="V1796" i="7"/>
  <c r="V1795" i="7"/>
  <c r="V1794" i="7"/>
  <c r="V1793" i="7"/>
  <c r="V1792" i="7"/>
  <c r="V1791" i="7"/>
  <c r="V1790" i="7"/>
  <c r="V1789" i="7"/>
  <c r="V1788" i="7"/>
  <c r="V1787" i="7"/>
  <c r="V1786" i="7"/>
  <c r="V1785" i="7"/>
  <c r="V1784" i="7"/>
  <c r="V1783" i="7"/>
  <c r="V1782" i="7"/>
  <c r="V1781" i="7"/>
  <c r="V1780" i="7"/>
  <c r="V1779" i="7"/>
  <c r="V1778" i="7"/>
  <c r="V1777" i="7"/>
  <c r="V1776" i="7"/>
  <c r="V1775" i="7"/>
  <c r="V1774" i="7"/>
  <c r="V1773" i="7"/>
  <c r="V1772" i="7"/>
  <c r="V1771" i="7"/>
  <c r="V1770" i="7"/>
  <c r="V1769" i="7"/>
  <c r="V1768" i="7"/>
  <c r="V1767" i="7"/>
  <c r="V1766" i="7"/>
  <c r="V1765" i="7"/>
  <c r="V1764" i="7"/>
  <c r="V1763" i="7"/>
  <c r="V1762" i="7"/>
  <c r="V1761" i="7"/>
  <c r="V1760" i="7"/>
  <c r="V1759" i="7"/>
  <c r="V1758" i="7"/>
  <c r="V1757" i="7"/>
  <c r="V1756" i="7"/>
  <c r="V1755" i="7"/>
  <c r="V1754" i="7"/>
  <c r="V1753" i="7"/>
  <c r="V1752" i="7"/>
  <c r="V1751" i="7"/>
  <c r="V1750" i="7"/>
  <c r="V1749" i="7"/>
  <c r="V1748" i="7"/>
  <c r="V1747" i="7"/>
  <c r="V1746" i="7"/>
  <c r="V1745" i="7"/>
  <c r="V1744" i="7"/>
  <c r="V1743" i="7"/>
  <c r="V1742" i="7"/>
  <c r="V1741" i="7"/>
  <c r="V1740" i="7"/>
  <c r="V1739" i="7"/>
  <c r="V1738" i="7"/>
  <c r="V1737" i="7"/>
  <c r="V1736" i="7"/>
  <c r="V1735" i="7"/>
  <c r="V1734" i="7"/>
  <c r="V1733" i="7"/>
  <c r="V1732" i="7"/>
  <c r="V1731" i="7"/>
  <c r="V1730" i="7"/>
  <c r="V1729" i="7"/>
  <c r="V1728" i="7"/>
  <c r="V1727" i="7"/>
  <c r="V1726" i="7"/>
  <c r="V1725" i="7"/>
  <c r="V1724" i="7"/>
  <c r="V1723" i="7"/>
  <c r="V1722" i="7"/>
  <c r="V1721" i="7"/>
  <c r="V1720" i="7"/>
  <c r="V1719" i="7"/>
  <c r="V1718" i="7"/>
  <c r="V1717" i="7"/>
  <c r="V1716" i="7"/>
  <c r="V1715" i="7"/>
  <c r="V1714" i="7"/>
  <c r="V1713" i="7"/>
  <c r="V1712" i="7"/>
  <c r="V1711" i="7"/>
  <c r="V1710" i="7"/>
  <c r="V1709" i="7"/>
  <c r="V1708" i="7"/>
  <c r="V1707" i="7"/>
  <c r="V1706" i="7"/>
  <c r="V1705" i="7"/>
  <c r="V1704" i="7"/>
  <c r="V1703" i="7"/>
  <c r="V1702" i="7"/>
  <c r="V1701" i="7"/>
  <c r="V1700" i="7"/>
  <c r="V1699" i="7"/>
  <c r="V1698" i="7"/>
  <c r="V1697" i="7"/>
  <c r="V1696" i="7"/>
  <c r="V1695" i="7"/>
  <c r="V1694" i="7"/>
  <c r="V1693" i="7"/>
  <c r="V1692" i="7"/>
  <c r="V1691" i="7"/>
  <c r="V1690" i="7"/>
  <c r="V1689" i="7"/>
  <c r="V1688" i="7"/>
  <c r="V1687" i="7"/>
  <c r="V1686" i="7"/>
  <c r="V1685" i="7"/>
  <c r="V1684" i="7"/>
  <c r="V1683" i="7"/>
  <c r="V1682" i="7"/>
  <c r="V1681" i="7"/>
  <c r="V1680" i="7"/>
  <c r="V1679" i="7"/>
  <c r="V1678" i="7"/>
  <c r="V1677" i="7"/>
  <c r="V1676" i="7"/>
  <c r="V1675" i="7"/>
  <c r="V1674" i="7"/>
  <c r="V1673" i="7"/>
  <c r="V1672" i="7"/>
  <c r="V1671" i="7"/>
  <c r="V1670" i="7"/>
  <c r="V1669" i="7"/>
  <c r="V1668" i="7"/>
  <c r="V1667" i="7"/>
  <c r="V1666" i="7"/>
  <c r="V1665" i="7"/>
  <c r="V1664" i="7"/>
  <c r="V1663" i="7"/>
  <c r="V1662" i="7"/>
  <c r="V1661" i="7"/>
  <c r="V1660" i="7"/>
  <c r="V1659" i="7"/>
  <c r="V1658" i="7"/>
  <c r="V1657" i="7"/>
  <c r="V1656" i="7"/>
  <c r="V1655" i="7"/>
  <c r="V1654" i="7"/>
  <c r="V1653" i="7"/>
  <c r="V1652" i="7"/>
  <c r="V1651" i="7"/>
  <c r="V1650" i="7"/>
  <c r="V1649" i="7"/>
  <c r="V1648" i="7"/>
  <c r="V1647" i="7"/>
  <c r="V1646" i="7"/>
  <c r="V1645" i="7"/>
  <c r="V1644" i="7"/>
  <c r="V1643" i="7"/>
  <c r="V1642" i="7"/>
  <c r="V1641" i="7"/>
  <c r="V1640" i="7"/>
  <c r="V1639" i="7"/>
  <c r="V1638" i="7"/>
  <c r="V1637" i="7"/>
  <c r="V1636" i="7"/>
  <c r="V1635" i="7"/>
  <c r="V1634" i="7"/>
  <c r="V1633" i="7"/>
  <c r="V1632" i="7"/>
  <c r="V1631" i="7"/>
  <c r="V1630" i="7"/>
  <c r="V1629" i="7"/>
  <c r="V1628" i="7"/>
  <c r="V1627" i="7"/>
  <c r="V1626" i="7"/>
  <c r="V1625" i="7"/>
  <c r="V1624" i="7"/>
  <c r="V1623" i="7"/>
  <c r="V1622" i="7"/>
  <c r="V1621" i="7"/>
  <c r="V1620" i="7"/>
  <c r="V1619" i="7"/>
  <c r="V1618" i="7"/>
  <c r="V1617" i="7"/>
  <c r="V1616" i="7"/>
  <c r="V1615" i="7"/>
  <c r="V1614" i="7"/>
  <c r="V1613" i="7"/>
  <c r="V1612" i="7"/>
  <c r="V1611" i="7"/>
  <c r="V1610" i="7"/>
  <c r="V1609" i="7"/>
  <c r="V1608" i="7"/>
  <c r="V1607" i="7"/>
  <c r="V1606" i="7"/>
  <c r="V1605" i="7"/>
  <c r="V1604" i="7"/>
  <c r="V1603" i="7"/>
  <c r="V1602" i="7"/>
  <c r="V1601" i="7"/>
  <c r="V1600" i="7"/>
  <c r="V1599" i="7"/>
  <c r="V1598" i="7"/>
  <c r="V1597" i="7"/>
  <c r="V1596" i="7"/>
  <c r="V1595" i="7"/>
  <c r="V1594" i="7"/>
  <c r="V1593" i="7"/>
  <c r="V1592" i="7"/>
  <c r="V1591" i="7"/>
  <c r="V1590" i="7"/>
  <c r="V1589" i="7"/>
  <c r="V1588" i="7"/>
  <c r="V1587" i="7"/>
  <c r="V1586" i="7"/>
  <c r="V1585" i="7"/>
  <c r="V1584" i="7"/>
  <c r="V1583" i="7"/>
  <c r="V1582" i="7"/>
  <c r="V1581" i="7"/>
  <c r="V1580" i="7"/>
  <c r="V1579" i="7"/>
  <c r="V1578" i="7"/>
  <c r="V1577" i="7"/>
  <c r="V1576" i="7"/>
  <c r="V1575" i="7"/>
  <c r="V1574" i="7"/>
  <c r="V1573" i="7"/>
  <c r="V1572" i="7"/>
  <c r="V1571" i="7"/>
  <c r="V1570" i="7"/>
  <c r="V1569" i="7"/>
  <c r="V1568" i="7"/>
  <c r="V1567" i="7"/>
  <c r="V1566" i="7"/>
  <c r="V1565" i="7"/>
  <c r="V1564" i="7"/>
  <c r="V1563" i="7"/>
  <c r="V1562" i="7"/>
  <c r="V1561" i="7"/>
  <c r="V1560" i="7"/>
  <c r="V1559" i="7"/>
  <c r="V1558" i="7"/>
  <c r="V1557" i="7"/>
  <c r="V1556" i="7"/>
  <c r="V1555" i="7"/>
  <c r="V1554" i="7"/>
  <c r="V1553" i="7"/>
  <c r="V1552" i="7"/>
  <c r="V1551" i="7"/>
  <c r="V1550" i="7"/>
  <c r="V1549" i="7"/>
  <c r="V1548" i="7"/>
  <c r="V1547" i="7"/>
  <c r="V1546" i="7"/>
  <c r="V1545" i="7"/>
  <c r="V1544" i="7"/>
  <c r="V1543" i="7"/>
  <c r="V1542" i="7"/>
  <c r="V1541" i="7"/>
  <c r="V1540" i="7"/>
  <c r="V1539" i="7"/>
  <c r="V1538" i="7"/>
  <c r="V1537" i="7"/>
  <c r="V1536" i="7"/>
  <c r="V1535" i="7"/>
  <c r="V1534" i="7"/>
  <c r="V1533" i="7"/>
  <c r="V1532" i="7"/>
  <c r="V1531" i="7"/>
  <c r="V1530" i="7"/>
  <c r="V1529" i="7"/>
  <c r="V1528" i="7"/>
  <c r="V1527" i="7"/>
  <c r="V1526" i="7"/>
  <c r="V1525" i="7"/>
  <c r="V1524" i="7"/>
  <c r="V1523" i="7"/>
  <c r="V1522" i="7"/>
  <c r="V1521" i="7"/>
  <c r="V1520" i="7"/>
  <c r="V1519" i="7"/>
  <c r="V1518" i="7"/>
  <c r="V1517" i="7"/>
  <c r="V1516" i="7"/>
  <c r="V1515" i="7"/>
  <c r="V1514" i="7"/>
  <c r="V1513" i="7"/>
  <c r="V1512" i="7"/>
  <c r="V1511" i="7"/>
  <c r="V1510" i="7"/>
  <c r="V1509" i="7"/>
  <c r="V1508" i="7"/>
  <c r="V1507" i="7"/>
  <c r="V1506" i="7"/>
  <c r="V1505" i="7"/>
  <c r="V1504" i="7"/>
  <c r="V1503" i="7"/>
  <c r="V1502" i="7"/>
  <c r="V1501" i="7"/>
  <c r="V1500" i="7"/>
  <c r="V1499" i="7"/>
  <c r="V1498" i="7"/>
  <c r="V1497" i="7"/>
  <c r="V1496" i="7"/>
  <c r="V1495" i="7"/>
  <c r="V1494" i="7"/>
  <c r="V1493" i="7"/>
  <c r="V1492" i="7"/>
  <c r="V1491" i="7"/>
  <c r="V1490" i="7"/>
  <c r="V1489" i="7"/>
  <c r="V1488" i="7"/>
  <c r="V1487" i="7"/>
  <c r="V1486" i="7"/>
  <c r="V1485" i="7"/>
  <c r="V1484" i="7"/>
  <c r="V1483" i="7"/>
  <c r="V1482" i="7"/>
  <c r="V1481" i="7"/>
  <c r="V1480" i="7"/>
  <c r="V1479" i="7"/>
  <c r="V1478" i="7"/>
  <c r="V1477" i="7"/>
  <c r="V1476" i="7"/>
  <c r="V1475" i="7"/>
  <c r="V1474" i="7"/>
  <c r="V1473" i="7"/>
  <c r="V1472" i="7"/>
  <c r="V1471" i="7"/>
  <c r="V1470" i="7"/>
  <c r="V1469" i="7"/>
  <c r="V1468" i="7"/>
  <c r="V1467" i="7"/>
  <c r="Q1467" i="7"/>
  <c r="R1467" i="7" s="1"/>
  <c r="V1466" i="7"/>
  <c r="Q1466" i="7"/>
  <c r="V1465" i="7"/>
  <c r="Q1465" i="7"/>
  <c r="V1464" i="7"/>
  <c r="Q1464" i="7"/>
  <c r="V1463" i="7"/>
  <c r="Q1463" i="7"/>
  <c r="R1463" i="7" s="1"/>
  <c r="V1462" i="7"/>
  <c r="Q1462" i="7"/>
  <c r="V1461" i="7"/>
  <c r="Q1461" i="7"/>
  <c r="V1460" i="7"/>
  <c r="Q1460" i="7"/>
  <c r="V1459" i="7"/>
  <c r="Q1459" i="7"/>
  <c r="V1458" i="7"/>
  <c r="Q1458" i="7"/>
  <c r="V1457" i="7"/>
  <c r="Q1457" i="7"/>
  <c r="V1456" i="7"/>
  <c r="Q1456" i="7"/>
  <c r="V1455" i="7"/>
  <c r="Q1455" i="7"/>
  <c r="V1454" i="7"/>
  <c r="Q1454" i="7"/>
  <c r="V1453" i="7"/>
  <c r="Q1453" i="7"/>
  <c r="V1452" i="7"/>
  <c r="Q1452" i="7"/>
  <c r="V1451" i="7"/>
  <c r="Q1451" i="7"/>
  <c r="V1450" i="7"/>
  <c r="Q1450" i="7"/>
  <c r="V1449" i="7"/>
  <c r="Q1449" i="7"/>
  <c r="V1448" i="7"/>
  <c r="Q1448" i="7"/>
  <c r="V1447" i="7"/>
  <c r="Q1447" i="7"/>
  <c r="V1446" i="7"/>
  <c r="Q1446" i="7"/>
  <c r="V1445" i="7"/>
  <c r="Q1445" i="7"/>
  <c r="V1444" i="7"/>
  <c r="Q1444" i="7"/>
  <c r="V1443" i="7"/>
  <c r="Q1443" i="7"/>
  <c r="V1442" i="7"/>
  <c r="Q1442" i="7"/>
  <c r="V1441" i="7"/>
  <c r="Q1441" i="7"/>
  <c r="V1440" i="7"/>
  <c r="Q1440" i="7"/>
  <c r="V1439" i="7"/>
  <c r="Q1439" i="7"/>
  <c r="V1438" i="7"/>
  <c r="Q1438" i="7"/>
  <c r="V1437" i="7"/>
  <c r="Q1437" i="7"/>
  <c r="V1436" i="7"/>
  <c r="Q1436" i="7"/>
  <c r="V1435" i="7"/>
  <c r="Q1435" i="7"/>
  <c r="V1434" i="7"/>
  <c r="Q1434" i="7"/>
  <c r="V1433" i="7"/>
  <c r="Q1433" i="7"/>
  <c r="V1432" i="7"/>
  <c r="Q1432" i="7"/>
  <c r="V1431" i="7"/>
  <c r="Q1431" i="7"/>
  <c r="V1430" i="7"/>
  <c r="Q1430" i="7"/>
  <c r="V1429" i="7"/>
  <c r="Q1429" i="7"/>
  <c r="V1428" i="7"/>
  <c r="Q1428" i="7"/>
  <c r="V1427" i="7"/>
  <c r="Q1427" i="7"/>
  <c r="V1426" i="7"/>
  <c r="Q1426" i="7"/>
  <c r="V1425" i="7"/>
  <c r="Q1425" i="7"/>
  <c r="V1424" i="7"/>
  <c r="Q1424" i="7"/>
  <c r="V1423" i="7"/>
  <c r="Q1423" i="7"/>
  <c r="V1422" i="7"/>
  <c r="Q1422" i="7"/>
  <c r="V1421" i="7"/>
  <c r="Q1421" i="7"/>
  <c r="V1420" i="7"/>
  <c r="Q1420" i="7"/>
  <c r="V1419" i="7"/>
  <c r="Q1419" i="7"/>
  <c r="V1418" i="7"/>
  <c r="Q1418" i="7"/>
  <c r="V1417" i="7"/>
  <c r="Q1417" i="7"/>
  <c r="V1416" i="7"/>
  <c r="Q1416" i="7"/>
  <c r="V1415" i="7"/>
  <c r="Q1415" i="7"/>
  <c r="V1414" i="7"/>
  <c r="Q1414" i="7"/>
  <c r="V1413" i="7"/>
  <c r="Q1413" i="7"/>
  <c r="V1412" i="7"/>
  <c r="Q1412" i="7"/>
  <c r="V1411" i="7"/>
  <c r="Q1411" i="7"/>
  <c r="V1410" i="7"/>
  <c r="Q1410" i="7"/>
  <c r="V1409" i="7"/>
  <c r="Q1409" i="7"/>
  <c r="V1408" i="7"/>
  <c r="Q1408" i="7"/>
  <c r="V1407" i="7"/>
  <c r="Q1407" i="7"/>
  <c r="V1406" i="7"/>
  <c r="Q1406" i="7"/>
  <c r="V1405" i="7"/>
  <c r="Q1405" i="7"/>
  <c r="V1404" i="7"/>
  <c r="Q1404" i="7"/>
  <c r="V1403" i="7"/>
  <c r="Q1403" i="7"/>
  <c r="V1402" i="7"/>
  <c r="Q1402" i="7"/>
  <c r="V1401" i="7"/>
  <c r="Q1401" i="7"/>
  <c r="V1400" i="7"/>
  <c r="Q1400" i="7"/>
  <c r="V1399" i="7"/>
  <c r="Q1399" i="7"/>
  <c r="V1398" i="7"/>
  <c r="Q1398" i="7"/>
  <c r="V1397" i="7"/>
  <c r="Q1397" i="7"/>
  <c r="V1396" i="7"/>
  <c r="Q1396" i="7"/>
  <c r="V1395" i="7"/>
  <c r="Q1395" i="7"/>
  <c r="V1394" i="7"/>
  <c r="Q1394" i="7"/>
  <c r="V1393" i="7"/>
  <c r="Q1393" i="7"/>
  <c r="V1392" i="7"/>
  <c r="Q1392" i="7"/>
  <c r="V1391" i="7"/>
  <c r="Q1391" i="7"/>
  <c r="V1390" i="7"/>
  <c r="Q1390" i="7"/>
  <c r="V1389" i="7"/>
  <c r="Q1389" i="7"/>
  <c r="V1388" i="7"/>
  <c r="Q1388" i="7"/>
  <c r="V1387" i="7"/>
  <c r="Q1387" i="7"/>
  <c r="V1386" i="7"/>
  <c r="Q1386" i="7"/>
  <c r="V1385" i="7"/>
  <c r="Q1385" i="7"/>
  <c r="V1384" i="7"/>
  <c r="Q1384" i="7"/>
  <c r="V1383" i="7"/>
  <c r="Q1383" i="7"/>
  <c r="V1382" i="7"/>
  <c r="Q1382" i="7"/>
  <c r="V1381" i="7"/>
  <c r="Q1381" i="7"/>
  <c r="V1380" i="7"/>
  <c r="Q1380" i="7"/>
  <c r="V1379" i="7"/>
  <c r="Q1379" i="7"/>
  <c r="V1378" i="7"/>
  <c r="Q1378" i="7"/>
  <c r="V1377" i="7"/>
  <c r="Q1377" i="7"/>
  <c r="V1376" i="7"/>
  <c r="Q1376" i="7"/>
  <c r="V1375" i="7"/>
  <c r="Q1375" i="7"/>
  <c r="V1374" i="7"/>
  <c r="Q1374" i="7"/>
  <c r="V1373" i="7"/>
  <c r="Q1373" i="7"/>
  <c r="V1372" i="7"/>
  <c r="Q1372" i="7"/>
  <c r="V1371" i="7"/>
  <c r="Q1371" i="7"/>
  <c r="V1370" i="7"/>
  <c r="Q1370" i="7"/>
  <c r="V1369" i="7"/>
  <c r="Q1369" i="7"/>
  <c r="V1368" i="7"/>
  <c r="Q1368" i="7"/>
  <c r="V1367" i="7"/>
  <c r="Q1367" i="7"/>
  <c r="V1366" i="7"/>
  <c r="Q1366" i="7"/>
  <c r="V1365" i="7"/>
  <c r="Q1365" i="7"/>
  <c r="V1364" i="7"/>
  <c r="Q1364" i="7"/>
  <c r="V1363" i="7"/>
  <c r="Q1363" i="7"/>
  <c r="V1362" i="7"/>
  <c r="Q1362" i="7"/>
  <c r="V1361" i="7"/>
  <c r="Q1361" i="7"/>
  <c r="V1360" i="7"/>
  <c r="Q1360" i="7"/>
  <c r="V1359" i="7"/>
  <c r="Q1359" i="7"/>
  <c r="V1358" i="7"/>
  <c r="Q1358" i="7"/>
  <c r="V1357" i="7"/>
  <c r="Q1357" i="7"/>
  <c r="V1356" i="7"/>
  <c r="Q1356" i="7"/>
  <c r="V1355" i="7"/>
  <c r="Q1355" i="7"/>
  <c r="V1354" i="7"/>
  <c r="Q1354" i="7"/>
  <c r="V1353" i="7"/>
  <c r="Q1353" i="7"/>
  <c r="V1352" i="7"/>
  <c r="Q1352" i="7"/>
  <c r="V1351" i="7"/>
  <c r="Q1351" i="7"/>
  <c r="V1350" i="7"/>
  <c r="Q1350" i="7"/>
  <c r="V1349" i="7"/>
  <c r="Q1349" i="7"/>
  <c r="V1348" i="7"/>
  <c r="Q1348" i="7"/>
  <c r="V1347" i="7"/>
  <c r="Q1347" i="7"/>
  <c r="V1346" i="7"/>
  <c r="Q1346" i="7"/>
  <c r="V1345" i="7"/>
  <c r="Q1345" i="7"/>
  <c r="V1344" i="7"/>
  <c r="Q1344" i="7"/>
  <c r="V1343" i="7"/>
  <c r="Q1343" i="7"/>
  <c r="V1342" i="7"/>
  <c r="Q1342" i="7"/>
  <c r="V1341" i="7"/>
  <c r="Q1341" i="7"/>
  <c r="V1340" i="7"/>
  <c r="Q1340" i="7"/>
  <c r="V1339" i="7"/>
  <c r="Q1339" i="7"/>
  <c r="V1338" i="7"/>
  <c r="Q1338" i="7"/>
  <c r="V1337" i="7"/>
  <c r="Q1337" i="7"/>
  <c r="V1336" i="7"/>
  <c r="Q1336" i="7"/>
  <c r="V1335" i="7"/>
  <c r="Q1335" i="7"/>
  <c r="V1334" i="7"/>
  <c r="Q1334" i="7"/>
  <c r="V1333" i="7"/>
  <c r="Q1333" i="7"/>
  <c r="V1332" i="7"/>
  <c r="Q1332" i="7"/>
  <c r="V1331" i="7"/>
  <c r="Q1331" i="7"/>
  <c r="V1330" i="7"/>
  <c r="Q1330" i="7"/>
  <c r="V1329" i="7"/>
  <c r="Q1329" i="7"/>
  <c r="V1328" i="7"/>
  <c r="Q1328" i="7"/>
  <c r="V1327" i="7"/>
  <c r="Q1327" i="7"/>
  <c r="V1326" i="7"/>
  <c r="Q1326" i="7"/>
  <c r="V1325" i="7"/>
  <c r="Q1325" i="7"/>
  <c r="V1324" i="7"/>
  <c r="Q1324" i="7"/>
  <c r="V1323" i="7"/>
  <c r="Q1323" i="7"/>
  <c r="V1322" i="7"/>
  <c r="Q1322" i="7"/>
  <c r="V1321" i="7"/>
  <c r="Q1321" i="7"/>
  <c r="V1320" i="7"/>
  <c r="Q1320" i="7"/>
  <c r="V1319" i="7"/>
  <c r="Q1319" i="7"/>
  <c r="V1318" i="7"/>
  <c r="Q1318" i="7"/>
  <c r="V1317" i="7"/>
  <c r="Q1317" i="7"/>
  <c r="V1316" i="7"/>
  <c r="Q1316" i="7"/>
  <c r="V1315" i="7"/>
  <c r="Q1315" i="7"/>
  <c r="V1314" i="7"/>
  <c r="Q1314" i="7"/>
  <c r="V1313" i="7"/>
  <c r="Q1313" i="7"/>
  <c r="V1312" i="7"/>
  <c r="Q1312" i="7"/>
  <c r="V1311" i="7"/>
  <c r="Q1311" i="7"/>
  <c r="V1310" i="7"/>
  <c r="Q1310" i="7"/>
  <c r="V1309" i="7"/>
  <c r="Q1309" i="7"/>
  <c r="V1308" i="7"/>
  <c r="Q1308" i="7"/>
  <c r="V1307" i="7"/>
  <c r="Q1307" i="7"/>
  <c r="V1306" i="7"/>
  <c r="Q1306" i="7"/>
  <c r="V1305" i="7"/>
  <c r="Q1305" i="7"/>
  <c r="V1304" i="7"/>
  <c r="Q1304" i="7"/>
  <c r="V1303" i="7"/>
  <c r="Q1303" i="7"/>
  <c r="V1302" i="7"/>
  <c r="Q1302" i="7"/>
  <c r="V1301" i="7"/>
  <c r="Q1301" i="7"/>
  <c r="V1300" i="7"/>
  <c r="Q1300" i="7"/>
  <c r="V1299" i="7"/>
  <c r="Q1299" i="7"/>
  <c r="V1298" i="7"/>
  <c r="Q1298" i="7"/>
  <c r="V1297" i="7"/>
  <c r="Q1297" i="7"/>
  <c r="V1296" i="7"/>
  <c r="Q1296" i="7"/>
  <c r="V1295" i="7"/>
  <c r="Q1295" i="7"/>
  <c r="V1294" i="7"/>
  <c r="Q1294" i="7"/>
  <c r="V1293" i="7"/>
  <c r="Q1293" i="7"/>
  <c r="V1292" i="7"/>
  <c r="Q1292" i="7"/>
  <c r="V1291" i="7"/>
  <c r="Q1291" i="7"/>
  <c r="V1290" i="7"/>
  <c r="Q1290" i="7"/>
  <c r="V1289" i="7"/>
  <c r="Q1289" i="7"/>
  <c r="V1288" i="7"/>
  <c r="Q1288" i="7"/>
  <c r="V1287" i="7"/>
  <c r="Q1287" i="7"/>
  <c r="V1286" i="7"/>
  <c r="Q1286" i="7"/>
  <c r="V1285" i="7"/>
  <c r="Q1285" i="7"/>
  <c r="V1284" i="7"/>
  <c r="Q1284" i="7"/>
  <c r="V1283" i="7"/>
  <c r="Q1283" i="7"/>
  <c r="V1282" i="7"/>
  <c r="Q1282" i="7"/>
  <c r="V1281" i="7"/>
  <c r="Q1281" i="7"/>
  <c r="V1280" i="7"/>
  <c r="Q1280" i="7"/>
  <c r="V1279" i="7"/>
  <c r="Q1279" i="7"/>
  <c r="V1278" i="7"/>
  <c r="Q1278" i="7"/>
  <c r="V1277" i="7"/>
  <c r="Q1277" i="7"/>
  <c r="V1276" i="7"/>
  <c r="Q1276" i="7"/>
  <c r="V1275" i="7"/>
  <c r="Q1275" i="7"/>
  <c r="V1274" i="7"/>
  <c r="Q1274" i="7"/>
  <c r="V1273" i="7"/>
  <c r="Q1273" i="7"/>
  <c r="V1272" i="7"/>
  <c r="Q1272" i="7"/>
  <c r="V1271" i="7"/>
  <c r="Q1271" i="7"/>
  <c r="V1270" i="7"/>
  <c r="Q1270" i="7"/>
  <c r="V1269" i="7"/>
  <c r="Q1269" i="7"/>
  <c r="V1268" i="7"/>
  <c r="Q1268" i="7"/>
  <c r="V1267" i="7"/>
  <c r="Q1267" i="7"/>
  <c r="V1266" i="7"/>
  <c r="Q1266" i="7"/>
  <c r="V1265" i="7"/>
  <c r="Q1265" i="7"/>
  <c r="V1264" i="7"/>
  <c r="Q1264" i="7"/>
  <c r="V1263" i="7"/>
  <c r="Q1263" i="7"/>
  <c r="V1262" i="7"/>
  <c r="Q1262" i="7"/>
  <c r="V1261" i="7"/>
  <c r="Q1261" i="7"/>
  <c r="V1260" i="7"/>
  <c r="Q1260" i="7"/>
  <c r="V1259" i="7"/>
  <c r="Q1259" i="7"/>
  <c r="V1258" i="7"/>
  <c r="Q1258" i="7"/>
  <c r="V1257" i="7"/>
  <c r="Q1257" i="7"/>
  <c r="V1256" i="7"/>
  <c r="Q1256" i="7"/>
  <c r="V1255" i="7"/>
  <c r="Q1255" i="7"/>
  <c r="V1254" i="7"/>
  <c r="Q1254" i="7"/>
  <c r="V1253" i="7"/>
  <c r="Q1253" i="7"/>
  <c r="V1252" i="7"/>
  <c r="Q1252" i="7"/>
  <c r="V1251" i="7"/>
  <c r="Q1251" i="7"/>
  <c r="V1250" i="7"/>
  <c r="Q1250" i="7"/>
  <c r="V1249" i="7"/>
  <c r="Q1249" i="7"/>
  <c r="V1248" i="7"/>
  <c r="Q1248" i="7"/>
  <c r="V1247" i="7"/>
  <c r="Q1247" i="7"/>
  <c r="V1246" i="7"/>
  <c r="Q1246" i="7"/>
  <c r="V1245" i="7"/>
  <c r="Q1245" i="7"/>
  <c r="V1244" i="7"/>
  <c r="Q1244" i="7"/>
  <c r="V1243" i="7"/>
  <c r="Q1243" i="7"/>
  <c r="V1242" i="7"/>
  <c r="Q1242" i="7"/>
  <c r="V1241" i="7"/>
  <c r="Q1241" i="7"/>
  <c r="V1240" i="7"/>
  <c r="Q1240" i="7"/>
  <c r="V1239" i="7"/>
  <c r="Q1239" i="7"/>
  <c r="V1238" i="7"/>
  <c r="Q1238" i="7"/>
  <c r="V1237" i="7"/>
  <c r="Q1237" i="7"/>
  <c r="V1236" i="7"/>
  <c r="Q1236" i="7"/>
  <c r="V1235" i="7"/>
  <c r="Q1235" i="7"/>
  <c r="V1234" i="7"/>
  <c r="Q1234" i="7"/>
  <c r="V1233" i="7"/>
  <c r="Q1233" i="7"/>
  <c r="V1232" i="7"/>
  <c r="Q1232" i="7"/>
  <c r="V1231" i="7"/>
  <c r="Q1231" i="7"/>
  <c r="V1230" i="7"/>
  <c r="Q1230" i="7"/>
  <c r="V1229" i="7"/>
  <c r="Q1229" i="7"/>
  <c r="V1228" i="7"/>
  <c r="Q1228" i="7"/>
  <c r="V1227" i="7"/>
  <c r="Q1227" i="7"/>
  <c r="V1226" i="7"/>
  <c r="Q1226" i="7"/>
  <c r="V1225" i="7"/>
  <c r="Q1225" i="7"/>
  <c r="V1224" i="7"/>
  <c r="Q1224" i="7"/>
  <c r="V1223" i="7"/>
  <c r="Q1223" i="7"/>
  <c r="V1222" i="7"/>
  <c r="Q1222" i="7"/>
  <c r="V1221" i="7"/>
  <c r="Q1221" i="7"/>
  <c r="V1220" i="7"/>
  <c r="Q1220" i="7"/>
  <c r="V1219" i="7"/>
  <c r="Q1219" i="7"/>
  <c r="V1218" i="7"/>
  <c r="Q1218" i="7"/>
  <c r="V1217" i="7"/>
  <c r="Q1217" i="7"/>
  <c r="V1216" i="7"/>
  <c r="Q1216" i="7"/>
  <c r="V1215" i="7"/>
  <c r="Q1215" i="7"/>
  <c r="V1214" i="7"/>
  <c r="Q1214" i="7"/>
  <c r="V1213" i="7"/>
  <c r="Q1213" i="7"/>
  <c r="V1212" i="7"/>
  <c r="Q1212" i="7"/>
  <c r="V1211" i="7"/>
  <c r="Q1211" i="7"/>
  <c r="V1210" i="7"/>
  <c r="Q1210" i="7"/>
  <c r="V1209" i="7"/>
  <c r="Q1209" i="7"/>
  <c r="V1208" i="7"/>
  <c r="Q1208" i="7"/>
  <c r="V1207" i="7"/>
  <c r="Q1207" i="7"/>
  <c r="V1206" i="7"/>
  <c r="Q1206" i="7"/>
  <c r="V1205" i="7"/>
  <c r="Q1205" i="7"/>
  <c r="V1204" i="7"/>
  <c r="Q1204" i="7"/>
  <c r="V1203" i="7"/>
  <c r="Q1203" i="7"/>
  <c r="V1202" i="7"/>
  <c r="Q1202" i="7"/>
  <c r="V1201" i="7"/>
  <c r="Q1201" i="7"/>
  <c r="V1200" i="7"/>
  <c r="Q1200" i="7"/>
  <c r="V1199" i="7"/>
  <c r="Q1199" i="7"/>
  <c r="V1198" i="7"/>
  <c r="Q1198" i="7"/>
  <c r="V1197" i="7"/>
  <c r="Q1197" i="7"/>
  <c r="V1196" i="7"/>
  <c r="Q1196" i="7"/>
  <c r="V1195" i="7"/>
  <c r="Q1195" i="7"/>
  <c r="V1194" i="7"/>
  <c r="Q1194" i="7"/>
  <c r="V1193" i="7"/>
  <c r="Q1193" i="7"/>
  <c r="V1192" i="7"/>
  <c r="Q1192" i="7"/>
  <c r="V1191" i="7"/>
  <c r="Q1191" i="7"/>
  <c r="V1190" i="7"/>
  <c r="Q1190" i="7"/>
  <c r="V1189" i="7"/>
  <c r="Q1189" i="7"/>
  <c r="V1188" i="7"/>
  <c r="Q1188" i="7"/>
  <c r="V1187" i="7"/>
  <c r="Q1187" i="7"/>
  <c r="V1186" i="7"/>
  <c r="Q1186" i="7"/>
  <c r="V1185" i="7"/>
  <c r="Q1185" i="7"/>
  <c r="V1184" i="7"/>
  <c r="Q1184" i="7"/>
  <c r="V1183" i="7"/>
  <c r="Q1183" i="7"/>
  <c r="V1182" i="7"/>
  <c r="Q1182" i="7"/>
  <c r="V1181" i="7"/>
  <c r="Q1181" i="7"/>
  <c r="V1180" i="7"/>
  <c r="Q1180" i="7"/>
  <c r="V1179" i="7"/>
  <c r="Q1179" i="7"/>
  <c r="V1178" i="7"/>
  <c r="Q1178" i="7"/>
  <c r="V1177" i="7"/>
  <c r="Q1177" i="7"/>
  <c r="V1176" i="7"/>
  <c r="Q1176" i="7"/>
  <c r="V1175" i="7"/>
  <c r="Q1175" i="7"/>
  <c r="V1174" i="7"/>
  <c r="Q1174" i="7"/>
  <c r="V1173" i="7"/>
  <c r="Q1173" i="7"/>
  <c r="V1172" i="7"/>
  <c r="Q1172" i="7"/>
  <c r="V1171" i="7"/>
  <c r="Q1171" i="7"/>
  <c r="V1170" i="7"/>
  <c r="Q1170" i="7"/>
  <c r="V1169" i="7"/>
  <c r="Q1169" i="7"/>
  <c r="V1168" i="7"/>
  <c r="Q1168" i="7"/>
  <c r="V1167" i="7"/>
  <c r="Q1167" i="7"/>
  <c r="V1166" i="7"/>
  <c r="Q1166" i="7"/>
  <c r="V1165" i="7"/>
  <c r="Q1165" i="7"/>
  <c r="V1164" i="7"/>
  <c r="Q1164" i="7"/>
  <c r="V1163" i="7"/>
  <c r="Q1163" i="7"/>
  <c r="V1162" i="7"/>
  <c r="Q1162" i="7"/>
  <c r="V1161" i="7"/>
  <c r="Q1161" i="7"/>
  <c r="V1160" i="7"/>
  <c r="Q1160" i="7"/>
  <c r="V1159" i="7"/>
  <c r="Q1159" i="7"/>
  <c r="V1158" i="7"/>
  <c r="Q1158" i="7"/>
  <c r="V1157" i="7"/>
  <c r="Q1157" i="7"/>
  <c r="V1156" i="7"/>
  <c r="Q1156" i="7"/>
  <c r="V1155" i="7"/>
  <c r="Q1155" i="7"/>
  <c r="V1154" i="7"/>
  <c r="Q1154" i="7"/>
  <c r="V1153" i="7"/>
  <c r="Q1153" i="7"/>
  <c r="V1152" i="7"/>
  <c r="Q1152" i="7"/>
  <c r="V1151" i="7"/>
  <c r="Q1151" i="7"/>
  <c r="V1150" i="7"/>
  <c r="Q1150" i="7"/>
  <c r="V1149" i="7"/>
  <c r="Q1149" i="7"/>
  <c r="V1148" i="7"/>
  <c r="Q1148" i="7"/>
  <c r="V1147" i="7"/>
  <c r="Q1147" i="7"/>
  <c r="V1146" i="7"/>
  <c r="Q1146" i="7"/>
  <c r="V1145" i="7"/>
  <c r="Q1145" i="7"/>
  <c r="V1144" i="7"/>
  <c r="Q1144" i="7"/>
  <c r="V1143" i="7"/>
  <c r="Q1143" i="7"/>
  <c r="V1142" i="7"/>
  <c r="Q1142" i="7"/>
  <c r="V1141" i="7"/>
  <c r="Q1141" i="7"/>
  <c r="V1140" i="7"/>
  <c r="Q1140" i="7"/>
  <c r="V1139" i="7"/>
  <c r="Q1139" i="7"/>
  <c r="V1138" i="7"/>
  <c r="Q1138" i="7"/>
  <c r="V1137" i="7"/>
  <c r="Q1137" i="7"/>
  <c r="V1136" i="7"/>
  <c r="Q1136" i="7"/>
  <c r="V1135" i="7"/>
  <c r="Q1135" i="7"/>
  <c r="V1134" i="7"/>
  <c r="Q1134" i="7"/>
  <c r="V1133" i="7"/>
  <c r="Q1133" i="7"/>
  <c r="V1132" i="7"/>
  <c r="Q1132" i="7"/>
  <c r="V1131" i="7"/>
  <c r="Q1131" i="7"/>
  <c r="V1130" i="7"/>
  <c r="Q1130" i="7"/>
  <c r="V1129" i="7"/>
  <c r="Q1129" i="7"/>
  <c r="V1128" i="7"/>
  <c r="Q1128" i="7"/>
  <c r="V1127" i="7"/>
  <c r="Q1127" i="7"/>
  <c r="V1126" i="7"/>
  <c r="Q1126" i="7"/>
  <c r="V1125" i="7"/>
  <c r="Q1125" i="7"/>
  <c r="V1124" i="7"/>
  <c r="Q1124" i="7"/>
  <c r="V1123" i="7"/>
  <c r="Q1123" i="7"/>
  <c r="V1122" i="7"/>
  <c r="Q1122" i="7"/>
  <c r="V1121" i="7"/>
  <c r="Q1121" i="7"/>
  <c r="V1120" i="7"/>
  <c r="Q1120" i="7"/>
  <c r="V1119" i="7"/>
  <c r="Q1119" i="7"/>
  <c r="R1119" i="7" s="1"/>
  <c r="V1118" i="7"/>
  <c r="Q1118" i="7"/>
  <c r="V1117" i="7"/>
  <c r="Q1117" i="7"/>
  <c r="V1116" i="7"/>
  <c r="Q1116" i="7"/>
  <c r="V1115" i="7"/>
  <c r="Q1115" i="7"/>
  <c r="R1115" i="7" s="1"/>
  <c r="V1114" i="7"/>
  <c r="Q1114" i="7"/>
  <c r="V1113" i="7"/>
  <c r="Q1113" i="7"/>
  <c r="V1112" i="7"/>
  <c r="Q1112" i="7"/>
  <c r="V1111" i="7"/>
  <c r="Q1111" i="7"/>
  <c r="V1110" i="7"/>
  <c r="Q1110" i="7"/>
  <c r="R1110" i="7" s="1"/>
  <c r="V1109" i="7"/>
  <c r="Q1109" i="7"/>
  <c r="V1108" i="7"/>
  <c r="Q1108" i="7"/>
  <c r="V1107" i="7"/>
  <c r="Q1107" i="7"/>
  <c r="V1106" i="7"/>
  <c r="Q1106" i="7"/>
  <c r="V1105" i="7"/>
  <c r="Q1105" i="7"/>
  <c r="V1104" i="7"/>
  <c r="Q1104" i="7"/>
  <c r="V1103" i="7"/>
  <c r="Q1103" i="7"/>
  <c r="V1102" i="7"/>
  <c r="Q1102" i="7"/>
  <c r="V1101" i="7"/>
  <c r="Q1101" i="7"/>
  <c r="V1100" i="7"/>
  <c r="Q1100" i="7"/>
  <c r="V1099" i="7"/>
  <c r="Q1099" i="7"/>
  <c r="V1098" i="7"/>
  <c r="Q1098" i="7"/>
  <c r="V1097" i="7"/>
  <c r="Q1097" i="7"/>
  <c r="V1096" i="7"/>
  <c r="Q1096" i="7"/>
  <c r="V1095" i="7"/>
  <c r="Q1095" i="7"/>
  <c r="V1094" i="7"/>
  <c r="Q1094" i="7"/>
  <c r="V1093" i="7"/>
  <c r="Q1093" i="7"/>
  <c r="V1092" i="7"/>
  <c r="Q1092" i="7"/>
  <c r="V1091" i="7"/>
  <c r="Q1091" i="7"/>
  <c r="V1090" i="7"/>
  <c r="Q1090" i="7"/>
  <c r="V1089" i="7"/>
  <c r="Q1089" i="7"/>
  <c r="V1088" i="7"/>
  <c r="Q1088" i="7"/>
  <c r="V1087" i="7"/>
  <c r="Q1087" i="7"/>
  <c r="V1086" i="7"/>
  <c r="Q1086" i="7"/>
  <c r="V1085" i="7"/>
  <c r="Q1085" i="7"/>
  <c r="V1084" i="7"/>
  <c r="Q1084" i="7"/>
  <c r="V1083" i="7"/>
  <c r="Q1083" i="7"/>
  <c r="V1082" i="7"/>
  <c r="Q1082" i="7"/>
  <c r="V1081" i="7"/>
  <c r="Q1081" i="7"/>
  <c r="V1080" i="7"/>
  <c r="Q1080" i="7"/>
  <c r="V1079" i="7"/>
  <c r="Q1079" i="7"/>
  <c r="V1078" i="7"/>
  <c r="Q1078" i="7"/>
  <c r="V1077" i="7"/>
  <c r="Q1077" i="7"/>
  <c r="V1076" i="7"/>
  <c r="Q1076" i="7"/>
  <c r="V1075" i="7"/>
  <c r="Q1075" i="7"/>
  <c r="V1074" i="7"/>
  <c r="Q1074" i="7"/>
  <c r="V1073" i="7"/>
  <c r="Q1073" i="7"/>
  <c r="V1072" i="7"/>
  <c r="Q1072" i="7"/>
  <c r="V1071" i="7"/>
  <c r="Q1071" i="7"/>
  <c r="V1070" i="7"/>
  <c r="Q1070" i="7"/>
  <c r="V1069" i="7"/>
  <c r="Q1069" i="7"/>
  <c r="V1068" i="7"/>
  <c r="Q1068" i="7"/>
  <c r="V1067" i="7"/>
  <c r="Q1067" i="7"/>
  <c r="V1066" i="7"/>
  <c r="Q1066" i="7"/>
  <c r="V1065" i="7"/>
  <c r="Q1065" i="7"/>
  <c r="V1064" i="7"/>
  <c r="Q1064" i="7"/>
  <c r="R1064" i="7" s="1"/>
  <c r="V1063" i="7"/>
  <c r="Q1063" i="7"/>
  <c r="V1062" i="7"/>
  <c r="Q1062" i="7"/>
  <c r="V1061" i="7"/>
  <c r="Q1061" i="7"/>
  <c r="V1060" i="7"/>
  <c r="Q1060" i="7"/>
  <c r="V1059" i="7"/>
  <c r="Q1059" i="7"/>
  <c r="V1058" i="7"/>
  <c r="Q1058" i="7"/>
  <c r="V1057" i="7"/>
  <c r="Q1057" i="7"/>
  <c r="V1056" i="7"/>
  <c r="Q1056" i="7"/>
  <c r="V1055" i="7"/>
  <c r="Q1055" i="7"/>
  <c r="V1054" i="7"/>
  <c r="Q1054" i="7"/>
  <c r="V1053" i="7"/>
  <c r="Q1053" i="7"/>
  <c r="V1052" i="7"/>
  <c r="Q1052" i="7"/>
  <c r="V1051" i="7"/>
  <c r="Q1051" i="7"/>
  <c r="V1050" i="7"/>
  <c r="Q1050" i="7"/>
  <c r="V1049" i="7"/>
  <c r="Q1049" i="7"/>
  <c r="V1048" i="7"/>
  <c r="Q1048" i="7"/>
  <c r="V1047" i="7"/>
  <c r="Q1047" i="7"/>
  <c r="V1046" i="7"/>
  <c r="Q1046" i="7"/>
  <c r="V1045" i="7"/>
  <c r="Q1045" i="7"/>
  <c r="V1044" i="7"/>
  <c r="Q1044" i="7"/>
  <c r="V1043" i="7"/>
  <c r="Q1043" i="7"/>
  <c r="V1042" i="7"/>
  <c r="Q1042" i="7"/>
  <c r="V1041" i="7"/>
  <c r="Q1041" i="7"/>
  <c r="V1040" i="7"/>
  <c r="Q1040" i="7"/>
  <c r="V1039" i="7"/>
  <c r="Q1039" i="7"/>
  <c r="V1038" i="7"/>
  <c r="Q1038" i="7"/>
  <c r="V1037" i="7"/>
  <c r="Q1037" i="7"/>
  <c r="V1036" i="7"/>
  <c r="Q1036" i="7"/>
  <c r="V1035" i="7"/>
  <c r="Q1035" i="7"/>
  <c r="V1034" i="7"/>
  <c r="Q1034" i="7"/>
  <c r="V1033" i="7"/>
  <c r="Q1033" i="7"/>
  <c r="V1032" i="7"/>
  <c r="Q1032" i="7"/>
  <c r="V1031" i="7"/>
  <c r="Q1031" i="7"/>
  <c r="V1030" i="7"/>
  <c r="Q1030" i="7"/>
  <c r="V1029" i="7"/>
  <c r="Q1029" i="7"/>
  <c r="V1028" i="7"/>
  <c r="Q1028" i="7"/>
  <c r="V1027" i="7"/>
  <c r="Q1027" i="7"/>
  <c r="V1026" i="7"/>
  <c r="Q1026" i="7"/>
  <c r="V1025" i="7"/>
  <c r="Q1025" i="7"/>
  <c r="V1024" i="7"/>
  <c r="Q1024" i="7"/>
  <c r="V1023" i="7"/>
  <c r="Q1023" i="7"/>
  <c r="V1022" i="7"/>
  <c r="Q1022" i="7"/>
  <c r="V1021" i="7"/>
  <c r="Q1021" i="7"/>
  <c r="V1020" i="7"/>
  <c r="Q1020" i="7"/>
  <c r="V1019" i="7"/>
  <c r="Q1019" i="7"/>
  <c r="V1018" i="7"/>
  <c r="Q1018" i="7"/>
  <c r="V1017" i="7"/>
  <c r="Q1017" i="7"/>
  <c r="V1016" i="7"/>
  <c r="Q1016" i="7"/>
  <c r="V1015" i="7"/>
  <c r="Q1015" i="7"/>
  <c r="V1014" i="7"/>
  <c r="Q1014" i="7"/>
  <c r="V1013" i="7"/>
  <c r="Q1013" i="7"/>
  <c r="V1012" i="7"/>
  <c r="Q1012" i="7"/>
  <c r="V1011" i="7"/>
  <c r="Q1011" i="7"/>
  <c r="V1010" i="7"/>
  <c r="Q1010" i="7"/>
  <c r="V1009" i="7"/>
  <c r="Q1009" i="7"/>
  <c r="V1008" i="7"/>
  <c r="Q1008" i="7"/>
  <c r="V1007" i="7"/>
  <c r="Q1007" i="7"/>
  <c r="V1006" i="7"/>
  <c r="Q1006" i="7"/>
  <c r="V1005" i="7"/>
  <c r="Q1005" i="7"/>
  <c r="V1004" i="7"/>
  <c r="Q1004" i="7"/>
  <c r="V1003" i="7"/>
  <c r="Q1003" i="7"/>
  <c r="V1002" i="7"/>
  <c r="Q1002" i="7"/>
  <c r="V1001" i="7"/>
  <c r="Q1001" i="7"/>
  <c r="V1000" i="7"/>
  <c r="Q1000" i="7"/>
  <c r="V999" i="7"/>
  <c r="Q999" i="7"/>
  <c r="V998" i="7"/>
  <c r="Q998" i="7"/>
  <c r="V997" i="7"/>
  <c r="Q997" i="7"/>
  <c r="V996" i="7"/>
  <c r="Q996" i="7"/>
  <c r="V995" i="7"/>
  <c r="Q995" i="7"/>
  <c r="V994" i="7"/>
  <c r="Q994" i="7"/>
  <c r="R994" i="7" s="1"/>
  <c r="V993" i="7"/>
  <c r="Q993" i="7"/>
  <c r="V992" i="7"/>
  <c r="Q992" i="7"/>
  <c r="V991" i="7"/>
  <c r="Q991" i="7"/>
  <c r="V990" i="7"/>
  <c r="Q990" i="7"/>
  <c r="V989" i="7"/>
  <c r="Q989" i="7"/>
  <c r="V988" i="7"/>
  <c r="Q988" i="7"/>
  <c r="V987" i="7"/>
  <c r="Q987" i="7"/>
  <c r="V986" i="7"/>
  <c r="Q986" i="7"/>
  <c r="V985" i="7"/>
  <c r="Q985" i="7"/>
  <c r="V984" i="7"/>
  <c r="Q984" i="7"/>
  <c r="V983" i="7"/>
  <c r="Q983" i="7"/>
  <c r="V982" i="7"/>
  <c r="Q982" i="7"/>
  <c r="V981" i="7"/>
  <c r="Q981" i="7"/>
  <c r="V980" i="7"/>
  <c r="Q980" i="7"/>
  <c r="V979" i="7"/>
  <c r="Q979" i="7"/>
  <c r="V978" i="7"/>
  <c r="Q978" i="7"/>
  <c r="V977" i="7"/>
  <c r="Q977" i="7"/>
  <c r="V976" i="7"/>
  <c r="Q976" i="7"/>
  <c r="V975" i="7"/>
  <c r="Q975" i="7"/>
  <c r="V974" i="7"/>
  <c r="Q974" i="7"/>
  <c r="V973" i="7"/>
  <c r="Q973" i="7"/>
  <c r="V972" i="7"/>
  <c r="Q972" i="7"/>
  <c r="V971" i="7"/>
  <c r="Q971" i="7"/>
  <c r="R971" i="7" s="1"/>
  <c r="V970" i="7"/>
  <c r="Q970" i="7"/>
  <c r="V969" i="7"/>
  <c r="Q969" i="7"/>
  <c r="V968" i="7"/>
  <c r="Q968" i="7"/>
  <c r="V967" i="7"/>
  <c r="Q967" i="7"/>
  <c r="V966" i="7"/>
  <c r="Q966" i="7"/>
  <c r="V965" i="7"/>
  <c r="Q965" i="7"/>
  <c r="V964" i="7"/>
  <c r="Q964" i="7"/>
  <c r="V963" i="7"/>
  <c r="Q963" i="7"/>
  <c r="V962" i="7"/>
  <c r="Q962" i="7"/>
  <c r="V961" i="7"/>
  <c r="Q961" i="7"/>
  <c r="V960" i="7"/>
  <c r="Q960" i="7"/>
  <c r="V959" i="7"/>
  <c r="Q959" i="7"/>
  <c r="V958" i="7"/>
  <c r="Q958" i="7"/>
  <c r="V957" i="7"/>
  <c r="Q957" i="7"/>
  <c r="V956" i="7"/>
  <c r="Q956" i="7"/>
  <c r="V955" i="7"/>
  <c r="Q955" i="7"/>
  <c r="V954" i="7"/>
  <c r="Q954" i="7"/>
  <c r="V953" i="7"/>
  <c r="Q953" i="7"/>
  <c r="V952" i="7"/>
  <c r="Q952" i="7"/>
  <c r="V951" i="7"/>
  <c r="Q951" i="7"/>
  <c r="V950" i="7"/>
  <c r="Q950" i="7"/>
  <c r="V949" i="7"/>
  <c r="Q949" i="7"/>
  <c r="V948" i="7"/>
  <c r="Q948" i="7"/>
  <c r="V947" i="7"/>
  <c r="Q947" i="7"/>
  <c r="V946" i="7"/>
  <c r="Q946" i="7"/>
  <c r="V945" i="7"/>
  <c r="Q945" i="7"/>
  <c r="V944" i="7"/>
  <c r="Q944" i="7"/>
  <c r="V943" i="7"/>
  <c r="Q943" i="7"/>
  <c r="V942" i="7"/>
  <c r="Q942" i="7"/>
  <c r="V941" i="7"/>
  <c r="Q941" i="7"/>
  <c r="V940" i="7"/>
  <c r="Q940" i="7"/>
  <c r="V939" i="7"/>
  <c r="Q939" i="7"/>
  <c r="R939" i="7" s="1"/>
  <c r="V938" i="7"/>
  <c r="Q938" i="7"/>
  <c r="V937" i="7"/>
  <c r="Q937" i="7"/>
  <c r="V936" i="7"/>
  <c r="Q936" i="7"/>
  <c r="V935" i="7"/>
  <c r="Q935" i="7"/>
  <c r="V934" i="7"/>
  <c r="Q934" i="7"/>
  <c r="V933" i="7"/>
  <c r="Q933" i="7"/>
  <c r="V932" i="7"/>
  <c r="Q932" i="7"/>
  <c r="V931" i="7"/>
  <c r="Q931" i="7"/>
  <c r="V930" i="7"/>
  <c r="Q930" i="7"/>
  <c r="V929" i="7"/>
  <c r="Q929" i="7"/>
  <c r="V928" i="7"/>
  <c r="Q928" i="7"/>
  <c r="V927" i="7"/>
  <c r="Q927" i="7"/>
  <c r="V926" i="7"/>
  <c r="Q926" i="7"/>
  <c r="V925" i="7"/>
  <c r="Q925" i="7"/>
  <c r="V924" i="7"/>
  <c r="Q924" i="7"/>
  <c r="V923" i="7"/>
  <c r="Q923" i="7"/>
  <c r="R923" i="7" s="1"/>
  <c r="V922" i="7"/>
  <c r="Q922" i="7"/>
  <c r="V921" i="7"/>
  <c r="Q921" i="7"/>
  <c r="V920" i="7"/>
  <c r="Q920" i="7"/>
  <c r="V919" i="7"/>
  <c r="Q919" i="7"/>
  <c r="V918" i="7"/>
  <c r="Q918" i="7"/>
  <c r="V917" i="7"/>
  <c r="Q917" i="7"/>
  <c r="V916" i="7"/>
  <c r="Q916" i="7"/>
  <c r="V915" i="7"/>
  <c r="Q915" i="7"/>
  <c r="V914" i="7"/>
  <c r="Q914" i="7"/>
  <c r="V913" i="7"/>
  <c r="Q913" i="7"/>
  <c r="V912" i="7"/>
  <c r="Q912" i="7"/>
  <c r="V911" i="7"/>
  <c r="Q911" i="7"/>
  <c r="V910" i="7"/>
  <c r="Q910" i="7"/>
  <c r="V909" i="7"/>
  <c r="Q909" i="7"/>
  <c r="V908" i="7"/>
  <c r="Q908" i="7"/>
  <c r="V907" i="7"/>
  <c r="Q907" i="7"/>
  <c r="V906" i="7"/>
  <c r="Q906" i="7"/>
  <c r="V905" i="7"/>
  <c r="Q905" i="7"/>
  <c r="V904" i="7"/>
  <c r="Q904" i="7"/>
  <c r="V903" i="7"/>
  <c r="Q903" i="7"/>
  <c r="V902" i="7"/>
  <c r="Q902" i="7"/>
  <c r="V901" i="7"/>
  <c r="Q901" i="7"/>
  <c r="V900" i="7"/>
  <c r="Q900" i="7"/>
  <c r="V899" i="7"/>
  <c r="Q899" i="7"/>
  <c r="V898" i="7"/>
  <c r="Q898" i="7"/>
  <c r="V897" i="7"/>
  <c r="Q897" i="7"/>
  <c r="V896" i="7"/>
  <c r="Q896" i="7"/>
  <c r="V895" i="7"/>
  <c r="Q895" i="7"/>
  <c r="V894" i="7"/>
  <c r="Q894" i="7"/>
  <c r="V893" i="7"/>
  <c r="Q893" i="7"/>
  <c r="V892" i="7"/>
  <c r="Q892" i="7"/>
  <c r="V891" i="7"/>
  <c r="Q891" i="7"/>
  <c r="V890" i="7"/>
  <c r="Q890" i="7"/>
  <c r="V889" i="7"/>
  <c r="Q889" i="7"/>
  <c r="V888" i="7"/>
  <c r="Q888" i="7"/>
  <c r="R888" i="7" s="1"/>
  <c r="V887" i="7"/>
  <c r="Q887" i="7"/>
  <c r="V886" i="7"/>
  <c r="Q886" i="7"/>
  <c r="V885" i="7"/>
  <c r="Q885" i="7"/>
  <c r="V884" i="7"/>
  <c r="Q884" i="7"/>
  <c r="V883" i="7"/>
  <c r="Q883" i="7"/>
  <c r="V882" i="7"/>
  <c r="Q882" i="7"/>
  <c r="V881" i="7"/>
  <c r="Q881" i="7"/>
  <c r="V880" i="7"/>
  <c r="Q880" i="7"/>
  <c r="V879" i="7"/>
  <c r="Q879" i="7"/>
  <c r="V878" i="7"/>
  <c r="Q878" i="7"/>
  <c r="R878" i="7" s="1"/>
  <c r="V877" i="7"/>
  <c r="Q877" i="7"/>
  <c r="V876" i="7"/>
  <c r="Q876" i="7"/>
  <c r="V875" i="7"/>
  <c r="Q875" i="7"/>
  <c r="V874" i="7"/>
  <c r="Q874" i="7"/>
  <c r="V873" i="7"/>
  <c r="Q873" i="7"/>
  <c r="V872" i="7"/>
  <c r="Q872" i="7"/>
  <c r="V871" i="7"/>
  <c r="Q871" i="7"/>
  <c r="V870" i="7"/>
  <c r="Q870" i="7"/>
  <c r="V869" i="7"/>
  <c r="Q869" i="7"/>
  <c r="V868" i="7"/>
  <c r="Q868" i="7"/>
  <c r="V867" i="7"/>
  <c r="Q867" i="7"/>
  <c r="V866" i="7"/>
  <c r="Q866" i="7"/>
  <c r="V865" i="7"/>
  <c r="Q865" i="7"/>
  <c r="R865" i="7" s="1"/>
  <c r="V864" i="7"/>
  <c r="Q864" i="7"/>
  <c r="V863" i="7"/>
  <c r="Q863" i="7"/>
  <c r="V862" i="7"/>
  <c r="Q862" i="7"/>
  <c r="V861" i="7"/>
  <c r="Q861" i="7"/>
  <c r="V860" i="7"/>
  <c r="Q860" i="7"/>
  <c r="R860" i="7" s="1"/>
  <c r="V859" i="7"/>
  <c r="Q859" i="7"/>
  <c r="V858" i="7"/>
  <c r="Q858" i="7"/>
  <c r="V857" i="7"/>
  <c r="Q857" i="7"/>
  <c r="V856" i="7"/>
  <c r="Q856" i="7"/>
  <c r="V855" i="7"/>
  <c r="Q855" i="7"/>
  <c r="V854" i="7"/>
  <c r="Q854" i="7"/>
  <c r="V853" i="7"/>
  <c r="Q853" i="7"/>
  <c r="V852" i="7"/>
  <c r="Q852" i="7"/>
  <c r="V851" i="7"/>
  <c r="Q851" i="7"/>
  <c r="V850" i="7"/>
  <c r="Q850" i="7"/>
  <c r="V849" i="7"/>
  <c r="Q849" i="7"/>
  <c r="V848" i="7"/>
  <c r="Q848" i="7"/>
  <c r="V847" i="7"/>
  <c r="Q847" i="7"/>
  <c r="V846" i="7"/>
  <c r="Q846" i="7"/>
  <c r="V845" i="7"/>
  <c r="Q845" i="7"/>
  <c r="V844" i="7"/>
  <c r="Q844" i="7"/>
  <c r="V843" i="7"/>
  <c r="Q843" i="7"/>
  <c r="V842" i="7"/>
  <c r="Q842" i="7"/>
  <c r="V841" i="7"/>
  <c r="Q841" i="7"/>
  <c r="V840" i="7"/>
  <c r="Q840" i="7"/>
  <c r="V839" i="7"/>
  <c r="Q839" i="7"/>
  <c r="V838" i="7"/>
  <c r="Q838" i="7"/>
  <c r="R838" i="7" s="1"/>
  <c r="V837" i="7"/>
  <c r="Q837" i="7"/>
  <c r="V836" i="7"/>
  <c r="Q836" i="7"/>
  <c r="V835" i="7"/>
  <c r="Q835" i="7"/>
  <c r="V834" i="7"/>
  <c r="Q834" i="7"/>
  <c r="V833" i="7"/>
  <c r="Q833" i="7"/>
  <c r="R833" i="7" s="1"/>
  <c r="V832" i="7"/>
  <c r="Q832" i="7"/>
  <c r="V831" i="7"/>
  <c r="Q831" i="7"/>
  <c r="V830" i="7"/>
  <c r="Q830" i="7"/>
  <c r="V829" i="7"/>
  <c r="Q829" i="7"/>
  <c r="V828" i="7"/>
  <c r="Q828" i="7"/>
  <c r="V827" i="7"/>
  <c r="Q827" i="7"/>
  <c r="V826" i="7"/>
  <c r="Q826" i="7"/>
  <c r="V825" i="7"/>
  <c r="Q825" i="7"/>
  <c r="V824" i="7"/>
  <c r="Q824" i="7"/>
  <c r="V823" i="7"/>
  <c r="Q823" i="7"/>
  <c r="V822" i="7"/>
  <c r="Q822" i="7"/>
  <c r="V821" i="7"/>
  <c r="Q821" i="7"/>
  <c r="V820" i="7"/>
  <c r="Q820" i="7"/>
  <c r="V819" i="7"/>
  <c r="Q819" i="7"/>
  <c r="V818" i="7"/>
  <c r="Q818" i="7"/>
  <c r="V817" i="7"/>
  <c r="Q817" i="7"/>
  <c r="V816" i="7"/>
  <c r="Q816" i="7"/>
  <c r="V815" i="7"/>
  <c r="Q815" i="7"/>
  <c r="V814" i="7"/>
  <c r="Q814" i="7"/>
  <c r="V813" i="7"/>
  <c r="Q813" i="7"/>
  <c r="V812" i="7"/>
  <c r="Q812" i="7"/>
  <c r="V811" i="7"/>
  <c r="Q811" i="7"/>
  <c r="V810" i="7"/>
  <c r="Q810" i="7"/>
  <c r="V809" i="7"/>
  <c r="Q809" i="7"/>
  <c r="V808" i="7"/>
  <c r="Q808" i="7"/>
  <c r="V807" i="7"/>
  <c r="Q807" i="7"/>
  <c r="V806" i="7"/>
  <c r="Q806" i="7"/>
  <c r="R806" i="7" s="1"/>
  <c r="V805" i="7"/>
  <c r="Q805" i="7"/>
  <c r="V804" i="7"/>
  <c r="Q804" i="7"/>
  <c r="V803" i="7"/>
  <c r="Q803" i="7"/>
  <c r="V802" i="7"/>
  <c r="Q802" i="7"/>
  <c r="V801" i="7"/>
  <c r="Q801" i="7"/>
  <c r="V800" i="7"/>
  <c r="Q800" i="7"/>
  <c r="V799" i="7"/>
  <c r="Q799" i="7"/>
  <c r="V798" i="7"/>
  <c r="Q798" i="7"/>
  <c r="V797" i="7"/>
  <c r="Q797" i="7"/>
  <c r="V796" i="7"/>
  <c r="Q796" i="7"/>
  <c r="V795" i="7"/>
  <c r="Q795" i="7"/>
  <c r="V794" i="7"/>
  <c r="Q794" i="7"/>
  <c r="V793" i="7"/>
  <c r="Q793" i="7"/>
  <c r="V792" i="7"/>
  <c r="Q792" i="7"/>
  <c r="V791" i="7"/>
  <c r="Q791" i="7"/>
  <c r="V790" i="7"/>
  <c r="Q790" i="7"/>
  <c r="V789" i="7"/>
  <c r="Q789" i="7"/>
  <c r="V788" i="7"/>
  <c r="Q788" i="7"/>
  <c r="V787" i="7"/>
  <c r="Q787" i="7"/>
  <c r="V786" i="7"/>
  <c r="Q786" i="7"/>
  <c r="V785" i="7"/>
  <c r="Q785" i="7"/>
  <c r="R785" i="7" s="1"/>
  <c r="V784" i="7"/>
  <c r="Q784" i="7"/>
  <c r="V783" i="7"/>
  <c r="Q783" i="7"/>
  <c r="V782" i="7"/>
  <c r="Q782" i="7"/>
  <c r="V781" i="7"/>
  <c r="Q781" i="7"/>
  <c r="V780" i="7"/>
  <c r="Q780" i="7"/>
  <c r="R780" i="7" s="1"/>
  <c r="V779" i="7"/>
  <c r="Q779" i="7"/>
  <c r="V778" i="7"/>
  <c r="Q778" i="7"/>
  <c r="V777" i="7"/>
  <c r="Q777" i="7"/>
  <c r="V776" i="7"/>
  <c r="Q776" i="7"/>
  <c r="V775" i="7"/>
  <c r="Q775" i="7"/>
  <c r="V774" i="7"/>
  <c r="Q774" i="7"/>
  <c r="V773" i="7"/>
  <c r="Q773" i="7"/>
  <c r="V772" i="7"/>
  <c r="Q772" i="7"/>
  <c r="V771" i="7"/>
  <c r="Q771" i="7"/>
  <c r="V770" i="7"/>
  <c r="Q770" i="7"/>
  <c r="R770" i="7" s="1"/>
  <c r="V769" i="7"/>
  <c r="Q769" i="7"/>
  <c r="R769" i="7" s="1"/>
  <c r="V768" i="7"/>
  <c r="Q768" i="7"/>
  <c r="V767" i="7"/>
  <c r="Q767" i="7"/>
  <c r="V766" i="7"/>
  <c r="Q766" i="7"/>
  <c r="V765" i="7"/>
  <c r="Q765" i="7"/>
  <c r="V764" i="7"/>
  <c r="Q764" i="7"/>
  <c r="V763" i="7"/>
  <c r="Q763" i="7"/>
  <c r="V762" i="7"/>
  <c r="Q762" i="7"/>
  <c r="V761" i="7"/>
  <c r="Q761" i="7"/>
  <c r="V760" i="7"/>
  <c r="Q760" i="7"/>
  <c r="V759" i="7"/>
  <c r="Q759" i="7"/>
  <c r="V758" i="7"/>
  <c r="Q758" i="7"/>
  <c r="V757" i="7"/>
  <c r="Q757" i="7"/>
  <c r="V756" i="7"/>
  <c r="Q756" i="7"/>
  <c r="V755" i="7"/>
  <c r="Q755" i="7"/>
  <c r="V754" i="7"/>
  <c r="Q754" i="7"/>
  <c r="V753" i="7"/>
  <c r="Q753" i="7"/>
  <c r="V752" i="7"/>
  <c r="Q752" i="7"/>
  <c r="V751" i="7"/>
  <c r="Q751" i="7"/>
  <c r="V750" i="7"/>
  <c r="Q750" i="7"/>
  <c r="V749" i="7"/>
  <c r="Q749" i="7"/>
  <c r="V748" i="7"/>
  <c r="Q748" i="7"/>
  <c r="V747" i="7"/>
  <c r="Q747" i="7"/>
  <c r="V746" i="7"/>
  <c r="Q746" i="7"/>
  <c r="V745" i="7"/>
  <c r="Q745" i="7"/>
  <c r="V744" i="7"/>
  <c r="Q744" i="7"/>
  <c r="V743" i="7"/>
  <c r="Q743" i="7"/>
  <c r="V742" i="7"/>
  <c r="Q742" i="7"/>
  <c r="V741" i="7"/>
  <c r="Q741" i="7"/>
  <c r="V740" i="7"/>
  <c r="Q740" i="7"/>
  <c r="R740" i="7" s="1"/>
  <c r="V739" i="7"/>
  <c r="Q739" i="7"/>
  <c r="V738" i="7"/>
  <c r="Q738" i="7"/>
  <c r="V737" i="7"/>
  <c r="Q737" i="7"/>
  <c r="V736" i="7"/>
  <c r="Q736" i="7"/>
  <c r="V735" i="7"/>
  <c r="Q735" i="7"/>
  <c r="V734" i="7"/>
  <c r="Q734" i="7"/>
  <c r="V733" i="7"/>
  <c r="Q733" i="7"/>
  <c r="V732" i="7"/>
  <c r="Q732" i="7"/>
  <c r="V731" i="7"/>
  <c r="Q731" i="7"/>
  <c r="V730" i="7"/>
  <c r="Q730" i="7"/>
  <c r="V729" i="7"/>
  <c r="Q729" i="7"/>
  <c r="V728" i="7"/>
  <c r="Q728" i="7"/>
  <c r="R728" i="7" s="1"/>
  <c r="V727" i="7"/>
  <c r="Q727" i="7"/>
  <c r="V726" i="7"/>
  <c r="Q726" i="7"/>
  <c r="V725" i="7"/>
  <c r="Q725" i="7"/>
  <c r="V724" i="7"/>
  <c r="Q724" i="7"/>
  <c r="V723" i="7"/>
  <c r="Q723" i="7"/>
  <c r="V722" i="7"/>
  <c r="Q722" i="7"/>
  <c r="V721" i="7"/>
  <c r="Q721" i="7"/>
  <c r="V720" i="7"/>
  <c r="Q720" i="7"/>
  <c r="V719" i="7"/>
  <c r="Q719" i="7"/>
  <c r="V718" i="7"/>
  <c r="Q718" i="7"/>
  <c r="R718" i="7" s="1"/>
  <c r="V717" i="7"/>
  <c r="Q717" i="7"/>
  <c r="V716" i="7"/>
  <c r="Q716" i="7"/>
  <c r="V715" i="7"/>
  <c r="Q715" i="7"/>
  <c r="V714" i="7"/>
  <c r="Q714" i="7"/>
  <c r="V713" i="7"/>
  <c r="Q713" i="7"/>
  <c r="R713" i="7" s="1"/>
  <c r="V712" i="7"/>
  <c r="Q712" i="7"/>
  <c r="V711" i="7"/>
  <c r="Q711" i="7"/>
  <c r="V710" i="7"/>
  <c r="Q710" i="7"/>
  <c r="V709" i="7"/>
  <c r="Q709" i="7"/>
  <c r="V708" i="7"/>
  <c r="Q708" i="7"/>
  <c r="R708" i="7" s="1"/>
  <c r="V707" i="7"/>
  <c r="Q707" i="7"/>
  <c r="V706" i="7"/>
  <c r="Q706" i="7"/>
  <c r="V705" i="7"/>
  <c r="Q705" i="7"/>
  <c r="V704" i="7"/>
  <c r="Q704" i="7"/>
  <c r="V703" i="7"/>
  <c r="Q703" i="7"/>
  <c r="V702" i="7"/>
  <c r="Q702" i="7"/>
  <c r="V701" i="7"/>
  <c r="Q701" i="7"/>
  <c r="V700" i="7"/>
  <c r="Q700" i="7"/>
  <c r="V699" i="7"/>
  <c r="Q699" i="7"/>
  <c r="V698" i="7"/>
  <c r="Q698" i="7"/>
  <c r="V697" i="7"/>
  <c r="Q697" i="7"/>
  <c r="V696" i="7"/>
  <c r="Q696" i="7"/>
  <c r="V695" i="7"/>
  <c r="Q695" i="7"/>
  <c r="V694" i="7"/>
  <c r="Q694" i="7"/>
  <c r="V693" i="7"/>
  <c r="Q693" i="7"/>
  <c r="V692" i="7"/>
  <c r="Q692" i="7"/>
  <c r="V691" i="7"/>
  <c r="Q691" i="7"/>
  <c r="V690" i="7"/>
  <c r="Q690" i="7"/>
  <c r="V689" i="7"/>
  <c r="Q689" i="7"/>
  <c r="V688" i="7"/>
  <c r="Q688" i="7"/>
  <c r="R688" i="7" s="1"/>
  <c r="V687" i="7"/>
  <c r="Q687" i="7"/>
  <c r="V686" i="7"/>
  <c r="Q686" i="7"/>
  <c r="V685" i="7"/>
  <c r="Q685" i="7"/>
  <c r="V684" i="7"/>
  <c r="Q684" i="7"/>
  <c r="V683" i="7"/>
  <c r="Q683" i="7"/>
  <c r="R683" i="7" s="1"/>
  <c r="V682" i="7"/>
  <c r="Q682" i="7"/>
  <c r="V681" i="7"/>
  <c r="Q681" i="7"/>
  <c r="V680" i="7"/>
  <c r="Q680" i="7"/>
  <c r="V679" i="7"/>
  <c r="Q679" i="7"/>
  <c r="V678" i="7"/>
  <c r="Q678" i="7"/>
  <c r="V677" i="7"/>
  <c r="Q677" i="7"/>
  <c r="V676" i="7"/>
  <c r="Q676" i="7"/>
  <c r="V675" i="7"/>
  <c r="Q675" i="7"/>
  <c r="V674" i="7"/>
  <c r="Q674" i="7"/>
  <c r="V673" i="7"/>
  <c r="Q673" i="7"/>
  <c r="R673" i="7" s="1"/>
  <c r="V672" i="7"/>
  <c r="Q672" i="7"/>
  <c r="V671" i="7"/>
  <c r="Q671" i="7"/>
  <c r="V670" i="7"/>
  <c r="Q670" i="7"/>
  <c r="V669" i="7"/>
  <c r="Q669" i="7"/>
  <c r="V668" i="7"/>
  <c r="Q668" i="7"/>
  <c r="V667" i="7"/>
  <c r="Q667" i="7"/>
  <c r="V666" i="7"/>
  <c r="Q666" i="7"/>
  <c r="V665" i="7"/>
  <c r="Q665" i="7"/>
  <c r="V664" i="7"/>
  <c r="Q664" i="7"/>
  <c r="V663" i="7"/>
  <c r="Q663" i="7"/>
  <c r="V662" i="7"/>
  <c r="Q662" i="7"/>
  <c r="V661" i="7"/>
  <c r="Q661" i="7"/>
  <c r="V660" i="7"/>
  <c r="Q660" i="7"/>
  <c r="V659" i="7"/>
  <c r="Q659" i="7"/>
  <c r="V658" i="7"/>
  <c r="Q658" i="7"/>
  <c r="V657" i="7"/>
  <c r="Q657" i="7"/>
  <c r="V656" i="7"/>
  <c r="Q656" i="7"/>
  <c r="V655" i="7"/>
  <c r="Q655" i="7"/>
  <c r="V654" i="7"/>
  <c r="Q654" i="7"/>
  <c r="V653" i="7"/>
  <c r="Q653" i="7"/>
  <c r="V652" i="7"/>
  <c r="Q652" i="7"/>
  <c r="V651" i="7"/>
  <c r="Q651" i="7"/>
  <c r="V650" i="7"/>
  <c r="Q650" i="7"/>
  <c r="V649" i="7"/>
  <c r="Q649" i="7"/>
  <c r="V648" i="7"/>
  <c r="Q648" i="7"/>
  <c r="V647" i="7"/>
  <c r="Q647" i="7"/>
  <c r="V646" i="7"/>
  <c r="Q646" i="7"/>
  <c r="V645" i="7"/>
  <c r="Q645" i="7"/>
  <c r="V644" i="7"/>
  <c r="Q644" i="7"/>
  <c r="V643" i="7"/>
  <c r="Q643" i="7"/>
  <c r="V642" i="7"/>
  <c r="Q642" i="7"/>
  <c r="V641" i="7"/>
  <c r="Q641" i="7"/>
  <c r="V640" i="7"/>
  <c r="Q640" i="7"/>
  <c r="R640" i="7" s="1"/>
  <c r="V639" i="7"/>
  <c r="Q639" i="7"/>
  <c r="V638" i="7"/>
  <c r="Q638" i="7"/>
  <c r="V637" i="7"/>
  <c r="Q637" i="7"/>
  <c r="V636" i="7"/>
  <c r="Q636" i="7"/>
  <c r="V635" i="7"/>
  <c r="Q635" i="7"/>
  <c r="R635" i="7" s="1"/>
  <c r="V634" i="7"/>
  <c r="Q634" i="7"/>
  <c r="V633" i="7"/>
  <c r="Q633" i="7"/>
  <c r="V632" i="7"/>
  <c r="Q632" i="7"/>
  <c r="V631" i="7"/>
  <c r="Q631" i="7"/>
  <c r="V630" i="7"/>
  <c r="Q630" i="7"/>
  <c r="V629" i="7"/>
  <c r="Q629" i="7"/>
  <c r="V628" i="7"/>
  <c r="Q628" i="7"/>
  <c r="V627" i="7"/>
  <c r="Q627" i="7"/>
  <c r="R627" i="7" s="1"/>
  <c r="V626" i="7"/>
  <c r="Q626" i="7"/>
  <c r="V625" i="7"/>
  <c r="Q625" i="7"/>
  <c r="V624" i="7"/>
  <c r="Q624" i="7"/>
  <c r="V623" i="7"/>
  <c r="Q623" i="7"/>
  <c r="V622" i="7"/>
  <c r="Q622" i="7"/>
  <c r="V621" i="7"/>
  <c r="Q621" i="7"/>
  <c r="V620" i="7"/>
  <c r="Q620" i="7"/>
  <c r="V619" i="7"/>
  <c r="Q619" i="7"/>
  <c r="V618" i="7"/>
  <c r="Q618" i="7"/>
  <c r="V617" i="7"/>
  <c r="Q617" i="7"/>
  <c r="V616" i="7"/>
  <c r="Q616" i="7"/>
  <c r="V615" i="7"/>
  <c r="Q615" i="7"/>
  <c r="V614" i="7"/>
  <c r="Q614" i="7"/>
  <c r="V613" i="7"/>
  <c r="Q613" i="7"/>
  <c r="V612" i="7"/>
  <c r="Q612" i="7"/>
  <c r="V611" i="7"/>
  <c r="Q611" i="7"/>
  <c r="V610" i="7"/>
  <c r="Q610" i="7"/>
  <c r="V609" i="7"/>
  <c r="Q609" i="7"/>
  <c r="V608" i="7"/>
  <c r="Q608" i="7"/>
  <c r="V607" i="7"/>
  <c r="Q607" i="7"/>
  <c r="V606" i="7"/>
  <c r="Q606" i="7"/>
  <c r="V605" i="7"/>
  <c r="Q605" i="7"/>
  <c r="R605" i="7" s="1"/>
  <c r="V604" i="7"/>
  <c r="Q604" i="7"/>
  <c r="V603" i="7"/>
  <c r="Q603" i="7"/>
  <c r="V602" i="7"/>
  <c r="Q602" i="7"/>
  <c r="V601" i="7"/>
  <c r="Q601" i="7"/>
  <c r="V600" i="7"/>
  <c r="Q600" i="7"/>
  <c r="V599" i="7"/>
  <c r="Q599" i="7"/>
  <c r="V598" i="7"/>
  <c r="Q598" i="7"/>
  <c r="V597" i="7"/>
  <c r="Q597" i="7"/>
  <c r="V596" i="7"/>
  <c r="Q596" i="7"/>
  <c r="V595" i="7"/>
  <c r="Q595" i="7"/>
  <c r="V594" i="7"/>
  <c r="Q594" i="7"/>
  <c r="V593" i="7"/>
  <c r="Q593" i="7"/>
  <c r="V592" i="7"/>
  <c r="Q592" i="7"/>
  <c r="V591" i="7"/>
  <c r="Q591" i="7"/>
  <c r="V590" i="7"/>
  <c r="Q590" i="7"/>
  <c r="V589" i="7"/>
  <c r="Q589" i="7"/>
  <c r="V588" i="7"/>
  <c r="Q588" i="7"/>
  <c r="V587" i="7"/>
  <c r="Q587" i="7"/>
  <c r="V586" i="7"/>
  <c r="Q586" i="7"/>
  <c r="V585" i="7"/>
  <c r="Q585" i="7"/>
  <c r="V584" i="7"/>
  <c r="Q584" i="7"/>
  <c r="V583" i="7"/>
  <c r="Q583" i="7"/>
  <c r="R583" i="7" s="1"/>
  <c r="V582" i="7"/>
  <c r="Q582" i="7"/>
  <c r="V581" i="7"/>
  <c r="Q581" i="7"/>
  <c r="V580" i="7"/>
  <c r="Q580" i="7"/>
  <c r="V579" i="7"/>
  <c r="Q579" i="7"/>
  <c r="V578" i="7"/>
  <c r="Q578" i="7"/>
  <c r="V577" i="7"/>
  <c r="Q577" i="7"/>
  <c r="V576" i="7"/>
  <c r="Q576" i="7"/>
  <c r="V575" i="7"/>
  <c r="Q575" i="7"/>
  <c r="V574" i="7"/>
  <c r="Q574" i="7"/>
  <c r="V573" i="7"/>
  <c r="Q573" i="7"/>
  <c r="R573" i="7" s="1"/>
  <c r="V572" i="7"/>
  <c r="Q572" i="7"/>
  <c r="V571" i="7"/>
  <c r="Q571" i="7"/>
  <c r="V570" i="7"/>
  <c r="Q570" i="7"/>
  <c r="V569" i="7"/>
  <c r="Q569" i="7"/>
  <c r="V568" i="7"/>
  <c r="Q568" i="7"/>
  <c r="V567" i="7"/>
  <c r="Q567" i="7"/>
  <c r="V566" i="7"/>
  <c r="Q566" i="7"/>
  <c r="V565" i="7"/>
  <c r="Q565" i="7"/>
  <c r="V564" i="7"/>
  <c r="Q564" i="7"/>
  <c r="V563" i="7"/>
  <c r="Q563" i="7"/>
  <c r="V562" i="7"/>
  <c r="Q562" i="7"/>
  <c r="V561" i="7"/>
  <c r="Q561" i="7"/>
  <c r="V560" i="7"/>
  <c r="Q560" i="7"/>
  <c r="V559" i="7"/>
  <c r="Q559" i="7"/>
  <c r="V558" i="7"/>
  <c r="Q558" i="7"/>
  <c r="V557" i="7"/>
  <c r="Q557" i="7"/>
  <c r="R557" i="7" s="1"/>
  <c r="V556" i="7"/>
  <c r="Q556" i="7"/>
  <c r="V555" i="7"/>
  <c r="Q555" i="7"/>
  <c r="V554" i="7"/>
  <c r="Q554" i="7"/>
  <c r="V553" i="7"/>
  <c r="Q553" i="7"/>
  <c r="V552" i="7"/>
  <c r="Q552" i="7"/>
  <c r="V551" i="7"/>
  <c r="Q551" i="7"/>
  <c r="V550" i="7"/>
  <c r="Q550" i="7"/>
  <c r="V549" i="7"/>
  <c r="Q549" i="7"/>
  <c r="V548" i="7"/>
  <c r="Q548" i="7"/>
  <c r="V547" i="7"/>
  <c r="Q547" i="7"/>
  <c r="V546" i="7"/>
  <c r="Q546" i="7"/>
  <c r="V545" i="7"/>
  <c r="Q545" i="7"/>
  <c r="V544" i="7"/>
  <c r="Q544" i="7"/>
  <c r="V543" i="7"/>
  <c r="Q543" i="7"/>
  <c r="V542" i="7"/>
  <c r="Q542" i="7"/>
  <c r="V541" i="7"/>
  <c r="Q541" i="7"/>
  <c r="V540" i="7"/>
  <c r="Q540" i="7"/>
  <c r="V539" i="7"/>
  <c r="Q539" i="7"/>
  <c r="V538" i="7"/>
  <c r="Q538" i="7"/>
  <c r="V537" i="7"/>
  <c r="Q537" i="7"/>
  <c r="V536" i="7"/>
  <c r="Q536" i="7"/>
  <c r="V535" i="7"/>
  <c r="Q535" i="7"/>
  <c r="V534" i="7"/>
  <c r="Q534" i="7"/>
  <c r="V533" i="7"/>
  <c r="Q533" i="7"/>
  <c r="V532" i="7"/>
  <c r="Q532" i="7"/>
  <c r="V531" i="7"/>
  <c r="Q531" i="7"/>
  <c r="V530" i="7"/>
  <c r="Q530" i="7"/>
  <c r="V529" i="7"/>
  <c r="Q529" i="7"/>
  <c r="R529" i="7" s="1"/>
  <c r="V528" i="7"/>
  <c r="Q528" i="7"/>
  <c r="V527" i="7"/>
  <c r="Q527" i="7"/>
  <c r="V526" i="7"/>
  <c r="Q526" i="7"/>
  <c r="V525" i="7"/>
  <c r="Q525" i="7"/>
  <c r="V524" i="7"/>
  <c r="Q524" i="7"/>
  <c r="V523" i="7"/>
  <c r="Q523" i="7"/>
  <c r="V522" i="7"/>
  <c r="Q522" i="7"/>
  <c r="V521" i="7"/>
  <c r="Q521" i="7"/>
  <c r="V520" i="7"/>
  <c r="Q520" i="7"/>
  <c r="V519" i="7"/>
  <c r="Q519" i="7"/>
  <c r="V518" i="7"/>
  <c r="Q518" i="7"/>
  <c r="V517" i="7"/>
  <c r="Q517" i="7"/>
  <c r="V516" i="7"/>
  <c r="Q516" i="7"/>
  <c r="V515" i="7"/>
  <c r="Q515" i="7"/>
  <c r="V514" i="7"/>
  <c r="Q514" i="7"/>
  <c r="V513" i="7"/>
  <c r="Q513" i="7"/>
  <c r="V512" i="7"/>
  <c r="Q512" i="7"/>
  <c r="V511" i="7"/>
  <c r="Q511" i="7"/>
  <c r="V510" i="7"/>
  <c r="Q510" i="7"/>
  <c r="V509" i="7"/>
  <c r="Q509" i="7"/>
  <c r="V508" i="7"/>
  <c r="Q508" i="7"/>
  <c r="V507" i="7"/>
  <c r="Q507" i="7"/>
  <c r="V506" i="7"/>
  <c r="Q506" i="7"/>
  <c r="V505" i="7"/>
  <c r="Q505" i="7"/>
  <c r="V504" i="7"/>
  <c r="Q504" i="7"/>
  <c r="V503" i="7"/>
  <c r="Q503" i="7"/>
  <c r="V502" i="7"/>
  <c r="Q502" i="7"/>
  <c r="V501" i="7"/>
  <c r="Q501" i="7"/>
  <c r="V500" i="7"/>
  <c r="Q500" i="7"/>
  <c r="V499" i="7"/>
  <c r="Q499" i="7"/>
  <c r="V498" i="7"/>
  <c r="Q498" i="7"/>
  <c r="V497" i="7"/>
  <c r="Q497" i="7"/>
  <c r="V496" i="7"/>
  <c r="Q496" i="7"/>
  <c r="V495" i="7"/>
  <c r="Q495" i="7"/>
  <c r="V494" i="7"/>
  <c r="Q494" i="7"/>
  <c r="V493" i="7"/>
  <c r="Q493" i="7"/>
  <c r="V492" i="7"/>
  <c r="Q492" i="7"/>
  <c r="V491" i="7"/>
  <c r="Q491" i="7"/>
  <c r="V490" i="7"/>
  <c r="Q490" i="7"/>
  <c r="V489" i="7"/>
  <c r="Q489" i="7"/>
  <c r="V488" i="7"/>
  <c r="Q488" i="7"/>
  <c r="V487" i="7"/>
  <c r="Q487" i="7"/>
  <c r="V486" i="7"/>
  <c r="Q486" i="7"/>
  <c r="V485" i="7"/>
  <c r="Q485" i="7"/>
  <c r="V484" i="7"/>
  <c r="Q484" i="7"/>
  <c r="V483" i="7"/>
  <c r="Q483" i="7"/>
  <c r="V482" i="7"/>
  <c r="Q482" i="7"/>
  <c r="V481" i="7"/>
  <c r="Q481" i="7"/>
  <c r="V480" i="7"/>
  <c r="Q480" i="7"/>
  <c r="V479" i="7"/>
  <c r="Q479" i="7"/>
  <c r="V478" i="7"/>
  <c r="Q478" i="7"/>
  <c r="V477" i="7"/>
  <c r="Q477" i="7"/>
  <c r="V476" i="7"/>
  <c r="Q476" i="7"/>
  <c r="V475" i="7"/>
  <c r="Q475" i="7"/>
  <c r="V474" i="7"/>
  <c r="Q474" i="7"/>
  <c r="V473" i="7"/>
  <c r="Q473" i="7"/>
  <c r="V472" i="7"/>
  <c r="Q472" i="7"/>
  <c r="V471" i="7"/>
  <c r="Q471" i="7"/>
  <c r="V470" i="7"/>
  <c r="Q470" i="7"/>
  <c r="V469" i="7"/>
  <c r="Q469" i="7"/>
  <c r="V468" i="7"/>
  <c r="Q468" i="7"/>
  <c r="V467" i="7"/>
  <c r="Q467" i="7"/>
  <c r="V466" i="7"/>
  <c r="Q466" i="7"/>
  <c r="V465" i="7"/>
  <c r="Q465" i="7"/>
  <c r="V464" i="7"/>
  <c r="Q464" i="7"/>
  <c r="V463" i="7"/>
  <c r="Q463" i="7"/>
  <c r="V462" i="7"/>
  <c r="Q462" i="7"/>
  <c r="V461" i="7"/>
  <c r="Q461" i="7"/>
  <c r="V460" i="7"/>
  <c r="Q460" i="7"/>
  <c r="V459" i="7"/>
  <c r="Q459" i="7"/>
  <c r="V458" i="7"/>
  <c r="Q458" i="7"/>
  <c r="V457" i="7"/>
  <c r="Q457" i="7"/>
  <c r="V456" i="7"/>
  <c r="Q456" i="7"/>
  <c r="V455" i="7"/>
  <c r="Q455" i="7"/>
  <c r="V454" i="7"/>
  <c r="Q454" i="7"/>
  <c r="V453" i="7"/>
  <c r="Q453" i="7"/>
  <c r="V452" i="7"/>
  <c r="Q452" i="7"/>
  <c r="V451" i="7"/>
  <c r="Q451" i="7"/>
  <c r="V450" i="7"/>
  <c r="Q450" i="7"/>
  <c r="V449" i="7"/>
  <c r="Q449" i="7"/>
  <c r="V448" i="7"/>
  <c r="Q448" i="7"/>
  <c r="V447" i="7"/>
  <c r="Q447" i="7"/>
  <c r="V446" i="7"/>
  <c r="Q446" i="7"/>
  <c r="V445" i="7"/>
  <c r="Q445" i="7"/>
  <c r="V444" i="7"/>
  <c r="Q444" i="7"/>
  <c r="V443" i="7"/>
  <c r="Q443" i="7"/>
  <c r="V442" i="7"/>
  <c r="Q442" i="7"/>
  <c r="V441" i="7"/>
  <c r="Q441" i="7"/>
  <c r="V440" i="7"/>
  <c r="Q440" i="7"/>
  <c r="V439" i="7"/>
  <c r="Q439" i="7"/>
  <c r="V438" i="7"/>
  <c r="Q438" i="7"/>
  <c r="V437" i="7"/>
  <c r="Q437" i="7"/>
  <c r="V436" i="7"/>
  <c r="Q436" i="7"/>
  <c r="V435" i="7"/>
  <c r="Q435" i="7"/>
  <c r="R435" i="7" s="1"/>
  <c r="V434" i="7"/>
  <c r="Q434" i="7"/>
  <c r="V433" i="7"/>
  <c r="Q433" i="7"/>
  <c r="V432" i="7"/>
  <c r="Q432" i="7"/>
  <c r="V431" i="7"/>
  <c r="Q431" i="7"/>
  <c r="V430" i="7"/>
  <c r="Q430" i="7"/>
  <c r="V429" i="7"/>
  <c r="Q429" i="7"/>
  <c r="V428" i="7"/>
  <c r="Q428" i="7"/>
  <c r="V427" i="7"/>
  <c r="Q427" i="7"/>
  <c r="V426" i="7"/>
  <c r="Q426" i="7"/>
  <c r="V425" i="7"/>
  <c r="Q425" i="7"/>
  <c r="R425" i="7" s="1"/>
  <c r="V424" i="7"/>
  <c r="Q424" i="7"/>
  <c r="V423" i="7"/>
  <c r="Q423" i="7"/>
  <c r="V422" i="7"/>
  <c r="Q422" i="7"/>
  <c r="V421" i="7"/>
  <c r="Q421" i="7"/>
  <c r="V420" i="7"/>
  <c r="Q420" i="7"/>
  <c r="R420" i="7" s="1"/>
  <c r="V419" i="7"/>
  <c r="Q419" i="7"/>
  <c r="V418" i="7"/>
  <c r="Q418" i="7"/>
  <c r="V417" i="7"/>
  <c r="Q417" i="7"/>
  <c r="V416" i="7"/>
  <c r="Q416" i="7"/>
  <c r="V415" i="7"/>
  <c r="Q415" i="7"/>
  <c r="V414" i="7"/>
  <c r="Q414" i="7"/>
  <c r="V413" i="7"/>
  <c r="Q413" i="7"/>
  <c r="V412" i="7"/>
  <c r="Q412" i="7"/>
  <c r="V411" i="7"/>
  <c r="Q411" i="7"/>
  <c r="V410" i="7"/>
  <c r="Q410" i="7"/>
  <c r="V409" i="7"/>
  <c r="Q409" i="7"/>
  <c r="R409" i="7" s="1"/>
  <c r="V408" i="7"/>
  <c r="Q408" i="7"/>
  <c r="V407" i="7"/>
  <c r="Q407" i="7"/>
  <c r="V406" i="7"/>
  <c r="Q406" i="7"/>
  <c r="V405" i="7"/>
  <c r="Q405" i="7"/>
  <c r="V404" i="7"/>
  <c r="Q404" i="7"/>
  <c r="R404" i="7" s="1"/>
  <c r="V403" i="7"/>
  <c r="Q403" i="7"/>
  <c r="V402" i="7"/>
  <c r="Q402" i="7"/>
  <c r="V401" i="7"/>
  <c r="Q401" i="7"/>
  <c r="V400" i="7"/>
  <c r="Q400" i="7"/>
  <c r="V399" i="7"/>
  <c r="Q399" i="7"/>
  <c r="V398" i="7"/>
  <c r="Q398" i="7"/>
  <c r="V397" i="7"/>
  <c r="Q397" i="7"/>
  <c r="V396" i="7"/>
  <c r="Q396" i="7"/>
  <c r="V395" i="7"/>
  <c r="Q395" i="7"/>
  <c r="V394" i="7"/>
  <c r="Q394" i="7"/>
  <c r="V393" i="7"/>
  <c r="Q393" i="7"/>
  <c r="V392" i="7"/>
  <c r="Q392" i="7"/>
  <c r="V391" i="7"/>
  <c r="Q391" i="7"/>
  <c r="V390" i="7"/>
  <c r="Q390" i="7"/>
  <c r="V389" i="7"/>
  <c r="Q389" i="7"/>
  <c r="V388" i="7"/>
  <c r="Q388" i="7"/>
  <c r="V387" i="7"/>
  <c r="Q387" i="7"/>
  <c r="V386" i="7"/>
  <c r="Q386" i="7"/>
  <c r="V385" i="7"/>
  <c r="Q385" i="7"/>
  <c r="V384" i="7"/>
  <c r="Q384" i="7"/>
  <c r="V383" i="7"/>
  <c r="Q383" i="7"/>
  <c r="V382" i="7"/>
  <c r="Q382" i="7"/>
  <c r="V381" i="7"/>
  <c r="Q381" i="7"/>
  <c r="V380" i="7"/>
  <c r="Q380" i="7"/>
  <c r="V379" i="7"/>
  <c r="Q379" i="7"/>
  <c r="V378" i="7"/>
  <c r="Q378" i="7"/>
  <c r="V377" i="7"/>
  <c r="Q377" i="7"/>
  <c r="V376" i="7"/>
  <c r="Q376" i="7"/>
  <c r="V375" i="7"/>
  <c r="Q375" i="7"/>
  <c r="V374" i="7"/>
  <c r="Q374" i="7"/>
  <c r="V373" i="7"/>
  <c r="Q373" i="7"/>
  <c r="V372" i="7"/>
  <c r="Q372" i="7"/>
  <c r="V371" i="7"/>
  <c r="Q371" i="7"/>
  <c r="V370" i="7"/>
  <c r="Q370" i="7"/>
  <c r="V369" i="7"/>
  <c r="Q369" i="7"/>
  <c r="V368" i="7"/>
  <c r="Q368" i="7"/>
  <c r="V367" i="7"/>
  <c r="Q367" i="7"/>
  <c r="V366" i="7"/>
  <c r="Q366" i="7"/>
  <c r="V365" i="7"/>
  <c r="Q365" i="7"/>
  <c r="V364" i="7"/>
  <c r="Q364" i="7"/>
  <c r="V363" i="7"/>
  <c r="Q363" i="7"/>
  <c r="V362" i="7"/>
  <c r="Q362" i="7"/>
  <c r="V361" i="7"/>
  <c r="Q361" i="7"/>
  <c r="V360" i="7"/>
  <c r="Q360" i="7"/>
  <c r="V359" i="7"/>
  <c r="Q359" i="7"/>
  <c r="V358" i="7"/>
  <c r="Q358" i="7"/>
  <c r="V357" i="7"/>
  <c r="Q357" i="7"/>
  <c r="V356" i="7"/>
  <c r="Q356" i="7"/>
  <c r="V355" i="7"/>
  <c r="Q355" i="7"/>
  <c r="V354" i="7"/>
  <c r="Q354" i="7"/>
  <c r="V353" i="7"/>
  <c r="Q353" i="7"/>
  <c r="V352" i="7"/>
  <c r="Q352" i="7"/>
  <c r="R352" i="7" s="1"/>
  <c r="V351" i="7"/>
  <c r="Q351" i="7"/>
  <c r="V350" i="7"/>
  <c r="Q350" i="7"/>
  <c r="V349" i="7"/>
  <c r="Q349" i="7"/>
  <c r="V348" i="7"/>
  <c r="Q348" i="7"/>
  <c r="V347" i="7"/>
  <c r="Q347" i="7"/>
  <c r="R347" i="7" s="1"/>
  <c r="V346" i="7"/>
  <c r="Q346" i="7"/>
  <c r="V345" i="7"/>
  <c r="Q345" i="7"/>
  <c r="V344" i="7"/>
  <c r="Q344" i="7"/>
  <c r="V343" i="7"/>
  <c r="Q343" i="7"/>
  <c r="V342" i="7"/>
  <c r="Q342" i="7"/>
  <c r="V341" i="7"/>
  <c r="Q341" i="7"/>
  <c r="V340" i="7"/>
  <c r="Q340" i="7"/>
  <c r="V339" i="7"/>
  <c r="Q339" i="7"/>
  <c r="V338" i="7"/>
  <c r="Q338" i="7"/>
  <c r="V337" i="7"/>
  <c r="Q337" i="7"/>
  <c r="V336" i="7"/>
  <c r="Q336" i="7"/>
  <c r="V335" i="7"/>
  <c r="Q335" i="7"/>
  <c r="V334" i="7"/>
  <c r="Q334" i="7"/>
  <c r="V333" i="7"/>
  <c r="Q333" i="7"/>
  <c r="V332" i="7"/>
  <c r="Q332" i="7"/>
  <c r="V331" i="7"/>
  <c r="Q331" i="7"/>
  <c r="V330" i="7"/>
  <c r="Q330" i="7"/>
  <c r="V329" i="7"/>
  <c r="Q329" i="7"/>
  <c r="V328" i="7"/>
  <c r="Q328" i="7"/>
  <c r="V327" i="7"/>
  <c r="Q327" i="7"/>
  <c r="V326" i="7"/>
  <c r="Q326" i="7"/>
  <c r="V325" i="7"/>
  <c r="Q325" i="7"/>
  <c r="V324" i="7"/>
  <c r="Q324" i="7"/>
  <c r="V323" i="7"/>
  <c r="Q323" i="7"/>
  <c r="V322" i="7"/>
  <c r="Q322" i="7"/>
  <c r="V321" i="7"/>
  <c r="Q321" i="7"/>
  <c r="V320" i="7"/>
  <c r="Q320" i="7"/>
  <c r="V319" i="7"/>
  <c r="Q319" i="7"/>
  <c r="V318" i="7"/>
  <c r="Q318" i="7"/>
  <c r="V317" i="7"/>
  <c r="Q317" i="7"/>
  <c r="V316" i="7"/>
  <c r="Q316" i="7"/>
  <c r="V315" i="7"/>
  <c r="Q315" i="7"/>
  <c r="V314" i="7"/>
  <c r="Q314" i="7"/>
  <c r="V313" i="7"/>
  <c r="Q313" i="7"/>
  <c r="V312" i="7"/>
  <c r="Q312" i="7"/>
  <c r="V311" i="7"/>
  <c r="Q311" i="7"/>
  <c r="V310" i="7"/>
  <c r="Q310" i="7"/>
  <c r="V309" i="7"/>
  <c r="Q309" i="7"/>
  <c r="V308" i="7"/>
  <c r="Q308" i="7"/>
  <c r="V307" i="7"/>
  <c r="Q307" i="7"/>
  <c r="V306" i="7"/>
  <c r="Q306" i="7"/>
  <c r="V305" i="7"/>
  <c r="Q305" i="7"/>
  <c r="V304" i="7"/>
  <c r="Q304" i="7"/>
  <c r="V303" i="7"/>
  <c r="Q303" i="7"/>
  <c r="V302" i="7"/>
  <c r="Q302" i="7"/>
  <c r="V301" i="7"/>
  <c r="Q301" i="7"/>
  <c r="V300" i="7"/>
  <c r="Q300" i="7"/>
  <c r="V299" i="7"/>
  <c r="Q299" i="7"/>
  <c r="V298" i="7"/>
  <c r="Q298" i="7"/>
  <c r="V297" i="7"/>
  <c r="Q297" i="7"/>
  <c r="V296" i="7"/>
  <c r="Q296" i="7"/>
  <c r="V295" i="7"/>
  <c r="Q295" i="7"/>
  <c r="V294" i="7"/>
  <c r="Q294" i="7"/>
  <c r="V293" i="7"/>
  <c r="Q293" i="7"/>
  <c r="V292" i="7"/>
  <c r="Q292" i="7"/>
  <c r="V291" i="7"/>
  <c r="Q291" i="7"/>
  <c r="V290" i="7"/>
  <c r="Q290" i="7"/>
  <c r="V289" i="7"/>
  <c r="Q289" i="7"/>
  <c r="V288" i="7"/>
  <c r="Q288" i="7"/>
  <c r="V287" i="7"/>
  <c r="Q287" i="7"/>
  <c r="V286" i="7"/>
  <c r="Q286" i="7"/>
  <c r="V285" i="7"/>
  <c r="Q285" i="7"/>
  <c r="V284" i="7"/>
  <c r="Q284" i="7"/>
  <c r="V283" i="7"/>
  <c r="Q283" i="7"/>
  <c r="V282" i="7"/>
  <c r="Q282" i="7"/>
  <c r="V281" i="7"/>
  <c r="Q281" i="7"/>
  <c r="V280" i="7"/>
  <c r="Q280" i="7"/>
  <c r="V279" i="7"/>
  <c r="Q279" i="7"/>
  <c r="V278" i="7"/>
  <c r="Q278" i="7"/>
  <c r="V277" i="7"/>
  <c r="Q277" i="7"/>
  <c r="V276" i="7"/>
  <c r="Q276" i="7"/>
  <c r="V275" i="7"/>
  <c r="Q275" i="7"/>
  <c r="V274" i="7"/>
  <c r="Q274" i="7"/>
  <c r="V273" i="7"/>
  <c r="Q273" i="7"/>
  <c r="V272" i="7"/>
  <c r="Q272" i="7"/>
  <c r="V271" i="7"/>
  <c r="Q271" i="7"/>
  <c r="V270" i="7"/>
  <c r="Q270" i="7"/>
  <c r="V269" i="7"/>
  <c r="Q269" i="7"/>
  <c r="V268" i="7"/>
  <c r="Q268" i="7"/>
  <c r="V267" i="7"/>
  <c r="Q267" i="7"/>
  <c r="V266" i="7"/>
  <c r="Q266" i="7"/>
  <c r="V265" i="7"/>
  <c r="Q265" i="7"/>
  <c r="R265" i="7" s="1"/>
  <c r="V264" i="7"/>
  <c r="Q264" i="7"/>
  <c r="V263" i="7"/>
  <c r="Q263" i="7"/>
  <c r="V262" i="7"/>
  <c r="Q262" i="7"/>
  <c r="V261" i="7"/>
  <c r="Q261" i="7"/>
  <c r="R261" i="7" s="1"/>
  <c r="V260" i="7"/>
  <c r="Q260" i="7"/>
  <c r="V259" i="7"/>
  <c r="Q259" i="7"/>
  <c r="V258" i="7"/>
  <c r="Q258" i="7"/>
  <c r="V257" i="7"/>
  <c r="Q257" i="7"/>
  <c r="V256" i="7"/>
  <c r="Q256" i="7"/>
  <c r="R256" i="7" s="1"/>
  <c r="V255" i="7"/>
  <c r="Q255" i="7"/>
  <c r="V254" i="7"/>
  <c r="Q254" i="7"/>
  <c r="V253" i="7"/>
  <c r="Q253" i="7"/>
  <c r="V252" i="7"/>
  <c r="Q252" i="7"/>
  <c r="V251" i="7"/>
  <c r="Q251" i="7"/>
  <c r="R251" i="7" s="1"/>
  <c r="V250" i="7"/>
  <c r="Q250" i="7"/>
  <c r="V249" i="7"/>
  <c r="Q249" i="7"/>
  <c r="V248" i="7"/>
  <c r="Q248" i="7"/>
  <c r="V247" i="7"/>
  <c r="Q247" i="7"/>
  <c r="V246" i="7"/>
  <c r="Q246" i="7"/>
  <c r="V245" i="7"/>
  <c r="Q245" i="7"/>
  <c r="V244" i="7"/>
  <c r="Q244" i="7"/>
  <c r="V243" i="7"/>
  <c r="Q243" i="7"/>
  <c r="V242" i="7"/>
  <c r="Q242" i="7"/>
  <c r="V241" i="7"/>
  <c r="Q241" i="7"/>
  <c r="V240" i="7"/>
  <c r="Q240" i="7"/>
  <c r="V239" i="7"/>
  <c r="Q239" i="7"/>
  <c r="R239" i="7" s="1"/>
  <c r="V238" i="7"/>
  <c r="Q238" i="7"/>
  <c r="V237" i="7"/>
  <c r="Q237" i="7"/>
  <c r="V236" i="7"/>
  <c r="Q236" i="7"/>
  <c r="V235" i="7"/>
  <c r="Q235" i="7"/>
  <c r="V234" i="7"/>
  <c r="Q234" i="7"/>
  <c r="R234" i="7" s="1"/>
  <c r="V233" i="7"/>
  <c r="Q233" i="7"/>
  <c r="V232" i="7"/>
  <c r="Q232" i="7"/>
  <c r="V231" i="7"/>
  <c r="Q231" i="7"/>
  <c r="V230" i="7"/>
  <c r="Q230" i="7"/>
  <c r="R230" i="7" s="1"/>
  <c r="V229" i="7"/>
  <c r="Q229" i="7"/>
  <c r="R229" i="7" s="1"/>
  <c r="V228" i="7"/>
  <c r="Q228" i="7"/>
  <c r="V227" i="7"/>
  <c r="Q227" i="7"/>
  <c r="V226" i="7"/>
  <c r="Q226" i="7"/>
  <c r="V225" i="7"/>
  <c r="Q225" i="7"/>
  <c r="R225" i="7" s="1"/>
  <c r="V224" i="7"/>
  <c r="Q224" i="7"/>
  <c r="V223" i="7"/>
  <c r="Q223" i="7"/>
  <c r="V222" i="7"/>
  <c r="Q222" i="7"/>
  <c r="V221" i="7"/>
  <c r="Q221" i="7"/>
  <c r="V220" i="7"/>
  <c r="Q220" i="7"/>
  <c r="V219" i="7"/>
  <c r="Q219" i="7"/>
  <c r="R219" i="7" s="1"/>
  <c r="V218" i="7"/>
  <c r="Q218" i="7"/>
  <c r="V217" i="7"/>
  <c r="Q217" i="7"/>
  <c r="V216" i="7"/>
  <c r="Q216" i="7"/>
  <c r="V215" i="7"/>
  <c r="Q215" i="7"/>
  <c r="V214" i="7"/>
  <c r="Q214" i="7"/>
  <c r="V213" i="7"/>
  <c r="Q213" i="7"/>
  <c r="V212" i="7"/>
  <c r="Q212" i="7"/>
  <c r="V211" i="7"/>
  <c r="Q211" i="7"/>
  <c r="V210" i="7"/>
  <c r="Q210" i="7"/>
  <c r="V209" i="7"/>
  <c r="Q209" i="7"/>
  <c r="V208" i="7"/>
  <c r="Q208" i="7"/>
  <c r="V207" i="7"/>
  <c r="Q207" i="7"/>
  <c r="V206" i="7"/>
  <c r="Q206" i="7"/>
  <c r="R206" i="7" s="1"/>
  <c r="V205" i="7"/>
  <c r="Q205" i="7"/>
  <c r="V204" i="7"/>
  <c r="Q204" i="7"/>
  <c r="V203" i="7"/>
  <c r="Q203" i="7"/>
  <c r="V202" i="7"/>
  <c r="Q202" i="7"/>
  <c r="V201" i="7"/>
  <c r="Q201" i="7"/>
  <c r="V200" i="7"/>
  <c r="Q200" i="7"/>
  <c r="V199" i="7"/>
  <c r="Q199" i="7"/>
  <c r="V198" i="7"/>
  <c r="Q198" i="7"/>
  <c r="V197" i="7"/>
  <c r="Q197" i="7"/>
  <c r="V196" i="7"/>
  <c r="Q196" i="7"/>
  <c r="V195" i="7"/>
  <c r="Q195" i="7"/>
  <c r="V194" i="7"/>
  <c r="Q194" i="7"/>
  <c r="V193" i="7"/>
  <c r="Q193" i="7"/>
  <c r="V192" i="7"/>
  <c r="Q192" i="7"/>
  <c r="V191" i="7"/>
  <c r="Q191" i="7"/>
  <c r="V190" i="7"/>
  <c r="Q190" i="7"/>
  <c r="V189" i="7"/>
  <c r="Q189" i="7"/>
  <c r="V188" i="7"/>
  <c r="Q188" i="7"/>
  <c r="V187" i="7"/>
  <c r="Q187" i="7"/>
  <c r="V186" i="7"/>
  <c r="Q186" i="7"/>
  <c r="R186" i="7" s="1"/>
  <c r="V185" i="7"/>
  <c r="Q185" i="7"/>
  <c r="V184" i="7"/>
  <c r="Q184" i="7"/>
  <c r="V183" i="7"/>
  <c r="Q183" i="7"/>
  <c r="V182" i="7"/>
  <c r="Q182" i="7"/>
  <c r="V181" i="7"/>
  <c r="Q181" i="7"/>
  <c r="R181" i="7" s="1"/>
  <c r="V180" i="7"/>
  <c r="Q180" i="7"/>
  <c r="V179" i="7"/>
  <c r="Q179" i="7"/>
  <c r="V178" i="7"/>
  <c r="Q178" i="7"/>
  <c r="V177" i="7"/>
  <c r="Q177" i="7"/>
  <c r="V176" i="7"/>
  <c r="Q176" i="7"/>
  <c r="V175" i="7"/>
  <c r="Q175" i="7"/>
  <c r="V174" i="7"/>
  <c r="Q174" i="7"/>
  <c r="V173" i="7"/>
  <c r="Q173" i="7"/>
  <c r="V172" i="7"/>
  <c r="Q172" i="7"/>
  <c r="V171" i="7"/>
  <c r="Q171" i="7"/>
  <c r="R171" i="7" s="1"/>
  <c r="V170" i="7"/>
  <c r="Q170" i="7"/>
  <c r="V169" i="7"/>
  <c r="Q169" i="7"/>
  <c r="R169" i="7" s="1"/>
  <c r="V168" i="7"/>
  <c r="Q168" i="7"/>
  <c r="V167" i="7"/>
  <c r="Q167" i="7"/>
  <c r="V166" i="7"/>
  <c r="Q166" i="7"/>
  <c r="V165" i="7"/>
  <c r="Q165" i="7"/>
  <c r="V164" i="7"/>
  <c r="Q164" i="7"/>
  <c r="V163" i="7"/>
  <c r="Q163" i="7"/>
  <c r="V162" i="7"/>
  <c r="Q162" i="7"/>
  <c r="V161" i="7"/>
  <c r="Q161" i="7"/>
  <c r="V160" i="7"/>
  <c r="Q160" i="7"/>
  <c r="V159" i="7"/>
  <c r="Q159" i="7"/>
  <c r="R159" i="7" s="1"/>
  <c r="V158" i="7"/>
  <c r="Q158" i="7"/>
  <c r="V157" i="7"/>
  <c r="Q157" i="7"/>
  <c r="V156" i="7"/>
  <c r="Q156" i="7"/>
  <c r="V155" i="7"/>
  <c r="Q155" i="7"/>
  <c r="V154" i="7"/>
  <c r="Q154" i="7"/>
  <c r="R154" i="7" s="1"/>
  <c r="V153" i="7"/>
  <c r="Q153" i="7"/>
  <c r="V152" i="7"/>
  <c r="Q152" i="7"/>
  <c r="V151" i="7"/>
  <c r="Q151" i="7"/>
  <c r="V150" i="7"/>
  <c r="Q150" i="7"/>
  <c r="V149" i="7"/>
  <c r="Q149" i="7"/>
  <c r="V148" i="7"/>
  <c r="Q148" i="7"/>
  <c r="V147" i="7"/>
  <c r="Q147" i="7"/>
  <c r="V146" i="7"/>
  <c r="Q146" i="7"/>
  <c r="V145" i="7"/>
  <c r="Q145" i="7"/>
  <c r="R145" i="7" s="1"/>
  <c r="V144" i="7"/>
  <c r="Q144" i="7"/>
  <c r="V143" i="7"/>
  <c r="Q143" i="7"/>
  <c r="V142" i="7"/>
  <c r="Q142" i="7"/>
  <c r="V141" i="7"/>
  <c r="Q141" i="7"/>
  <c r="V140" i="7"/>
  <c r="Q140" i="7"/>
  <c r="V139" i="7"/>
  <c r="Q139" i="7"/>
  <c r="V138" i="7"/>
  <c r="Q138" i="7"/>
  <c r="V137" i="7"/>
  <c r="Q137" i="7"/>
  <c r="V136" i="7"/>
  <c r="Q136" i="7"/>
  <c r="V135" i="7"/>
  <c r="Q135" i="7"/>
  <c r="V134" i="7"/>
  <c r="Q134" i="7"/>
  <c r="R134" i="7" s="1"/>
  <c r="V133" i="7"/>
  <c r="Q133" i="7"/>
  <c r="V132" i="7"/>
  <c r="Q132" i="7"/>
  <c r="V131" i="7"/>
  <c r="Q131" i="7"/>
  <c r="V130" i="7"/>
  <c r="Q130" i="7"/>
  <c r="V129" i="7"/>
  <c r="Q129" i="7"/>
  <c r="R129" i="7" s="1"/>
  <c r="V128" i="7"/>
  <c r="Q128" i="7"/>
  <c r="V127" i="7"/>
  <c r="Q127" i="7"/>
  <c r="V126" i="7"/>
  <c r="Q126" i="7"/>
  <c r="V125" i="7"/>
  <c r="Q125" i="7"/>
  <c r="V124" i="7"/>
  <c r="Q124" i="7"/>
  <c r="V123" i="7"/>
  <c r="Q123" i="7"/>
  <c r="V122" i="7"/>
  <c r="Q122" i="7"/>
  <c r="V121" i="7"/>
  <c r="Q121" i="7"/>
  <c r="V120" i="7"/>
  <c r="Q120" i="7"/>
  <c r="V119" i="7"/>
  <c r="Q119" i="7"/>
  <c r="R119" i="7" s="1"/>
  <c r="V118" i="7"/>
  <c r="Q118" i="7"/>
  <c r="V117" i="7"/>
  <c r="Q117" i="7"/>
  <c r="V116" i="7"/>
  <c r="Q116" i="7"/>
  <c r="V115" i="7"/>
  <c r="Q115" i="7"/>
  <c r="V114" i="7"/>
  <c r="Q114" i="7"/>
  <c r="V113" i="7"/>
  <c r="Q113" i="7"/>
  <c r="V112" i="7"/>
  <c r="Q112" i="7"/>
  <c r="V111" i="7"/>
  <c r="Q111" i="7"/>
  <c r="V110" i="7"/>
  <c r="Q110" i="7"/>
  <c r="V109" i="7"/>
  <c r="Q109" i="7"/>
  <c r="V108" i="7"/>
  <c r="Q108" i="7"/>
  <c r="V107" i="7"/>
  <c r="Q107" i="7"/>
  <c r="V106" i="7"/>
  <c r="Q106" i="7"/>
  <c r="V105" i="7"/>
  <c r="Q105" i="7"/>
  <c r="V104" i="7"/>
  <c r="Q104" i="7"/>
  <c r="V103" i="7"/>
  <c r="Q103" i="7"/>
  <c r="V102" i="7"/>
  <c r="Q102" i="7"/>
  <c r="V101" i="7"/>
  <c r="Q101" i="7"/>
  <c r="V100" i="7"/>
  <c r="Q100" i="7"/>
  <c r="V99" i="7"/>
  <c r="Q99" i="7"/>
  <c r="V98" i="7"/>
  <c r="Q98" i="7"/>
  <c r="V97" i="7"/>
  <c r="Q97" i="7"/>
  <c r="R97" i="7" s="1"/>
  <c r="V96" i="7"/>
  <c r="Q96" i="7"/>
  <c r="V95" i="7"/>
  <c r="Q95" i="7"/>
  <c r="V94" i="7"/>
  <c r="Q94" i="7"/>
  <c r="V93" i="7"/>
  <c r="Q93" i="7"/>
  <c r="V92" i="7"/>
  <c r="Q92" i="7"/>
  <c r="V91" i="7"/>
  <c r="Q91" i="7"/>
  <c r="V90" i="7"/>
  <c r="Q90" i="7"/>
  <c r="V89" i="7"/>
  <c r="Q89" i="7"/>
  <c r="V88" i="7"/>
  <c r="Q88" i="7"/>
  <c r="V87" i="7"/>
  <c r="Q87" i="7"/>
  <c r="V86" i="7"/>
  <c r="Q86" i="7"/>
  <c r="R86" i="7" s="1"/>
  <c r="V85" i="7"/>
  <c r="Q85" i="7"/>
  <c r="V84" i="7"/>
  <c r="Q84" i="7"/>
  <c r="V83" i="7"/>
  <c r="Q83" i="7"/>
  <c r="V82" i="7"/>
  <c r="Q82" i="7"/>
  <c r="V81" i="7"/>
  <c r="Q81" i="7"/>
  <c r="R81" i="7" s="1"/>
  <c r="V80" i="7"/>
  <c r="Q80" i="7"/>
  <c r="V79" i="7"/>
  <c r="Q79" i="7"/>
  <c r="V78" i="7"/>
  <c r="Q78" i="7"/>
  <c r="V77" i="7"/>
  <c r="Q77" i="7"/>
  <c r="V76" i="7"/>
  <c r="Q76" i="7"/>
  <c r="V75" i="7"/>
  <c r="Q75" i="7"/>
  <c r="R75" i="7" s="1"/>
  <c r="V74" i="7"/>
  <c r="Q74" i="7"/>
  <c r="V73" i="7"/>
  <c r="Q73" i="7"/>
  <c r="V72" i="7"/>
  <c r="Q72" i="7"/>
  <c r="V71" i="7"/>
  <c r="Q71" i="7"/>
  <c r="R71" i="7" s="1"/>
  <c r="V70" i="7"/>
  <c r="Q70" i="7"/>
  <c r="V69" i="7"/>
  <c r="Q69" i="7"/>
  <c r="V68" i="7"/>
  <c r="Q68" i="7"/>
  <c r="V67" i="7"/>
  <c r="Q67" i="7"/>
  <c r="V66" i="7"/>
  <c r="Q66" i="7"/>
  <c r="V65" i="7"/>
  <c r="Q65" i="7"/>
  <c r="V64" i="7"/>
  <c r="Q64" i="7"/>
  <c r="V63" i="7"/>
  <c r="Q63" i="7"/>
  <c r="V62" i="7"/>
  <c r="Q62" i="7"/>
  <c r="V61" i="7"/>
  <c r="Q61" i="7"/>
  <c r="V60" i="7"/>
  <c r="Q60" i="7"/>
  <c r="V59" i="7"/>
  <c r="Q59" i="7"/>
  <c r="V58" i="7"/>
  <c r="Q58" i="7"/>
  <c r="V57" i="7"/>
  <c r="Q57" i="7"/>
  <c r="V56" i="7"/>
  <c r="Q56" i="7"/>
  <c r="V55" i="7"/>
  <c r="Q55" i="7"/>
  <c r="V54" i="7"/>
  <c r="Q54" i="7"/>
  <c r="V53" i="7"/>
  <c r="Q53" i="7"/>
  <c r="V52" i="7"/>
  <c r="Q52" i="7"/>
  <c r="V51" i="7"/>
  <c r="Q51" i="7"/>
  <c r="R51" i="7" s="1"/>
  <c r="V50" i="7"/>
  <c r="Q50" i="7"/>
  <c r="V49" i="7"/>
  <c r="Q49" i="7"/>
  <c r="V48" i="7"/>
  <c r="Q48" i="7"/>
  <c r="V47" i="7"/>
  <c r="Q47" i="7"/>
  <c r="V46" i="7"/>
  <c r="Q46" i="7"/>
  <c r="V45" i="7"/>
  <c r="R11" i="7" s="1"/>
  <c r="Q45" i="7"/>
  <c r="V44" i="7"/>
  <c r="Q44" i="7"/>
  <c r="V43" i="7"/>
  <c r="Q43" i="7"/>
  <c r="V42" i="7"/>
  <c r="Q42" i="7"/>
  <c r="V41" i="7"/>
  <c r="Q41" i="7"/>
  <c r="V40" i="7"/>
  <c r="Q40" i="7"/>
  <c r="V39" i="7"/>
  <c r="Q39" i="7"/>
  <c r="V38" i="7"/>
  <c r="Q38" i="7"/>
  <c r="V37" i="7"/>
  <c r="Q37" i="7"/>
  <c r="V36" i="7"/>
  <c r="Q36" i="7"/>
  <c r="V35" i="7"/>
  <c r="Q35" i="7"/>
  <c r="V34" i="7"/>
  <c r="Q34" i="7"/>
  <c r="V33" i="7"/>
  <c r="Q33" i="7"/>
  <c r="V32" i="7"/>
  <c r="Q32" i="7"/>
  <c r="V31" i="7"/>
  <c r="Q31" i="7"/>
  <c r="V30" i="7"/>
  <c r="Q30" i="7"/>
  <c r="V29" i="7"/>
  <c r="Q29" i="7"/>
  <c r="V28" i="7"/>
  <c r="Q28" i="7"/>
  <c r="V27" i="7"/>
  <c r="Q27" i="7"/>
  <c r="R27" i="7" s="1"/>
  <c r="V26" i="7"/>
  <c r="Q26" i="7"/>
  <c r="V25" i="7"/>
  <c r="Q25" i="7"/>
  <c r="V24" i="7"/>
  <c r="Q24" i="7"/>
  <c r="V23" i="7"/>
  <c r="R23" i="7"/>
  <c r="Q23" i="7"/>
  <c r="G23" i="7"/>
  <c r="F23" i="7"/>
  <c r="E23" i="7"/>
  <c r="D23" i="7"/>
  <c r="C23" i="7"/>
  <c r="V22" i="7"/>
  <c r="Q22" i="7"/>
  <c r="V21" i="7"/>
  <c r="Q21" i="7"/>
  <c r="V20" i="7"/>
  <c r="R568" i="7" s="1"/>
  <c r="Q20" i="7"/>
  <c r="R20" i="7" s="1"/>
  <c r="V19" i="7"/>
  <c r="Q19" i="7"/>
  <c r="V18" i="7"/>
  <c r="Q18" i="7"/>
  <c r="V17" i="7"/>
  <c r="Q17" i="7"/>
  <c r="V16" i="7"/>
  <c r="Q16" i="7"/>
  <c r="V15" i="7"/>
  <c r="R163" i="7" s="1"/>
  <c r="Q15" i="7"/>
  <c r="G15" i="7"/>
  <c r="F15" i="7"/>
  <c r="E15" i="7"/>
  <c r="D15" i="7"/>
  <c r="C15" i="7"/>
  <c r="V14" i="7"/>
  <c r="Q14" i="7"/>
  <c r="V13" i="7"/>
  <c r="Q13" i="7"/>
  <c r="V12" i="7"/>
  <c r="Q12" i="7"/>
  <c r="V11" i="7"/>
  <c r="Q11" i="7"/>
  <c r="V10" i="7"/>
  <c r="Q10" i="7"/>
  <c r="V9" i="7"/>
  <c r="Q9" i="7"/>
  <c r="V8" i="7"/>
  <c r="Q8" i="7"/>
  <c r="V7" i="7"/>
  <c r="Q7" i="7"/>
  <c r="V6" i="7"/>
  <c r="Q6" i="7"/>
  <c r="R6" i="7" s="1"/>
  <c r="V5" i="7"/>
  <c r="Q5" i="7"/>
  <c r="V4" i="7"/>
  <c r="Q4" i="7"/>
  <c r="V3" i="7"/>
  <c r="Q3" i="7"/>
  <c r="AD882" i="24"/>
  <c r="AB882" i="24"/>
  <c r="AA882" i="24"/>
  <c r="Z882" i="24"/>
  <c r="X882" i="24"/>
  <c r="W882" i="24"/>
  <c r="R882" i="24"/>
  <c r="L882" i="24"/>
  <c r="D882" i="24"/>
  <c r="C882" i="24"/>
  <c r="AD881" i="24"/>
  <c r="AB881" i="24"/>
  <c r="AA881" i="24"/>
  <c r="Z881" i="24"/>
  <c r="X881" i="24" s="1"/>
  <c r="W881" i="24"/>
  <c r="R881" i="24"/>
  <c r="L881" i="24"/>
  <c r="D881" i="24"/>
  <c r="C881" i="24"/>
  <c r="AD880" i="24"/>
  <c r="AB880" i="24"/>
  <c r="AA880" i="24"/>
  <c r="Z880" i="24"/>
  <c r="X880" i="24"/>
  <c r="W880" i="24"/>
  <c r="R880" i="24"/>
  <c r="L880" i="24"/>
  <c r="D880" i="24"/>
  <c r="C880" i="24"/>
  <c r="AD879" i="24"/>
  <c r="AB879" i="24"/>
  <c r="AA879" i="24"/>
  <c r="Z879" i="24"/>
  <c r="X879" i="24"/>
  <c r="W879" i="24"/>
  <c r="R879" i="24"/>
  <c r="L879" i="24"/>
  <c r="D879" i="24"/>
  <c r="C879" i="24"/>
  <c r="AD878" i="24"/>
  <c r="AB878" i="24"/>
  <c r="AA878" i="24"/>
  <c r="Z878" i="24"/>
  <c r="X878" i="24" s="1"/>
  <c r="W878" i="24"/>
  <c r="R878" i="24"/>
  <c r="L878" i="24"/>
  <c r="D878" i="24"/>
  <c r="C878" i="24"/>
  <c r="AD877" i="24"/>
  <c r="AB877" i="24"/>
  <c r="AA877" i="24"/>
  <c r="Z877" i="24"/>
  <c r="X877" i="24" s="1"/>
  <c r="W877" i="24"/>
  <c r="R877" i="24"/>
  <c r="L877" i="24"/>
  <c r="D877" i="24"/>
  <c r="C877" i="24"/>
  <c r="AD868" i="24"/>
  <c r="AB868" i="24"/>
  <c r="AA868" i="24"/>
  <c r="Z868" i="24"/>
  <c r="X868" i="24"/>
  <c r="W868" i="24"/>
  <c r="R868" i="24"/>
  <c r="L868" i="24"/>
  <c r="D868" i="24"/>
  <c r="C868" i="24"/>
  <c r="AD867" i="24"/>
  <c r="AB867" i="24"/>
  <c r="AA867" i="24"/>
  <c r="Z867" i="24"/>
  <c r="X867" i="24" s="1"/>
  <c r="W867" i="24"/>
  <c r="R867" i="24"/>
  <c r="L867" i="24"/>
  <c r="D867" i="24"/>
  <c r="C867" i="24"/>
  <c r="AD866" i="24"/>
  <c r="AB866" i="24"/>
  <c r="AA866" i="24"/>
  <c r="Z866" i="24"/>
  <c r="X866" i="24"/>
  <c r="W866" i="24"/>
  <c r="R866" i="24"/>
  <c r="L866" i="24"/>
  <c r="D866" i="24"/>
  <c r="C866" i="24"/>
  <c r="AD865" i="24"/>
  <c r="AB865" i="24"/>
  <c r="AA865" i="24"/>
  <c r="Z865" i="24"/>
  <c r="X865" i="24"/>
  <c r="W865" i="24"/>
  <c r="R865" i="24"/>
  <c r="L865" i="24"/>
  <c r="D865" i="24"/>
  <c r="C865" i="24"/>
  <c r="AD864" i="24"/>
  <c r="AB864" i="24"/>
  <c r="AA864" i="24"/>
  <c r="Z864" i="24"/>
  <c r="X864" i="24"/>
  <c r="W864" i="24"/>
  <c r="R864" i="24"/>
  <c r="L864" i="24"/>
  <c r="D864" i="24"/>
  <c r="C864" i="24"/>
  <c r="AD863" i="24"/>
  <c r="AB863" i="24"/>
  <c r="AA863" i="24"/>
  <c r="Z863" i="24"/>
  <c r="X863" i="24"/>
  <c r="W863" i="24"/>
  <c r="R863" i="24"/>
  <c r="L863" i="24"/>
  <c r="D863" i="24"/>
  <c r="C863" i="24"/>
  <c r="AD862" i="24"/>
  <c r="AB862" i="24"/>
  <c r="AA862" i="24"/>
  <c r="Z862" i="24"/>
  <c r="X862" i="24"/>
  <c r="W862" i="24"/>
  <c r="R862" i="24"/>
  <c r="L862" i="24"/>
  <c r="D862" i="24"/>
  <c r="C862" i="24"/>
  <c r="AD861" i="24"/>
  <c r="AB861" i="24"/>
  <c r="AA861" i="24"/>
  <c r="Z861" i="24"/>
  <c r="X861" i="24" s="1"/>
  <c r="W861" i="24"/>
  <c r="R861" i="24"/>
  <c r="L861" i="24"/>
  <c r="D861" i="24"/>
  <c r="C861" i="24"/>
  <c r="AD860" i="24"/>
  <c r="AB860" i="24"/>
  <c r="AA860" i="24"/>
  <c r="Z860" i="24"/>
  <c r="X860" i="24"/>
  <c r="W860" i="24"/>
  <c r="R860" i="24"/>
  <c r="L860" i="24"/>
  <c r="D860" i="24"/>
  <c r="C860" i="24"/>
  <c r="AD859" i="24"/>
  <c r="AB859" i="24"/>
  <c r="AA859" i="24"/>
  <c r="Z859" i="24"/>
  <c r="X859" i="24" s="1"/>
  <c r="W859" i="24"/>
  <c r="R859" i="24"/>
  <c r="L859" i="24"/>
  <c r="D859" i="24"/>
  <c r="C859" i="24"/>
  <c r="AD858" i="24"/>
  <c r="AB858" i="24"/>
  <c r="AA858" i="24"/>
  <c r="Z858" i="24"/>
  <c r="X858" i="24" s="1"/>
  <c r="W858" i="24"/>
  <c r="R858" i="24"/>
  <c r="L858" i="24"/>
  <c r="D858" i="24"/>
  <c r="C858" i="24"/>
  <c r="AD857" i="24"/>
  <c r="AB857" i="24"/>
  <c r="AA857" i="24"/>
  <c r="Z857" i="24"/>
  <c r="X857" i="24"/>
  <c r="W857" i="24"/>
  <c r="R857" i="24"/>
  <c r="L857" i="24"/>
  <c r="D857" i="24"/>
  <c r="C857" i="24"/>
  <c r="AD856" i="24"/>
  <c r="AB856" i="24"/>
  <c r="AA856" i="24"/>
  <c r="Z856" i="24"/>
  <c r="X856" i="24"/>
  <c r="W856" i="24"/>
  <c r="R856" i="24"/>
  <c r="L856" i="24"/>
  <c r="D856" i="24"/>
  <c r="C856" i="24"/>
  <c r="AD855" i="24"/>
  <c r="AB855" i="24"/>
  <c r="AA855" i="24"/>
  <c r="Z855" i="24"/>
  <c r="X855" i="24" s="1"/>
  <c r="W855" i="24"/>
  <c r="R855" i="24"/>
  <c r="L855" i="24"/>
  <c r="D855" i="24"/>
  <c r="C855" i="24"/>
  <c r="AD854" i="24"/>
  <c r="AB854" i="24"/>
  <c r="AA854" i="24"/>
  <c r="Z854" i="24"/>
  <c r="X854" i="24"/>
  <c r="W854" i="24"/>
  <c r="R854" i="24"/>
  <c r="L854" i="24"/>
  <c r="D854" i="24"/>
  <c r="C854" i="24"/>
  <c r="AD853" i="24"/>
  <c r="AB853" i="24"/>
  <c r="AA853" i="24"/>
  <c r="Z853" i="24"/>
  <c r="X853" i="24"/>
  <c r="W853" i="24"/>
  <c r="R853" i="24"/>
  <c r="L853" i="24"/>
  <c r="D853" i="24"/>
  <c r="C853" i="24"/>
  <c r="AD852" i="24"/>
  <c r="AB852" i="24"/>
  <c r="AA852" i="24"/>
  <c r="Z852" i="24"/>
  <c r="X852" i="24"/>
  <c r="W852" i="24"/>
  <c r="R852" i="24"/>
  <c r="L852" i="24"/>
  <c r="D852" i="24"/>
  <c r="C852" i="24"/>
  <c r="AD851" i="24"/>
  <c r="AB851" i="24"/>
  <c r="AA851" i="24"/>
  <c r="Z851" i="24"/>
  <c r="X851" i="24"/>
  <c r="W851" i="24"/>
  <c r="R851" i="24"/>
  <c r="L851" i="24"/>
  <c r="D851" i="24"/>
  <c r="C851" i="24"/>
  <c r="AD850" i="24"/>
  <c r="AB850" i="24"/>
  <c r="AA850" i="24"/>
  <c r="Z850" i="24"/>
  <c r="X850" i="24"/>
  <c r="W850" i="24"/>
  <c r="R850" i="24"/>
  <c r="L850" i="24"/>
  <c r="D850" i="24"/>
  <c r="C850" i="24"/>
  <c r="AD849" i="24"/>
  <c r="AB849" i="24"/>
  <c r="AA849" i="24"/>
  <c r="Z849" i="24"/>
  <c r="X849" i="24" s="1"/>
  <c r="W849" i="24"/>
  <c r="R849" i="24"/>
  <c r="L849" i="24"/>
  <c r="D849" i="24"/>
  <c r="C849" i="24"/>
  <c r="AD848" i="24"/>
  <c r="AB848" i="24"/>
  <c r="AA848" i="24"/>
  <c r="Z848" i="24"/>
  <c r="W848" i="24"/>
  <c r="L848" i="24"/>
  <c r="D848" i="24"/>
  <c r="C848" i="24"/>
  <c r="AD847" i="24"/>
  <c r="AB847" i="24"/>
  <c r="AA847" i="24"/>
  <c r="Z847" i="24"/>
  <c r="W847" i="24"/>
  <c r="L847" i="24"/>
  <c r="D847" i="24"/>
  <c r="C847" i="24"/>
  <c r="AD846" i="24"/>
  <c r="AB846" i="24"/>
  <c r="AA846" i="24"/>
  <c r="Z846" i="24"/>
  <c r="W846" i="24"/>
  <c r="L846" i="24"/>
  <c r="D846" i="24"/>
  <c r="C846" i="24"/>
  <c r="AD845" i="24"/>
  <c r="AB845" i="24"/>
  <c r="AA845" i="24"/>
  <c r="Z845" i="24"/>
  <c r="W845" i="24"/>
  <c r="L845" i="24"/>
  <c r="D845" i="24"/>
  <c r="C845" i="24"/>
  <c r="AD844" i="24"/>
  <c r="AB844" i="24"/>
  <c r="AA844" i="24"/>
  <c r="Z844" i="24"/>
  <c r="W844" i="24"/>
  <c r="L844" i="24"/>
  <c r="D844" i="24"/>
  <c r="C844" i="24"/>
  <c r="AD843" i="24"/>
  <c r="AB843" i="24"/>
  <c r="AA843" i="24"/>
  <c r="Z843" i="24"/>
  <c r="W843" i="24"/>
  <c r="L843" i="24"/>
  <c r="D843" i="24"/>
  <c r="C843" i="24"/>
  <c r="AD842" i="24"/>
  <c r="AB842" i="24"/>
  <c r="AA842" i="24"/>
  <c r="Z842" i="24"/>
  <c r="W842" i="24"/>
  <c r="L842" i="24"/>
  <c r="D842" i="24"/>
  <c r="C842" i="24"/>
  <c r="AD841" i="24"/>
  <c r="AB841" i="24"/>
  <c r="AA841" i="24"/>
  <c r="Z841" i="24"/>
  <c r="W841" i="24"/>
  <c r="L841" i="24"/>
  <c r="D841" i="24"/>
  <c r="C841" i="24"/>
  <c r="AD840" i="24"/>
  <c r="AB840" i="24"/>
  <c r="AA840" i="24"/>
  <c r="Z840" i="24"/>
  <c r="W840" i="24"/>
  <c r="L840" i="24"/>
  <c r="D840" i="24"/>
  <c r="C840" i="24"/>
  <c r="AD839" i="24"/>
  <c r="AB839" i="24"/>
  <c r="AA839" i="24"/>
  <c r="Z839" i="24"/>
  <c r="W839" i="24"/>
  <c r="L839" i="24"/>
  <c r="D839" i="24"/>
  <c r="C839" i="24"/>
  <c r="AD838" i="24"/>
  <c r="AB838" i="24"/>
  <c r="AA838" i="24"/>
  <c r="Z838" i="24"/>
  <c r="W838" i="24"/>
  <c r="L838" i="24"/>
  <c r="D838" i="24"/>
  <c r="C838" i="24"/>
  <c r="AD837" i="24"/>
  <c r="AB837" i="24"/>
  <c r="AA837" i="24"/>
  <c r="Z837" i="24"/>
  <c r="W837" i="24"/>
  <c r="L837" i="24"/>
  <c r="D837" i="24"/>
  <c r="C837" i="24"/>
  <c r="AD836" i="24"/>
  <c r="AB836" i="24"/>
  <c r="AA836" i="24"/>
  <c r="Z836" i="24"/>
  <c r="W836" i="24"/>
  <c r="L836" i="24"/>
  <c r="D836" i="24"/>
  <c r="C836" i="24"/>
  <c r="AD835" i="24"/>
  <c r="AB835" i="24"/>
  <c r="AA835" i="24"/>
  <c r="Z835" i="24"/>
  <c r="W835" i="24"/>
  <c r="L835" i="24"/>
  <c r="D835" i="24"/>
  <c r="C835" i="24"/>
  <c r="AD834" i="24"/>
  <c r="AB834" i="24"/>
  <c r="AA834" i="24"/>
  <c r="Z834" i="24"/>
  <c r="W834" i="24"/>
  <c r="L834" i="24"/>
  <c r="D834" i="24"/>
  <c r="C834" i="24"/>
  <c r="AD833" i="24"/>
  <c r="AB833" i="24"/>
  <c r="AA833" i="24"/>
  <c r="Z833" i="24"/>
  <c r="W833" i="24"/>
  <c r="L833" i="24"/>
  <c r="D833" i="24"/>
  <c r="C833" i="24"/>
  <c r="AD832" i="24"/>
  <c r="AB832" i="24"/>
  <c r="AA832" i="24"/>
  <c r="Z832" i="24"/>
  <c r="W832" i="24"/>
  <c r="L832" i="24"/>
  <c r="D832" i="24"/>
  <c r="C832" i="24"/>
  <c r="AD831" i="24"/>
  <c r="AB831" i="24"/>
  <c r="AA831" i="24"/>
  <c r="Z831" i="24"/>
  <c r="W831" i="24"/>
  <c r="L831" i="24"/>
  <c r="D831" i="24"/>
  <c r="C831" i="24"/>
  <c r="AD830" i="24"/>
  <c r="AB830" i="24"/>
  <c r="AA830" i="24"/>
  <c r="Z830" i="24"/>
  <c r="W830" i="24"/>
  <c r="L830" i="24"/>
  <c r="D830" i="24"/>
  <c r="C830" i="24"/>
  <c r="AD829" i="24"/>
  <c r="AB829" i="24"/>
  <c r="AA829" i="24"/>
  <c r="Z829" i="24"/>
  <c r="W829" i="24"/>
  <c r="L829" i="24"/>
  <c r="D829" i="24"/>
  <c r="C829" i="24"/>
  <c r="AD828" i="24"/>
  <c r="AB828" i="24"/>
  <c r="AA828" i="24"/>
  <c r="Z828" i="24"/>
  <c r="W828" i="24"/>
  <c r="L828" i="24"/>
  <c r="D828" i="24"/>
  <c r="C828" i="24"/>
  <c r="AD827" i="24"/>
  <c r="AB827" i="24"/>
  <c r="AA827" i="24"/>
  <c r="Z827" i="24"/>
  <c r="W827" i="24"/>
  <c r="L827" i="24"/>
  <c r="D827" i="24"/>
  <c r="C827" i="24"/>
  <c r="AD826" i="24"/>
  <c r="AB826" i="24"/>
  <c r="AA826" i="24"/>
  <c r="Z826" i="24"/>
  <c r="W826" i="24"/>
  <c r="L826" i="24"/>
  <c r="D826" i="24"/>
  <c r="C826" i="24"/>
  <c r="AD825" i="24"/>
  <c r="AB825" i="24"/>
  <c r="AA825" i="24"/>
  <c r="Z825" i="24"/>
  <c r="W825" i="24"/>
  <c r="L825" i="24"/>
  <c r="D825" i="24"/>
  <c r="C825" i="24"/>
  <c r="AD824" i="24"/>
  <c r="AB824" i="24"/>
  <c r="AA824" i="24"/>
  <c r="Z824" i="24"/>
  <c r="W824" i="24"/>
  <c r="L824" i="24"/>
  <c r="D824" i="24"/>
  <c r="C824" i="24"/>
  <c r="AD823" i="24"/>
  <c r="AB823" i="24"/>
  <c r="AA823" i="24"/>
  <c r="Z823" i="24"/>
  <c r="W823" i="24"/>
  <c r="L823" i="24"/>
  <c r="D823" i="24"/>
  <c r="C823" i="24"/>
  <c r="AD822" i="24"/>
  <c r="AB822" i="24"/>
  <c r="AA822" i="24"/>
  <c r="Z822" i="24"/>
  <c r="W822" i="24"/>
  <c r="L822" i="24"/>
  <c r="D822" i="24"/>
  <c r="C822" i="24"/>
  <c r="AD821" i="24"/>
  <c r="AB821" i="24"/>
  <c r="AA821" i="24"/>
  <c r="Z821" i="24"/>
  <c r="W821" i="24"/>
  <c r="L821" i="24"/>
  <c r="D821" i="24"/>
  <c r="C821" i="24"/>
  <c r="AD820" i="24"/>
  <c r="AB820" i="24"/>
  <c r="AA820" i="24"/>
  <c r="Z820" i="24"/>
  <c r="W820" i="24"/>
  <c r="L820" i="24"/>
  <c r="D820" i="24"/>
  <c r="C820" i="24"/>
  <c r="AD819" i="24"/>
  <c r="AB819" i="24"/>
  <c r="AA819" i="24"/>
  <c r="Z819" i="24"/>
  <c r="W819" i="24"/>
  <c r="L819" i="24"/>
  <c r="D819" i="24"/>
  <c r="C819" i="24"/>
  <c r="AD818" i="24"/>
  <c r="AB818" i="24"/>
  <c r="AA818" i="24"/>
  <c r="Z818" i="24"/>
  <c r="W818" i="24"/>
  <c r="L818" i="24"/>
  <c r="D818" i="24"/>
  <c r="C818" i="24"/>
  <c r="AD817" i="24"/>
  <c r="AB817" i="24"/>
  <c r="AA817" i="24"/>
  <c r="Z817" i="24"/>
  <c r="W817" i="24"/>
  <c r="L817" i="24"/>
  <c r="D817" i="24"/>
  <c r="C817" i="24"/>
  <c r="AD816" i="24"/>
  <c r="AB816" i="24"/>
  <c r="AA816" i="24"/>
  <c r="Z816" i="24"/>
  <c r="W816" i="24"/>
  <c r="L816" i="24"/>
  <c r="D816" i="24"/>
  <c r="C816" i="24"/>
  <c r="AD815" i="24"/>
  <c r="AB815" i="24"/>
  <c r="AA815" i="24"/>
  <c r="Z815" i="24"/>
  <c r="W815" i="24"/>
  <c r="L815" i="24"/>
  <c r="D815" i="24"/>
  <c r="C815" i="24"/>
  <c r="AD814" i="24"/>
  <c r="AB814" i="24"/>
  <c r="AA814" i="24"/>
  <c r="Z814" i="24"/>
  <c r="W814" i="24"/>
  <c r="L814" i="24"/>
  <c r="D814" i="24"/>
  <c r="C814" i="24"/>
  <c r="AD813" i="24"/>
  <c r="AB813" i="24"/>
  <c r="AA813" i="24"/>
  <c r="Z813" i="24"/>
  <c r="W813" i="24"/>
  <c r="L813" i="24"/>
  <c r="D813" i="24"/>
  <c r="C813" i="24"/>
  <c r="AD812" i="24"/>
  <c r="AB812" i="24"/>
  <c r="AA812" i="24"/>
  <c r="Z812" i="24"/>
  <c r="W812" i="24"/>
  <c r="L812" i="24"/>
  <c r="D812" i="24"/>
  <c r="C812" i="24"/>
  <c r="AD811" i="24"/>
  <c r="AB811" i="24"/>
  <c r="AA811" i="24"/>
  <c r="Z811" i="24"/>
  <c r="W811" i="24"/>
  <c r="L811" i="24"/>
  <c r="D811" i="24"/>
  <c r="C811" i="24"/>
  <c r="AD810" i="24"/>
  <c r="AB810" i="24"/>
  <c r="AA810" i="24"/>
  <c r="Z810" i="24"/>
  <c r="W810" i="24"/>
  <c r="L810" i="24"/>
  <c r="D810" i="24"/>
  <c r="C810" i="24"/>
  <c r="AD809" i="24"/>
  <c r="AB809" i="24"/>
  <c r="AA809" i="24"/>
  <c r="Z809" i="24"/>
  <c r="W809" i="24"/>
  <c r="L809" i="24"/>
  <c r="D809" i="24"/>
  <c r="C809" i="24"/>
  <c r="AD808" i="24"/>
  <c r="AB808" i="24"/>
  <c r="AA808" i="24"/>
  <c r="Z808" i="24"/>
  <c r="W808" i="24"/>
  <c r="L808" i="24"/>
  <c r="D808" i="24"/>
  <c r="C808" i="24"/>
  <c r="AD807" i="24"/>
  <c r="AB807" i="24"/>
  <c r="AA807" i="24"/>
  <c r="Z807" i="24"/>
  <c r="W807" i="24"/>
  <c r="L807" i="24"/>
  <c r="D807" i="24"/>
  <c r="C807" i="24"/>
  <c r="AD806" i="24"/>
  <c r="AB806" i="24"/>
  <c r="AA806" i="24"/>
  <c r="Z806" i="24"/>
  <c r="W806" i="24"/>
  <c r="L806" i="24"/>
  <c r="D806" i="24"/>
  <c r="C806" i="24"/>
  <c r="AD805" i="24"/>
  <c r="AB805" i="24"/>
  <c r="AA805" i="24"/>
  <c r="Z805" i="24"/>
  <c r="W805" i="24"/>
  <c r="L805" i="24"/>
  <c r="D805" i="24"/>
  <c r="C805" i="24"/>
  <c r="AD804" i="24"/>
  <c r="AB804" i="24"/>
  <c r="AA804" i="24"/>
  <c r="Z804" i="24"/>
  <c r="W804" i="24"/>
  <c r="L804" i="24"/>
  <c r="D804" i="24"/>
  <c r="C804" i="24"/>
  <c r="AD803" i="24"/>
  <c r="AB803" i="24"/>
  <c r="AA803" i="24"/>
  <c r="Z803" i="24"/>
  <c r="W803" i="24"/>
  <c r="L803" i="24"/>
  <c r="D803" i="24"/>
  <c r="C803" i="24"/>
  <c r="AD802" i="24"/>
  <c r="AB802" i="24"/>
  <c r="AA802" i="24"/>
  <c r="Z802" i="24"/>
  <c r="W802" i="24"/>
  <c r="L802" i="24"/>
  <c r="D802" i="24"/>
  <c r="C802" i="24"/>
  <c r="S17" i="4"/>
  <c r="O17" i="4"/>
  <c r="S16" i="4"/>
  <c r="O16" i="4"/>
  <c r="S15" i="4"/>
  <c r="O15" i="4"/>
  <c r="S14" i="4"/>
  <c r="O14" i="4"/>
  <c r="S13" i="4"/>
  <c r="O13" i="4"/>
  <c r="S12" i="4"/>
  <c r="O12" i="4"/>
  <c r="S11" i="4"/>
  <c r="O11" i="4"/>
  <c r="S10" i="4"/>
  <c r="O10" i="4"/>
  <c r="S9" i="4"/>
  <c r="O9" i="4"/>
  <c r="B9" i="4"/>
  <c r="S8" i="4"/>
  <c r="O8" i="4"/>
  <c r="S7" i="4"/>
  <c r="O7" i="4"/>
  <c r="S6" i="4"/>
  <c r="O6" i="4"/>
  <c r="S5" i="4"/>
  <c r="O5" i="4"/>
  <c r="S4" i="4"/>
  <c r="O4" i="4"/>
  <c r="S3" i="4"/>
  <c r="O3" i="4"/>
  <c r="S2" i="4"/>
  <c r="O2" i="4"/>
  <c r="AB1742" i="21"/>
  <c r="AC1742" i="21" s="1"/>
  <c r="AE1742" i="21" s="1"/>
  <c r="AB1741" i="21"/>
  <c r="AC1741" i="21" s="1"/>
  <c r="AE1741" i="21" s="1"/>
  <c r="AB1740" i="21"/>
  <c r="AC1740" i="21" s="1"/>
  <c r="AE1740" i="21" s="1"/>
  <c r="AB1737" i="21"/>
  <c r="AC1737" i="21" s="1"/>
  <c r="AE1737" i="21" s="1"/>
  <c r="AB1711" i="21"/>
  <c r="AC1711" i="21" s="1"/>
  <c r="AE1711" i="21" s="1"/>
  <c r="AB1710" i="21"/>
  <c r="AC1710" i="21" s="1"/>
  <c r="AE1710" i="21" s="1"/>
  <c r="AB1709" i="21"/>
  <c r="AC1709" i="21" s="1"/>
  <c r="AE1709" i="21" s="1"/>
  <c r="AB1708" i="21"/>
  <c r="AC1708" i="21" s="1"/>
  <c r="AE1708" i="21" s="1"/>
  <c r="AB1707" i="21"/>
  <c r="AC1707" i="21" s="1"/>
  <c r="AE1707" i="21" s="1"/>
  <c r="AB1706" i="21"/>
  <c r="AC1706" i="21" s="1"/>
  <c r="AE1706" i="21" s="1"/>
  <c r="AB1705" i="21"/>
  <c r="AC1705" i="21" s="1"/>
  <c r="AE1705" i="21" s="1"/>
  <c r="AB1704" i="21"/>
  <c r="AC1704" i="21" s="1"/>
  <c r="AE1704" i="21" s="1"/>
  <c r="AB1703" i="21"/>
  <c r="AC1703" i="21" s="1"/>
  <c r="AE1703" i="21" s="1"/>
  <c r="AB1702" i="21"/>
  <c r="AC1702" i="21" s="1"/>
  <c r="AE1702" i="21" s="1"/>
  <c r="AB1701" i="21"/>
  <c r="AC1701" i="21" s="1"/>
  <c r="AE1701" i="21" s="1"/>
  <c r="AB1700" i="21"/>
  <c r="AC1700" i="21" s="1"/>
  <c r="AE1700" i="21" s="1"/>
  <c r="AB1699" i="21"/>
  <c r="AC1699" i="21" s="1"/>
  <c r="AE1699" i="21" s="1"/>
  <c r="AB1698" i="21"/>
  <c r="AC1698" i="21" s="1"/>
  <c r="AE1698" i="21" s="1"/>
  <c r="AB1697" i="21"/>
  <c r="AC1697" i="21" s="1"/>
  <c r="AE1697" i="21" s="1"/>
  <c r="AB1696" i="21"/>
  <c r="AC1696" i="21" s="1"/>
  <c r="AE1696" i="21" s="1"/>
  <c r="AB1695" i="21"/>
  <c r="AC1695" i="21" s="1"/>
  <c r="AE1695" i="21" s="1"/>
  <c r="AB1694" i="21"/>
  <c r="AC1694" i="21" s="1"/>
  <c r="AE1694" i="21" s="1"/>
  <c r="AB1693" i="21"/>
  <c r="AC1693" i="21" s="1"/>
  <c r="AE1693" i="21" s="1"/>
  <c r="AB1692" i="21"/>
  <c r="AC1692" i="21" s="1"/>
  <c r="AE1692" i="21" s="1"/>
  <c r="AB1691" i="21"/>
  <c r="AC1691" i="21" s="1"/>
  <c r="AE1691" i="21" s="1"/>
  <c r="AB1690" i="21"/>
  <c r="AC1690" i="21" s="1"/>
  <c r="AE1690" i="21" s="1"/>
  <c r="AB1689" i="21"/>
  <c r="AC1689" i="21" s="1"/>
  <c r="AE1689" i="21" s="1"/>
  <c r="AB1688" i="21"/>
  <c r="AC1688" i="21" s="1"/>
  <c r="AE1688" i="21" s="1"/>
  <c r="AB1687" i="21"/>
  <c r="AC1687" i="21" s="1"/>
  <c r="AE1687" i="21" s="1"/>
  <c r="AB1686" i="21"/>
  <c r="AC1686" i="21" s="1"/>
  <c r="AE1686" i="21" s="1"/>
  <c r="AB1685" i="21"/>
  <c r="AC1685" i="21" s="1"/>
  <c r="AE1685" i="21" s="1"/>
  <c r="AB1684" i="21"/>
  <c r="AC1684" i="21" s="1"/>
  <c r="AE1684" i="21" s="1"/>
  <c r="AB1683" i="21"/>
  <c r="AC1683" i="21" s="1"/>
  <c r="AE1683" i="21" s="1"/>
  <c r="AB1682" i="21"/>
  <c r="AC1682" i="21" s="1"/>
  <c r="AE1682" i="21" s="1"/>
  <c r="AB1681" i="21"/>
  <c r="AC1681" i="21" s="1"/>
  <c r="AE1681" i="21" s="1"/>
  <c r="AB1680" i="21"/>
  <c r="AC1680" i="21" s="1"/>
  <c r="AE1680" i="21" s="1"/>
  <c r="AB1679" i="21"/>
  <c r="AC1679" i="21" s="1"/>
  <c r="AE1679" i="21" s="1"/>
  <c r="AB1678" i="21"/>
  <c r="AC1678" i="21" s="1"/>
  <c r="AE1678" i="21" s="1"/>
  <c r="AB1677" i="21"/>
  <c r="AC1677" i="21" s="1"/>
  <c r="AE1677" i="21" s="1"/>
  <c r="AB1676" i="21"/>
  <c r="AC1676" i="21" s="1"/>
  <c r="AE1676" i="21" s="1"/>
  <c r="AB1675" i="21"/>
  <c r="AC1675" i="21" s="1"/>
  <c r="AE1675" i="21" s="1"/>
  <c r="AB1674" i="21"/>
  <c r="AC1674" i="21" s="1"/>
  <c r="AE1674" i="21" s="1"/>
  <c r="AB1673" i="21"/>
  <c r="AC1673" i="21" s="1"/>
  <c r="AE1673" i="21" s="1"/>
  <c r="AB1672" i="21"/>
  <c r="AC1672" i="21" s="1"/>
  <c r="AE1672" i="21" s="1"/>
  <c r="AB1671" i="21"/>
  <c r="AC1671" i="21" s="1"/>
  <c r="AE1671" i="21" s="1"/>
  <c r="AB1670" i="21"/>
  <c r="AC1670" i="21" s="1"/>
  <c r="AE1670" i="21" s="1"/>
  <c r="AB1669" i="21"/>
  <c r="AC1669" i="21" s="1"/>
  <c r="AE1669" i="21" s="1"/>
  <c r="AB1668" i="21"/>
  <c r="AC1668" i="21" s="1"/>
  <c r="AE1668" i="21" s="1"/>
  <c r="AB1667" i="21"/>
  <c r="AC1667" i="21" s="1"/>
  <c r="AE1667" i="21" s="1"/>
  <c r="AB1666" i="21"/>
  <c r="AC1666" i="21" s="1"/>
  <c r="AE1666" i="21" s="1"/>
  <c r="AB1665" i="21"/>
  <c r="AC1665" i="21" s="1"/>
  <c r="AE1665" i="21" s="1"/>
  <c r="AB1664" i="21"/>
  <c r="AC1664" i="21" s="1"/>
  <c r="AE1664" i="21" s="1"/>
  <c r="AB1663" i="21"/>
  <c r="AC1663" i="21" s="1"/>
  <c r="AE1663" i="21" s="1"/>
  <c r="AB1662" i="21"/>
  <c r="AC1662" i="21" s="1"/>
  <c r="AE1662" i="21" s="1"/>
  <c r="AB1661" i="21"/>
  <c r="AC1661" i="21" s="1"/>
  <c r="AE1661" i="21" s="1"/>
  <c r="AB1660" i="21"/>
  <c r="AC1660" i="21" s="1"/>
  <c r="AE1660" i="21" s="1"/>
  <c r="AB1659" i="21"/>
  <c r="AC1659" i="21" s="1"/>
  <c r="AE1659" i="21" s="1"/>
  <c r="AB1658" i="21"/>
  <c r="AC1658" i="21" s="1"/>
  <c r="AE1658" i="21" s="1"/>
  <c r="AB1657" i="21"/>
  <c r="AC1657" i="21" s="1"/>
  <c r="AE1657" i="21" s="1"/>
  <c r="AB1656" i="21"/>
  <c r="AC1656" i="21" s="1"/>
  <c r="AE1656" i="21" s="1"/>
  <c r="AB1655" i="21"/>
  <c r="AC1655" i="21" s="1"/>
  <c r="AE1655" i="21" s="1"/>
  <c r="AB1654" i="21"/>
  <c r="AC1654" i="21" s="1"/>
  <c r="AE1654" i="21" s="1"/>
  <c r="AB1653" i="21"/>
  <c r="AC1653" i="21" s="1"/>
  <c r="AE1653" i="21" s="1"/>
  <c r="AB1652" i="21"/>
  <c r="AC1652" i="21" s="1"/>
  <c r="AE1652" i="21" s="1"/>
  <c r="AB1651" i="21"/>
  <c r="AC1651" i="21" s="1"/>
  <c r="AE1651" i="21" s="1"/>
  <c r="AB1650" i="21"/>
  <c r="AC1650" i="21" s="1"/>
  <c r="AE1650" i="21" s="1"/>
  <c r="AB1649" i="21"/>
  <c r="AC1649" i="21" s="1"/>
  <c r="AE1649" i="21" s="1"/>
  <c r="AB1648" i="21"/>
  <c r="AC1648" i="21" s="1"/>
  <c r="AE1648" i="21" s="1"/>
  <c r="AB1647" i="21"/>
  <c r="AC1647" i="21" s="1"/>
  <c r="AE1647" i="21" s="1"/>
  <c r="AB1646" i="21"/>
  <c r="AC1646" i="21" s="1"/>
  <c r="AE1646" i="21" s="1"/>
  <c r="AB1645" i="21"/>
  <c r="AC1645" i="21" s="1"/>
  <c r="AE1645" i="21" s="1"/>
  <c r="AB1644" i="21"/>
  <c r="AC1644" i="21" s="1"/>
  <c r="AE1644" i="21" s="1"/>
  <c r="AB1643" i="21"/>
  <c r="AC1643" i="21" s="1"/>
  <c r="AE1643" i="21" s="1"/>
  <c r="AB1642" i="21"/>
  <c r="AC1642" i="21" s="1"/>
  <c r="AE1642" i="21" s="1"/>
  <c r="AB1641" i="21"/>
  <c r="AC1641" i="21" s="1"/>
  <c r="AE1641" i="21" s="1"/>
  <c r="AB1640" i="21"/>
  <c r="AC1640" i="21" s="1"/>
  <c r="AE1640" i="21" s="1"/>
  <c r="AB1639" i="21"/>
  <c r="AC1639" i="21" s="1"/>
  <c r="AE1639" i="21" s="1"/>
  <c r="AB1638" i="21"/>
  <c r="AC1638" i="21" s="1"/>
  <c r="AE1638" i="21" s="1"/>
  <c r="AB1637" i="21"/>
  <c r="AC1637" i="21" s="1"/>
  <c r="AE1637" i="21" s="1"/>
  <c r="AB1636" i="21"/>
  <c r="AC1636" i="21" s="1"/>
  <c r="AE1636" i="21" s="1"/>
  <c r="AB1635" i="21"/>
  <c r="AC1635" i="21" s="1"/>
  <c r="AE1635" i="21" s="1"/>
  <c r="AB1634" i="21"/>
  <c r="AC1634" i="21" s="1"/>
  <c r="AE1634" i="21" s="1"/>
  <c r="AB1633" i="21"/>
  <c r="AC1633" i="21" s="1"/>
  <c r="AE1633" i="21" s="1"/>
  <c r="AB1632" i="21"/>
  <c r="AC1632" i="21" s="1"/>
  <c r="AE1632" i="21" s="1"/>
  <c r="AB1631" i="21"/>
  <c r="AC1631" i="21" s="1"/>
  <c r="AE1631" i="21" s="1"/>
  <c r="AB1630" i="21"/>
  <c r="AC1630" i="21" s="1"/>
  <c r="AE1630" i="21" s="1"/>
  <c r="AB1629" i="21"/>
  <c r="AC1629" i="21" s="1"/>
  <c r="AE1629" i="21" s="1"/>
  <c r="AB1628" i="21"/>
  <c r="AC1628" i="21" s="1"/>
  <c r="AE1628" i="21" s="1"/>
  <c r="AB1627" i="21"/>
  <c r="AC1627" i="21" s="1"/>
  <c r="AE1627" i="21" s="1"/>
  <c r="AB1626" i="21"/>
  <c r="AC1626" i="21" s="1"/>
  <c r="AE1626" i="21" s="1"/>
  <c r="AB1625" i="21"/>
  <c r="AC1625" i="21" s="1"/>
  <c r="AE1625" i="21" s="1"/>
  <c r="AB1624" i="21"/>
  <c r="AC1624" i="21" s="1"/>
  <c r="AE1624" i="21" s="1"/>
  <c r="AB1623" i="21"/>
  <c r="AC1623" i="21" s="1"/>
  <c r="AE1623" i="21" s="1"/>
  <c r="AB1622" i="21"/>
  <c r="AC1622" i="21" s="1"/>
  <c r="AE1622" i="21" s="1"/>
  <c r="AB1621" i="21"/>
  <c r="AC1621" i="21" s="1"/>
  <c r="AE1621" i="21" s="1"/>
  <c r="AB1620" i="21"/>
  <c r="AC1620" i="21" s="1"/>
  <c r="AE1620" i="21" s="1"/>
  <c r="AB1619" i="21"/>
  <c r="AC1619" i="21" s="1"/>
  <c r="AE1619" i="21" s="1"/>
  <c r="AB1618" i="21"/>
  <c r="AC1618" i="21" s="1"/>
  <c r="AE1618" i="21" s="1"/>
  <c r="AB1617" i="21"/>
  <c r="AC1617" i="21" s="1"/>
  <c r="AE1617" i="21" s="1"/>
  <c r="AB1614" i="21"/>
  <c r="AC1614" i="21" s="1"/>
  <c r="AE1614" i="21" s="1"/>
  <c r="AB1612" i="21"/>
  <c r="AC1612" i="21" s="1"/>
  <c r="AE1612" i="21" s="1"/>
  <c r="AB1607" i="21"/>
  <c r="AC1607" i="21" s="1"/>
  <c r="AE1607" i="21" s="1"/>
  <c r="AB1606" i="21"/>
  <c r="AC1606" i="21" s="1"/>
  <c r="AE1606" i="21" s="1"/>
  <c r="AB1605" i="21"/>
  <c r="AC1605" i="21" s="1"/>
  <c r="AE1605" i="21" s="1"/>
  <c r="AB1604" i="21"/>
  <c r="AC1604" i="21" s="1"/>
  <c r="AE1604" i="21" s="1"/>
  <c r="AB1603" i="21"/>
  <c r="AC1603" i="21" s="1"/>
  <c r="AE1603" i="21" s="1"/>
  <c r="AB1602" i="21"/>
  <c r="AC1602" i="21" s="1"/>
  <c r="AE1602" i="21" s="1"/>
  <c r="AB1601" i="21"/>
  <c r="AC1601" i="21" s="1"/>
  <c r="AE1601" i="21" s="1"/>
  <c r="AB1600" i="21"/>
  <c r="AC1600" i="21" s="1"/>
  <c r="AE1600" i="21" s="1"/>
  <c r="AB1599" i="21"/>
  <c r="AC1599" i="21" s="1"/>
  <c r="AE1599" i="21" s="1"/>
  <c r="AB1598" i="21"/>
  <c r="AC1598" i="21" s="1"/>
  <c r="AE1598" i="21" s="1"/>
  <c r="AB1597" i="21"/>
  <c r="AC1597" i="21" s="1"/>
  <c r="AE1597" i="21" s="1"/>
  <c r="AB1596" i="21"/>
  <c r="AC1596" i="21" s="1"/>
  <c r="AE1596" i="21" s="1"/>
  <c r="AB1595" i="21"/>
  <c r="AC1595" i="21" s="1"/>
  <c r="AE1595" i="21" s="1"/>
  <c r="AB1594" i="21"/>
  <c r="AC1594" i="21" s="1"/>
  <c r="AE1594" i="21" s="1"/>
  <c r="AB1593" i="21"/>
  <c r="AC1593" i="21" s="1"/>
  <c r="AE1593" i="21" s="1"/>
  <c r="AB1592" i="21"/>
  <c r="AC1592" i="21" s="1"/>
  <c r="AE1592" i="21" s="1"/>
  <c r="AB1591" i="21"/>
  <c r="AC1591" i="21" s="1"/>
  <c r="AE1591" i="21" s="1"/>
  <c r="AB1589" i="21"/>
  <c r="AC1589" i="21" s="1"/>
  <c r="AE1589" i="21" s="1"/>
  <c r="AB1587" i="21"/>
  <c r="AC1587" i="21" s="1"/>
  <c r="AE1587" i="21" s="1"/>
  <c r="AB1586" i="21"/>
  <c r="AC1586" i="21" s="1"/>
  <c r="AE1586" i="21" s="1"/>
  <c r="AB1585" i="21"/>
  <c r="AC1585" i="21" s="1"/>
  <c r="AE1585" i="21" s="1"/>
  <c r="AB1584" i="21"/>
  <c r="AC1584" i="21" s="1"/>
  <c r="AE1584" i="21" s="1"/>
  <c r="AB1583" i="21"/>
  <c r="AC1583" i="21" s="1"/>
  <c r="AE1583" i="21" s="1"/>
  <c r="AB1582" i="21"/>
  <c r="AC1582" i="21" s="1"/>
  <c r="AE1582" i="21" s="1"/>
  <c r="AB1581" i="21"/>
  <c r="AC1581" i="21" s="1"/>
  <c r="AE1581" i="21" s="1"/>
  <c r="AB1580" i="21"/>
  <c r="AC1580" i="21" s="1"/>
  <c r="AE1580" i="21" s="1"/>
  <c r="AB1579" i="21"/>
  <c r="AC1579" i="21" s="1"/>
  <c r="AE1579" i="21" s="1"/>
  <c r="AB1578" i="21"/>
  <c r="AC1578" i="21" s="1"/>
  <c r="AE1578" i="21" s="1"/>
  <c r="AB1577" i="21"/>
  <c r="AC1577" i="21" s="1"/>
  <c r="AE1577" i="21" s="1"/>
  <c r="AB1576" i="21"/>
  <c r="AC1576" i="21" s="1"/>
  <c r="AE1576" i="21" s="1"/>
  <c r="AB1575" i="21"/>
  <c r="AC1575" i="21" s="1"/>
  <c r="AE1575" i="21" s="1"/>
  <c r="AB1574" i="21"/>
  <c r="AC1574" i="21" s="1"/>
  <c r="AE1574" i="21" s="1"/>
  <c r="AB1573" i="21"/>
  <c r="AC1573" i="21" s="1"/>
  <c r="AE1573" i="21" s="1"/>
  <c r="AB1572" i="21"/>
  <c r="AC1572" i="21" s="1"/>
  <c r="AE1572" i="21" s="1"/>
  <c r="AB1571" i="21"/>
  <c r="AC1571" i="21" s="1"/>
  <c r="AE1571" i="21" s="1"/>
  <c r="AB1570" i="21"/>
  <c r="AC1570" i="21" s="1"/>
  <c r="AE1570" i="21" s="1"/>
  <c r="AB1569" i="21"/>
  <c r="AC1569" i="21" s="1"/>
  <c r="AE1569" i="21" s="1"/>
  <c r="AB1568" i="21"/>
  <c r="AC1568" i="21" s="1"/>
  <c r="AE1568" i="21" s="1"/>
  <c r="AB1567" i="21"/>
  <c r="AC1567" i="21" s="1"/>
  <c r="AE1567" i="21" s="1"/>
  <c r="AB1566" i="21"/>
  <c r="AC1566" i="21" s="1"/>
  <c r="AE1566" i="21" s="1"/>
  <c r="AB1565" i="21"/>
  <c r="AC1565" i="21" s="1"/>
  <c r="AE1565" i="21" s="1"/>
  <c r="AB1564" i="21"/>
  <c r="AC1564" i="21" s="1"/>
  <c r="AE1564" i="21" s="1"/>
  <c r="AB1563" i="21"/>
  <c r="AC1563" i="21" s="1"/>
  <c r="AE1563" i="21" s="1"/>
  <c r="AB1562" i="21"/>
  <c r="AC1562" i="21" s="1"/>
  <c r="AE1562" i="21" s="1"/>
  <c r="AB1561" i="21"/>
  <c r="AC1561" i="21" s="1"/>
  <c r="AE1561" i="21" s="1"/>
  <c r="AB1560" i="21"/>
  <c r="AC1560" i="21" s="1"/>
  <c r="AE1560" i="21" s="1"/>
  <c r="AB1559" i="21"/>
  <c r="AC1559" i="21" s="1"/>
  <c r="AE1559" i="21" s="1"/>
  <c r="AB1558" i="21"/>
  <c r="AC1558" i="21" s="1"/>
  <c r="AE1558" i="21" s="1"/>
  <c r="AB1557" i="21"/>
  <c r="AC1557" i="21" s="1"/>
  <c r="AE1557" i="21" s="1"/>
  <c r="AB1556" i="21"/>
  <c r="AC1556" i="21" s="1"/>
  <c r="AE1556" i="21" s="1"/>
  <c r="AB1555" i="21"/>
  <c r="AC1555" i="21" s="1"/>
  <c r="AE1555" i="21" s="1"/>
  <c r="AB1554" i="21"/>
  <c r="AC1554" i="21" s="1"/>
  <c r="AE1554" i="21" s="1"/>
  <c r="AB1553" i="21"/>
  <c r="AC1553" i="21" s="1"/>
  <c r="AE1553" i="21" s="1"/>
  <c r="AB1552" i="21"/>
  <c r="AC1552" i="21" s="1"/>
  <c r="AE1552" i="21" s="1"/>
  <c r="AB1551" i="21"/>
  <c r="AC1551" i="21" s="1"/>
  <c r="AE1551" i="21" s="1"/>
  <c r="AB1550" i="21"/>
  <c r="AC1550" i="21" s="1"/>
  <c r="AE1550" i="21" s="1"/>
  <c r="AB1549" i="21"/>
  <c r="AC1549" i="21" s="1"/>
  <c r="AE1549" i="21" s="1"/>
  <c r="AB1548" i="21"/>
  <c r="AC1548" i="21" s="1"/>
  <c r="AE1548" i="21" s="1"/>
  <c r="AB1547" i="21"/>
  <c r="AC1547" i="21" s="1"/>
  <c r="AE1547" i="21" s="1"/>
  <c r="AB1546" i="21"/>
  <c r="AC1546" i="21" s="1"/>
  <c r="AE1546" i="21" s="1"/>
  <c r="AB1545" i="21"/>
  <c r="AC1545" i="21" s="1"/>
  <c r="AE1545" i="21" s="1"/>
  <c r="AB1544" i="21"/>
  <c r="AC1544" i="21" s="1"/>
  <c r="AE1544" i="21" s="1"/>
  <c r="AB1543" i="21"/>
  <c r="AC1543" i="21" s="1"/>
  <c r="AE1543" i="21" s="1"/>
  <c r="AB1542" i="21"/>
  <c r="AC1542" i="21" s="1"/>
  <c r="AE1542" i="21" s="1"/>
  <c r="AB1541" i="21"/>
  <c r="AC1541" i="21" s="1"/>
  <c r="AE1541" i="21" s="1"/>
  <c r="AB1540" i="21"/>
  <c r="AC1540" i="21" s="1"/>
  <c r="AE1540" i="21" s="1"/>
  <c r="AB1539" i="21"/>
  <c r="AC1539" i="21" s="1"/>
  <c r="AE1539" i="21" s="1"/>
  <c r="AB1538" i="21"/>
  <c r="AC1538" i="21" s="1"/>
  <c r="AE1538" i="21" s="1"/>
  <c r="AB1537" i="21"/>
  <c r="AC1537" i="21" s="1"/>
  <c r="AE1537" i="21" s="1"/>
  <c r="AB1536" i="21"/>
  <c r="AC1536" i="21" s="1"/>
  <c r="AE1536" i="21" s="1"/>
  <c r="AB1535" i="21"/>
  <c r="AC1535" i="21" s="1"/>
  <c r="AE1535" i="21" s="1"/>
  <c r="AB1534" i="21"/>
  <c r="AC1534" i="21" s="1"/>
  <c r="AE1534" i="21" s="1"/>
  <c r="AB1533" i="21"/>
  <c r="AC1533" i="21" s="1"/>
  <c r="AE1533" i="21" s="1"/>
  <c r="AB1532" i="21"/>
  <c r="AC1532" i="21" s="1"/>
  <c r="AE1532" i="21" s="1"/>
  <c r="AB1531" i="21"/>
  <c r="AC1531" i="21" s="1"/>
  <c r="AE1531" i="21" s="1"/>
  <c r="AB1530" i="21"/>
  <c r="AC1530" i="21" s="1"/>
  <c r="AE1530" i="21" s="1"/>
  <c r="AB1529" i="21"/>
  <c r="AC1529" i="21" s="1"/>
  <c r="AE1529" i="21" s="1"/>
  <c r="AB1528" i="21"/>
  <c r="AC1528" i="21" s="1"/>
  <c r="AE1528" i="21" s="1"/>
  <c r="AB1527" i="21"/>
  <c r="AC1527" i="21" s="1"/>
  <c r="AE1527" i="21" s="1"/>
  <c r="AB1526" i="21"/>
  <c r="AC1526" i="21" s="1"/>
  <c r="AE1526" i="21" s="1"/>
  <c r="AB1525" i="21"/>
  <c r="AC1525" i="21" s="1"/>
  <c r="AE1525" i="21" s="1"/>
  <c r="AB1524" i="21"/>
  <c r="AC1524" i="21" s="1"/>
  <c r="AE1524" i="21" s="1"/>
  <c r="AB1523" i="21"/>
  <c r="AC1523" i="21" s="1"/>
  <c r="AE1523" i="21" s="1"/>
  <c r="AB1522" i="21"/>
  <c r="AC1522" i="21" s="1"/>
  <c r="AE1522" i="21" s="1"/>
  <c r="AB1521" i="21"/>
  <c r="AC1521" i="21" s="1"/>
  <c r="AE1521" i="21" s="1"/>
  <c r="AB1520" i="21"/>
  <c r="AC1520" i="21" s="1"/>
  <c r="AE1520" i="21" s="1"/>
  <c r="AB1519" i="21"/>
  <c r="AC1519" i="21" s="1"/>
  <c r="AE1519" i="21" s="1"/>
  <c r="AB1518" i="21"/>
  <c r="AC1518" i="21" s="1"/>
  <c r="AE1518" i="21" s="1"/>
  <c r="AB1517" i="21"/>
  <c r="AC1517" i="21" s="1"/>
  <c r="AE1517" i="21" s="1"/>
  <c r="AB1516" i="21"/>
  <c r="AC1516" i="21" s="1"/>
  <c r="AE1516" i="21" s="1"/>
  <c r="AB1515" i="21"/>
  <c r="AC1515" i="21" s="1"/>
  <c r="AE1515" i="21" s="1"/>
  <c r="AB1514" i="21"/>
  <c r="AC1514" i="21" s="1"/>
  <c r="AE1514" i="21" s="1"/>
  <c r="AB1513" i="21"/>
  <c r="AC1513" i="21" s="1"/>
  <c r="AE1513" i="21" s="1"/>
  <c r="AB1512" i="21"/>
  <c r="AC1512" i="21" s="1"/>
  <c r="AE1512" i="21" s="1"/>
  <c r="AB1511" i="21"/>
  <c r="AC1511" i="21" s="1"/>
  <c r="AE1511" i="21" s="1"/>
  <c r="AB1510" i="21"/>
  <c r="AC1510" i="21" s="1"/>
  <c r="AE1510" i="21" s="1"/>
  <c r="AB1509" i="21"/>
  <c r="AC1509" i="21" s="1"/>
  <c r="AE1509" i="21" s="1"/>
  <c r="AB1508" i="21"/>
  <c r="AC1508" i="21" s="1"/>
  <c r="AE1508" i="21" s="1"/>
  <c r="AB1507" i="21"/>
  <c r="AC1507" i="21" s="1"/>
  <c r="AE1507" i="21" s="1"/>
  <c r="AB1506" i="21"/>
  <c r="AC1506" i="21" s="1"/>
  <c r="AE1506" i="21" s="1"/>
  <c r="AB1505" i="21"/>
  <c r="AC1505" i="21" s="1"/>
  <c r="AE1505" i="21" s="1"/>
  <c r="AB1504" i="21"/>
  <c r="AC1504" i="21" s="1"/>
  <c r="AE1504" i="21" s="1"/>
  <c r="AB1503" i="21"/>
  <c r="AC1503" i="21" s="1"/>
  <c r="AE1503" i="21" s="1"/>
  <c r="AB1502" i="21"/>
  <c r="AC1502" i="21" s="1"/>
  <c r="AE1502" i="21" s="1"/>
  <c r="AB1501" i="21"/>
  <c r="AC1501" i="21" s="1"/>
  <c r="AE1501" i="21" s="1"/>
  <c r="AB1500" i="21"/>
  <c r="AC1500" i="21" s="1"/>
  <c r="AE1500" i="21" s="1"/>
  <c r="AB1499" i="21"/>
  <c r="AC1499" i="21" s="1"/>
  <c r="AE1499" i="21" s="1"/>
  <c r="AB1498" i="21"/>
  <c r="AC1498" i="21" s="1"/>
  <c r="AE1498" i="21" s="1"/>
  <c r="AB1497" i="21"/>
  <c r="AC1497" i="21" s="1"/>
  <c r="AE1497" i="21" s="1"/>
  <c r="AB1496" i="21"/>
  <c r="AC1496" i="21" s="1"/>
  <c r="AE1496" i="21" s="1"/>
  <c r="AB1495" i="21"/>
  <c r="AC1495" i="21" s="1"/>
  <c r="AE1495" i="21" s="1"/>
  <c r="AB1494" i="21"/>
  <c r="AC1494" i="21" s="1"/>
  <c r="AE1494" i="21" s="1"/>
  <c r="AB1493" i="21"/>
  <c r="AC1493" i="21" s="1"/>
  <c r="AE1493" i="21" s="1"/>
  <c r="AB1492" i="21"/>
  <c r="AC1492" i="21" s="1"/>
  <c r="AE1492" i="21" s="1"/>
  <c r="AB1491" i="21"/>
  <c r="AC1491" i="21" s="1"/>
  <c r="AE1491" i="21" s="1"/>
  <c r="AB1490" i="21"/>
  <c r="AC1490" i="21" s="1"/>
  <c r="AE1490" i="21" s="1"/>
  <c r="AB1489" i="21"/>
  <c r="AC1489" i="21" s="1"/>
  <c r="AE1489" i="21" s="1"/>
  <c r="AB1488" i="21"/>
  <c r="AC1488" i="21" s="1"/>
  <c r="AE1488" i="21" s="1"/>
  <c r="AB1487" i="21"/>
  <c r="AC1487" i="21" s="1"/>
  <c r="AE1487" i="21" s="1"/>
  <c r="AB1486" i="21"/>
  <c r="AC1486" i="21" s="1"/>
  <c r="AE1486" i="21" s="1"/>
  <c r="AB1485" i="21"/>
  <c r="AC1485" i="21" s="1"/>
  <c r="AE1485" i="21" s="1"/>
  <c r="AB1484" i="21"/>
  <c r="AC1484" i="21" s="1"/>
  <c r="AE1484" i="21" s="1"/>
  <c r="AB1483" i="21"/>
  <c r="AC1483" i="21" s="1"/>
  <c r="AE1483" i="21" s="1"/>
  <c r="AB1482" i="21"/>
  <c r="AC1482" i="21" s="1"/>
  <c r="AE1482" i="21" s="1"/>
  <c r="AB1481" i="21"/>
  <c r="AC1481" i="21" s="1"/>
  <c r="AE1481" i="21" s="1"/>
  <c r="AB1480" i="21"/>
  <c r="AC1480" i="21" s="1"/>
  <c r="AE1480" i="21" s="1"/>
  <c r="AB1479" i="21"/>
  <c r="AC1479" i="21" s="1"/>
  <c r="AE1479" i="21" s="1"/>
  <c r="AB1477" i="21"/>
  <c r="AC1477" i="21" s="1"/>
  <c r="AE1477" i="21" s="1"/>
  <c r="AB1475" i="21"/>
  <c r="AC1475" i="21" s="1"/>
  <c r="AE1475" i="21" s="1"/>
  <c r="AB1474" i="21"/>
  <c r="AC1474" i="21" s="1"/>
  <c r="AE1474" i="21" s="1"/>
  <c r="AB1472" i="21"/>
  <c r="AC1472" i="21" s="1"/>
  <c r="AE1472" i="21" s="1"/>
  <c r="AB1471" i="21"/>
  <c r="AC1471" i="21" s="1"/>
  <c r="AE1471" i="21" s="1"/>
  <c r="AB1470" i="21"/>
  <c r="AC1470" i="21" s="1"/>
  <c r="AE1470" i="21" s="1"/>
  <c r="AB1469" i="21"/>
  <c r="AC1469" i="21" s="1"/>
  <c r="AE1469" i="21" s="1"/>
  <c r="AB1468" i="21"/>
  <c r="AC1468" i="21" s="1"/>
  <c r="AE1468" i="21" s="1"/>
  <c r="AB1467" i="21"/>
  <c r="AC1467" i="21" s="1"/>
  <c r="AE1467" i="21" s="1"/>
  <c r="AB1466" i="21"/>
  <c r="AC1466" i="21" s="1"/>
  <c r="AE1466" i="21" s="1"/>
  <c r="AB1465" i="21"/>
  <c r="AC1465" i="21" s="1"/>
  <c r="AE1465" i="21" s="1"/>
  <c r="AB1464" i="21"/>
  <c r="AC1464" i="21" s="1"/>
  <c r="AE1464" i="21" s="1"/>
  <c r="AB1463" i="21"/>
  <c r="AC1463" i="21" s="1"/>
  <c r="AE1463" i="21" s="1"/>
  <c r="AB1462" i="21"/>
  <c r="AC1462" i="21" s="1"/>
  <c r="AE1462" i="21" s="1"/>
  <c r="AB1461" i="21"/>
  <c r="AC1461" i="21" s="1"/>
  <c r="AE1461" i="21" s="1"/>
  <c r="AB1460" i="21"/>
  <c r="AC1460" i="21" s="1"/>
  <c r="AE1460" i="21" s="1"/>
  <c r="AB1459" i="21"/>
  <c r="AC1459" i="21" s="1"/>
  <c r="AE1459" i="21" s="1"/>
  <c r="AB1458" i="21"/>
  <c r="AC1458" i="21" s="1"/>
  <c r="AE1458" i="21" s="1"/>
  <c r="AB1457" i="21"/>
  <c r="AC1457" i="21" s="1"/>
  <c r="AE1457" i="21" s="1"/>
  <c r="AB1456" i="21"/>
  <c r="AC1456" i="21" s="1"/>
  <c r="AE1456" i="21" s="1"/>
  <c r="AB1455" i="21"/>
  <c r="AC1455" i="21" s="1"/>
  <c r="AE1455" i="21" s="1"/>
  <c r="AB1454" i="21"/>
  <c r="AC1454" i="21" s="1"/>
  <c r="AE1454" i="21" s="1"/>
  <c r="AB1453" i="21"/>
  <c r="AC1453" i="21" s="1"/>
  <c r="AE1453" i="21" s="1"/>
  <c r="AB1452" i="21"/>
  <c r="AC1452" i="21" s="1"/>
  <c r="AE1452" i="21" s="1"/>
  <c r="AB1451" i="21"/>
  <c r="AC1451" i="21" s="1"/>
  <c r="AE1451" i="21" s="1"/>
  <c r="AB1450" i="21"/>
  <c r="AC1450" i="21" s="1"/>
  <c r="AE1450" i="21" s="1"/>
  <c r="AB1449" i="21"/>
  <c r="AC1449" i="21" s="1"/>
  <c r="AE1449" i="21" s="1"/>
  <c r="AB1448" i="21"/>
  <c r="AC1448" i="21" s="1"/>
  <c r="AE1448" i="21" s="1"/>
  <c r="AB1447" i="21"/>
  <c r="AC1447" i="21" s="1"/>
  <c r="AE1447" i="21" s="1"/>
  <c r="AB1446" i="21"/>
  <c r="AC1446" i="21" s="1"/>
  <c r="AE1446" i="21" s="1"/>
  <c r="AB1445" i="21"/>
  <c r="AC1445" i="21" s="1"/>
  <c r="AE1445" i="21" s="1"/>
  <c r="AB1441" i="21"/>
  <c r="AC1441" i="21" s="1"/>
  <c r="AE1441" i="21" s="1"/>
  <c r="AB1438" i="21"/>
  <c r="AC1438" i="21" s="1"/>
  <c r="AE1438" i="21" s="1"/>
  <c r="AB1436" i="21"/>
  <c r="AC1436" i="21" s="1"/>
  <c r="AE1436" i="21" s="1"/>
  <c r="AB1433" i="21"/>
  <c r="AC1433" i="21" s="1"/>
  <c r="AE1433" i="21" s="1"/>
  <c r="AB1431" i="21"/>
  <c r="AC1431" i="21" s="1"/>
  <c r="AE1431" i="21" s="1"/>
  <c r="AB1430" i="21"/>
  <c r="AC1430" i="21" s="1"/>
  <c r="AE1430" i="21" s="1"/>
  <c r="AB1429" i="21"/>
  <c r="AC1429" i="21" s="1"/>
  <c r="AE1429" i="21" s="1"/>
  <c r="AB1428" i="21"/>
  <c r="AC1428" i="21" s="1"/>
  <c r="AE1428" i="21" s="1"/>
  <c r="AB1427" i="21"/>
  <c r="AC1427" i="21" s="1"/>
  <c r="AE1427" i="21" s="1"/>
  <c r="AB1426" i="21"/>
  <c r="AC1426" i="21" s="1"/>
  <c r="AE1426" i="21" s="1"/>
  <c r="AB1425" i="21"/>
  <c r="AC1425" i="21" s="1"/>
  <c r="AE1425" i="21" s="1"/>
  <c r="AB1424" i="21"/>
  <c r="AC1424" i="21" s="1"/>
  <c r="AE1424" i="21" s="1"/>
  <c r="AB1423" i="21"/>
  <c r="AC1423" i="21" s="1"/>
  <c r="AE1423" i="21" s="1"/>
  <c r="AB1422" i="21"/>
  <c r="AC1422" i="21" s="1"/>
  <c r="AE1422" i="21" s="1"/>
  <c r="AB1421" i="21"/>
  <c r="AC1421" i="21" s="1"/>
  <c r="AE1421" i="21" s="1"/>
  <c r="AB1420" i="21"/>
  <c r="AC1420" i="21" s="1"/>
  <c r="AE1420" i="21" s="1"/>
  <c r="AB1419" i="21"/>
  <c r="AC1419" i="21" s="1"/>
  <c r="AE1419" i="21" s="1"/>
  <c r="AB1418" i="21"/>
  <c r="AC1418" i="21" s="1"/>
  <c r="AE1418" i="21" s="1"/>
  <c r="AB1417" i="21"/>
  <c r="AC1417" i="21" s="1"/>
  <c r="AE1417" i="21" s="1"/>
  <c r="AB1416" i="21"/>
  <c r="AC1416" i="21" s="1"/>
  <c r="AE1416" i="21" s="1"/>
  <c r="AB1415" i="21"/>
  <c r="AC1415" i="21" s="1"/>
  <c r="AE1415" i="21" s="1"/>
  <c r="AB1414" i="21"/>
  <c r="AC1414" i="21" s="1"/>
  <c r="AE1414" i="21" s="1"/>
  <c r="AB1413" i="21"/>
  <c r="AC1413" i="21" s="1"/>
  <c r="AE1413" i="21" s="1"/>
  <c r="AB1412" i="21"/>
  <c r="AC1412" i="21" s="1"/>
  <c r="AE1412" i="21" s="1"/>
  <c r="AB1411" i="21"/>
  <c r="AC1411" i="21" s="1"/>
  <c r="AE1411" i="21" s="1"/>
  <c r="AB1410" i="21"/>
  <c r="AC1410" i="21" s="1"/>
  <c r="AE1410" i="21" s="1"/>
  <c r="AB1409" i="21"/>
  <c r="AC1409" i="21" s="1"/>
  <c r="AE1409" i="21" s="1"/>
  <c r="AB1408" i="21"/>
  <c r="AC1408" i="21" s="1"/>
  <c r="AE1408" i="21" s="1"/>
  <c r="AB1407" i="21"/>
  <c r="AC1407" i="21" s="1"/>
  <c r="AE1407" i="21" s="1"/>
  <c r="AB1406" i="21"/>
  <c r="AC1406" i="21" s="1"/>
  <c r="AE1406" i="21" s="1"/>
  <c r="AB1405" i="21"/>
  <c r="AC1405" i="21" s="1"/>
  <c r="AE1405" i="21" s="1"/>
  <c r="AB1404" i="21"/>
  <c r="AC1404" i="21" s="1"/>
  <c r="AE1404" i="21" s="1"/>
  <c r="AB1403" i="21"/>
  <c r="AC1403" i="21" s="1"/>
  <c r="AE1403" i="21" s="1"/>
  <c r="AB1402" i="21"/>
  <c r="AC1402" i="21" s="1"/>
  <c r="AE1402" i="21" s="1"/>
  <c r="AB1401" i="21"/>
  <c r="AC1401" i="21" s="1"/>
  <c r="AE1401" i="21" s="1"/>
  <c r="AB1400" i="21"/>
  <c r="AC1400" i="21" s="1"/>
  <c r="AE1400" i="21" s="1"/>
  <c r="AB1399" i="21"/>
  <c r="AC1399" i="21" s="1"/>
  <c r="AE1399" i="21" s="1"/>
  <c r="AB1398" i="21"/>
  <c r="AC1398" i="21" s="1"/>
  <c r="AE1398" i="21" s="1"/>
  <c r="AB1397" i="21"/>
  <c r="AC1397" i="21" s="1"/>
  <c r="AE1397" i="21" s="1"/>
  <c r="AB1396" i="21"/>
  <c r="AC1396" i="21" s="1"/>
  <c r="AE1396" i="21" s="1"/>
  <c r="AB1395" i="21"/>
  <c r="AC1395" i="21" s="1"/>
  <c r="AE1395" i="21" s="1"/>
  <c r="AB1394" i="21"/>
  <c r="AC1394" i="21" s="1"/>
  <c r="AE1394" i="21" s="1"/>
  <c r="AB1393" i="21"/>
  <c r="AC1393" i="21" s="1"/>
  <c r="AE1393" i="21" s="1"/>
  <c r="AB1392" i="21"/>
  <c r="AC1392" i="21" s="1"/>
  <c r="AE1392" i="21" s="1"/>
  <c r="AB1391" i="21"/>
  <c r="AC1391" i="21" s="1"/>
  <c r="AE1391" i="21" s="1"/>
  <c r="AB1390" i="21"/>
  <c r="AC1390" i="21" s="1"/>
  <c r="AE1390" i="21" s="1"/>
  <c r="AB1389" i="21"/>
  <c r="AC1389" i="21" s="1"/>
  <c r="AE1389" i="21" s="1"/>
  <c r="AB1388" i="21"/>
  <c r="AC1388" i="21" s="1"/>
  <c r="AE1388" i="21" s="1"/>
  <c r="AB1387" i="21"/>
  <c r="AC1387" i="21" s="1"/>
  <c r="AE1387" i="21" s="1"/>
  <c r="AB1386" i="21"/>
  <c r="AC1386" i="21" s="1"/>
  <c r="AE1386" i="21" s="1"/>
  <c r="AB1385" i="21"/>
  <c r="AC1385" i="21" s="1"/>
  <c r="AE1385" i="21" s="1"/>
  <c r="AB1384" i="21"/>
  <c r="AC1384" i="21" s="1"/>
  <c r="AE1384" i="21" s="1"/>
  <c r="AB1383" i="21"/>
  <c r="AC1383" i="21" s="1"/>
  <c r="AE1383" i="21" s="1"/>
  <c r="AB1382" i="21"/>
  <c r="AC1382" i="21" s="1"/>
  <c r="AE1382" i="21" s="1"/>
  <c r="AB1381" i="21"/>
  <c r="AC1381" i="21" s="1"/>
  <c r="AE1381" i="21" s="1"/>
  <c r="AB1380" i="21"/>
  <c r="AC1380" i="21" s="1"/>
  <c r="AE1380" i="21" s="1"/>
  <c r="AB1379" i="21"/>
  <c r="AC1379" i="21" s="1"/>
  <c r="AE1379" i="21" s="1"/>
  <c r="AB1378" i="21"/>
  <c r="AC1378" i="21" s="1"/>
  <c r="AE1378" i="21" s="1"/>
  <c r="AB1377" i="21"/>
  <c r="AC1377" i="21" s="1"/>
  <c r="AE1377" i="21" s="1"/>
  <c r="AB1376" i="21"/>
  <c r="AC1376" i="21" s="1"/>
  <c r="AE1376" i="21" s="1"/>
  <c r="AB1375" i="21"/>
  <c r="AC1375" i="21" s="1"/>
  <c r="AE1375" i="21" s="1"/>
  <c r="AB1374" i="21"/>
  <c r="AC1374" i="21" s="1"/>
  <c r="AE1374" i="21" s="1"/>
  <c r="AB1373" i="21"/>
  <c r="AC1373" i="21" s="1"/>
  <c r="AE1373" i="21" s="1"/>
  <c r="AB1372" i="21"/>
  <c r="AC1372" i="21" s="1"/>
  <c r="AE1372" i="21" s="1"/>
  <c r="AB1371" i="21"/>
  <c r="AC1371" i="21" s="1"/>
  <c r="AE1371" i="21" s="1"/>
  <c r="AB1370" i="21"/>
  <c r="AC1370" i="21" s="1"/>
  <c r="AE1370" i="21" s="1"/>
  <c r="AB1369" i="21"/>
  <c r="AC1369" i="21" s="1"/>
  <c r="AE1369" i="21" s="1"/>
  <c r="AB1368" i="21"/>
  <c r="AC1368" i="21" s="1"/>
  <c r="AE1368" i="21" s="1"/>
  <c r="AB1367" i="21"/>
  <c r="AC1367" i="21" s="1"/>
  <c r="AE1367" i="21" s="1"/>
  <c r="AB1366" i="21"/>
  <c r="AC1366" i="21" s="1"/>
  <c r="AE1366" i="21" s="1"/>
  <c r="AB1365" i="21"/>
  <c r="AC1365" i="21" s="1"/>
  <c r="AE1365" i="21" s="1"/>
  <c r="AB1364" i="21"/>
  <c r="AC1364" i="21" s="1"/>
  <c r="AE1364" i="21" s="1"/>
  <c r="AB1363" i="21"/>
  <c r="AC1363" i="21" s="1"/>
  <c r="AE1363" i="21" s="1"/>
  <c r="AB1362" i="21"/>
  <c r="AC1362" i="21" s="1"/>
  <c r="AE1362" i="21" s="1"/>
  <c r="AB1361" i="21"/>
  <c r="AC1361" i="21" s="1"/>
  <c r="AE1361" i="21" s="1"/>
  <c r="AB1360" i="21"/>
  <c r="AC1360" i="21" s="1"/>
  <c r="AE1360" i="21" s="1"/>
  <c r="AB1359" i="21"/>
  <c r="AC1359" i="21" s="1"/>
  <c r="AE1359" i="21" s="1"/>
  <c r="AB1358" i="21"/>
  <c r="AC1358" i="21" s="1"/>
  <c r="AE1358" i="21" s="1"/>
  <c r="AB1357" i="21"/>
  <c r="AC1357" i="21" s="1"/>
  <c r="AE1357" i="21" s="1"/>
  <c r="AB1356" i="21"/>
  <c r="AC1356" i="21" s="1"/>
  <c r="AE1356" i="21" s="1"/>
  <c r="AB1355" i="21"/>
  <c r="AC1355" i="21" s="1"/>
  <c r="AE1355" i="21" s="1"/>
  <c r="AB1354" i="21"/>
  <c r="AC1354" i="21" s="1"/>
  <c r="AE1354" i="21" s="1"/>
  <c r="AB1353" i="21"/>
  <c r="AC1353" i="21" s="1"/>
  <c r="AE1353" i="21" s="1"/>
  <c r="AB1352" i="21"/>
  <c r="AC1352" i="21" s="1"/>
  <c r="AE1352" i="21" s="1"/>
  <c r="AB1351" i="21"/>
  <c r="AC1351" i="21" s="1"/>
  <c r="AE1351" i="21" s="1"/>
  <c r="AB1350" i="21"/>
  <c r="AC1350" i="21" s="1"/>
  <c r="AE1350" i="21" s="1"/>
  <c r="AB1349" i="21"/>
  <c r="AC1349" i="21" s="1"/>
  <c r="AE1349" i="21" s="1"/>
  <c r="AB1348" i="21"/>
  <c r="AC1348" i="21" s="1"/>
  <c r="AE1348" i="21" s="1"/>
  <c r="AB1347" i="21"/>
  <c r="AC1347" i="21" s="1"/>
  <c r="AE1347" i="21" s="1"/>
  <c r="AB1346" i="21"/>
  <c r="AC1346" i="21" s="1"/>
  <c r="AE1346" i="21" s="1"/>
  <c r="AB1345" i="21"/>
  <c r="AC1345" i="21" s="1"/>
  <c r="AE1345" i="21" s="1"/>
  <c r="AB1344" i="21"/>
  <c r="AC1344" i="21" s="1"/>
  <c r="AE1344" i="21" s="1"/>
  <c r="AB1343" i="21"/>
  <c r="AC1343" i="21" s="1"/>
  <c r="AE1343" i="21" s="1"/>
  <c r="AB1342" i="21"/>
  <c r="AC1342" i="21" s="1"/>
  <c r="AE1342" i="21" s="1"/>
  <c r="AB1341" i="21"/>
  <c r="AC1341" i="21" s="1"/>
  <c r="AE1341" i="21" s="1"/>
  <c r="AB1340" i="21"/>
  <c r="AC1340" i="21" s="1"/>
  <c r="AE1340" i="21" s="1"/>
  <c r="AB1339" i="21"/>
  <c r="AC1339" i="21" s="1"/>
  <c r="AE1339" i="21" s="1"/>
  <c r="AB1338" i="21"/>
  <c r="AC1338" i="21" s="1"/>
  <c r="AE1338" i="21" s="1"/>
  <c r="AB1337" i="21"/>
  <c r="AC1337" i="21" s="1"/>
  <c r="AE1337" i="21" s="1"/>
  <c r="AB1336" i="21"/>
  <c r="AC1336" i="21" s="1"/>
  <c r="AE1336" i="21" s="1"/>
  <c r="AB1335" i="21"/>
  <c r="AC1335" i="21" s="1"/>
  <c r="AE1335" i="21" s="1"/>
  <c r="AB1334" i="21"/>
  <c r="AC1334" i="21" s="1"/>
  <c r="AE1334" i="21" s="1"/>
  <c r="AB1333" i="21"/>
  <c r="AC1333" i="21" s="1"/>
  <c r="AE1333" i="21" s="1"/>
  <c r="AB1332" i="21"/>
  <c r="AC1332" i="21" s="1"/>
  <c r="AE1332" i="21" s="1"/>
  <c r="AB1331" i="21"/>
  <c r="AC1331" i="21" s="1"/>
  <c r="AE1331" i="21" s="1"/>
  <c r="AB1330" i="21"/>
  <c r="AC1330" i="21" s="1"/>
  <c r="AE1330" i="21" s="1"/>
  <c r="AB1329" i="21"/>
  <c r="AC1329" i="21" s="1"/>
  <c r="AE1329" i="21" s="1"/>
  <c r="AB1328" i="21"/>
  <c r="AC1328" i="21" s="1"/>
  <c r="AE1328" i="21" s="1"/>
  <c r="AB1327" i="21"/>
  <c r="AC1327" i="21" s="1"/>
  <c r="AE1327" i="21" s="1"/>
  <c r="AB1326" i="21"/>
  <c r="AC1326" i="21" s="1"/>
  <c r="AE1326" i="21" s="1"/>
  <c r="AB1325" i="21"/>
  <c r="AC1325" i="21" s="1"/>
  <c r="AE1325" i="21" s="1"/>
  <c r="AB1324" i="21"/>
  <c r="AC1324" i="21" s="1"/>
  <c r="AE1324" i="21" s="1"/>
  <c r="AB1323" i="21"/>
  <c r="AC1323" i="21" s="1"/>
  <c r="AE1323" i="21" s="1"/>
  <c r="AB1322" i="21"/>
  <c r="AC1322" i="21" s="1"/>
  <c r="AE1322" i="21" s="1"/>
  <c r="AB1321" i="21"/>
  <c r="AC1321" i="21" s="1"/>
  <c r="AE1321" i="21" s="1"/>
  <c r="AB1320" i="21"/>
  <c r="AC1320" i="21" s="1"/>
  <c r="AE1320" i="21" s="1"/>
  <c r="AB1319" i="21"/>
  <c r="AC1319" i="21" s="1"/>
  <c r="AE1319" i="21" s="1"/>
  <c r="AB1318" i="21"/>
  <c r="AC1318" i="21" s="1"/>
  <c r="AE1318" i="21" s="1"/>
  <c r="AB1317" i="21"/>
  <c r="AC1317" i="21" s="1"/>
  <c r="AE1317" i="21" s="1"/>
  <c r="AB1316" i="21"/>
  <c r="AC1316" i="21" s="1"/>
  <c r="AE1316" i="21" s="1"/>
  <c r="AB1315" i="21"/>
  <c r="AC1315" i="21" s="1"/>
  <c r="AE1315" i="21" s="1"/>
  <c r="AB1314" i="21"/>
  <c r="AC1314" i="21" s="1"/>
  <c r="AE1314" i="21" s="1"/>
  <c r="AB1313" i="21"/>
  <c r="AC1313" i="21" s="1"/>
  <c r="AE1313" i="21" s="1"/>
  <c r="AB1312" i="21"/>
  <c r="AC1312" i="21" s="1"/>
  <c r="AE1312" i="21" s="1"/>
  <c r="AB1311" i="21"/>
  <c r="AC1311" i="21" s="1"/>
  <c r="AE1311" i="21" s="1"/>
  <c r="AB1310" i="21"/>
  <c r="AC1310" i="21" s="1"/>
  <c r="AE1310" i="21" s="1"/>
  <c r="AB1309" i="21"/>
  <c r="AC1309" i="21" s="1"/>
  <c r="AE1309" i="21" s="1"/>
  <c r="AB1308" i="21"/>
  <c r="AC1308" i="21" s="1"/>
  <c r="AE1308" i="21" s="1"/>
  <c r="AB1307" i="21"/>
  <c r="AC1307" i="21" s="1"/>
  <c r="AE1307" i="21" s="1"/>
  <c r="AB1306" i="21"/>
  <c r="AC1306" i="21" s="1"/>
  <c r="AE1306" i="21" s="1"/>
  <c r="AB1305" i="21"/>
  <c r="AC1305" i="21" s="1"/>
  <c r="AE1305" i="21" s="1"/>
  <c r="AB1304" i="21"/>
  <c r="AC1304" i="21" s="1"/>
  <c r="AE1304" i="21" s="1"/>
  <c r="AB1303" i="21"/>
  <c r="AC1303" i="21" s="1"/>
  <c r="AE1303" i="21" s="1"/>
  <c r="AB1302" i="21"/>
  <c r="AC1302" i="21" s="1"/>
  <c r="AE1302" i="21" s="1"/>
  <c r="AB1301" i="21"/>
  <c r="AC1301" i="21" s="1"/>
  <c r="AE1301" i="21" s="1"/>
  <c r="AB1300" i="21"/>
  <c r="AC1300" i="21" s="1"/>
  <c r="AE1300" i="21" s="1"/>
  <c r="AB1299" i="21"/>
  <c r="AC1299" i="21" s="1"/>
  <c r="AE1299" i="21" s="1"/>
  <c r="AB1298" i="21"/>
  <c r="AC1298" i="21" s="1"/>
  <c r="AE1298" i="21" s="1"/>
  <c r="AB1297" i="21"/>
  <c r="AC1297" i="21" s="1"/>
  <c r="AE1297" i="21" s="1"/>
  <c r="AB1296" i="21"/>
  <c r="AC1296" i="21" s="1"/>
  <c r="AE1296" i="21" s="1"/>
  <c r="AB1295" i="21"/>
  <c r="AC1295" i="21" s="1"/>
  <c r="AE1295" i="21" s="1"/>
  <c r="AB1294" i="21"/>
  <c r="AC1294" i="21" s="1"/>
  <c r="AE1294" i="21" s="1"/>
  <c r="AB1293" i="21"/>
  <c r="AC1293" i="21" s="1"/>
  <c r="AE1293" i="21" s="1"/>
  <c r="AB1292" i="21"/>
  <c r="AC1292" i="21" s="1"/>
  <c r="AE1292" i="21" s="1"/>
  <c r="AB1291" i="21"/>
  <c r="AC1291" i="21" s="1"/>
  <c r="AE1291" i="21" s="1"/>
  <c r="AB1290" i="21"/>
  <c r="AC1290" i="21" s="1"/>
  <c r="AE1290" i="21" s="1"/>
  <c r="AB1289" i="21"/>
  <c r="AC1289" i="21" s="1"/>
  <c r="AE1289" i="21" s="1"/>
  <c r="AB1288" i="21"/>
  <c r="AC1288" i="21" s="1"/>
  <c r="AE1288" i="21" s="1"/>
  <c r="AB1287" i="21"/>
  <c r="AC1287" i="21" s="1"/>
  <c r="AE1287" i="21" s="1"/>
  <c r="AB1286" i="21"/>
  <c r="AC1286" i="21" s="1"/>
  <c r="AE1286" i="21" s="1"/>
  <c r="AB1285" i="21"/>
  <c r="AC1285" i="21" s="1"/>
  <c r="AE1285" i="21" s="1"/>
  <c r="AB1284" i="21"/>
  <c r="AC1284" i="21" s="1"/>
  <c r="AE1284" i="21" s="1"/>
  <c r="AB1283" i="21"/>
  <c r="AC1283" i="21" s="1"/>
  <c r="AE1283" i="21" s="1"/>
  <c r="AB1282" i="21"/>
  <c r="AC1282" i="21" s="1"/>
  <c r="AE1282" i="21" s="1"/>
  <c r="AB1281" i="21"/>
  <c r="AC1281" i="21" s="1"/>
  <c r="AE1281" i="21" s="1"/>
  <c r="AB1280" i="21"/>
  <c r="AC1280" i="21" s="1"/>
  <c r="AE1280" i="21" s="1"/>
  <c r="AB1279" i="21"/>
  <c r="AC1279" i="21" s="1"/>
  <c r="AE1279" i="21" s="1"/>
  <c r="AB1278" i="21"/>
  <c r="AC1278" i="21" s="1"/>
  <c r="AE1278" i="21" s="1"/>
  <c r="AB1277" i="21"/>
  <c r="AC1277" i="21" s="1"/>
  <c r="AE1277" i="21" s="1"/>
  <c r="AB1276" i="21"/>
  <c r="AC1276" i="21" s="1"/>
  <c r="AE1276" i="21" s="1"/>
  <c r="AB1275" i="21"/>
  <c r="AC1275" i="21" s="1"/>
  <c r="AE1275" i="21" s="1"/>
  <c r="AB1274" i="21"/>
  <c r="AC1274" i="21" s="1"/>
  <c r="AE1274" i="21" s="1"/>
  <c r="AB1273" i="21"/>
  <c r="AC1273" i="21" s="1"/>
  <c r="AE1273" i="21" s="1"/>
  <c r="AB1272" i="21"/>
  <c r="AC1272" i="21" s="1"/>
  <c r="AE1272" i="21" s="1"/>
  <c r="AB1271" i="21"/>
  <c r="AC1271" i="21" s="1"/>
  <c r="AE1271" i="21" s="1"/>
  <c r="AB1270" i="21"/>
  <c r="AC1270" i="21" s="1"/>
  <c r="AE1270" i="21" s="1"/>
  <c r="AB1269" i="21"/>
  <c r="AC1269" i="21" s="1"/>
  <c r="AE1269" i="21" s="1"/>
  <c r="AB1268" i="21"/>
  <c r="AC1268" i="21" s="1"/>
  <c r="AE1268" i="21" s="1"/>
  <c r="AB1267" i="21"/>
  <c r="AC1267" i="21" s="1"/>
  <c r="AE1267" i="21" s="1"/>
  <c r="AB1266" i="21"/>
  <c r="AC1266" i="21" s="1"/>
  <c r="AE1266" i="21" s="1"/>
  <c r="AB1265" i="21"/>
  <c r="AC1265" i="21" s="1"/>
  <c r="AE1265" i="21" s="1"/>
  <c r="AB1264" i="21"/>
  <c r="AC1264" i="21" s="1"/>
  <c r="AE1264" i="21" s="1"/>
  <c r="AB1263" i="21"/>
  <c r="AC1263" i="21" s="1"/>
  <c r="AE1263" i="21" s="1"/>
  <c r="AB1262" i="21"/>
  <c r="AC1262" i="21" s="1"/>
  <c r="AE1262" i="21" s="1"/>
  <c r="AB1261" i="21"/>
  <c r="AC1261" i="21" s="1"/>
  <c r="AE1261" i="21" s="1"/>
  <c r="AB1260" i="21"/>
  <c r="AC1260" i="21" s="1"/>
  <c r="AE1260" i="21" s="1"/>
  <c r="AB1259" i="21"/>
  <c r="AC1259" i="21" s="1"/>
  <c r="AE1259" i="21" s="1"/>
  <c r="AB1258" i="21"/>
  <c r="AC1258" i="21" s="1"/>
  <c r="AE1258" i="21" s="1"/>
  <c r="AB1257" i="21"/>
  <c r="AC1257" i="21" s="1"/>
  <c r="AE1257" i="21" s="1"/>
  <c r="AB1256" i="21"/>
  <c r="AC1256" i="21" s="1"/>
  <c r="AE1256" i="21" s="1"/>
  <c r="AB1255" i="21"/>
  <c r="AC1255" i="21" s="1"/>
  <c r="AE1255" i="21" s="1"/>
  <c r="AB1254" i="21"/>
  <c r="AC1254" i="21" s="1"/>
  <c r="AE1254" i="21" s="1"/>
  <c r="AB1253" i="21"/>
  <c r="AC1253" i="21" s="1"/>
  <c r="AE1253" i="21" s="1"/>
  <c r="AB1252" i="21"/>
  <c r="AC1252" i="21" s="1"/>
  <c r="AE1252" i="21" s="1"/>
  <c r="AB1251" i="21"/>
  <c r="AC1251" i="21" s="1"/>
  <c r="AE1251" i="21" s="1"/>
  <c r="AB1250" i="21"/>
  <c r="AC1250" i="21" s="1"/>
  <c r="AE1250" i="21" s="1"/>
  <c r="AB1249" i="21"/>
  <c r="AC1249" i="21" s="1"/>
  <c r="AE1249" i="21" s="1"/>
  <c r="AB1248" i="21"/>
  <c r="AC1248" i="21" s="1"/>
  <c r="AE1248" i="21" s="1"/>
  <c r="AB1247" i="21"/>
  <c r="AC1247" i="21" s="1"/>
  <c r="AE1247" i="21" s="1"/>
  <c r="AB1246" i="21"/>
  <c r="AC1246" i="21" s="1"/>
  <c r="AE1246" i="21" s="1"/>
  <c r="AB1245" i="21"/>
  <c r="AC1245" i="21" s="1"/>
  <c r="AE1245" i="21" s="1"/>
  <c r="AB1244" i="21"/>
  <c r="AC1244" i="21" s="1"/>
  <c r="AE1244" i="21" s="1"/>
  <c r="AB1243" i="21"/>
  <c r="AC1243" i="21" s="1"/>
  <c r="AE1243" i="21" s="1"/>
  <c r="AB1242" i="21"/>
  <c r="AC1242" i="21" s="1"/>
  <c r="AE1242" i="21" s="1"/>
  <c r="AB1241" i="21"/>
  <c r="AC1241" i="21" s="1"/>
  <c r="AE1241" i="21" s="1"/>
  <c r="AB1240" i="21"/>
  <c r="AC1240" i="21" s="1"/>
  <c r="AE1240" i="21" s="1"/>
  <c r="AB1239" i="21"/>
  <c r="AC1239" i="21" s="1"/>
  <c r="AE1239" i="21" s="1"/>
  <c r="AB1238" i="21"/>
  <c r="AC1238" i="21" s="1"/>
  <c r="AE1238" i="21" s="1"/>
  <c r="AB1237" i="21"/>
  <c r="AC1237" i="21" s="1"/>
  <c r="AE1237" i="21" s="1"/>
  <c r="AB1236" i="21"/>
  <c r="AC1236" i="21" s="1"/>
  <c r="AE1236" i="21" s="1"/>
  <c r="AB1235" i="21"/>
  <c r="AC1235" i="21" s="1"/>
  <c r="AE1235" i="21" s="1"/>
  <c r="AB1234" i="21"/>
  <c r="AC1234" i="21" s="1"/>
  <c r="AE1234" i="21" s="1"/>
  <c r="AB1233" i="21"/>
  <c r="AC1233" i="21" s="1"/>
  <c r="AE1233" i="21" s="1"/>
  <c r="AB1232" i="21"/>
  <c r="AC1232" i="21" s="1"/>
  <c r="AE1232" i="21" s="1"/>
  <c r="AB1231" i="21"/>
  <c r="AC1231" i="21" s="1"/>
  <c r="AE1231" i="21" s="1"/>
  <c r="AB1230" i="21"/>
  <c r="AC1230" i="21" s="1"/>
  <c r="AE1230" i="21" s="1"/>
  <c r="AB1229" i="21"/>
  <c r="AC1229" i="21" s="1"/>
  <c r="AE1229" i="21" s="1"/>
  <c r="AB1228" i="21"/>
  <c r="AC1228" i="21" s="1"/>
  <c r="AE1228" i="21" s="1"/>
  <c r="AB1227" i="21"/>
  <c r="AC1227" i="21" s="1"/>
  <c r="AE1227" i="21" s="1"/>
  <c r="AB1226" i="21"/>
  <c r="AC1226" i="21" s="1"/>
  <c r="AE1226" i="21" s="1"/>
  <c r="AB1225" i="21"/>
  <c r="AC1225" i="21" s="1"/>
  <c r="AE1225" i="21" s="1"/>
  <c r="AB1224" i="21"/>
  <c r="AC1224" i="21" s="1"/>
  <c r="AE1224" i="21" s="1"/>
  <c r="AB1223" i="21"/>
  <c r="AC1223" i="21" s="1"/>
  <c r="AE1223" i="21" s="1"/>
  <c r="AB1222" i="21"/>
  <c r="AC1222" i="21" s="1"/>
  <c r="AE1222" i="21" s="1"/>
  <c r="AB1221" i="21"/>
  <c r="AC1221" i="21" s="1"/>
  <c r="AE1221" i="21" s="1"/>
  <c r="AB1220" i="21"/>
  <c r="AC1220" i="21" s="1"/>
  <c r="AE1220" i="21" s="1"/>
  <c r="AB1219" i="21"/>
  <c r="AC1219" i="21" s="1"/>
  <c r="AE1219" i="21" s="1"/>
  <c r="AB1218" i="21"/>
  <c r="AC1218" i="21" s="1"/>
  <c r="AE1218" i="21" s="1"/>
  <c r="AB1217" i="21"/>
  <c r="AC1217" i="21" s="1"/>
  <c r="AE1217" i="21" s="1"/>
  <c r="AB1216" i="21"/>
  <c r="AC1216" i="21" s="1"/>
  <c r="AE1216" i="21" s="1"/>
  <c r="AB1215" i="21"/>
  <c r="AC1215" i="21" s="1"/>
  <c r="AE1215" i="21" s="1"/>
  <c r="AB1214" i="21"/>
  <c r="AC1214" i="21" s="1"/>
  <c r="AE1214" i="21" s="1"/>
  <c r="AB1213" i="21"/>
  <c r="AC1213" i="21" s="1"/>
  <c r="AE1213" i="21" s="1"/>
  <c r="AB1212" i="21"/>
  <c r="AC1212" i="21" s="1"/>
  <c r="AE1212" i="21" s="1"/>
  <c r="AB1211" i="21"/>
  <c r="AC1211" i="21" s="1"/>
  <c r="AE1211" i="21" s="1"/>
  <c r="AB1210" i="21"/>
  <c r="AC1210" i="21" s="1"/>
  <c r="AE1210" i="21" s="1"/>
  <c r="AB1209" i="21"/>
  <c r="AC1209" i="21" s="1"/>
  <c r="AE1209" i="21" s="1"/>
  <c r="AB1208" i="21"/>
  <c r="AC1208" i="21" s="1"/>
  <c r="AE1208" i="21" s="1"/>
  <c r="AB1207" i="21"/>
  <c r="AC1207" i="21" s="1"/>
  <c r="AE1207" i="21" s="1"/>
  <c r="AB1206" i="21"/>
  <c r="AC1206" i="21" s="1"/>
  <c r="AE1206" i="21" s="1"/>
  <c r="AB1205" i="21"/>
  <c r="AC1205" i="21" s="1"/>
  <c r="AE1205" i="21" s="1"/>
  <c r="AB1204" i="21"/>
  <c r="AC1204" i="21" s="1"/>
  <c r="AE1204" i="21" s="1"/>
  <c r="AB1203" i="21"/>
  <c r="AC1203" i="21" s="1"/>
  <c r="AE1203" i="21" s="1"/>
  <c r="AB1202" i="21"/>
  <c r="AC1202" i="21" s="1"/>
  <c r="AE1202" i="21" s="1"/>
  <c r="AB1201" i="21"/>
  <c r="AC1201" i="21" s="1"/>
  <c r="AE1201" i="21" s="1"/>
  <c r="AB1200" i="21"/>
  <c r="AC1200" i="21" s="1"/>
  <c r="AE1200" i="21" s="1"/>
  <c r="AB1199" i="21"/>
  <c r="AC1199" i="21" s="1"/>
  <c r="AE1199" i="21" s="1"/>
  <c r="AB1198" i="21"/>
  <c r="AC1198" i="21" s="1"/>
  <c r="AE1198" i="21" s="1"/>
  <c r="AB1197" i="21"/>
  <c r="AC1197" i="21" s="1"/>
  <c r="AE1197" i="21" s="1"/>
  <c r="AB1196" i="21"/>
  <c r="AC1196" i="21" s="1"/>
  <c r="AE1196" i="21" s="1"/>
  <c r="AB1195" i="21"/>
  <c r="AC1195" i="21" s="1"/>
  <c r="AE1195" i="21" s="1"/>
  <c r="AB1194" i="21"/>
  <c r="AC1194" i="21" s="1"/>
  <c r="AE1194" i="21" s="1"/>
  <c r="AB1193" i="21"/>
  <c r="AC1193" i="21" s="1"/>
  <c r="AE1193" i="21" s="1"/>
  <c r="AB1192" i="21"/>
  <c r="AC1192" i="21" s="1"/>
  <c r="AE1192" i="21" s="1"/>
  <c r="AB1191" i="21"/>
  <c r="AC1191" i="21" s="1"/>
  <c r="AE1191" i="21" s="1"/>
  <c r="AB1190" i="21"/>
  <c r="AC1190" i="21" s="1"/>
  <c r="AE1190" i="21" s="1"/>
  <c r="AB1189" i="21"/>
  <c r="AC1189" i="21" s="1"/>
  <c r="AE1189" i="21" s="1"/>
  <c r="AB1188" i="21"/>
  <c r="AC1188" i="21" s="1"/>
  <c r="AE1188" i="21" s="1"/>
  <c r="AB1187" i="21"/>
  <c r="AC1187" i="21" s="1"/>
  <c r="AE1187" i="21" s="1"/>
  <c r="AB1186" i="21"/>
  <c r="AC1186" i="21" s="1"/>
  <c r="AE1186" i="21" s="1"/>
  <c r="AB1185" i="21"/>
  <c r="AC1185" i="21" s="1"/>
  <c r="AE1185" i="21" s="1"/>
  <c r="AB1184" i="21"/>
  <c r="AC1184" i="21" s="1"/>
  <c r="AE1184" i="21" s="1"/>
  <c r="AB1183" i="21"/>
  <c r="AC1183" i="21" s="1"/>
  <c r="AE1183" i="21" s="1"/>
  <c r="AB1182" i="21"/>
  <c r="AC1182" i="21" s="1"/>
  <c r="AE1182" i="21" s="1"/>
  <c r="AB1181" i="21"/>
  <c r="AC1181" i="21" s="1"/>
  <c r="AE1181" i="21" s="1"/>
  <c r="AB1180" i="21"/>
  <c r="AC1180" i="21" s="1"/>
  <c r="AE1180" i="21" s="1"/>
  <c r="AB1179" i="21"/>
  <c r="AC1179" i="21" s="1"/>
  <c r="AE1179" i="21" s="1"/>
  <c r="AB1178" i="21"/>
  <c r="AC1178" i="21" s="1"/>
  <c r="AE1178" i="21" s="1"/>
  <c r="AB1177" i="21"/>
  <c r="AC1177" i="21" s="1"/>
  <c r="AE1177" i="21" s="1"/>
  <c r="AB1176" i="21"/>
  <c r="AC1176" i="21" s="1"/>
  <c r="AE1176" i="21" s="1"/>
  <c r="AB1175" i="21"/>
  <c r="AC1175" i="21" s="1"/>
  <c r="AE1175" i="21" s="1"/>
  <c r="AB1174" i="21"/>
  <c r="AC1174" i="21" s="1"/>
  <c r="AE1174" i="21" s="1"/>
  <c r="AB1173" i="21"/>
  <c r="AC1173" i="21" s="1"/>
  <c r="AE1173" i="21" s="1"/>
  <c r="AB1172" i="21"/>
  <c r="AC1172" i="21" s="1"/>
  <c r="AE1172" i="21" s="1"/>
  <c r="AB1171" i="21"/>
  <c r="AC1171" i="21" s="1"/>
  <c r="AE1171" i="21" s="1"/>
  <c r="AB1170" i="21"/>
  <c r="AC1170" i="21" s="1"/>
  <c r="AE1170" i="21" s="1"/>
  <c r="AB1169" i="21"/>
  <c r="AC1169" i="21" s="1"/>
  <c r="AE1169" i="21" s="1"/>
  <c r="AB1168" i="21"/>
  <c r="AC1168" i="21" s="1"/>
  <c r="AE1168" i="21" s="1"/>
  <c r="AB1167" i="21"/>
  <c r="AC1167" i="21" s="1"/>
  <c r="AE1167" i="21" s="1"/>
  <c r="AB1166" i="21"/>
  <c r="AC1166" i="21" s="1"/>
  <c r="AE1166" i="21" s="1"/>
  <c r="AB1165" i="21"/>
  <c r="AC1165" i="21" s="1"/>
  <c r="AE1165" i="21" s="1"/>
  <c r="AB1164" i="21"/>
  <c r="AC1164" i="21" s="1"/>
  <c r="AE1164" i="21" s="1"/>
  <c r="AB1163" i="21"/>
  <c r="AC1163" i="21" s="1"/>
  <c r="AE1163" i="21" s="1"/>
  <c r="AB1162" i="21"/>
  <c r="AC1162" i="21" s="1"/>
  <c r="AE1162" i="21" s="1"/>
  <c r="AB1161" i="21"/>
  <c r="AC1161" i="21" s="1"/>
  <c r="AE1161" i="21" s="1"/>
  <c r="AB1160" i="21"/>
  <c r="AC1160" i="21" s="1"/>
  <c r="AE1160" i="21" s="1"/>
  <c r="AB1159" i="21"/>
  <c r="AC1159" i="21" s="1"/>
  <c r="AE1159" i="21" s="1"/>
  <c r="AB1158" i="21"/>
  <c r="AC1158" i="21" s="1"/>
  <c r="AE1158" i="21" s="1"/>
  <c r="AB1157" i="21"/>
  <c r="AC1157" i="21" s="1"/>
  <c r="AE1157" i="21" s="1"/>
  <c r="AB1156" i="21"/>
  <c r="AC1156" i="21" s="1"/>
  <c r="AE1156" i="21" s="1"/>
  <c r="AB1155" i="21"/>
  <c r="AC1155" i="21" s="1"/>
  <c r="AE1155" i="21" s="1"/>
  <c r="AB1154" i="21"/>
  <c r="AC1154" i="21" s="1"/>
  <c r="AE1154" i="21" s="1"/>
  <c r="AB1153" i="21"/>
  <c r="AC1153" i="21" s="1"/>
  <c r="AE1153" i="21" s="1"/>
  <c r="AB1152" i="21"/>
  <c r="AC1152" i="21" s="1"/>
  <c r="AE1152" i="21" s="1"/>
  <c r="AB1151" i="21"/>
  <c r="AC1151" i="21" s="1"/>
  <c r="AE1151" i="21" s="1"/>
  <c r="AB1150" i="21"/>
  <c r="AC1150" i="21" s="1"/>
  <c r="AE1150" i="21" s="1"/>
  <c r="AB1149" i="21"/>
  <c r="AC1149" i="21" s="1"/>
  <c r="AE1149" i="21" s="1"/>
  <c r="AB1148" i="21"/>
  <c r="AC1148" i="21" s="1"/>
  <c r="AE1148" i="21" s="1"/>
  <c r="AB1147" i="21"/>
  <c r="AC1147" i="21" s="1"/>
  <c r="AE1147" i="21" s="1"/>
  <c r="AB1146" i="21"/>
  <c r="AC1146" i="21" s="1"/>
  <c r="AE1146" i="21" s="1"/>
  <c r="AB1145" i="21"/>
  <c r="AC1145" i="21" s="1"/>
  <c r="AE1145" i="21" s="1"/>
  <c r="AB1144" i="21"/>
  <c r="AC1144" i="21" s="1"/>
  <c r="AE1144" i="21" s="1"/>
  <c r="AB1143" i="21"/>
  <c r="AC1143" i="21" s="1"/>
  <c r="AE1143" i="21" s="1"/>
  <c r="AB1142" i="21"/>
  <c r="AC1142" i="21" s="1"/>
  <c r="AE1142" i="21" s="1"/>
  <c r="AB1141" i="21"/>
  <c r="AC1141" i="21" s="1"/>
  <c r="AE1141" i="21" s="1"/>
  <c r="AB1140" i="21"/>
  <c r="AC1140" i="21" s="1"/>
  <c r="AE1140" i="21" s="1"/>
  <c r="AB1139" i="21"/>
  <c r="AC1139" i="21" s="1"/>
  <c r="AE1139" i="21" s="1"/>
  <c r="AB1138" i="21"/>
  <c r="AC1138" i="21" s="1"/>
  <c r="AE1138" i="21" s="1"/>
  <c r="AB1137" i="21"/>
  <c r="AC1137" i="21" s="1"/>
  <c r="AE1137" i="21" s="1"/>
  <c r="AB1136" i="21"/>
  <c r="AC1136" i="21" s="1"/>
  <c r="AE1136" i="21" s="1"/>
  <c r="AB1135" i="21"/>
  <c r="AC1135" i="21" s="1"/>
  <c r="AE1135" i="21" s="1"/>
  <c r="AB1134" i="21"/>
  <c r="AC1134" i="21" s="1"/>
  <c r="AE1134" i="21" s="1"/>
  <c r="AB1133" i="21"/>
  <c r="AC1133" i="21" s="1"/>
  <c r="AE1133" i="21" s="1"/>
  <c r="AB1132" i="21"/>
  <c r="AC1132" i="21" s="1"/>
  <c r="AE1132" i="21" s="1"/>
  <c r="AB1131" i="21"/>
  <c r="AC1131" i="21" s="1"/>
  <c r="AE1131" i="21" s="1"/>
  <c r="AB1130" i="21"/>
  <c r="AC1130" i="21" s="1"/>
  <c r="AE1130" i="21" s="1"/>
  <c r="AB1129" i="21"/>
  <c r="AC1129" i="21" s="1"/>
  <c r="AE1129" i="21" s="1"/>
  <c r="AB1128" i="21"/>
  <c r="AC1128" i="21" s="1"/>
  <c r="AE1128" i="21" s="1"/>
  <c r="AB1127" i="21"/>
  <c r="AC1127" i="21" s="1"/>
  <c r="AE1127" i="21" s="1"/>
  <c r="AB1126" i="21"/>
  <c r="AC1126" i="21" s="1"/>
  <c r="AE1126" i="21" s="1"/>
  <c r="AB1125" i="21"/>
  <c r="AC1125" i="21" s="1"/>
  <c r="AE1125" i="21" s="1"/>
  <c r="AB1124" i="21"/>
  <c r="AC1124" i="21" s="1"/>
  <c r="AE1124" i="21" s="1"/>
  <c r="AB1123" i="21"/>
  <c r="AC1123" i="21" s="1"/>
  <c r="AE1123" i="21" s="1"/>
  <c r="AB1122" i="21"/>
  <c r="AC1122" i="21" s="1"/>
  <c r="AE1122" i="21" s="1"/>
  <c r="AB1121" i="21"/>
  <c r="AC1121" i="21" s="1"/>
  <c r="AE1121" i="21" s="1"/>
  <c r="AB1120" i="21"/>
  <c r="AC1120" i="21" s="1"/>
  <c r="AE1120" i="21" s="1"/>
  <c r="AB1119" i="21"/>
  <c r="AC1119" i="21" s="1"/>
  <c r="AE1119" i="21" s="1"/>
  <c r="AB1118" i="21"/>
  <c r="AC1118" i="21" s="1"/>
  <c r="AE1118" i="21" s="1"/>
  <c r="AB1117" i="21"/>
  <c r="AC1117" i="21" s="1"/>
  <c r="AE1117" i="21" s="1"/>
  <c r="AB1116" i="21"/>
  <c r="AC1116" i="21" s="1"/>
  <c r="AE1116" i="21" s="1"/>
  <c r="AB1115" i="21"/>
  <c r="AC1115" i="21" s="1"/>
  <c r="AE1115" i="21" s="1"/>
  <c r="AB1114" i="21"/>
  <c r="AC1114" i="21" s="1"/>
  <c r="AE1114" i="21" s="1"/>
  <c r="AB1113" i="21"/>
  <c r="AC1113" i="21" s="1"/>
  <c r="AE1113" i="21" s="1"/>
  <c r="AB1112" i="21"/>
  <c r="AC1112" i="21" s="1"/>
  <c r="AE1112" i="21" s="1"/>
  <c r="AB1111" i="21"/>
  <c r="AC1111" i="21" s="1"/>
  <c r="AE1111" i="21" s="1"/>
  <c r="AB1110" i="21"/>
  <c r="AC1110" i="21" s="1"/>
  <c r="AE1110" i="21" s="1"/>
  <c r="AB1109" i="21"/>
  <c r="AC1109" i="21" s="1"/>
  <c r="AE1109" i="21" s="1"/>
  <c r="AB1108" i="21"/>
  <c r="AC1108" i="21" s="1"/>
  <c r="AE1108" i="21" s="1"/>
  <c r="AB1107" i="21"/>
  <c r="AC1107" i="21" s="1"/>
  <c r="AE1107" i="21" s="1"/>
  <c r="AB1106" i="21"/>
  <c r="AC1106" i="21" s="1"/>
  <c r="AE1106" i="21" s="1"/>
  <c r="AB1105" i="21"/>
  <c r="AC1105" i="21" s="1"/>
  <c r="AE1105" i="21" s="1"/>
  <c r="AB1104" i="21"/>
  <c r="AC1104" i="21" s="1"/>
  <c r="AE1104" i="21" s="1"/>
  <c r="AB1103" i="21"/>
  <c r="AC1103" i="21" s="1"/>
  <c r="AE1103" i="21" s="1"/>
  <c r="AB1102" i="21"/>
  <c r="AC1102" i="21" s="1"/>
  <c r="AE1102" i="21" s="1"/>
  <c r="AB1101" i="21"/>
  <c r="AC1101" i="21" s="1"/>
  <c r="AE1101" i="21" s="1"/>
  <c r="AB1100" i="21"/>
  <c r="AC1100" i="21" s="1"/>
  <c r="AE1100" i="21" s="1"/>
  <c r="AB1099" i="21"/>
  <c r="AC1099" i="21" s="1"/>
  <c r="AE1099" i="21" s="1"/>
  <c r="AB1098" i="21"/>
  <c r="AC1098" i="21" s="1"/>
  <c r="AE1098" i="21" s="1"/>
  <c r="AB1097" i="21"/>
  <c r="AC1097" i="21" s="1"/>
  <c r="AE1097" i="21" s="1"/>
  <c r="AB1096" i="21"/>
  <c r="AC1096" i="21" s="1"/>
  <c r="AE1096" i="21" s="1"/>
  <c r="AB1095" i="21"/>
  <c r="AC1095" i="21" s="1"/>
  <c r="AE1095" i="21" s="1"/>
  <c r="AB1094" i="21"/>
  <c r="AC1094" i="21" s="1"/>
  <c r="AE1094" i="21" s="1"/>
  <c r="AB1093" i="21"/>
  <c r="AC1093" i="21" s="1"/>
  <c r="AE1093" i="21" s="1"/>
  <c r="AB1092" i="21"/>
  <c r="AC1092" i="21" s="1"/>
  <c r="AE1092" i="21" s="1"/>
  <c r="AB1091" i="21"/>
  <c r="AC1091" i="21" s="1"/>
  <c r="AE1091" i="21" s="1"/>
  <c r="AB1090" i="21"/>
  <c r="AC1090" i="21" s="1"/>
  <c r="AE1090" i="21" s="1"/>
  <c r="AB1089" i="21"/>
  <c r="AC1089" i="21" s="1"/>
  <c r="AE1089" i="21" s="1"/>
  <c r="AB1088" i="21"/>
  <c r="AC1088" i="21" s="1"/>
  <c r="AE1088" i="21" s="1"/>
  <c r="AB1087" i="21"/>
  <c r="AC1087" i="21" s="1"/>
  <c r="AE1087" i="21" s="1"/>
  <c r="AB1086" i="21"/>
  <c r="AC1086" i="21" s="1"/>
  <c r="AE1086" i="21" s="1"/>
  <c r="AB1085" i="21"/>
  <c r="AC1085" i="21" s="1"/>
  <c r="AE1085" i="21" s="1"/>
  <c r="AB1084" i="21"/>
  <c r="AC1084" i="21" s="1"/>
  <c r="AE1084" i="21" s="1"/>
  <c r="AB1083" i="21"/>
  <c r="AC1083" i="21" s="1"/>
  <c r="AE1083" i="21" s="1"/>
  <c r="AB1082" i="21"/>
  <c r="AC1082" i="21" s="1"/>
  <c r="AE1082" i="21" s="1"/>
  <c r="AB1081" i="21"/>
  <c r="AC1081" i="21" s="1"/>
  <c r="AE1081" i="21" s="1"/>
  <c r="AB1080" i="21"/>
  <c r="AC1080" i="21" s="1"/>
  <c r="AE1080" i="21" s="1"/>
  <c r="AB1079" i="21"/>
  <c r="AC1079" i="21" s="1"/>
  <c r="AE1079" i="21" s="1"/>
  <c r="AB1078" i="21"/>
  <c r="AC1078" i="21" s="1"/>
  <c r="AE1078" i="21" s="1"/>
  <c r="AB1077" i="21"/>
  <c r="AC1077" i="21" s="1"/>
  <c r="AE1077" i="21" s="1"/>
  <c r="AB1076" i="21"/>
  <c r="AC1076" i="21" s="1"/>
  <c r="AE1076" i="21" s="1"/>
  <c r="AB1075" i="21"/>
  <c r="AC1075" i="21" s="1"/>
  <c r="AE1075" i="21" s="1"/>
  <c r="AB1074" i="21"/>
  <c r="AC1074" i="21" s="1"/>
  <c r="AE1074" i="21" s="1"/>
  <c r="AB1073" i="21"/>
  <c r="AC1073" i="21" s="1"/>
  <c r="AE1073" i="21" s="1"/>
  <c r="AB1072" i="21"/>
  <c r="AC1072" i="21" s="1"/>
  <c r="AE1072" i="21" s="1"/>
  <c r="AB1071" i="21"/>
  <c r="AC1071" i="21" s="1"/>
  <c r="AE1071" i="21" s="1"/>
  <c r="AB1070" i="21"/>
  <c r="AC1070" i="21" s="1"/>
  <c r="AE1070" i="21" s="1"/>
  <c r="AB1069" i="21"/>
  <c r="AC1069" i="21" s="1"/>
  <c r="AE1069" i="21" s="1"/>
  <c r="AB1068" i="21"/>
  <c r="AC1068" i="21" s="1"/>
  <c r="AE1068" i="21" s="1"/>
  <c r="AB1067" i="21"/>
  <c r="AC1067" i="21" s="1"/>
  <c r="AE1067" i="21" s="1"/>
  <c r="AB1066" i="21"/>
  <c r="AC1066" i="21" s="1"/>
  <c r="AE1066" i="21" s="1"/>
  <c r="AB1065" i="21"/>
  <c r="AC1065" i="21" s="1"/>
  <c r="AE1065" i="21" s="1"/>
  <c r="AB1064" i="21"/>
  <c r="AC1064" i="21" s="1"/>
  <c r="AE1064" i="21" s="1"/>
  <c r="AB1063" i="21"/>
  <c r="AC1063" i="21" s="1"/>
  <c r="AE1063" i="21" s="1"/>
  <c r="AB1062" i="21"/>
  <c r="AC1062" i="21" s="1"/>
  <c r="AE1062" i="21" s="1"/>
  <c r="AB1061" i="21"/>
  <c r="AC1061" i="21" s="1"/>
  <c r="AE1061" i="21" s="1"/>
  <c r="AB1060" i="21"/>
  <c r="AC1060" i="21" s="1"/>
  <c r="AE1060" i="21" s="1"/>
  <c r="AB1059" i="21"/>
  <c r="AC1059" i="21" s="1"/>
  <c r="AE1059" i="21" s="1"/>
  <c r="AB1058" i="21"/>
  <c r="AC1058" i="21" s="1"/>
  <c r="AE1058" i="21" s="1"/>
  <c r="AB1057" i="21"/>
  <c r="AC1057" i="21" s="1"/>
  <c r="AE1057" i="21" s="1"/>
  <c r="AB1056" i="21"/>
  <c r="AC1056" i="21" s="1"/>
  <c r="AE1056" i="21" s="1"/>
  <c r="AB1055" i="21"/>
  <c r="AC1055" i="21" s="1"/>
  <c r="AE1055" i="21" s="1"/>
  <c r="AB1054" i="21"/>
  <c r="AC1054" i="21" s="1"/>
  <c r="AE1054" i="21" s="1"/>
  <c r="AB1053" i="21"/>
  <c r="AC1053" i="21" s="1"/>
  <c r="AE1053" i="21" s="1"/>
  <c r="AB1052" i="21"/>
  <c r="AC1052" i="21" s="1"/>
  <c r="AE1052" i="21" s="1"/>
  <c r="AB1051" i="21"/>
  <c r="AC1051" i="21" s="1"/>
  <c r="AE1051" i="21" s="1"/>
  <c r="AB1050" i="21"/>
  <c r="AC1050" i="21" s="1"/>
  <c r="AE1050" i="21" s="1"/>
  <c r="AB1049" i="21"/>
  <c r="AC1049" i="21" s="1"/>
  <c r="AE1049" i="21" s="1"/>
  <c r="AB1048" i="21"/>
  <c r="AC1048" i="21" s="1"/>
  <c r="AE1048" i="21" s="1"/>
  <c r="AB1047" i="21"/>
  <c r="AC1047" i="21" s="1"/>
  <c r="AE1047" i="21" s="1"/>
  <c r="AB1046" i="21"/>
  <c r="AC1046" i="21" s="1"/>
  <c r="AE1046" i="21" s="1"/>
  <c r="AB1045" i="21"/>
  <c r="AC1045" i="21" s="1"/>
  <c r="AE1045" i="21" s="1"/>
  <c r="AB1044" i="21"/>
  <c r="AC1044" i="21" s="1"/>
  <c r="AE1044" i="21" s="1"/>
  <c r="AB1043" i="21"/>
  <c r="AC1043" i="21" s="1"/>
  <c r="AE1043" i="21" s="1"/>
  <c r="AB1042" i="21"/>
  <c r="AC1042" i="21" s="1"/>
  <c r="AE1042" i="21" s="1"/>
  <c r="AB1041" i="21"/>
  <c r="AC1041" i="21" s="1"/>
  <c r="AE1041" i="21" s="1"/>
  <c r="AB1040" i="21"/>
  <c r="AC1040" i="21" s="1"/>
  <c r="AE1040" i="21" s="1"/>
  <c r="AB1039" i="21"/>
  <c r="AC1039" i="21" s="1"/>
  <c r="AE1039" i="21" s="1"/>
  <c r="AB1038" i="21"/>
  <c r="AC1038" i="21" s="1"/>
  <c r="AE1038" i="21" s="1"/>
  <c r="AB1037" i="21"/>
  <c r="AC1037" i="21" s="1"/>
  <c r="AE1037" i="21" s="1"/>
  <c r="AB1036" i="21"/>
  <c r="AC1036" i="21" s="1"/>
  <c r="AE1036" i="21" s="1"/>
  <c r="AB1035" i="21"/>
  <c r="AC1035" i="21" s="1"/>
  <c r="AE1035" i="21" s="1"/>
  <c r="AB1034" i="21"/>
  <c r="AC1034" i="21" s="1"/>
  <c r="AE1034" i="21" s="1"/>
  <c r="AB1033" i="21"/>
  <c r="AC1033" i="21" s="1"/>
  <c r="AE1033" i="21" s="1"/>
  <c r="AB1032" i="21"/>
  <c r="AC1032" i="21" s="1"/>
  <c r="AE1032" i="21" s="1"/>
  <c r="AB1031" i="21"/>
  <c r="AC1031" i="21" s="1"/>
  <c r="AE1031" i="21" s="1"/>
  <c r="AB1030" i="21"/>
  <c r="AC1030" i="21" s="1"/>
  <c r="AE1030" i="21" s="1"/>
  <c r="AB1028" i="21"/>
  <c r="AC1028" i="21" s="1"/>
  <c r="AE1028" i="21" s="1"/>
  <c r="AB1027" i="21"/>
  <c r="AC1027" i="21" s="1"/>
  <c r="AE1027" i="21" s="1"/>
  <c r="AB1026" i="21"/>
  <c r="AC1026" i="21" s="1"/>
  <c r="AE1026" i="21" s="1"/>
  <c r="AB1025" i="21"/>
  <c r="AC1025" i="21" s="1"/>
  <c r="AE1025" i="21" s="1"/>
  <c r="AB1024" i="21"/>
  <c r="AC1024" i="21" s="1"/>
  <c r="AE1024" i="21" s="1"/>
  <c r="AB1023" i="21"/>
  <c r="AC1023" i="21" s="1"/>
  <c r="AE1023" i="21" s="1"/>
  <c r="AB1022" i="21"/>
  <c r="AC1022" i="21" s="1"/>
  <c r="AE1022" i="21" s="1"/>
  <c r="AB1021" i="21"/>
  <c r="AC1021" i="21" s="1"/>
  <c r="AE1021" i="21" s="1"/>
  <c r="AB1020" i="21"/>
  <c r="AC1020" i="21" s="1"/>
  <c r="AE1020" i="21" s="1"/>
  <c r="AB1019" i="21"/>
  <c r="AC1019" i="21" s="1"/>
  <c r="AE1019" i="21" s="1"/>
  <c r="AB1018" i="21"/>
  <c r="AC1018" i="21" s="1"/>
  <c r="AE1018" i="21" s="1"/>
  <c r="AB1017" i="21"/>
  <c r="AC1017" i="21" s="1"/>
  <c r="AE1017" i="21" s="1"/>
  <c r="AB1016" i="21"/>
  <c r="AC1016" i="21" s="1"/>
  <c r="AE1016" i="21" s="1"/>
  <c r="AB1015" i="21"/>
  <c r="AC1015" i="21" s="1"/>
  <c r="AE1015" i="21" s="1"/>
  <c r="AB1014" i="21"/>
  <c r="AC1014" i="21" s="1"/>
  <c r="AE1014" i="21" s="1"/>
  <c r="AB1013" i="21"/>
  <c r="AC1013" i="21" s="1"/>
  <c r="AE1013" i="21" s="1"/>
  <c r="AB1012" i="21"/>
  <c r="AC1012" i="21" s="1"/>
  <c r="AE1012" i="21" s="1"/>
  <c r="AB1011" i="21"/>
  <c r="AC1011" i="21" s="1"/>
  <c r="AE1011" i="21" s="1"/>
  <c r="AB1010" i="21"/>
  <c r="AC1010" i="21" s="1"/>
  <c r="AE1010" i="21" s="1"/>
  <c r="AB1009" i="21"/>
  <c r="AC1009" i="21" s="1"/>
  <c r="AE1009" i="21" s="1"/>
  <c r="AB1008" i="21"/>
  <c r="AC1008" i="21" s="1"/>
  <c r="AE1008" i="21" s="1"/>
  <c r="AB1007" i="21"/>
  <c r="AC1007" i="21" s="1"/>
  <c r="AE1007" i="21" s="1"/>
  <c r="AB1006" i="21"/>
  <c r="AC1006" i="21" s="1"/>
  <c r="AE1006" i="21" s="1"/>
  <c r="AB1005" i="21"/>
  <c r="AC1005" i="21" s="1"/>
  <c r="AE1005" i="21" s="1"/>
  <c r="AB1004" i="21"/>
  <c r="AC1004" i="21" s="1"/>
  <c r="AE1004" i="21" s="1"/>
  <c r="AB1003" i="21"/>
  <c r="AC1003" i="21" s="1"/>
  <c r="AE1003" i="21" s="1"/>
  <c r="AB1002" i="21"/>
  <c r="AC1002" i="21" s="1"/>
  <c r="AE1002" i="21" s="1"/>
  <c r="AB1001" i="21"/>
  <c r="AC1001" i="21" s="1"/>
  <c r="AE1001" i="21" s="1"/>
  <c r="AB1000" i="21"/>
  <c r="AC1000" i="21" s="1"/>
  <c r="AE1000" i="21" s="1"/>
  <c r="AB999" i="21"/>
  <c r="AC999" i="21" s="1"/>
  <c r="AE999" i="21" s="1"/>
  <c r="AB998" i="21"/>
  <c r="AC998" i="21" s="1"/>
  <c r="AE998" i="21" s="1"/>
  <c r="AB997" i="21"/>
  <c r="AC997" i="21" s="1"/>
  <c r="AE997" i="21" s="1"/>
  <c r="AB996" i="21"/>
  <c r="AC996" i="21" s="1"/>
  <c r="AE996" i="21" s="1"/>
  <c r="AB995" i="21"/>
  <c r="AC995" i="21" s="1"/>
  <c r="AE995" i="21" s="1"/>
  <c r="AB994" i="21"/>
  <c r="AC994" i="21" s="1"/>
  <c r="AE994" i="21" s="1"/>
  <c r="AB993" i="21"/>
  <c r="AC993" i="21" s="1"/>
  <c r="AE993" i="21" s="1"/>
  <c r="AB992" i="21"/>
  <c r="AC992" i="21" s="1"/>
  <c r="AE992" i="21" s="1"/>
  <c r="AB991" i="21"/>
  <c r="AC991" i="21" s="1"/>
  <c r="AE991" i="21" s="1"/>
  <c r="AB990" i="21"/>
  <c r="AC990" i="21" s="1"/>
  <c r="AE990" i="21" s="1"/>
  <c r="AB989" i="21"/>
  <c r="AC989" i="21" s="1"/>
  <c r="AE989" i="21" s="1"/>
  <c r="AB988" i="21"/>
  <c r="AC988" i="21" s="1"/>
  <c r="AE988" i="21" s="1"/>
  <c r="AB987" i="21"/>
  <c r="AC987" i="21" s="1"/>
  <c r="AE987" i="21" s="1"/>
  <c r="AB986" i="21"/>
  <c r="AC986" i="21" s="1"/>
  <c r="AE986" i="21" s="1"/>
  <c r="AB985" i="21"/>
  <c r="AC985" i="21" s="1"/>
  <c r="AE985" i="21" s="1"/>
  <c r="AB984" i="21"/>
  <c r="AC984" i="21" s="1"/>
  <c r="AE984" i="21" s="1"/>
  <c r="AB983" i="21"/>
  <c r="AC983" i="21" s="1"/>
  <c r="AE983" i="21" s="1"/>
  <c r="AB982" i="21"/>
  <c r="AC982" i="21" s="1"/>
  <c r="AE982" i="21" s="1"/>
  <c r="AB981" i="21"/>
  <c r="AC981" i="21" s="1"/>
  <c r="AE981" i="21" s="1"/>
  <c r="AB980" i="21"/>
  <c r="AC980" i="21" s="1"/>
  <c r="AE980" i="21" s="1"/>
  <c r="AB979" i="21"/>
  <c r="AC979" i="21" s="1"/>
  <c r="AE979" i="21" s="1"/>
  <c r="AB978" i="21"/>
  <c r="AC978" i="21" s="1"/>
  <c r="AE978" i="21" s="1"/>
  <c r="AB977" i="21"/>
  <c r="AC977" i="21" s="1"/>
  <c r="AE977" i="21" s="1"/>
  <c r="AB976" i="21"/>
  <c r="AC976" i="21" s="1"/>
  <c r="AE976" i="21" s="1"/>
  <c r="AB975" i="21"/>
  <c r="AC975" i="21" s="1"/>
  <c r="AE975" i="21" s="1"/>
  <c r="AB974" i="21"/>
  <c r="AC974" i="21" s="1"/>
  <c r="AE974" i="21" s="1"/>
  <c r="AB973" i="21"/>
  <c r="AC973" i="21" s="1"/>
  <c r="AE973" i="21" s="1"/>
  <c r="AB972" i="21"/>
  <c r="AC972" i="21" s="1"/>
  <c r="AE972" i="21" s="1"/>
  <c r="AB971" i="21"/>
  <c r="AC971" i="21" s="1"/>
  <c r="AE971" i="21" s="1"/>
  <c r="AB970" i="21"/>
  <c r="AC970" i="21" s="1"/>
  <c r="AE970" i="21" s="1"/>
  <c r="AB969" i="21"/>
  <c r="AC969" i="21" s="1"/>
  <c r="AE969" i="21" s="1"/>
  <c r="AB968" i="21"/>
  <c r="AC968" i="21" s="1"/>
  <c r="AE968" i="21" s="1"/>
  <c r="AB967" i="21"/>
  <c r="AC967" i="21" s="1"/>
  <c r="AE967" i="21" s="1"/>
  <c r="AB966" i="21"/>
  <c r="AC966" i="21" s="1"/>
  <c r="AE966" i="21" s="1"/>
  <c r="AB965" i="21"/>
  <c r="AC965" i="21" s="1"/>
  <c r="AE965" i="21" s="1"/>
  <c r="AB964" i="21"/>
  <c r="AC964" i="21" s="1"/>
  <c r="AE964" i="21" s="1"/>
  <c r="AB963" i="21"/>
  <c r="AC963" i="21" s="1"/>
  <c r="AE963" i="21" s="1"/>
  <c r="AB962" i="21"/>
  <c r="AC962" i="21" s="1"/>
  <c r="AE962" i="21" s="1"/>
  <c r="AB961" i="21"/>
  <c r="AC961" i="21" s="1"/>
  <c r="AE961" i="21" s="1"/>
  <c r="AB960" i="21"/>
  <c r="AC960" i="21" s="1"/>
  <c r="AE960" i="21" s="1"/>
  <c r="AB959" i="21"/>
  <c r="AC959" i="21" s="1"/>
  <c r="AE959" i="21" s="1"/>
  <c r="AB958" i="21"/>
  <c r="AC958" i="21" s="1"/>
  <c r="AE958" i="21" s="1"/>
  <c r="AB957" i="21"/>
  <c r="AC957" i="21" s="1"/>
  <c r="AE957" i="21" s="1"/>
  <c r="AB956" i="21"/>
  <c r="AC956" i="21" s="1"/>
  <c r="AE956" i="21" s="1"/>
  <c r="AB955" i="21"/>
  <c r="AC955" i="21" s="1"/>
  <c r="AE955" i="21" s="1"/>
  <c r="AB954" i="21"/>
  <c r="AC954" i="21" s="1"/>
  <c r="AE954" i="21" s="1"/>
  <c r="AB953" i="21"/>
  <c r="AC953" i="21" s="1"/>
  <c r="AE953" i="21" s="1"/>
  <c r="AB952" i="21"/>
  <c r="AC952" i="21" s="1"/>
  <c r="AE952" i="21" s="1"/>
  <c r="AB951" i="21"/>
  <c r="AC951" i="21" s="1"/>
  <c r="AE951" i="21" s="1"/>
  <c r="AB950" i="21"/>
  <c r="AC950" i="21" s="1"/>
  <c r="AE950" i="21" s="1"/>
  <c r="AB949" i="21"/>
  <c r="AC949" i="21" s="1"/>
  <c r="AE949" i="21" s="1"/>
  <c r="AB948" i="21"/>
  <c r="AC948" i="21" s="1"/>
  <c r="AE948" i="21" s="1"/>
  <c r="AB947" i="21"/>
  <c r="AC947" i="21" s="1"/>
  <c r="AE947" i="21" s="1"/>
  <c r="AB946" i="21"/>
  <c r="AC946" i="21" s="1"/>
  <c r="AE946" i="21" s="1"/>
  <c r="AB945" i="21"/>
  <c r="AC945" i="21" s="1"/>
  <c r="AE945" i="21" s="1"/>
  <c r="AB944" i="21"/>
  <c r="AC944" i="21" s="1"/>
  <c r="AE944" i="21" s="1"/>
  <c r="AB943" i="21"/>
  <c r="AC943" i="21" s="1"/>
  <c r="AE943" i="21" s="1"/>
  <c r="AB942" i="21"/>
  <c r="AC942" i="21" s="1"/>
  <c r="AE942" i="21" s="1"/>
  <c r="AB941" i="21"/>
  <c r="AC941" i="21" s="1"/>
  <c r="AE941" i="21" s="1"/>
  <c r="AB940" i="21"/>
  <c r="AC940" i="21" s="1"/>
  <c r="AE940" i="21" s="1"/>
  <c r="AB939" i="21"/>
  <c r="AC939" i="21" s="1"/>
  <c r="AE939" i="21" s="1"/>
  <c r="AB938" i="21"/>
  <c r="AC938" i="21" s="1"/>
  <c r="AE938" i="21" s="1"/>
  <c r="AB937" i="21"/>
  <c r="AC937" i="21" s="1"/>
  <c r="AE937" i="21" s="1"/>
  <c r="AB936" i="21"/>
  <c r="AC936" i="21" s="1"/>
  <c r="AE936" i="21" s="1"/>
  <c r="AB935" i="21"/>
  <c r="AC935" i="21" s="1"/>
  <c r="AE935" i="21" s="1"/>
  <c r="AB934" i="21"/>
  <c r="AC934" i="21" s="1"/>
  <c r="AE934" i="21" s="1"/>
  <c r="AB933" i="21"/>
  <c r="AC933" i="21" s="1"/>
  <c r="AE933" i="21" s="1"/>
  <c r="AB932" i="21"/>
  <c r="AC932" i="21" s="1"/>
  <c r="AE932" i="21" s="1"/>
  <c r="AB931" i="21"/>
  <c r="AC931" i="21" s="1"/>
  <c r="AE931" i="21" s="1"/>
  <c r="AB930" i="21"/>
  <c r="AC930" i="21" s="1"/>
  <c r="AE930" i="21" s="1"/>
  <c r="AB929" i="21"/>
  <c r="AC929" i="21" s="1"/>
  <c r="AE929" i="21" s="1"/>
  <c r="AB928" i="21"/>
  <c r="AC928" i="21" s="1"/>
  <c r="AE928" i="21" s="1"/>
  <c r="AB927" i="21"/>
  <c r="AC927" i="21" s="1"/>
  <c r="AE927" i="21" s="1"/>
  <c r="AB926" i="21"/>
  <c r="AC926" i="21" s="1"/>
  <c r="AE926" i="21" s="1"/>
  <c r="AB925" i="21"/>
  <c r="AC925" i="21" s="1"/>
  <c r="AE925" i="21" s="1"/>
  <c r="AB924" i="21"/>
  <c r="AC924" i="21" s="1"/>
  <c r="AE924" i="21" s="1"/>
  <c r="AB923" i="21"/>
  <c r="AC923" i="21" s="1"/>
  <c r="AE923" i="21" s="1"/>
  <c r="AB922" i="21"/>
  <c r="AC922" i="21" s="1"/>
  <c r="AE922" i="21" s="1"/>
  <c r="AB921" i="21"/>
  <c r="AC921" i="21" s="1"/>
  <c r="AE921" i="21" s="1"/>
  <c r="AB920" i="21"/>
  <c r="AC920" i="21" s="1"/>
  <c r="AE920" i="21" s="1"/>
  <c r="AB919" i="21"/>
  <c r="AC919" i="21" s="1"/>
  <c r="AE919" i="21" s="1"/>
  <c r="AB918" i="21"/>
  <c r="AC918" i="21" s="1"/>
  <c r="AE918" i="21" s="1"/>
  <c r="AB917" i="21"/>
  <c r="AC917" i="21" s="1"/>
  <c r="AE917" i="21" s="1"/>
  <c r="AB916" i="21"/>
  <c r="AC916" i="21" s="1"/>
  <c r="AE916" i="21" s="1"/>
  <c r="AB915" i="21"/>
  <c r="AC915" i="21" s="1"/>
  <c r="AE915" i="21" s="1"/>
  <c r="AB914" i="21"/>
  <c r="AC914" i="21" s="1"/>
  <c r="AE914" i="21" s="1"/>
  <c r="AB913" i="21"/>
  <c r="AC913" i="21" s="1"/>
  <c r="AE913" i="21" s="1"/>
  <c r="AB912" i="21"/>
  <c r="AC912" i="21" s="1"/>
  <c r="AE912" i="21" s="1"/>
  <c r="AB911" i="21"/>
  <c r="AC911" i="21" s="1"/>
  <c r="AE911" i="21" s="1"/>
  <c r="AB910" i="21"/>
  <c r="AC910" i="21" s="1"/>
  <c r="AE910" i="21" s="1"/>
  <c r="AB909" i="21"/>
  <c r="AC909" i="21" s="1"/>
  <c r="AE909" i="21" s="1"/>
  <c r="AB908" i="21"/>
  <c r="AC908" i="21" s="1"/>
  <c r="AE908" i="21" s="1"/>
  <c r="AB907" i="21"/>
  <c r="AC907" i="21" s="1"/>
  <c r="AE907" i="21" s="1"/>
  <c r="AB906" i="21"/>
  <c r="AC906" i="21" s="1"/>
  <c r="AE906" i="21" s="1"/>
  <c r="AB905" i="21"/>
  <c r="AC905" i="21" s="1"/>
  <c r="AE905" i="21" s="1"/>
  <c r="AB904" i="21"/>
  <c r="AC904" i="21" s="1"/>
  <c r="AE904" i="21" s="1"/>
  <c r="AB903" i="21"/>
  <c r="AC903" i="21" s="1"/>
  <c r="AE903" i="21" s="1"/>
  <c r="AB902" i="21"/>
  <c r="AC902" i="21" s="1"/>
  <c r="AE902" i="21" s="1"/>
  <c r="AB901" i="21"/>
  <c r="AC901" i="21" s="1"/>
  <c r="AE901" i="21" s="1"/>
  <c r="AB900" i="21"/>
  <c r="AC900" i="21" s="1"/>
  <c r="AE900" i="21" s="1"/>
  <c r="AB899" i="21"/>
  <c r="AC899" i="21" s="1"/>
  <c r="AE899" i="21" s="1"/>
  <c r="AB898" i="21"/>
  <c r="AC898" i="21" s="1"/>
  <c r="AE898" i="21" s="1"/>
  <c r="AB897" i="21"/>
  <c r="AC897" i="21" s="1"/>
  <c r="AE897" i="21" s="1"/>
  <c r="AB896" i="21"/>
  <c r="AC896" i="21" s="1"/>
  <c r="AE896" i="21" s="1"/>
  <c r="AB895" i="21"/>
  <c r="AC895" i="21" s="1"/>
  <c r="AE895" i="21" s="1"/>
  <c r="AB894" i="21"/>
  <c r="AC894" i="21" s="1"/>
  <c r="AE894" i="21" s="1"/>
  <c r="AB893" i="21"/>
  <c r="AC893" i="21" s="1"/>
  <c r="AE893" i="21" s="1"/>
  <c r="AB892" i="21"/>
  <c r="AC892" i="21" s="1"/>
  <c r="AE892" i="21" s="1"/>
  <c r="AB891" i="21"/>
  <c r="AC891" i="21" s="1"/>
  <c r="AE891" i="21" s="1"/>
  <c r="AB890" i="21"/>
  <c r="AC890" i="21" s="1"/>
  <c r="AE890" i="21" s="1"/>
  <c r="AB889" i="21"/>
  <c r="AC889" i="21" s="1"/>
  <c r="AE889" i="21" s="1"/>
  <c r="AB888" i="21"/>
  <c r="AC888" i="21" s="1"/>
  <c r="AE888" i="21" s="1"/>
  <c r="AB887" i="21"/>
  <c r="AC887" i="21" s="1"/>
  <c r="AE887" i="21" s="1"/>
  <c r="AB886" i="21"/>
  <c r="AC886" i="21" s="1"/>
  <c r="AE886" i="21" s="1"/>
  <c r="AB885" i="21"/>
  <c r="AC885" i="21" s="1"/>
  <c r="AE885" i="21" s="1"/>
  <c r="AB884" i="21"/>
  <c r="AC884" i="21" s="1"/>
  <c r="AE884" i="21" s="1"/>
  <c r="AB883" i="21"/>
  <c r="AC883" i="21" s="1"/>
  <c r="AE883" i="21" s="1"/>
  <c r="AB882" i="21"/>
  <c r="AC882" i="21" s="1"/>
  <c r="AE882" i="21" s="1"/>
  <c r="AB881" i="21"/>
  <c r="AC881" i="21" s="1"/>
  <c r="AE881" i="21" s="1"/>
  <c r="AB880" i="21"/>
  <c r="AC880" i="21" s="1"/>
  <c r="AE880" i="21" s="1"/>
  <c r="AB879" i="21"/>
  <c r="AC879" i="21" s="1"/>
  <c r="AE879" i="21" s="1"/>
  <c r="AB878" i="21"/>
  <c r="AC878" i="21" s="1"/>
  <c r="AE878" i="21" s="1"/>
  <c r="AB877" i="21"/>
  <c r="AC877" i="21" s="1"/>
  <c r="AE877" i="21" s="1"/>
  <c r="AB876" i="21"/>
  <c r="AC876" i="21" s="1"/>
  <c r="AE876" i="21" s="1"/>
  <c r="AB875" i="21"/>
  <c r="AC875" i="21" s="1"/>
  <c r="AE875" i="21" s="1"/>
  <c r="AB874" i="21"/>
  <c r="AC874" i="21" s="1"/>
  <c r="AE874" i="21" s="1"/>
  <c r="AB873" i="21"/>
  <c r="AC873" i="21" s="1"/>
  <c r="AE873" i="21" s="1"/>
  <c r="AB872" i="21"/>
  <c r="AC872" i="21" s="1"/>
  <c r="AE872" i="21" s="1"/>
  <c r="AB871" i="21"/>
  <c r="AC871" i="21" s="1"/>
  <c r="AE871" i="21" s="1"/>
  <c r="AB870" i="21"/>
  <c r="AC870" i="21" s="1"/>
  <c r="AE870" i="21" s="1"/>
  <c r="AB869" i="21"/>
  <c r="AC869" i="21" s="1"/>
  <c r="AE869" i="21" s="1"/>
  <c r="AB868" i="21"/>
  <c r="AC868" i="21" s="1"/>
  <c r="AE868" i="21" s="1"/>
  <c r="AB867" i="21"/>
  <c r="AC867" i="21" s="1"/>
  <c r="AE867" i="21" s="1"/>
  <c r="AB866" i="21"/>
  <c r="AC866" i="21" s="1"/>
  <c r="AE866" i="21" s="1"/>
  <c r="AB865" i="21"/>
  <c r="AC865" i="21" s="1"/>
  <c r="AE865" i="21" s="1"/>
  <c r="AB864" i="21"/>
  <c r="AC864" i="21" s="1"/>
  <c r="AE864" i="21" s="1"/>
  <c r="AB863" i="21"/>
  <c r="AC863" i="21" s="1"/>
  <c r="AE863" i="21" s="1"/>
  <c r="AB862" i="21"/>
  <c r="AC862" i="21" s="1"/>
  <c r="AE862" i="21" s="1"/>
  <c r="AB861" i="21"/>
  <c r="AC861" i="21" s="1"/>
  <c r="AE861" i="21" s="1"/>
  <c r="AB860" i="21"/>
  <c r="AC860" i="21" s="1"/>
  <c r="AE860" i="21" s="1"/>
  <c r="AB859" i="21"/>
  <c r="AC859" i="21" s="1"/>
  <c r="AE859" i="21" s="1"/>
  <c r="AB858" i="21"/>
  <c r="AC858" i="21" s="1"/>
  <c r="AE858" i="21" s="1"/>
  <c r="AB857" i="21"/>
  <c r="AC857" i="21" s="1"/>
  <c r="AE857" i="21" s="1"/>
  <c r="AB856" i="21"/>
  <c r="AC856" i="21" s="1"/>
  <c r="AE856" i="21" s="1"/>
  <c r="AB855" i="21"/>
  <c r="AC855" i="21" s="1"/>
  <c r="AE855" i="21" s="1"/>
  <c r="AB854" i="21"/>
  <c r="AC854" i="21" s="1"/>
  <c r="AE854" i="21" s="1"/>
  <c r="AB853" i="21"/>
  <c r="AC853" i="21" s="1"/>
  <c r="AE853" i="21" s="1"/>
  <c r="AB852" i="21"/>
  <c r="AC852" i="21" s="1"/>
  <c r="AE852" i="21" s="1"/>
  <c r="AB851" i="21"/>
  <c r="AC851" i="21" s="1"/>
  <c r="AE851" i="21" s="1"/>
  <c r="AB850" i="21"/>
  <c r="AC850" i="21" s="1"/>
  <c r="AE850" i="21" s="1"/>
  <c r="AB849" i="21"/>
  <c r="AC849" i="21" s="1"/>
  <c r="AE849" i="21" s="1"/>
  <c r="AB848" i="21"/>
  <c r="AC848" i="21" s="1"/>
  <c r="AE848" i="21" s="1"/>
  <c r="AB847" i="21"/>
  <c r="AC847" i="21" s="1"/>
  <c r="AE847" i="21" s="1"/>
  <c r="AB846" i="21"/>
  <c r="AC846" i="21" s="1"/>
  <c r="AE846" i="21" s="1"/>
  <c r="AB845" i="21"/>
  <c r="AC845" i="21" s="1"/>
  <c r="AE845" i="21" s="1"/>
  <c r="AB844" i="21"/>
  <c r="AC844" i="21" s="1"/>
  <c r="AE844" i="21" s="1"/>
  <c r="AB843" i="21"/>
  <c r="AC843" i="21" s="1"/>
  <c r="AE843" i="21" s="1"/>
  <c r="AB842" i="21"/>
  <c r="AC842" i="21" s="1"/>
  <c r="AE842" i="21" s="1"/>
  <c r="AB841" i="21"/>
  <c r="AC841" i="21" s="1"/>
  <c r="AE841" i="21" s="1"/>
  <c r="AB840" i="21"/>
  <c r="AC840" i="21" s="1"/>
  <c r="AE840" i="21" s="1"/>
  <c r="AB839" i="21"/>
  <c r="AC839" i="21" s="1"/>
  <c r="AE839" i="21" s="1"/>
  <c r="AB838" i="21"/>
  <c r="AC838" i="21" s="1"/>
  <c r="AE838" i="21" s="1"/>
  <c r="AB837" i="21"/>
  <c r="AC837" i="21" s="1"/>
  <c r="AE837" i="21" s="1"/>
  <c r="AB836" i="21"/>
  <c r="AC836" i="21" s="1"/>
  <c r="AE836" i="21" s="1"/>
  <c r="AB835" i="21"/>
  <c r="AC835" i="21" s="1"/>
  <c r="AE835" i="21" s="1"/>
  <c r="AB834" i="21"/>
  <c r="AC834" i="21" s="1"/>
  <c r="AE834" i="21" s="1"/>
  <c r="AB833" i="21"/>
  <c r="AC833" i="21" s="1"/>
  <c r="AE833" i="21" s="1"/>
  <c r="AB832" i="21"/>
  <c r="AC832" i="21" s="1"/>
  <c r="AE832" i="21" s="1"/>
  <c r="AB831" i="21"/>
  <c r="AC831" i="21" s="1"/>
  <c r="AE831" i="21" s="1"/>
  <c r="AB830" i="21"/>
  <c r="AC830" i="21" s="1"/>
  <c r="AE830" i="21" s="1"/>
  <c r="AB829" i="21"/>
  <c r="AC829" i="21" s="1"/>
  <c r="AE829" i="21" s="1"/>
  <c r="AB828" i="21"/>
  <c r="AC828" i="21" s="1"/>
  <c r="AE828" i="21" s="1"/>
  <c r="AB827" i="21"/>
  <c r="AC827" i="21" s="1"/>
  <c r="AE827" i="21" s="1"/>
  <c r="AB826" i="21"/>
  <c r="AC826" i="21" s="1"/>
  <c r="AE826" i="21" s="1"/>
  <c r="AB825" i="21"/>
  <c r="AC825" i="21" s="1"/>
  <c r="AE825" i="21" s="1"/>
  <c r="AB824" i="21"/>
  <c r="AC824" i="21" s="1"/>
  <c r="AE824" i="21" s="1"/>
  <c r="AB823" i="21"/>
  <c r="AC823" i="21" s="1"/>
  <c r="AE823" i="21" s="1"/>
  <c r="AB822" i="21"/>
  <c r="AC822" i="21" s="1"/>
  <c r="AE822" i="21" s="1"/>
  <c r="AB821" i="21"/>
  <c r="AC821" i="21" s="1"/>
  <c r="AE821" i="21" s="1"/>
  <c r="AB820" i="21"/>
  <c r="AC820" i="21" s="1"/>
  <c r="AE820" i="21" s="1"/>
  <c r="AB819" i="21"/>
  <c r="AC819" i="21" s="1"/>
  <c r="AE819" i="21" s="1"/>
  <c r="AB818" i="21"/>
  <c r="AC818" i="21" s="1"/>
  <c r="AE818" i="21" s="1"/>
  <c r="AB817" i="21"/>
  <c r="AC817" i="21" s="1"/>
  <c r="AE817" i="21" s="1"/>
  <c r="AB816" i="21"/>
  <c r="AC816" i="21" s="1"/>
  <c r="AE816" i="21" s="1"/>
  <c r="AB815" i="21"/>
  <c r="AC815" i="21" s="1"/>
  <c r="AE815" i="21" s="1"/>
  <c r="AB814" i="21"/>
  <c r="AC814" i="21" s="1"/>
  <c r="AE814" i="21" s="1"/>
  <c r="AB813" i="21"/>
  <c r="AC813" i="21" s="1"/>
  <c r="AE813" i="21" s="1"/>
  <c r="AB812" i="21"/>
  <c r="AC812" i="21" s="1"/>
  <c r="AE812" i="21" s="1"/>
  <c r="AB811" i="21"/>
  <c r="AC811" i="21" s="1"/>
  <c r="AE811" i="21" s="1"/>
  <c r="AB810" i="21"/>
  <c r="AC810" i="21" s="1"/>
  <c r="AE810" i="21" s="1"/>
  <c r="AB809" i="21"/>
  <c r="AC809" i="21" s="1"/>
  <c r="AE809" i="21" s="1"/>
  <c r="AB808" i="21"/>
  <c r="AC808" i="21" s="1"/>
  <c r="AE808" i="21" s="1"/>
  <c r="AB807" i="21"/>
  <c r="AC807" i="21" s="1"/>
  <c r="AE807" i="21" s="1"/>
  <c r="AB806" i="21"/>
  <c r="AC806" i="21" s="1"/>
  <c r="AE806" i="21" s="1"/>
  <c r="AB805" i="21"/>
  <c r="AC805" i="21" s="1"/>
  <c r="AE805" i="21" s="1"/>
  <c r="AB804" i="21"/>
  <c r="AC804" i="21" s="1"/>
  <c r="AE804" i="21" s="1"/>
  <c r="AB803" i="21"/>
  <c r="AC803" i="21" s="1"/>
  <c r="AE803" i="21" s="1"/>
  <c r="AB802" i="21"/>
  <c r="AC802" i="21" s="1"/>
  <c r="AE802" i="21" s="1"/>
  <c r="AB801" i="21"/>
  <c r="AC801" i="21" s="1"/>
  <c r="AE801" i="21" s="1"/>
  <c r="AB800" i="21"/>
  <c r="AC800" i="21" s="1"/>
  <c r="AE800" i="21" s="1"/>
  <c r="AB799" i="21"/>
  <c r="AC799" i="21" s="1"/>
  <c r="AE799" i="21" s="1"/>
  <c r="AB798" i="21"/>
  <c r="AC798" i="21" s="1"/>
  <c r="AE798" i="21" s="1"/>
  <c r="AB797" i="21"/>
  <c r="AC797" i="21" s="1"/>
  <c r="AE797" i="21" s="1"/>
  <c r="AB796" i="21"/>
  <c r="AC796" i="21" s="1"/>
  <c r="AE796" i="21" s="1"/>
  <c r="AB795" i="21"/>
  <c r="AC795" i="21" s="1"/>
  <c r="AE795" i="21" s="1"/>
  <c r="AB794" i="21"/>
  <c r="AC794" i="21" s="1"/>
  <c r="AE794" i="21" s="1"/>
  <c r="AB793" i="21"/>
  <c r="AC793" i="21" s="1"/>
  <c r="AE793" i="21" s="1"/>
  <c r="AB792" i="21"/>
  <c r="AC792" i="21" s="1"/>
  <c r="AE792" i="21" s="1"/>
  <c r="AB791" i="21"/>
  <c r="AC791" i="21" s="1"/>
  <c r="AE791" i="21" s="1"/>
  <c r="AB790" i="21"/>
  <c r="AC790" i="21" s="1"/>
  <c r="AE790" i="21" s="1"/>
  <c r="AB789" i="21"/>
  <c r="AC789" i="21" s="1"/>
  <c r="AE789" i="21" s="1"/>
  <c r="AB788" i="21"/>
  <c r="AC788" i="21" s="1"/>
  <c r="AE788" i="21" s="1"/>
  <c r="AB787" i="21"/>
  <c r="AC787" i="21" s="1"/>
  <c r="AE787" i="21" s="1"/>
  <c r="AB786" i="21"/>
  <c r="AC786" i="21" s="1"/>
  <c r="AE786" i="21" s="1"/>
  <c r="AB785" i="21"/>
  <c r="AC785" i="21" s="1"/>
  <c r="AE785" i="21" s="1"/>
  <c r="AB784" i="21"/>
  <c r="AC784" i="21" s="1"/>
  <c r="AE784" i="21" s="1"/>
  <c r="AB783" i="21"/>
  <c r="AC783" i="21" s="1"/>
  <c r="AE783" i="21" s="1"/>
  <c r="AB782" i="21"/>
  <c r="AC782" i="21" s="1"/>
  <c r="AE782" i="21" s="1"/>
  <c r="AB781" i="21"/>
  <c r="AC781" i="21" s="1"/>
  <c r="AE781" i="21" s="1"/>
  <c r="AB780" i="21"/>
  <c r="AC780" i="21" s="1"/>
  <c r="AE780" i="21" s="1"/>
  <c r="AB779" i="21"/>
  <c r="AC779" i="21" s="1"/>
  <c r="AE779" i="21" s="1"/>
  <c r="AB778" i="21"/>
  <c r="AC778" i="21" s="1"/>
  <c r="AE778" i="21" s="1"/>
  <c r="AB777" i="21"/>
  <c r="AC777" i="21" s="1"/>
  <c r="AE777" i="21" s="1"/>
  <c r="AB776" i="21"/>
  <c r="AC776" i="21" s="1"/>
  <c r="AE776" i="21" s="1"/>
  <c r="AB775" i="21"/>
  <c r="AC775" i="21" s="1"/>
  <c r="AE775" i="21" s="1"/>
  <c r="AB774" i="21"/>
  <c r="AC774" i="21" s="1"/>
  <c r="AE774" i="21" s="1"/>
  <c r="AB773" i="21"/>
  <c r="AC773" i="21" s="1"/>
  <c r="AE773" i="21" s="1"/>
  <c r="AB772" i="21"/>
  <c r="AC772" i="21" s="1"/>
  <c r="AE772" i="21" s="1"/>
  <c r="AB771" i="21"/>
  <c r="AC771" i="21" s="1"/>
  <c r="AE771" i="21" s="1"/>
  <c r="AB770" i="21"/>
  <c r="AC770" i="21" s="1"/>
  <c r="AE770" i="21" s="1"/>
  <c r="AB769" i="21"/>
  <c r="AC769" i="21" s="1"/>
  <c r="AE769" i="21" s="1"/>
  <c r="AB768" i="21"/>
  <c r="AC768" i="21" s="1"/>
  <c r="AE768" i="21" s="1"/>
  <c r="AB767" i="21"/>
  <c r="AC767" i="21" s="1"/>
  <c r="AE767" i="21" s="1"/>
  <c r="AB766" i="21"/>
  <c r="AC766" i="21" s="1"/>
  <c r="AE766" i="21" s="1"/>
  <c r="AB765" i="21"/>
  <c r="AC765" i="21" s="1"/>
  <c r="AE765" i="21" s="1"/>
  <c r="AB764" i="21"/>
  <c r="AC764" i="21" s="1"/>
  <c r="AE764" i="21" s="1"/>
  <c r="AB763" i="21"/>
  <c r="AC763" i="21" s="1"/>
  <c r="AE763" i="21" s="1"/>
  <c r="AB762" i="21"/>
  <c r="AC762" i="21" s="1"/>
  <c r="AE762" i="21" s="1"/>
  <c r="AB761" i="21"/>
  <c r="AC761" i="21" s="1"/>
  <c r="AE761" i="21" s="1"/>
  <c r="AB760" i="21"/>
  <c r="AC760" i="21" s="1"/>
  <c r="AE760" i="21" s="1"/>
  <c r="AB759" i="21"/>
  <c r="AC759" i="21" s="1"/>
  <c r="AE759" i="21" s="1"/>
  <c r="AB758" i="21"/>
  <c r="AC758" i="21" s="1"/>
  <c r="AE758" i="21" s="1"/>
  <c r="AB757" i="21"/>
  <c r="AC757" i="21" s="1"/>
  <c r="AE757" i="21" s="1"/>
  <c r="AB756" i="21"/>
  <c r="AC756" i="21" s="1"/>
  <c r="AE756" i="21" s="1"/>
  <c r="AB755" i="21"/>
  <c r="AC755" i="21" s="1"/>
  <c r="AE755" i="21" s="1"/>
  <c r="AB754" i="21"/>
  <c r="AC754" i="21" s="1"/>
  <c r="AE754" i="21" s="1"/>
  <c r="AB753" i="21"/>
  <c r="AC753" i="21" s="1"/>
  <c r="AE753" i="21" s="1"/>
  <c r="AB752" i="21"/>
  <c r="AC752" i="21" s="1"/>
  <c r="AE752" i="21" s="1"/>
  <c r="AB751" i="21"/>
  <c r="AC751" i="21" s="1"/>
  <c r="AE751" i="21" s="1"/>
  <c r="AB750" i="21"/>
  <c r="AC750" i="21" s="1"/>
  <c r="AE750" i="21" s="1"/>
  <c r="AB749" i="21"/>
  <c r="AC749" i="21" s="1"/>
  <c r="AE749" i="21" s="1"/>
  <c r="AB748" i="21"/>
  <c r="AC748" i="21" s="1"/>
  <c r="AE748" i="21" s="1"/>
  <c r="AB747" i="21"/>
  <c r="AC747" i="21" s="1"/>
  <c r="AE747" i="21" s="1"/>
  <c r="AB746" i="21"/>
  <c r="AC746" i="21" s="1"/>
  <c r="AE746" i="21" s="1"/>
  <c r="AB745" i="21"/>
  <c r="AC745" i="21" s="1"/>
  <c r="AE745" i="21" s="1"/>
  <c r="AB744" i="21"/>
  <c r="AC744" i="21" s="1"/>
  <c r="AE744" i="21" s="1"/>
  <c r="AB743" i="21"/>
  <c r="AC743" i="21" s="1"/>
  <c r="AE743" i="21" s="1"/>
  <c r="AB742" i="21"/>
  <c r="AC742" i="21" s="1"/>
  <c r="AE742" i="21" s="1"/>
  <c r="AB741" i="21"/>
  <c r="AC741" i="21" s="1"/>
  <c r="AE741" i="21" s="1"/>
  <c r="AB740" i="21"/>
  <c r="AC740" i="21" s="1"/>
  <c r="AE740" i="21" s="1"/>
  <c r="AB739" i="21"/>
  <c r="AC739" i="21" s="1"/>
  <c r="AE739" i="21" s="1"/>
  <c r="AB738" i="21"/>
  <c r="AC738" i="21" s="1"/>
  <c r="AE738" i="21" s="1"/>
  <c r="AB737" i="21"/>
  <c r="AC737" i="21" s="1"/>
  <c r="AE737" i="21" s="1"/>
  <c r="AB736" i="21"/>
  <c r="AC736" i="21" s="1"/>
  <c r="AE736" i="21" s="1"/>
  <c r="AB735" i="21"/>
  <c r="AC735" i="21" s="1"/>
  <c r="AE735" i="21" s="1"/>
  <c r="AB734" i="21"/>
  <c r="AC734" i="21" s="1"/>
  <c r="AE734" i="21" s="1"/>
  <c r="AB733" i="21"/>
  <c r="AC733" i="21" s="1"/>
  <c r="AE733" i="21" s="1"/>
  <c r="AB732" i="21"/>
  <c r="AC732" i="21" s="1"/>
  <c r="AE732" i="21" s="1"/>
  <c r="AB731" i="21"/>
  <c r="AC731" i="21" s="1"/>
  <c r="AE731" i="21" s="1"/>
  <c r="AB730" i="21"/>
  <c r="AC730" i="21" s="1"/>
  <c r="AE730" i="21" s="1"/>
  <c r="AB729" i="21"/>
  <c r="AC729" i="21" s="1"/>
  <c r="AE729" i="21" s="1"/>
  <c r="AB728" i="21"/>
  <c r="AC728" i="21" s="1"/>
  <c r="AE728" i="21" s="1"/>
  <c r="AB727" i="21"/>
  <c r="AC727" i="21" s="1"/>
  <c r="AE727" i="21" s="1"/>
  <c r="AB726" i="21"/>
  <c r="AC726" i="21" s="1"/>
  <c r="AE726" i="21" s="1"/>
  <c r="AB725" i="21"/>
  <c r="AC725" i="21" s="1"/>
  <c r="AE725" i="21" s="1"/>
  <c r="AB724" i="21"/>
  <c r="AC724" i="21" s="1"/>
  <c r="AE724" i="21" s="1"/>
  <c r="AB723" i="21"/>
  <c r="AC723" i="21" s="1"/>
  <c r="AE723" i="21" s="1"/>
  <c r="AB722" i="21"/>
  <c r="AC722" i="21" s="1"/>
  <c r="AE722" i="21" s="1"/>
  <c r="AB721" i="21"/>
  <c r="AC721" i="21" s="1"/>
  <c r="AE721" i="21" s="1"/>
  <c r="AB720" i="21"/>
  <c r="AC720" i="21" s="1"/>
  <c r="AE720" i="21" s="1"/>
  <c r="AB719" i="21"/>
  <c r="AC719" i="21" s="1"/>
  <c r="AE719" i="21" s="1"/>
  <c r="AB718" i="21"/>
  <c r="AC718" i="21" s="1"/>
  <c r="AE718" i="21" s="1"/>
  <c r="AB717" i="21"/>
  <c r="AC717" i="21" s="1"/>
  <c r="AE717" i="21" s="1"/>
  <c r="AB716" i="21"/>
  <c r="AC716" i="21" s="1"/>
  <c r="AE716" i="21" s="1"/>
  <c r="AB715" i="21"/>
  <c r="AC715" i="21" s="1"/>
  <c r="AE715" i="21" s="1"/>
  <c r="AB714" i="21"/>
  <c r="AC714" i="21" s="1"/>
  <c r="AE714" i="21" s="1"/>
  <c r="AB713" i="21"/>
  <c r="AC713" i="21" s="1"/>
  <c r="AE713" i="21" s="1"/>
  <c r="AB712" i="21"/>
  <c r="AC712" i="21" s="1"/>
  <c r="AE712" i="21" s="1"/>
  <c r="AB711" i="21"/>
  <c r="AC711" i="21" s="1"/>
  <c r="AE711" i="21" s="1"/>
  <c r="AB710" i="21"/>
  <c r="AC710" i="21" s="1"/>
  <c r="AE710" i="21" s="1"/>
  <c r="AB709" i="21"/>
  <c r="AC709" i="21" s="1"/>
  <c r="AE709" i="21" s="1"/>
  <c r="AB708" i="21"/>
  <c r="AC708" i="21" s="1"/>
  <c r="AE708" i="21" s="1"/>
  <c r="AB707" i="21"/>
  <c r="AC707" i="21" s="1"/>
  <c r="AE707" i="21" s="1"/>
  <c r="AB706" i="21"/>
  <c r="AC706" i="21" s="1"/>
  <c r="AE706" i="21" s="1"/>
  <c r="AB705" i="21"/>
  <c r="AC705" i="21" s="1"/>
  <c r="AE705" i="21" s="1"/>
  <c r="AB704" i="21"/>
  <c r="AC704" i="21" s="1"/>
  <c r="AE704" i="21" s="1"/>
  <c r="AB703" i="21"/>
  <c r="AC703" i="21" s="1"/>
  <c r="AE703" i="21" s="1"/>
  <c r="AB702" i="21"/>
  <c r="AC702" i="21" s="1"/>
  <c r="AE702" i="21" s="1"/>
  <c r="AB701" i="21"/>
  <c r="AC701" i="21" s="1"/>
  <c r="AE701" i="21" s="1"/>
  <c r="AB700" i="21"/>
  <c r="AC700" i="21" s="1"/>
  <c r="AE700" i="21" s="1"/>
  <c r="AB699" i="21"/>
  <c r="AC699" i="21" s="1"/>
  <c r="AE699" i="21" s="1"/>
  <c r="AB698" i="21"/>
  <c r="AC698" i="21" s="1"/>
  <c r="AE698" i="21" s="1"/>
  <c r="AB697" i="21"/>
  <c r="AC697" i="21" s="1"/>
  <c r="AE697" i="21" s="1"/>
  <c r="AB696" i="21"/>
  <c r="AC696" i="21" s="1"/>
  <c r="AE696" i="21" s="1"/>
  <c r="AB695" i="21"/>
  <c r="AC695" i="21" s="1"/>
  <c r="AE695" i="21" s="1"/>
  <c r="AB694" i="21"/>
  <c r="AC694" i="21" s="1"/>
  <c r="AE694" i="21" s="1"/>
  <c r="AB693" i="21"/>
  <c r="AC693" i="21" s="1"/>
  <c r="AE693" i="21" s="1"/>
  <c r="AB692" i="21"/>
  <c r="AC692" i="21" s="1"/>
  <c r="AE692" i="21" s="1"/>
  <c r="AB691" i="21"/>
  <c r="AC691" i="21" s="1"/>
  <c r="AE691" i="21" s="1"/>
  <c r="AB690" i="21"/>
  <c r="AC690" i="21" s="1"/>
  <c r="AE690" i="21" s="1"/>
  <c r="AB689" i="21"/>
  <c r="AC689" i="21" s="1"/>
  <c r="AE689" i="21" s="1"/>
  <c r="AB688" i="21"/>
  <c r="AC688" i="21" s="1"/>
  <c r="AE688" i="21" s="1"/>
  <c r="AB687" i="21"/>
  <c r="AC687" i="21" s="1"/>
  <c r="AE687" i="21" s="1"/>
  <c r="AB686" i="21"/>
  <c r="AC686" i="21" s="1"/>
  <c r="AE686" i="21" s="1"/>
  <c r="AB685" i="21"/>
  <c r="AC685" i="21" s="1"/>
  <c r="AE685" i="21" s="1"/>
  <c r="AB684" i="21"/>
  <c r="AC684" i="21" s="1"/>
  <c r="AE684" i="21" s="1"/>
  <c r="AB683" i="21"/>
  <c r="AC683" i="21" s="1"/>
  <c r="AE683" i="21" s="1"/>
  <c r="AB682" i="21"/>
  <c r="AC682" i="21" s="1"/>
  <c r="AE682" i="21" s="1"/>
  <c r="AB681" i="21"/>
  <c r="AC681" i="21" s="1"/>
  <c r="AE681" i="21" s="1"/>
  <c r="AB680" i="21"/>
  <c r="AC680" i="21" s="1"/>
  <c r="AE680" i="21" s="1"/>
  <c r="AB679" i="21"/>
  <c r="AC679" i="21" s="1"/>
  <c r="AE679" i="21" s="1"/>
  <c r="AB678" i="21"/>
  <c r="AC678" i="21" s="1"/>
  <c r="AE678" i="21" s="1"/>
  <c r="AB677" i="21"/>
  <c r="AC677" i="21" s="1"/>
  <c r="AE677" i="21" s="1"/>
  <c r="AB676" i="21"/>
  <c r="AC676" i="21" s="1"/>
  <c r="AE676" i="21" s="1"/>
  <c r="AB675" i="21"/>
  <c r="AC675" i="21" s="1"/>
  <c r="AE675" i="21" s="1"/>
  <c r="AB674" i="21"/>
  <c r="AC674" i="21" s="1"/>
  <c r="AE674" i="21" s="1"/>
  <c r="AB673" i="21"/>
  <c r="AC673" i="21" s="1"/>
  <c r="AE673" i="21" s="1"/>
  <c r="AB672" i="21"/>
  <c r="AC672" i="21" s="1"/>
  <c r="AE672" i="21" s="1"/>
  <c r="AB671" i="21"/>
  <c r="AC671" i="21" s="1"/>
  <c r="AE671" i="21" s="1"/>
  <c r="AB670" i="21"/>
  <c r="AC670" i="21" s="1"/>
  <c r="AE670" i="21" s="1"/>
  <c r="AB669" i="21"/>
  <c r="AC669" i="21" s="1"/>
  <c r="AE669" i="21" s="1"/>
  <c r="AB668" i="21"/>
  <c r="AC668" i="21" s="1"/>
  <c r="AE668" i="21" s="1"/>
  <c r="AB667" i="21"/>
  <c r="AC667" i="21" s="1"/>
  <c r="AE667" i="21" s="1"/>
  <c r="AB666" i="21"/>
  <c r="AC666" i="21" s="1"/>
  <c r="AE666" i="21" s="1"/>
  <c r="AB665" i="21"/>
  <c r="AC665" i="21" s="1"/>
  <c r="AE665" i="21" s="1"/>
  <c r="AB664" i="21"/>
  <c r="AC664" i="21" s="1"/>
  <c r="AE664" i="21" s="1"/>
  <c r="AB663" i="21"/>
  <c r="AC663" i="21" s="1"/>
  <c r="AE663" i="21" s="1"/>
  <c r="AB662" i="21"/>
  <c r="AC662" i="21" s="1"/>
  <c r="AE662" i="21" s="1"/>
  <c r="AB661" i="21"/>
  <c r="AC661" i="21" s="1"/>
  <c r="AE661" i="21" s="1"/>
  <c r="AB660" i="21"/>
  <c r="AC660" i="21" s="1"/>
  <c r="AE660" i="21" s="1"/>
  <c r="AB659" i="21"/>
  <c r="AC659" i="21" s="1"/>
  <c r="AE659" i="21" s="1"/>
  <c r="AB658" i="21"/>
  <c r="AC658" i="21" s="1"/>
  <c r="AE658" i="21" s="1"/>
  <c r="AB657" i="21"/>
  <c r="AC657" i="21" s="1"/>
  <c r="AE657" i="21" s="1"/>
  <c r="AB656" i="21"/>
  <c r="AC656" i="21" s="1"/>
  <c r="AE656" i="21" s="1"/>
  <c r="AB655" i="21"/>
  <c r="AC655" i="21" s="1"/>
  <c r="AE655" i="21" s="1"/>
  <c r="AB654" i="21"/>
  <c r="AC654" i="21" s="1"/>
  <c r="AE654" i="21" s="1"/>
  <c r="AB653" i="21"/>
  <c r="AC653" i="21" s="1"/>
  <c r="AE653" i="21" s="1"/>
  <c r="AB652" i="21"/>
  <c r="AC652" i="21" s="1"/>
  <c r="AE652" i="21" s="1"/>
  <c r="AB651" i="21"/>
  <c r="AC651" i="21" s="1"/>
  <c r="AE651" i="21" s="1"/>
  <c r="AB650" i="21"/>
  <c r="AC650" i="21" s="1"/>
  <c r="AE650" i="21" s="1"/>
  <c r="AB649" i="21"/>
  <c r="AC649" i="21" s="1"/>
  <c r="AE649" i="21" s="1"/>
  <c r="AB648" i="21"/>
  <c r="AC648" i="21" s="1"/>
  <c r="AE648" i="21" s="1"/>
  <c r="AB647" i="21"/>
  <c r="AC647" i="21" s="1"/>
  <c r="AE647" i="21" s="1"/>
  <c r="AB646" i="21"/>
  <c r="AC646" i="21" s="1"/>
  <c r="AE646" i="21" s="1"/>
  <c r="AB645" i="21"/>
  <c r="AC645" i="21" s="1"/>
  <c r="AE645" i="21" s="1"/>
  <c r="AB644" i="21"/>
  <c r="AC644" i="21" s="1"/>
  <c r="AE644" i="21" s="1"/>
  <c r="AB643" i="21"/>
  <c r="AC643" i="21" s="1"/>
  <c r="AE643" i="21" s="1"/>
  <c r="AB642" i="21"/>
  <c r="AC642" i="21" s="1"/>
  <c r="AE642" i="21" s="1"/>
  <c r="AB641" i="21"/>
  <c r="AC641" i="21" s="1"/>
  <c r="AE641" i="21" s="1"/>
  <c r="AB640" i="21"/>
  <c r="AC640" i="21" s="1"/>
  <c r="AE640" i="21" s="1"/>
  <c r="AB639" i="21"/>
  <c r="AC639" i="21" s="1"/>
  <c r="AE639" i="21" s="1"/>
  <c r="AB638" i="21"/>
  <c r="AC638" i="21" s="1"/>
  <c r="AE638" i="21" s="1"/>
  <c r="AB637" i="21"/>
  <c r="AC637" i="21" s="1"/>
  <c r="AE637" i="21" s="1"/>
  <c r="AB636" i="21"/>
  <c r="AC636" i="21" s="1"/>
  <c r="AE636" i="21" s="1"/>
  <c r="AB635" i="21"/>
  <c r="AC635" i="21" s="1"/>
  <c r="AE635" i="21" s="1"/>
  <c r="AB634" i="21"/>
  <c r="AC634" i="21" s="1"/>
  <c r="AE634" i="21" s="1"/>
  <c r="AB633" i="21"/>
  <c r="AC633" i="21" s="1"/>
  <c r="AE633" i="21" s="1"/>
  <c r="AB632" i="21"/>
  <c r="AC632" i="21" s="1"/>
  <c r="AE632" i="21" s="1"/>
  <c r="AB631" i="21"/>
  <c r="AC631" i="21" s="1"/>
  <c r="AE631" i="21" s="1"/>
  <c r="AB630" i="21"/>
  <c r="AC630" i="21" s="1"/>
  <c r="AE630" i="21" s="1"/>
  <c r="AB629" i="21"/>
  <c r="AC629" i="21" s="1"/>
  <c r="AE629" i="21" s="1"/>
  <c r="AB628" i="21"/>
  <c r="AC628" i="21" s="1"/>
  <c r="AE628" i="21" s="1"/>
  <c r="AB627" i="21"/>
  <c r="AC627" i="21" s="1"/>
  <c r="AE627" i="21" s="1"/>
  <c r="AB626" i="21"/>
  <c r="AC626" i="21" s="1"/>
  <c r="AE626" i="21" s="1"/>
  <c r="AB625" i="21"/>
  <c r="AC625" i="21" s="1"/>
  <c r="AE625" i="21" s="1"/>
  <c r="AB624" i="21"/>
  <c r="AC624" i="21" s="1"/>
  <c r="AE624" i="21" s="1"/>
  <c r="AB623" i="21"/>
  <c r="AC623" i="21" s="1"/>
  <c r="AE623" i="21" s="1"/>
  <c r="AB622" i="21"/>
  <c r="AC622" i="21" s="1"/>
  <c r="AE622" i="21" s="1"/>
  <c r="AB621" i="21"/>
  <c r="AC621" i="21" s="1"/>
  <c r="AE621" i="21" s="1"/>
  <c r="AB620" i="21"/>
  <c r="AC620" i="21" s="1"/>
  <c r="AE620" i="21" s="1"/>
  <c r="AB619" i="21"/>
  <c r="AC619" i="21" s="1"/>
  <c r="AE619" i="21" s="1"/>
  <c r="AB618" i="21"/>
  <c r="AC618" i="21" s="1"/>
  <c r="AE618" i="21" s="1"/>
  <c r="AB617" i="21"/>
  <c r="AC617" i="21" s="1"/>
  <c r="AE617" i="21" s="1"/>
  <c r="AB616" i="21"/>
  <c r="AC616" i="21" s="1"/>
  <c r="AE616" i="21" s="1"/>
  <c r="AB615" i="21"/>
  <c r="AC615" i="21" s="1"/>
  <c r="AE615" i="21" s="1"/>
  <c r="AB614" i="21"/>
  <c r="AC614" i="21" s="1"/>
  <c r="AE614" i="21" s="1"/>
  <c r="AB613" i="21"/>
  <c r="AC613" i="21" s="1"/>
  <c r="AE613" i="21" s="1"/>
  <c r="AB612" i="21"/>
  <c r="AC612" i="21" s="1"/>
  <c r="AE612" i="21" s="1"/>
  <c r="AB611" i="21"/>
  <c r="AC611" i="21" s="1"/>
  <c r="AE611" i="21" s="1"/>
  <c r="AB610" i="21"/>
  <c r="AC610" i="21" s="1"/>
  <c r="AE610" i="21" s="1"/>
  <c r="AB609" i="21"/>
  <c r="AC609" i="21" s="1"/>
  <c r="AE609" i="21" s="1"/>
  <c r="AB608" i="21"/>
  <c r="AC608" i="21" s="1"/>
  <c r="AE608" i="21" s="1"/>
  <c r="AB607" i="21"/>
  <c r="AC607" i="21" s="1"/>
  <c r="AE607" i="21" s="1"/>
  <c r="AB606" i="21"/>
  <c r="AC606" i="21" s="1"/>
  <c r="AE606" i="21" s="1"/>
  <c r="AB605" i="21"/>
  <c r="AC605" i="21" s="1"/>
  <c r="AE605" i="21" s="1"/>
  <c r="AB604" i="21"/>
  <c r="AC604" i="21" s="1"/>
  <c r="AE604" i="21" s="1"/>
  <c r="AB603" i="21"/>
  <c r="AC603" i="21" s="1"/>
  <c r="AE603" i="21" s="1"/>
  <c r="AB602" i="21"/>
  <c r="AC602" i="21" s="1"/>
  <c r="AE602" i="21" s="1"/>
  <c r="AB601" i="21"/>
  <c r="AC601" i="21" s="1"/>
  <c r="AE601" i="21" s="1"/>
  <c r="AB600" i="21"/>
  <c r="AC600" i="21" s="1"/>
  <c r="AE600" i="21" s="1"/>
  <c r="AB599" i="21"/>
  <c r="AC599" i="21" s="1"/>
  <c r="AE599" i="21" s="1"/>
  <c r="AB598" i="21"/>
  <c r="AC598" i="21" s="1"/>
  <c r="AE598" i="21" s="1"/>
  <c r="AB597" i="21"/>
  <c r="AC597" i="21" s="1"/>
  <c r="AE597" i="21" s="1"/>
  <c r="AB595" i="21"/>
  <c r="AC595" i="21" s="1"/>
  <c r="AE595" i="21" s="1"/>
  <c r="AB594" i="21"/>
  <c r="AC594" i="21" s="1"/>
  <c r="AE594" i="21" s="1"/>
  <c r="AB593" i="21"/>
  <c r="AC593" i="21" s="1"/>
  <c r="AE593" i="21" s="1"/>
  <c r="AB592" i="21"/>
  <c r="AC592" i="21" s="1"/>
  <c r="AE592" i="21" s="1"/>
  <c r="AB591" i="21"/>
  <c r="AC591" i="21" s="1"/>
  <c r="AE591" i="21" s="1"/>
  <c r="AB590" i="21"/>
  <c r="AC590" i="21" s="1"/>
  <c r="AE590" i="21" s="1"/>
  <c r="AB589" i="21"/>
  <c r="AC589" i="21" s="1"/>
  <c r="AE589" i="21" s="1"/>
  <c r="AB588" i="21"/>
  <c r="AC588" i="21" s="1"/>
  <c r="AE588" i="21" s="1"/>
  <c r="AB587" i="21"/>
  <c r="AC587" i="21" s="1"/>
  <c r="AE587" i="21" s="1"/>
  <c r="AB586" i="21"/>
  <c r="AC586" i="21" s="1"/>
  <c r="AE586" i="21" s="1"/>
  <c r="AB585" i="21"/>
  <c r="AC585" i="21" s="1"/>
  <c r="AE585" i="21" s="1"/>
  <c r="AB584" i="21"/>
  <c r="AC584" i="21" s="1"/>
  <c r="AE584" i="21" s="1"/>
  <c r="AB583" i="21"/>
  <c r="AC583" i="21" s="1"/>
  <c r="AE583" i="21" s="1"/>
  <c r="AB582" i="21"/>
  <c r="AC582" i="21" s="1"/>
  <c r="AE582" i="21" s="1"/>
  <c r="AB581" i="21"/>
  <c r="AC581" i="21" s="1"/>
  <c r="AE581" i="21" s="1"/>
  <c r="AB580" i="21"/>
  <c r="AC580" i="21" s="1"/>
  <c r="AE580" i="21" s="1"/>
  <c r="AB579" i="21"/>
  <c r="AC579" i="21" s="1"/>
  <c r="AE579" i="21" s="1"/>
  <c r="AB578" i="21"/>
  <c r="AC578" i="21" s="1"/>
  <c r="AE578" i="21" s="1"/>
  <c r="AB577" i="21"/>
  <c r="AC577" i="21" s="1"/>
  <c r="AE577" i="21" s="1"/>
  <c r="AB576" i="21"/>
  <c r="AC576" i="21" s="1"/>
  <c r="AE576" i="21" s="1"/>
  <c r="AB575" i="21"/>
  <c r="AC575" i="21" s="1"/>
  <c r="AE575" i="21" s="1"/>
  <c r="AB574" i="21"/>
  <c r="AC574" i="21" s="1"/>
  <c r="AE574" i="21" s="1"/>
  <c r="AB573" i="21"/>
  <c r="AC573" i="21" s="1"/>
  <c r="AE573" i="21" s="1"/>
  <c r="AB572" i="21"/>
  <c r="AC572" i="21" s="1"/>
  <c r="AE572" i="21" s="1"/>
  <c r="AB571" i="21"/>
  <c r="AC571" i="21" s="1"/>
  <c r="AE571" i="21" s="1"/>
  <c r="AB570" i="21"/>
  <c r="AC570" i="21" s="1"/>
  <c r="AE570" i="21" s="1"/>
  <c r="AB569" i="21"/>
  <c r="AC569" i="21" s="1"/>
  <c r="AE569" i="21" s="1"/>
  <c r="AB568" i="21"/>
  <c r="AC568" i="21" s="1"/>
  <c r="AE568" i="21" s="1"/>
  <c r="AB567" i="21"/>
  <c r="AC567" i="21" s="1"/>
  <c r="AE567" i="21" s="1"/>
  <c r="AB566" i="21"/>
  <c r="AC566" i="21" s="1"/>
  <c r="AE566" i="21" s="1"/>
  <c r="AB565" i="21"/>
  <c r="AC565" i="21" s="1"/>
  <c r="AE565" i="21" s="1"/>
  <c r="AB564" i="21"/>
  <c r="AC564" i="21" s="1"/>
  <c r="AE564" i="21" s="1"/>
  <c r="AB563" i="21"/>
  <c r="AC563" i="21" s="1"/>
  <c r="AE563" i="21" s="1"/>
  <c r="AB562" i="21"/>
  <c r="AC562" i="21" s="1"/>
  <c r="AE562" i="21" s="1"/>
  <c r="AB561" i="21"/>
  <c r="AC561" i="21" s="1"/>
  <c r="AE561" i="21" s="1"/>
  <c r="AB560" i="21"/>
  <c r="AC560" i="21" s="1"/>
  <c r="AE560" i="21" s="1"/>
  <c r="AB559" i="21"/>
  <c r="AC559" i="21" s="1"/>
  <c r="AE559" i="21" s="1"/>
  <c r="AB558" i="21"/>
  <c r="AC558" i="21" s="1"/>
  <c r="AE558" i="21" s="1"/>
  <c r="AB557" i="21"/>
  <c r="AC557" i="21" s="1"/>
  <c r="AE557" i="21" s="1"/>
  <c r="AB556" i="21"/>
  <c r="AC556" i="21" s="1"/>
  <c r="AE556" i="21" s="1"/>
  <c r="AB555" i="21"/>
  <c r="AC555" i="21" s="1"/>
  <c r="AE555" i="21" s="1"/>
  <c r="AB554" i="21"/>
  <c r="AC554" i="21" s="1"/>
  <c r="AE554" i="21" s="1"/>
  <c r="AB553" i="21"/>
  <c r="AC553" i="21" s="1"/>
  <c r="AE553" i="21" s="1"/>
  <c r="AB552" i="21"/>
  <c r="AC552" i="21" s="1"/>
  <c r="AE552" i="21" s="1"/>
  <c r="AB551" i="21"/>
  <c r="AC551" i="21" s="1"/>
  <c r="AE551" i="21" s="1"/>
  <c r="AB550" i="21"/>
  <c r="AC550" i="21" s="1"/>
  <c r="AE550" i="21" s="1"/>
  <c r="AB549" i="21"/>
  <c r="AC549" i="21" s="1"/>
  <c r="AE549" i="21" s="1"/>
  <c r="AB548" i="21"/>
  <c r="AC548" i="21" s="1"/>
  <c r="AE548" i="21" s="1"/>
  <c r="AB547" i="21"/>
  <c r="AC547" i="21" s="1"/>
  <c r="AE547" i="21" s="1"/>
  <c r="AB546" i="21"/>
  <c r="AC546" i="21" s="1"/>
  <c r="AE546" i="21" s="1"/>
  <c r="AB545" i="21"/>
  <c r="AC545" i="21" s="1"/>
  <c r="AE545" i="21" s="1"/>
  <c r="AB544" i="21"/>
  <c r="AC544" i="21" s="1"/>
  <c r="AE544" i="21" s="1"/>
  <c r="AB543" i="21"/>
  <c r="AC543" i="21" s="1"/>
  <c r="AE543" i="21" s="1"/>
  <c r="AB541" i="21"/>
  <c r="AC541" i="21" s="1"/>
  <c r="AE541" i="21" s="1"/>
  <c r="AB540" i="21"/>
  <c r="AC540" i="21" s="1"/>
  <c r="AE540" i="21" s="1"/>
  <c r="AB539" i="21"/>
  <c r="AC539" i="21" s="1"/>
  <c r="AE539" i="21" s="1"/>
  <c r="AB538" i="21"/>
  <c r="AC538" i="21" s="1"/>
  <c r="AE538" i="21" s="1"/>
  <c r="AB537" i="21"/>
  <c r="AC537" i="21" s="1"/>
  <c r="AE537" i="21" s="1"/>
  <c r="AB536" i="21"/>
  <c r="AC536" i="21" s="1"/>
  <c r="AE536" i="21" s="1"/>
  <c r="AB535" i="21"/>
  <c r="AC535" i="21" s="1"/>
  <c r="AE535" i="21" s="1"/>
  <c r="AB534" i="21"/>
  <c r="AC534" i="21" s="1"/>
  <c r="AE534" i="21" s="1"/>
  <c r="AB533" i="21"/>
  <c r="AC533" i="21" s="1"/>
  <c r="AE533" i="21" s="1"/>
  <c r="AB532" i="21"/>
  <c r="AC532" i="21" s="1"/>
  <c r="AE532" i="21" s="1"/>
  <c r="AB531" i="21"/>
  <c r="AC531" i="21" s="1"/>
  <c r="AE531" i="21" s="1"/>
  <c r="AB530" i="21"/>
  <c r="AC530" i="21" s="1"/>
  <c r="AE530" i="21" s="1"/>
  <c r="AB529" i="21"/>
  <c r="AC529" i="21" s="1"/>
  <c r="AE529" i="21" s="1"/>
  <c r="AB528" i="21"/>
  <c r="AC528" i="21" s="1"/>
  <c r="AE528" i="21" s="1"/>
  <c r="AB527" i="21"/>
  <c r="AC527" i="21" s="1"/>
  <c r="AE527" i="21" s="1"/>
  <c r="AB526" i="21"/>
  <c r="AC526" i="21" s="1"/>
  <c r="AE526" i="21" s="1"/>
  <c r="AB525" i="21"/>
  <c r="AC525" i="21" s="1"/>
  <c r="AE525" i="21" s="1"/>
  <c r="AB524" i="21"/>
  <c r="AC524" i="21" s="1"/>
  <c r="AE524" i="21" s="1"/>
  <c r="AB523" i="21"/>
  <c r="AC523" i="21" s="1"/>
  <c r="AE523" i="21" s="1"/>
  <c r="AB522" i="21"/>
  <c r="AC522" i="21" s="1"/>
  <c r="AE522" i="21" s="1"/>
  <c r="AB521" i="21"/>
  <c r="AC521" i="21" s="1"/>
  <c r="AE521" i="21" s="1"/>
  <c r="AB520" i="21"/>
  <c r="AC520" i="21" s="1"/>
  <c r="AE520" i="21" s="1"/>
  <c r="AB519" i="21"/>
  <c r="AC519" i="21" s="1"/>
  <c r="AE519" i="21" s="1"/>
  <c r="AB518" i="21"/>
  <c r="AC518" i="21" s="1"/>
  <c r="AE518" i="21" s="1"/>
  <c r="AB517" i="21"/>
  <c r="AC517" i="21" s="1"/>
  <c r="AE517" i="21" s="1"/>
  <c r="AB516" i="21"/>
  <c r="AC516" i="21" s="1"/>
  <c r="AE516" i="21" s="1"/>
  <c r="AB515" i="21"/>
  <c r="AC515" i="21" s="1"/>
  <c r="AE515" i="21" s="1"/>
  <c r="AB514" i="21"/>
  <c r="AC514" i="21" s="1"/>
  <c r="AE514" i="21" s="1"/>
  <c r="AB513" i="21"/>
  <c r="AC513" i="21" s="1"/>
  <c r="AE513" i="21" s="1"/>
  <c r="AB512" i="21"/>
  <c r="AC512" i="21" s="1"/>
  <c r="AE512" i="21" s="1"/>
  <c r="AB511" i="21"/>
  <c r="AC511" i="21" s="1"/>
  <c r="AE511" i="21" s="1"/>
  <c r="AB510" i="21"/>
  <c r="AC510" i="21" s="1"/>
  <c r="AE510" i="21" s="1"/>
  <c r="AB509" i="21"/>
  <c r="AC509" i="21" s="1"/>
  <c r="AE509" i="21" s="1"/>
  <c r="AB508" i="21"/>
  <c r="AC508" i="21" s="1"/>
  <c r="AE508" i="21" s="1"/>
  <c r="AB507" i="21"/>
  <c r="AC507" i="21" s="1"/>
  <c r="AE507" i="21" s="1"/>
  <c r="AB506" i="21"/>
  <c r="AC506" i="21" s="1"/>
  <c r="AE506" i="21" s="1"/>
  <c r="AB505" i="21"/>
  <c r="AC505" i="21" s="1"/>
  <c r="AE505" i="21" s="1"/>
  <c r="AB504" i="21"/>
  <c r="AC504" i="21" s="1"/>
  <c r="AE504" i="21" s="1"/>
  <c r="AB503" i="21"/>
  <c r="AC503" i="21" s="1"/>
  <c r="AE503" i="21" s="1"/>
  <c r="AB502" i="21"/>
  <c r="AC502" i="21" s="1"/>
  <c r="AE502" i="21" s="1"/>
  <c r="AB501" i="21"/>
  <c r="AC501" i="21" s="1"/>
  <c r="AE501" i="21" s="1"/>
  <c r="AB500" i="21"/>
  <c r="AC500" i="21" s="1"/>
  <c r="AE500" i="21" s="1"/>
  <c r="AB499" i="21"/>
  <c r="AC499" i="21" s="1"/>
  <c r="AE499" i="21" s="1"/>
  <c r="AB498" i="21"/>
  <c r="AC498" i="21" s="1"/>
  <c r="AE498" i="21" s="1"/>
  <c r="AB497" i="21"/>
  <c r="AC497" i="21" s="1"/>
  <c r="AE497" i="21" s="1"/>
  <c r="AB496" i="21"/>
  <c r="AC496" i="21" s="1"/>
  <c r="AE496" i="21" s="1"/>
  <c r="AB495" i="21"/>
  <c r="AC495" i="21" s="1"/>
  <c r="AE495" i="21" s="1"/>
  <c r="AB494" i="21"/>
  <c r="AC494" i="21" s="1"/>
  <c r="AE494" i="21" s="1"/>
  <c r="AB493" i="21"/>
  <c r="AC493" i="21" s="1"/>
  <c r="AE493" i="21" s="1"/>
  <c r="AB492" i="21"/>
  <c r="AC492" i="21" s="1"/>
  <c r="AE492" i="21" s="1"/>
  <c r="AB491" i="21"/>
  <c r="AC491" i="21" s="1"/>
  <c r="AE491" i="21" s="1"/>
  <c r="AB490" i="21"/>
  <c r="AC490" i="21" s="1"/>
  <c r="AE490" i="21" s="1"/>
  <c r="AB489" i="21"/>
  <c r="AC489" i="21" s="1"/>
  <c r="AE489" i="21" s="1"/>
  <c r="AB488" i="21"/>
  <c r="AC488" i="21" s="1"/>
  <c r="AE488" i="21" s="1"/>
  <c r="AB487" i="21"/>
  <c r="AC487" i="21" s="1"/>
  <c r="AE487" i="21" s="1"/>
  <c r="AB486" i="21"/>
  <c r="AC486" i="21" s="1"/>
  <c r="AE486" i="21" s="1"/>
  <c r="AB485" i="21"/>
  <c r="AC485" i="21" s="1"/>
  <c r="AE485" i="21" s="1"/>
  <c r="AB484" i="21"/>
  <c r="AC484" i="21" s="1"/>
  <c r="AE484" i="21" s="1"/>
  <c r="AB483" i="21"/>
  <c r="AC483" i="21" s="1"/>
  <c r="AE483" i="21" s="1"/>
  <c r="AB482" i="21"/>
  <c r="AC482" i="21" s="1"/>
  <c r="AE482" i="21" s="1"/>
  <c r="AB481" i="21"/>
  <c r="AC481" i="21" s="1"/>
  <c r="AE481" i="21" s="1"/>
  <c r="AB480" i="21"/>
  <c r="AC480" i="21" s="1"/>
  <c r="AE480" i="21" s="1"/>
  <c r="AB479" i="21"/>
  <c r="AC479" i="21" s="1"/>
  <c r="AE479" i="21" s="1"/>
  <c r="AB478" i="21"/>
  <c r="AC478" i="21" s="1"/>
  <c r="AE478" i="21" s="1"/>
  <c r="AB477" i="21"/>
  <c r="AC477" i="21" s="1"/>
  <c r="AE477" i="21" s="1"/>
  <c r="AB476" i="21"/>
  <c r="AC476" i="21" s="1"/>
  <c r="AE476" i="21" s="1"/>
  <c r="AB475" i="21"/>
  <c r="AC475" i="21" s="1"/>
  <c r="AE475" i="21" s="1"/>
  <c r="AB474" i="21"/>
  <c r="AC474" i="21" s="1"/>
  <c r="AE474" i="21" s="1"/>
  <c r="AB473" i="21"/>
  <c r="AC473" i="21" s="1"/>
  <c r="AE473" i="21" s="1"/>
  <c r="AB472" i="21"/>
  <c r="AC472" i="21" s="1"/>
  <c r="AE472" i="21" s="1"/>
  <c r="AB471" i="21"/>
  <c r="AC471" i="21" s="1"/>
  <c r="AE471" i="21" s="1"/>
  <c r="AB470" i="21"/>
  <c r="AC470" i="21" s="1"/>
  <c r="AE470" i="21" s="1"/>
  <c r="AB469" i="21"/>
  <c r="AC469" i="21" s="1"/>
  <c r="AE469" i="21" s="1"/>
  <c r="AB468" i="21"/>
  <c r="AC468" i="21" s="1"/>
  <c r="AE468" i="21" s="1"/>
  <c r="AB467" i="21"/>
  <c r="AC467" i="21" s="1"/>
  <c r="AE467" i="21" s="1"/>
  <c r="AB466" i="21"/>
  <c r="AC466" i="21" s="1"/>
  <c r="AE466" i="21" s="1"/>
  <c r="AB465" i="21"/>
  <c r="AC465" i="21" s="1"/>
  <c r="AE465" i="21" s="1"/>
  <c r="AB464" i="21"/>
  <c r="AC464" i="21" s="1"/>
  <c r="AE464" i="21" s="1"/>
  <c r="AB463" i="21"/>
  <c r="AC463" i="21" s="1"/>
  <c r="AE463" i="21" s="1"/>
  <c r="AB462" i="21"/>
  <c r="AC462" i="21" s="1"/>
  <c r="AE462" i="21" s="1"/>
  <c r="AB461" i="21"/>
  <c r="AC461" i="21" s="1"/>
  <c r="AE461" i="21" s="1"/>
  <c r="AB460" i="21"/>
  <c r="AC460" i="21" s="1"/>
  <c r="AE460" i="21" s="1"/>
  <c r="AB459" i="21"/>
  <c r="AC459" i="21" s="1"/>
  <c r="AE459" i="21" s="1"/>
  <c r="AB458" i="21"/>
  <c r="AC458" i="21" s="1"/>
  <c r="AE458" i="21" s="1"/>
  <c r="AB457" i="21"/>
  <c r="AC457" i="21" s="1"/>
  <c r="AE457" i="21" s="1"/>
  <c r="AB456" i="21"/>
  <c r="AC456" i="21" s="1"/>
  <c r="AE456" i="21" s="1"/>
  <c r="AB455" i="21"/>
  <c r="AC455" i="21" s="1"/>
  <c r="AE455" i="21" s="1"/>
  <c r="AB454" i="21"/>
  <c r="AC454" i="21" s="1"/>
  <c r="AE454" i="21" s="1"/>
  <c r="AB453" i="21"/>
  <c r="AC453" i="21" s="1"/>
  <c r="AE453" i="21" s="1"/>
  <c r="AB452" i="21"/>
  <c r="AC452" i="21" s="1"/>
  <c r="AE452" i="21" s="1"/>
  <c r="AB451" i="21"/>
  <c r="AC451" i="21" s="1"/>
  <c r="AE451" i="21" s="1"/>
  <c r="AB450" i="21"/>
  <c r="AC450" i="21" s="1"/>
  <c r="AE450" i="21" s="1"/>
  <c r="AB449" i="21"/>
  <c r="AC449" i="21" s="1"/>
  <c r="AE449" i="21" s="1"/>
  <c r="AB448" i="21"/>
  <c r="AC448" i="21" s="1"/>
  <c r="AE448" i="21" s="1"/>
  <c r="AB447" i="21"/>
  <c r="AC447" i="21" s="1"/>
  <c r="AE447" i="21" s="1"/>
  <c r="AB446" i="21"/>
  <c r="AC446" i="21" s="1"/>
  <c r="AE446" i="21" s="1"/>
  <c r="AB445" i="21"/>
  <c r="AC445" i="21" s="1"/>
  <c r="AE445" i="21" s="1"/>
  <c r="AB444" i="21"/>
  <c r="AC444" i="21" s="1"/>
  <c r="AE444" i="21" s="1"/>
  <c r="AB443" i="21"/>
  <c r="AC443" i="21" s="1"/>
  <c r="AE443" i="21" s="1"/>
  <c r="AB442" i="21"/>
  <c r="AC442" i="21" s="1"/>
  <c r="AE442" i="21" s="1"/>
  <c r="AB441" i="21"/>
  <c r="AC441" i="21" s="1"/>
  <c r="AE441" i="21" s="1"/>
  <c r="AB440" i="21"/>
  <c r="AC440" i="21" s="1"/>
  <c r="AE440" i="21" s="1"/>
  <c r="AB439" i="21"/>
  <c r="AC439" i="21" s="1"/>
  <c r="AE439" i="21" s="1"/>
  <c r="AB438" i="21"/>
  <c r="AC438" i="21" s="1"/>
  <c r="AE438" i="21" s="1"/>
  <c r="AB437" i="21"/>
  <c r="AC437" i="21" s="1"/>
  <c r="AE437" i="21" s="1"/>
  <c r="AB436" i="21"/>
  <c r="AC436" i="21" s="1"/>
  <c r="AE436" i="21" s="1"/>
  <c r="AB435" i="21"/>
  <c r="AC435" i="21" s="1"/>
  <c r="AE435" i="21" s="1"/>
  <c r="AB434" i="21"/>
  <c r="AC434" i="21" s="1"/>
  <c r="AE434" i="21" s="1"/>
  <c r="AB433" i="21"/>
  <c r="AC433" i="21" s="1"/>
  <c r="AE433" i="21" s="1"/>
  <c r="AB432" i="21"/>
  <c r="AC432" i="21" s="1"/>
  <c r="AE432" i="21" s="1"/>
  <c r="AB431" i="21"/>
  <c r="AC431" i="21" s="1"/>
  <c r="AE431" i="21" s="1"/>
  <c r="AB430" i="21"/>
  <c r="AC430" i="21" s="1"/>
  <c r="AE430" i="21" s="1"/>
  <c r="AB429" i="21"/>
  <c r="AC429" i="21" s="1"/>
  <c r="AE429" i="21" s="1"/>
  <c r="AB428" i="21"/>
  <c r="AC428" i="21" s="1"/>
  <c r="AE428" i="21" s="1"/>
  <c r="AB427" i="21"/>
  <c r="AC427" i="21" s="1"/>
  <c r="AE427" i="21" s="1"/>
  <c r="AB426" i="21"/>
  <c r="AC426" i="21" s="1"/>
  <c r="AE426" i="21" s="1"/>
  <c r="AB425" i="21"/>
  <c r="AC425" i="21" s="1"/>
  <c r="AE425" i="21" s="1"/>
  <c r="AB424" i="21"/>
  <c r="AC424" i="21" s="1"/>
  <c r="AE424" i="21" s="1"/>
  <c r="AB423" i="21"/>
  <c r="AC423" i="21" s="1"/>
  <c r="AE423" i="21" s="1"/>
  <c r="AB422" i="21"/>
  <c r="AC422" i="21" s="1"/>
  <c r="AE422" i="21" s="1"/>
  <c r="AB421" i="21"/>
  <c r="AC421" i="21" s="1"/>
  <c r="AE421" i="21" s="1"/>
  <c r="AB420" i="21"/>
  <c r="AC420" i="21" s="1"/>
  <c r="AE420" i="21" s="1"/>
  <c r="AB419" i="21"/>
  <c r="AC419" i="21" s="1"/>
  <c r="AE419" i="21" s="1"/>
  <c r="AB418" i="21"/>
  <c r="AC418" i="21" s="1"/>
  <c r="AE418" i="21" s="1"/>
  <c r="AB417" i="21"/>
  <c r="AC417" i="21" s="1"/>
  <c r="AE417" i="21" s="1"/>
  <c r="AB416" i="21"/>
  <c r="AC416" i="21" s="1"/>
  <c r="AE416" i="21" s="1"/>
  <c r="AB415" i="21"/>
  <c r="AC415" i="21" s="1"/>
  <c r="AE415" i="21" s="1"/>
  <c r="AB414" i="21"/>
  <c r="AC414" i="21" s="1"/>
  <c r="AE414" i="21" s="1"/>
  <c r="AB413" i="21"/>
  <c r="AC413" i="21" s="1"/>
  <c r="AE413" i="21" s="1"/>
  <c r="AB412" i="21"/>
  <c r="AC412" i="21" s="1"/>
  <c r="AE412" i="21" s="1"/>
  <c r="AB411" i="21"/>
  <c r="AC411" i="21" s="1"/>
  <c r="AE411" i="21" s="1"/>
  <c r="AB410" i="21"/>
  <c r="AC410" i="21" s="1"/>
  <c r="AE410" i="21" s="1"/>
  <c r="AB409" i="21"/>
  <c r="AC409" i="21" s="1"/>
  <c r="AE409" i="21" s="1"/>
  <c r="AB408" i="21"/>
  <c r="AC408" i="21" s="1"/>
  <c r="AE408" i="21" s="1"/>
  <c r="AB407" i="21"/>
  <c r="AC407" i="21" s="1"/>
  <c r="AE407" i="21" s="1"/>
  <c r="AB406" i="21"/>
  <c r="AC406" i="21" s="1"/>
  <c r="AE406" i="21" s="1"/>
  <c r="AB405" i="21"/>
  <c r="AC405" i="21" s="1"/>
  <c r="AE405" i="21" s="1"/>
  <c r="AB404" i="21"/>
  <c r="AC404" i="21" s="1"/>
  <c r="AE404" i="21" s="1"/>
  <c r="AB403" i="21"/>
  <c r="AC403" i="21" s="1"/>
  <c r="AE403" i="21" s="1"/>
  <c r="AB402" i="21"/>
  <c r="AC402" i="21" s="1"/>
  <c r="AE402" i="21" s="1"/>
  <c r="AB401" i="21"/>
  <c r="AC401" i="21" s="1"/>
  <c r="AE401" i="21" s="1"/>
  <c r="AB400" i="21"/>
  <c r="AC400" i="21" s="1"/>
  <c r="AE400" i="21" s="1"/>
  <c r="AB399" i="21"/>
  <c r="AC399" i="21" s="1"/>
  <c r="AE399" i="21" s="1"/>
  <c r="AB398" i="21"/>
  <c r="AC398" i="21" s="1"/>
  <c r="AE398" i="21" s="1"/>
  <c r="AB397" i="21"/>
  <c r="AC397" i="21" s="1"/>
  <c r="AE397" i="21" s="1"/>
  <c r="AB396" i="21"/>
  <c r="AC396" i="21" s="1"/>
  <c r="AE396" i="21" s="1"/>
  <c r="AB395" i="21"/>
  <c r="AC395" i="21" s="1"/>
  <c r="AE395" i="21" s="1"/>
  <c r="AB394" i="21"/>
  <c r="AC394" i="21" s="1"/>
  <c r="AE394" i="21" s="1"/>
  <c r="AB393" i="21"/>
  <c r="AC393" i="21" s="1"/>
  <c r="AE393" i="21" s="1"/>
  <c r="AB392" i="21"/>
  <c r="AC392" i="21" s="1"/>
  <c r="AE392" i="21" s="1"/>
  <c r="AB391" i="21"/>
  <c r="AC391" i="21" s="1"/>
  <c r="AE391" i="21" s="1"/>
  <c r="AB390" i="21"/>
  <c r="AC390" i="21" s="1"/>
  <c r="AE390" i="21" s="1"/>
  <c r="AB389" i="21"/>
  <c r="AC389" i="21" s="1"/>
  <c r="AE389" i="21" s="1"/>
  <c r="AB388" i="21"/>
  <c r="AC388" i="21" s="1"/>
  <c r="AE388" i="21" s="1"/>
  <c r="AB387" i="21"/>
  <c r="AC387" i="21" s="1"/>
  <c r="AE387" i="21" s="1"/>
  <c r="AB386" i="21"/>
  <c r="AC386" i="21" s="1"/>
  <c r="AE386" i="21" s="1"/>
  <c r="AB385" i="21"/>
  <c r="AC385" i="21" s="1"/>
  <c r="AE385" i="21" s="1"/>
  <c r="AB384" i="21"/>
  <c r="AC384" i="21" s="1"/>
  <c r="AE384" i="21" s="1"/>
  <c r="AB383" i="21"/>
  <c r="AC383" i="21" s="1"/>
  <c r="AE383" i="21" s="1"/>
  <c r="AB382" i="21"/>
  <c r="AC382" i="21" s="1"/>
  <c r="AE382" i="21" s="1"/>
  <c r="AB381" i="21"/>
  <c r="AC381" i="21" s="1"/>
  <c r="AE381" i="21" s="1"/>
  <c r="AB380" i="21"/>
  <c r="AC380" i="21" s="1"/>
  <c r="AE380" i="21" s="1"/>
  <c r="AB379" i="21"/>
  <c r="AC379" i="21" s="1"/>
  <c r="AE379" i="21" s="1"/>
  <c r="AB378" i="21"/>
  <c r="AC378" i="21" s="1"/>
  <c r="AE378" i="21" s="1"/>
  <c r="AB377" i="21"/>
  <c r="AC377" i="21" s="1"/>
  <c r="AE377" i="21" s="1"/>
  <c r="AB376" i="21"/>
  <c r="AC376" i="21" s="1"/>
  <c r="AE376" i="21" s="1"/>
  <c r="AB375" i="21"/>
  <c r="AC375" i="21" s="1"/>
  <c r="AE375" i="21" s="1"/>
  <c r="AB374" i="21"/>
  <c r="AC374" i="21" s="1"/>
  <c r="AE374" i="21" s="1"/>
  <c r="AB373" i="21"/>
  <c r="AC373" i="21" s="1"/>
  <c r="AE373" i="21" s="1"/>
  <c r="AB372" i="21"/>
  <c r="AC372" i="21" s="1"/>
  <c r="AE372" i="21" s="1"/>
  <c r="AB371" i="21"/>
  <c r="AC371" i="21" s="1"/>
  <c r="AE371" i="21" s="1"/>
  <c r="AB370" i="21"/>
  <c r="AC370" i="21" s="1"/>
  <c r="AE370" i="21" s="1"/>
  <c r="AB369" i="21"/>
  <c r="AC369" i="21" s="1"/>
  <c r="AE369" i="21" s="1"/>
  <c r="AB368" i="21"/>
  <c r="AC368" i="21" s="1"/>
  <c r="AE368" i="21" s="1"/>
  <c r="AB367" i="21"/>
  <c r="AC367" i="21" s="1"/>
  <c r="AE367" i="21" s="1"/>
  <c r="AB366" i="21"/>
  <c r="AC366" i="21" s="1"/>
  <c r="AE366" i="21" s="1"/>
  <c r="AB365" i="21"/>
  <c r="AC365" i="21" s="1"/>
  <c r="AE365" i="21" s="1"/>
  <c r="AB364" i="21"/>
  <c r="AC364" i="21" s="1"/>
  <c r="AE364" i="21" s="1"/>
  <c r="AB363" i="21"/>
  <c r="AC363" i="21" s="1"/>
  <c r="AE363" i="21" s="1"/>
  <c r="AB362" i="21"/>
  <c r="AC362" i="21" s="1"/>
  <c r="AE362" i="21" s="1"/>
  <c r="AB361" i="21"/>
  <c r="AC361" i="21" s="1"/>
  <c r="AE361" i="21" s="1"/>
  <c r="AB360" i="21"/>
  <c r="AC360" i="21" s="1"/>
  <c r="AE360" i="21" s="1"/>
  <c r="AB359" i="21"/>
  <c r="AC359" i="21" s="1"/>
  <c r="AE359" i="21" s="1"/>
  <c r="AB358" i="21"/>
  <c r="AC358" i="21" s="1"/>
  <c r="AE358" i="21" s="1"/>
  <c r="AB357" i="21"/>
  <c r="AC357" i="21" s="1"/>
  <c r="AE357" i="21" s="1"/>
  <c r="AB356" i="21"/>
  <c r="AC356" i="21" s="1"/>
  <c r="AE356" i="21" s="1"/>
  <c r="AB355" i="21"/>
  <c r="AC355" i="21" s="1"/>
  <c r="AE355" i="21" s="1"/>
  <c r="AB354" i="21"/>
  <c r="AC354" i="21" s="1"/>
  <c r="AE354" i="21" s="1"/>
  <c r="AB353" i="21"/>
  <c r="AC353" i="21" s="1"/>
  <c r="AE353" i="21" s="1"/>
  <c r="AB352" i="21"/>
  <c r="AC352" i="21" s="1"/>
  <c r="AE352" i="21" s="1"/>
  <c r="AB351" i="21"/>
  <c r="AC351" i="21" s="1"/>
  <c r="AE351" i="21" s="1"/>
  <c r="AB350" i="21"/>
  <c r="AC350" i="21" s="1"/>
  <c r="AE350" i="21" s="1"/>
  <c r="AB349" i="21"/>
  <c r="AC349" i="21" s="1"/>
  <c r="AE349" i="21" s="1"/>
  <c r="AB348" i="21"/>
  <c r="AC348" i="21" s="1"/>
  <c r="AE348" i="21" s="1"/>
  <c r="AB347" i="21"/>
  <c r="AC347" i="21" s="1"/>
  <c r="AE347" i="21" s="1"/>
  <c r="AB346" i="21"/>
  <c r="AC346" i="21" s="1"/>
  <c r="AE346" i="21" s="1"/>
  <c r="AB345" i="21"/>
  <c r="AC345" i="21" s="1"/>
  <c r="AE345" i="21" s="1"/>
  <c r="AB344" i="21"/>
  <c r="AC344" i="21" s="1"/>
  <c r="AE344" i="21" s="1"/>
  <c r="AB343" i="21"/>
  <c r="AC343" i="21" s="1"/>
  <c r="AE343" i="21" s="1"/>
  <c r="AB342" i="21"/>
  <c r="AC342" i="21" s="1"/>
  <c r="AE342" i="21" s="1"/>
  <c r="AB341" i="21"/>
  <c r="AC341" i="21" s="1"/>
  <c r="AE341" i="21" s="1"/>
  <c r="AB340" i="21"/>
  <c r="AC340" i="21" s="1"/>
  <c r="AE340" i="21" s="1"/>
  <c r="AB339" i="21"/>
  <c r="AC339" i="21" s="1"/>
  <c r="AE339" i="21" s="1"/>
  <c r="AB338" i="21"/>
  <c r="AC338" i="21" s="1"/>
  <c r="AE338" i="21" s="1"/>
  <c r="AB337" i="21"/>
  <c r="AC337" i="21" s="1"/>
  <c r="AE337" i="21" s="1"/>
  <c r="AB336" i="21"/>
  <c r="AC336" i="21" s="1"/>
  <c r="AE336" i="21" s="1"/>
  <c r="AB335" i="21"/>
  <c r="AC335" i="21" s="1"/>
  <c r="AE335" i="21" s="1"/>
  <c r="AB334" i="21"/>
  <c r="AC334" i="21" s="1"/>
  <c r="AE334" i="21" s="1"/>
  <c r="AB333" i="21"/>
  <c r="AC333" i="21" s="1"/>
  <c r="AE333" i="21" s="1"/>
  <c r="AB332" i="21"/>
  <c r="AC332" i="21" s="1"/>
  <c r="AE332" i="21" s="1"/>
  <c r="AB331" i="21"/>
  <c r="AC331" i="21" s="1"/>
  <c r="AE331" i="21" s="1"/>
  <c r="AB330" i="21"/>
  <c r="AC330" i="21" s="1"/>
  <c r="AE330" i="21" s="1"/>
  <c r="AB329" i="21"/>
  <c r="AC329" i="21" s="1"/>
  <c r="AE329" i="21" s="1"/>
  <c r="AB328" i="21"/>
  <c r="AC328" i="21" s="1"/>
  <c r="AE328" i="21" s="1"/>
  <c r="AB327" i="21"/>
  <c r="AC327" i="21" s="1"/>
  <c r="AE327" i="21" s="1"/>
  <c r="AB326" i="21"/>
  <c r="AC326" i="21" s="1"/>
  <c r="AE326" i="21" s="1"/>
  <c r="AB325" i="21"/>
  <c r="AC325" i="21" s="1"/>
  <c r="AE325" i="21" s="1"/>
  <c r="AB324" i="21"/>
  <c r="AC324" i="21" s="1"/>
  <c r="AE324" i="21" s="1"/>
  <c r="AB323" i="21"/>
  <c r="AC323" i="21" s="1"/>
  <c r="AE323" i="21" s="1"/>
  <c r="AB322" i="21"/>
  <c r="AC322" i="21" s="1"/>
  <c r="AE322" i="21" s="1"/>
  <c r="AB321" i="21"/>
  <c r="AC321" i="21" s="1"/>
  <c r="AE321" i="21" s="1"/>
  <c r="AB320" i="21"/>
  <c r="AC320" i="21" s="1"/>
  <c r="AE320" i="21" s="1"/>
  <c r="AB319" i="21"/>
  <c r="AC319" i="21" s="1"/>
  <c r="AE319" i="21" s="1"/>
  <c r="AB316" i="21"/>
  <c r="AC316" i="21" s="1"/>
  <c r="AE316" i="21" s="1"/>
  <c r="AB315" i="21"/>
  <c r="AC315" i="21" s="1"/>
  <c r="AE315" i="21" s="1"/>
  <c r="AB314" i="21"/>
  <c r="AC314" i="21" s="1"/>
  <c r="AE314" i="21" s="1"/>
  <c r="AB313" i="21"/>
  <c r="AC313" i="21" s="1"/>
  <c r="AE313" i="21" s="1"/>
  <c r="AB312" i="21"/>
  <c r="AC312" i="21" s="1"/>
  <c r="AE312" i="21" s="1"/>
  <c r="AB311" i="21"/>
  <c r="AC311" i="21" s="1"/>
  <c r="AE311" i="21" s="1"/>
  <c r="AB310" i="21"/>
  <c r="AC310" i="21" s="1"/>
  <c r="AE310" i="21" s="1"/>
  <c r="AB309" i="21"/>
  <c r="AC309" i="21" s="1"/>
  <c r="AE309" i="21" s="1"/>
  <c r="AB308" i="21"/>
  <c r="AC308" i="21" s="1"/>
  <c r="AE308" i="21" s="1"/>
  <c r="AB307" i="21"/>
  <c r="AC307" i="21" s="1"/>
  <c r="AE307" i="21" s="1"/>
  <c r="AB306" i="21"/>
  <c r="AC306" i="21" s="1"/>
  <c r="AE306" i="21" s="1"/>
  <c r="AB305" i="21"/>
  <c r="AC305" i="21" s="1"/>
  <c r="AE305" i="21" s="1"/>
  <c r="AB304" i="21"/>
  <c r="AC304" i="21" s="1"/>
  <c r="AE304" i="21" s="1"/>
  <c r="AB303" i="21"/>
  <c r="AC303" i="21" s="1"/>
  <c r="AE303" i="21" s="1"/>
  <c r="AB302" i="21"/>
  <c r="AC302" i="21" s="1"/>
  <c r="AE302" i="21" s="1"/>
  <c r="AB301" i="21"/>
  <c r="AC301" i="21" s="1"/>
  <c r="AE301" i="21" s="1"/>
  <c r="AB300" i="21"/>
  <c r="AC300" i="21" s="1"/>
  <c r="AE300" i="21" s="1"/>
  <c r="AB299" i="21"/>
  <c r="AC299" i="21" s="1"/>
  <c r="AE299" i="21" s="1"/>
  <c r="AB298" i="21"/>
  <c r="AC298" i="21" s="1"/>
  <c r="AE298" i="21" s="1"/>
  <c r="AB297" i="21"/>
  <c r="AC297" i="21" s="1"/>
  <c r="AE297" i="21" s="1"/>
  <c r="AB296" i="21"/>
  <c r="AC296" i="21" s="1"/>
  <c r="AE296" i="21" s="1"/>
  <c r="AB295" i="21"/>
  <c r="AC295" i="21" s="1"/>
  <c r="AE295" i="21" s="1"/>
  <c r="AB294" i="21"/>
  <c r="AC294" i="21" s="1"/>
  <c r="AE294" i="21" s="1"/>
  <c r="AB293" i="21"/>
  <c r="AC293" i="21" s="1"/>
  <c r="AE293" i="21" s="1"/>
  <c r="AB292" i="21"/>
  <c r="AC292" i="21" s="1"/>
  <c r="AE292" i="21" s="1"/>
  <c r="AB291" i="21"/>
  <c r="AC291" i="21" s="1"/>
  <c r="AE291" i="21" s="1"/>
  <c r="AB290" i="21"/>
  <c r="AC290" i="21" s="1"/>
  <c r="AE290" i="21" s="1"/>
  <c r="AB289" i="21"/>
  <c r="AC289" i="21" s="1"/>
  <c r="AE289" i="21" s="1"/>
  <c r="AB288" i="21"/>
  <c r="AC288" i="21" s="1"/>
  <c r="AE288" i="21" s="1"/>
  <c r="AB287" i="21"/>
  <c r="AC287" i="21" s="1"/>
  <c r="AE287" i="21" s="1"/>
  <c r="AB286" i="21"/>
  <c r="AC286" i="21" s="1"/>
  <c r="AE286" i="21" s="1"/>
  <c r="AB285" i="21"/>
  <c r="AC285" i="21" s="1"/>
  <c r="AE285" i="21" s="1"/>
  <c r="AB284" i="21"/>
  <c r="AC284" i="21" s="1"/>
  <c r="AE284" i="21" s="1"/>
  <c r="AB283" i="21"/>
  <c r="AC283" i="21" s="1"/>
  <c r="AE283" i="21" s="1"/>
  <c r="AB282" i="21"/>
  <c r="AC282" i="21" s="1"/>
  <c r="AE282" i="21" s="1"/>
  <c r="AB281" i="21"/>
  <c r="AC281" i="21" s="1"/>
  <c r="AE281" i="21" s="1"/>
  <c r="AB280" i="21"/>
  <c r="AC280" i="21" s="1"/>
  <c r="AE280" i="21" s="1"/>
  <c r="AB279" i="21"/>
  <c r="AC279" i="21" s="1"/>
  <c r="AE279" i="21" s="1"/>
  <c r="AB278" i="21"/>
  <c r="AC278" i="21" s="1"/>
  <c r="AE278" i="21" s="1"/>
  <c r="AB277" i="21"/>
  <c r="AC277" i="21" s="1"/>
  <c r="AE277" i="21" s="1"/>
  <c r="AB276" i="21"/>
  <c r="AC276" i="21" s="1"/>
  <c r="AE276" i="21" s="1"/>
  <c r="AB275" i="21"/>
  <c r="AC275" i="21" s="1"/>
  <c r="AE275" i="21" s="1"/>
  <c r="AB274" i="21"/>
  <c r="AC274" i="21" s="1"/>
  <c r="AE274" i="21" s="1"/>
  <c r="AB273" i="21"/>
  <c r="AC273" i="21" s="1"/>
  <c r="AE273" i="21" s="1"/>
  <c r="AB272" i="21"/>
  <c r="AC272" i="21" s="1"/>
  <c r="AE272" i="21" s="1"/>
  <c r="AB271" i="21"/>
  <c r="AC271" i="21" s="1"/>
  <c r="AE271" i="21" s="1"/>
  <c r="AB270" i="21"/>
  <c r="AC270" i="21" s="1"/>
  <c r="AE270" i="21" s="1"/>
  <c r="AB269" i="21"/>
  <c r="AC269" i="21" s="1"/>
  <c r="AE269" i="21" s="1"/>
  <c r="AB268" i="21"/>
  <c r="AC268" i="21" s="1"/>
  <c r="AE268" i="21" s="1"/>
  <c r="AB267" i="21"/>
  <c r="AC267" i="21" s="1"/>
  <c r="AE267" i="21" s="1"/>
  <c r="AB266" i="21"/>
  <c r="AC266" i="21" s="1"/>
  <c r="AE266" i="21" s="1"/>
  <c r="AB265" i="21"/>
  <c r="AC265" i="21" s="1"/>
  <c r="AE265" i="21" s="1"/>
  <c r="AB264" i="21"/>
  <c r="AC264" i="21" s="1"/>
  <c r="AE264" i="21" s="1"/>
  <c r="AB263" i="21"/>
  <c r="AC263" i="21" s="1"/>
  <c r="AE263" i="21" s="1"/>
  <c r="AB262" i="21"/>
  <c r="AC262" i="21" s="1"/>
  <c r="AE262" i="21" s="1"/>
  <c r="AB261" i="21"/>
  <c r="AC261" i="21" s="1"/>
  <c r="AE261" i="21" s="1"/>
  <c r="AB260" i="21"/>
  <c r="AC260" i="21" s="1"/>
  <c r="AE260" i="21" s="1"/>
  <c r="AB259" i="21"/>
  <c r="AC259" i="21" s="1"/>
  <c r="AE259" i="21" s="1"/>
  <c r="AB258" i="21"/>
  <c r="AC258" i="21" s="1"/>
  <c r="AE258" i="21" s="1"/>
  <c r="AB257" i="21"/>
  <c r="AC257" i="21" s="1"/>
  <c r="AE257" i="21" s="1"/>
  <c r="AB256" i="21"/>
  <c r="AC256" i="21" s="1"/>
  <c r="AE256" i="21" s="1"/>
  <c r="AB255" i="21"/>
  <c r="AC255" i="21" s="1"/>
  <c r="AE255" i="21" s="1"/>
  <c r="AB254" i="21"/>
  <c r="AC254" i="21" s="1"/>
  <c r="AE254" i="21" s="1"/>
  <c r="AB253" i="21"/>
  <c r="AC253" i="21" s="1"/>
  <c r="AE253" i="21" s="1"/>
  <c r="AB252" i="21"/>
  <c r="AC252" i="21" s="1"/>
  <c r="AE252" i="21" s="1"/>
  <c r="AB251" i="21"/>
  <c r="AC251" i="21" s="1"/>
  <c r="AE251" i="21" s="1"/>
  <c r="AB250" i="21"/>
  <c r="AC250" i="21" s="1"/>
  <c r="AE250" i="21" s="1"/>
  <c r="AB249" i="21"/>
  <c r="AC249" i="21" s="1"/>
  <c r="AE249" i="21" s="1"/>
  <c r="AB248" i="21"/>
  <c r="AC248" i="21" s="1"/>
  <c r="AE248" i="21" s="1"/>
  <c r="AB247" i="21"/>
  <c r="AC247" i="21" s="1"/>
  <c r="AE247" i="21" s="1"/>
  <c r="AB246" i="21"/>
  <c r="AC246" i="21" s="1"/>
  <c r="AE246" i="21" s="1"/>
  <c r="AB245" i="21"/>
  <c r="AC245" i="21" s="1"/>
  <c r="AE245" i="21" s="1"/>
  <c r="AB244" i="21"/>
  <c r="AC244" i="21" s="1"/>
  <c r="AE244" i="21" s="1"/>
  <c r="AB243" i="21"/>
  <c r="AC243" i="21" s="1"/>
  <c r="AE243" i="21" s="1"/>
  <c r="AB242" i="21"/>
  <c r="AC242" i="21" s="1"/>
  <c r="AE242" i="21" s="1"/>
  <c r="AB241" i="21"/>
  <c r="AC241" i="21" s="1"/>
  <c r="AE241" i="21" s="1"/>
  <c r="AB240" i="21"/>
  <c r="AC240" i="21" s="1"/>
  <c r="AE240" i="21" s="1"/>
  <c r="AB239" i="21"/>
  <c r="AC239" i="21" s="1"/>
  <c r="AE239" i="21" s="1"/>
  <c r="AB238" i="21"/>
  <c r="AC238" i="21" s="1"/>
  <c r="AE238" i="21" s="1"/>
  <c r="AB237" i="21"/>
  <c r="AC237" i="21" s="1"/>
  <c r="AE237" i="21" s="1"/>
  <c r="AB236" i="21"/>
  <c r="AC236" i="21" s="1"/>
  <c r="AE236" i="21" s="1"/>
  <c r="AB235" i="21"/>
  <c r="AC235" i="21" s="1"/>
  <c r="AE235" i="21" s="1"/>
  <c r="AB234" i="21"/>
  <c r="AC234" i="21" s="1"/>
  <c r="AE234" i="21" s="1"/>
  <c r="AB233" i="21"/>
  <c r="AC233" i="21" s="1"/>
  <c r="AE233" i="21" s="1"/>
  <c r="AB232" i="21"/>
  <c r="AC232" i="21" s="1"/>
  <c r="AE232" i="21" s="1"/>
  <c r="AB231" i="21"/>
  <c r="AC231" i="21" s="1"/>
  <c r="AE231" i="21" s="1"/>
  <c r="AB230" i="21"/>
  <c r="AC230" i="21" s="1"/>
  <c r="AE230" i="21" s="1"/>
  <c r="AB229" i="21"/>
  <c r="AC229" i="21" s="1"/>
  <c r="AE229" i="21" s="1"/>
  <c r="AB228" i="21"/>
  <c r="AC228" i="21" s="1"/>
  <c r="AE228" i="21" s="1"/>
  <c r="AB227" i="21"/>
  <c r="AC227" i="21" s="1"/>
  <c r="AE227" i="21" s="1"/>
  <c r="AB226" i="21"/>
  <c r="AC226" i="21" s="1"/>
  <c r="AE226" i="21" s="1"/>
  <c r="AB225" i="21"/>
  <c r="AC225" i="21" s="1"/>
  <c r="AE225" i="21" s="1"/>
  <c r="AB224" i="21"/>
  <c r="AC224" i="21" s="1"/>
  <c r="AE224" i="21" s="1"/>
  <c r="AB223" i="21"/>
  <c r="AC223" i="21" s="1"/>
  <c r="AE223" i="21" s="1"/>
  <c r="AB222" i="21"/>
  <c r="AC222" i="21" s="1"/>
  <c r="AE222" i="21" s="1"/>
  <c r="AB221" i="21"/>
  <c r="AC221" i="21" s="1"/>
  <c r="AE221" i="21" s="1"/>
  <c r="AB220" i="21"/>
  <c r="AC220" i="21" s="1"/>
  <c r="AE220" i="21" s="1"/>
  <c r="AB219" i="21"/>
  <c r="AC219" i="21" s="1"/>
  <c r="AE219" i="21" s="1"/>
  <c r="AB218" i="21"/>
  <c r="AC218" i="21" s="1"/>
  <c r="AE218" i="21" s="1"/>
  <c r="AB217" i="21"/>
  <c r="AC217" i="21" s="1"/>
  <c r="AE217" i="21" s="1"/>
  <c r="AB216" i="21"/>
  <c r="AC216" i="21" s="1"/>
  <c r="AE216" i="21" s="1"/>
  <c r="AB215" i="21"/>
  <c r="AC215" i="21" s="1"/>
  <c r="AE215" i="21" s="1"/>
  <c r="AB214" i="21"/>
  <c r="AC214" i="21" s="1"/>
  <c r="AE214" i="21" s="1"/>
  <c r="AB213" i="21"/>
  <c r="AC213" i="21" s="1"/>
  <c r="AE213" i="21" s="1"/>
  <c r="AB212" i="21"/>
  <c r="AC212" i="21" s="1"/>
  <c r="AE212" i="21" s="1"/>
  <c r="AB211" i="21"/>
  <c r="AC211" i="21" s="1"/>
  <c r="AE211" i="21" s="1"/>
  <c r="AB210" i="21"/>
  <c r="AC210" i="21" s="1"/>
  <c r="AE210" i="21" s="1"/>
  <c r="AB209" i="21"/>
  <c r="AC209" i="21" s="1"/>
  <c r="AE209" i="21" s="1"/>
  <c r="AB208" i="21"/>
  <c r="AC208" i="21" s="1"/>
  <c r="AE208" i="21" s="1"/>
  <c r="AB207" i="21"/>
  <c r="AC207" i="21" s="1"/>
  <c r="AE207" i="21" s="1"/>
  <c r="AB206" i="21"/>
  <c r="AC206" i="21" s="1"/>
  <c r="AE206" i="21" s="1"/>
  <c r="AB205" i="21"/>
  <c r="AC205" i="21" s="1"/>
  <c r="AE205" i="21" s="1"/>
  <c r="AB204" i="21"/>
  <c r="AC204" i="21" s="1"/>
  <c r="AE204" i="21" s="1"/>
  <c r="AB203" i="21"/>
  <c r="AC203" i="21" s="1"/>
  <c r="AE203" i="21" s="1"/>
  <c r="AB202" i="21"/>
  <c r="AC202" i="21" s="1"/>
  <c r="AE202" i="21" s="1"/>
  <c r="AB201" i="21"/>
  <c r="AC201" i="21" s="1"/>
  <c r="AE201" i="21" s="1"/>
  <c r="AB200" i="21"/>
  <c r="AC200" i="21" s="1"/>
  <c r="AE200" i="21" s="1"/>
  <c r="AB199" i="21"/>
  <c r="AC199" i="21" s="1"/>
  <c r="AE199" i="21" s="1"/>
  <c r="AB198" i="21"/>
  <c r="AC198" i="21" s="1"/>
  <c r="AE198" i="21" s="1"/>
  <c r="AB197" i="21"/>
  <c r="AC197" i="21" s="1"/>
  <c r="AE197" i="21" s="1"/>
  <c r="AB196" i="21"/>
  <c r="AC196" i="21" s="1"/>
  <c r="AE196" i="21" s="1"/>
  <c r="AB195" i="21"/>
  <c r="AC195" i="21" s="1"/>
  <c r="AE195" i="21" s="1"/>
  <c r="AB194" i="21"/>
  <c r="AC194" i="21" s="1"/>
  <c r="AE194" i="21" s="1"/>
  <c r="AB193" i="21"/>
  <c r="AC193" i="21" s="1"/>
  <c r="AE193" i="21" s="1"/>
  <c r="AB192" i="21"/>
  <c r="AC192" i="21" s="1"/>
  <c r="AE192" i="21" s="1"/>
  <c r="AB191" i="21"/>
  <c r="AC191" i="21" s="1"/>
  <c r="AE191" i="21" s="1"/>
  <c r="AB190" i="21"/>
  <c r="AC190" i="21" s="1"/>
  <c r="AE190" i="21" s="1"/>
  <c r="AB189" i="21"/>
  <c r="AC189" i="21" s="1"/>
  <c r="AE189" i="21" s="1"/>
  <c r="AB188" i="21"/>
  <c r="AC188" i="21" s="1"/>
  <c r="AE188" i="21" s="1"/>
  <c r="AB187" i="21"/>
  <c r="AC187" i="21" s="1"/>
  <c r="AE187" i="21" s="1"/>
  <c r="AB186" i="21"/>
  <c r="AC186" i="21" s="1"/>
  <c r="AE186" i="21" s="1"/>
  <c r="AB185" i="21"/>
  <c r="AC185" i="21" s="1"/>
  <c r="AE185" i="21" s="1"/>
  <c r="AB184" i="21"/>
  <c r="AC184" i="21" s="1"/>
  <c r="AE184" i="21" s="1"/>
  <c r="AB183" i="21"/>
  <c r="AC183" i="21" s="1"/>
  <c r="AE183" i="21" s="1"/>
  <c r="AB182" i="21"/>
  <c r="AC182" i="21" s="1"/>
  <c r="AE182" i="21" s="1"/>
  <c r="AB181" i="21"/>
  <c r="AC181" i="21" s="1"/>
  <c r="AE181" i="21" s="1"/>
  <c r="AB180" i="21"/>
  <c r="AC180" i="21" s="1"/>
  <c r="AE180" i="21" s="1"/>
  <c r="AB179" i="21"/>
  <c r="AC179" i="21" s="1"/>
  <c r="AE179" i="21" s="1"/>
  <c r="AB178" i="21"/>
  <c r="AC178" i="21" s="1"/>
  <c r="AE178" i="21" s="1"/>
  <c r="AB177" i="21"/>
  <c r="AC177" i="21" s="1"/>
  <c r="AE177" i="21" s="1"/>
  <c r="AB176" i="21"/>
  <c r="AC176" i="21" s="1"/>
  <c r="AE176" i="21" s="1"/>
  <c r="AB175" i="21"/>
  <c r="AC175" i="21" s="1"/>
  <c r="AE175" i="21" s="1"/>
  <c r="AB174" i="21"/>
  <c r="AC174" i="21" s="1"/>
  <c r="AE174" i="21" s="1"/>
  <c r="AB173" i="21"/>
  <c r="AC173" i="21" s="1"/>
  <c r="AE173" i="21" s="1"/>
  <c r="AB172" i="21"/>
  <c r="AC172" i="21" s="1"/>
  <c r="AE172" i="21" s="1"/>
  <c r="AB171" i="21"/>
  <c r="AC171" i="21" s="1"/>
  <c r="AE171" i="21" s="1"/>
  <c r="AB170" i="21"/>
  <c r="AC170" i="21" s="1"/>
  <c r="AE170" i="21" s="1"/>
  <c r="AB169" i="21"/>
  <c r="AC169" i="21" s="1"/>
  <c r="AE169" i="21" s="1"/>
  <c r="AB168" i="21"/>
  <c r="AC168" i="21" s="1"/>
  <c r="AE168" i="21" s="1"/>
  <c r="AB167" i="21"/>
  <c r="AC167" i="21" s="1"/>
  <c r="AE167" i="21" s="1"/>
  <c r="AB166" i="21"/>
  <c r="AC166" i="21" s="1"/>
  <c r="AE166" i="21" s="1"/>
  <c r="AB165" i="21"/>
  <c r="AC165" i="21" s="1"/>
  <c r="AE165" i="21" s="1"/>
  <c r="AB164" i="21"/>
  <c r="AC164" i="21" s="1"/>
  <c r="AE164" i="21" s="1"/>
  <c r="AB163" i="21"/>
  <c r="AC163" i="21" s="1"/>
  <c r="AE163" i="21" s="1"/>
  <c r="AB162" i="21"/>
  <c r="AC162" i="21" s="1"/>
  <c r="AE162" i="21" s="1"/>
  <c r="AB161" i="21"/>
  <c r="AC161" i="21" s="1"/>
  <c r="AE161" i="21" s="1"/>
  <c r="AB160" i="21"/>
  <c r="AC160" i="21" s="1"/>
  <c r="AE160" i="21" s="1"/>
  <c r="AB159" i="21"/>
  <c r="AC159" i="21" s="1"/>
  <c r="AE159" i="21" s="1"/>
  <c r="AB158" i="21"/>
  <c r="AC158" i="21" s="1"/>
  <c r="AE158" i="21" s="1"/>
  <c r="AB157" i="21"/>
  <c r="AC157" i="21" s="1"/>
  <c r="AE157" i="21" s="1"/>
  <c r="AB156" i="21"/>
  <c r="AC156" i="21" s="1"/>
  <c r="AE156" i="21" s="1"/>
  <c r="AB155" i="21"/>
  <c r="AC155" i="21" s="1"/>
  <c r="AE155" i="21" s="1"/>
  <c r="AB154" i="21"/>
  <c r="AC154" i="21" s="1"/>
  <c r="AE154" i="21" s="1"/>
  <c r="AB153" i="21"/>
  <c r="AC153" i="21" s="1"/>
  <c r="AE153" i="21" s="1"/>
  <c r="AB152" i="21"/>
  <c r="AC152" i="21" s="1"/>
  <c r="AE152" i="21" s="1"/>
  <c r="AB151" i="21"/>
  <c r="AC151" i="21" s="1"/>
  <c r="AE151" i="21" s="1"/>
  <c r="AB150" i="21"/>
  <c r="AC150" i="21" s="1"/>
  <c r="AE150" i="21" s="1"/>
  <c r="AB149" i="21"/>
  <c r="AC149" i="21" s="1"/>
  <c r="AE149" i="21" s="1"/>
  <c r="AB148" i="21"/>
  <c r="AC148" i="21" s="1"/>
  <c r="AE148" i="21" s="1"/>
  <c r="AB147" i="21"/>
  <c r="AC147" i="21" s="1"/>
  <c r="AE147" i="21" s="1"/>
  <c r="AB146" i="21"/>
  <c r="AC146" i="21" s="1"/>
  <c r="AE146" i="21" s="1"/>
  <c r="AB145" i="21"/>
  <c r="AC145" i="21" s="1"/>
  <c r="AE145" i="21" s="1"/>
  <c r="AB144" i="21"/>
  <c r="AC144" i="21" s="1"/>
  <c r="AE144" i="21" s="1"/>
  <c r="AB143" i="21"/>
  <c r="AC143" i="21" s="1"/>
  <c r="AE143" i="21" s="1"/>
  <c r="AB142" i="21"/>
  <c r="AC142" i="21" s="1"/>
  <c r="AE142" i="21" s="1"/>
  <c r="AB141" i="21"/>
  <c r="AC141" i="21" s="1"/>
  <c r="AE141" i="21" s="1"/>
  <c r="AB140" i="21"/>
  <c r="AC140" i="21" s="1"/>
  <c r="AE140" i="21" s="1"/>
  <c r="AB139" i="21"/>
  <c r="AC139" i="21" s="1"/>
  <c r="AE139" i="21" s="1"/>
  <c r="AB138" i="21"/>
  <c r="AC138" i="21" s="1"/>
  <c r="AE138" i="21" s="1"/>
  <c r="AB137" i="21"/>
  <c r="AC137" i="21" s="1"/>
  <c r="AE137" i="21" s="1"/>
  <c r="AB136" i="21"/>
  <c r="AC136" i="21" s="1"/>
  <c r="AE136" i="21" s="1"/>
  <c r="AB135" i="21"/>
  <c r="AC135" i="21" s="1"/>
  <c r="AE135" i="21" s="1"/>
  <c r="AB134" i="21"/>
  <c r="AC134" i="21" s="1"/>
  <c r="AE134" i="21" s="1"/>
  <c r="AB133" i="21"/>
  <c r="AC133" i="21" s="1"/>
  <c r="AE133" i="21" s="1"/>
  <c r="AB132" i="21"/>
  <c r="AC132" i="21" s="1"/>
  <c r="AE132" i="21" s="1"/>
  <c r="AB131" i="21"/>
  <c r="AC131" i="21" s="1"/>
  <c r="AE131" i="21" s="1"/>
  <c r="AB130" i="21"/>
  <c r="AC130" i="21" s="1"/>
  <c r="AE130" i="21" s="1"/>
  <c r="AB129" i="21"/>
  <c r="AC129" i="21" s="1"/>
  <c r="AE129" i="21" s="1"/>
  <c r="AB128" i="21"/>
  <c r="AC128" i="21" s="1"/>
  <c r="AE128" i="21" s="1"/>
  <c r="AB127" i="21"/>
  <c r="AC127" i="21" s="1"/>
  <c r="AE127" i="21" s="1"/>
  <c r="AB126" i="21"/>
  <c r="AC126" i="21" s="1"/>
  <c r="AE126" i="21" s="1"/>
  <c r="AB125" i="21"/>
  <c r="AC125" i="21" s="1"/>
  <c r="AE125" i="21" s="1"/>
  <c r="AB124" i="21"/>
  <c r="AC124" i="21" s="1"/>
  <c r="AE124" i="21" s="1"/>
  <c r="AB123" i="21"/>
  <c r="AC123" i="21" s="1"/>
  <c r="AE123" i="21" s="1"/>
  <c r="AB122" i="21"/>
  <c r="AC122" i="21" s="1"/>
  <c r="AE122" i="21" s="1"/>
  <c r="AB121" i="21"/>
  <c r="AC121" i="21" s="1"/>
  <c r="AE121" i="21" s="1"/>
  <c r="AB120" i="21"/>
  <c r="AC120" i="21" s="1"/>
  <c r="AE120" i="21" s="1"/>
  <c r="AB119" i="21"/>
  <c r="AC119" i="21" s="1"/>
  <c r="AE119" i="21" s="1"/>
  <c r="AB118" i="21"/>
  <c r="AC118" i="21" s="1"/>
  <c r="AE118" i="21" s="1"/>
  <c r="AB117" i="21"/>
  <c r="AC117" i="21" s="1"/>
  <c r="AE117" i="21" s="1"/>
  <c r="AB116" i="21"/>
  <c r="AC116" i="21" s="1"/>
  <c r="AE116" i="21" s="1"/>
  <c r="AB115" i="21"/>
  <c r="AC115" i="21" s="1"/>
  <c r="AE115" i="21" s="1"/>
  <c r="AB114" i="21"/>
  <c r="AC114" i="21" s="1"/>
  <c r="AE114" i="21" s="1"/>
  <c r="AB113" i="21"/>
  <c r="AC113" i="21" s="1"/>
  <c r="AE113" i="21" s="1"/>
  <c r="AB112" i="21"/>
  <c r="AC112" i="21" s="1"/>
  <c r="AE112" i="21" s="1"/>
  <c r="AB111" i="21"/>
  <c r="AC111" i="21" s="1"/>
  <c r="AE111" i="21" s="1"/>
  <c r="AB110" i="21"/>
  <c r="AC110" i="21" s="1"/>
  <c r="AE110" i="21" s="1"/>
  <c r="AB109" i="21"/>
  <c r="AC109" i="21" s="1"/>
  <c r="AE109" i="21" s="1"/>
  <c r="AB108" i="21"/>
  <c r="AC108" i="21" s="1"/>
  <c r="AE108" i="21" s="1"/>
  <c r="AB107" i="21"/>
  <c r="AC107" i="21" s="1"/>
  <c r="AE107" i="21" s="1"/>
  <c r="AB106" i="21"/>
  <c r="AC106" i="21" s="1"/>
  <c r="AE106" i="21" s="1"/>
  <c r="AB105" i="21"/>
  <c r="AC105" i="21" s="1"/>
  <c r="AE105" i="21" s="1"/>
  <c r="AB104" i="21"/>
  <c r="AC104" i="21" s="1"/>
  <c r="AE104" i="21" s="1"/>
  <c r="AB103" i="21"/>
  <c r="AC103" i="21" s="1"/>
  <c r="AE103" i="21" s="1"/>
  <c r="AB102" i="21"/>
  <c r="AC102" i="21" s="1"/>
  <c r="AE102" i="21" s="1"/>
  <c r="AB101" i="21"/>
  <c r="AC101" i="21" s="1"/>
  <c r="AE101" i="21" s="1"/>
  <c r="AB100" i="21"/>
  <c r="AC100" i="21" s="1"/>
  <c r="AE100" i="21" s="1"/>
  <c r="AB99" i="21"/>
  <c r="AC99" i="21" s="1"/>
  <c r="AE99" i="21" s="1"/>
  <c r="AB98" i="21"/>
  <c r="AC98" i="21" s="1"/>
  <c r="AE98" i="21" s="1"/>
  <c r="AB97" i="21"/>
  <c r="AC97" i="21" s="1"/>
  <c r="AE97" i="21" s="1"/>
  <c r="AB96" i="21"/>
  <c r="AC96" i="21" s="1"/>
  <c r="AE96" i="21" s="1"/>
  <c r="AB95" i="21"/>
  <c r="AC95" i="21" s="1"/>
  <c r="AE95" i="21" s="1"/>
  <c r="AB94" i="21"/>
  <c r="AC94" i="21" s="1"/>
  <c r="AE94" i="21" s="1"/>
  <c r="AB93" i="21"/>
  <c r="AC93" i="21" s="1"/>
  <c r="AE93" i="21" s="1"/>
  <c r="AB92" i="21"/>
  <c r="AC92" i="21" s="1"/>
  <c r="AE92" i="21" s="1"/>
  <c r="AB91" i="21"/>
  <c r="AC91" i="21" s="1"/>
  <c r="AE91" i="21" s="1"/>
  <c r="AB90" i="21"/>
  <c r="AC90" i="21" s="1"/>
  <c r="AE90" i="21" s="1"/>
  <c r="AB89" i="21"/>
  <c r="AC89" i="21" s="1"/>
  <c r="AE89" i="21" s="1"/>
  <c r="AB88" i="21"/>
  <c r="AC88" i="21" s="1"/>
  <c r="AE88" i="21" s="1"/>
  <c r="AB87" i="21"/>
  <c r="AC87" i="21" s="1"/>
  <c r="AE87" i="21" s="1"/>
  <c r="AB86" i="21"/>
  <c r="AC86" i="21" s="1"/>
  <c r="AE86" i="21" s="1"/>
  <c r="AB85" i="21"/>
  <c r="AC85" i="21" s="1"/>
  <c r="AE85" i="21" s="1"/>
  <c r="AB84" i="21"/>
  <c r="AC84" i="21" s="1"/>
  <c r="AE84" i="21" s="1"/>
  <c r="AB83" i="21"/>
  <c r="AC83" i="21" s="1"/>
  <c r="AE83" i="21" s="1"/>
  <c r="AB82" i="21"/>
  <c r="AC82" i="21" s="1"/>
  <c r="AE82" i="21" s="1"/>
  <c r="AB81" i="21"/>
  <c r="AC81" i="21" s="1"/>
  <c r="AE81" i="21" s="1"/>
  <c r="AB80" i="21"/>
  <c r="AC80" i="21" s="1"/>
  <c r="AE80" i="21" s="1"/>
  <c r="AB79" i="21"/>
  <c r="AC79" i="21" s="1"/>
  <c r="AE79" i="21" s="1"/>
  <c r="AB78" i="21"/>
  <c r="AC78" i="21" s="1"/>
  <c r="AE78" i="21" s="1"/>
  <c r="AB77" i="21"/>
  <c r="AC77" i="21" s="1"/>
  <c r="AE77" i="21" s="1"/>
  <c r="AB76" i="21"/>
  <c r="AC76" i="21" s="1"/>
  <c r="AE76" i="21" s="1"/>
  <c r="AB74" i="21"/>
  <c r="AC74" i="21" s="1"/>
  <c r="AE74" i="21" s="1"/>
  <c r="AB73" i="21"/>
  <c r="AC73" i="21" s="1"/>
  <c r="AE73" i="21" s="1"/>
  <c r="AB72" i="21"/>
  <c r="AC72" i="21" s="1"/>
  <c r="AE72" i="21" s="1"/>
  <c r="AB71" i="21"/>
  <c r="AC71" i="21" s="1"/>
  <c r="AE71" i="21" s="1"/>
  <c r="AB70" i="21"/>
  <c r="AC70" i="21" s="1"/>
  <c r="AE70" i="21" s="1"/>
  <c r="AB69" i="21"/>
  <c r="AC69" i="21" s="1"/>
  <c r="AE69" i="21" s="1"/>
  <c r="AB68" i="21"/>
  <c r="AC68" i="21" s="1"/>
  <c r="AE68" i="21" s="1"/>
  <c r="AB67" i="21"/>
  <c r="AC67" i="21" s="1"/>
  <c r="AE67" i="21" s="1"/>
  <c r="AB66" i="21"/>
  <c r="AC66" i="21" s="1"/>
  <c r="AE66" i="21" s="1"/>
  <c r="AB65" i="21"/>
  <c r="AC65" i="21" s="1"/>
  <c r="AE65" i="21" s="1"/>
  <c r="AB64" i="21"/>
  <c r="AC64" i="21" s="1"/>
  <c r="AE64" i="21" s="1"/>
  <c r="AB63" i="21"/>
  <c r="AC63" i="21" s="1"/>
  <c r="AE63" i="21" s="1"/>
  <c r="AB62" i="21"/>
  <c r="AC62" i="21" s="1"/>
  <c r="AE62" i="21" s="1"/>
  <c r="AB61" i="21"/>
  <c r="AC61" i="21" s="1"/>
  <c r="AE61" i="21" s="1"/>
  <c r="AB60" i="21"/>
  <c r="AC60" i="21" s="1"/>
  <c r="AE60" i="21" s="1"/>
  <c r="AB59" i="21"/>
  <c r="AC59" i="21" s="1"/>
  <c r="AE59" i="21" s="1"/>
  <c r="AB58" i="21"/>
  <c r="AC58" i="21" s="1"/>
  <c r="AE58" i="21" s="1"/>
  <c r="AB57" i="21"/>
  <c r="AC57" i="21" s="1"/>
  <c r="AE57" i="21" s="1"/>
  <c r="AB56" i="21"/>
  <c r="AC56" i="21" s="1"/>
  <c r="AE56" i="21" s="1"/>
  <c r="AB55" i="21"/>
  <c r="AC55" i="21" s="1"/>
  <c r="AE55" i="21" s="1"/>
  <c r="AB54" i="21"/>
  <c r="AC54" i="21" s="1"/>
  <c r="AE54" i="21" s="1"/>
  <c r="AB53" i="21"/>
  <c r="AC53" i="21" s="1"/>
  <c r="AE53" i="21" s="1"/>
  <c r="AB52" i="21"/>
  <c r="AC52" i="21" s="1"/>
  <c r="AE52" i="21" s="1"/>
  <c r="AB51" i="21"/>
  <c r="AC51" i="21" s="1"/>
  <c r="AE51" i="21" s="1"/>
  <c r="AB50" i="21"/>
  <c r="AC50" i="21" s="1"/>
  <c r="AE50" i="21" s="1"/>
  <c r="AB49" i="21"/>
  <c r="AC49" i="21" s="1"/>
  <c r="AE49" i="21" s="1"/>
  <c r="AB48" i="21"/>
  <c r="AC48" i="21" s="1"/>
  <c r="AE48" i="21" s="1"/>
  <c r="AB47" i="21"/>
  <c r="AC47" i="21" s="1"/>
  <c r="AE47" i="21" s="1"/>
  <c r="AB46" i="21"/>
  <c r="AC46" i="21" s="1"/>
  <c r="AE46" i="21" s="1"/>
  <c r="AB45" i="21"/>
  <c r="AC45" i="21" s="1"/>
  <c r="AE45" i="21" s="1"/>
  <c r="AB44" i="21"/>
  <c r="AC44" i="21" s="1"/>
  <c r="AE44" i="21" s="1"/>
  <c r="AB43" i="21"/>
  <c r="AC43" i="21" s="1"/>
  <c r="AE43" i="21" s="1"/>
  <c r="AB42" i="21"/>
  <c r="AC42" i="21" s="1"/>
  <c r="AE42" i="21" s="1"/>
  <c r="AB41" i="21"/>
  <c r="AC41" i="21" s="1"/>
  <c r="AE41" i="21" s="1"/>
  <c r="AB40" i="21"/>
  <c r="AC40" i="21" s="1"/>
  <c r="AE40" i="21" s="1"/>
  <c r="AB39" i="21"/>
  <c r="AC39" i="21" s="1"/>
  <c r="AE39" i="21" s="1"/>
  <c r="AB38" i="21"/>
  <c r="AC38" i="21" s="1"/>
  <c r="AE38" i="21" s="1"/>
  <c r="AB37" i="21"/>
  <c r="AC37" i="21" s="1"/>
  <c r="AE37" i="21" s="1"/>
  <c r="AB36" i="21"/>
  <c r="AC36" i="21" s="1"/>
  <c r="AE36" i="21" s="1"/>
  <c r="AB35" i="21"/>
  <c r="AC35" i="21" s="1"/>
  <c r="AE35" i="21" s="1"/>
  <c r="AB34" i="21"/>
  <c r="AC34" i="21" s="1"/>
  <c r="AE34" i="21" s="1"/>
  <c r="AB33" i="21"/>
  <c r="AC33" i="21" s="1"/>
  <c r="AE33" i="21" s="1"/>
  <c r="AB32" i="21"/>
  <c r="AC32" i="21" s="1"/>
  <c r="AE32" i="21" s="1"/>
  <c r="AB31" i="21"/>
  <c r="AC31" i="21" s="1"/>
  <c r="AE31" i="21" s="1"/>
  <c r="AB30" i="21"/>
  <c r="AC30" i="21" s="1"/>
  <c r="AE30" i="21" s="1"/>
  <c r="AB29" i="21"/>
  <c r="AC29" i="21" s="1"/>
  <c r="AE29" i="21" s="1"/>
  <c r="AB28" i="21"/>
  <c r="AC28" i="21" s="1"/>
  <c r="AE28" i="21" s="1"/>
  <c r="AB27" i="21"/>
  <c r="AC27" i="21" s="1"/>
  <c r="AE27" i="21" s="1"/>
  <c r="AB26" i="21"/>
  <c r="AC26" i="21" s="1"/>
  <c r="AE26" i="21" s="1"/>
  <c r="AB25" i="21"/>
  <c r="AC25" i="21" s="1"/>
  <c r="AE25" i="21" s="1"/>
  <c r="AB24" i="21"/>
  <c r="AC24" i="21" s="1"/>
  <c r="AE24" i="21" s="1"/>
  <c r="AB23" i="21"/>
  <c r="AC23" i="21" s="1"/>
  <c r="AE23" i="21" s="1"/>
  <c r="AB22" i="21"/>
  <c r="AC22" i="21" s="1"/>
  <c r="AE22" i="21" s="1"/>
  <c r="AB21" i="21"/>
  <c r="AC21" i="21" s="1"/>
  <c r="AE21" i="21" s="1"/>
  <c r="AB20" i="21"/>
  <c r="AC20" i="21" s="1"/>
  <c r="AE20" i="21" s="1"/>
  <c r="AB19" i="21"/>
  <c r="AC19" i="21" s="1"/>
  <c r="AE19" i="21" s="1"/>
  <c r="AB18" i="21"/>
  <c r="AC18" i="21" s="1"/>
  <c r="AE18" i="21" s="1"/>
  <c r="AB17" i="21"/>
  <c r="AC17" i="21" s="1"/>
  <c r="AE17" i="21" s="1"/>
  <c r="AB16" i="21"/>
  <c r="AC16" i="21" s="1"/>
  <c r="AE16" i="21" s="1"/>
  <c r="AB15" i="21"/>
  <c r="AC15" i="21" s="1"/>
  <c r="AE15" i="21" s="1"/>
  <c r="AB14" i="21"/>
  <c r="AC14" i="21" s="1"/>
  <c r="AE14" i="21" s="1"/>
  <c r="AB13" i="21"/>
  <c r="AC13" i="21" s="1"/>
  <c r="AE13" i="21" s="1"/>
  <c r="AB12" i="21"/>
  <c r="AC12" i="21" s="1"/>
  <c r="AE12" i="21" s="1"/>
  <c r="AB11" i="21"/>
  <c r="AC11" i="21" s="1"/>
  <c r="AE11" i="21" s="1"/>
  <c r="AB10" i="21"/>
  <c r="AC10" i="21" s="1"/>
  <c r="AE10" i="21" s="1"/>
  <c r="AB9" i="21"/>
  <c r="AC9" i="21" s="1"/>
  <c r="AE9" i="21" s="1"/>
  <c r="AB8" i="21"/>
  <c r="AC8" i="21" s="1"/>
  <c r="AE8" i="21" s="1"/>
  <c r="AB7" i="21"/>
  <c r="AC7" i="21" s="1"/>
  <c r="AE7" i="21" s="1"/>
  <c r="AB6" i="21"/>
  <c r="AC6" i="21" s="1"/>
  <c r="AE6" i="21" s="1"/>
  <c r="AB5" i="21"/>
  <c r="AC5" i="21" s="1"/>
  <c r="AE5" i="21" s="1"/>
  <c r="AB4" i="21"/>
  <c r="AC4" i="21" s="1"/>
  <c r="AE4" i="21" s="1"/>
  <c r="AB3" i="21"/>
  <c r="AC3" i="21" s="1"/>
  <c r="AE3" i="21" s="1"/>
  <c r="AB596" i="21"/>
  <c r="AC596" i="21" s="1"/>
  <c r="AE596" i="21" s="1"/>
  <c r="AB542" i="21"/>
  <c r="AC542" i="21" s="1"/>
  <c r="AE542" i="21" s="1"/>
  <c r="AB1473" i="21"/>
  <c r="AC1473" i="21" s="1"/>
  <c r="AE1473" i="21" s="1"/>
  <c r="AB1476" i="21"/>
  <c r="AC1476" i="21" s="1"/>
  <c r="AE1476" i="21" s="1"/>
  <c r="AB1590" i="21"/>
  <c r="AC1590" i="21" s="1"/>
  <c r="AE1590" i="21" s="1"/>
  <c r="AB1029" i="21"/>
  <c r="AC1029" i="21" s="1"/>
  <c r="AE1029" i="21" s="1"/>
  <c r="AB1739" i="21"/>
  <c r="AC1739" i="21" s="1"/>
  <c r="AE1739" i="21" s="1"/>
  <c r="AB1738" i="21"/>
  <c r="AC1738" i="21" s="1"/>
  <c r="AE1738" i="21" s="1"/>
  <c r="AB1616" i="21"/>
  <c r="AC1616" i="21" s="1"/>
  <c r="AE1616" i="21" s="1"/>
  <c r="AB1615" i="21"/>
  <c r="AC1615" i="21" s="1"/>
  <c r="AE1615" i="21" s="1"/>
  <c r="AB1716" i="21"/>
  <c r="AC1716" i="21" s="1"/>
  <c r="AE1716" i="21" s="1"/>
  <c r="AB1731" i="21"/>
  <c r="AC1731" i="21" s="1"/>
  <c r="AE1731" i="21" s="1"/>
  <c r="AB1439" i="21"/>
  <c r="AC1439" i="21" s="1"/>
  <c r="AE1439" i="21" s="1"/>
  <c r="AB1732" i="21"/>
  <c r="AC1732" i="21" s="1"/>
  <c r="AE1732" i="21" s="1"/>
  <c r="AB1717" i="21"/>
  <c r="AC1717" i="21" s="1"/>
  <c r="AE1717" i="21" s="1"/>
  <c r="AB1718" i="21"/>
  <c r="AC1718" i="21" s="1"/>
  <c r="AE1718" i="21" s="1"/>
  <c r="AB1588" i="21"/>
  <c r="AC1588" i="21" s="1"/>
  <c r="AE1588" i="21" s="1"/>
  <c r="AB1478" i="21"/>
  <c r="AC1478" i="21" s="1"/>
  <c r="AE1478" i="21" s="1"/>
  <c r="AB1733" i="21"/>
  <c r="AC1733" i="21" s="1"/>
  <c r="AE1733" i="21" s="1"/>
  <c r="AB1714" i="21"/>
  <c r="AC1714" i="21" s="1"/>
  <c r="AE1714" i="21" s="1"/>
  <c r="AB1434" i="21"/>
  <c r="AC1434" i="21" s="1"/>
  <c r="AE1434" i="21" s="1"/>
  <c r="AB1734" i="21"/>
  <c r="AC1734" i="21" s="1"/>
  <c r="AE1734" i="21" s="1"/>
  <c r="AB1437" i="21"/>
  <c r="AC1437" i="21" s="1"/>
  <c r="AE1437" i="21" s="1"/>
  <c r="AB75" i="21"/>
  <c r="AC75" i="21" s="1"/>
  <c r="AE75" i="21" s="1"/>
  <c r="AB1440" i="21"/>
  <c r="AC1440" i="21" s="1"/>
  <c r="AE1440" i="21" s="1"/>
  <c r="AB1729" i="21"/>
  <c r="AC1729" i="21" s="1"/>
  <c r="AE1729" i="21" s="1"/>
  <c r="AB1725" i="21"/>
  <c r="AC1725" i="21" s="1"/>
  <c r="AE1725" i="21" s="1"/>
  <c r="AB1730" i="21"/>
  <c r="AC1730" i="21" s="1"/>
  <c r="AE1730" i="21" s="1"/>
  <c r="AB1719" i="21"/>
  <c r="AC1719" i="21" s="1"/>
  <c r="AE1719" i="21" s="1"/>
  <c r="AB1611" i="21"/>
  <c r="AC1611" i="21" s="1"/>
  <c r="AE1611" i="21" s="1"/>
  <c r="AB1609" i="21"/>
  <c r="AC1609" i="21" s="1"/>
  <c r="AE1609" i="21" s="1"/>
  <c r="AB1736" i="21"/>
  <c r="AC1736" i="21" s="1"/>
  <c r="AE1736" i="21" s="1"/>
  <c r="AB1735" i="21"/>
  <c r="AC1735" i="21" s="1"/>
  <c r="AE1735" i="21" s="1"/>
  <c r="AB1728" i="21"/>
  <c r="AC1728" i="21" s="1"/>
  <c r="AE1728" i="21" s="1"/>
  <c r="AB1726" i="21"/>
  <c r="AC1726" i="21" s="1"/>
  <c r="AE1726" i="21" s="1"/>
  <c r="AB1721" i="21"/>
  <c r="AC1721" i="21" s="1"/>
  <c r="AE1721" i="21" s="1"/>
  <c r="AB1720" i="21"/>
  <c r="AC1720" i="21" s="1"/>
  <c r="AE1720" i="21" s="1"/>
  <c r="AB1715" i="21"/>
  <c r="AC1715" i="21" s="1"/>
  <c r="AE1715" i="21" s="1"/>
  <c r="AB1435" i="21"/>
  <c r="AC1435" i="21" s="1"/>
  <c r="AE1435" i="21" s="1"/>
  <c r="AB1727" i="21"/>
  <c r="AC1727" i="21" s="1"/>
  <c r="AE1727" i="21" s="1"/>
  <c r="AB1724" i="21"/>
  <c r="AC1724" i="21" s="1"/>
  <c r="AE1724" i="21" s="1"/>
  <c r="AB1723" i="21"/>
  <c r="AC1723" i="21" s="1"/>
  <c r="AE1723" i="21" s="1"/>
  <c r="AB1722" i="21"/>
  <c r="AC1722" i="21" s="1"/>
  <c r="AE1722" i="21" s="1"/>
  <c r="AB1713" i="21"/>
  <c r="AC1713" i="21" s="1"/>
  <c r="AE1713" i="21" s="1"/>
  <c r="AB1613" i="21"/>
  <c r="AC1613" i="21" s="1"/>
  <c r="AE1613" i="21" s="1"/>
  <c r="AB1610" i="21"/>
  <c r="AC1610" i="21" s="1"/>
  <c r="AE1610" i="21" s="1"/>
  <c r="AB1608" i="21"/>
  <c r="AC1608" i="21" s="1"/>
  <c r="AE1608" i="21" s="1"/>
  <c r="AB1432" i="21"/>
  <c r="AC1432" i="21" s="1"/>
  <c r="AE1432" i="21" s="1"/>
  <c r="AB318" i="21"/>
  <c r="AC318" i="21" s="1"/>
  <c r="AE318" i="21" s="1"/>
  <c r="AB317" i="21"/>
  <c r="AC317" i="21" s="1"/>
  <c r="AE317" i="21" s="1"/>
  <c r="AB1712" i="21"/>
  <c r="AC1712" i="21" s="1"/>
  <c r="AE1712" i="21" s="1"/>
  <c r="AB1442" i="21"/>
  <c r="AC1442" i="21" s="1"/>
  <c r="AE1442" i="21" s="1"/>
  <c r="AB1444" i="21"/>
  <c r="AC1444" i="21" s="1"/>
  <c r="AE1444" i="21" s="1"/>
  <c r="AB1443" i="21"/>
  <c r="AC1443" i="21" s="1"/>
  <c r="AE1443" i="21" s="1"/>
  <c r="R121" i="7" l="1"/>
  <c r="R165" i="7"/>
  <c r="R215" i="7"/>
  <c r="R305" i="7"/>
  <c r="R356" i="7"/>
  <c r="R377" i="7"/>
  <c r="R399" i="7"/>
  <c r="R534" i="7"/>
  <c r="R630" i="7"/>
  <c r="R830" i="7"/>
  <c r="R869" i="7"/>
  <c r="R949" i="7"/>
  <c r="R1059" i="7"/>
  <c r="R111" i="7"/>
  <c r="R193" i="7"/>
  <c r="R461" i="7"/>
  <c r="R625" i="7"/>
  <c r="R705" i="7"/>
  <c r="R825" i="7"/>
  <c r="R922" i="7"/>
  <c r="R961" i="7"/>
  <c r="R1219" i="7"/>
  <c r="R55" i="7"/>
  <c r="R66" i="7"/>
  <c r="R77" i="7"/>
  <c r="R191" i="7"/>
  <c r="R339" i="7"/>
  <c r="R365" i="7"/>
  <c r="R371" i="7"/>
  <c r="R376" i="7"/>
  <c r="R381" i="7"/>
  <c r="R392" i="7"/>
  <c r="R430" i="7"/>
  <c r="R493" i="7"/>
  <c r="R516" i="7"/>
  <c r="R560" i="7"/>
  <c r="R577" i="7"/>
  <c r="R588" i="7"/>
  <c r="R600" i="7"/>
  <c r="R617" i="7"/>
  <c r="R651" i="7"/>
  <c r="R657" i="7"/>
  <c r="R663" i="7"/>
  <c r="R697" i="7"/>
  <c r="R772" i="7"/>
  <c r="R976" i="7"/>
  <c r="R988" i="7"/>
  <c r="R1040" i="7"/>
  <c r="R1058" i="7"/>
  <c r="R1125" i="7"/>
  <c r="R1131" i="7"/>
  <c r="R1160" i="7"/>
  <c r="R1171" i="7"/>
  <c r="R1176" i="7"/>
  <c r="R1382" i="7"/>
  <c r="R62" i="7"/>
  <c r="R149" i="7"/>
  <c r="R311" i="7"/>
  <c r="R544" i="7"/>
  <c r="R938" i="7"/>
  <c r="R317" i="7"/>
  <c r="R562" i="7"/>
  <c r="R636" i="7"/>
  <c r="R757" i="7"/>
  <c r="R1054" i="7"/>
  <c r="R1283" i="7"/>
  <c r="R29" i="7"/>
  <c r="R106" i="7"/>
  <c r="R166" i="7"/>
  <c r="R300" i="7"/>
  <c r="R400" i="7"/>
  <c r="R545" i="7"/>
  <c r="R797" i="7"/>
  <c r="R933" i="7"/>
  <c r="R944" i="7"/>
  <c r="R967" i="7"/>
  <c r="R1007" i="7"/>
  <c r="R1019" i="7"/>
  <c r="R1248" i="7"/>
  <c r="R85" i="7"/>
  <c r="R101" i="7"/>
  <c r="R255" i="7"/>
  <c r="R368" i="7"/>
  <c r="R389" i="7"/>
  <c r="R519" i="7"/>
  <c r="R540" i="7"/>
  <c r="R637" i="7"/>
  <c r="R723" i="7"/>
  <c r="R746" i="7"/>
  <c r="R956" i="7"/>
  <c r="R1243" i="7"/>
  <c r="R1415" i="7"/>
  <c r="R211" i="7"/>
  <c r="R244" i="7"/>
  <c r="R289" i="7"/>
  <c r="R342" i="7"/>
  <c r="R439" i="7"/>
  <c r="R496" i="7"/>
  <c r="R552" i="7"/>
  <c r="R569" i="7"/>
  <c r="R632" i="7"/>
  <c r="R900" i="7"/>
  <c r="R1152" i="7"/>
  <c r="R1209" i="7"/>
  <c r="R1255" i="7"/>
  <c r="R70" i="7"/>
  <c r="R337" i="7"/>
  <c r="R457" i="7"/>
  <c r="R525" i="7"/>
  <c r="R621" i="7"/>
  <c r="R678" i="7"/>
  <c r="R1123" i="7"/>
  <c r="R1180" i="7"/>
  <c r="R1285" i="7"/>
  <c r="R1440" i="7"/>
  <c r="R141" i="7"/>
  <c r="R201" i="7"/>
  <c r="R308" i="7"/>
  <c r="R452" i="7"/>
  <c r="R503" i="7"/>
  <c r="R816" i="7"/>
  <c r="R907" i="7"/>
  <c r="R1170" i="7"/>
  <c r="R1239" i="7"/>
  <c r="R37" i="7"/>
  <c r="R190" i="7"/>
  <c r="R273" i="7"/>
  <c r="R397" i="7"/>
  <c r="R413" i="7"/>
  <c r="R424" i="7"/>
  <c r="R509" i="7"/>
  <c r="R616" i="7"/>
  <c r="R622" i="7"/>
  <c r="R656" i="7"/>
  <c r="R1004" i="7"/>
  <c r="R1114" i="7"/>
  <c r="R1165" i="7"/>
  <c r="R1187" i="7"/>
  <c r="R1411" i="7"/>
  <c r="R1453" i="7"/>
  <c r="R125" i="7"/>
  <c r="R213" i="7"/>
  <c r="R246" i="7"/>
  <c r="R487" i="7"/>
  <c r="R611" i="7"/>
  <c r="R828" i="7"/>
  <c r="R873" i="7"/>
  <c r="R1016" i="7"/>
  <c r="R1063" i="7"/>
  <c r="R1068" i="7"/>
  <c r="R1092" i="7"/>
  <c r="R5" i="7"/>
  <c r="R10" i="7"/>
  <c r="R50" i="7"/>
  <c r="R110" i="7"/>
  <c r="R115" i="7"/>
  <c r="R214" i="7"/>
  <c r="R387" i="7"/>
  <c r="R477" i="7"/>
  <c r="R483" i="7"/>
  <c r="R549" i="7"/>
  <c r="R818" i="7"/>
  <c r="R829" i="7"/>
  <c r="R857" i="7"/>
  <c r="R1035" i="7"/>
  <c r="R1075" i="7"/>
  <c r="R1120" i="7"/>
  <c r="R1149" i="7"/>
  <c r="R1359" i="7"/>
  <c r="R1371" i="7"/>
  <c r="R138" i="7"/>
  <c r="R299" i="7"/>
  <c r="R351" i="7"/>
  <c r="R372" i="7"/>
  <c r="R500" i="7"/>
  <c r="R539" i="7"/>
  <c r="R584" i="7"/>
  <c r="R790" i="7"/>
  <c r="R932" i="7"/>
  <c r="R943" i="7"/>
  <c r="R966" i="7"/>
  <c r="R1036" i="7"/>
  <c r="R1348" i="7"/>
  <c r="R133" i="7"/>
  <c r="R579" i="7"/>
  <c r="R693" i="7"/>
  <c r="R745" i="7"/>
  <c r="R864" i="7"/>
  <c r="R927" i="7"/>
  <c r="R990" i="7"/>
  <c r="R1444" i="7"/>
  <c r="R35" i="7"/>
  <c r="R150" i="7"/>
  <c r="R155" i="7"/>
  <c r="R276" i="7"/>
  <c r="R341" i="7"/>
  <c r="R357" i="7"/>
  <c r="R495" i="7"/>
  <c r="R608" i="7"/>
  <c r="R631" i="7"/>
  <c r="R842" i="7"/>
  <c r="R911" i="7"/>
  <c r="R950" i="7"/>
  <c r="R1013" i="7"/>
  <c r="R1196" i="7"/>
  <c r="R1272" i="7"/>
  <c r="R69" i="7"/>
  <c r="R90" i="7"/>
  <c r="R260" i="7"/>
  <c r="R324" i="7"/>
  <c r="R485" i="7"/>
  <c r="R513" i="7"/>
  <c r="R535" i="7"/>
  <c r="R563" i="7"/>
  <c r="R677" i="7"/>
  <c r="R1214" i="7"/>
  <c r="R1462" i="7"/>
  <c r="R25" i="7"/>
  <c r="R217" i="7"/>
  <c r="R363" i="7"/>
  <c r="R741" i="7"/>
  <c r="R849" i="7"/>
  <c r="R906" i="7"/>
  <c r="R928" i="7"/>
  <c r="R1146" i="7"/>
  <c r="R1174" i="7"/>
  <c r="R1191" i="7"/>
  <c r="R1226" i="7"/>
  <c r="R1249" i="7"/>
  <c r="R42" i="7"/>
  <c r="R102" i="7"/>
  <c r="R272" i="7"/>
  <c r="R313" i="7"/>
  <c r="R514" i="7"/>
  <c r="R661" i="7"/>
  <c r="R918" i="7"/>
  <c r="R1244" i="7"/>
  <c r="R1315" i="7"/>
  <c r="R59" i="7"/>
  <c r="R195" i="7"/>
  <c r="R440" i="7"/>
  <c r="R497" i="7"/>
  <c r="R520" i="7"/>
  <c r="R736" i="7"/>
  <c r="R889" i="7"/>
  <c r="R1159" i="7"/>
  <c r="R1192" i="7"/>
  <c r="R1204" i="7"/>
  <c r="R1458" i="7"/>
  <c r="R14" i="7"/>
  <c r="R49" i="7"/>
  <c r="R185" i="7"/>
  <c r="R408" i="7"/>
  <c r="R419" i="7"/>
  <c r="R429" i="7"/>
  <c r="R492" i="7"/>
  <c r="R515" i="7"/>
  <c r="R884" i="7"/>
  <c r="R1039" i="7"/>
  <c r="R1109" i="7"/>
  <c r="R1124" i="7"/>
  <c r="R1181" i="7"/>
  <c r="R1274" i="7"/>
  <c r="R1417" i="7"/>
  <c r="R82" i="7"/>
  <c r="R114" i="7"/>
  <c r="R207" i="7"/>
  <c r="R521" i="7"/>
  <c r="R645" i="7"/>
  <c r="R999" i="7"/>
  <c r="R1010" i="7"/>
  <c r="R1022" i="7"/>
  <c r="R1086" i="7"/>
  <c r="R1098" i="7"/>
  <c r="R1263" i="7"/>
  <c r="R1376" i="7"/>
  <c r="R1254" i="7"/>
  <c r="R1216" i="7"/>
  <c r="R1211" i="7"/>
  <c r="R1144" i="7"/>
  <c r="R1020" i="7"/>
  <c r="R983" i="7"/>
  <c r="R892" i="7"/>
  <c r="R789" i="7"/>
  <c r="R223" i="7"/>
  <c r="R175" i="7"/>
  <c r="R127" i="7"/>
  <c r="R79" i="7"/>
  <c r="R31" i="7"/>
  <c r="R7" i="7"/>
  <c r="R1448" i="7"/>
  <c r="R1386" i="7"/>
  <c r="R1354" i="7"/>
  <c r="R1275" i="7"/>
  <c r="R1100" i="7"/>
  <c r="R1067" i="7"/>
  <c r="R850" i="7"/>
  <c r="R725" i="7"/>
  <c r="R699" i="7"/>
  <c r="R591" i="7"/>
  <c r="R581" i="7"/>
  <c r="R555" i="7"/>
  <c r="R447" i="7"/>
  <c r="R437" i="7"/>
  <c r="R411" i="7"/>
  <c r="R303" i="7"/>
  <c r="R293" i="7"/>
  <c r="R267" i="7"/>
  <c r="R18" i="7"/>
  <c r="R1431" i="7"/>
  <c r="R1290" i="7"/>
  <c r="R1128" i="7"/>
  <c r="R1018" i="7"/>
  <c r="R970" i="7"/>
  <c r="R948" i="7"/>
  <c r="R904" i="7"/>
  <c r="R882" i="7"/>
  <c r="R877" i="7"/>
  <c r="R761" i="7"/>
  <c r="R717" i="7"/>
  <c r="R712" i="7"/>
  <c r="R701" i="7"/>
  <c r="R665" i="7"/>
  <c r="R660" i="7"/>
  <c r="R644" i="7"/>
  <c r="R639" i="7"/>
  <c r="R629" i="7"/>
  <c r="R548" i="7"/>
  <c r="R543" i="7"/>
  <c r="R533" i="7"/>
  <c r="R507" i="7"/>
  <c r="R285" i="7"/>
  <c r="R280" i="7"/>
  <c r="R269" i="7"/>
  <c r="R243" i="7"/>
  <c r="R158" i="7"/>
  <c r="R123" i="7"/>
  <c r="R94" i="7"/>
  <c r="R16" i="7"/>
  <c r="R9" i="7"/>
  <c r="R1363" i="7"/>
  <c r="R1284" i="7"/>
  <c r="R1223" i="7"/>
  <c r="R798" i="7"/>
  <c r="R675" i="7"/>
  <c r="R649" i="7"/>
  <c r="R248" i="7"/>
  <c r="R103" i="7"/>
  <c r="R13" i="7"/>
  <c r="R1396" i="7"/>
  <c r="R1368" i="7"/>
  <c r="R984" i="7"/>
  <c r="R979" i="7"/>
  <c r="R974" i="7"/>
  <c r="R958" i="7"/>
  <c r="R824" i="7"/>
  <c r="R808" i="7"/>
  <c r="R781" i="7"/>
  <c r="R776" i="7"/>
  <c r="R727" i="7"/>
  <c r="R491" i="7"/>
  <c r="R481" i="7"/>
  <c r="R459" i="7"/>
  <c r="R448" i="7"/>
  <c r="R395" i="7"/>
  <c r="R385" i="7"/>
  <c r="R328" i="7"/>
  <c r="R295" i="7"/>
  <c r="R202" i="7"/>
  <c r="R197" i="7"/>
  <c r="R182" i="7"/>
  <c r="R177" i="7"/>
  <c r="R167" i="7"/>
  <c r="R162" i="7"/>
  <c r="R98" i="7"/>
  <c r="R58" i="7"/>
  <c r="R53" i="7"/>
  <c r="R38" i="7"/>
  <c r="R33" i="7"/>
  <c r="R1412" i="7"/>
  <c r="R1106" i="7"/>
  <c r="R897" i="7"/>
  <c r="R684" i="7"/>
  <c r="R679" i="7"/>
  <c r="R669" i="7"/>
  <c r="R664" i="7"/>
  <c r="R653" i="7"/>
  <c r="R252" i="7"/>
  <c r="R107" i="7"/>
  <c r="R3" i="7"/>
  <c r="R1339" i="7"/>
  <c r="R1334" i="7"/>
  <c r="R1323" i="7"/>
  <c r="R1134" i="7"/>
  <c r="R1044" i="7"/>
  <c r="R998" i="7"/>
  <c r="R391" i="7"/>
  <c r="R315" i="7"/>
  <c r="R304" i="7"/>
  <c r="R281" i="7"/>
  <c r="R173" i="7"/>
  <c r="R1406" i="7"/>
  <c r="R1395" i="7"/>
  <c r="R1355" i="7"/>
  <c r="R748" i="7"/>
  <c r="R194" i="7"/>
  <c r="R1360" i="7"/>
  <c r="R1280" i="7"/>
  <c r="R753" i="7"/>
  <c r="R291" i="7"/>
  <c r="R146" i="7"/>
  <c r="R1390" i="7"/>
  <c r="R1328" i="7"/>
  <c r="R975" i="7"/>
  <c r="R837" i="7"/>
  <c r="R810" i="7"/>
  <c r="R687" i="7"/>
  <c r="R505" i="7"/>
  <c r="R396" i="7"/>
  <c r="R210" i="7"/>
  <c r="R142" i="7"/>
  <c r="R1258" i="7"/>
  <c r="R980" i="7"/>
  <c r="R592" i="7"/>
  <c r="R531" i="7"/>
  <c r="R444" i="7"/>
  <c r="R199" i="7"/>
  <c r="R1400" i="7"/>
  <c r="R1338" i="7"/>
  <c r="R924" i="7"/>
  <c r="R868" i="7"/>
  <c r="R820" i="7"/>
  <c r="R603" i="7"/>
  <c r="R472" i="7"/>
  <c r="R241" i="7"/>
  <c r="R151" i="7"/>
  <c r="R99" i="7"/>
  <c r="R46" i="7"/>
  <c r="R22" i="7"/>
  <c r="R45" i="7"/>
  <c r="R203" i="7"/>
  <c r="R361" i="7"/>
  <c r="R382" i="7"/>
  <c r="R466" i="7"/>
  <c r="R561" i="7"/>
  <c r="R578" i="7"/>
  <c r="R589" i="7"/>
  <c r="R601" i="7"/>
  <c r="R692" i="7"/>
  <c r="R762" i="7"/>
  <c r="R768" i="7"/>
  <c r="R801" i="7"/>
  <c r="R852" i="7"/>
  <c r="R989" i="7"/>
  <c r="R1053" i="7"/>
  <c r="R1099" i="7"/>
  <c r="R1105" i="7"/>
  <c r="R1435" i="7"/>
  <c r="R541" i="7"/>
  <c r="R658" i="7"/>
  <c r="R929" i="7"/>
  <c r="R1156" i="7"/>
  <c r="R1333" i="7"/>
  <c r="R57" i="7"/>
  <c r="R189" i="7"/>
  <c r="R286" i="7"/>
  <c r="R343" i="7"/>
  <c r="R467" i="7"/>
  <c r="R615" i="7"/>
  <c r="R647" i="7"/>
  <c r="R737" i="7"/>
  <c r="R902" i="7"/>
  <c r="R1049" i="7"/>
  <c r="R1077" i="7"/>
  <c r="R1436" i="7"/>
  <c r="R47" i="7"/>
  <c r="R95" i="7"/>
  <c r="R131" i="7"/>
  <c r="R147" i="7"/>
  <c r="R221" i="7"/>
  <c r="R338" i="7"/>
  <c r="R418" i="7"/>
  <c r="R434" i="7"/>
  <c r="R473" i="7"/>
  <c r="R565" i="7"/>
  <c r="R626" i="7"/>
  <c r="R671" i="7"/>
  <c r="R709" i="7"/>
  <c r="R732" i="7"/>
  <c r="R766" i="7"/>
  <c r="R788" i="7"/>
  <c r="R821" i="7"/>
  <c r="R848" i="7"/>
  <c r="R874" i="7"/>
  <c r="R1055" i="7"/>
  <c r="R1253" i="7"/>
  <c r="R1305" i="7"/>
  <c r="R1311" i="7"/>
  <c r="R1379" i="7"/>
  <c r="R41" i="7"/>
  <c r="R67" i="7"/>
  <c r="R130" i="7"/>
  <c r="R247" i="7"/>
  <c r="R348" i="7"/>
  <c r="R488" i="7"/>
  <c r="R536" i="7"/>
  <c r="R564" i="7"/>
  <c r="R858" i="7"/>
  <c r="R919" i="7"/>
  <c r="R935" i="7"/>
  <c r="R17" i="7"/>
  <c r="R73" i="7"/>
  <c r="R105" i="7"/>
  <c r="R226" i="7"/>
  <c r="R320" i="7"/>
  <c r="R401" i="7"/>
  <c r="R456" i="7"/>
  <c r="R478" i="7"/>
  <c r="R526" i="7"/>
  <c r="R553" i="7"/>
  <c r="R587" i="7"/>
  <c r="R609" i="7"/>
  <c r="R641" i="7"/>
  <c r="R853" i="7"/>
  <c r="R914" i="7"/>
  <c r="R1003" i="7"/>
  <c r="R1060" i="7"/>
  <c r="R1083" i="7"/>
  <c r="R63" i="7"/>
  <c r="R137" i="7"/>
  <c r="R179" i="7"/>
  <c r="R270" i="7"/>
  <c r="R321" i="7"/>
  <c r="R327" i="7"/>
  <c r="R333" i="7"/>
  <c r="R445" i="7"/>
  <c r="R468" i="7"/>
  <c r="R593" i="7"/>
  <c r="R599" i="7"/>
  <c r="R610" i="7"/>
  <c r="R704" i="7"/>
  <c r="R721" i="7"/>
  <c r="R794" i="7"/>
  <c r="R993" i="7"/>
  <c r="R1027" i="7"/>
  <c r="R1050" i="7"/>
  <c r="R1140" i="7"/>
  <c r="R1179" i="7"/>
  <c r="R1185" i="7"/>
  <c r="R1259" i="7"/>
  <c r="R15" i="7"/>
  <c r="R93" i="7"/>
  <c r="R117" i="7"/>
  <c r="R237" i="7"/>
  <c r="R322" i="7"/>
  <c r="R353" i="7"/>
  <c r="R369" i="7"/>
  <c r="R464" i="7"/>
  <c r="R527" i="7"/>
  <c r="R612" i="7"/>
  <c r="R623" i="7"/>
  <c r="R659" i="7"/>
  <c r="R689" i="7"/>
  <c r="R760" i="7"/>
  <c r="R786" i="7"/>
  <c r="R920" i="7"/>
  <c r="R1000" i="7"/>
  <c r="R1011" i="7"/>
  <c r="R1289" i="7"/>
  <c r="R1324" i="7"/>
  <c r="R1401" i="7"/>
  <c r="R83" i="7"/>
  <c r="R143" i="7"/>
  <c r="R227" i="7"/>
  <c r="R274" i="7"/>
  <c r="R290" i="7"/>
  <c r="R312" i="7"/>
  <c r="R359" i="7"/>
  <c r="R375" i="7"/>
  <c r="R390" i="7"/>
  <c r="R405" i="7"/>
  <c r="R416" i="7"/>
  <c r="R443" i="7"/>
  <c r="R486" i="7"/>
  <c r="R501" i="7"/>
  <c r="R517" i="7"/>
  <c r="R574" i="7"/>
  <c r="R596" i="7"/>
  <c r="R706" i="7"/>
  <c r="R722" i="7"/>
  <c r="R744" i="7"/>
  <c r="R834" i="7"/>
  <c r="R856" i="7"/>
  <c r="R909" i="7"/>
  <c r="R915" i="7"/>
  <c r="R953" i="7"/>
  <c r="R1023" i="7"/>
  <c r="R1045" i="7"/>
  <c r="R1072" i="7"/>
  <c r="R1167" i="7"/>
  <c r="R1200" i="7"/>
  <c r="R1228" i="7"/>
  <c r="R1319" i="7"/>
  <c r="R1391" i="7"/>
  <c r="R1407" i="7"/>
  <c r="R21" i="7"/>
  <c r="R118" i="7"/>
  <c r="R153" i="7"/>
  <c r="R253" i="7"/>
  <c r="R301" i="7"/>
  <c r="R323" i="7"/>
  <c r="R334" i="7"/>
  <c r="R344" i="7"/>
  <c r="R349" i="7"/>
  <c r="R370" i="7"/>
  <c r="R465" i="7"/>
  <c r="R471" i="7"/>
  <c r="R512" i="7"/>
  <c r="R670" i="7"/>
  <c r="R680" i="7"/>
  <c r="R685" i="7"/>
  <c r="R733" i="7"/>
  <c r="R898" i="7"/>
  <c r="R1051" i="7"/>
  <c r="R1084" i="7"/>
  <c r="R1090" i="7"/>
  <c r="R1139" i="7"/>
  <c r="R1240" i="7"/>
  <c r="R1279" i="7"/>
  <c r="R1230" i="7"/>
  <c r="R24" i="7"/>
  <c r="R34" i="7"/>
  <c r="R54" i="7"/>
  <c r="R89" i="7"/>
  <c r="R178" i="7"/>
  <c r="R198" i="7"/>
  <c r="R233" i="7"/>
  <c r="R264" i="7"/>
  <c r="R275" i="7"/>
  <c r="R296" i="7"/>
  <c r="R329" i="7"/>
  <c r="R417" i="7"/>
  <c r="R433" i="7"/>
  <c r="R449" i="7"/>
  <c r="R455" i="7"/>
  <c r="R482" i="7"/>
  <c r="R575" i="7"/>
  <c r="R696" i="7"/>
  <c r="R707" i="7"/>
  <c r="R750" i="7"/>
  <c r="R777" i="7"/>
  <c r="R782" i="7"/>
  <c r="R793" i="7"/>
  <c r="R893" i="7"/>
  <c r="R954" i="7"/>
  <c r="R959" i="7"/>
  <c r="R985" i="7"/>
  <c r="R1046" i="7"/>
  <c r="R1151" i="7"/>
  <c r="R1201" i="7"/>
  <c r="R1207" i="7"/>
  <c r="R1229" i="7"/>
  <c r="R1235" i="7"/>
  <c r="R1308" i="7"/>
  <c r="R1320" i="7"/>
  <c r="R1392" i="7"/>
  <c r="R1459" i="7"/>
  <c r="R242" i="7"/>
  <c r="R257" i="7"/>
  <c r="R360" i="7"/>
  <c r="R386" i="7"/>
  <c r="R504" i="7"/>
  <c r="R530" i="7"/>
  <c r="R648" i="7"/>
  <c r="R674" i="7"/>
  <c r="R752" i="7"/>
  <c r="R804" i="7"/>
  <c r="R886" i="7"/>
  <c r="R940" i="7"/>
  <c r="R962" i="7"/>
  <c r="R1014" i="7"/>
  <c r="R1025" i="7"/>
  <c r="R1031" i="7"/>
  <c r="R1095" i="7"/>
  <c r="R1111" i="7"/>
  <c r="R1116" i="7"/>
  <c r="R1264" i="7"/>
  <c r="R1343" i="7"/>
  <c r="R1364" i="7"/>
  <c r="R1381" i="7"/>
  <c r="R1419" i="7"/>
  <c r="R1443" i="7"/>
  <c r="R238" i="7"/>
  <c r="R263" i="7"/>
  <c r="R279" i="7"/>
  <c r="R294" i="7"/>
  <c r="R309" i="7"/>
  <c r="R407" i="7"/>
  <c r="R423" i="7"/>
  <c r="R438" i="7"/>
  <c r="R453" i="7"/>
  <c r="R551" i="7"/>
  <c r="R567" i="7"/>
  <c r="R582" i="7"/>
  <c r="R597" i="7"/>
  <c r="R613" i="7"/>
  <c r="R695" i="7"/>
  <c r="R711" i="7"/>
  <c r="R726" i="7"/>
  <c r="R742" i="7"/>
  <c r="R758" i="7"/>
  <c r="R784" i="7"/>
  <c r="R840" i="7"/>
  <c r="R1009" i="7"/>
  <c r="R1032" i="7"/>
  <c r="R1073" i="7"/>
  <c r="R1096" i="7"/>
  <c r="R1133" i="7"/>
  <c r="R1265" i="7"/>
  <c r="R1271" i="7"/>
  <c r="R1276" i="7"/>
  <c r="R1344" i="7"/>
  <c r="R254" i="7"/>
  <c r="R773" i="7"/>
  <c r="R792" i="7"/>
  <c r="R826" i="7"/>
  <c r="R880" i="7"/>
  <c r="R885" i="7"/>
  <c r="R905" i="7"/>
  <c r="R910" i="7"/>
  <c r="R946" i="7"/>
  <c r="R981" i="7"/>
  <c r="R986" i="7"/>
  <c r="R996" i="7"/>
  <c r="R1026" i="7"/>
  <c r="R1081" i="7"/>
  <c r="R1101" i="7"/>
  <c r="R1112" i="7"/>
  <c r="R1136" i="7"/>
  <c r="R1172" i="7"/>
  <c r="R1189" i="7"/>
  <c r="R1199" i="7"/>
  <c r="R1245" i="7"/>
  <c r="R1250" i="7"/>
  <c r="R1287" i="7"/>
  <c r="R1292" i="7"/>
  <c r="R1303" i="7"/>
  <c r="R1314" i="7"/>
  <c r="R1329" i="7"/>
  <c r="R1351" i="7"/>
  <c r="R1356" i="7"/>
  <c r="R1361" i="7"/>
  <c r="R1366" i="7"/>
  <c r="R1420" i="7"/>
  <c r="R1454" i="7"/>
  <c r="R1464" i="7"/>
  <c r="R4" i="7"/>
  <c r="R8" i="7"/>
  <c r="R12" i="7"/>
  <c r="R30" i="7"/>
  <c r="R43" i="7"/>
  <c r="R65" i="7"/>
  <c r="R78" i="7"/>
  <c r="R91" i="7"/>
  <c r="R113" i="7"/>
  <c r="R126" i="7"/>
  <c r="R139" i="7"/>
  <c r="R161" i="7"/>
  <c r="R174" i="7"/>
  <c r="R187" i="7"/>
  <c r="R209" i="7"/>
  <c r="R222" i="7"/>
  <c r="R235" i="7"/>
  <c r="R240" i="7"/>
  <c r="R259" i="7"/>
  <c r="R277" i="7"/>
  <c r="R282" i="7"/>
  <c r="R287" i="7"/>
  <c r="R292" i="7"/>
  <c r="R302" i="7"/>
  <c r="R325" i="7"/>
  <c r="R330" i="7"/>
  <c r="R335" i="7"/>
  <c r="R340" i="7"/>
  <c r="R350" i="7"/>
  <c r="R373" i="7"/>
  <c r="R378" i="7"/>
  <c r="R383" i="7"/>
  <c r="R388" i="7"/>
  <c r="R398" i="7"/>
  <c r="R421" i="7"/>
  <c r="R426" i="7"/>
  <c r="R431" i="7"/>
  <c r="R436" i="7"/>
  <c r="R446" i="7"/>
  <c r="R469" i="7"/>
  <c r="R474" i="7"/>
  <c r="R479" i="7"/>
  <c r="R484" i="7"/>
  <c r="R494" i="7"/>
  <c r="R522" i="7"/>
  <c r="R532" i="7"/>
  <c r="R542" i="7"/>
  <c r="R570" i="7"/>
  <c r="R580" i="7"/>
  <c r="R590" i="7"/>
  <c r="R618" i="7"/>
  <c r="R628" i="7"/>
  <c r="R638" i="7"/>
  <c r="R666" i="7"/>
  <c r="R676" i="7"/>
  <c r="R686" i="7"/>
  <c r="R714" i="7"/>
  <c r="R719" i="7"/>
  <c r="R724" i="7"/>
  <c r="R734" i="7"/>
  <c r="R836" i="7"/>
  <c r="R861" i="7"/>
  <c r="R870" i="7"/>
  <c r="R890" i="7"/>
  <c r="R957" i="7"/>
  <c r="R972" i="7"/>
  <c r="R1006" i="7"/>
  <c r="R1041" i="7"/>
  <c r="R1066" i="7"/>
  <c r="R1107" i="7"/>
  <c r="R1142" i="7"/>
  <c r="R1162" i="7"/>
  <c r="R1210" i="7"/>
  <c r="R1215" i="7"/>
  <c r="R1225" i="7"/>
  <c r="R1335" i="7"/>
  <c r="R1372" i="7"/>
  <c r="R1383" i="7"/>
  <c r="R1399" i="7"/>
  <c r="R1449" i="7"/>
  <c r="R1266" i="7"/>
  <c r="R1256" i="7"/>
  <c r="R1182" i="7"/>
  <c r="R1154" i="7"/>
  <c r="R1102" i="7"/>
  <c r="R1088" i="7"/>
  <c r="R1079" i="7"/>
  <c r="R930" i="7"/>
  <c r="R844" i="7"/>
  <c r="R19" i="7"/>
  <c r="R26" i="7"/>
  <c r="R39" i="7"/>
  <c r="R61" i="7"/>
  <c r="R74" i="7"/>
  <c r="R87" i="7"/>
  <c r="R109" i="7"/>
  <c r="R122" i="7"/>
  <c r="R135" i="7"/>
  <c r="R157" i="7"/>
  <c r="R170" i="7"/>
  <c r="R183" i="7"/>
  <c r="R205" i="7"/>
  <c r="R218" i="7"/>
  <c r="R231" i="7"/>
  <c r="R245" i="7"/>
  <c r="R250" i="7"/>
  <c r="R268" i="7"/>
  <c r="R307" i="7"/>
  <c r="R316" i="7"/>
  <c r="R355" i="7"/>
  <c r="R364" i="7"/>
  <c r="R403" i="7"/>
  <c r="R412" i="7"/>
  <c r="R451" i="7"/>
  <c r="R460" i="7"/>
  <c r="R499" i="7"/>
  <c r="R508" i="7"/>
  <c r="R547" i="7"/>
  <c r="R556" i="7"/>
  <c r="R595" i="7"/>
  <c r="R604" i="7"/>
  <c r="R643" i="7"/>
  <c r="R652" i="7"/>
  <c r="R691" i="7"/>
  <c r="R700" i="7"/>
  <c r="R749" i="7"/>
  <c r="R754" i="7"/>
  <c r="R764" i="7"/>
  <c r="R802" i="7"/>
  <c r="R812" i="7"/>
  <c r="R817" i="7"/>
  <c r="R841" i="7"/>
  <c r="R846" i="7"/>
  <c r="R866" i="7"/>
  <c r="R876" i="7"/>
  <c r="R896" i="7"/>
  <c r="R901" i="7"/>
  <c r="R952" i="7"/>
  <c r="R987" i="7"/>
  <c r="R997" i="7"/>
  <c r="R1002" i="7"/>
  <c r="R1071" i="7"/>
  <c r="R1076" i="7"/>
  <c r="R1082" i="7"/>
  <c r="R1097" i="7"/>
  <c r="R1122" i="7"/>
  <c r="R1127" i="7"/>
  <c r="R1132" i="7"/>
  <c r="R1137" i="7"/>
  <c r="R1147" i="7"/>
  <c r="R1168" i="7"/>
  <c r="R1205" i="7"/>
  <c r="R1220" i="7"/>
  <c r="R1236" i="7"/>
  <c r="R1278" i="7"/>
  <c r="R1288" i="7"/>
  <c r="R1405" i="7"/>
  <c r="R1410" i="7"/>
  <c r="R1421" i="7"/>
  <c r="R1427" i="7"/>
  <c r="R1455" i="7"/>
  <c r="R1460" i="7"/>
  <c r="R278" i="7"/>
  <c r="R283" i="7"/>
  <c r="R288" i="7"/>
  <c r="R298" i="7"/>
  <c r="R326" i="7"/>
  <c r="R331" i="7"/>
  <c r="R336" i="7"/>
  <c r="R346" i="7"/>
  <c r="R374" i="7"/>
  <c r="R379" i="7"/>
  <c r="R384" i="7"/>
  <c r="R394" i="7"/>
  <c r="R422" i="7"/>
  <c r="R427" i="7"/>
  <c r="R432" i="7"/>
  <c r="R442" i="7"/>
  <c r="R470" i="7"/>
  <c r="R475" i="7"/>
  <c r="R480" i="7"/>
  <c r="R490" i="7"/>
  <c r="R518" i="7"/>
  <c r="R523" i="7"/>
  <c r="R528" i="7"/>
  <c r="R538" i="7"/>
  <c r="R566" i="7"/>
  <c r="R571" i="7"/>
  <c r="R576" i="7"/>
  <c r="R586" i="7"/>
  <c r="R614" i="7"/>
  <c r="R619" i="7"/>
  <c r="R624" i="7"/>
  <c r="R634" i="7"/>
  <c r="R662" i="7"/>
  <c r="R667" i="7"/>
  <c r="R672" i="7"/>
  <c r="R682" i="7"/>
  <c r="R710" i="7"/>
  <c r="R715" i="7"/>
  <c r="R720" i="7"/>
  <c r="R730" i="7"/>
  <c r="R774" i="7"/>
  <c r="R862" i="7"/>
  <c r="R916" i="7"/>
  <c r="R926" i="7"/>
  <c r="R942" i="7"/>
  <c r="R963" i="7"/>
  <c r="R968" i="7"/>
  <c r="R992" i="7"/>
  <c r="R1012" i="7"/>
  <c r="R1037" i="7"/>
  <c r="R1087" i="7"/>
  <c r="R1118" i="7"/>
  <c r="R1143" i="7"/>
  <c r="R1158" i="7"/>
  <c r="R1163" i="7"/>
  <c r="R1190" i="7"/>
  <c r="R1195" i="7"/>
  <c r="R1231" i="7"/>
  <c r="R1268" i="7"/>
  <c r="R1299" i="7"/>
  <c r="R1310" i="7"/>
  <c r="R1325" i="7"/>
  <c r="R1433" i="7"/>
  <c r="R1439" i="7"/>
  <c r="R318" i="7"/>
  <c r="R366" i="7"/>
  <c r="R414" i="7"/>
  <c r="R462" i="7"/>
  <c r="R510" i="7"/>
  <c r="R558" i="7"/>
  <c r="R606" i="7"/>
  <c r="R654" i="7"/>
  <c r="R702" i="7"/>
  <c r="R813" i="7"/>
  <c r="R1042" i="7"/>
  <c r="R1093" i="7"/>
  <c r="R1177" i="7"/>
  <c r="R1212" i="7"/>
  <c r="R1217" i="7"/>
  <c r="R1301" i="7"/>
  <c r="R1377" i="7"/>
  <c r="R1387" i="7"/>
  <c r="R1397" i="7"/>
  <c r="R1408" i="7"/>
  <c r="R1445" i="7"/>
  <c r="R1450" i="7"/>
  <c r="R266" i="7"/>
  <c r="R314" i="7"/>
  <c r="R362" i="7"/>
  <c r="R410" i="7"/>
  <c r="R458" i="7"/>
  <c r="R506" i="7"/>
  <c r="R554" i="7"/>
  <c r="R602" i="7"/>
  <c r="R650" i="7"/>
  <c r="R698" i="7"/>
  <c r="R800" i="7"/>
  <c r="R822" i="7"/>
  <c r="R903" i="7"/>
  <c r="R917" i="7"/>
  <c r="R977" i="7"/>
  <c r="R991" i="7"/>
  <c r="R1005" i="7"/>
  <c r="R1028" i="7"/>
  <c r="R1070" i="7"/>
  <c r="R1121" i="7"/>
  <c r="R1135" i="7"/>
  <c r="R1145" i="7"/>
  <c r="R1232" i="7"/>
  <c r="R1281" i="7"/>
  <c r="R1296" i="7"/>
  <c r="R1306" i="7"/>
  <c r="R1316" i="7"/>
  <c r="R1347" i="7"/>
  <c r="R1352" i="7"/>
  <c r="R1357" i="7"/>
  <c r="R1424" i="7"/>
  <c r="R262" i="7"/>
  <c r="R310" i="7"/>
  <c r="R358" i="7"/>
  <c r="R406" i="7"/>
  <c r="R454" i="7"/>
  <c r="R502" i="7"/>
  <c r="R550" i="7"/>
  <c r="R598" i="7"/>
  <c r="R646" i="7"/>
  <c r="R694" i="7"/>
  <c r="R778" i="7"/>
  <c r="R809" i="7"/>
  <c r="R945" i="7"/>
  <c r="R964" i="7"/>
  <c r="R1001" i="7"/>
  <c r="R1015" i="7"/>
  <c r="R1038" i="7"/>
  <c r="R1052" i="7"/>
  <c r="R1057" i="7"/>
  <c r="R1089" i="7"/>
  <c r="R1150" i="7"/>
  <c r="R1188" i="7"/>
  <c r="R1203" i="7"/>
  <c r="R1227" i="7"/>
  <c r="R1252" i="7"/>
  <c r="R1257" i="7"/>
  <c r="R1262" i="7"/>
  <c r="R1332" i="7"/>
  <c r="R1342" i="7"/>
  <c r="R1388" i="7"/>
  <c r="R1430" i="7"/>
  <c r="R1426" i="7"/>
  <c r="R1378" i="7"/>
  <c r="R1330" i="7"/>
  <c r="R1282" i="7"/>
  <c r="R1234" i="7"/>
  <c r="R1186" i="7"/>
  <c r="R1138" i="7"/>
  <c r="R1434" i="7"/>
  <c r="R1416" i="7"/>
  <c r="R1394" i="7"/>
  <c r="R1367" i="7"/>
  <c r="R1340" i="7"/>
  <c r="R1318" i="7"/>
  <c r="R1300" i="7"/>
  <c r="R1291" i="7"/>
  <c r="R1251" i="7"/>
  <c r="R1242" i="7"/>
  <c r="R1224" i="7"/>
  <c r="R1202" i="7"/>
  <c r="R1175" i="7"/>
  <c r="R1148" i="7"/>
  <c r="R1126" i="7"/>
  <c r="R1104" i="7"/>
  <c r="R1091" i="7"/>
  <c r="R1078" i="7"/>
  <c r="R1056" i="7"/>
  <c r="R1043" i="7"/>
  <c r="R1030" i="7"/>
  <c r="R1008" i="7"/>
  <c r="R995" i="7"/>
  <c r="R982" i="7"/>
  <c r="R960" i="7"/>
  <c r="R947" i="7"/>
  <c r="R934" i="7"/>
  <c r="R912" i="7"/>
  <c r="R899" i="7"/>
  <c r="R895" i="7"/>
  <c r="R891" i="7"/>
  <c r="R887" i="7"/>
  <c r="R883" i="7"/>
  <c r="R879" i="7"/>
  <c r="R875" i="7"/>
  <c r="R871" i="7"/>
  <c r="R867" i="7"/>
  <c r="R863" i="7"/>
  <c r="R859" i="7"/>
  <c r="R855" i="7"/>
  <c r="R851" i="7"/>
  <c r="R847" i="7"/>
  <c r="R843" i="7"/>
  <c r="R839" i="7"/>
  <c r="R835" i="7"/>
  <c r="R831" i="7"/>
  <c r="R827" i="7"/>
  <c r="R823" i="7"/>
  <c r="R819" i="7"/>
  <c r="R815" i="7"/>
  <c r="R811" i="7"/>
  <c r="R807" i="7"/>
  <c r="R803" i="7"/>
  <c r="R799" i="7"/>
  <c r="R795" i="7"/>
  <c r="R791" i="7"/>
  <c r="R787" i="7"/>
  <c r="R783" i="7"/>
  <c r="R779" i="7"/>
  <c r="R775" i="7"/>
  <c r="R771" i="7"/>
  <c r="R767" i="7"/>
  <c r="R763" i="7"/>
  <c r="R759" i="7"/>
  <c r="R755" i="7"/>
  <c r="R751" i="7"/>
  <c r="R747" i="7"/>
  <c r="R743" i="7"/>
  <c r="R739" i="7"/>
  <c r="R735" i="7"/>
  <c r="R731" i="7"/>
  <c r="R1438" i="7"/>
  <c r="R1398" i="7"/>
  <c r="R1358" i="7"/>
  <c r="R1322" i="7"/>
  <c r="R1304" i="7"/>
  <c r="R1246" i="7"/>
  <c r="R1206" i="7"/>
  <c r="R1166" i="7"/>
  <c r="R1130" i="7"/>
  <c r="R1402" i="7"/>
  <c r="R1362" i="7"/>
  <c r="R1326" i="7"/>
  <c r="R1286" i="7"/>
  <c r="R1442" i="7"/>
  <c r="R1432" i="7"/>
  <c r="R1418" i="7"/>
  <c r="R1403" i="7"/>
  <c r="R1374" i="7"/>
  <c r="R1346" i="7"/>
  <c r="R1336" i="7"/>
  <c r="R1298" i="7"/>
  <c r="R1222" i="7"/>
  <c r="R1208" i="7"/>
  <c r="R1194" i="7"/>
  <c r="R1074" i="7"/>
  <c r="R978" i="7"/>
  <c r="R1446" i="7"/>
  <c r="R1422" i="7"/>
  <c r="R1350" i="7"/>
  <c r="R1270" i="7"/>
  <c r="R1198" i="7"/>
  <c r="R1184" i="7"/>
  <c r="R1466" i="7"/>
  <c r="R1428" i="7"/>
  <c r="R1423" i="7"/>
  <c r="R1370" i="7"/>
  <c r="R1327" i="7"/>
  <c r="R1294" i="7"/>
  <c r="R28" i="7"/>
  <c r="R32" i="7"/>
  <c r="R36" i="7"/>
  <c r="R40" i="7"/>
  <c r="R44" i="7"/>
  <c r="R48" i="7"/>
  <c r="R52" i="7"/>
  <c r="R56" i="7"/>
  <c r="R60" i="7"/>
  <c r="R64" i="7"/>
  <c r="R68" i="7"/>
  <c r="R72" i="7"/>
  <c r="R76" i="7"/>
  <c r="R80" i="7"/>
  <c r="R84" i="7"/>
  <c r="R88" i="7"/>
  <c r="R92" i="7"/>
  <c r="R96" i="7"/>
  <c r="R100" i="7"/>
  <c r="R104" i="7"/>
  <c r="R108" i="7"/>
  <c r="R112" i="7"/>
  <c r="R116" i="7"/>
  <c r="R120" i="7"/>
  <c r="R124" i="7"/>
  <c r="R128" i="7"/>
  <c r="R132" i="7"/>
  <c r="R136" i="7"/>
  <c r="R140" i="7"/>
  <c r="R144" i="7"/>
  <c r="R148" i="7"/>
  <c r="R152" i="7"/>
  <c r="R156" i="7"/>
  <c r="R160" i="7"/>
  <c r="R164" i="7"/>
  <c r="R168" i="7"/>
  <c r="R172" i="7"/>
  <c r="R176" i="7"/>
  <c r="R180" i="7"/>
  <c r="R184" i="7"/>
  <c r="R188" i="7"/>
  <c r="R192" i="7"/>
  <c r="R196" i="7"/>
  <c r="R200" i="7"/>
  <c r="R204" i="7"/>
  <c r="R208" i="7"/>
  <c r="R212" i="7"/>
  <c r="R216" i="7"/>
  <c r="R220" i="7"/>
  <c r="R224" i="7"/>
  <c r="R228" i="7"/>
  <c r="R232" i="7"/>
  <c r="R236" i="7"/>
  <c r="R249" i="7"/>
  <c r="R258" i="7"/>
  <c r="R271" i="7"/>
  <c r="R284" i="7"/>
  <c r="R297" i="7"/>
  <c r="R306" i="7"/>
  <c r="R319" i="7"/>
  <c r="R332" i="7"/>
  <c r="R345" i="7"/>
  <c r="R354" i="7"/>
  <c r="R367" i="7"/>
  <c r="R380" i="7"/>
  <c r="R393" i="7"/>
  <c r="R402" i="7"/>
  <c r="R415" i="7"/>
  <c r="R428" i="7"/>
  <c r="R441" i="7"/>
  <c r="R450" i="7"/>
  <c r="R463" i="7"/>
  <c r="R476" i="7"/>
  <c r="R489" i="7"/>
  <c r="R498" i="7"/>
  <c r="R511" i="7"/>
  <c r="R524" i="7"/>
  <c r="R537" i="7"/>
  <c r="R546" i="7"/>
  <c r="R559" i="7"/>
  <c r="R572" i="7"/>
  <c r="R585" i="7"/>
  <c r="R594" i="7"/>
  <c r="R607" i="7"/>
  <c r="R620" i="7"/>
  <c r="R633" i="7"/>
  <c r="R642" i="7"/>
  <c r="R655" i="7"/>
  <c r="R668" i="7"/>
  <c r="R681" i="7"/>
  <c r="R690" i="7"/>
  <c r="R703" i="7"/>
  <c r="R716" i="7"/>
  <c r="R729" i="7"/>
  <c r="R738" i="7"/>
  <c r="R756" i="7"/>
  <c r="R765" i="7"/>
  <c r="R796" i="7"/>
  <c r="R805" i="7"/>
  <c r="R814" i="7"/>
  <c r="R832" i="7"/>
  <c r="R845" i="7"/>
  <c r="R854" i="7"/>
  <c r="R872" i="7"/>
  <c r="R881" i="7"/>
  <c r="R894" i="7"/>
  <c r="R908" i="7"/>
  <c r="R913" i="7"/>
  <c r="R931" i="7"/>
  <c r="R936" i="7"/>
  <c r="R941" i="7"/>
  <c r="R955" i="7"/>
  <c r="R1024" i="7"/>
  <c r="R1029" i="7"/>
  <c r="R1034" i="7"/>
  <c r="R1048" i="7"/>
  <c r="R1062" i="7"/>
  <c r="R1080" i="7"/>
  <c r="R1085" i="7"/>
  <c r="R1094" i="7"/>
  <c r="R1103" i="7"/>
  <c r="R1108" i="7"/>
  <c r="R1141" i="7"/>
  <c r="R1155" i="7"/>
  <c r="R1164" i="7"/>
  <c r="R1169" i="7"/>
  <c r="R1178" i="7"/>
  <c r="R1183" i="7"/>
  <c r="R1218" i="7"/>
  <c r="R1238" i="7"/>
  <c r="R1267" i="7"/>
  <c r="R1297" i="7"/>
  <c r="R1302" i="7"/>
  <c r="R1307" i="7"/>
  <c r="R1312" i="7"/>
  <c r="R1373" i="7"/>
  <c r="R1414" i="7"/>
  <c r="R1441" i="7"/>
  <c r="R1247" i="7"/>
  <c r="R1337" i="7"/>
  <c r="R1375" i="7"/>
  <c r="R1380" i="7"/>
  <c r="R1404" i="7"/>
  <c r="R1409" i="7"/>
  <c r="R1161" i="7"/>
  <c r="R1293" i="7"/>
  <c r="R1321" i="7"/>
  <c r="R1331" i="7"/>
  <c r="R1369" i="7"/>
  <c r="R1393" i="7"/>
  <c r="R1451" i="7"/>
  <c r="R937" i="7"/>
  <c r="R951" i="7"/>
  <c r="R965" i="7"/>
  <c r="R1033" i="7"/>
  <c r="R1047" i="7"/>
  <c r="R1061" i="7"/>
  <c r="R1129" i="7"/>
  <c r="R1213" i="7"/>
  <c r="R1241" i="7"/>
  <c r="R1261" i="7"/>
  <c r="R1341" i="7"/>
  <c r="R1384" i="7"/>
  <c r="R1437" i="7"/>
  <c r="R1447" i="7"/>
  <c r="R1237" i="7"/>
  <c r="R1277" i="7"/>
  <c r="R1295" i="7"/>
  <c r="R1313" i="7"/>
  <c r="R1353" i="7"/>
  <c r="R1429" i="7"/>
  <c r="R1456" i="7"/>
  <c r="R925" i="7"/>
  <c r="R973" i="7"/>
  <c r="R1021" i="7"/>
  <c r="R1069" i="7"/>
  <c r="R1117" i="7"/>
  <c r="R1157" i="7"/>
  <c r="R1197" i="7"/>
  <c r="R1273" i="7"/>
  <c r="R1309" i="7"/>
  <c r="R1349" i="7"/>
  <c r="R1389" i="7"/>
  <c r="R921" i="7"/>
  <c r="R969" i="7"/>
  <c r="R1017" i="7"/>
  <c r="R1065" i="7"/>
  <c r="R1113" i="7"/>
  <c r="R1153" i="7"/>
  <c r="R1193" i="7"/>
  <c r="R1233" i="7"/>
  <c r="R1260" i="7"/>
  <c r="R1345" i="7"/>
  <c r="R1385" i="7"/>
  <c r="R1425" i="7"/>
  <c r="R1452" i="7"/>
  <c r="R1465" i="7"/>
  <c r="R1173" i="7"/>
  <c r="R1221" i="7"/>
  <c r="R1269" i="7"/>
  <c r="R1317" i="7"/>
  <c r="R1365" i="7"/>
  <c r="R1413" i="7"/>
  <c r="R1461" i="7"/>
  <c r="R1457" i="7"/>
</calcChain>
</file>

<file path=xl/sharedStrings.xml><?xml version="1.0" encoding="utf-8"?>
<sst xmlns="http://schemas.openxmlformats.org/spreadsheetml/2006/main" count="55084" uniqueCount="4792">
  <si>
    <t>BASE</t>
  </si>
  <si>
    <t>CÓDIGO</t>
  </si>
  <si>
    <t>-</t>
  </si>
  <si>
    <t>FS00</t>
  </si>
  <si>
    <t xml:space="preserve"> CATEGORY</t>
  </si>
  <si>
    <t>JEFE CATEGORÍA</t>
  </si>
  <si>
    <t>CATEGORÍA</t>
  </si>
  <si>
    <t>FAMILIA</t>
  </si>
  <si>
    <t>DESCRIPCIÓN</t>
  </si>
  <si>
    <t>UMV</t>
  </si>
  <si>
    <t>UMB</t>
  </si>
  <si>
    <t>UM Tipo Comercio</t>
  </si>
  <si>
    <t>DESCRIPCION UMV</t>
  </si>
  <si>
    <t>T°</t>
  </si>
  <si>
    <t>ORIGEN</t>
  </si>
  <si>
    <t>COSTO OCT</t>
  </si>
  <si>
    <t>ESTADO OCT</t>
  </si>
  <si>
    <t>PRECIO OCT</t>
  </si>
  <si>
    <t>Dif. COSTOS MESES</t>
  </si>
  <si>
    <t>CAT. MANUAL al 27-10</t>
  </si>
  <si>
    <t>S. PROPUESTO LP NOV</t>
  </si>
  <si>
    <t>COSTO OCT AL 27-10</t>
  </si>
  <si>
    <t xml:space="preserve">COSTO </t>
  </si>
  <si>
    <t>DIF EN COSTOS MES</t>
  </si>
  <si>
    <t>ESTADO</t>
  </si>
  <si>
    <t>PRECIO</t>
  </si>
  <si>
    <t>DIFERENCIAS</t>
  </si>
  <si>
    <t>%MG UMV</t>
  </si>
  <si>
    <t>MARGEN UNITARIO</t>
  </si>
  <si>
    <t>Peso Neto UMV (KG)</t>
  </si>
  <si>
    <t>Contribución x KG</t>
  </si>
  <si>
    <t>VENTA X UNIDAD</t>
  </si>
  <si>
    <t>VENTA X COMERCIO</t>
  </si>
  <si>
    <t>D. AUTÓNOMO</t>
  </si>
  <si>
    <t>DA MEDIOCAMPO</t>
  </si>
  <si>
    <t>PRODUCTO FOCO</t>
  </si>
  <si>
    <t>LP PERSONAL</t>
  </si>
  <si>
    <t>EXCLUSIVOS</t>
  </si>
  <si>
    <t>BELTRÁN FRANZANI</t>
  </si>
  <si>
    <t>CAMILA UGARTE</t>
  </si>
  <si>
    <t>CAFE Y DERIVADOS</t>
  </si>
  <si>
    <t>CAFES DE GRANO MOLIDO</t>
  </si>
  <si>
    <t>CAFE CREMA E GUSTO TARRO LAVAZZA 250 g</t>
  </si>
  <si>
    <t>C12</t>
  </si>
  <si>
    <t>UN</t>
  </si>
  <si>
    <t>SECO</t>
  </si>
  <si>
    <t>NFS</t>
  </si>
  <si>
    <t>MANTIENE</t>
  </si>
  <si>
    <t>ACTIVO</t>
  </si>
  <si>
    <t>NO</t>
  </si>
  <si>
    <t>SI</t>
  </si>
  <si>
    <t>CAFÉ DESCAFEINADO LAVAZZA 250 g</t>
  </si>
  <si>
    <t>CAFÉ MOLIDO TIERRA BIO 180 g</t>
  </si>
  <si>
    <t>C06</t>
  </si>
  <si>
    <t>CAFÉ MOLIDO TIERRA FOR AFRICA 180g</t>
  </si>
  <si>
    <t>CAFÉ MOLIDO TIERRA FOR CUBA 180g</t>
  </si>
  <si>
    <t>CAFES SOLUBLES</t>
  </si>
  <si>
    <t>CAFE PRONTISSIMO CLASI LATA LAVAZZA 95 g</t>
  </si>
  <si>
    <t>ALZA</t>
  </si>
  <si>
    <t>CAPSULAS Y PODS</t>
  </si>
  <si>
    <t>CAPSULA ESPRESSO CLASSICO LAVAZZA 57 g</t>
  </si>
  <si>
    <t>C10</t>
  </si>
  <si>
    <t>BAJA</t>
  </si>
  <si>
    <t xml:space="preserve">2 y 3 </t>
  </si>
  <si>
    <t>CAPSULA ESPRESSO INTENSO LAVAZZA 57 g</t>
  </si>
  <si>
    <t>CAPSULA ESPRESSO QUALITA ORO LAVAZZA 55g</t>
  </si>
  <si>
    <t>BERNARDITA UNDURRAGA</t>
  </si>
  <si>
    <t>BOLLERIA</t>
  </si>
  <si>
    <t>BOLLERIA PARA HORNEAR</t>
  </si>
  <si>
    <t>GALLETA CHOCOLATE HILTON 63,78 G</t>
  </si>
  <si>
    <t>Z50</t>
  </si>
  <si>
    <t>CONGELADOS</t>
  </si>
  <si>
    <t>IFS</t>
  </si>
  <si>
    <t>NO PARA LP</t>
  </si>
  <si>
    <t>CALZADA</t>
  </si>
  <si>
    <t>MINI CROISSANT 35 G</t>
  </si>
  <si>
    <t>MINI CROISSANT RECTO 5 KG</t>
  </si>
  <si>
    <t>CJ</t>
  </si>
  <si>
    <t>PALMERA MINI 5 KG</t>
  </si>
  <si>
    <t>PALMERITA 23 G</t>
  </si>
  <si>
    <t>ROLLITO DE CHOCOLATE 80 G</t>
  </si>
  <si>
    <t>C60</t>
  </si>
  <si>
    <t>PANES PARA HORNEAR</t>
  </si>
  <si>
    <t>PAN BAGUETTE GRANDE 260 G</t>
  </si>
  <si>
    <t>C31</t>
  </si>
  <si>
    <t>PAN BATARD 440 G</t>
  </si>
  <si>
    <t>C20</t>
  </si>
  <si>
    <t>PAN BATARD INTEGRAL 440 G</t>
  </si>
  <si>
    <t>PAN BATARD MULTICEREAL 440 G</t>
  </si>
  <si>
    <t>PAN CIABATTA 130 G</t>
  </si>
  <si>
    <t>C40</t>
  </si>
  <si>
    <t>PAN CIABATTA GRANDE 300 G</t>
  </si>
  <si>
    <t>PAN GRAND RUSTICA 340 G</t>
  </si>
  <si>
    <t>PAN ITALIANO 370 G</t>
  </si>
  <si>
    <t>C18</t>
  </si>
  <si>
    <t>MARÍA DE LOS ÁNGELES QUIRÓZ</t>
  </si>
  <si>
    <t>ELIZABETH MILLAPAN</t>
  </si>
  <si>
    <t>CONSERVAS</t>
  </si>
  <si>
    <t>VERDURAS</t>
  </si>
  <si>
    <t>CHAMPIÑON LAMINADO ZANAFOODS 2,84 kg</t>
  </si>
  <si>
    <t>OTROS ABARROTES</t>
  </si>
  <si>
    <t>TORTILLAS DE TRIGO</t>
  </si>
  <si>
    <t>TORTILLAS PANCHO VILLA 28 cm 12 uds.</t>
  </si>
  <si>
    <t>RICARDO ARAVENA</t>
  </si>
  <si>
    <t>PAPAS</t>
  </si>
  <si>
    <t>AROS DE CEBOLLA</t>
  </si>
  <si>
    <t>Aros de Cebolla Aviko 18x400g</t>
  </si>
  <si>
    <t>PAPAS BASTON</t>
  </si>
  <si>
    <t>PAPAS FRITAS AVIKO 10X1000G</t>
  </si>
  <si>
    <t>PAPAS FRITAS ZIG ZAG AVIKO 12X750G</t>
  </si>
  <si>
    <t>PAPAS ESPECIALES</t>
  </si>
  <si>
    <t>PAPAS DUQUESAS AVIKO 16X600G</t>
  </si>
  <si>
    <t>C16</t>
  </si>
  <si>
    <t>PAPAS FRITAS GAJOS SPICY AVIKO 20X500G</t>
  </si>
  <si>
    <t>GIORGIO LEVA</t>
  </si>
  <si>
    <t>SALSAS Y ADEREZOS</t>
  </si>
  <si>
    <t>KETCHUP</t>
  </si>
  <si>
    <t>KETCHUP PET DOMINO 397 G</t>
  </si>
  <si>
    <t>MOSTAZAS</t>
  </si>
  <si>
    <t>MOSTAZA PET DOMINO 361 G</t>
  </si>
  <si>
    <t>SUMINISTROS</t>
  </si>
  <si>
    <t>DESECHABLES</t>
  </si>
  <si>
    <t>BOLSA DE GALLETA DOUBLETREE</t>
  </si>
  <si>
    <t>2Q</t>
  </si>
  <si>
    <t>BOWL KRAFT 1300 ML / 185 MM</t>
  </si>
  <si>
    <t>X00</t>
  </si>
  <si>
    <t>BOWL KRAFT 750 ML</t>
  </si>
  <si>
    <t>CUCHARA PLA</t>
  </si>
  <si>
    <t>1Q</t>
  </si>
  <si>
    <t>CUCHILLO PLA</t>
  </si>
  <si>
    <t>POTE 12 OZ / 340 CC</t>
  </si>
  <si>
    <t>V00</t>
  </si>
  <si>
    <t>POTE P/KRAFT BLANCO PLA YOGEN FRUZ 16 OZ</t>
  </si>
  <si>
    <t>POTE P/KRAFT BLANCO PLA YOGEN FRUZ 24 OZ</t>
  </si>
  <si>
    <t>POTE P/KRAFT BLANCO PLA YOURSERV 12 OZ</t>
  </si>
  <si>
    <t>POTE PAPEL KRAFT BLANCO PLA FILIPPO 4 OZ</t>
  </si>
  <si>
    <t>TAPA BOWL 1300 CC / 185 MM</t>
  </si>
  <si>
    <t>TAPA BOWL PLA 750 ML / 148 MM</t>
  </si>
  <si>
    <t>TAPA DOMO PLA TRANSPARENTE 12/16 OZ</t>
  </si>
  <si>
    <t>TAPA PLANA PLA TRANSPARENTE 12/16 OZ</t>
  </si>
  <si>
    <t>TAPA POTE PLA 12 OZ /115 MM</t>
  </si>
  <si>
    <t>TAPA VASO 12 OZ PLATON</t>
  </si>
  <si>
    <t>TAPA VASO 21 OZ PLATON</t>
  </si>
  <si>
    <t>TAPA VASO PLA TRANSPARENTE 16 OZ </t>
  </si>
  <si>
    <t>TENEDOR PLA</t>
  </si>
  <si>
    <t>VASO 12 OZ PLATON</t>
  </si>
  <si>
    <t>VASO 21 OZ PLATON</t>
  </si>
  <si>
    <t>VASO D/PARED 12 OZ COMPOSTABLE VILAPERT</t>
  </si>
  <si>
    <t>VASO D/PARED 16 OZ COMPOSTABLE VILAPERT</t>
  </si>
  <si>
    <t>VASO D/PARED 8 OZ COMPOSTABLE VILAPERT</t>
  </si>
  <si>
    <t>VASO D/PARED COMPOSTABLE CESTSIBON 12 OZ</t>
  </si>
  <si>
    <t>VASO D/PARED COMPOSTABLE CESTSIBON 8 OZ</t>
  </si>
  <si>
    <t>VASO D/PARED COMPOSTABLE FILIPPO 6 OZ</t>
  </si>
  <si>
    <t>VASO PLA COMPOSTABLE PRETZEELS 12 OZ</t>
  </si>
  <si>
    <t>VASO PLA TRANS/COMP YOGEN FRUZ 16 OZ</t>
  </si>
  <si>
    <t>VASO PLA TRANSPARENTE CESTSIBON 12 OZ</t>
  </si>
  <si>
    <t>VASO PLA TRANSPARENTE CESTSIBON 16 OZ</t>
  </si>
  <si>
    <t>DISPENSADORES</t>
  </si>
  <si>
    <t>DISPENSADOR MANUAL NUTELLA 3KG</t>
  </si>
  <si>
    <t>MYRIAM GARIN</t>
  </si>
  <si>
    <t>CAROLINA SAN MARTÍN</t>
  </si>
  <si>
    <t>CERDO</t>
  </si>
  <si>
    <t>CHULETA</t>
  </si>
  <si>
    <t>TROZO CHULETA DE CERDO CJ 5 KG</t>
  </si>
  <si>
    <t>KG</t>
  </si>
  <si>
    <t>ACTIVO (M)</t>
  </si>
  <si>
    <t>PAZ CARO</t>
  </si>
  <si>
    <t>HAMBURGUESAS</t>
  </si>
  <si>
    <t>HAMBURGUESAS CERTIFICADAS</t>
  </si>
  <si>
    <t>HAMBURGUESA CAB FLOWPACK</t>
  </si>
  <si>
    <t>MOLIDA VACUNO 80/20 CAB 3 LBS</t>
  </si>
  <si>
    <t>MOLIDA VACUNO ANGUS 81/19  4,5 KG (CAJA</t>
  </si>
  <si>
    <t>NPI</t>
  </si>
  <si>
    <t>JAMONES Y CECINAS</t>
  </si>
  <si>
    <t>EMBUTIDOS Y FIAMBRES</t>
  </si>
  <si>
    <t>SALCHICHA FRANK 100% VACUNO</t>
  </si>
  <si>
    <t>C02</t>
  </si>
  <si>
    <t>TOCINOS</t>
  </si>
  <si>
    <t>TOCINO PIZCAS SUGARDALE 2,27 KG</t>
  </si>
  <si>
    <t>VACUNO CONGELADO</t>
  </si>
  <si>
    <t>CARNES CERTIFICADAS</t>
  </si>
  <si>
    <t>ENTRECOT STEAK CERTIFIED ANGUS BEEF</t>
  </si>
  <si>
    <t>FILETE CERTIFIED ANGUS BEEF</t>
  </si>
  <si>
    <t>CJ - UN</t>
  </si>
  <si>
    <t>1 y 3</t>
  </si>
  <si>
    <t>LOMO LISO PRIME CERTIFIED ANGUS BEEF</t>
  </si>
  <si>
    <t>LOMO LISO STEAK CERTIFIED ANGUS BEEF</t>
  </si>
  <si>
    <t>LOMO VETADO C/H STEAK CAB</t>
  </si>
  <si>
    <t>LOMO VETADO PRIME CERTIFIED ANGUS BEEF</t>
  </si>
  <si>
    <t>LOMO VETADO STEAK CERTIFIED ANGUS BEEF</t>
  </si>
  <si>
    <t>TOMAHAWK STEAK CERTIFIED ANGUS BEEF</t>
  </si>
  <si>
    <t>LIQUIDACIÓN</t>
  </si>
  <si>
    <t>ACCESORIOS</t>
  </si>
  <si>
    <t>20002356 RESERVA DE TIERRA ESPRESSO CUP</t>
  </si>
  <si>
    <t>VIAS DESCONTINUACION</t>
  </si>
  <si>
    <t>TAZA Y PLATO CAPPUCCINO PREMIUM LAVAZZA</t>
  </si>
  <si>
    <t>TAZA Y PLATO ESPRESSO PREMIUM LAVAZZA</t>
  </si>
  <si>
    <t>CAFE MOL FILTRO CLASSICO LAVAZZA 226 g</t>
  </si>
  <si>
    <t>CAFE MOLIDO FILTRO CLASICO LAVAZZA 1 kg</t>
  </si>
  <si>
    <t>CAPSULA DOBLE ESP GOLD SEL LAVAZZA 16 g</t>
  </si>
  <si>
    <t>Z00</t>
  </si>
  <si>
    <t>CAPSULA DOBLE ESP TOP CLASS LAVAZZA 16 g</t>
  </si>
  <si>
    <t>CAPSULA ESPRESSO GOLD SELECT LAVAZZA 8 g</t>
  </si>
  <si>
    <t>CAPSULA ESPRESSO TOP CLASS LAVAZZA 8 g</t>
  </si>
  <si>
    <t>DESCONTINUADOS</t>
  </si>
  <si>
    <t>**D**TE CLUB PREMIUM CEYLON 100BLS</t>
  </si>
  <si>
    <t>MUG LAVAZZA</t>
  </si>
  <si>
    <t>TAZA Y PLATO CHOCOLATE ERACLEA</t>
  </si>
  <si>
    <t>TAZA Y PLATO TE WHITTINGTON</t>
  </si>
  <si>
    <t>C04</t>
  </si>
  <si>
    <t>TE CLUB ORIGINAL 20BLS</t>
  </si>
  <si>
    <t>C50</t>
  </si>
  <si>
    <t>TETERA WHITTINGTON</t>
  </si>
  <si>
    <t>VASO DOBLE FONDO LAVAZZA 140 cc</t>
  </si>
  <si>
    <t>INSUMOS VENDING</t>
  </si>
  <si>
    <t>LECHE EN POLVO VENDING RISTORA 500 g</t>
  </si>
  <si>
    <t>TE Y OTRAS BEBIDAS CALIENTES</t>
  </si>
  <si>
    <t>TE ROYAL CEYLAN LIPTON 100 uds.</t>
  </si>
  <si>
    <t>D16</t>
  </si>
  <si>
    <t>TE YELLOW LABEL LIPTON 100 uds.</t>
  </si>
  <si>
    <t>MAQUINAS Y REPUESTOS</t>
  </si>
  <si>
    <t>PAELLERAS 37 cm</t>
  </si>
  <si>
    <t>DOSIFICADOR SALSA CHOCOLATE 1,89 l MONIN</t>
  </si>
  <si>
    <t>DOSIFICADOR SYRUP 750 ml MONIN</t>
  </si>
  <si>
    <t>FABRICA DE HIELO 220-240 v 50 hz 370 w</t>
  </si>
  <si>
    <t>FILTRO PAPEL TITAN BUNN</t>
  </si>
  <si>
    <t>HORNO CONVECCION 4 BANDEJAS ALFA43XEH</t>
  </si>
  <si>
    <t>HORNO ESPECIAL PARA PAELLAS</t>
  </si>
  <si>
    <t>Maq, Te Bunn Single</t>
  </si>
  <si>
    <t>MAQUINA CAFE CAPS LB 4200 LAVAZZA</t>
  </si>
  <si>
    <t>MAQUINA CAFE CAPS LB 910 LAVAZZA</t>
  </si>
  <si>
    <t>MAQUINA CAFE CAPS LB 951 LAVAZZA</t>
  </si>
  <si>
    <t>Maquina Graniadora Doble Ultra 2 Bunn</t>
  </si>
  <si>
    <t>MOLINILLO MINI MANUAL</t>
  </si>
  <si>
    <t>PLANCHA GRILLADORA SIMPLE</t>
  </si>
  <si>
    <t>Trifecta Euro Single Cup</t>
  </si>
  <si>
    <t>MAQUINAS CAFE FILTRADO</t>
  </si>
  <si>
    <t>MAQUINA CAFE TITAN DUAL BUNN</t>
  </si>
  <si>
    <t>OTRAS MAQUINAS</t>
  </si>
  <si>
    <t>HORNO 4 B SMEG</t>
  </si>
  <si>
    <t>BOLLERÍA LISTA PARA COMER</t>
  </si>
  <si>
    <t>DONUT RELLENA DULCE LECHE POPPIES 66 g</t>
  </si>
  <si>
    <t>C48</t>
  </si>
  <si>
    <t>REJILLA DAMASCO POPPIES 75 g</t>
  </si>
  <si>
    <t>C45</t>
  </si>
  <si>
    <t>MEDIALUNA PLUS 40 gr PAGNIFIQUE 120 uds.</t>
  </si>
  <si>
    <t>Z20</t>
  </si>
  <si>
    <t>PAN CIABATTA PAGNIFIQUE 129 g</t>
  </si>
  <si>
    <t>C35</t>
  </si>
  <si>
    <t>ACEITES Y VINAGRES</t>
  </si>
  <si>
    <t>ACEITES DE OLIVA</t>
  </si>
  <si>
    <t>ACEITE OLIVA E/VIRGEN OLIVE&amp;CO 250 ml</t>
  </si>
  <si>
    <t>ACEITE OLIVA E/VIRGEN OLIVE&amp;CO 4,85 L</t>
  </si>
  <si>
    <t>ACEITE OLIVA EVIRG SANTIAGO PREM 250 ml</t>
  </si>
  <si>
    <t>ACEITES VEGETALES</t>
  </si>
  <si>
    <t>ACEITE MARAVILLA CASALIVA 900 cc</t>
  </si>
  <si>
    <t>ACEITE VEGETAL CASALIVA 5 l</t>
  </si>
  <si>
    <t>ACETOS BALSAMICOS</t>
  </si>
  <si>
    <t>ACETO BALSAMICO C/VALVULA 5 l</t>
  </si>
  <si>
    <t>ACETO BALSAMICO EDRA 500 cc</t>
  </si>
  <si>
    <t>ACETO BALSAMICO OLIVE&amp;CO 250 ml</t>
  </si>
  <si>
    <t>ACETO BALSAMICO SANTIAGO 250 ml</t>
  </si>
  <si>
    <t>ACETO BALSAMICO SANTIAGO 5 L</t>
  </si>
  <si>
    <t>ACEITUNAS Y ENCURTIDOS</t>
  </si>
  <si>
    <t>ACEITUNAS</t>
  </si>
  <si>
    <t>ACEITUNA SEVILLANA DESHUESADA 808 g</t>
  </si>
  <si>
    <t>APERITIVOS</t>
  </si>
  <si>
    <t>APERITIVOS ORIENTALES</t>
  </si>
  <si>
    <t>EMPANADA CHAMP/QUESO 35 g 100 uds SAMOSA</t>
  </si>
  <si>
    <t>EMPANADA MECH/QUESO 35 gr 100 uds SAMOSA</t>
  </si>
  <si>
    <t>EMPANADAS PARA HORNO</t>
  </si>
  <si>
    <t>EMPANADA NAPOLITANA 160 G</t>
  </si>
  <si>
    <t>OTROS APERITIVOS</t>
  </si>
  <si>
    <t>TEQUEÑOS DE QUESO CRUDOS 120 UN</t>
  </si>
  <si>
    <t>TEQUEÑOS DE QUESO PREFRITOS 120 UN</t>
  </si>
  <si>
    <t>Veggie Sticks Mix Ardo 1 kg</t>
  </si>
  <si>
    <t>BEBIDAS</t>
  </si>
  <si>
    <t>JUGOS</t>
  </si>
  <si>
    <t>NECTAR DURAZNO SOPROLE 1 l</t>
  </si>
  <si>
    <t>CONDIMENTOS</t>
  </si>
  <si>
    <t>MERKEN 1 kg</t>
  </si>
  <si>
    <t>PIMIENTA NEGRA MOLIDA 1 kg</t>
  </si>
  <si>
    <t>ESPECIAS</t>
  </si>
  <si>
    <t>PIMIENTA NEGRA CPK</t>
  </si>
  <si>
    <t>C03</t>
  </si>
  <si>
    <t>FRUTAS</t>
  </si>
  <si>
    <t>COCTEL DE FRUTA 3 kg</t>
  </si>
  <si>
    <t>DURAZNO MITADES REGIMEL 560 g</t>
  </si>
  <si>
    <t>C24</t>
  </si>
  <si>
    <t>PIÑA EN RODAJAS ZANAFOODS 567 G</t>
  </si>
  <si>
    <t>PIÑA EN TROCITOS ZANAFOODS 565 g</t>
  </si>
  <si>
    <t>PESCADOS EN CONSERVA</t>
  </si>
  <si>
    <t>ATUN ACEITE VAN CAMPS 3 uds. 80 g IMP</t>
  </si>
  <si>
    <t>ATUN AGUA VAN CAMPS 3 uds. 80 g IMP</t>
  </si>
  <si>
    <t>JUREL AL NATURAL CONSERVA 425G</t>
  </si>
  <si>
    <t>BETARRAGA EN CUBOS COCIDA 2 KG</t>
  </si>
  <si>
    <t>ESPARRAGOS VERDES ESMERALDA 425 g</t>
  </si>
  <si>
    <t>PALMITOS ENTEROS DON GIUSEPPE 400 GR</t>
  </si>
  <si>
    <t>FRUTAS Y VERDURAS CONGELADAS</t>
  </si>
  <si>
    <t>ARANDANOS IQF 2 kg</t>
  </si>
  <si>
    <t>C05</t>
  </si>
  <si>
    <t>FRUTILLA IQF 2,5 kg</t>
  </si>
  <si>
    <t>JUGOS Y PULPAS</t>
  </si>
  <si>
    <t>CHIRIMOYA CONGELADO 10x1 KG GUALLARAUCO</t>
  </si>
  <si>
    <t>FRAMBUESA CONGELADO 10x1 KG GUALLARAUCO</t>
  </si>
  <si>
    <t>FRUTILLA CONGELADO 10 x 1 KG GUALLARAUCO</t>
  </si>
  <si>
    <t>MANGO CONGELADO 10 x 1 KG GUALLARAUCO</t>
  </si>
  <si>
    <t>MARACUYÁ C/PEPAS CONG.10x1KG GUALLARAUCO</t>
  </si>
  <si>
    <t>MARACUYA S/PEPAS CONG.10x1KG GUALLARAUCO</t>
  </si>
  <si>
    <t>PIÑA CONGELADO 10 x 1 KG GUALLARAUCO</t>
  </si>
  <si>
    <t>MEZCLAS ESPECIALES</t>
  </si>
  <si>
    <t>MEZCLA VERDURAS CHAPSUI ARDO 2,5 KG</t>
  </si>
  <si>
    <t>PRIMAVERA PREMIUM IQF ARDO 1 kg</t>
  </si>
  <si>
    <t>PRIMAVERA VERDURAS IQF ARDO 2,5 kg</t>
  </si>
  <si>
    <t>ARVEJAS IQF ARDO 1 kg</t>
  </si>
  <si>
    <t>BROCOLI ARDO 1 kg</t>
  </si>
  <si>
    <t>CEBOLLA CUBOS IQF ARDO 2,5 kg</t>
  </si>
  <si>
    <t>CEBOLLA RODAJAS IQF ARDO 2,5 kg</t>
  </si>
  <si>
    <t>CHAMPIÑON LAMINADO IQF MINUTO VERDE 1KG</t>
  </si>
  <si>
    <t>CHOCLO GRANO IQF ARDO 1 kg</t>
  </si>
  <si>
    <t>PIMENTON ROJO JULIANAS IQF ARDO 2,5 kg</t>
  </si>
  <si>
    <t>PIMENTON VERDE JULIANAS IQF ARDO 2,5 kg</t>
  </si>
  <si>
    <t>POROTO VERDE CORTE FRANCES ARDO 1 kg</t>
  </si>
  <si>
    <t>ARROZ</t>
  </si>
  <si>
    <t>ARROZ PREGRANEADO IMPORTADO 1 KG (DISPLAY 10)</t>
  </si>
  <si>
    <t>D10</t>
  </si>
  <si>
    <t>AZUCAR Y ENDULZANTES</t>
  </si>
  <si>
    <t>AZUCAR G2 BONANZA 1 kg</t>
  </si>
  <si>
    <t>CEREALES</t>
  </si>
  <si>
    <t>CEREAL FITNESS NESTLE 600 g</t>
  </si>
  <si>
    <t>CEREAL ZUCOSOS NESTLE 500 g</t>
  </si>
  <si>
    <t>C14</t>
  </si>
  <si>
    <t>ZUCARITAS 680 g</t>
  </si>
  <si>
    <t>DULCES Y CHOCOLATES</t>
  </si>
  <si>
    <t>BOM BOM VIZZIO 432 g</t>
  </si>
  <si>
    <t>MENTOS PACK FRUTAS 11P</t>
  </si>
  <si>
    <t>MENTOS PACK MENTA 11P</t>
  </si>
  <si>
    <t>GALLETAS</t>
  </si>
  <si>
    <t>GALLETA TRITON 126 g</t>
  </si>
  <si>
    <t>C30</t>
  </si>
  <si>
    <t>OTROS</t>
  </si>
  <si>
    <t>ALGA MARINA NORI BLUE MAYAMO 100u 280 gr</t>
  </si>
  <si>
    <t>COLORANTES ROJO AMARILLO AZUL 75 cc</t>
  </si>
  <si>
    <t>PASTAS</t>
  </si>
  <si>
    <t>CARACOLES CAROZZI 400 G</t>
  </si>
  <si>
    <t>D30</t>
  </si>
  <si>
    <t>CARACOLES LUCCHETTI 400 g</t>
  </si>
  <si>
    <t>CORBATA GRANDE DON VITTORIO 400 g NV</t>
  </si>
  <si>
    <t>CORBATAS LUCCHETTI 400 g</t>
  </si>
  <si>
    <t>CORBATITAS LUCCHETTI 400 g</t>
  </si>
  <si>
    <t>ESPIRALES DON VITTORIO 400 g NV</t>
  </si>
  <si>
    <t>FARFALLE BARILLA 500 g CORBATA</t>
  </si>
  <si>
    <t>FIDEOS GRANIZO CAROZZI 250 g</t>
  </si>
  <si>
    <t>LINGUINI DON VITTORIO 400 g NV</t>
  </si>
  <si>
    <t>MASCARRONI CAROZZI 400 G</t>
  </si>
  <si>
    <t>MOSTACCIOLI CAROZZI 400 G</t>
  </si>
  <si>
    <t>PASTA GNOCCHETTI SARDI N°60 BARILLA 5 KG</t>
  </si>
  <si>
    <t>QUIFAROS DON VITTORIO 400 g NV</t>
  </si>
  <si>
    <t>RIGATONE DON VITTORIO 400 g NV</t>
  </si>
  <si>
    <t>SPAGHETTI N°5 DON VITTORIO 400 g NV</t>
  </si>
  <si>
    <t>TALLARIN ESPINACA 87 CAROZZI 400 G</t>
  </si>
  <si>
    <t>D25</t>
  </si>
  <si>
    <t>PLANT BASED</t>
  </si>
  <si>
    <t>MANJAR Y DULCE DE LECHE</t>
  </si>
  <si>
    <t>NOT MANJAR FS 1 kg</t>
  </si>
  <si>
    <t>C08</t>
  </si>
  <si>
    <t>PLATOS PREPARADOS</t>
  </si>
  <si>
    <t>BASE PIZZA C/POMODORO 28CM ITALPIZZA</t>
  </si>
  <si>
    <t>BASE PIZZA C/POMODORO 28CM PACK 3UN</t>
  </si>
  <si>
    <t>REPOSTERIA</t>
  </si>
  <si>
    <t>COBERTURAS Y DECORACIÓN</t>
  </si>
  <si>
    <t>BRILLO PLUS CSM 5kg</t>
  </si>
  <si>
    <t>GLASEADO CHOCOLATE CSM 16kg</t>
  </si>
  <si>
    <t>GRASAS CULINARIAS</t>
  </si>
  <si>
    <t>CREMA LACTOFIL BKI CSM 1l</t>
  </si>
  <si>
    <t>FRIO</t>
  </si>
  <si>
    <t>HARINAS Y SEMOLAS</t>
  </si>
  <si>
    <t>HARINA 5 KG</t>
  </si>
  <si>
    <t>AJ</t>
  </si>
  <si>
    <t>HARINA PIZZA 5 KG</t>
  </si>
  <si>
    <t>HELADOS</t>
  </si>
  <si>
    <t>HELADO CHOCOLATE BRESLER 2,4 l</t>
  </si>
  <si>
    <t>HELADO PALETA FRUGELE FRAMB 22X60ml</t>
  </si>
  <si>
    <t>C22</t>
  </si>
  <si>
    <t>HELADO PALETA FRUGELE PIÑA 22X60ml</t>
  </si>
  <si>
    <t>HELADO TRISABOR 1,8 L</t>
  </si>
  <si>
    <t>INGREDIENTES REPOSTERIA</t>
  </si>
  <si>
    <t>ALMIDON DE MAIZ CAMSA 1 kg</t>
  </si>
  <si>
    <t>CHANCACA IANSA 450 g</t>
  </si>
  <si>
    <t>Coco Rallado bolsa 1K</t>
  </si>
  <si>
    <t>MIX BROWNIE AMERICANO CSM 10kg</t>
  </si>
  <si>
    <t>MIX GALLETA AMERICANA CSM 10kg</t>
  </si>
  <si>
    <t>PRE-MIX MUFFIN AMERICANO CHOCO CSM 25kg</t>
  </si>
  <si>
    <t>RELLENOS Y UNTABLES</t>
  </si>
  <si>
    <t>PASTA DE ALMENDRA 33% 5KG</t>
  </si>
  <si>
    <t>RELLENO CHOC SCHOKATA CSM 5kg</t>
  </si>
  <si>
    <t>KETCHUP DJ S/V 2 KG FS</t>
  </si>
  <si>
    <t>KETCHUP PET HEINZ 397 G</t>
  </si>
  <si>
    <t>MINI PORCIONES</t>
  </si>
  <si>
    <t>AJI SACHET TRAVERSO 8 G</t>
  </si>
  <si>
    <t>KETCHUP SACHET HEINZ 9 G</t>
  </si>
  <si>
    <t>KETCHUP SACHET TRAVERSO 8 G</t>
  </si>
  <si>
    <t>MAYONESA SACHET TRAVERSO 8 G</t>
  </si>
  <si>
    <t>MOSTAZA DJ S/V 2 KG F S</t>
  </si>
  <si>
    <t>MOSTAZA PET HEINZ 396 G</t>
  </si>
  <si>
    <t>SALSAS DE SOYA</t>
  </si>
  <si>
    <t>SALSA SOYA HERNANDEZ PLAZA 5 l</t>
  </si>
  <si>
    <t>SALSAS DE TOMATE</t>
  </si>
  <si>
    <t>SALSA OLIVE BARILLA 400g</t>
  </si>
  <si>
    <t>SALSAS ESPECIALES</t>
  </si>
  <si>
    <t>BARBECUE SPICY SMOKED INFERNO 270g</t>
  </si>
  <si>
    <t>SALSA QUESO CHEDDAR BOLSA 3 KG</t>
  </si>
  <si>
    <t>SNACKS Y FRUTOS SECOS</t>
  </si>
  <si>
    <t>PAPAS FRITAS</t>
  </si>
  <si>
    <t>PAPAS FRITAS C/AMERICANO MARCO POLO 380g</t>
  </si>
  <si>
    <t>C07</t>
  </si>
  <si>
    <t>PAPAS FRITAS C/AMERICANO. MARCO POLO 230</t>
  </si>
  <si>
    <t>PAPAS FRITAS CASERAS MARCO POLO 230g</t>
  </si>
  <si>
    <t>PAPAS FRITAS MARCO POLO SERRANO 200 g</t>
  </si>
  <si>
    <t>TERRA CAMOTES RÚSTICOS 170g DP</t>
  </si>
  <si>
    <t>40011 COBERTOR DE WC 125 uds.</t>
  </si>
  <si>
    <t>85277 SERV RESTAURANT 1H 24x24cm 120 uds</t>
  </si>
  <si>
    <t>BOMBILLA ENVASADA KRAFT 6 mm</t>
  </si>
  <si>
    <t>W00</t>
  </si>
  <si>
    <t>BOWL BLANCO 1000 ml 500 unid</t>
  </si>
  <si>
    <t>BOWL PAPEL KRAFT BLANCO 16 OZ PLA COMPOS</t>
  </si>
  <si>
    <t>BROCHETA BAMBU 25 cm 200 uds</t>
  </si>
  <si>
    <t>CUBRE VASOS 12 oz LAVAZZA</t>
  </si>
  <si>
    <t>GUANTE LATEX TALLA M 100 uds.</t>
  </si>
  <si>
    <t>GUANTES BAÑO/LAVANDERIA TALLA M VIRUTEX</t>
  </si>
  <si>
    <t>MASCARILLA KN95 BLANCA 10 uds</t>
  </si>
  <si>
    <t>MASCARILLA KN95 NEGRA 10 uds</t>
  </si>
  <si>
    <t>PAÑO ESPONJA ABSORBENTE VIRUTEX 3 uds.</t>
  </si>
  <si>
    <t>Papel Wrap 500un</t>
  </si>
  <si>
    <t>PLATO DESECHABLE BLANCO 3 DIV 20,5 cm</t>
  </si>
  <si>
    <t>REVOLVEDOR MADERA 14 cm 100 uds</t>
  </si>
  <si>
    <t>REVOLVEDOR MADERA 14 CM 5000 UDS</t>
  </si>
  <si>
    <t>5Q</t>
  </si>
  <si>
    <t>ROLLO ALUMINIO 45 cm x 100 m</t>
  </si>
  <si>
    <t>C01</t>
  </si>
  <si>
    <t>SET CAFE 2 PIEZAS</t>
  </si>
  <si>
    <t>Y00</t>
  </si>
  <si>
    <t>TAPA 8,25 oz</t>
  </si>
  <si>
    <t>TAPA BLANCA VASO CAFÉ</t>
  </si>
  <si>
    <t>TOALLA GUEST TOWEL ELITE (40945)</t>
  </si>
  <si>
    <t>VASO 14 oz CHURROMANIA</t>
  </si>
  <si>
    <t>VASO 16 oz CHURROMANIA</t>
  </si>
  <si>
    <t>VASO 9 oz CHURROMANIA</t>
  </si>
  <si>
    <t>Vaso de papel 21oz Subway x 1.200 un</t>
  </si>
  <si>
    <t>QY</t>
  </si>
  <si>
    <t>BOLSA KRAFT C/MANILLA 300 UN</t>
  </si>
  <si>
    <t>BOWL PAPEL KRAFT BLANCO 8 OZ PLA COMPOST</t>
  </si>
  <si>
    <t>CAJA LOMO CERDO  10 kg</t>
  </si>
  <si>
    <t>CAJA PREMIUM COFRE</t>
  </si>
  <si>
    <t>Caja Pulpa 10 KG</t>
  </si>
  <si>
    <t>CAJA QUESO 4 KG</t>
  </si>
  <si>
    <t>PALITOS SUSHI BAMBOO 100 PARES</t>
  </si>
  <si>
    <t>TAPA POTE P/KRAFT BLANCO PLA 12/16 OZ</t>
  </si>
  <si>
    <t>TAPA POTE P/KRAFT BLANCO PLA 24 OZ</t>
  </si>
  <si>
    <t>TAPA VASO 14 oz LAVAZZA</t>
  </si>
  <si>
    <t>TAPA VASO 9 oz LAVAZZA</t>
  </si>
  <si>
    <t>TAPA VASO CPLA BIODEGRADABLE 6 OZ</t>
  </si>
  <si>
    <t>VASO 4 oz LAVAZZA</t>
  </si>
  <si>
    <t>VASO 4 OZ LAVAZZA</t>
  </si>
  <si>
    <t>VASO DOBLE PARED 14 oz LAVAZZA</t>
  </si>
  <si>
    <t>VASO DOBLE PARED 9 oz LAVAZZA</t>
  </si>
  <si>
    <t>PRODUCTOS DE LIMPIEZA</t>
  </si>
  <si>
    <t>DESINFECTANTE LPU AD CLEAN 5 LTS</t>
  </si>
  <si>
    <t>PRODUCTOS TISSUE</t>
  </si>
  <si>
    <t>51003 HIGIENICO PLUS 1H 400 M</t>
  </si>
  <si>
    <t>D04</t>
  </si>
  <si>
    <t>SERVILLETA GOURMET 1H 40x40 CM 50 UN</t>
  </si>
  <si>
    <t>ELABORADOS DE POLLO-CERDO</t>
  </si>
  <si>
    <t>APANADOS</t>
  </si>
  <si>
    <t>CROQUETA APANADO DE POLLO 100 g</t>
  </si>
  <si>
    <t>C66</t>
  </si>
  <si>
    <t>ELABORADOS COCIDOS</t>
  </si>
  <si>
    <t>TRUTRO ALA POLLO BBQ BL 1 kg</t>
  </si>
  <si>
    <t>ELABORADOS DE VACUNO</t>
  </si>
  <si>
    <t>CARNE DESMECHADA 1,5 KG</t>
  </si>
  <si>
    <t>HAMBURGUESAS PREMIUM</t>
  </si>
  <si>
    <t>HAMBURGUESA PREMIUM 110 GRS</t>
  </si>
  <si>
    <t>C27</t>
  </si>
  <si>
    <t>HAMBURGUESA VACUNO SMASH 113 GR</t>
  </si>
  <si>
    <t>Z05</t>
  </si>
  <si>
    <t>HAMBURGUESA VACUNO SMASH SAZONADA 135GR</t>
  </si>
  <si>
    <t>Z40</t>
  </si>
  <si>
    <t>JAMONERA PREMIUM J.LLORENS UN</t>
  </si>
  <si>
    <t>SALAMI AHUMADO 500g</t>
  </si>
  <si>
    <t>SALAMI ESPAÑOL 500g</t>
  </si>
  <si>
    <t>PESCADOS Y MARISCOS</t>
  </si>
  <si>
    <t>VARITAS DE REINETA APANADO BOLSA 400 GR</t>
  </si>
  <si>
    <t>CAMARONES</t>
  </si>
  <si>
    <t>CAMARON COCIDO PELADO 100/200 IQF 1 KG</t>
  </si>
  <si>
    <t>CAMARON COCIDO PELADO 100/200  QF 1 KG</t>
  </si>
  <si>
    <t>CAMARON CRUDO CON CASCARA 26/30 IQF 1 KG</t>
  </si>
  <si>
    <t>CAMARON CRUDO PELADO 100/150 IQF 1 KG</t>
  </si>
  <si>
    <t>CAMARON CRUDO PELADO 100/200 IQF 1 KG</t>
  </si>
  <si>
    <t>CAMARON CRUDO PELADO DESVENADO 36/40 1KG</t>
  </si>
  <si>
    <t>CAMARON ECU CRUDO CON CASCARA 26/30 1 KG</t>
  </si>
  <si>
    <t>CAMARON MARIPOSA APANADO COCO 1,36KG</t>
  </si>
  <si>
    <t>MARISCOS Y MOLUSCOS</t>
  </si>
  <si>
    <t>SURTIDO MARISCOS IQF 1 KG</t>
  </si>
  <si>
    <t>PESCADOS</t>
  </si>
  <si>
    <t>REINETA FILETE 100-400g IQF</t>
  </si>
  <si>
    <t>SALMONES</t>
  </si>
  <si>
    <t>SALMON FILETE IND B T-D KG CONG</t>
  </si>
  <si>
    <t>SALMON FILETE PREMIUM T-D CJ 10 KG</t>
  </si>
  <si>
    <t>SALMON FILETE PREMIUM T-D CJ 15 KG</t>
  </si>
  <si>
    <t>CAROLINA SAN MARTIN</t>
  </si>
  <si>
    <t>POLLO</t>
  </si>
  <si>
    <t>ENTERO</t>
  </si>
  <si>
    <t>POLLO ENTERO 1,9 BRASIL CJ 15,2 KG</t>
  </si>
  <si>
    <t>QUESOS Y MANTEQUILLA</t>
  </si>
  <si>
    <t>MANTEQUILLA Y MARGARINA</t>
  </si>
  <si>
    <t>MANTEQUILLA C/SAL TONADITA 200 GR</t>
  </si>
  <si>
    <t>QUESOS BLANDOS</t>
  </si>
  <si>
    <t>QUESO CREMA BAKING CHEEZE 1,36 KG</t>
  </si>
  <si>
    <t>QUESO CREMA RENY PICOT IMP 1,36 kg</t>
  </si>
  <si>
    <t>QUESOS DUROS</t>
  </si>
  <si>
    <t>QUESO QUATTROCENTO 150 GR</t>
  </si>
  <si>
    <t>QUESOS SEMI DUROS</t>
  </si>
  <si>
    <t>QUESO CHEDDAR BLANCO LAMINADO 272 GR</t>
  </si>
  <si>
    <t>ASADO DE TIRA TROZO  CAT V CONG  CHILE</t>
  </si>
  <si>
    <t>PUNTA PICANA CAT V CONG  CHILE</t>
  </si>
  <si>
    <t>NACIONAL</t>
  </si>
  <si>
    <t>20003121 MENU HOLDER PREMIUM</t>
  </si>
  <si>
    <t>BASE MAQUINA PREMIUM INROOM</t>
  </si>
  <si>
    <t>CORONA RESERVA DE TIERRA MAQUINA ESPRESS</t>
  </si>
  <si>
    <t>COVER MOLINILLO SELECTION</t>
  </si>
  <si>
    <t>COVER MOLINILLO_SELECTION</t>
  </si>
  <si>
    <t>CUCHARA PREMIUM CAPPUCCINO</t>
  </si>
  <si>
    <t>CUCHARA PREMIUM LATTE MACCHIATO</t>
  </si>
  <si>
    <t>DELANTAL CORTO LAVAZZA</t>
  </si>
  <si>
    <t>C25</t>
  </si>
  <si>
    <t>DELANTAL LARGO LAVAZZA</t>
  </si>
  <si>
    <t>ESPRESSO CUCHARA PREMIUM</t>
  </si>
  <si>
    <t>GRANDE PREMIUM PORTAZUCCHERO</t>
  </si>
  <si>
    <t>KIT DE LIMPIEZA LA SPAZIALE</t>
  </si>
  <si>
    <t>KIT DE LIMPIEZA LECHE LIQUIDA FRANKE</t>
  </si>
  <si>
    <t>KIT DE LIMPIEZA MAQUINA CAFE FRANKE</t>
  </si>
  <si>
    <t>MALL PREMIUM PORTAZUCCHERO</t>
  </si>
  <si>
    <t>MUG RESERVA DE TIERRA</t>
  </si>
  <si>
    <t>PLACA 30x30 cm LAVAZZA</t>
  </si>
  <si>
    <t>PLATO AMERICANO CORONA LAVAZZA</t>
  </si>
  <si>
    <t>ACTIVO (R)</t>
  </si>
  <si>
    <t>PLATO AMERICANO LAVAZZA</t>
  </si>
  <si>
    <t>PLATO CAPPUCCINO LAVAZZA</t>
  </si>
  <si>
    <t>PLATO CAPUCCINO CORONA LAVAZZA</t>
  </si>
  <si>
    <t>PLATO CAPUCCINO PREMIUM LAVAZZA</t>
  </si>
  <si>
    <t>PLATO ESPRESSO CORONA LAVAZZA</t>
  </si>
  <si>
    <t>PLATO ESPRESSO LAVAZZA</t>
  </si>
  <si>
    <t>PLATO ESPRESSO PREMIUM</t>
  </si>
  <si>
    <t>PLATO RESERVA DE TIERRA CAPUCCINO QR CJ6</t>
  </si>
  <si>
    <t>PLATO RESERVA DE TIERRA ESPRESSO QR CJ06</t>
  </si>
  <si>
    <t>PLATO RESERVA DE TIERRA USA</t>
  </si>
  <si>
    <t>PLATO RESERVA TIERRA AMERICANO</t>
  </si>
  <si>
    <t>PLATO RESERVA TIERRA ESPRESSO LAVAZZA</t>
  </si>
  <si>
    <t>PORTA CAPSULAS LAVAZZA</t>
  </si>
  <si>
    <t>PORTA SERVILLETA VERTICAL PREMIUM</t>
  </si>
  <si>
    <t>RESERVA DE TIERRA TAZZA CAPPUCCINO CAJA</t>
  </si>
  <si>
    <t>TAZA  CAPUCCINO CORONA LAVAZZA</t>
  </si>
  <si>
    <t>TAZA AMERICANO CORONA LAVAZZA</t>
  </si>
  <si>
    <t>TAZA AMERICANO LAVAZZA</t>
  </si>
  <si>
    <t>TAZA CAPPUCCINO LAVAZZA</t>
  </si>
  <si>
    <t>TAZA CAPUCCINO PREMIUM LAVAZZA</t>
  </si>
  <si>
    <t>TAZA ESPRESSO CORONA LAVAZZA</t>
  </si>
  <si>
    <t>TAZA ESPRESSO LAVAZZA</t>
  </si>
  <si>
    <t>TAZA ESPRESSO PREMIUM</t>
  </si>
  <si>
    <t>TAZA RESERVA DE TIERRA USA</t>
  </si>
  <si>
    <t>TAZA Y PLATO AMERICANO PREMIUM LAVAZZA</t>
  </si>
  <si>
    <t>TOLDO LAVAZZA + BASE</t>
  </si>
  <si>
    <t>VASO VIDRIO LAVAZZA 13 OZ</t>
  </si>
  <si>
    <t>CAFES DE GRANO ENTERO</t>
  </si>
  <si>
    <t>CAFE ENTERO COPACABANA ROBUSTA 500 g</t>
  </si>
  <si>
    <t>CAFE ENTERO CREMA Y AROMA LAVAZZA 1 kg</t>
  </si>
  <si>
    <t>CAFE ENTERO FILTRO CLASICO LAVAZZA 1 kg</t>
  </si>
  <si>
    <t>CAFE ENTERO GUSTO FORTE LAVAZZA 1 kg</t>
  </si>
  <si>
    <t>CAFE ENTERO TIERRA SEL LAVAZZA 1 kg</t>
  </si>
  <si>
    <t>CAFE ORGANICO HUMECO LAVAZZA 1 KG</t>
  </si>
  <si>
    <t>CAFÉ MOL FILTRO CLASICO LAVAZZA 226 G</t>
  </si>
  <si>
    <t>CAFE MOLIDO COPACABANA ROBUSTA 500 g</t>
  </si>
  <si>
    <t>CAFÉ 170 GRS</t>
  </si>
  <si>
    <t>CAFE PRONTISSIMO INTEN LATA LAVAZZA 95 g</t>
  </si>
  <si>
    <t>CAFE STICK NESCAFE 1,8 g</t>
  </si>
  <si>
    <t>Z80</t>
  </si>
  <si>
    <t>CAFE TRADICION GRANULADO NESCAFE 420 g</t>
  </si>
  <si>
    <t>CAFE TRADICIONAL CRUZEIRO 500 g</t>
  </si>
  <si>
    <t>CAFE MOL ESPRESSO DESCAF LAVAZZA POD 8 g</t>
  </si>
  <si>
    <t>Z60</t>
  </si>
  <si>
    <t>CAPSULA BIANCA LAVAZZA</t>
  </si>
  <si>
    <t>CAPSULA BLUE GRAN ESPRESSO DARK ROAST 8g</t>
  </si>
  <si>
    <t>CAPSULA DESCAFEINADO LAVAZZA 8 g</t>
  </si>
  <si>
    <t>CÁPSULA DOBLE ESP CANAL GRA LAVAZZA 16 G</t>
  </si>
  <si>
    <t>CÁPSULA DOBLE ESP TRASTEVERE LAVAZZA 16G</t>
  </si>
  <si>
    <t>CAPSULA DOBLE GRAN ESPRESSO LAVAZZA 16 g</t>
  </si>
  <si>
    <t>CAPSULA ESPRESSO CAFFE CREMA LAVAZZA 8 g</t>
  </si>
  <si>
    <t>CÁPSULA ESPRESSO CANAL GRANDE LAVAZZA 8G</t>
  </si>
  <si>
    <t>CÁPSULA ESPRESSO NAPOLI LAVAZZA 8 G</t>
  </si>
  <si>
    <t>CAPSULA ESPRESSO ROTONDO LAVAZZA 8 g</t>
  </si>
  <si>
    <t>CAPSULA ESPRESSO TIERRA SEL LAVAZZA 8 g</t>
  </si>
  <si>
    <t>CÁPSULA ESPRESSO TRASTEVERE LAVAZZA 8G</t>
  </si>
  <si>
    <t>CHAI LATTE FAS VENDING 1 KG</t>
  </si>
  <si>
    <t>CHAI LATTE VENDING RISTORA 1KG</t>
  </si>
  <si>
    <t>ACTIVO (AS)</t>
  </si>
  <si>
    <t>CHOCOLATE EN POLVO VENDING FAS 1 kg</t>
  </si>
  <si>
    <t>CHOCOLATE EN POLVO VENDING RISTORA 1 kg</t>
  </si>
  <si>
    <t>LECHE EN POLVO VENDING FAS 500 g</t>
  </si>
  <si>
    <t>LECHE TOPPING DESCREMADA RISTORA 500 G (</t>
  </si>
  <si>
    <t>VAINILLA EN POLVO VENDING FAS 1 kg</t>
  </si>
  <si>
    <t>VAINILLA EN POLVO VENDING RISTORA 1 kg</t>
  </si>
  <si>
    <t>MAQUINAS SEMI AUTOMATICAS</t>
  </si>
  <si>
    <t>MAQUINA DR.COFFEE M001</t>
  </si>
  <si>
    <t>SABORIZANTES</t>
  </si>
  <si>
    <t>SALSA DE CARAMELO TORANI 1,89 l</t>
  </si>
  <si>
    <t>SALSA DE CHOCOLATE TORANI 1,89 l</t>
  </si>
  <si>
    <t>SYRUPS</t>
  </si>
  <si>
    <t>SYRUP  PISTACHIO TORANI 750ML</t>
  </si>
  <si>
    <t>SYRUP AVELLANA TORANI 750 ml</t>
  </si>
  <si>
    <t>SYRUP CARAMEL SUGAR FREE TORANI 750ML</t>
  </si>
  <si>
    <t>SYRUP CARAMELO TORANI 750 ml</t>
  </si>
  <si>
    <t>SYRUP COCO TORANI 750 ml</t>
  </si>
  <si>
    <t>SYRUP GREEN APPLE TORANI 750ML</t>
  </si>
  <si>
    <t>SYRUP MENTA TORANI 750 ml</t>
  </si>
  <si>
    <t>SYRUP PASSION FRUIT TORANI 750ML</t>
  </si>
  <si>
    <t>SYRUP PEACH TORANI 750ML</t>
  </si>
  <si>
    <t>SYRUP TE CHAI TORANI 750 ml</t>
  </si>
  <si>
    <t>SYRUP VAINILLA TORANI 750 ml</t>
  </si>
  <si>
    <t>SYRUP VANILLA SUGAR FREE TORANI 750ML</t>
  </si>
  <si>
    <t>CHOCOLATE EN POLVO LAVAZZA 20 g</t>
  </si>
  <si>
    <t>EMBLEM CEYLAN IMP 20 BLS</t>
  </si>
  <si>
    <t>TE CLUB ORIGINAL 20 BLS (SUST)</t>
  </si>
  <si>
    <t>TE CLUB ORIGINAL IMP 100BLS</t>
  </si>
  <si>
    <t>TÉ CLUB ORIGINAL IMP 20 BLS</t>
  </si>
  <si>
    <t>TE CLUB PREMIUM SUSTENTABLE 100 BLS</t>
  </si>
  <si>
    <t>TE EMBLEM CEYLAN IMP 100 BLS</t>
  </si>
  <si>
    <t>TE EMBLEM CEYLAN PREMIUM IMP 100BLS</t>
  </si>
  <si>
    <t>TE EMBLEM PREMIUM GRANEL 225G</t>
  </si>
  <si>
    <t>TE EXCELSIOR CEYLAN GRANEL 250G</t>
  </si>
  <si>
    <t>TE INFUSION MANZANILLA LIPTON 20 UDS.</t>
  </si>
  <si>
    <t>TE INFUSION MENTA LIPTON 20 uds.</t>
  </si>
  <si>
    <t>TE ROYAL CEYLAN LIPTON 100 UNDS</t>
  </si>
  <si>
    <t>TE TWINING EARL GREY 10 BOLSAS</t>
  </si>
  <si>
    <t>D12</t>
  </si>
  <si>
    <t>TE TWINING ENGLISH BREAKFAST 10 bolsas</t>
  </si>
  <si>
    <t>TE TWINING ENGLISH BREAKFAST 50 BOLSITAS</t>
  </si>
  <si>
    <t>TE TWINING FRUTOS ROJOS 10 BOLSAS</t>
  </si>
  <si>
    <t>TE TWINING INDIAN CHAI 10 BOLSAS</t>
  </si>
  <si>
    <t>TE TWINING LIMON JENGIBRE 10 BOLSAS</t>
  </si>
  <si>
    <t>TE TWINING PRINCE OF WALES 10 bolsas</t>
  </si>
  <si>
    <t>TE TWINING TE VERDE 10 BOLSAS</t>
  </si>
  <si>
    <t>TE TWININGS EARL GREY 50 BOLSITAS</t>
  </si>
  <si>
    <t>TE TWININGS LADY GREY 10 BOLSITAS</t>
  </si>
  <si>
    <t>TE TWININGS LIMÓN JENGIBRE 50 BOLSITAS</t>
  </si>
  <si>
    <t>TE TWININGS MENTA PURA 10 BOLSITAS</t>
  </si>
  <si>
    <t>TE TWININGS VERDE PURO 50 BOLSITAS</t>
  </si>
  <si>
    <t>TE YELLOW LABEL LIPTON 100 UDS.</t>
  </si>
  <si>
    <t>TWININGS MANZANILLA 10X12</t>
  </si>
  <si>
    <t>YERBA MATE 500 GRS</t>
  </si>
  <si>
    <t>ABLANDADOR AUTOMATICO 12 LT VH</t>
  </si>
  <si>
    <t>BASE TERMO 5,7 l BUNN</t>
  </si>
  <si>
    <t>BATIDOR DE LECHE BLANCO LAVAZZA</t>
  </si>
  <si>
    <t>BOMBA VOLUMETRICA FLOJET </t>
  </si>
  <si>
    <t>CABEZAL FILTRO VH</t>
  </si>
  <si>
    <t>CAJA DEPOSITO BORRA CAFE</t>
  </si>
  <si>
    <t>CARTUCHO DE AGUA BUNN 5,7 l/m</t>
  </si>
  <si>
    <t>DEPURADOR LA SPAZIALE 12 LITROS</t>
  </si>
  <si>
    <t>DETERGENTE ASSCOR LA SPAZIALE</t>
  </si>
  <si>
    <t>DETERGENTE CAFIZA URNEX</t>
  </si>
  <si>
    <t>DOSIFICADOR SALSAS 1,89 l TORANI</t>
  </si>
  <si>
    <t>DOSIFICADOR SYRUP 750 ml TORANI</t>
  </si>
  <si>
    <t>EXHIBIDOR MINI PORCIONES LAVAZZA</t>
  </si>
  <si>
    <t>FILTRO AGUA CON CARTUCHO 5,7 l/min BUNN</t>
  </si>
  <si>
    <t>FILTRO BEST PROTECT</t>
  </si>
  <si>
    <t>FILTRO COFFE CARE VH</t>
  </si>
  <si>
    <t>FILTRO PAPEL ICBA BUNN</t>
  </si>
  <si>
    <t>Y50</t>
  </si>
  <si>
    <t>KIT INSTALACION FILTRO SCALE PRO BUNN</t>
  </si>
  <si>
    <t>PITCHER DE LECHE 1 l</t>
  </si>
  <si>
    <t>PITCHER DE LECHE 250 cc</t>
  </si>
  <si>
    <t>PITCHER DE LECHE 500 cc</t>
  </si>
  <si>
    <t>PITCHER DE LECHE 750 cc</t>
  </si>
  <si>
    <t>PRENSA CAFE DINAMOMETRICA 25 kg</t>
  </si>
  <si>
    <t>PRENSADOR MANUAL DINAMOMETRICO</t>
  </si>
  <si>
    <t>REFRIGERADOR DE LECHE 4 LTS FRANKE</t>
  </si>
  <si>
    <t>REFRIGERADOR DE LECHE PARA LB 2317</t>
  </si>
  <si>
    <t>REPUESTOS BUNN</t>
  </si>
  <si>
    <t>TAMPER MANUAL DE ALUMINIO</t>
  </si>
  <si>
    <t>TERMO 3,8 L BUNN</t>
  </si>
  <si>
    <t>TERMO AIRPOT 2,5 l SST LA SINGLE PK</t>
  </si>
  <si>
    <t>TERMO TF ACERO CON BASE  5,7 L BUNN</t>
  </si>
  <si>
    <t>TERMO TF NEGRO CON BASE 5,7 L BUNN</t>
  </si>
  <si>
    <t>TERMO TITAN 12 l BUNN</t>
  </si>
  <si>
    <t>MAQUINA CAFE S50 2 G</t>
  </si>
  <si>
    <t>MAQUINA CAFE ICBA SINGLE BUNN</t>
  </si>
  <si>
    <t>MAQUINA CAFE ICBA TWIN CE 220 BUNN</t>
  </si>
  <si>
    <t>MAQUINA CAFE TITAN SINGLE BDC BUNN</t>
  </si>
  <si>
    <t>MAQUINAS CAPSULAS</t>
  </si>
  <si>
    <t>MAQUINA CAFE CAPS 4300 LAVAZZA</t>
  </si>
  <si>
    <t>MAQUINA CAFE CAPS LB 2317 LAVAZZA</t>
  </si>
  <si>
    <t>MAQUINA CAFE CAPS LB 4724 LAVAZZA</t>
  </si>
  <si>
    <t>MAQUINA CAFE CAPS LB CLASSY MINI LAVAZZA</t>
  </si>
  <si>
    <t>MAQUINA CAPSULA LB 2600 LAVAZZA</t>
  </si>
  <si>
    <t>MAQUINAS ESPRESSO</t>
  </si>
  <si>
    <t>MAQUINA CAFE DREAM BLACK SPAZIALE</t>
  </si>
  <si>
    <t>MAQUINA CAFE S2 COMPAC EK 2G</t>
  </si>
  <si>
    <t>MAQUINA CAFE S2 EK 1G</t>
  </si>
  <si>
    <t>MAQUINA CAFE S2 EK 2G</t>
  </si>
  <si>
    <t>MAQUINA CAFE S2 EK 2G REFAC</t>
  </si>
  <si>
    <t>MAQUINA CAFE S2 EK T.A. 2G</t>
  </si>
  <si>
    <t>MAQUINA CAFE S2 EK T.A. 3G</t>
  </si>
  <si>
    <t>MAQUINA CAFE S8 COMPAC EK 2G</t>
  </si>
  <si>
    <t>MAQUINA CAFE S9 EK 2G PLATEADA</t>
  </si>
  <si>
    <t>MAQUINAS PERCOLADORAS</t>
  </si>
  <si>
    <t>PERCOLADORA CAFE 16,3 l WB</t>
  </si>
  <si>
    <t>PERCOLADORA CAFE 5,9 l WB</t>
  </si>
  <si>
    <t>PERCOLADORA CAFE 9 l WB</t>
  </si>
  <si>
    <t>MAQUINA CAFE CRESCENDO BUNN</t>
  </si>
  <si>
    <t>MAQUINA KREA SOLISTA</t>
  </si>
  <si>
    <t>MAQUINA KREA TOUCH</t>
  </si>
  <si>
    <t>MAQUINA KREA TOUCH PLUS</t>
  </si>
  <si>
    <t>MAQUINA PHEDRA REFAC</t>
  </si>
  <si>
    <t>MAQUINA SEMIAUTOMATICA GRANO FRANKE A400</t>
  </si>
  <si>
    <t>REFRIGERADOR LECHE LIQUIDA FRANKE 12 LT</t>
  </si>
  <si>
    <t>MOLINILLOS</t>
  </si>
  <si>
    <t>MAC 65 ON DEMAND 220V./60HZ</t>
  </si>
  <si>
    <t>MAC 65/A 220V./60HZ</t>
  </si>
  <si>
    <t>MOLINILLO G3A HD BUNN</t>
  </si>
  <si>
    <t>MOLINILLO TOP INSTANTANEO LA SPAZIALE</t>
  </si>
  <si>
    <t>CAFETERA MOKKA CARMENCITA LAVAZZA</t>
  </si>
  <si>
    <t>DISPENSADOR DE AGUA CALIENTE H3 BUNN</t>
  </si>
  <si>
    <t>VITRINA REFRIGERADA SOBREMESA VENTUS</t>
  </si>
  <si>
    <t>REPUESTOS</t>
  </si>
  <si>
    <t>REPUESTO IVI (UNIDAD)</t>
  </si>
  <si>
    <t>REPUESTOS EUROVENDING (UNIDAD)</t>
  </si>
  <si>
    <t>REPUESTOS LAVAZZA</t>
  </si>
  <si>
    <t>BARQUILLO CON CHOCOLATE POPPIES</t>
  </si>
  <si>
    <t>Z10</t>
  </si>
  <si>
    <t>BROWNIE POPPIES 60 g</t>
  </si>
  <si>
    <t>BROWNIE POPPIES FLOWPACK 60 G</t>
  </si>
  <si>
    <t>CHOC CHIP COOKIE POPPIES</t>
  </si>
  <si>
    <t>C32</t>
  </si>
  <si>
    <t>COCADA CON CHOCOLATE POPPIES 70 g</t>
  </si>
  <si>
    <t>CRANBERRY COOKIE POPPIES</t>
  </si>
  <si>
    <t>DOBLE CHOC COOKIE POPPIES</t>
  </si>
  <si>
    <t>DONUT AZUCAR POPPIES 49 g</t>
  </si>
  <si>
    <t>DONUT CHOCO PEPITAS 55 G</t>
  </si>
  <si>
    <t>DONUT RELENA CHERRY 69 G</t>
  </si>
  <si>
    <t>DONUT RELLENA CARAMELO 68 G</t>
  </si>
  <si>
    <t>DONUT RELLENA CHOCOLATE AVELLANA  68 g</t>
  </si>
  <si>
    <t>DONUT RELLENA COCO 69 G</t>
  </si>
  <si>
    <t>DONUT RELLENA COOKIES &amp; CREAM  68 g</t>
  </si>
  <si>
    <t>DONUT RELLENA CREMA POPPIES 68 g</t>
  </si>
  <si>
    <t>DONUT RELLENA DULCE LECHE 68 G</t>
  </si>
  <si>
    <t>DONUT RELLENA FRAMBUESA POPPIES 68 G</t>
  </si>
  <si>
    <t>DONUT RELLENA FRUTOS DEL BOSQUE 68 G</t>
  </si>
  <si>
    <t>DONUT RELLENA PISTACHO 69 G</t>
  </si>
  <si>
    <t>DONUT RELLENA PRALINE 68 G</t>
  </si>
  <si>
    <t>DONUT ROSA MOSTACILLA 55 G</t>
  </si>
  <si>
    <t>MACARONS CORAZÓN POPPIES 11 G</t>
  </si>
  <si>
    <t>C09</t>
  </si>
  <si>
    <t>MACARONS FRUTALES POPPIES 11 G</t>
  </si>
  <si>
    <t>C72</t>
  </si>
  <si>
    <t>MACARONS POPPIES 11 g</t>
  </si>
  <si>
    <t>MEDIALUNA HORNEADA CONGELADA 40 gr</t>
  </si>
  <si>
    <t>C90</t>
  </si>
  <si>
    <t>MINI COCADA CON CHOCOLATE 1 KG</t>
  </si>
  <si>
    <t>MINI DONUT AZUCAR POPPIES 24 g</t>
  </si>
  <si>
    <t>C80</t>
  </si>
  <si>
    <t>MINI DONUT CHOCO PEPITAS POPPIES 31 g</t>
  </si>
  <si>
    <t>MINI DONUT MOSTACILLA POPPIES 31 g</t>
  </si>
  <si>
    <t>MINI PALMERA DE AZUCAR 1,8 KG</t>
  </si>
  <si>
    <t>MIX DE DONUT RELLENAS POPPIES 68 g</t>
  </si>
  <si>
    <t>C36</t>
  </si>
  <si>
    <t>MIX DE MINI DONUT POPPIES 18 g</t>
  </si>
  <si>
    <t>Z12</t>
  </si>
  <si>
    <t>MIX DE MINI DONUT RELLENAS POPPIES 23 G</t>
  </si>
  <si>
    <t>MUFFIN ARANDANO FRAMBUESA PAVESI 115 G</t>
  </si>
  <si>
    <t>MUFFIN ARANDANO FRAMBUESA PAVESI 60 G</t>
  </si>
  <si>
    <t>MUFFIN CHOCOLATE CHIPS 115 g</t>
  </si>
  <si>
    <t>MUFFIN CHOCOLATE CHIPS 60 g</t>
  </si>
  <si>
    <t>MUFFIN CHOCOLATE CHIPS PAVESI 115 G</t>
  </si>
  <si>
    <t>MUFFIN CHOCOLATE CHIPS PAVESI 60 G</t>
  </si>
  <si>
    <t>MUFFIN MANZANA CANELA 115 g</t>
  </si>
  <si>
    <t>MUFFIN MANZANA CANELA PAVESI 115 G</t>
  </si>
  <si>
    <t>MUFFIN RELLENO CHOCOLATE PAVESI 115 GR</t>
  </si>
  <si>
    <t>MUFFIN RELLENO MANJAR PAVESI  115 GR</t>
  </si>
  <si>
    <t>MUFFIN VAINILLA CHIPS 115 G</t>
  </si>
  <si>
    <t>MUFFIN ZANAHORIA NUEZ 115 g</t>
  </si>
  <si>
    <t>MUFFIN ZANAHORIA NUEZ PAVESI 115 G</t>
  </si>
  <si>
    <t>MUFFINS MIX VARIEDADES 30 UN</t>
  </si>
  <si>
    <t>PASTEL DE ALMENDRAS 70 G</t>
  </si>
  <si>
    <t>PASTEL DE LIMON POPPIES</t>
  </si>
  <si>
    <t>PROFITEROL BAÑADO CHOCOLATE 1,25 KG</t>
  </si>
  <si>
    <t>PROFITEROL CREMA 2 KG</t>
  </si>
  <si>
    <t>PROFITEROL CREMA VAINILLA 4 KG</t>
  </si>
  <si>
    <t>QUEQUE LIMON 60 G</t>
  </si>
  <si>
    <t>ROLLO DE CANELA GLASEADO 114 G</t>
  </si>
  <si>
    <t>C63</t>
  </si>
  <si>
    <t>VOLCAN CHOCOLATE BERLYS 80 g</t>
  </si>
  <si>
    <t>WAFFLE BERLYS 90 g</t>
  </si>
  <si>
    <t>CHURROS BUCLE AVIKO 1 kg</t>
  </si>
  <si>
    <t>CHURROS CLÁSICO (RECTO) AVIKO 1KG</t>
  </si>
  <si>
    <t>CROISSANT PLUS 100 g</t>
  </si>
  <si>
    <t>C42</t>
  </si>
  <si>
    <t>CROISSANT RELLENO MANJAR PAGNIFIQUE 41g</t>
  </si>
  <si>
    <t>MARGARITA DE CREMA PAGNIFIQUE 36 g</t>
  </si>
  <si>
    <t>Z30</t>
  </si>
  <si>
    <t>MARGARITA DE MEMBRILLO PAGNIFIQUE 36 g</t>
  </si>
  <si>
    <t>MEDIALUNA PAGNIFIQUE 40 g</t>
  </si>
  <si>
    <t>MEDIALUNA PAGNIFIQUE 45 g</t>
  </si>
  <si>
    <t>MINI TOP HOJALDRE CHOCOLATE BERLYS 55 g</t>
  </si>
  <si>
    <t>NAPOLITANA JAMÓN QUESO 70 G</t>
  </si>
  <si>
    <t>NAPOLITANA RICOTTA ESPINACA 70 G</t>
  </si>
  <si>
    <t>REJILLA DE MEMBRILLO PAGNIFIQUE 48 g</t>
  </si>
  <si>
    <t>STRUDEL MANZANA PAGNIFIQUE 56 g</t>
  </si>
  <si>
    <t>TOP DE FRAMBUESA 72 g</t>
  </si>
  <si>
    <t>PANES LISTOS PARA COMER</t>
  </si>
  <si>
    <t>90302296 PAN DE LENGUA CJ X 55 UN</t>
  </si>
  <si>
    <t>90302454 AMASADO SANDWICH SOFT CJ X 60UN</t>
  </si>
  <si>
    <t>PAN HAMBURGUESA BRIOCHE 10 CM</t>
  </si>
  <si>
    <t>Y10</t>
  </si>
  <si>
    <t>Y40</t>
  </si>
  <si>
    <t>PAN HAMBURGUESA BRIOCHE 12 CM</t>
  </si>
  <si>
    <t>PAN HAMBURGUESA DE PAPA 11,5 CM</t>
  </si>
  <si>
    <t>PAN HAMBURGUESA DE PAPA MARTINS 10 CM</t>
  </si>
  <si>
    <t>PAN HAMBURGUESA FRICA 10 CM</t>
  </si>
  <si>
    <t>C55</t>
  </si>
  <si>
    <t>PAN HAMBURGUESA FRICA 11 CM</t>
  </si>
  <si>
    <t>C75</t>
  </si>
  <si>
    <t>PAN BAGUETTE MULTIGRANO PAGNIFIQUE 145 G</t>
  </si>
  <si>
    <t>PAN BAGUETTE SANDWICH PAGNIFIQUE 133 g</t>
  </si>
  <si>
    <t>C61</t>
  </si>
  <si>
    <t>PAN DE MESA DIAMANTE BERLYS 55 G</t>
  </si>
  <si>
    <t>PAN DE MESA MINI KAISER BERLYS 45 G</t>
  </si>
  <si>
    <t>C34</t>
  </si>
  <si>
    <t>PAN FLAUTA RUSTICA PAGNIFIQUE 270 G</t>
  </si>
  <si>
    <t>PAN MESA REDONDO PAGNIFIQUE 28 g</t>
  </si>
  <si>
    <t>Y14</t>
  </si>
  <si>
    <t>PAN MINI BAGUETTE BERLYS 25 G</t>
  </si>
  <si>
    <t>PAN MINI CIABATTA PAGNIFIQUE 45 G</t>
  </si>
  <si>
    <t>ACEITE OLIVA E/VIRGEN OLITALIA 250 ml</t>
  </si>
  <si>
    <t>ACEITE OLIVA E/VIRGEN OLITALIA 5 l</t>
  </si>
  <si>
    <t>ACEITE OLIVA E/VIRGEN ZAYTA 500 ml</t>
  </si>
  <si>
    <t>ACEITE OLIVA NUTRICAMPO 5 l</t>
  </si>
  <si>
    <t>ACEITE OLIVA NUTRICAMPO 500 ML</t>
  </si>
  <si>
    <t>ACEITE OLIVA OLITALIA 5 l</t>
  </si>
  <si>
    <t>ACEITES ESPECIALES</t>
  </si>
  <si>
    <t>ACEITE FRITO MASTER 10 l</t>
  </si>
  <si>
    <t>ACEITE SESAMO MAYAMOTO 500 ml</t>
  </si>
  <si>
    <t>ACEITE SPRAY 481 g</t>
  </si>
  <si>
    <t>ACEITE MARAVILLA NATURA 3 l</t>
  </si>
  <si>
    <t>ACEITE MARAVILLA PARRAL 5 L</t>
  </si>
  <si>
    <t>ACEITE MARAVILLA PARRAL 900 ML</t>
  </si>
  <si>
    <t>ACEITE SOYA MULTIPROPOSITO 17,25 l</t>
  </si>
  <si>
    <t>ACEITE VEGETAL 5 l</t>
  </si>
  <si>
    <t>ACEITE VEGETAL LOS SILOS 900 ml</t>
  </si>
  <si>
    <t>ACETO BALSAMICO IMPERATORE 500 cc</t>
  </si>
  <si>
    <t>ACETO BALSAMICO MODENA OLITALIA 250 ml</t>
  </si>
  <si>
    <t>ACETO BALSAMICO OLITALIA 5 l</t>
  </si>
  <si>
    <t>VINAGRE BALSAMICO HERNANDEZ PLAZA 5 l</t>
  </si>
  <si>
    <t>ACEITE MARAVILLA MINI RELKON 8 ml</t>
  </si>
  <si>
    <t>ACEITE OLIVA ORO VERDE 8 ML</t>
  </si>
  <si>
    <t>VINAGRES</t>
  </si>
  <si>
    <t>VINAGRE BLANCO DON JUAN 500 ml</t>
  </si>
  <si>
    <t>VINAGRE BLANCO HERNANDEZ PLAZA 5 l</t>
  </si>
  <si>
    <t>VINAGRE DE MANZANA HERNANDEZ PLAZA 5 l</t>
  </si>
  <si>
    <t>VINAGRE INCOLORO 5 LITROS</t>
  </si>
  <si>
    <t>VINAGRE TINTO HERNANDEZ PLAZA 5 l</t>
  </si>
  <si>
    <t>VINAGRE VINO BLANCO DON JUAN 5 l</t>
  </si>
  <si>
    <t>VINAGRE VINO TINTO DON JUAN 5 l</t>
  </si>
  <si>
    <t>VINAGRE VINO TINTO DON JUAN 500 ml</t>
  </si>
  <si>
    <t>ACEITUNA NEGRA DESH BAJA EN SODIO 850 g</t>
  </si>
  <si>
    <t>ACEITUNA NEGRA DESHUESADA 850 g</t>
  </si>
  <si>
    <t>ACEITUNA NEGRA RODAJA 936 g</t>
  </si>
  <si>
    <t>ACEITUNA SEVILLANA DESHUESADA 850 g</t>
  </si>
  <si>
    <t>ACEITUNA SEVILLANA RODAJA 936 g</t>
  </si>
  <si>
    <t>ENCURTIDOS</t>
  </si>
  <si>
    <t>AJI JALAPEÑO VERDE RODAJAS TOUCHE 2,9 kg</t>
  </si>
  <si>
    <t>AMERICANA DON JUAN 1 kg</t>
  </si>
  <si>
    <t>AMERICANA TRAVERSO 1 kg</t>
  </si>
  <si>
    <t>CHUCRUT DON JUAN 1 kg</t>
  </si>
  <si>
    <t>CHUCRUT TRAVERSO 1 kg</t>
  </si>
  <si>
    <t>PEPINILLO DILL RODAJAS HEINZ 3 kg</t>
  </si>
  <si>
    <t>PEPINILLO MEDIANO TRAVERSO 1 kg</t>
  </si>
  <si>
    <t>PEPINO RODAJAS CORTE LISO 4X1,5 kg NAC.</t>
  </si>
  <si>
    <t>PICKLE SURTIDO DON JUAN 1 kg</t>
  </si>
  <si>
    <t>ARROLLADO JAMON QUESO 2 kg</t>
  </si>
  <si>
    <t>ARROLLADO PRIMAVERA 2 kg</t>
  </si>
  <si>
    <t>EMPANADA ORIENTAL CAMARÓN QUESO 50UN</t>
  </si>
  <si>
    <t>EMPANADA ORIENTAL CARNE MONGOLIANA 50UN</t>
  </si>
  <si>
    <t>EMPANADA ORIENTAL CHAMPIÑON QUESO 50UN</t>
  </si>
  <si>
    <t>EMPANADA ORIENTAL POLLO MANDARÍN 50UN</t>
  </si>
  <si>
    <t>GYOZAS CAMARON 28 gr 180 uds SAMOSA</t>
  </si>
  <si>
    <t>GYOZAS CERDO 28 gr 180 uds SAMOSA</t>
  </si>
  <si>
    <t>GYOZAS POLLO 28 gr 180 uds SAMOSA</t>
  </si>
  <si>
    <t>GYOZAS VERDURAS  28 gr 180 uds SAMOSA</t>
  </si>
  <si>
    <t>WANTAN 300 G</t>
  </si>
  <si>
    <t>AROS CEBOLLA AVIKO 1 KG 16,5 g</t>
  </si>
  <si>
    <t>AROS CEBOLLA NATURALES AVIKO 1 KG 20,6 G</t>
  </si>
  <si>
    <t>EMPANADAS PARA FREIR</t>
  </si>
  <si>
    <t>EMPANADA QUESO MEDIA LUNA CALUSITA 27 G</t>
  </si>
  <si>
    <t>EMPANADA QUESO MEDIA LUNA CALUSITA 50 G</t>
  </si>
  <si>
    <t>C70</t>
  </si>
  <si>
    <t>EMPANADA QUESO RAVIOLERA 21 G</t>
  </si>
  <si>
    <t>Z92</t>
  </si>
  <si>
    <t>C17</t>
  </si>
  <si>
    <t>EMPANADA PINO CARNE MOLIDA 180G ARTEMASA</t>
  </si>
  <si>
    <t>EMPANADA QUESO HOJA 160G ARTEMASA</t>
  </si>
  <si>
    <t>CHAPARRITA HOJA CRUDA 160G ARTEMASA</t>
  </si>
  <si>
    <t>C15</t>
  </si>
  <si>
    <t>CROQUETA CAMARON 20G 50UN</t>
  </si>
  <si>
    <t>CROQUETA CHAMPIÑON 20G 50UN</t>
  </si>
  <si>
    <t>CROQUETA CHORIZO SARTA 20G 50UN</t>
  </si>
  <si>
    <t>CROQUETA JAMON IBERICO 20G 50UN</t>
  </si>
  <si>
    <t>FALAFEL ARDO 1 kg</t>
  </si>
  <si>
    <t>JALAPEÑO SNACKS AVIKO 1 KG 25 G</t>
  </si>
  <si>
    <t>MAC N CHEESE BITES 1 KG</t>
  </si>
  <si>
    <t>MIX SOPAIPILLA LISTA CONG 30 UN</t>
  </si>
  <si>
    <t>MOZZARELLA FINGERS AVIKO 1 KG 25 G</t>
  </si>
  <si>
    <t>ROSTI BITES 2,5 KG</t>
  </si>
  <si>
    <t>SOPAIPILLA LISTA CONG SALVIA 6CM 2X60UN</t>
  </si>
  <si>
    <t>SOPAIPILLAS 12CM MASSFOOD 65G 20UN</t>
  </si>
  <si>
    <t>AGUAS</t>
  </si>
  <si>
    <t>AGUA MIN C/GAS PET PUYEHUE 500 cc</t>
  </si>
  <si>
    <t>AGUA MIN C/GAS VIDRIO PUYEHUE 330 cc</t>
  </si>
  <si>
    <t>AGUA MIN S/GAS PET PUYEHUE 500 cc</t>
  </si>
  <si>
    <t>AGUA MIN S/GAS VIDRIO PUYEHUE 330 cc</t>
  </si>
  <si>
    <t>BEBIDAS GASEOSAS</t>
  </si>
  <si>
    <t>COCA COLA LATA 6 uds. 350 cc</t>
  </si>
  <si>
    <t>COCA COLA LIGHT LATA 6 uds. 350 cc</t>
  </si>
  <si>
    <t>COCA COLA ZERO LATA 6 uds. 350 cc</t>
  </si>
  <si>
    <t>FANTA LATA 6 uds. 350 cc</t>
  </si>
  <si>
    <t>SCHWEPPES ZERO LATA DISPLAY 6 UN 310 CC</t>
  </si>
  <si>
    <t>SPRITE LATA 6 uds. 350 cc</t>
  </si>
  <si>
    <t>SPRITE ZERO LATA 6 uds. 350 cc</t>
  </si>
  <si>
    <t>ISOTÓNICA Y ENERGÉTICA</t>
  </si>
  <si>
    <t>POWERADE FROZEN BLAST 600 ML</t>
  </si>
  <si>
    <t>D06</t>
  </si>
  <si>
    <t>POWERADE NARANJA 600 ML</t>
  </si>
  <si>
    <t>POWERADE ROJO 600 ML</t>
  </si>
  <si>
    <t>GINGER LIMÓN JENGIBRE LATA 310 ML BLESS</t>
  </si>
  <si>
    <t>GINGER MARACUYA JENG LATA 310 ML BLESS</t>
  </si>
  <si>
    <t>JUGO DURAZNO C/STEVIA VIVO 190 ML</t>
  </si>
  <si>
    <t>JUGO MANZ, LIMÓN, JENGIBRE 300 ML BLESS</t>
  </si>
  <si>
    <t>JUGO MANZ, NARJ, PIÑA, MRCY 300 ML BLESS</t>
  </si>
  <si>
    <t>JUGO MANZ, PEP, PIÑA, JENG 300 ML BLESS</t>
  </si>
  <si>
    <t>JUGO MANZANA C/STEVIA VIVO 190 ml</t>
  </si>
  <si>
    <t>JUGO NARANJA 300 ML BLESS</t>
  </si>
  <si>
    <t>JUGO NARANJA C/STEVIA VIVO 190 ml</t>
  </si>
  <si>
    <t>JUGO ORGANICO MANZANA AMA 300 ml</t>
  </si>
  <si>
    <t>JUGO ORGANICO MANZANA ARANDANO AMA 300ml</t>
  </si>
  <si>
    <t>JUGO ORGANICO MANZANA CIRUELA AMA 300 ml</t>
  </si>
  <si>
    <t>JUGO ORGANICO MANZANA KIWI AMA 300 ml</t>
  </si>
  <si>
    <t>JUGO ORGANICO MANZANA MANGO AMA 300 ml</t>
  </si>
  <si>
    <t>JUGO ORGANICO MANZANA PERA AMA 300 ml</t>
  </si>
  <si>
    <t>JUGO PIÑA C/STEVIA VIVO 190 ml</t>
  </si>
  <si>
    <t>NECTAR DURAZNO VIVO 1 L</t>
  </si>
  <si>
    <t>NECTAR NARANJA VIVO 1 L</t>
  </si>
  <si>
    <t>NECTAR PIÑA VIVO 1 L</t>
  </si>
  <si>
    <t>CALDOS Y BASES</t>
  </si>
  <si>
    <t>CALDO CARNE MACROFOOD 1 kg</t>
  </si>
  <si>
    <t>CALDO GALLINA MACROFOOD 1 kg</t>
  </si>
  <si>
    <t>AJI COLOR 250 g</t>
  </si>
  <si>
    <t>AJÍ ROJO EN HOJUELAS 340 G BADIA</t>
  </si>
  <si>
    <t>AJO EN POLVO 250 g</t>
  </si>
  <si>
    <t>AJO EN POLVO 454 G BADIA</t>
  </si>
  <si>
    <t>Ajo en polvo bolsa 1kg EDRA</t>
  </si>
  <si>
    <t>AJO GRANULADO 680 G BADIA</t>
  </si>
  <si>
    <t>ALBAHACA ENTERA 113 G BADIA</t>
  </si>
  <si>
    <t>ALIÑO COMPLETO 250 G</t>
  </si>
  <si>
    <t>ALIÑO COMPLETO 794 G  BADIA</t>
  </si>
  <si>
    <t>CANELA EN POLVO 454 G BADIA</t>
  </si>
  <si>
    <t>CANELA ENTERA 125 g</t>
  </si>
  <si>
    <t>CANELA ENTERA 250 g</t>
  </si>
  <si>
    <t>CANELA ENTERA EDRA 15 g RRP</t>
  </si>
  <si>
    <t>CANELA MOLIDA 250 g</t>
  </si>
  <si>
    <t>CEBOLLA EN POLVO 510 G BADIA</t>
  </si>
  <si>
    <t>CILANTRO EN ESCAMAS 99 G BADIA</t>
  </si>
  <si>
    <t>COMINO EN POLVO 454 G BADIA</t>
  </si>
  <si>
    <t>COMINO MOLIDO 250 g</t>
  </si>
  <si>
    <t>COMINO MOLIDO BOLSA 1KG EDRA</t>
  </si>
  <si>
    <t>CURRY EDRA 15 g RRP</t>
  </si>
  <si>
    <t>CURRY EN POLVO 454 G BADIA</t>
  </si>
  <si>
    <t>ENELDO MOLIDO 198 G BADIA</t>
  </si>
  <si>
    <t>GLUTAMATO MONOSODICO AJINOMOTO 1 kg</t>
  </si>
  <si>
    <t>LAUREL EN HOJA EDRA 5 g RRP</t>
  </si>
  <si>
    <t>MERKEN MOLIDO 1 KG</t>
  </si>
  <si>
    <t>MIX HIERBAS PROVENZAL 227 G BADIA</t>
  </si>
  <si>
    <t>OREGANO 1 kg</t>
  </si>
  <si>
    <t>OREGANO ENTERO 155 G BADIA</t>
  </si>
  <si>
    <t>OREGANO ENTERO 250g BOLSA EDRA</t>
  </si>
  <si>
    <t>PEREJIL EN ESCAMAS 57 G BADIA</t>
  </si>
  <si>
    <t>PIMENTON/AJI COLOR 1 kg</t>
  </si>
  <si>
    <t>PIMIENTA LIMÓN MOLIDA 680 G BADIA</t>
  </si>
  <si>
    <t>PIMIENTA NARANJA MOLIDA 737 G BADIA</t>
  </si>
  <si>
    <t>PIMIENTA NEGRA BUTCHER BLOCK 454 G BADIA</t>
  </si>
  <si>
    <t>PIMIENTA NEGRA ENTERA 1 kg</t>
  </si>
  <si>
    <t>PIMIENTA NEGRA MOLIDA BOLSA 1KG EDRA</t>
  </si>
  <si>
    <t>ROMERO 227 G BADIA</t>
  </si>
  <si>
    <t>SAL CON AJO 907 G BADIA</t>
  </si>
  <si>
    <t>SEMILLAS</t>
  </si>
  <si>
    <t>ALCAPARRA EDRA 110 g</t>
  </si>
  <si>
    <t>ALCAPARRA FRASCO GOURMET 965 G</t>
  </si>
  <si>
    <t>SEMILLA DE SESAMO BLANCA ALMIFRUT 1 KG</t>
  </si>
  <si>
    <t>SEMILLA DE ZAPALLO ALMIFRUT 80 gr</t>
  </si>
  <si>
    <t>SESAMO NEGRO ALMIFRUT 1 kg</t>
  </si>
  <si>
    <t>CEREZAS AL JUGO CON CAROZO 580 g</t>
  </si>
  <si>
    <t>COCTEL DE FRUTA ZANAFOODS 3 KG</t>
  </si>
  <si>
    <t>DURAZNO MITADES ZANAFOODS 3 kg</t>
  </si>
  <si>
    <t>DURAZNO TROCITOS ZANAFOODS 3 kg</t>
  </si>
  <si>
    <t>FRUTA LISTA DURAZNO C/JUGO DE UVA 113 g</t>
  </si>
  <si>
    <t>FRUTA LISTA DURAZNO C/SUCRALOSA 113 g</t>
  </si>
  <si>
    <t>FRUTA LISTA TUTTI FRUTI C/JUGO UVA 113 g</t>
  </si>
  <si>
    <t>MARRASQUINO ROJO 1,1 kg</t>
  </si>
  <si>
    <t>PAPAYA AL JUGO FRASCO 1 KG</t>
  </si>
  <si>
    <t>PIÑA EN RODAJAS ZANAFOODS 3 KG</t>
  </si>
  <si>
    <t>PIÑA EN TROCITOS ZANAFOODS 3 KG</t>
  </si>
  <si>
    <t>ATUN ACEITE ESMERALDA 160 g IMPORTADO</t>
  </si>
  <si>
    <t>ATUN ACEITE VAN CAMPS  320 g IMPORTADO</t>
  </si>
  <si>
    <t>ATUN ACEITE VAN CAMPS 160 g IMPORTADO</t>
  </si>
  <si>
    <t>ATUN AGUA ESMERALDA 160 g IMPORTADO</t>
  </si>
  <si>
    <t>ATUN AGUA VAN CAMPS  320 g IMPORTADO</t>
  </si>
  <si>
    <t>ATUN AGUA VAN CAMPS 160 g IMPORTADO</t>
  </si>
  <si>
    <t>POUCH ATUN LOMITO AGUA ZANAFOODS 1 kg</t>
  </si>
  <si>
    <t>CHAMPIÑON LAMINADO ZANAFOODS 400 g</t>
  </si>
  <si>
    <t>CHAMPIÑONES ENTEROS ESMERALDA 184 g</t>
  </si>
  <si>
    <t>CHOCLITOS COCKTAIL ZANAFOODS 425 g</t>
  </si>
  <si>
    <t>CORAZONES DE ALCACHOFA DON GIUSEPPE 400g</t>
  </si>
  <si>
    <t>ENSALADA RUSA COCIDA 2,5 KG</t>
  </si>
  <si>
    <t>ESPARRAGOS VERDES ENTERO 425 G</t>
  </si>
  <si>
    <t>FONDOS ALCACHOFAS EXCELENCIA 907 g</t>
  </si>
  <si>
    <t>PALMITOS ESMERALDA 400 g</t>
  </si>
  <si>
    <t>PALMITOS ESMERALDA 810 g</t>
  </si>
  <si>
    <t>PALMITOS RODAJAS ESMERALDA 400 g</t>
  </si>
  <si>
    <t>PALMITOS RODAJAS ESMERALDA 810 g</t>
  </si>
  <si>
    <t>PAPAS ENTERAS COCIDA 2,5 KG</t>
  </si>
  <si>
    <t>PIMENTON ENTERO ZANAFOODS 2,9 kg</t>
  </si>
  <si>
    <t>PIMENTON ENTERO ZANAFOODS 793 g</t>
  </si>
  <si>
    <t>PIMENTON TIRAS ROJAS ZANAFOODS 2,9 kg</t>
  </si>
  <si>
    <t>TOMATE ITALIANO CUBO GALON 2,50 kg</t>
  </si>
  <si>
    <t>TOMATE ITALIANO ENTERO PEL GALON 2,55 kg</t>
  </si>
  <si>
    <t>ARANDANOS IQF 1 KG</t>
  </si>
  <si>
    <t>FRUTILLA IQF 1 KG</t>
  </si>
  <si>
    <t>MELON TUNA IQF 1 KG</t>
  </si>
  <si>
    <t>MIX BERRIES 1 kg</t>
  </si>
  <si>
    <t>GUARNICIONES LISTAS</t>
  </si>
  <si>
    <t>CEBOLLA CARAMELIZADA 1 KG</t>
  </si>
  <si>
    <t>ESPINACA A LA CREMA IQF ARDO 2,5 kg</t>
  </si>
  <si>
    <t>HAMBURGUESA VEGETARIANA ARDO 1,2 kg 75 g</t>
  </si>
  <si>
    <t>PASTA CHOCLO MINUTO VERDE 1 kg</t>
  </si>
  <si>
    <t>VERDURAS GRILLADAS 1 KG</t>
  </si>
  <si>
    <t>PULPA JUGO CHIRIMOYA C/AZUCAR 1 kg</t>
  </si>
  <si>
    <t>PULPA JUGO FRAMBUESA 1 kg</t>
  </si>
  <si>
    <t>PULPA JUGO FRAMBUESA S/AZUCAR 1 kg</t>
  </si>
  <si>
    <t>PULPA JUGO FRUTILLA C/AZUCAR 1 kg</t>
  </si>
  <si>
    <t>PULPA JUGO LIMON S/AZUCAR 1 kg</t>
  </si>
  <si>
    <t>PULPA JUGO LIMON SUTIL 333 G</t>
  </si>
  <si>
    <t>PULPA JUGO LIMONADA FRAMBUESA 1 KG</t>
  </si>
  <si>
    <t>PULPA JUGO LIMONADA MENTA JENGIBRE 1 KG</t>
  </si>
  <si>
    <t>PULPA JUGO MANGO C/AZUCAR 1 kg</t>
  </si>
  <si>
    <t>PULPA JUGO MANGO S/AZUCAR 1 kg</t>
  </si>
  <si>
    <t>PULPA JUGO PIÑA 1 kg</t>
  </si>
  <si>
    <t>PULPA MARACUYA C/SEMILLAS S/AZUCAR 1 KG</t>
  </si>
  <si>
    <t>PULPA MARACUYA S/SEMILLAS S/AZUCAR 1 kg</t>
  </si>
  <si>
    <t>MEZCLA CHAPSUI IQF MINUTO VERDE 1KG</t>
  </si>
  <si>
    <t>PRIMAVERA VERDURAS 1 KG</t>
  </si>
  <si>
    <t>ARVEJAS IQF 1 KG</t>
  </si>
  <si>
    <t>ARVEJAS IQF ARDO  2,5 kg</t>
  </si>
  <si>
    <t>BROCOLI 1 KG</t>
  </si>
  <si>
    <t>CEBOLLA CUBOS IQF 2,5 KG ARDO</t>
  </si>
  <si>
    <t>CHAMPIÑON LAMINADO IQF ARDO 2,5 kg</t>
  </si>
  <si>
    <t>CHOCLO GRANO IQF 1 KG</t>
  </si>
  <si>
    <t>CHOCLO GRANO IQF ARDO 2,5 kg</t>
  </si>
  <si>
    <t>CHOCLO TROZO IQF MINUTO VERDE 1 kg</t>
  </si>
  <si>
    <t>COLIFLOR IQF ARDO 2,5 kg</t>
  </si>
  <si>
    <t>EDAMAME EN VAINAS MINUTO VERDE 400 G</t>
  </si>
  <si>
    <t>ESPINACA IQF ARDO 2,5 kg</t>
  </si>
  <si>
    <t>FONDOS ALCACHOFAS IQF MINUTO VERDE 1KG</t>
  </si>
  <si>
    <t>HABAS FINAS IQF ARDO 1 kg</t>
  </si>
  <si>
    <t>PALTA HASS MOLIDA CHILENA 500 G</t>
  </si>
  <si>
    <t>PIMENTON ROJO TIRAS IQF MINUTO VERDE 1KG</t>
  </si>
  <si>
    <t>POROTO VERDE C/FRANC IQF ARDO 2,5 kg</t>
  </si>
  <si>
    <t>POROTO VERDE CORTE FRANCES 1 KG</t>
  </si>
  <si>
    <t>POROTOS GRANADOS IQF MINUTO VERDE 1 kg</t>
  </si>
  <si>
    <t>SWEET CORN RIBS ARDO 2,5 KG</t>
  </si>
  <si>
    <t>ARROZ G1 INTEGRAL TUCAPEL 1 kg</t>
  </si>
  <si>
    <t>ARROZ G1 LOS GRANOS 1 KG</t>
  </si>
  <si>
    <t>ARROZ G1 MIRAFLORES 1 kg</t>
  </si>
  <si>
    <t>ARROZ G1 NACIONAL TUCAPEL 2 kg</t>
  </si>
  <si>
    <t>D05</t>
  </si>
  <si>
    <t>ARROZ G2 BLUE BONNET TUCAPEL 1 KG</t>
  </si>
  <si>
    <t>ARROZ G2 LOS GRANOS 1 kg</t>
  </si>
  <si>
    <t>ARROZ G2 MIRAFLORES IMPORTADO 1 kg</t>
  </si>
  <si>
    <t>ARROZ G2 MIRAFLORES NACIONAL 1 kg</t>
  </si>
  <si>
    <t>ARROZ G2 TUCAPEL NACIONAL 2 kg</t>
  </si>
  <si>
    <t>ARROZ PREGRANEADO G1 1 KG</t>
  </si>
  <si>
    <t>ARROZ PREGRANEADO TUCAPEL 1 kg</t>
  </si>
  <si>
    <t>ARROZ RISOTTO ITALIANO TUCAPEL 1 kg</t>
  </si>
  <si>
    <t>ARROZ SUSHI TUCAPEL 2 kg</t>
  </si>
  <si>
    <t>AZUCAR G2 CAMSA 1 KG</t>
  </si>
  <si>
    <t>AZUCAR G2 DAMA BLANCA 1 kg</t>
  </si>
  <si>
    <t>D20</t>
  </si>
  <si>
    <t>AZUCAR G2 IANSA 1 kg</t>
  </si>
  <si>
    <t>AZUCAR G2 IANSA 25 kg</t>
  </si>
  <si>
    <t>AZUCAR G2 IANSA 5 kg</t>
  </si>
  <si>
    <t>AZUCAR RUBIA IANSA 500 g</t>
  </si>
  <si>
    <t>STEVIA LIQUIDA CERO K IANSA 250 ml</t>
  </si>
  <si>
    <t>SUCRALOSA LIQUIDA IANSA CERO K 250 ml</t>
  </si>
  <si>
    <t>AVENA INSTANTANEA PURA AVENA 500 g</t>
  </si>
  <si>
    <t>AVENA INSTANTANEA PURA AVENA 900 g</t>
  </si>
  <si>
    <t>BARRA CHOCOCEREAL COSTA 18 g</t>
  </si>
  <si>
    <t>BARRA FRUTAS Y YOGURT COSTA 21 g</t>
  </si>
  <si>
    <t>BARRA FRUTOS ROJOS Y YOGURT COSTA 21 g</t>
  </si>
  <si>
    <t>BARRA GOLDEN CEREAL COSTA 18 g</t>
  </si>
  <si>
    <t>CEREAL CHOCAPIC NESTLE 30 g</t>
  </si>
  <si>
    <t>CEREAL HOJUELA DE CHOCOLATE 8 KG</t>
  </si>
  <si>
    <t>CEREAL MINIPILLOWS CHOCOLATE 2X4 kg</t>
  </si>
  <si>
    <t>CEREAL ZUCOSOS NESTLE 30 g</t>
  </si>
  <si>
    <t>CHOCO KRISPIS 30G X 160UN</t>
  </si>
  <si>
    <t>CHOCO KRISPIS 310GR</t>
  </si>
  <si>
    <t>CORNFLAKES 450 g</t>
  </si>
  <si>
    <t>FROOT LOOPS 25G X 160UN</t>
  </si>
  <si>
    <t>GRANOLA MIEL Y ALMENDRAS VIVO 330 G</t>
  </si>
  <si>
    <t>QUINOA BLANCA ZANAFOODS 1 kg</t>
  </si>
  <si>
    <t>QUINOA TRICOLOR ZANAFOODS 1 kg</t>
  </si>
  <si>
    <t>ZUCARITAS 30G X 160UN</t>
  </si>
  <si>
    <t>ALMENDRA GRAJEADA VIZZIO 10 kg</t>
  </si>
  <si>
    <t>BARRA CHOCOLATE COOKIES AND CREAM 4x18x7</t>
  </si>
  <si>
    <t>BARRA CHOCOLATE LECHE 4X18X82GR</t>
  </si>
  <si>
    <t>CARAMELO ARBOLITO 860 g</t>
  </si>
  <si>
    <t>CHOCMAN 33 g</t>
  </si>
  <si>
    <t>CHOCOLATE COSTANUSS 30 g</t>
  </si>
  <si>
    <t>FERRERO ROCHER T12 150 g</t>
  </si>
  <si>
    <t>NUTELLA &amp; GO 52 g</t>
  </si>
  <si>
    <t>ROCHER T-3 37,5 g</t>
  </si>
  <si>
    <t>GALLETA AGUA COSTA 175 g</t>
  </si>
  <si>
    <t>GALLETA CHAMPAÑA COSTA 140 g</t>
  </si>
  <si>
    <t>GALLETA CHOCOCHIPS COSTA 125 g</t>
  </si>
  <si>
    <t>C28</t>
  </si>
  <si>
    <t>GALLETA CHOCOLATE COSTA 140 g</t>
  </si>
  <si>
    <t>GALLETA COCO COSTA 125 g</t>
  </si>
  <si>
    <t>GALLETA CRACKELET COSTA 85 g</t>
  </si>
  <si>
    <t>GALLETA CRIOLLITA 80 G</t>
  </si>
  <si>
    <t>GALLETA DIN DON 115 g</t>
  </si>
  <si>
    <t>GALLETA DONUTS BLANCA COSTA 100 g</t>
  </si>
  <si>
    <t>GALLETA DONUTS LECHE COSTA 100 g</t>
  </si>
  <si>
    <t>GALLETA FRAC CHOCOLATE 110 g</t>
  </si>
  <si>
    <t>GALLETA FRAC CLASICA 110 g</t>
  </si>
  <si>
    <t>GALLETA GRETEL CHOCOLATE COSTA 85 g</t>
  </si>
  <si>
    <t>GALLETA KUKY CLASICA 120 g</t>
  </si>
  <si>
    <t>GALLETA LIMON COSTA 140 g</t>
  </si>
  <si>
    <t>GALLETA MANTEQUILLA COSTA 140 g</t>
  </si>
  <si>
    <t>GALLETA MINI CHOCOCHIPS COSTA 35 g</t>
  </si>
  <si>
    <t>GALLETA MINI COCADITA COSTA 35 g</t>
  </si>
  <si>
    <t>GALLETA MINI DULCITAS COSTA 35 g</t>
  </si>
  <si>
    <t>GALLETA MINI MANTEQUILLA COSTA 35g</t>
  </si>
  <si>
    <t>GALLETA MINI VINO COSTA 35 g</t>
  </si>
  <si>
    <t>GALLETA NIK BOCADO COSTA 71 g</t>
  </si>
  <si>
    <t>GALLETA OBSESION COSTA 85 g</t>
  </si>
  <si>
    <t>GALLETA SODA COSTA 160 G</t>
  </si>
  <si>
    <t>GALLETA SODA CUBO 54 g</t>
  </si>
  <si>
    <t>GALLETA TRITON 116 G</t>
  </si>
  <si>
    <t>GALLETA TUAREG COSTA 120 g</t>
  </si>
  <si>
    <t>GALLETA VINO COSTA 160 g</t>
  </si>
  <si>
    <t>HUEVOS</t>
  </si>
  <si>
    <t>HUEVO EN POLVO 1 kg</t>
  </si>
  <si>
    <t>HUEVO EXTRA BLANCO</t>
  </si>
  <si>
    <t>HUEVO GRANDE BLANCO</t>
  </si>
  <si>
    <t>HUEVO LIQUIDO CONGELADO USA 2,27 kg</t>
  </si>
  <si>
    <t>HUEVO MEDIANO</t>
  </si>
  <si>
    <t>LEGUMBRES</t>
  </si>
  <si>
    <t>ARVEJAS PARTIDAS LOS GRANOS 1kg</t>
  </si>
  <si>
    <t>GARBANZO ENTERO S/PIEL LOS GRANOS 1 kg</t>
  </si>
  <si>
    <t>LENTEJA 5 MM 1 kg</t>
  </si>
  <si>
    <t>LENTEJAS 6 MM LOS GRANOS 1 kg</t>
  </si>
  <si>
    <t>POROTOS BLANCOS LOS GRANOS 1 kg</t>
  </si>
  <si>
    <t>POROTOS HALLADOS LOS GRANOS 1 kg</t>
  </si>
  <si>
    <t>POROTOS NEGROS LOS GRANOS 1 kg</t>
  </si>
  <si>
    <t>POROTOS TORTOLA LOS GRANOS 1 kg</t>
  </si>
  <si>
    <t>TRIGO MOTE 1 kg</t>
  </si>
  <si>
    <t>MERMELADAS Y DULCES</t>
  </si>
  <si>
    <t>DULCE MEMBRILLO PERELLO 1 kg</t>
  </si>
  <si>
    <t>DULCE MEMBRILLO WATT´S 1 kg</t>
  </si>
  <si>
    <t>MERMELADA BERRIES REGIMEL 200 g</t>
  </si>
  <si>
    <t>MERMELADA DAMASCO PERELLO 250 g</t>
  </si>
  <si>
    <t>MERMELADA DAMASCO REGIMEL 200 g</t>
  </si>
  <si>
    <t>MERMELADA DURAZNO PERELLO 250 g</t>
  </si>
  <si>
    <t>MERMELADA DURAZNO REGIMEL 200 g</t>
  </si>
  <si>
    <t>MERMELADA FRAMBUESA PERELLO 250 g</t>
  </si>
  <si>
    <t>MERMELADA FRUTILLA PERELLO 250 g</t>
  </si>
  <si>
    <t>MERMELADA FRUTILLA REGIMEL 200 g</t>
  </si>
  <si>
    <t>MERMELADA MORA PERELLO 250 g</t>
  </si>
  <si>
    <t>MIEL DE ABEJA AMBROSOLI 1 kg</t>
  </si>
  <si>
    <t>MIEL DE PALMA COCALAN 700 g</t>
  </si>
  <si>
    <t>AZUCAR MINI 5 g</t>
  </si>
  <si>
    <t>S00</t>
  </si>
  <si>
    <t>AZUCAR MINI IANSA 5 g</t>
  </si>
  <si>
    <t>AZUCAR MINI ICB 5 g</t>
  </si>
  <si>
    <t>AZUCAR MINI LAVAZZA 5 g</t>
  </si>
  <si>
    <t>AZUCAR RUBIA MINI ICB 5 g</t>
  </si>
  <si>
    <t>MANJAR MINI COLUN 20 g</t>
  </si>
  <si>
    <t>MERMELADA MINI DAMASCO RELKON 20 g</t>
  </si>
  <si>
    <t>MERMELADA MINI DURAZNO LIGHT RELKON 20G</t>
  </si>
  <si>
    <t>MERMELADA MINI DURAZNO RELKON 20 g</t>
  </si>
  <si>
    <t>MERMELADA MINI FRUTILLA LIGHT RELKON 20g</t>
  </si>
  <si>
    <t>MERMELADA MINI FRUTILLA RELKON 20 g</t>
  </si>
  <si>
    <t>MERMELADA MINI MORA RELKON 20 g</t>
  </si>
  <si>
    <t>MIEL MINI RELKON 20 g</t>
  </si>
  <si>
    <t>SAL MINI PORCION RELKON 1 g</t>
  </si>
  <si>
    <t>SUCRALOSA MINI IANSA 0,5 G</t>
  </si>
  <si>
    <t>SUCRALOSA MINI ICB 0,5 G</t>
  </si>
  <si>
    <t>SUCRALOSA MINI LAVAZZA 0,5 G</t>
  </si>
  <si>
    <t>SUCRALOSA MINI RELKON 0,5 g</t>
  </si>
  <si>
    <t>CARNE VEGETAL 500 g</t>
  </si>
  <si>
    <t>COCHAYUYO NATURAL SECO 250 g</t>
  </si>
  <si>
    <t>COMPOTA DURAZNO VIVO 90 grs</t>
  </si>
  <si>
    <t>COMPOTA MANZANA VIVO 90 grs</t>
  </si>
  <si>
    <t>COMPOTA PERA VIVO 90 grs</t>
  </si>
  <si>
    <t>COUS COUS CAROZZI 250 g</t>
  </si>
  <si>
    <t>COUS COUS DIVELLA 500 g</t>
  </si>
  <si>
    <t>HARINA TEMPURA 1 kg</t>
  </si>
  <si>
    <t>PANKO BLANCO MAYAMOTO 1 KG</t>
  </si>
  <si>
    <t>POLENTA DIVELLA 500 g</t>
  </si>
  <si>
    <t>PURE DE PAPA INSTANTANEO 1 kg</t>
  </si>
  <si>
    <t>PURE DE PAPAS EN ESCAMAS KNORR 2 kg</t>
  </si>
  <si>
    <t>PURE DE PAPAS MACROFOOD 1 kg</t>
  </si>
  <si>
    <t>CABELLOS DE ANGEL CAROZZI 400 G</t>
  </si>
  <si>
    <t>CANNELLONI COLLEZIONE BARILLA 250g</t>
  </si>
  <si>
    <t>CORBATA CAROZZI 5 KG</t>
  </si>
  <si>
    <t>CORBATAS CAROZZI 400 G</t>
  </si>
  <si>
    <t>CORBATITAS CAROZZI 400 G</t>
  </si>
  <si>
    <t>ESPIRAL CAROZZI 400 G</t>
  </si>
  <si>
    <t>ESPIRAL CAROZZI 5 KG</t>
  </si>
  <si>
    <t>FARFALLE COLLEZIONE 500G CORBATA</t>
  </si>
  <si>
    <t>FETUCCINI 88 CAROZZI 400 g</t>
  </si>
  <si>
    <t>FIDEOS DE ARROZ 5MM SUREE 400 G</t>
  </si>
  <si>
    <t>FUSILLI BARILLA 500g ESPIRAL</t>
  </si>
  <si>
    <t>LASAÑA AL HUEVO BARILLA 500 GR</t>
  </si>
  <si>
    <t>LASAÑA BARILLA 5 KG</t>
  </si>
  <si>
    <t>LASAÑA COLLEZIONE BARILLA 500G</t>
  </si>
  <si>
    <t>LASAÑA PRECOCIDA CAROZZI 330 G</t>
  </si>
  <si>
    <t>LINGUINE N°13 BARILLA 500g BAVETTE</t>
  </si>
  <si>
    <t>MOSTACCIOLI CAROZZI 5 KG</t>
  </si>
  <si>
    <t>PASTA FETTUCCINE N°6 BARILLA 5 KG</t>
  </si>
  <si>
    <t>INCORPORACIÓN</t>
  </si>
  <si>
    <t>PASTA PENNE RIGATE N°73 BARILLA 5 KG</t>
  </si>
  <si>
    <t>PASTA SPAGHETTI N°5 BARILLA 5 KG</t>
  </si>
  <si>
    <t>PASTA TAGLIATELLE AL HUEVO BARILLA 1 KG</t>
  </si>
  <si>
    <t>PASTA TAGLIATELLE BARILLA 6 KG</t>
  </si>
  <si>
    <t>PENNE RIGATE BARILLA 500g</t>
  </si>
  <si>
    <t>PENNE RIGATE INTEGRAL BARILLA 500g</t>
  </si>
  <si>
    <t>PENNE RIGATE S/GLUTEN BARILLA 400g</t>
  </si>
  <si>
    <t>QUIFARO CAROZZI 5 KG</t>
  </si>
  <si>
    <t>QUIFAROS CAROZZI 400 G</t>
  </si>
  <si>
    <t>RAVIOLES DE CARNE CAROZZI 400 g</t>
  </si>
  <si>
    <t>RIGATONI CAROZZI 400 G</t>
  </si>
  <si>
    <t>SPAGHETTI 5 CAROZZI 400 G</t>
  </si>
  <si>
    <t>SPAGHETTI 5 CAROZZI 5 KG</t>
  </si>
  <si>
    <t>SPAGHETTI N°5 BARILLA 500g</t>
  </si>
  <si>
    <t>SPAGHETTI N°5 INTEGRAL BARILLA 500g</t>
  </si>
  <si>
    <t>SPAGHETTI N°5 S/GLUTEN BARILLA 400g</t>
  </si>
  <si>
    <t>SPAGHETTINI N°3 BARILLA 500g</t>
  </si>
  <si>
    <t>SPAGHETTONI N°7 BARILLA 500g</t>
  </si>
  <si>
    <t>TAGLIATELLE COLLEZIONE BARILLA 500g</t>
  </si>
  <si>
    <t>TALLARIN 87 CAROZZI 5 KG</t>
  </si>
  <si>
    <t>TALLARINES 87 CAROZZI 400 G</t>
  </si>
  <si>
    <t>SAL</t>
  </si>
  <si>
    <t>MOLINILLO SAL ROSADA HIMALAYA LOBOS 88 g</t>
  </si>
  <si>
    <t>SAL DE MAR FINA LOBOS 900 G</t>
  </si>
  <si>
    <t>SAL DE MAR GOURMET LOBOS 800 g</t>
  </si>
  <si>
    <t>SAL FINA 1 kg</t>
  </si>
  <si>
    <t>SAL FINA LOBOS 1 kg</t>
  </si>
  <si>
    <t>SAL ROSADA HIMALAYA GRUESA LOBOS 400 g</t>
  </si>
  <si>
    <t>SALERO LOBOS 500 g</t>
  </si>
  <si>
    <t>SALERO PARRILLERO LOBOS 750 g</t>
  </si>
  <si>
    <t>SOPAS Y CREMAS</t>
  </si>
  <si>
    <t>CREMA CHAMPIÑON MACROFOOD 1 kg</t>
  </si>
  <si>
    <t>CREMA CHOCLO MACROFOOD 1 kg</t>
  </si>
  <si>
    <t>CREMA ESPARRAGOS MACROFOOD 1 kg</t>
  </si>
  <si>
    <t>CREMA TOMATE MACROFOOD 1 kg</t>
  </si>
  <si>
    <t>SOPA CARNE CON FIDEOS CAROZZI 1 kg</t>
  </si>
  <si>
    <t>SOPA CARNE CON SEMOLA CAROZZI 1 kg</t>
  </si>
  <si>
    <t>SOPA SABOR POLLO CON FIDEOS CAROZZI 1 kg</t>
  </si>
  <si>
    <t>TORTILLAS ZANAFOODS 18 cm 12 uds.</t>
  </si>
  <si>
    <t>C13</t>
  </si>
  <si>
    <t>TORTILLAS ZANAFOODS 23 CM 12uds</t>
  </si>
  <si>
    <t>C11</t>
  </si>
  <si>
    <t>TORTILLAS ZANAFOODS 28 cm 12 uds.</t>
  </si>
  <si>
    <t>CAMOTES BASTON</t>
  </si>
  <si>
    <t>SWEET POTATO CAMOTE AVIKO 2,27 kg</t>
  </si>
  <si>
    <t>CROQUETA DE PAPA AVIKO 2,5 kg 22 g</t>
  </si>
  <si>
    <t>GRATIN PAPA QUESO 1,5 kg 100 g</t>
  </si>
  <si>
    <t>PURE DE PAPA CONGELADO AVIKO 2,5 kg</t>
  </si>
  <si>
    <t>PAPA 10 mm AVIKO 2,5 kg</t>
  </si>
  <si>
    <t>PAPA 12 mm AVIKO 2,5 kg</t>
  </si>
  <si>
    <t>PAPA 14 mm AVIKO 2,5 kg</t>
  </si>
  <si>
    <t>PAPA 7 MM 2,5 KG</t>
  </si>
  <si>
    <t>PAPA CRINKLE 12 mm AVIKO 2,5 kg</t>
  </si>
  <si>
    <t>PAPA CRUNCH 10 mm AVIKO 2,5 kg</t>
  </si>
  <si>
    <t>PAPA PREMIUM CRUNCH 10 mm AVIKO 2,27 kg</t>
  </si>
  <si>
    <t>PAPA SUPERLONG C/PIEL 10 mm AVIKO 2,5 kg</t>
  </si>
  <si>
    <t>PAPA C/PIEL JACKET WEDGES AVIKO 2,5Kg</t>
  </si>
  <si>
    <t>PAPA CANOA 2 KG</t>
  </si>
  <si>
    <t>PAPA STEAKHOUSE 8/18 mm AVIKO 2,5 kg</t>
  </si>
  <si>
    <t>PAPA TIPO ESPAÑOLA AVIKO 2,5 kg</t>
  </si>
  <si>
    <t>PAPAS NOISETTES AVIKO 2,5 kg 7 g</t>
  </si>
  <si>
    <t>ROSTIK TRIANGULO AVIKO 2,5 kg 63 g</t>
  </si>
  <si>
    <t>SPICY JACKET WEDGES AVIKO 2,5 kg</t>
  </si>
  <si>
    <t>BEBIDAS VEGETALES</t>
  </si>
  <si>
    <t>NOT MILK 1 L LOW FAT</t>
  </si>
  <si>
    <t>NOT MILK ORIGINAL 1 l</t>
  </si>
  <si>
    <t>CARNES VEGETALES</t>
  </si>
  <si>
    <t>NOT CHICKEN BURGER CRISPY 95 GR</t>
  </si>
  <si>
    <t>C56</t>
  </si>
  <si>
    <t>NOT CHICKEN BURGER NOTCO 95 g</t>
  </si>
  <si>
    <t>HAMBURGUESAS VEGANAS</t>
  </si>
  <si>
    <t>NOT BURGER FOOD SERVICE 115 g</t>
  </si>
  <si>
    <t>NOT BURGER XL 40X150G</t>
  </si>
  <si>
    <t>MAYONESAS</t>
  </si>
  <si>
    <t>NOT MAYO ORIGINAL BOLSA 1 kg</t>
  </si>
  <si>
    <t>CROISSANT RELLENO JAMON QUESO 145 G</t>
  </si>
  <si>
    <t>CROISSANT RELLENO SALAME QUESO 160 G</t>
  </si>
  <si>
    <t>HUMITA ENTERA FRUTOS DEL MAIPO 150 g</t>
  </si>
  <si>
    <t>LASAÑA BOLOGNESA SADIA 350 GR CONG</t>
  </si>
  <si>
    <t>LASAÑA MIX DE QUESOS SADIA 350 GR CONG</t>
  </si>
  <si>
    <t>PASTA AVE MAYO 1 KG</t>
  </si>
  <si>
    <t>PASTA AVE PIMENTON 1KG</t>
  </si>
  <si>
    <t>Pizza Congelada Jamon Champiñones 12x440</t>
  </si>
  <si>
    <t>Pizza Congelada Margarita 12x410g</t>
  </si>
  <si>
    <t>PIZZA CONGELADA SALAMI 12x420g</t>
  </si>
  <si>
    <t>PIZZA JAMON QUESO INDIVIDUAL 160 g</t>
  </si>
  <si>
    <t>PIZZA PEPPERONI INDIVIDUAL 160 g</t>
  </si>
  <si>
    <t>COBERTURA CHOCOLATE BLANCO CAROZZI 1 kg</t>
  </si>
  <si>
    <t>COBERTURA HELADO CHOCOLATE CAROZZI 4 kg</t>
  </si>
  <si>
    <t>COBERTURA MOLDER CHOCOLATE CAROZZI 1 kg</t>
  </si>
  <si>
    <t>MAGIC GLAZE CSM 1L</t>
  </si>
  <si>
    <t>SALSA CARAMELO 1 l</t>
  </si>
  <si>
    <t>SALSA CHOCOLATE 1 l</t>
  </si>
  <si>
    <t>SALSA CHOCOLATE HERSHEY'S 680 g</t>
  </si>
  <si>
    <t>SALSA FRAMBUESA 1 l</t>
  </si>
  <si>
    <t>SALSA FRAMBUESA S/SEMILLAS MACROFOOD 1LT</t>
  </si>
  <si>
    <t>CREMA BATIR UHT NACIONAL 1 l</t>
  </si>
  <si>
    <t>CREMA DE LECHE NESTLE 12X1L</t>
  </si>
  <si>
    <t>CREMA LACTOFIL MULTIPROPOSITO 35% CSM 1l</t>
  </si>
  <si>
    <t>CREMA SPRAY 50%ANI 50%VEG HOPLA 250 ml</t>
  </si>
  <si>
    <t>CREMA SPRAY GRANAROLO 250 G</t>
  </si>
  <si>
    <t>MARGARINA LAMINACION PLUS CSM 2kg</t>
  </si>
  <si>
    <t>HARINA C/POLVO MONT BLANC CAROZZI 1 kg</t>
  </si>
  <si>
    <t>HARINA FLOR 25 KG</t>
  </si>
  <si>
    <t>HARINA PIZZA SAN CRISTOBAL 25 KG</t>
  </si>
  <si>
    <t>HARINA S/POLVO 1 kg</t>
  </si>
  <si>
    <t>HARINA S/POLVO MONT BLANC CAROZZI 1 kg</t>
  </si>
  <si>
    <t>SEMOLA BARILLA 5 KG</t>
  </si>
  <si>
    <t>SEMOLA CAROZZI 1 kg</t>
  </si>
  <si>
    <t>BASE HELADO SOFT SABOR CHOCOLATE 1 LT</t>
  </si>
  <si>
    <t>BASE HELADO SOFT SABOR VAINILLA 1 LT</t>
  </si>
  <si>
    <t>HELADO CHOCOLATE 1,8 L</t>
  </si>
  <si>
    <t>HELADO CHOCOLATE COPPELIA 4,5 l</t>
  </si>
  <si>
    <t>HELADO CHOCOLATE SUIZO 150 G</t>
  </si>
  <si>
    <t>HELADO CHOCOLATE SUIZO COPPELIA 4,5 l</t>
  </si>
  <si>
    <t>HELADO DULCE DE LECHE 150 G</t>
  </si>
  <si>
    <t>HELADO DULCE DE LECHE COPPELIA 4,5 l</t>
  </si>
  <si>
    <t>HELADO FRAMBUESA AGUA COPPELIA 4,5 l</t>
  </si>
  <si>
    <t>HELADO FRUTILLA 150 G</t>
  </si>
  <si>
    <t>HELADO FRUTILLA COPPELIA 4,5 l</t>
  </si>
  <si>
    <t>HELADO MARACUYA COPPELIA 4,5 l</t>
  </si>
  <si>
    <t>HELADO NARANJA MORENA S/LACT 150 G</t>
  </si>
  <si>
    <t>HELADO PIÑA 1,8 L</t>
  </si>
  <si>
    <t>HELADO PIÑA AGUA COPPELIA 4,5 l</t>
  </si>
  <si>
    <t>HELADO VAINILLA 1,8 L</t>
  </si>
  <si>
    <t>HELADO VAINILLA 150 G</t>
  </si>
  <si>
    <t>HELADO VAINILLA COPPELIA 4,5 l</t>
  </si>
  <si>
    <t>HELADO VAINILLA DIET COPPELIA 4,5 l</t>
  </si>
  <si>
    <t>ALMIDON DE MAIZ ALMIFRUT 1 kg</t>
  </si>
  <si>
    <t>AZUCAR FLOR CAMSA 1 kg</t>
  </si>
  <si>
    <t>AZUCAR FLOR IANSA 25 kg</t>
  </si>
  <si>
    <t>AZUCAR FLOR IANSA 500 g</t>
  </si>
  <si>
    <t>CACAO AMARGO COPACABANA 150 g BOLSA</t>
  </si>
  <si>
    <t>CACAO AMARGO EDRA 1 Kg</t>
  </si>
  <si>
    <t>CACAO DULCE EDRA 1 Kg</t>
  </si>
  <si>
    <t>CHUÑO 1 kg</t>
  </si>
  <si>
    <t>CREMA DE COCO COOK THAI 400 ml</t>
  </si>
  <si>
    <t>ESENCIA DE VAINILLA LA PRIMERA 1 l</t>
  </si>
  <si>
    <t>GELATINA COLAPES HOJA 1 kg</t>
  </si>
  <si>
    <t>Glaseado Bolleria Multiproposito 15 Kg</t>
  </si>
  <si>
    <t>LECHE CONDENSADA 6 KG</t>
  </si>
  <si>
    <t>LECHE CONDENSADA LECHE SUR 397 g</t>
  </si>
  <si>
    <t>LECHE CONDENSADA NESTLE 397 g</t>
  </si>
  <si>
    <t>LECHE EVAPORADA IDEAL 390 G</t>
  </si>
  <si>
    <t>LEVADURA INSTANT GLORIPAN 500 G</t>
  </si>
  <si>
    <t>LEVADURA SECA DOYPACK 125 G</t>
  </si>
  <si>
    <t>LEVADURA SECA DOYPACK 250 G</t>
  </si>
  <si>
    <t>POLVO DE HORNEAR 500 G</t>
  </si>
  <si>
    <t>PRE-MIX MUFFIN AMERICANO CSM 25kg</t>
  </si>
  <si>
    <t>POSTRES EN POLVO</t>
  </si>
  <si>
    <t>FLAN C/LECHE CARAMELO MACROFOOD 1 kg</t>
  </si>
  <si>
    <t>FLAN C/LECHE CHOCOLATE MACROFOOD 1 kg</t>
  </si>
  <si>
    <t>FLAN C/LECHE FRUTILLA MACROFOOD 1 kg</t>
  </si>
  <si>
    <t>FLAN C/LECHE VAINILLA MACROFOOD 1 kg</t>
  </si>
  <si>
    <t>FLAN EN POLVO CHOCOLATE CARICIA 1 kg</t>
  </si>
  <si>
    <t>FLAN EN POLVO VAINILLA CARICIA 1 kg</t>
  </si>
  <si>
    <t>JALEA EN POLVO FRAMBUESA CARICIA 1 kg</t>
  </si>
  <si>
    <t>JALEA EN POLVO NARANJA CARICIA 1 kg</t>
  </si>
  <si>
    <t>JALEA EN POLVO PIÑA CARICIA 1 kg</t>
  </si>
  <si>
    <t>JALEA FRAMBUESA MACROFOOD 1 kg</t>
  </si>
  <si>
    <t>JALEA NARANJA MACROFOOD 1 kg</t>
  </si>
  <si>
    <t>JALEA PIÑA MACROFOOD 1 kg</t>
  </si>
  <si>
    <t>POSTRES LISTOS</t>
  </si>
  <si>
    <t>CHEESECAKE FACTORY NINE 14 TROZOS</t>
  </si>
  <si>
    <t>KUCHEN DE MANZANA CONGELADO</t>
  </si>
  <si>
    <t>PIE DE LIMON CONGELADO</t>
  </si>
  <si>
    <t>TORTA CHOCO COCO 15 PORC CONG CJ 2 UN</t>
  </si>
  <si>
    <t>TORTA DE FRAMBUESA CONGELADA</t>
  </si>
  <si>
    <t>TORTA DE TRUFA CONGELADA</t>
  </si>
  <si>
    <t>TORTA DURAZNO Y MANJAR CONGELADA</t>
  </si>
  <si>
    <t>TORTA HOJARASCA CONGELADA</t>
  </si>
  <si>
    <t>TORTA MERENGUE FRAMBUESA CONG CJ 2 UN</t>
  </si>
  <si>
    <t>TORTA MOKA 15 PORC CONG CJ 2 UN</t>
  </si>
  <si>
    <t>TORTA MOUSSE MANJAR CONGELADA</t>
  </si>
  <si>
    <t>TORTA PANQUEQUE NARANJA CONGELADA</t>
  </si>
  <si>
    <t>TORTA PIÑA CONGELADA</t>
  </si>
  <si>
    <t>TORTA SACHER 15 PORC CONG CJ 2 UN</t>
  </si>
  <si>
    <t>TORTA SELVA NEGRA CONGELADA</t>
  </si>
  <si>
    <t>TORTA TENTACION CHOCOLATE CONG CJ 2 UN</t>
  </si>
  <si>
    <t>TORTA TENTACION MANJAR NUEZ CONG CJ 2 UN</t>
  </si>
  <si>
    <t>TORTA TRES LECHES CONGELADA</t>
  </si>
  <si>
    <t>DULCE DE LECHE HELAD SANTA FE 10 kg</t>
  </si>
  <si>
    <t>DULCE DE LECHE REPOST SANTA FE 10 kg</t>
  </si>
  <si>
    <t>MANJAR COLUN 1 kg</t>
  </si>
  <si>
    <t>MERMELADA DE DAMASCO AMBROSOLI 1 kg</t>
  </si>
  <si>
    <t>MERMELADA DE DURAZNO AMBROSOLI 1 kg</t>
  </si>
  <si>
    <t>MERMELADA DE FRAMBUESA AMBROSOLI 1 kg</t>
  </si>
  <si>
    <t>NUTELLA 350 g</t>
  </si>
  <si>
    <t>NUTELLA BALDE 3 kg</t>
  </si>
  <si>
    <t>KETCHUP BOLSA HEINZ 3 kg</t>
  </si>
  <si>
    <t>KETCHUP DJ C/V 2 KG FS</t>
  </si>
  <si>
    <t>KETCHUP DON JUAN 900 g RRP</t>
  </si>
  <si>
    <t>KETCHUP DON JUAN PET 240 g</t>
  </si>
  <si>
    <t>KETCHUP HELLMANNS 1 kg</t>
  </si>
  <si>
    <t>KETCHUP HELLMANNS 2 kg</t>
  </si>
  <si>
    <t>KETCHUP JB 1 kg</t>
  </si>
  <si>
    <t>KETCHUP PET HEINZ FS 397 g</t>
  </si>
  <si>
    <t>KETCHUP PICKLE  PET HEINZ 382 G</t>
  </si>
  <si>
    <t>KETCHUP TRAVERSO 1 kg</t>
  </si>
  <si>
    <t>MAYONESA ALACENA 1,9 KG</t>
  </si>
  <si>
    <t>MAYONESA BOLSA HEINZ 3 KG</t>
  </si>
  <si>
    <t>MAYONESA CAROZZI 1 kg</t>
  </si>
  <si>
    <t>MAYONESA DELI HELLMANNS 1,94 kg</t>
  </si>
  <si>
    <t>MAYONESA DELI HELLMANNS 970 g</t>
  </si>
  <si>
    <t>MAYONESA DELI KRAFT 1 kg</t>
  </si>
  <si>
    <t>MAYONESA DJ C/V 2 KG FS</t>
  </si>
  <si>
    <t>MAYONESA DON JUAN CASERA 900 g</t>
  </si>
  <si>
    <t>MAYONESA HELLMANNS 1,88 kg</t>
  </si>
  <si>
    <t>MAYONESA HELLMANNS 940 g</t>
  </si>
  <si>
    <t>MAYONESA KRAFT REAL MAYO 1,26 kg</t>
  </si>
  <si>
    <t>MAYONESA KRAFT REAL MAYO 3,78 L</t>
  </si>
  <si>
    <t>MAYONESA KRAFT REAL MAYO 315g</t>
  </si>
  <si>
    <t>MAYONESA KRAFT REAL MAYO 789g</t>
  </si>
  <si>
    <t>MOSTAZA BOLSA HEINZ 3 KG</t>
  </si>
  <si>
    <t>AJI MINI DON JUAN 8 g</t>
  </si>
  <si>
    <t>AJI SACHET JB 8 G</t>
  </si>
  <si>
    <t>V28</t>
  </si>
  <si>
    <t>KETCHUP MINI DON JUAN 8 g</t>
  </si>
  <si>
    <t>T00</t>
  </si>
  <si>
    <t>KETCHUP SACHET CAROZZI 8 G</t>
  </si>
  <si>
    <t>KETCHUP SACHET HEINZ 8 G</t>
  </si>
  <si>
    <t>Q08</t>
  </si>
  <si>
    <t>KETCHUP SACHET HELLMANNS 8 G</t>
  </si>
  <si>
    <t>LIMONETA MINI RELKON 10 ml</t>
  </si>
  <si>
    <t>MAYONESA DELI SACHET HELLMANNS 7 G</t>
  </si>
  <si>
    <t>MAYONESA DELI SACHET KRAFT 7 G</t>
  </si>
  <si>
    <t>MAYONESA MINI DON JUAN 8 g</t>
  </si>
  <si>
    <t>MAYONESA SACHET CAROZZI 8 G</t>
  </si>
  <si>
    <t>MAYONESA SACHET HELLMANNS 7,4 G</t>
  </si>
  <si>
    <t>MOSTAZA MINI DON JUAN 8 g</t>
  </si>
  <si>
    <t>MOSTAZA SACHET CAROZZI 8 G</t>
  </si>
  <si>
    <t>MOSTAZA SACHET HEINZ 6 G</t>
  </si>
  <si>
    <t>SUCEDANEO DE LIMON MINI RELKON 10 ml</t>
  </si>
  <si>
    <t>VINAGRETA MINI RELKON 10 ml</t>
  </si>
  <si>
    <t>MOST. DIJON FRENCHS SQUEEZE 12x12 OZ ING</t>
  </si>
  <si>
    <t>MOSTAZA DJ C/V 2 KG FS</t>
  </si>
  <si>
    <t>MOSTAZA DON JUAN 900 g RRP</t>
  </si>
  <si>
    <t>MOSTAZA HEINZ 1 KG</t>
  </si>
  <si>
    <t>MOSTAZA HELLMANNS 1 kg</t>
  </si>
  <si>
    <t>MOSTAZA JB 1 kg</t>
  </si>
  <si>
    <t>MOSTAZA MIEL BOLSA 1,1 KG</t>
  </si>
  <si>
    <t>MOSTAZA PET DON JUAN 240 g en RRP</t>
  </si>
  <si>
    <t>MOSTAZA PET HEINZ FS 361 g</t>
  </si>
  <si>
    <t>MOSTAZA TRAVERSO 1 kg</t>
  </si>
  <si>
    <t>SALSAS DE AJI</t>
  </si>
  <si>
    <t>AJI EN CREMA DON JUAN 900 g RRP</t>
  </si>
  <si>
    <t>AJI EN CREMA PET DON JUAN 240 g en RRP</t>
  </si>
  <si>
    <t>AJI JALAPENO INFERNO 250 g</t>
  </si>
  <si>
    <t>AJI SMOKED INFERNO 250g</t>
  </si>
  <si>
    <t>SALSA AJI DON JUAN 900 g RRP</t>
  </si>
  <si>
    <t>SALSA TABASCO HOT 60 ml</t>
  </si>
  <si>
    <t>SALSA SOYA EDRA 500 cc</t>
  </si>
  <si>
    <t>SALSA SOYA KIKKOMAN 148 ml</t>
  </si>
  <si>
    <t>SALSA SOYA KIKKOMAN 18,9 l</t>
  </si>
  <si>
    <t>SALSA SOYA NARCISUS 750 ml</t>
  </si>
  <si>
    <t>SALSA SOYA TRAVERSO 500 cc</t>
  </si>
  <si>
    <t>Soya Don Juan 4 x 5 litros</t>
  </si>
  <si>
    <t>CONCENTRADO TOMATE POMAROLA 1 kg</t>
  </si>
  <si>
    <t>CONCENTRADO TOMATE POMAROLA 3 kg</t>
  </si>
  <si>
    <t>SALSA ARRABBIATA BARILLA 400g</t>
  </si>
  <si>
    <t>SALSA BASILICO BARILLA ALBAHACA 400g</t>
  </si>
  <si>
    <t>SALSA BOLOGNESE BARILLA 400g</t>
  </si>
  <si>
    <t>SALSA NAPOLETANA BARILLA 400g</t>
  </si>
  <si>
    <t>SALSA PIZZA POMAROLA 1 kg</t>
  </si>
  <si>
    <t>SALSA PIZZA POMAROLA 3 kg</t>
  </si>
  <si>
    <t>SALSA TOMATE 200 g</t>
  </si>
  <si>
    <t>TOMATE TRITURADO CONCENTRADO POMAROLA 3</t>
  </si>
  <si>
    <t>TRIPLE CONCENTRADO DE TOMATE 3 KG</t>
  </si>
  <si>
    <t>TRIPLE CONCENTRADO TOMATE CAROZZI 1 kg</t>
  </si>
  <si>
    <t>ADEREZO MAYONESA CON AJO HELLMANNS 950 G</t>
  </si>
  <si>
    <t>CREMA HUANCAINA ALACENA 400 g</t>
  </si>
  <si>
    <t>PESTO ALLA GENOVESE BARILLA 190g</t>
  </si>
  <si>
    <t>PESTO GENOVESE BARILLA 500 GR</t>
  </si>
  <si>
    <t>PESTO POMODORI SECCHI BARILLA 200g</t>
  </si>
  <si>
    <t>PESTO RICOTTA E NOCI 12X190G</t>
  </si>
  <si>
    <t>SALSA BARBACOA 1 kg</t>
  </si>
  <si>
    <t>SALSA BARBACOA CAROZZI 1 kg</t>
  </si>
  <si>
    <t>SALSA BARBACOA HEINZ 6,8 kg</t>
  </si>
  <si>
    <t>SALSA BARBACOA HELLMANNS 1 kg</t>
  </si>
  <si>
    <t>SALSA DE OSTRA SUREE 690 ml</t>
  </si>
  <si>
    <t>SALSA ESPAÑOLA MACROFOOD 1 kg</t>
  </si>
  <si>
    <t>SALSA HUMO LIQUIDO GOURMET 165 g</t>
  </si>
  <si>
    <t>SALSA INGLESA GOURMET 1 l</t>
  </si>
  <si>
    <t>SALSA PICANTE BUFFALO WING 3,79 l</t>
  </si>
  <si>
    <t>SALSA QUESO CHEDDAR BOLSA C/DISPEN 4 kg</t>
  </si>
  <si>
    <t>SALSA QUESO CHEDDAR HELLMANNS 1 L</t>
  </si>
  <si>
    <t>SALSA SRIRACHA CHILI HENS BOTELLA 793gr</t>
  </si>
  <si>
    <t>SWEET RELISH HEINZ 396 g</t>
  </si>
  <si>
    <t>SUCEDANEOS DE LIMON</t>
  </si>
  <si>
    <t>SUCEDANEO JUGO LIMON 5 l</t>
  </si>
  <si>
    <t>SUCEDANEO JUGO LIMON 500 ml</t>
  </si>
  <si>
    <t>SUCEDANEO JUGO LIMON HERNANDEZ PLAZA 1 l</t>
  </si>
  <si>
    <t>SUCEDANEO JUGO LIMON HERNANDEZ PLAZA 5 l</t>
  </si>
  <si>
    <t>FRUTOS SECOS</t>
  </si>
  <si>
    <t>ALMENDRAS 1 kg</t>
  </si>
  <si>
    <t>CALLAMPAS SECAS 500 g</t>
  </si>
  <si>
    <t>CIRUELA CON CAROZO 1 kg</t>
  </si>
  <si>
    <t>HUESILLOS MEDIANOS 1 kg</t>
  </si>
  <si>
    <t>MANÍ CONFITADO ALMIFRUT 80 G</t>
  </si>
  <si>
    <t>Mani Salado bolsa 1K</t>
  </si>
  <si>
    <t>MANI SALADO MARCO POLO 380g</t>
  </si>
  <si>
    <t>MANI SIN SAL BOLSA 1KG</t>
  </si>
  <si>
    <t>MANI SIN SAL MARCO POLO 380g</t>
  </si>
  <si>
    <t>MIX CAJUNA ALMIFRUT 80 G</t>
  </si>
  <si>
    <t>MIX DELICIAS ALMIFRUT 80 G</t>
  </si>
  <si>
    <t>MIX ENERGÍA ALMIFRUT 80 G</t>
  </si>
  <si>
    <t>MIX NATURAL ALMIFRUT 80 G</t>
  </si>
  <si>
    <t>NUEZ CUARTILLO 1 kg</t>
  </si>
  <si>
    <t>NUEZ MARIPOSA 1 kg</t>
  </si>
  <si>
    <t>PASAS MORENAS 1 kg</t>
  </si>
  <si>
    <t>PASAS RUBIAS 1 kg</t>
  </si>
  <si>
    <t>OTROS SNACKS</t>
  </si>
  <si>
    <t>PANCHITOS PANCHO VILLA 320 g</t>
  </si>
  <si>
    <t>PANCHITOS PANCHO VILLA 500 g</t>
  </si>
  <si>
    <t>POP CORN CARAMELO MARCO POLO 14x250 g</t>
  </si>
  <si>
    <t>RAMITAS QUESO 10x8x42g</t>
  </si>
  <si>
    <t>RAMITAS QUESO 230g</t>
  </si>
  <si>
    <t>RAMITAS QUESO MARCO POLO 75x42g</t>
  </si>
  <si>
    <t>RAMITAS SAL 230g</t>
  </si>
  <si>
    <t>RAMITAS SALADAS MARCO POLO 75x42g</t>
  </si>
  <si>
    <t>SNACK MIX MARCO POLO 290g</t>
  </si>
  <si>
    <t>SNACK MIX MARCO POLO 60x45g</t>
  </si>
  <si>
    <t>TERRA TORTILLA QUESO 12x180G</t>
  </si>
  <si>
    <t>TERRA TORTILLA SAL DE MAR 12x180G</t>
  </si>
  <si>
    <t>PAPA FRITA CORTE AMERICANO 10x350G</t>
  </si>
  <si>
    <t>PAPAS FRITAS AMERICANAS MARCO POLO 42g</t>
  </si>
  <si>
    <t>C54</t>
  </si>
  <si>
    <t>PAPAS FRITAS CASERAS 10x350g</t>
  </si>
  <si>
    <t>PAPAS FRITAS CASERAS MARCO POLO 42g</t>
  </si>
  <si>
    <t>PAPAS FRITAS JAMON SERRANO 180G</t>
  </si>
  <si>
    <t>PAPAS FRITAS RUSTICAS SAL DE MAR MP 38 g</t>
  </si>
  <si>
    <t>PAPAS ORIGINAL KRYZPO 37 g</t>
  </si>
  <si>
    <t>PAPAS QUESO KRYZPO 37 g</t>
  </si>
  <si>
    <t>PF RUSTICAS MERKEN MARCO POLO 185 g</t>
  </si>
  <si>
    <t>PF RUSTICAS SAL MARCO POLO 185g x 12 UN</t>
  </si>
  <si>
    <t>PF RUSTICAS SAL PIMIENTA MARCO POLO 185g</t>
  </si>
  <si>
    <t>PRINGLES ORIGINAL 104G</t>
  </si>
  <si>
    <t>RUSTICAS CAMOTES 12X150G</t>
  </si>
  <si>
    <t>RUSTICAS VEGETALES 12X150G </t>
  </si>
  <si>
    <t>TERRA VEGETALES RÚSTICOS 180g DP</t>
  </si>
  <si>
    <t>BOLSA BASURA BIO 100X120 VIRUTEX 5 uds.</t>
  </si>
  <si>
    <t>BOLSA BASURA BIO 50X70 VIRUTEX 10 uds.</t>
  </si>
  <si>
    <t>BOLSA BASURA BIO 70X90 VIRUTEX 10 uds.</t>
  </si>
  <si>
    <t>BOLSA BASURA BIO 80X110 VIRUTEX 10 UDS.</t>
  </si>
  <si>
    <t>BOLSA BASURA BIO 80X120 VIRUTEX 10 uds.</t>
  </si>
  <si>
    <t>BOLSA BASURA TRAN 90X110 VIRUTEX 10 uds.</t>
  </si>
  <si>
    <t>BOLSA KRAFT C/MANILLA GRANDE 250 UN</t>
  </si>
  <si>
    <t>BOLSA KRAFT MEDIANA C/MANILLA 200 UN</t>
  </si>
  <si>
    <t>BOLSA TERMICA FRIO CALOR 49X41CM</t>
  </si>
  <si>
    <t>BOMBILLA BICOLOR 8 mm</t>
  </si>
  <si>
    <t>BOMBILLA ENVASADA NEGRA 6 mm</t>
  </si>
  <si>
    <t>BOWL PAPEL KRAFT BLANCO 4 OZ PLA COMPOST</t>
  </si>
  <si>
    <t>CLAMSHELL 15,2 X 22,8 CM CAÑA DE AZUCAR</t>
  </si>
  <si>
    <t>CUBRE CALZADO TELA 100 uds.</t>
  </si>
  <si>
    <t>GORRO NEGRO REDECILLA</t>
  </si>
  <si>
    <t>GUANTES BAÑO/LAVANDERIA TALLA M CREATIVA</t>
  </si>
  <si>
    <t>GUANTES LATEX TALLA L 100 UDS.</t>
  </si>
  <si>
    <t>GUANTES LATEX TALLA M 100 UDS.</t>
  </si>
  <si>
    <t>GUANTES LATEX TALLA S 100 UDS.</t>
  </si>
  <si>
    <t>GUANTES NITRILO NEGRO TALLA L 100 UDS</t>
  </si>
  <si>
    <t>GUANTES NITRILO NEGRO TALLA M 100 UDS</t>
  </si>
  <si>
    <t>GUANTES NITRILO NEGRO TALLA S 100 UDS</t>
  </si>
  <si>
    <t>GUANTES VINILO TALLA L 100 uds.</t>
  </si>
  <si>
    <t>GUANTES VINILO TALLA M 100 uds.</t>
  </si>
  <si>
    <t>GUANTES VINILO TALLA S 100 uds.</t>
  </si>
  <si>
    <t>MASCARILLA TRIPLE PLIEGUE 50 uds.</t>
  </si>
  <si>
    <t>PAPEL ANTIGRASA B/N 30X40 cm 500 uds.</t>
  </si>
  <si>
    <t>PAPEL ANTIGRASA B/R 30X40 cm 500 uds.</t>
  </si>
  <si>
    <t>PAPEL ANTIGRASA LONDON 25X20 cm 500 uds.</t>
  </si>
  <si>
    <t>PAPEL ANTIGRASA LONDON 30X40 cm 500 uds.</t>
  </si>
  <si>
    <t>PAPEL ANTIGRASA PASTELERIA 25X20cm500uds</t>
  </si>
  <si>
    <t>PLATO 3 DIVISIONES 23 CM COMPOSTABLE</t>
  </si>
  <si>
    <t>POCILLO SALSAS 2 OZ CAÑA DE AZUCAR</t>
  </si>
  <si>
    <t>REVOLVEDOR MADERA 14 CM 1000 uds.</t>
  </si>
  <si>
    <t>ROLLO ALUMINIO 30 cm x 100 m</t>
  </si>
  <si>
    <t>ROLLO FILM 30 cm x 1400 m</t>
  </si>
  <si>
    <t>ROLLO FILM 38 cm x 1400 m</t>
  </si>
  <si>
    <t>ROLLO FILM 45 cm x 1400 m</t>
  </si>
  <si>
    <t>ROLLO FILM 45 cm x 600 m</t>
  </si>
  <si>
    <t>SET CUBIERTOS 4 PIEZAS</t>
  </si>
  <si>
    <t>TAPA BLANCA VASO 12 OZ CPLA BIO LAVAZZA</t>
  </si>
  <si>
    <t>TAPA BLANCA VASO 8 OZ CPLA BIO LAVAZZA</t>
  </si>
  <si>
    <t>TAPA PAPEL KRAFT BLANCO 8-16OZ PLA COMPO</t>
  </si>
  <si>
    <t>TAPA POCILLO SALSAS 2 OZ CAÑA DE AZUCAR</t>
  </si>
  <si>
    <t>TAPA VASO 12 OZ CPLA BIODEGRADABLE</t>
  </si>
  <si>
    <t>TAPA VASO 8 OZ CPLA BIODEGRADABLE</t>
  </si>
  <si>
    <t>TAPA VASO 9 OZ LAVAZZA</t>
  </si>
  <si>
    <t>VASO 12 OZ RECUBIERTO EN PLA</t>
  </si>
  <si>
    <t>VASO 4 OZ COMPOSTABLE LAVAZZA</t>
  </si>
  <si>
    <t>VASO 8 OZ RECUBIERTO EN PLA</t>
  </si>
  <si>
    <t>VASO D/PARED 12 OZ COMPOSTABLE LAVAZZA</t>
  </si>
  <si>
    <t>VASO D/PARED 12/14 OZ COMPOSTABLE LAVAZZ</t>
  </si>
  <si>
    <t>VASO D/PARED 8 OZ COMPOSTABLE LAVAZZA</t>
  </si>
  <si>
    <t>VASO D/PARED 8/9 OZ COMPOSTABLE GENERICO</t>
  </si>
  <si>
    <t>VASO D/PARED 8/9 OZ COMPOSTABLE LAVAZZA</t>
  </si>
  <si>
    <t>DISPENSADOR DE SALSAS 4 l</t>
  </si>
  <si>
    <t>JABONES</t>
  </si>
  <si>
    <t>98135 ALCOHOL GEL MULTIFLEX ELITE 1 l</t>
  </si>
  <si>
    <t>JABÓN GLICERINA ELITE 5 L</t>
  </si>
  <si>
    <t>JABON MULTIFLEX ESPUMA ELITE 1 L</t>
  </si>
  <si>
    <t>DESENGRASANTE LPU AD CLEAN 5 lts</t>
  </si>
  <si>
    <t>ESPONJA FIBRA VERDE VIRUTEX</t>
  </si>
  <si>
    <t>ESPONJA LAVALOZA VIRUTEX 4 uds.</t>
  </si>
  <si>
    <t>FOODS AD CLEAN 5 lts</t>
  </si>
  <si>
    <t>LAVALOZAS LPU AD CLEAN 5 lts</t>
  </si>
  <si>
    <t>PAÑO ESPONJA NATURAL VIRUTEX 3 UDS</t>
  </si>
  <si>
    <t>PAÑO LIMPIEZA MULTIUSO VIRUTEX 3 uds.</t>
  </si>
  <si>
    <t>TOALLAS DESINFECTANTES VIRUTEX 35 uds.</t>
  </si>
  <si>
    <t>TOALLAS DESINFECTANTES VIRUTEX 50 uds.</t>
  </si>
  <si>
    <t>TRAPERO DOBLE C/OJAL 50X50 VIRUTEX</t>
  </si>
  <si>
    <t>TRAPERO SIMPLE C/OJAL 50X50 VIRUTEX</t>
  </si>
  <si>
    <t>VIRUTILLA ACERO GALVANIZADA N2</t>
  </si>
  <si>
    <t>40712 TOALLA 1H PLUS 200 M</t>
  </si>
  <si>
    <t>40844 TOALLA 2H EXCELLENCE DOBLADA 200 u</t>
  </si>
  <si>
    <t>85116 SERV INTERFOLIADA 2H 400 uds.</t>
  </si>
  <si>
    <t>PAÑO LIMPIEZA MAXWIPE 70 BOBINA 750 UN</t>
  </si>
  <si>
    <t>PAPEL HIGIENICO CLASSIC JUMBO 1H 500 M</t>
  </si>
  <si>
    <t>PAPEL HIGIENICO EXCELLEN 2H 250 M 6 UN</t>
  </si>
  <si>
    <t>PAPEL HIGIENICO EXCELLENCE 2H 20M 16 UN</t>
  </si>
  <si>
    <t>D03</t>
  </si>
  <si>
    <t>SERVILLETA ECOLOGICA 1H 23x22CM 150 UN</t>
  </si>
  <si>
    <t>SERVILLETA INTERFOLIADA 15X9CM 300 UN</t>
  </si>
  <si>
    <t>SERVILLETA MANTEL 2 H 40x40CM 100 UN</t>
  </si>
  <si>
    <t>SERVILLETA MESA EXCELLENCE 1H 500 UN</t>
  </si>
  <si>
    <t>SERVILLETA RESTAURANT 1H 22x23CM 160 UN</t>
  </si>
  <si>
    <t>SERVILLETA RESTAURANT 1H 30x33CM 200 UN</t>
  </si>
  <si>
    <t>TOALLA CLASSIC 1 HOJA 250 M</t>
  </si>
  <si>
    <t>TOALLA EXCELLENCE 2H 200 M</t>
  </si>
  <si>
    <t>D02</t>
  </si>
  <si>
    <t>TOALLA EXCELLENCE 2H 24M 2 UN</t>
  </si>
  <si>
    <t>TOALLA FACIAL 2H 21x14 50 UN</t>
  </si>
  <si>
    <t>TOALLA PLUS EVOLUTION 1H 135 M</t>
  </si>
  <si>
    <t>TOALLA PLUS EVOLUTION 1H 250 M</t>
  </si>
  <si>
    <t>UTENSILIOS DE COCINA</t>
  </si>
  <si>
    <t>ASTIL 30CM REDONDA NEGRO ACE/INOX</t>
  </si>
  <si>
    <t>CACEROLA BAJA CON TAPA Y MANGO 1,2LT</t>
  </si>
  <si>
    <t>CACEROLA BAJA CON TAPA Y MANGO 2,2LT</t>
  </si>
  <si>
    <t>CACEROLA CON TAPA 1,5LT INOX 16X8CM</t>
  </si>
  <si>
    <t>CACEROLA CON TAPA 3,5LT INOX 24X9,5CM</t>
  </si>
  <si>
    <t>CUCHILLO MEDIO 20CM UNIV.</t>
  </si>
  <si>
    <t>C77</t>
  </si>
  <si>
    <t>CUCHILLO MEDIO GOLPE 15CM UNIV. ACE/INOX</t>
  </si>
  <si>
    <t>CUCHILLO MEDIO GOLPE 20CM UNIV. ACE/INOX</t>
  </si>
  <si>
    <t>CUCHILLO MEDIO GOLPE 25CM UNIV. ACE/INOX</t>
  </si>
  <si>
    <t>CUCHILLO MEDIO GOLPE 30CM UNIV. ACE/INOX</t>
  </si>
  <si>
    <t>C44</t>
  </si>
  <si>
    <t>CUCHILLO VEGETALES 11CM UNIV. ACE/INOX</t>
  </si>
  <si>
    <t>Z25</t>
  </si>
  <si>
    <t>SARTÉN TEFLÓN ALUMINIO 20CM</t>
  </si>
  <si>
    <t>SARTÉN TEFLÓN ALUMINIO 24CM</t>
  </si>
  <si>
    <t>SARTÉN TEFLÓN ALUMINIO 28CM</t>
  </si>
  <si>
    <t>SARTÉN TEFLÓN ALUMINIO 32CM</t>
  </si>
  <si>
    <t>TABLA CORTAR AMARILLO 30X46X1,1CM</t>
  </si>
  <si>
    <t>TABLA CORTAR AZUL 30X46X1,1CM</t>
  </si>
  <si>
    <t>TABLA CORTAR BLANCO 30X46X1,1CM</t>
  </si>
  <si>
    <t>TABLA CORTAR ROJO 30X46X1,1CM</t>
  </si>
  <si>
    <t>TABLA CORTAR VERDE 30X46X1,1CM</t>
  </si>
  <si>
    <t>WOK ACERO CON ANTIADHERENTE 28X8,5CM</t>
  </si>
  <si>
    <t>CHULETA CENTRO MARINADA 5 kg 180-220 g</t>
  </si>
  <si>
    <t>CHULETA CENTRO MARINADA 5 kg 220-260 g</t>
  </si>
  <si>
    <t>CHULETA CERDO CENTRO ENTERA BRASIL 18 kg</t>
  </si>
  <si>
    <t>CHULETA CERDO VETADA ENTERA BRASIL 18 kg</t>
  </si>
  <si>
    <t>CHULETA VETADA MARINADA 5 kg 180-220 g</t>
  </si>
  <si>
    <t>CHULETA VETADA MARINADA 5 kg 220-260 g</t>
  </si>
  <si>
    <t>COSTILLAR</t>
  </si>
  <si>
    <t>COSTILLAR BABY BACK 10 kg</t>
  </si>
  <si>
    <t>COSTILLAR BABY BACK LAYERPACK</t>
  </si>
  <si>
    <t>COSTILLAR CERDO 2UN IVP CJ 20 Kg USA</t>
  </si>
  <si>
    <t>COSTILLAR ST. LOUIS IWP 16 kg 1,0-1,2 kg</t>
  </si>
  <si>
    <t>MALAYA DE CERDO</t>
  </si>
  <si>
    <t>LOMO</t>
  </si>
  <si>
    <t>LOMO CENTRO DE CERDO IMP</t>
  </si>
  <si>
    <t>PULPAS</t>
  </si>
  <si>
    <t>PULPA PIERNA 1/8 IMP 20 kg  (2 Uds.)</t>
  </si>
  <si>
    <t>PULPA PIERNA CERDO 1/16 IWP BRASIL 21 kg</t>
  </si>
  <si>
    <t>PULPA PIERNA CERDO MARINADA NAC 10 KG</t>
  </si>
  <si>
    <t>ALEJANDRA GODOY</t>
  </si>
  <si>
    <t>CORDERO</t>
  </si>
  <si>
    <t>CORDERO ENTERO CARCASA</t>
  </si>
  <si>
    <t>PORCIONADOS</t>
  </si>
  <si>
    <t>CHULETA CORDERO SARATOGA</t>
  </si>
  <si>
    <t>CORDERO GARRON DELANTERO</t>
  </si>
  <si>
    <t>CORDERO GARRON TRASERO</t>
  </si>
  <si>
    <t>GOLDEN CHICKEN REBOZADO SADIA 3 KG</t>
  </si>
  <si>
    <t>NUGGET CROCANTE SADIA 3 kg</t>
  </si>
  <si>
    <t>PECHUGA POLLO REBOZ SADIA 25 uds. 120 g</t>
  </si>
  <si>
    <t>SUPREMITA REBOZADA SADIA 3 kg</t>
  </si>
  <si>
    <t>TIRAS PECHUGAS POLLO REBOZADOS SADIA 2KG</t>
  </si>
  <si>
    <t>TRUTRO ALA REBOZADA SADIA 2 KG</t>
  </si>
  <si>
    <t>FILETE POLLO COCIDA EN CUBO SADIA 2 KG</t>
  </si>
  <si>
    <t>FILETE POLLO COCIDA EN TIRAS SADIA 2 KG</t>
  </si>
  <si>
    <t>PECHUGA POLLO COC GRILL 10 KG 80-140 G</t>
  </si>
  <si>
    <t>POLLO DESMECHADO 1 kg</t>
  </si>
  <si>
    <t>POLLO DESMECHADO TERIYAKI</t>
  </si>
  <si>
    <t>TRUTRO ALA ASADA SADIA 2 KG CONG</t>
  </si>
  <si>
    <t>TRUTRO ENTERO ASADO</t>
  </si>
  <si>
    <t>ELABORADOS CRUDOS</t>
  </si>
  <si>
    <t>LOMITO DE CERDO FLOW PACK 120 g</t>
  </si>
  <si>
    <t>ESCALOPA KAYSER VACUNO JAMON QUESO 120GR</t>
  </si>
  <si>
    <t>C26</t>
  </si>
  <si>
    <t>CARNE DESHILACHADA 1 KG</t>
  </si>
  <si>
    <t>CARNE MECHADA CAMPESTRE 1 KG</t>
  </si>
  <si>
    <t>CARNE MECHADA PORCIONADA 120 GR</t>
  </si>
  <si>
    <t>SALSA CHILI 1 KG</t>
  </si>
  <si>
    <t>CARNE MOLIDA 10% MG 1 KG</t>
  </si>
  <si>
    <t>CARNE MOLIDA 10% MG ABAROA 1 KG</t>
  </si>
  <si>
    <t>CARNE MOLIDA 4% MG 1 KG</t>
  </si>
  <si>
    <t>CARNE MOLIDA 6% MG 1 KG</t>
  </si>
  <si>
    <t>CAZUELA DE VACUNO PORC IQF NACIONAL 9 kg</t>
  </si>
  <si>
    <t>CHURRASCO DE POSTA INTERFOLIADO 6KG APRX</t>
  </si>
  <si>
    <t>CHURRASCO VACUNO FLOW PACK 120 g</t>
  </si>
  <si>
    <t>RECORTE DE VACUNO GRASA WAGYU</t>
  </si>
  <si>
    <t>DESPUNTE DE MOLIDA CAB</t>
  </si>
  <si>
    <t>HAMBURGUESA CERTIFIED ANGUS BEEF 113 g</t>
  </si>
  <si>
    <t>D08</t>
  </si>
  <si>
    <t>HAMBURGUESA CERTIFIED ANGUS BEEF 170 g</t>
  </si>
  <si>
    <t>HAMBURGUESA CERTIFIED ANGUS BEEF 170 GR.</t>
  </si>
  <si>
    <t>HAMBURGUESA CERTIFIED ANGUS BEEF 198 G</t>
  </si>
  <si>
    <t>MOLIDA VACUNO 73/27 CAB 4,5 KG</t>
  </si>
  <si>
    <t>MOLIDA VACUNO 80/20 CAB 4,5 KG APROX</t>
  </si>
  <si>
    <t>HAMBURGUESA CLASICA 110 g</t>
  </si>
  <si>
    <t>HAMBURGUESA COCIDA 100 GRS.</t>
  </si>
  <si>
    <t>HAMBURGUESA PREMIUM 216 g</t>
  </si>
  <si>
    <t>HAMBURGUESA VACUNO SMASH 113 GRS/12 UN</t>
  </si>
  <si>
    <t>HAMBURGUESA VACUNO SMASH 135 GRS/12 UN</t>
  </si>
  <si>
    <t>ARROLLADO DE LOMO LAMINADO   500 GR</t>
  </si>
  <si>
    <t>CHORIZO 1 KG</t>
  </si>
  <si>
    <t>CHORIZO 800 GRS</t>
  </si>
  <si>
    <t>CHORIZO LA ESPAÑOLA 1 kg</t>
  </si>
  <si>
    <t>CHORIZO SUIZO 1 KG</t>
  </si>
  <si>
    <t>CHORIZO TIPO CHILLAN 1 KG</t>
  </si>
  <si>
    <t>LONGANIZA 800 GRS</t>
  </si>
  <si>
    <t>LONGANIZA LA ESPAÑOLA 1 kg</t>
  </si>
  <si>
    <t>PATE DE TERNERA SAN JORGE 125 G 16 UDS.</t>
  </si>
  <si>
    <t>PEPPERONI ULTRADELGADO SUGARDALE 1 kg</t>
  </si>
  <si>
    <t>PEPPERONI ULTRADELGADO SUGARDALE 5,67 kg</t>
  </si>
  <si>
    <t>PRIETA A LA CHILENA PF 1 KG</t>
  </si>
  <si>
    <t>PRIETAS 1 KG</t>
  </si>
  <si>
    <t>SALAME ITALIANO LAMINAD SAN JORGE 1,6 kg</t>
  </si>
  <si>
    <t>VIENESAS LA ESPAÑOLA 900 g 20 uds.</t>
  </si>
  <si>
    <t>JAMONES COCIDOS</t>
  </si>
  <si>
    <t>JAMON ACARAMELADO 5,5 KG</t>
  </si>
  <si>
    <t>JAMON PAVO AHUMADO LAMINADO SJ 500 g</t>
  </si>
  <si>
    <t>JAMON PIERNA LAMINADO SAN JORGE 500 g</t>
  </si>
  <si>
    <t>JAMON PLANCHADO LAMINADO SAN JORGE 500 G</t>
  </si>
  <si>
    <t>JAMON SANDWICH LAMINADO PF 500 g</t>
  </si>
  <si>
    <t>JAMON SANDWICH LAMINADO SAN JORGE 500 g</t>
  </si>
  <si>
    <t>JAMONES CURADOS</t>
  </si>
  <si>
    <t>GUANCIALE AL PEPE SIMONINI 500 GR – 2 KG</t>
  </si>
  <si>
    <t>JAMON SERRANO LAMINADO 500 g</t>
  </si>
  <si>
    <t>MORTADELLA MODENA CON PISTACHO 6 - 7 KG</t>
  </si>
  <si>
    <t>PROSCIUTTO CRUDO LAMINADO 500 GRS</t>
  </si>
  <si>
    <t>PROSCIUTTO MATONELLA SIMONINI 3 -5 KG</t>
  </si>
  <si>
    <t>TOCINO AHUMADO 500GR LA PREFERIDA</t>
  </si>
  <si>
    <t>TOCINO AHUMADO LAM CONG NACIONAL 1 kg</t>
  </si>
  <si>
    <t>TOCINO LAMINADO SUGARDALE 1 kg</t>
  </si>
  <si>
    <t>TOCINO LAMINADO SUGARDALE 6,8 kg</t>
  </si>
  <si>
    <t>LACTEOS</t>
  </si>
  <si>
    <t>LECHES</t>
  </si>
  <si>
    <t>LECHE DESCREMADA COLUN 1 l</t>
  </si>
  <si>
    <t>LECHE DESCREMADA COLUN 200 ml</t>
  </si>
  <si>
    <t>LECHE DESCREMADA S/LACTOSA COLUN 1 l</t>
  </si>
  <si>
    <t>LECHE DESCREMADA S/LACTOSA SURLAT 1 lt</t>
  </si>
  <si>
    <t>LECHE DESCREMADA SOPROLE 1 l</t>
  </si>
  <si>
    <t>LECHE ENTERA COLUN 1 l</t>
  </si>
  <si>
    <t>LECHE ENTERA SOPROLE 1 l</t>
  </si>
  <si>
    <t>LECHE ENTERA SURLAT 1L</t>
  </si>
  <si>
    <t>LECHE POLVO 26% MG COLUN 900 g</t>
  </si>
  <si>
    <t>LECHE SEMIDESCREM CHOCOLATE COLUN 200 ml</t>
  </si>
  <si>
    <t>LECHE SEMIDESCREMADA CHOCOLATE 200 ML</t>
  </si>
  <si>
    <t>LECHE SEMIDESCREMADA CHOCOLATE COLUN 1 l</t>
  </si>
  <si>
    <t>LECHE SEMIDESCREMADA COLUN 1 l</t>
  </si>
  <si>
    <t>LECHE SEMIDESCREMADA FRUTILLA 200 ML</t>
  </si>
  <si>
    <t>LECHE SEMIDESCREMADA FRUTILLA 200MLCOLUN</t>
  </si>
  <si>
    <t>LECHE SEMIDESCREMADA SOPROLE 1 l</t>
  </si>
  <si>
    <t>LECHE SEMIDESCREMADA SURLAT 1L</t>
  </si>
  <si>
    <t>YOGHURT</t>
  </si>
  <si>
    <t>YOGHURT  LIGHT VAINILLA 120 GR COLUN</t>
  </si>
  <si>
    <t>YOGHURT BATIDO DAMASCO 120 G LOS ALERCES</t>
  </si>
  <si>
    <t>YOGHURT BATIDO DAMASCO 125 GR COLUN</t>
  </si>
  <si>
    <t>YOGHURT BATIDO FRUTILLA 120G LOS ALERCES</t>
  </si>
  <si>
    <t>YOGHURT BATIDO FRUTILLA 125 GR COLUN</t>
  </si>
  <si>
    <t>YOGHURT BATIDO VAINILLA 120G LOS ALERCES</t>
  </si>
  <si>
    <t>YOGHURT BATIDO VAINILLA 125 GR COLUN</t>
  </si>
  <si>
    <t>YOGHURT DAMASCO BOLSA 1 KG LOS ALERCES</t>
  </si>
  <si>
    <t>YOGHURT FRUTILLA BOLSA 1 KG LOS ALERCES</t>
  </si>
  <si>
    <t>YOGHURT LIGHT DAMASCO 120 GR COLUN</t>
  </si>
  <si>
    <t>YOGHURT LIGHT DAMASCO BOLSA 900GR COLUN</t>
  </si>
  <si>
    <t>YOGHURT LIGHT FRAMBUESA 120 GR COLUN</t>
  </si>
  <si>
    <t>YOGHURT LIGHT FRUTILLA 120 GR COLUN</t>
  </si>
  <si>
    <t>YOGHURT LIGHT FRUTILLA BOLSA 900GR COLUN</t>
  </si>
  <si>
    <t>YOGHURT LIGHT MORA 120 GR COLUN</t>
  </si>
  <si>
    <t>YOGHURT LIGHT VAINILLA BOLSA 900GR COLUN</t>
  </si>
  <si>
    <t>YOGHURT NATURAL BOLSA 1 KG COLUN</t>
  </si>
  <si>
    <t>YOGHURT S/LACTOSA FRUTILLA 125 GR COLUN</t>
  </si>
  <si>
    <t>YOGHURT VAINILLA BOLSA 1 KG COLUN</t>
  </si>
  <si>
    <t>YOGHURT VAINILLA BOLSA 1 KG LOS ALERCES</t>
  </si>
  <si>
    <t>PAVO</t>
  </si>
  <si>
    <t>PECHUGAS</t>
  </si>
  <si>
    <t>PECHUGA PAVO DESHUESADO 15 KG</t>
  </si>
  <si>
    <t>CROQUETA REINETA APANADO FLOWPACK 100 GR</t>
  </si>
  <si>
    <t>MERLUZA FILETE APANADA BOLSA 2,5 KG</t>
  </si>
  <si>
    <t>MERLUZA LOMITO AUSTRAL APANADO 100 GR</t>
  </si>
  <si>
    <t>NUGGETS DE REINETA APANADO BOLSA 400 GR</t>
  </si>
  <si>
    <t>REINETA DE LOMITO APANADO 100 GR</t>
  </si>
  <si>
    <t>CAMARON COCIDO PELADO 100/150 IQF 1 KG</t>
  </si>
  <si>
    <t>CAMARON CRUDO C/CASCARA 36/40 1 KG</t>
  </si>
  <si>
    <t>CAMARON CRUDO PELADO DESVENADO 71/90 1KG</t>
  </si>
  <si>
    <t>CAMARON ECU CRUDO C/ CASCARA 36/40 1 KG</t>
  </si>
  <si>
    <t>CAMARON ECU CRUDO PEL S/COLA 36/40 1KG</t>
  </si>
  <si>
    <t>CAMARON MARIPOSA APANADO 1,36 kg</t>
  </si>
  <si>
    <t>CAMARON MARIPOSA APANADO 500 GRS</t>
  </si>
  <si>
    <t>CAMARON NACIONAL COCIDO PEL 100/200 1 KG</t>
  </si>
  <si>
    <t>LANGOSTINO COLORADO COCIDO 70/120 1KG</t>
  </si>
  <si>
    <t>ANILLOS CALAMAR IQF 1 KG IMPORTADO</t>
  </si>
  <si>
    <t>ANILLOS CALAMAR IQF 1kg IMPORTADO</t>
  </si>
  <si>
    <t>CALAMAR VAINA IQF 1 KG IMPORTADO</t>
  </si>
  <si>
    <t>CARNE DE JAIBA COCIDA IVP 500 GR CONG</t>
  </si>
  <si>
    <t>KANIKAMA 18 CM 500G</t>
  </si>
  <si>
    <t>KANIKAMA 18 cm 500g IMPORTADO</t>
  </si>
  <si>
    <t>LOCOS EN CONSERVA 1 KG CALIBRE 6</t>
  </si>
  <si>
    <t>LOCOS EN CONSERVA 1 KG CALIBRE 8</t>
  </si>
  <si>
    <t>LOCOS EN CONSERVA 1 KG CALIBRE 9-10</t>
  </si>
  <si>
    <t>OSTION 1/2 CONCHA DEL NORTE 20/30 IQF 1K</t>
  </si>
  <si>
    <t>OSTION C/CORAL DEL NORTE IQF 1 KG</t>
  </si>
  <si>
    <t>OSTION SIN CORAL  IQF 1 KG CHILE</t>
  </si>
  <si>
    <t>SURTIDO MARISCOS GOLD  1 KG</t>
  </si>
  <si>
    <t>SURTIDO MARISCOS GOLD  1kg IMPORTADO</t>
  </si>
  <si>
    <t>SURTIDO MARISCOS SILVER  1 KG</t>
  </si>
  <si>
    <t>SURTIDO MARISCOS SILVER  1kg IMPORTADO</t>
  </si>
  <si>
    <t>ATÚN EN TROZOS 50 UP CJ 10 KG IQF</t>
  </si>
  <si>
    <t>ATUN LOMO 2-3 kg CJ 15 kg IMPORTADO</t>
  </si>
  <si>
    <t>ATUN STEAK IVP 150 - 200 GR CJ 5 KG (CAJA)</t>
  </si>
  <si>
    <t>ATUN STEAK IVP 210 - 240 GR CJ 5 KG</t>
  </si>
  <si>
    <t>CONGRIO DORADO MEDALLON 200-240 GRS</t>
  </si>
  <si>
    <t>MERLUZA AUSTRAL FILETE 500G UP CJ10K APP</t>
  </si>
  <si>
    <t>MERLUZA C/P S/E  1 kg 120-170g IMPORTADA</t>
  </si>
  <si>
    <t>MERLUZA C/P S/E  1 kg 170-220g IMPORTADA</t>
  </si>
  <si>
    <t>MERLUZA FILETE C/PIEL S/ESPINA 120-170GR</t>
  </si>
  <si>
    <t>MERLUZA FILETE C/PIEL S/ESPINA 170-220GR</t>
  </si>
  <si>
    <t>PANGASIUS FILETE S/P 1kg 120-170g IMPORT</t>
  </si>
  <si>
    <t>PANGASIUS FILETE S/P 1kg 170-220g IMPORT</t>
  </si>
  <si>
    <t>PANGASIUS FILETE S/P 1KG 170-220G IMPORT</t>
  </si>
  <si>
    <t>REINETA FILETE S/P S/E 1kg 100-400 g IQF</t>
  </si>
  <si>
    <t>REINETA FILETE S/P S/E 1kg 200-400 g IMP</t>
  </si>
  <si>
    <t>TILAPIA FILETE S/P 1kg 140-200g IMPORTAD</t>
  </si>
  <si>
    <t>SALMON AHUMADO LAMINADO 500g cong</t>
  </si>
  <si>
    <t>SALMON AHUMADO RECORTE  500g cong</t>
  </si>
  <si>
    <t>SALMON FILETE 2-3 LB T-D IVP KG</t>
  </si>
  <si>
    <t>SALMON FILETE 3-4 LB T-D IVP KG</t>
  </si>
  <si>
    <t>SALMON FILETE PREMIUM T-D 2-3 LB  KG</t>
  </si>
  <si>
    <t>SALMON FILETE PREMIUM T-D 3-4 LB  IVP KG</t>
  </si>
  <si>
    <t>SALMON FILETE PREMIUM T-D FRESCO CJ 15KG (CAJA)</t>
  </si>
  <si>
    <t>SALMON FILETE PREMIUM T-E 2-3 LB  KG</t>
  </si>
  <si>
    <t>SALMON FILETE PREMIUM T-E FRESCO CJ 15KG (CAJA)</t>
  </si>
  <si>
    <t>SALMON PORCION C/PIEL 150-200 GRS IVP</t>
  </si>
  <si>
    <t>SALMON PORCION S/PIEL 150-200 GRS IVP</t>
  </si>
  <si>
    <t>POLLO ENTERO 1,8 ARGENTINA CJ 18 KG</t>
  </si>
  <si>
    <t>POLLO ENTERO 1,9 ARGENTINA CJ 19 kg</t>
  </si>
  <si>
    <t>FILETILLOS</t>
  </si>
  <si>
    <t>FILETILLO DE POLLO 2 KG</t>
  </si>
  <si>
    <t>FILETILLO DE POLLO DESH BRASIL 2 kg</t>
  </si>
  <si>
    <t>FILETILLO POLLO IQF IMP 1 KG</t>
  </si>
  <si>
    <t>PECHUGA DESHUESADA DE POLLO 1 KG</t>
  </si>
  <si>
    <t>PECHUGA DESHUESADA DE POLLO 2 KG</t>
  </si>
  <si>
    <t>PECHUGAS MARINADAS</t>
  </si>
  <si>
    <t>PECHUGA DESHUESADA DE POLLO MARINADA 1 K</t>
  </si>
  <si>
    <t>PECHUGA DESHUESADA DE POLLO MARINADA 2 K</t>
  </si>
  <si>
    <t>PECHUGA POLLO C/HUESO AGROSUPER 17 kg</t>
  </si>
  <si>
    <t>PECHUGA POLLO MARINADA DESH NAC 18 kg</t>
  </si>
  <si>
    <t>PECHUGA POLLO MARINADA S/H LP 15k</t>
  </si>
  <si>
    <t>TRUTROS</t>
  </si>
  <si>
    <t>TRUTRO ALA IQF BRASIL 1 KG</t>
  </si>
  <si>
    <t>TRUTRO ALA POLLO INTERF BRASIL 15 Kg</t>
  </si>
  <si>
    <t>TRUTRO CORTO IQF 1 Kg</t>
  </si>
  <si>
    <t>TRUTRO CORTO LAYERPACK BRASIL 15KG</t>
  </si>
  <si>
    <t>TRUTRO ENTERO BOLSA 2 KG</t>
  </si>
  <si>
    <t>TRUTRO ENTERO INTERFOLIADO BRASIL 15 kg</t>
  </si>
  <si>
    <t>MANTECA CRUCINA 1 kg</t>
  </si>
  <si>
    <t>MANTEQUILLA  CON SAL TONADITA 5 KG</t>
  </si>
  <si>
    <t>MANTEQUILLA  SIN SAL TONADITA 5 KG</t>
  </si>
  <si>
    <t>MANTEQUILLA C/SAL COLUN 250 g</t>
  </si>
  <si>
    <t>MANTEQUILLA C/SAL SOPROLE 250 g</t>
  </si>
  <si>
    <t>MANTEQUILLA CON SAL TONADITA 250 GR</t>
  </si>
  <si>
    <t>MANTEQUILLA MINI PORCION C/SAL 10GR/100U</t>
  </si>
  <si>
    <t>MANTEQUILLA MINI PORCION SOPROLE 10 g</t>
  </si>
  <si>
    <t>Z44</t>
  </si>
  <si>
    <t>MANTEQUILLA S/SAL SOPROLE 250 g</t>
  </si>
  <si>
    <t>MARGARINA QUALY C/SAL SADIA 500 gr</t>
  </si>
  <si>
    <t>MARGARINA QUILLAYES 1 kg</t>
  </si>
  <si>
    <t>MARGARINA SOPROLE PAN 250 g</t>
  </si>
  <si>
    <t>MARGARINA VEGETAL QUALY C/SAL SADIA 1 KG</t>
  </si>
  <si>
    <t>QUESILLO COLUN 320 g</t>
  </si>
  <si>
    <t>QUESILLO COLUN S/SAL 320 g</t>
  </si>
  <si>
    <t>QUESO BURRATA GRANAROLO 250 GR</t>
  </si>
  <si>
    <t>QUESO CREMA HAHN´S 1,36 kg</t>
  </si>
  <si>
    <t>QUESO CREMA ZANAFOODS 1,36 KG</t>
  </si>
  <si>
    <t>QUESO FETA DOP 1KG (5X 200GR)</t>
  </si>
  <si>
    <t>QUESO FETA ROUSSAS GRANAROLO 200 GR</t>
  </si>
  <si>
    <t>QUESO ITALIAN BLUE GRANAROLO 150 GR</t>
  </si>
  <si>
    <t>QUESO MASCARPONE GRANAROLO 500 GR</t>
  </si>
  <si>
    <t>QUESO MOZZARELLA BOCCONCINI MINI 2 KG</t>
  </si>
  <si>
    <t>QUESO MOZZARELLA BUFALA GRANAROLO 125 GR</t>
  </si>
  <si>
    <t>QUESO MOZZARELLA CILIEGINE BUFALA 125 GR</t>
  </si>
  <si>
    <t>QUESO MOZZARELLA CRUMBLE IQF 2 KG</t>
  </si>
  <si>
    <t>QUESO MOZZARELLA FDL GRANAROLO 125 GR</t>
  </si>
  <si>
    <t>QUESO RICOTTA IQF GRANAROLO 2 KG</t>
  </si>
  <si>
    <t>QUESO GRANA PADANO DOP GRANAROLO 200G</t>
  </si>
  <si>
    <t>QUESO GRANA PADANO GRANAROLO 1KG APROX</t>
  </si>
  <si>
    <t>QUESO GRANA PADANO RUEDA GRANAROLO 39 KG</t>
  </si>
  <si>
    <t>QUESO PARMESANO CONAPROLE IMP 6 kg</t>
  </si>
  <si>
    <t>QUESO PARMESANO RALLADO USA PREM 453GR</t>
  </si>
  <si>
    <t>QUESO PARMIGIANO REGGIANO GRANAROLO 200G</t>
  </si>
  <si>
    <t>QUESO PECORINO ROMANO DOP GRANAROLO 150G</t>
  </si>
  <si>
    <t>QUESO QUATTROCENTO GRANAROLO 1 KG</t>
  </si>
  <si>
    <t>QUESO QUATTROCENTO RUEDA GRANAROLO 38 KG</t>
  </si>
  <si>
    <t>QUESO RALLADO HEBRAS LANALHUE 500 g</t>
  </si>
  <si>
    <t>QUESO RALLADO PARMESANO Y ROMANO 226GR</t>
  </si>
  <si>
    <t>QUESO RALLADO SEMIFINO LANALHUE 500 g</t>
  </si>
  <si>
    <t>QUESO REGGIANITO LA PAULINA 7,5 kg</t>
  </si>
  <si>
    <t>DESP QUESO GAUDA VACIO NACIONAL</t>
  </si>
  <si>
    <t>DESP QUESO MOZZARELLA IVP NACIONAL</t>
  </si>
  <si>
    <t>QUESO AZUL SANTA FE 2 kg</t>
  </si>
  <si>
    <t>QUESO CHEDDAR AMERICANO LAMINADO 272 GR</t>
  </si>
  <si>
    <t>QUESO CHEDDAR LAMINADO 1,92 KG</t>
  </si>
  <si>
    <t>QUESO CHEDDAR LAMINADO LUNCHITAS 2,26 kg</t>
  </si>
  <si>
    <t>QUESO COLBY JACK BARRA 2,72 KG</t>
  </si>
  <si>
    <t>QUESO COLBY JACK DESPUNTE</t>
  </si>
  <si>
    <t>QUESO COLBY JACK LAMINADO 500GR</t>
  </si>
  <si>
    <t>QUESO DE CABRA 1,6KG</t>
  </si>
  <si>
    <t>QUESO DE CABRA MADURO 1 KG</t>
  </si>
  <si>
    <t>QUESO DE CABRA MADURO 3,5 KG</t>
  </si>
  <si>
    <t>QUESO DE CABRA MADURO LAMINADO 500 G</t>
  </si>
  <si>
    <t>QUESO GAUDA AMMERLAND 3 kg</t>
  </si>
  <si>
    <t>QUESO GAUDA GRANULADO 1 kg</t>
  </si>
  <si>
    <t>QUESO GAUDA LAMINADO 500 GR</t>
  </si>
  <si>
    <t>QUESO GAUDA LAMINADO AMMERLAND 1 kg</t>
  </si>
  <si>
    <t>QUESO GAUDA MOLFINO 3,9 kg</t>
  </si>
  <si>
    <t>QUESO GOURMET BALSAMIC BELLAVITANO 150 g</t>
  </si>
  <si>
    <t>QUESO GOURMET ESPRESSO BELLAVITANO 150 g</t>
  </si>
  <si>
    <t>QUESO GOURMET MERLOT BELLAVITANO 150 g</t>
  </si>
  <si>
    <t>QUESO MANTECOSO BARRA 3,5 KG</t>
  </si>
  <si>
    <t>QUESO MOZZARELLA GRANULADO 1 kg</t>
  </si>
  <si>
    <t>QUESO MOZZARELLA HEBRA LEPRINO 6,8 kg</t>
  </si>
  <si>
    <t>QUESO MOZZARELLA LA PAULINA 3,5 kg</t>
  </si>
  <si>
    <t>QUESO MOZZARELLA LAMINADO 500 G</t>
  </si>
  <si>
    <t>QUESO MOZZARELLA MOLFINO 3,5 kg</t>
  </si>
  <si>
    <t>QUESO MOZZARELLA TREGGAR 2,7 kg</t>
  </si>
  <si>
    <t>QUESO PARMESANO HEBRA 500 GR</t>
  </si>
  <si>
    <t>QUESO PARMESANO RALLADO 500 GR</t>
  </si>
  <si>
    <t>QUESO PEPPER JACK BARRA 2,73 KG</t>
  </si>
  <si>
    <t>QUESO PEPPER JACK DESPUNTE</t>
  </si>
  <si>
    <t>QUESO PEPPER JACK LAMINADO 500GR</t>
  </si>
  <si>
    <t>QUESO PROVOLONE GRANAROLO 5 KG</t>
  </si>
  <si>
    <t>ARRACHERA CAT V CONG  CHILE</t>
  </si>
  <si>
    <t>ASADO DE TIRA 2 CM CAT V CONG  CHILE</t>
  </si>
  <si>
    <t>ASADO DE TIRA 3C CERTIFIED ANGUS BEEF</t>
  </si>
  <si>
    <t>ASADO DE TIRA 8 CM CAT V CONG  CHILE</t>
  </si>
  <si>
    <t>CHUCK ROLL CERTIFIED ANGUS BEEF</t>
  </si>
  <si>
    <t>ENTRAÑA CERTIFIED ANGUS BEEF</t>
  </si>
  <si>
    <t>ENTRAÑA CHOICE USA</t>
  </si>
  <si>
    <t>ENTRAÑA S/PIEL CERTIFIED ANGUS BEEF</t>
  </si>
  <si>
    <t>ENTRECOT CAT V CONG CHILE</t>
  </si>
  <si>
    <t>FLAT IRON CAT V CONG  CHILE</t>
  </si>
  <si>
    <t>LOMO LISO C/FIL C/H CERTIFIED ANGUS BEEF</t>
  </si>
  <si>
    <t>LOMO LISO CAT V CONG  CHILE</t>
  </si>
  <si>
    <t>LOMO LISO CERTIFIED ANGUS BEEF</t>
  </si>
  <si>
    <t>LOMO VETADO  CAT V CONG  CHILE</t>
  </si>
  <si>
    <t>LOMO VETADO C/H CERTIFIED ANGUS BEEF</t>
  </si>
  <si>
    <t>LOMO VETADO CERTIFIED ANGUS BEEF</t>
  </si>
  <si>
    <t>PUNTA DE GANSO  CAT V CONG  CHILE</t>
  </si>
  <si>
    <t>PUNTA DE GANSO CERTIFIED ANGUS BEEF</t>
  </si>
  <si>
    <t>PUNTA PALETA CERTIFIED ANGUS BEEF</t>
  </si>
  <si>
    <t>PUNTA PICANA CERTIFIED ANGUS BEEF</t>
  </si>
  <si>
    <t>TAPABARRIGA ARRACHERA CERTIF. ANGUS BEEF</t>
  </si>
  <si>
    <t>TAPAPECHO CAT V CONG  CHILE</t>
  </si>
  <si>
    <t>TAPAPECHO CERTIFIED ANGUS BEEF</t>
  </si>
  <si>
    <t>TOMAHAWK CAT V CONG  CHILE</t>
  </si>
  <si>
    <t>TOMAHAWK CERTIFIED ANGUS BEEF</t>
  </si>
  <si>
    <t>CARNES PREMIUM</t>
  </si>
  <si>
    <t>DESPUNTE LOMO LISO</t>
  </si>
  <si>
    <t>LOMO LISO PORCIONADO 250 GRS</t>
  </si>
  <si>
    <t>LOMO VETADO PORCIONADO 250 GRS</t>
  </si>
  <si>
    <t>SUBPRODUCTOS</t>
  </si>
  <si>
    <t>COGOTE CONGELADO IMP</t>
  </si>
  <si>
    <t>GUATA CALLO VACUNO</t>
  </si>
  <si>
    <t>HIGADO VACUNO</t>
  </si>
  <si>
    <t>COSTO SEP</t>
  </si>
  <si>
    <t>ESTADO SEP</t>
  </si>
  <si>
    <t>PRECIO SEP</t>
  </si>
  <si>
    <t>Columna1</t>
  </si>
  <si>
    <t>Columna2</t>
  </si>
  <si>
    <t>CAT. MANUAL al 08-09</t>
  </si>
  <si>
    <t>S. PROPUESTO LP OCT</t>
  </si>
  <si>
    <t>STOCK AL 08-09</t>
  </si>
  <si>
    <t>COSTO OCT AL 27-08</t>
  </si>
  <si>
    <t>PRECIO UMV</t>
  </si>
  <si>
    <t>PRECIO UMB</t>
  </si>
  <si>
    <t>MARGEN UNITARIO UMV</t>
  </si>
  <si>
    <t>40642100-C01</t>
  </si>
  <si>
    <t>40642100FS00</t>
  </si>
  <si>
    <t>MARLENE SCHWANER</t>
  </si>
  <si>
    <t>REPUESTOS LA SPAZIALE</t>
  </si>
  <si>
    <t>Caja 1 Unidad</t>
  </si>
  <si>
    <t>INDICAR PRECIO VTA</t>
  </si>
  <si>
    <t>104516230-C01</t>
  </si>
  <si>
    <t>104516230FS00</t>
  </si>
  <si>
    <t>105201010-UN</t>
  </si>
  <si>
    <t>105201010FS00</t>
  </si>
  <si>
    <t>BANDEJA PARA HORNOS 440X320 MM LISA (UNIDAD)</t>
  </si>
  <si>
    <t>Unidad</t>
  </si>
  <si>
    <t>104523560-ST</t>
  </si>
  <si>
    <t>104523560FS00</t>
  </si>
  <si>
    <t>ST</t>
  </si>
  <si>
    <t>C</t>
  </si>
  <si>
    <t>104535700-ST</t>
  </si>
  <si>
    <t>104535700FS00</t>
  </si>
  <si>
    <t>27370.0002 - VALVULA DE AGUA CALIENTE (UNIDAD)</t>
  </si>
  <si>
    <t/>
  </si>
  <si>
    <t>104536070-ST</t>
  </si>
  <si>
    <t>104536070FS00</t>
  </si>
  <si>
    <t>34202.0004 - VALVULA DIESPENSADO (UNIDAD)</t>
  </si>
  <si>
    <t>104536080-ST</t>
  </si>
  <si>
    <t>104536080FS00</t>
  </si>
  <si>
    <t>219 - GUARNIZIONE OR 102 VITON (UNIDAD)</t>
  </si>
  <si>
    <t>104536090-ST</t>
  </si>
  <si>
    <t>104536090FS00</t>
  </si>
  <si>
    <t>220 - ASTA RUBINETTO (UNIDAD)</t>
  </si>
  <si>
    <t>104536110-ST</t>
  </si>
  <si>
    <t>104536110FS00</t>
  </si>
  <si>
    <t>222 - PORTA GUARNIZIONE (UNIDAD)</t>
  </si>
  <si>
    <t>104536270-ST</t>
  </si>
  <si>
    <t>104536270FS00</t>
  </si>
  <si>
    <t>643 - VITE TE 5X25 INOX (UNIDAD)</t>
  </si>
  <si>
    <t>104536280-ST</t>
  </si>
  <si>
    <t>104536280FS00</t>
  </si>
  <si>
    <t>645 - FILTRO 2 CAFFE (UNIDAD)</t>
  </si>
  <si>
    <t>104536480-ST</t>
  </si>
  <si>
    <t>104536480FS00</t>
  </si>
  <si>
    <t>5505 - RESISTENZA 3 GR. 220V/3800W NICHE (UNIDAD)</t>
  </si>
  <si>
    <t>104536500-ST</t>
  </si>
  <si>
    <t>104536500FS00</t>
  </si>
  <si>
    <t>6139 - GIUNTINO POMPA (UNIDAD)</t>
  </si>
  <si>
    <t>104536510-ST</t>
  </si>
  <si>
    <t>104536510FS00</t>
  </si>
  <si>
    <t>7580 - GUARNIZIONE OR 12,10X 2,7 EPDM (UNIDAD)</t>
  </si>
  <si>
    <t>104536530-ST</t>
  </si>
  <si>
    <t>104536530FS00</t>
  </si>
  <si>
    <t>8256 - GUAINA GOMMA PER TUBO VAPORE (UNIDAD)</t>
  </si>
  <si>
    <t>104536540-ST</t>
  </si>
  <si>
    <t>104536540FS00</t>
  </si>
  <si>
    <t>8333 - ASTA PER VITONE FILETTATA L=43.5 (UNIDAD)</t>
  </si>
  <si>
    <t>104536550-ST</t>
  </si>
  <si>
    <t>104536550FS00</t>
  </si>
  <si>
    <t>8354 - GUARNIZIONEN OR YUBO VAPORE (UNIDAD)</t>
  </si>
  <si>
    <t>104536560-ST</t>
  </si>
  <si>
    <t>104536560FS00</t>
  </si>
  <si>
    <t>8484 - MANOPOLA GAS S2/S5 (UNIDAD)</t>
  </si>
  <si>
    <t>104536570-ST</t>
  </si>
  <si>
    <t>104536570FS00</t>
  </si>
  <si>
    <t>8570 - CENTRALINA 230 V (UNIDAD)</t>
  </si>
  <si>
    <t>104536580-ST</t>
  </si>
  <si>
    <t>104536580FS00</t>
  </si>
  <si>
    <t>8851 - RACCORDO DRITTO 1/8" MASCHIO NICH (UNIDAD)</t>
  </si>
  <si>
    <t>104536590-ST</t>
  </si>
  <si>
    <t>104536590FS00</t>
  </si>
  <si>
    <t>5124 - PROTEZIONE PER VALVOLINO (UNIDAD)</t>
  </si>
  <si>
    <t>104536860-ST</t>
  </si>
  <si>
    <t>104536860FS00</t>
  </si>
  <si>
    <t>10066304 - PROTECCION DE GOMA TUBO VAPOR (UNIDAD)</t>
  </si>
  <si>
    <t>104536880-ST</t>
  </si>
  <si>
    <t>104536880FS00</t>
  </si>
  <si>
    <t>10065506 - FILTRO PARA AGUA (UNIDAD)</t>
  </si>
  <si>
    <t>104536900-ST</t>
  </si>
  <si>
    <t>104536900FS00</t>
  </si>
  <si>
    <t>10090016 - RACOR EN L 1/8 AC. RAPIDO + O (UNIDAD)</t>
  </si>
  <si>
    <t>104536910-ST</t>
  </si>
  <si>
    <t>104536910FS00</t>
  </si>
  <si>
    <t>10066463 - LLAVE ESPERA DE 1/8 M - 17 F (UNIDAD)</t>
  </si>
  <si>
    <t>104537130-ST</t>
  </si>
  <si>
    <t>104537130FS00</t>
  </si>
  <si>
    <t>10066188 - JUNTA PARA TAPON (UNIDAD)</t>
  </si>
  <si>
    <t>104537140-ST</t>
  </si>
  <si>
    <t>104537140FS00</t>
  </si>
  <si>
    <t>10066189 - JUNTA (UNIDAD)</t>
  </si>
  <si>
    <t>104537150-ST</t>
  </si>
  <si>
    <t>104537150FS00</t>
  </si>
  <si>
    <t>10066180 - ELECTROVALVULA DE GRUPO (UNIDAD)</t>
  </si>
  <si>
    <t>104537250-ST</t>
  </si>
  <si>
    <t>104537250FS00</t>
  </si>
  <si>
    <t>0V1654 - LLAVE DE INTERRUPTOR (UNIDAD)</t>
  </si>
  <si>
    <t>104537260-ST</t>
  </si>
  <si>
    <t>104537260FS00</t>
  </si>
  <si>
    <t>0V1141 - MICROINTERRUPTOR (UNIDAD)</t>
  </si>
  <si>
    <t>104537270-ST</t>
  </si>
  <si>
    <t>104537270FS00</t>
  </si>
  <si>
    <t>257106 - BOBINA SOLUBLE 10 W (UNIDAD)</t>
  </si>
  <si>
    <t>104537280-ST</t>
  </si>
  <si>
    <t>104537280FS00</t>
  </si>
  <si>
    <t>257105 - TUBO SIN ANILLO VERSION 24 V (UNIDAD)</t>
  </si>
  <si>
    <t>104544880-ST</t>
  </si>
  <si>
    <t>104544880FS00</t>
  </si>
  <si>
    <t>105201660-ST</t>
  </si>
  <si>
    <t>105201660FS00</t>
  </si>
  <si>
    <t>SUBCONJUNTO PORTARRODILLO IZQUIERDO ALFA (UNIDAD)</t>
  </si>
  <si>
    <t>105201680-ST</t>
  </si>
  <si>
    <t>105201680FS00</t>
  </si>
  <si>
    <t>RELOJ 90MINUTI BPL ALFA 11 (UNIDAD)</t>
  </si>
  <si>
    <t>105201700-ST</t>
  </si>
  <si>
    <t>105201700FS00</t>
  </si>
  <si>
    <t>DADO M6X1 H7 NICH SINISTRO (UNIDAD)</t>
  </si>
  <si>
    <t>105201730-ST</t>
  </si>
  <si>
    <t>105201730FS00</t>
  </si>
  <si>
    <t>SUBCONJUNTO PORTARRODILLO DERECHO ALFA 2 (UNIDAD)</t>
  </si>
  <si>
    <t>105201740-ST</t>
  </si>
  <si>
    <t>105201740FS00</t>
  </si>
  <si>
    <t>RESISTENCIA VNLA 2700W ALFA 41 (UNIDAD)</t>
  </si>
  <si>
    <t>105201760-ST</t>
  </si>
  <si>
    <t>105201760FS00</t>
  </si>
  <si>
    <t>MANILLA RELOJ ALFA11 (UNIDAD)</t>
  </si>
  <si>
    <t>105201780-ST</t>
  </si>
  <si>
    <t>105201780FS00</t>
  </si>
  <si>
    <t>BISAGRA PUERTA HORNO S400 ALFA 43 (UNIDAD)</t>
  </si>
  <si>
    <t>105201790-ST</t>
  </si>
  <si>
    <t>105201790FS00</t>
  </si>
  <si>
    <t>MOTOR V.220-240 ALFA41 (UNIDAD)</t>
  </si>
  <si>
    <t>40009390-ST</t>
  </si>
  <si>
    <t>40009390FS00</t>
  </si>
  <si>
    <t>TORNILLO FIJACION HORNO ALFA 43 (UNIDAD)</t>
  </si>
  <si>
    <t>40009410-ST</t>
  </si>
  <si>
    <t>40009410FS00</t>
  </si>
  <si>
    <t>MOTOR HORNO BASTAGO LARGO ALFA 43 (UNIDAD)</t>
  </si>
  <si>
    <t>40009430-ST</t>
  </si>
  <si>
    <t>40009430FS00</t>
  </si>
  <si>
    <t>LAMPARA ALTA DE TEMPERATURA 25W/230V/300 (UNIDAD)</t>
  </si>
  <si>
    <t>40009440-ST</t>
  </si>
  <si>
    <t>40009440FS00</t>
  </si>
  <si>
    <t>TERMOSTATO SEGURIDAD HORNO SMEG (UNIDAD)</t>
  </si>
  <si>
    <t>40009450-ST</t>
  </si>
  <si>
    <t>40009450FS00</t>
  </si>
  <si>
    <t>VIDRIO INTERIORHORNO ALFA 43 (UNIDAD)</t>
  </si>
  <si>
    <t>AF01</t>
  </si>
  <si>
    <t>ENCARGADO CATEGORÍA</t>
  </si>
  <si>
    <t>Diferencia</t>
  </si>
  <si>
    <t>COSTO 08-10</t>
  </si>
  <si>
    <t>COSTO</t>
  </si>
  <si>
    <t>MG</t>
  </si>
  <si>
    <t>DESCUENTO AUTÓNOMO</t>
  </si>
  <si>
    <t>104518450AF01</t>
  </si>
  <si>
    <t xml:space="preserve">QUESO GAUDA AMMERLAND 3 KG </t>
  </si>
  <si>
    <t>Kilogramo</t>
  </si>
  <si>
    <t>104519930AF01</t>
  </si>
  <si>
    <t>QUESO GAUDA MOLFINO 3,9 kg (Caja)</t>
  </si>
  <si>
    <t>104522620AF01</t>
  </si>
  <si>
    <t xml:space="preserve">TRUTRO ALA POLLO INTERF BRASIL 15 KG </t>
  </si>
  <si>
    <t>Caja</t>
  </si>
  <si>
    <t>104524330AF01</t>
  </si>
  <si>
    <t xml:space="preserve">PECHUGA POLLO MARINADA DESH BRASIL 2 KG </t>
  </si>
  <si>
    <t>Caja 6 Unidades</t>
  </si>
  <si>
    <t>104524530AF01</t>
  </si>
  <si>
    <t xml:space="preserve">TRUTRO ALA IQF BRASIL 1 KG </t>
  </si>
  <si>
    <t>104524940AF01</t>
  </si>
  <si>
    <t xml:space="preserve">VACUNO CONGELADO </t>
  </si>
  <si>
    <t>GUATA CALLO VACUNO PARAGUAY</t>
  </si>
  <si>
    <t>104524980AF01</t>
  </si>
  <si>
    <t>POSTA ROSADA</t>
  </si>
  <si>
    <t>POSTA ROSADA CAT U CONGELADA COL</t>
  </si>
  <si>
    <t>POSTA ROSADA CAT C CONGELADA BRASIL</t>
  </si>
  <si>
    <t>104525000AF01</t>
  </si>
  <si>
    <t>POSTA ROSADA CAT V CONGELADA COL</t>
  </si>
  <si>
    <t>104526890AF01</t>
  </si>
  <si>
    <t>POSTA ROSADA CAT V CONG PRY</t>
  </si>
  <si>
    <t>104539990AF01</t>
  </si>
  <si>
    <t>QUESO GOUDA LAMINADO AMMERLAND 1 KG</t>
  </si>
  <si>
    <t>150001947AF01</t>
  </si>
  <si>
    <t>HIGADO VACUNO USA</t>
  </si>
  <si>
    <t>150001952AF01</t>
  </si>
  <si>
    <t>POSTA ROSADA CAT V CONG BRASIL</t>
  </si>
  <si>
    <t>150001986AF01</t>
  </si>
  <si>
    <t xml:space="preserve">CHULETA CERDO CENTRO ENTERA BRASIL 18 KG </t>
  </si>
  <si>
    <t>150001987AF01</t>
  </si>
  <si>
    <t xml:space="preserve">CHULETA CERDO VETADA ENTERA BRASIL 18 KG </t>
  </si>
  <si>
    <t>150001995AF01</t>
  </si>
  <si>
    <t xml:space="preserve">PULPA PIERNA 1/8 IMP 21 KG  </t>
  </si>
  <si>
    <t>COSTO JUN</t>
  </si>
  <si>
    <t>ELIMINACIÓN</t>
  </si>
  <si>
    <t>PRECIO JUN</t>
  </si>
  <si>
    <t>CAT. MANUAL al 18-06</t>
  </si>
  <si>
    <t>S. PROPUESTO LP JUL</t>
  </si>
  <si>
    <t>COSTO JUL AL 18-06</t>
  </si>
  <si>
    <t>COSTO JUL</t>
  </si>
  <si>
    <t>DIF EN COSTOS</t>
  </si>
  <si>
    <t>ESTADO JULIO</t>
  </si>
  <si>
    <t>%MG</t>
  </si>
  <si>
    <t xml:space="preserve">CHORIZO WINTER 1 KG </t>
  </si>
  <si>
    <t>JALAPENO NACHO CHEESE BITES 1 KG</t>
  </si>
  <si>
    <t>BOLLERIA Y REPOSTERIA</t>
  </si>
  <si>
    <t xml:space="preserve">HELADO TRISABOR FRUGELE 1 L </t>
  </si>
  <si>
    <t xml:space="preserve">PAPAS FRITAS C.A LIMON MARCO POLO 200 G </t>
  </si>
  <si>
    <t xml:space="preserve">PAPAS FRITAS INFERNO SPICY CHEDDAR 175G </t>
  </si>
  <si>
    <t xml:space="preserve">ATUN STEAK 170-220G CJ 5 KG IMPORTADO </t>
  </si>
  <si>
    <t>QUESO CREMA CALIFORNIA IMP 1,36 KG</t>
  </si>
  <si>
    <t>QUESO  GAUDA LAMINADO   500 GR</t>
  </si>
  <si>
    <t xml:space="preserve">ACEITE DE OLIVA MAGNUM J.LLORENS 1,5 LT </t>
  </si>
  <si>
    <t>CREMAS</t>
  </si>
  <si>
    <t>CREMA CHANTILLY SOPROLE 250 ML</t>
  </si>
  <si>
    <t xml:space="preserve">*D*ESENCIA DE VAINILLA MP 500ML </t>
  </si>
  <si>
    <t>PAN HAMBURGUESA 11 CM BRIOCHE</t>
  </si>
  <si>
    <t>PREMEZCLAS</t>
  </si>
  <si>
    <t xml:space="preserve">MEJORADOR PANES CROCANTES 25 KG CSM </t>
  </si>
  <si>
    <t xml:space="preserve">MEJORADOR PANES SOFT CL 25 KG CSM </t>
  </si>
  <si>
    <t xml:space="preserve">PIÑA EN TROCITOS ESMERALDA 565 G </t>
  </si>
  <si>
    <t>LICORES</t>
  </si>
  <si>
    <t>COCTELES</t>
  </si>
  <si>
    <t xml:space="preserve">COCTEL SPIRIT VODKA MOJITO 5.5° 275CC </t>
  </si>
  <si>
    <t xml:space="preserve">COCTEL SPIRIT VODKA APPLE 5.5° 275CC </t>
  </si>
  <si>
    <t xml:space="preserve">COCTEL SPIRIT VODKA PINEAPPLE 5.5° 275CC </t>
  </si>
  <si>
    <t xml:space="preserve">COCTEL SPIRIT VODKA BLUEBERRY 5.5° 275CC </t>
  </si>
  <si>
    <t>ESPUMANTE</t>
  </si>
  <si>
    <t xml:space="preserve">ESPUMANTE FIESTA MOSCATO 12° 750CC </t>
  </si>
  <si>
    <t xml:space="preserve">ESPUMANTE FIESTA DEMI SEC 12° 750CC </t>
  </si>
  <si>
    <t xml:space="preserve">ESPUMANTE FIESTA BRUT 12° 750CC </t>
  </si>
  <si>
    <t>GIN</t>
  </si>
  <si>
    <t xml:space="preserve">GIN MG EXTRA SECO 40° 700CC </t>
  </si>
  <si>
    <t xml:space="preserve">GIN MASTER'S LONDON DRY PINK 40° 700CC </t>
  </si>
  <si>
    <t xml:space="preserve">GIN MASTER'S LONDON DRY 40° 700CC </t>
  </si>
  <si>
    <t>PISCO</t>
  </si>
  <si>
    <t xml:space="preserve">PISCO CAPISCO 35° 700CC </t>
  </si>
  <si>
    <t xml:space="preserve">PISCO ENVEJECIDO CAPISCO 42° 700CC </t>
  </si>
  <si>
    <t xml:space="preserve">PISCO TRANSPARENTE CAPISCO 42° 700CC </t>
  </si>
  <si>
    <t xml:space="preserve">PISCO LOS NICHOS 35° 750CC </t>
  </si>
  <si>
    <t xml:space="preserve">PISCO LOS NICHOS 40° 750CC </t>
  </si>
  <si>
    <t>RON</t>
  </si>
  <si>
    <t xml:space="preserve">LICOR CREAM BARCELO 17° 700CC </t>
  </si>
  <si>
    <t xml:space="preserve">RON AÑEJO BARCELO 37.5° 1000CC </t>
  </si>
  <si>
    <t>VINO</t>
  </si>
  <si>
    <t xml:space="preserve">VINO RVA CARMENERE BAKUS 13° 750CC </t>
  </si>
  <si>
    <t xml:space="preserve">VINO RVA CABERNET S. BAKUS 13° 750CC </t>
  </si>
  <si>
    <t xml:space="preserve">VINO RVA MERLOT BAKUS 13° 750CC </t>
  </si>
  <si>
    <t xml:space="preserve">VINO RVA SAUVIGNON B. BAKUS 12,5° 750CC </t>
  </si>
  <si>
    <t xml:space="preserve">VINO GRAN RVA CABERNET S BAKUS 14° 750CC </t>
  </si>
  <si>
    <t xml:space="preserve">VINO GRAN RVA MERLOT BAKUS 14° 750CC </t>
  </si>
  <si>
    <t xml:space="preserve">VINO VAR. MERLOT BAKUS 13° 750CC </t>
  </si>
  <si>
    <t xml:space="preserve">VINO GRAN RVA SAUVIGNONB BAKUS 13° 750CC </t>
  </si>
  <si>
    <t xml:space="preserve">VINO VAR. CARMENERE BAKUS 13° 750CC </t>
  </si>
  <si>
    <t xml:space="preserve">VINO VAR. CABERNET S. BAKUS 13° 750CC </t>
  </si>
  <si>
    <t xml:space="preserve">VINO GRAN RVA CARMENERE BAKUS 14° 750CC </t>
  </si>
  <si>
    <t>WHISKY</t>
  </si>
  <si>
    <t xml:space="preserve">WHISKY FIRE EVAN WILLIAMS 35° 750CC </t>
  </si>
  <si>
    <t xml:space="preserve">WHISKY HONEY EVAN WILLIAMS 35° 750CC </t>
  </si>
  <si>
    <t xml:space="preserve">WHISKY PEACH EVAN WILLIAMS 35° 750CC </t>
  </si>
  <si>
    <t>CREMA CHAMPIÑON CAROZZI 1 KG</t>
  </si>
  <si>
    <t xml:space="preserve">TERRA TORTILLA MAIZ MORADO 12X180G </t>
  </si>
  <si>
    <t xml:space="preserve">LICOR BOT 700CC GRANADINA DON VITO </t>
  </si>
  <si>
    <t>LP OCTUBRE 2024</t>
  </si>
  <si>
    <t xml:space="preserve">MAYONESA MINI DELI HELLMANNS 7 G </t>
  </si>
  <si>
    <t>ALMIDON DE MAIZ CAMSA 1 KG</t>
  </si>
  <si>
    <t xml:space="preserve">MOSTAZA MINI HELLMANNS 8 G </t>
  </si>
  <si>
    <t xml:space="preserve">PAPAYA AL JUGO FRASCO QUIMEY 1 KG </t>
  </si>
  <si>
    <t xml:space="preserve">ALCOHOL DESINFECTANTE 1 L </t>
  </si>
  <si>
    <t>LP JUNIO 2024</t>
  </si>
  <si>
    <t xml:space="preserve">ANCHOAS EN ACEITE MARBELLA 90 G </t>
  </si>
  <si>
    <t xml:space="preserve">40722 TOALLA 2H EXCELLENCE 200 M </t>
  </si>
  <si>
    <t>LP MAYO 2024</t>
  </si>
  <si>
    <t xml:space="preserve">81221 SERV COCTEL CINEPLANET 24X24 CM </t>
  </si>
  <si>
    <t>LP AGOSTO 2024</t>
  </si>
  <si>
    <t xml:space="preserve">40702 TOALLA 1H PLUS 300 M </t>
  </si>
  <si>
    <t>LP SEPTIEMBRE 2024</t>
  </si>
  <si>
    <t>SALSAS Y TOPPINGS</t>
  </si>
  <si>
    <t xml:space="preserve">SALSA CHILIS BOLSA 1 KG </t>
  </si>
  <si>
    <t xml:space="preserve">ACEITE OLIVA E/VIRGEN OLITALIA 250 ML </t>
  </si>
  <si>
    <t xml:space="preserve">MERMELADA MINI MORA RELKON 20 G </t>
  </si>
  <si>
    <t>MAYONESA TIPO CASERA DON JUAN 1 L</t>
  </si>
  <si>
    <t xml:space="preserve"> 2024</t>
  </si>
  <si>
    <t>AJI SMOKED MINI INFERNO 8 G.</t>
  </si>
  <si>
    <t>U40</t>
  </si>
  <si>
    <t>ATUN ACEITE VAN CAMPS IMP 354 G</t>
  </si>
  <si>
    <t>ATUN AGUA VAN CAMPS IMP 184 G</t>
  </si>
  <si>
    <t xml:space="preserve">PRINGLES US CH CHEESE 14 X 158G </t>
  </si>
  <si>
    <t>28500 SERV LUNCH BLAN 14X14CM ELITE500UN</t>
  </si>
  <si>
    <t>SUCRALOSA LIQUIDA CERO K IANSA 250 ML</t>
  </si>
  <si>
    <t>STEVIA LIQUIDA CERO K IANSA 250 ML</t>
  </si>
  <si>
    <t>ACEITUNA NEGRA ENTERA 950 G</t>
  </si>
  <si>
    <t>RODRIGO GUAJARDO</t>
  </si>
  <si>
    <t>ELABORADOS CARNICOS CRUDOS</t>
  </si>
  <si>
    <t>ELABORADOS VACUNO</t>
  </si>
  <si>
    <t>CHURRASCO VACUNO FLOW PACK 120 G</t>
  </si>
  <si>
    <t>ARROZ PREGRANEADO TUCAPEL 2 KG</t>
  </si>
  <si>
    <t>ACEITE SOYA MULTIPROPOSITO USA 17,6 L</t>
  </si>
  <si>
    <t>LENTEJAS RIO GRANDE 1 KG</t>
  </si>
  <si>
    <t>97051 JABON LIQUIDO GLICERINA ELITE 5 L</t>
  </si>
  <si>
    <t>40750 TOALLA 2H EXCELLENCE 150 M</t>
  </si>
  <si>
    <t>QUESO CHEDDAR LAMINADO 2,26 KG</t>
  </si>
  <si>
    <t>ARROZ G1 IMPORTADO 1 KG</t>
  </si>
  <si>
    <t>SOPA POLLO CON FIDEOS NATUREZZA 55 G</t>
  </si>
  <si>
    <t>SOPA COSTILLA CON FIDEOS NATUREZZA 55 G</t>
  </si>
  <si>
    <t>SOPA POLLO CON ARROZ NATUREZZA 55 G</t>
  </si>
  <si>
    <t>SOPA CARNE CON CABELLOS NATUREZZA 55 G</t>
  </si>
  <si>
    <t>CHOCLO TETRA WASIL 500 G</t>
  </si>
  <si>
    <t>SPAGHETTI N°5 SAN REMO 400 G</t>
  </si>
  <si>
    <t>DETERGENTE LIQUIDO 1 L</t>
  </si>
  <si>
    <t>CREMA DE ESPARRAGO NATUREZZA 55 G</t>
  </si>
  <si>
    <t>CREMA DE CHAMPIÑON NATUREZZA 55 G</t>
  </si>
  <si>
    <t>CREMA DE CHOCLO NATUREZZA 55 G</t>
  </si>
  <si>
    <t>LAVALOZA AROMA LIMON IMPEKE 750 ML</t>
  </si>
  <si>
    <t>SPAGHETTI FAVORITA 500 G</t>
  </si>
  <si>
    <t>LENTEJAS BANQUETE 5 MM 1 KG</t>
  </si>
  <si>
    <t>GUANTES MULTIUSO TALLA M IMPEKE</t>
  </si>
  <si>
    <t>JUREL AL NATURAL SAN JOSE 425 G</t>
  </si>
  <si>
    <t>COSTILLAR CON PANCETA 3UN IWP IMP 18 KG</t>
  </si>
  <si>
    <t>MANTEQUILLA MINI PORTION SOPROLE 10 G</t>
  </si>
  <si>
    <t>X84</t>
  </si>
  <si>
    <t>SALMON FILETE PRIUM T-D IQF 10 KG CONG</t>
  </si>
  <si>
    <t>TOCINO AHUMADO LAM CONG NACIONAL 1 KG</t>
  </si>
  <si>
    <t>SALMON AHUMADO LAMINADO 200G CONG</t>
  </si>
  <si>
    <t>LIMPIADOR PISO BALDOSA 59 ML</t>
  </si>
  <si>
    <t>PECHUGA DE PAVO ENTERA SOPRAVAL 14 kg</t>
  </si>
  <si>
    <t>VASO 8,25 OZ LAVAZZA</t>
  </si>
  <si>
    <t>MIEL DE PALMA MELIMEL 240 G</t>
  </si>
  <si>
    <t>40715 TOALLA 1H PLUS EVOLUTION 160 M</t>
  </si>
  <si>
    <t>QUESO QUILLAYES CAMEMBERT 100 G</t>
  </si>
  <si>
    <t>40728 TOALLA 1H PLUS EVOLUTION 280 M</t>
  </si>
  <si>
    <t>PAN DE PASCUA VERSLUYS 900GRS</t>
  </si>
  <si>
    <t>HUEVO CHOCOLATE MACIZO 5,5 G</t>
  </si>
  <si>
    <t>NECTAR NARANJA COLUN 1 L</t>
  </si>
  <si>
    <t>NECTAR DURAZNO COLUN 1 L</t>
  </si>
  <si>
    <t>VIENESAS LA ESPAÑOLA 900 G 20 UDS.</t>
  </si>
  <si>
    <t>PRIETA A LA CHILENA PF 1,5 KG</t>
  </si>
  <si>
    <t>AZAFRAN  24X0,5G</t>
  </si>
  <si>
    <t>CANELA ENTERA MARCO POLO 15 G</t>
  </si>
  <si>
    <t>CURRY 50X15G</t>
  </si>
  <si>
    <t>ENELDO MARCO POLO 8 G RRP</t>
  </si>
  <si>
    <t>ESTRAGON MARCO POLO 5 G RRP</t>
  </si>
  <si>
    <t>PICKLES CLASICOS BURGER KING 1,5 KG</t>
  </si>
  <si>
    <t>AJI JALAPEÑO EN RODAJAS DON JUAN 1,5 KG</t>
  </si>
  <si>
    <t>PEPINO DILL MEDIANO 1,5 KG DJ</t>
  </si>
  <si>
    <t>SALSA AJI DON JUAN 1 KG EN RRP</t>
  </si>
  <si>
    <t>POP CORN CARAMELO MARCO POLO 250 G</t>
  </si>
  <si>
    <t xml:space="preserve">LECHE ENTERA PITRUFQUÉN 1 L </t>
  </si>
  <si>
    <t>LP ABRIL 2024</t>
  </si>
  <si>
    <t xml:space="preserve">MOZZARELLA FINGERS AVIKO 1 KG 25 G </t>
  </si>
  <si>
    <t xml:space="preserve">ESPIRALES DON VITTORIO 400 G </t>
  </si>
  <si>
    <t xml:space="preserve">SESAMO TOSTADO BLANCO ZANAFOODS 1 KG </t>
  </si>
  <si>
    <t xml:space="preserve">16609 FACIAL 2H 21X21CM ELITE 50 UDS. </t>
  </si>
  <si>
    <t xml:space="preserve">POROTOS NEGROS 1 KG </t>
  </si>
  <si>
    <t xml:space="preserve">MAYONESA MINI ALACENA 8 G </t>
  </si>
  <si>
    <t xml:space="preserve">MOSTAZA MINI ALACENA 8 G </t>
  </si>
  <si>
    <t xml:space="preserve">QUESO GAUDA TREGGAR 4,3 KG </t>
  </si>
  <si>
    <t xml:space="preserve">PECHUGA POLLO DESH IMP BELLO  2KG </t>
  </si>
  <si>
    <t xml:space="preserve">REINETA FILETE 100 G UP IQF 5 KG </t>
  </si>
  <si>
    <t xml:space="preserve">SALSA MARINARA ROLAND USA 2,9 KG </t>
  </si>
  <si>
    <t xml:space="preserve">PROVOLETA BERNADETTE 2 UDS. 120 G </t>
  </si>
  <si>
    <t xml:space="preserve">PROVOLETA OREGANO BERNADETTE 120 G </t>
  </si>
  <si>
    <t xml:space="preserve">RICOTTA BERNADETTE 1 KG </t>
  </si>
  <si>
    <t xml:space="preserve">LOMO DE CERDO SLICE CPK </t>
  </si>
  <si>
    <t xml:space="preserve">SAL DE MAR MOLIDA FINA CPK </t>
  </si>
  <si>
    <t xml:space="preserve">SAL KOSHER CPK </t>
  </si>
  <si>
    <t xml:space="preserve">SALSA DE TOMATE CPK </t>
  </si>
  <si>
    <t xml:space="preserve">TORTA CHUCK´N CHEESE 25P CONGELADA </t>
  </si>
  <si>
    <t xml:space="preserve">CROQUETA DE REINETA APANADO 480 GR </t>
  </si>
  <si>
    <t xml:space="preserve">VASO PAPEL CAFE C/MANGO 4 OZ </t>
  </si>
  <si>
    <t xml:space="preserve">PEPINO RODAJAS C/LISO DJ 1,5 KG EXPO </t>
  </si>
  <si>
    <t xml:space="preserve">PAPAS FRITAS SERRANO MARCO POLO 36 G </t>
  </si>
  <si>
    <t xml:space="preserve">MANTEQUILLA MINI PORCION SOPROLE 10 G </t>
  </si>
  <si>
    <t>D96</t>
  </si>
  <si>
    <t xml:space="preserve">POLLO ENTERO 2,2 BRASIL CJ 15,4 KG </t>
  </si>
  <si>
    <t>PANES PRE HORNEADOS</t>
  </si>
  <si>
    <t xml:space="preserve">PAN HAMBURGUESA DE PAPA 140 UN CONG </t>
  </si>
  <si>
    <t xml:space="preserve">ARROZ G2 BLUE BONNET TUCAPEL 900 G </t>
  </si>
  <si>
    <t xml:space="preserve">PIÑA EN TROCITOS 3 KG </t>
  </si>
  <si>
    <t xml:space="preserve">TORTILLAS PANCHO VILLA 25 CM 12 UDS. </t>
  </si>
  <si>
    <t xml:space="preserve">TORTILLAS PANCHO VILLA 18 CM 12 UDS. </t>
  </si>
  <si>
    <t xml:space="preserve">ACETO BALSAMICO OLITALIA 5 ML </t>
  </si>
  <si>
    <t xml:space="preserve">MERLUZA FILETE  1 KG 220-280 G IMPORTADA </t>
  </si>
  <si>
    <t xml:space="preserve">PIÑA EN RODAJAS 560 G </t>
  </si>
  <si>
    <t xml:space="preserve">POUCH POLLO CUBO 320 G </t>
  </si>
  <si>
    <t xml:space="preserve">JAMON SERRANO PIZCAS 250 G </t>
  </si>
  <si>
    <t xml:space="preserve">JAMON SERRANO LONCHEADO 100 G </t>
  </si>
  <si>
    <t xml:space="preserve">QUESO MANCHEGO SEMICURADO J.LLORENS 1 KG </t>
  </si>
  <si>
    <t xml:space="preserve">WASABI SACHET 2,5 GR </t>
  </si>
  <si>
    <t xml:space="preserve">28518 SERV EXPRESS 1H 21X10CM 250 UDS. </t>
  </si>
  <si>
    <t xml:space="preserve">POUCH POLLO EN CUBO 1 KG </t>
  </si>
  <si>
    <t xml:space="preserve">GALLETA AGUA COSTA 210 G </t>
  </si>
  <si>
    <t xml:space="preserve">ARROZ G2 TUCAPEL IMPORTADO 2 KG </t>
  </si>
  <si>
    <t xml:space="preserve">PAPAS FRITAS CASERAS MARCO POLO 38 G </t>
  </si>
  <si>
    <t xml:space="preserve">SALSA TARTARA 1 KG </t>
  </si>
  <si>
    <t xml:space="preserve">ACEITE OLIVA OLITALIA 5 L </t>
  </si>
  <si>
    <t xml:space="preserve">JALAPEÑO SNACKS AVIKO 1 KG 25 G </t>
  </si>
  <si>
    <t xml:space="preserve">HELADO FRUTOS ROJOS FRUGELE 1 L </t>
  </si>
  <si>
    <t xml:space="preserve">PIE DE LIMON CONGELADO </t>
  </si>
  <si>
    <t xml:space="preserve">ACEITE PARA FREIR CASALIVA 10 L </t>
  </si>
  <si>
    <t xml:space="preserve">98136 JABON MULTIFLEX ESPUMA ELITE 1 L </t>
  </si>
  <si>
    <t xml:space="preserve">ACEITE OLIVA E/VIRGEN ZAYTA 5 L </t>
  </si>
  <si>
    <t xml:space="preserve">HELADO PALETA COLUMBIA TRENDY 77 ML </t>
  </si>
  <si>
    <t xml:space="preserve">QUESO IBERICO CURADO J.LLORENS 3 KG </t>
  </si>
  <si>
    <t>LP DICIEMBRE 2023</t>
  </si>
  <si>
    <t xml:space="preserve">QUESO IBERICO SEMI CURADO J.LLORENS 1 KG </t>
  </si>
  <si>
    <t xml:space="preserve">CHORIZO IBERICO LONCHEADO GOURMET 100 G </t>
  </si>
  <si>
    <t xml:space="preserve">ATUN ACEITE ESMERALDA IMP 170 G </t>
  </si>
  <si>
    <t xml:space="preserve">QUESO OVEJA CURADO J.LLORENS 3 KG </t>
  </si>
  <si>
    <t xml:space="preserve">QUESO DE CABRA SEMICURADO J.LLORENS 3 KG </t>
  </si>
  <si>
    <t>LECHE POLVO 26% MG COLUN 900 G</t>
  </si>
  <si>
    <t xml:space="preserve">QUESO OVEJA SEMICURADO J.LLORENS 1 KG </t>
  </si>
  <si>
    <t xml:space="preserve">QUESO DE CABRA SEMICURADO J.LLORENS 1 KG </t>
  </si>
  <si>
    <t>JUGO LIMON VERDE 100% TRAVERSO 250 ML</t>
  </si>
  <si>
    <t xml:space="preserve">CHORIZO PIZCAS EXTRA 250 G </t>
  </si>
  <si>
    <t xml:space="preserve">JAMON SERRANO LONCHEADO TAPAS  250 G </t>
  </si>
  <si>
    <t xml:space="preserve">SURTIDO CEBO IBERICO LONCHEADO 150 G </t>
  </si>
  <si>
    <t xml:space="preserve">PULPO DEL NORTE 0,8-1,0KG CJ 20KG CONG </t>
  </si>
  <si>
    <t xml:space="preserve">PULPO DEL NORTE 1-1,5KG CJ 20KG CONG </t>
  </si>
  <si>
    <t xml:space="preserve">PULPO DEL NORTE 1,5-2KG CJ 20KG CONG </t>
  </si>
  <si>
    <t xml:space="preserve">PULPO DEL NORTE 2KG UP CJ 20KG CONG </t>
  </si>
  <si>
    <t xml:space="preserve">JAMON DE CEBO DE CAMPO IBERICO 50% </t>
  </si>
  <si>
    <t xml:space="preserve">JAMON SERRANO GRAN RESERVA </t>
  </si>
  <si>
    <t xml:space="preserve">QUESO MANCHEGO CURADO J.LLORENS 3 KG </t>
  </si>
  <si>
    <t xml:space="preserve">SALSA DE SOYA PREMIUM 30 ML </t>
  </si>
  <si>
    <t>ELABORADOS CARNICOS COCIDOS</t>
  </si>
  <si>
    <t>ELABORADOS POLLO</t>
  </si>
  <si>
    <t xml:space="preserve">PECHUGA POLLO EN TIRAS 5 KG </t>
  </si>
  <si>
    <t>POLLO ENTERO 1,5 BRASIL CJ 12 KG</t>
  </si>
  <si>
    <t xml:space="preserve">JAMON DE BELLOTA IBERICO 100% </t>
  </si>
  <si>
    <t xml:space="preserve">QUESO CHEDDAR LAMINADO GREAT LAKES 680 G </t>
  </si>
  <si>
    <t>LP ENERO 2024</t>
  </si>
  <si>
    <t xml:space="preserve">TORTILLA INFERNO BBQ SPICY 180 G </t>
  </si>
  <si>
    <t xml:space="preserve">TORTILLA INFERNO CHILI-LIME 180 G </t>
  </si>
  <si>
    <t xml:space="preserve">CHOCLITOS COCKTAIL ESMERALDA 425 G </t>
  </si>
  <si>
    <t xml:space="preserve">ATUN AGUA VAN CAMPS IMP 354 G </t>
  </si>
  <si>
    <t xml:space="preserve">CARACOLES CAROZZI 5 KG </t>
  </si>
  <si>
    <t xml:space="preserve">PANKO ZANAFOODS 1 KG </t>
  </si>
  <si>
    <t xml:space="preserve">CARNE MECHADA TROZO 160 G </t>
  </si>
  <si>
    <t xml:space="preserve">52091 HIGIENICO CLASSIC JUMBO 1H 500 M </t>
  </si>
  <si>
    <t xml:space="preserve">SALCHICHON CERVEZA LAMINADO 400 G </t>
  </si>
  <si>
    <t xml:space="preserve">98145 ALCOHOL GEL ELITE 320 ML </t>
  </si>
  <si>
    <t xml:space="preserve">POUCH ATUN LOMITO AGUA SAN JOSE 1 KG IMP </t>
  </si>
  <si>
    <t xml:space="preserve">QUESO CHEDDAR LAMINADO REGULAR 1,04 KG </t>
  </si>
  <si>
    <t xml:space="preserve">TRUTRO ENTERO INTERF BELLO 15 KG BRASIL </t>
  </si>
  <si>
    <t xml:space="preserve">YOGHURT SOPROLE LIGHT VAINILLA 120 G </t>
  </si>
  <si>
    <t xml:space="preserve">YOGHURT SOPROLE LIGHT PIÑA 120 G </t>
  </si>
  <si>
    <t xml:space="preserve">YOGHURT SOPROLE LIGHT FRUTILLA 120 G </t>
  </si>
  <si>
    <t xml:space="preserve">YOGHURT SOPROLE VAINILLA BOLSA 1 KG </t>
  </si>
  <si>
    <t xml:space="preserve">YOGHURT SOPROLE DAMASCO BOLSA 1 KG </t>
  </si>
  <si>
    <t xml:space="preserve">YOGHURT SOPROLE FRUTILLA BOLSA 1 KG </t>
  </si>
  <si>
    <t xml:space="preserve">YOGHURT SOPROLE VAINILLA BATIDO 120 G </t>
  </si>
  <si>
    <t xml:space="preserve">YOGHURT SOPROLE DAMASCO BATIDO 120 G </t>
  </si>
  <si>
    <t xml:space="preserve">YOGHURT SOPROLE FRUTILLA BATIDO 120 G </t>
  </si>
  <si>
    <t xml:space="preserve">CENTRO JAMON CEBO DE CAMPO IBERICO 50% </t>
  </si>
  <si>
    <t xml:space="preserve">CUÑA QUESO OVEJA CON TRUFA NEGRA 200 GR </t>
  </si>
  <si>
    <t xml:space="preserve">LECHE DESCREMADA SURLAT 1L </t>
  </si>
  <si>
    <t xml:space="preserve">PIMIENTA MINI ONZA 0,5 G </t>
  </si>
  <si>
    <t xml:space="preserve">VASO 12 OZ LAVAZZA </t>
  </si>
  <si>
    <t xml:space="preserve">YOGHURT COLUN LIGHT DAMASCO BOLSA 1 KG </t>
  </si>
  <si>
    <t xml:space="preserve">YOGHURT COLUN LIGHT FRUTILLA BOLSA 1 KG </t>
  </si>
  <si>
    <t xml:space="preserve">YOGHURT COLUN LIGHT VAINILLA BOLSA 1KG </t>
  </si>
  <si>
    <t xml:space="preserve">LECHE POLVO 26%MG MACROFOOD 900 G </t>
  </si>
  <si>
    <t xml:space="preserve">PAPAS FRITAS CASERAS MARCO POLO 12X250G </t>
  </si>
  <si>
    <t xml:space="preserve">CREMA MULTIPROPOSITO RAMA 31% 1 LT </t>
  </si>
  <si>
    <t>LP FEBRERO 2024</t>
  </si>
  <si>
    <t xml:space="preserve">MANTEQUILLA LIQUIDA PHASE 3,78 L </t>
  </si>
  <si>
    <t xml:space="preserve">TORTA HOJARASCA CONGELADA </t>
  </si>
  <si>
    <t xml:space="preserve">ROCHER T-8 10 UDS 100 G </t>
  </si>
  <si>
    <t>x||</t>
  </si>
  <si>
    <t xml:space="preserve">QUESO RALLADO LA VAQUITA 1 KG </t>
  </si>
  <si>
    <t xml:space="preserve">FRAMBUESA IQF 2,5 KG </t>
  </si>
  <si>
    <t xml:space="preserve">QUESO MANTECOSO LA VAQUITA 4 KG </t>
  </si>
  <si>
    <t xml:space="preserve">40841 TOALLA 1H CLASSIC 250 M </t>
  </si>
  <si>
    <t xml:space="preserve">LOMITO DE CERDO FLOW PACK 120 G </t>
  </si>
  <si>
    <t xml:space="preserve">PAN MULTIGRANOS BERLYS 140 G </t>
  </si>
  <si>
    <t xml:space="preserve">EMPANADA HORNO CARNE PICADA RETERM 160 G </t>
  </si>
  <si>
    <t xml:space="preserve">EMPANADA HORNO CARNE PICADA 160 G </t>
  </si>
  <si>
    <t xml:space="preserve">RICED VEGGIES SWEET LIFE ARDO 1 KG </t>
  </si>
  <si>
    <t xml:space="preserve">TOCINO PREMIUM LAMINADO SUGARDALE 6,8 KG </t>
  </si>
  <si>
    <t xml:space="preserve">ESCALOPA POLLO REBOZADA IQF 10 KG </t>
  </si>
  <si>
    <t xml:space="preserve">HARINA EXTRA FINA 25 KG </t>
  </si>
  <si>
    <t xml:space="preserve">MERMELADA MINI DAMASCO RELKON 25 G </t>
  </si>
  <si>
    <t xml:space="preserve">HOJAS DE ESPINACA IQF ARDO 1 KG </t>
  </si>
  <si>
    <t xml:space="preserve">MERLUZA C/P S/E  1 KG 170-220G IMPORTADA </t>
  </si>
  <si>
    <t xml:space="preserve">ESPARRAGO IQF 1 KG </t>
  </si>
  <si>
    <t xml:space="preserve">JUGO ORGANICO MANZANA DURAZNO 300 ML </t>
  </si>
  <si>
    <t xml:space="preserve">PREMEZCLA DE CHURROS COLLICO 25 KG </t>
  </si>
  <si>
    <t xml:space="preserve">CAMARON ECU 36/40 PEL C/COLA 1KG IMPORT </t>
  </si>
  <si>
    <t xml:space="preserve">CREMA DE CHOCOLATE MASTER MARTINI 13 KG </t>
  </si>
  <si>
    <t xml:space="preserve">LENTEJAS 6 MM 1 KG </t>
  </si>
  <si>
    <t xml:space="preserve">CHANCACA DELICIOSA 400 G </t>
  </si>
  <si>
    <t xml:space="preserve">ARROZ G2 TUCAPEL IMPORTADO 1 KG </t>
  </si>
  <si>
    <t xml:space="preserve">**D**NOTICE VASI CHOC AVELLA 93G X12 UN </t>
  </si>
  <si>
    <t xml:space="preserve">40136 TOALLA 1H PLUS EVOLUTION 135 M </t>
  </si>
  <si>
    <t xml:space="preserve">KANIKAMA 18 CM 200 G </t>
  </si>
  <si>
    <t xml:space="preserve">CREMA MULTIPROPOSITO VIOLIFE  31% 1 LT </t>
  </si>
  <si>
    <t xml:space="preserve">NOT ICE CREAM SALTED CARAMEL 304 G </t>
  </si>
  <si>
    <t xml:space="preserve">NOT ICE CREAM CHOCOLOVE 296 G </t>
  </si>
  <si>
    <t xml:space="preserve">KETCHUP MINI ALACENA 8 G </t>
  </si>
  <si>
    <t xml:space="preserve">VERDURAS TRICOLOR FRITAS ARDO 450 G </t>
  </si>
  <si>
    <t xml:space="preserve">PAELLA DE VEGETALES ARDO 1 KG </t>
  </si>
  <si>
    <t xml:space="preserve">KETCHUP ALPESA DPK 1 KG </t>
  </si>
  <si>
    <t xml:space="preserve">BOCADITOS DE VEGETALES ARDO 1 KG </t>
  </si>
  <si>
    <t xml:space="preserve">NOT MEAT 1 KG </t>
  </si>
  <si>
    <t xml:space="preserve">ALMENDRAS BAÑADAS EN CHOCOLATE 5 KG </t>
  </si>
  <si>
    <t xml:space="preserve">CREMA SPRAY RAMA 500 ML </t>
  </si>
  <si>
    <t xml:space="preserve">NOT CHICKEN NUGGET NOTCO 1 KG </t>
  </si>
  <si>
    <t xml:space="preserve">COCA COLA LIGHT PET 6 UDS. 591 CC </t>
  </si>
  <si>
    <t xml:space="preserve">ARROZ ARBORIO SCOTTI 1 KG </t>
  </si>
  <si>
    <t xml:space="preserve">VIOLIFE GRATED MOZZARELLA FL 4X2,5KG </t>
  </si>
  <si>
    <t xml:space="preserve">VIOLIFE SLICES CHEDDAR 4X1KG </t>
  </si>
  <si>
    <t xml:space="preserve">NECTAR DAMASCO SOPROLE 200 CC </t>
  </si>
  <si>
    <t xml:space="preserve">NECTAR DURAZNO SOPROLE 200 CC </t>
  </si>
  <si>
    <t xml:space="preserve">NECTAR PIÑA SOPROLE 200 CC </t>
  </si>
  <si>
    <t xml:space="preserve">NECTAR NARANJA SOPROLE 200 CC </t>
  </si>
  <si>
    <t xml:space="preserve">NECTAR MANZANA SOPROLE 200 CC </t>
  </si>
  <si>
    <t xml:space="preserve">KETCHUP PET TRAVERSO 350 G </t>
  </si>
  <si>
    <t xml:space="preserve">DULCE DE LECHE FRASCO 450 G </t>
  </si>
  <si>
    <t xml:space="preserve">MOSTAZA JARRA HEINZ 2,94 KG </t>
  </si>
  <si>
    <t xml:space="preserve">AGUA MIN S/GAS BIO PUYEHUE 500 CC </t>
  </si>
  <si>
    <t>EMPANADAS</t>
  </si>
  <si>
    <t xml:space="preserve">EMPANADA QUESO PARA FREIR 37 G </t>
  </si>
  <si>
    <t xml:space="preserve">GENOA SALAMI SUGARDALE 2 LB </t>
  </si>
  <si>
    <t xml:space="preserve">BACON PIECES DELUXE SUGARDALE 2 LB </t>
  </si>
  <si>
    <t xml:space="preserve">PEPPERONI SLICED SUGARDALE  5 LB </t>
  </si>
  <si>
    <t xml:space="preserve">JAMON AHUMADO SLICED SUGARDALE 5 LB </t>
  </si>
  <si>
    <t xml:space="preserve">SLICED PEPEPPERONI PACK 227 G </t>
  </si>
  <si>
    <t xml:space="preserve">JAMON TROCITOS SUGARDALE 2,26 KG </t>
  </si>
  <si>
    <t xml:space="preserve">DONUT AMERICANA 16 KG CSM </t>
  </si>
  <si>
    <t xml:space="preserve">MERENGUE ITALIANO 4 X 5 KG CSM </t>
  </si>
  <si>
    <t xml:space="preserve">MIX CAKE VEGANO 10 KG CSM </t>
  </si>
  <si>
    <t xml:space="preserve">MIX GRANOS ANCESTRALES 25 KG CSM </t>
  </si>
  <si>
    <t xml:space="preserve">MIX CREMA PASTELERA VEGANA 5 KG CSM </t>
  </si>
  <si>
    <t xml:space="preserve">PRALINE ALMENDRA AVELLANA 5 KG CSM </t>
  </si>
  <si>
    <t xml:space="preserve">PRE-MIX BIZCOCHUELO 25 KG CSM </t>
  </si>
  <si>
    <t xml:space="preserve">PRE-MIX CENTENO 10 KG CSM </t>
  </si>
  <si>
    <t xml:space="preserve">PRE-MIX INTEGRAL 10 KG CSM </t>
  </si>
  <si>
    <t xml:space="preserve">PRE-MIX PAN PROTEINA 25 KG CSM </t>
  </si>
  <si>
    <t xml:space="preserve">PRE-MIX QUEQUE AMERICANO 15 KG CSM </t>
  </si>
  <si>
    <t xml:space="preserve">RELLENO CARAMELO 7 KG CSM </t>
  </si>
  <si>
    <t xml:space="preserve">RELLENO CHOCOLATE 7 KG CSM </t>
  </si>
  <si>
    <t xml:space="preserve">RELLENO TOFFEE 7 KG CSM </t>
  </si>
  <si>
    <t xml:space="preserve">QUESO OVEJA CUÑA C/TRUFA NEGRA 200 GR </t>
  </si>
  <si>
    <t xml:space="preserve">NOT MEAT MOLIDA CONGELADA 400 GR </t>
  </si>
  <si>
    <t xml:space="preserve">TORTA MIL HOJAS COMERSUR </t>
  </si>
  <si>
    <t xml:space="preserve">TARTA DE MANZANA COMERSUR </t>
  </si>
  <si>
    <t xml:space="preserve">EMPANADA QUESO RAVIOLERA 24 GRS </t>
  </si>
  <si>
    <t xml:space="preserve">NOT CHEESE CHEDDAR LAMINADO 200 GR </t>
  </si>
  <si>
    <t xml:space="preserve">NOT CHEESE MANTECOSO LAMINADO 200 GR </t>
  </si>
  <si>
    <t xml:space="preserve">GALLETA SODA COSTA 180 G </t>
  </si>
  <si>
    <t xml:space="preserve">JAMON PRAGA AHUMADO PIEZA SJ 4,62 KG </t>
  </si>
  <si>
    <t xml:space="preserve">GALLETA MINI MANTEQ COSTA 40 G </t>
  </si>
  <si>
    <t xml:space="preserve">HELADO PALETA DISCOVER TRENDY 55 ML </t>
  </si>
  <si>
    <t xml:space="preserve">57107 HIGIENICO EXCELLENCE INTERFO 400 H </t>
  </si>
  <si>
    <t xml:space="preserve">PAPAS FRITAS C/AMERICANO MARCO POLO 38 G </t>
  </si>
  <si>
    <t xml:space="preserve">TERRA BITES DE QUINOA BBQ 110G DP </t>
  </si>
  <si>
    <t xml:space="preserve">NOT ICE CREAM SALTED CARAMEL 98 G </t>
  </si>
  <si>
    <t xml:space="preserve">NOT ICECREAM CHEESECAKE FRAM PINTA 298G </t>
  </si>
  <si>
    <t xml:space="preserve">NOT ICE CREAM FRESCURATROPICAL PINT 304G </t>
  </si>
  <si>
    <t xml:space="preserve">PRE-MIX MULTIGRANO 25 KG CSM </t>
  </si>
  <si>
    <t xml:space="preserve">QUESO AZUL CUÑA 140 G SANTA FE </t>
  </si>
  <si>
    <t>LP JULIO 2024</t>
  </si>
  <si>
    <t xml:space="preserve">PROVOLETA MERKEN BERNADETTE 120 G </t>
  </si>
  <si>
    <t xml:space="preserve">TRUTRO CUARTO MEDIANO USA CJ 15 KG </t>
  </si>
  <si>
    <t>ELABORADOS CERDO</t>
  </si>
  <si>
    <t xml:space="preserve">TROCITOS DE CERDO BOLSA 1 KG USA </t>
  </si>
  <si>
    <t xml:space="preserve">ATUN STEAK 210-240G CJ 10 KG IMPORTADO </t>
  </si>
  <si>
    <t>MAYONESA ALACENA 475 G</t>
  </si>
  <si>
    <t xml:space="preserve">AZUCAR G2 DE REYES 1 KG </t>
  </si>
  <si>
    <t xml:space="preserve">QUESO AHUMADO LOS TILOS 250 G </t>
  </si>
  <si>
    <t xml:space="preserve">PAPEL ANTIGRASA AJEDREZ 30,5 CM </t>
  </si>
  <si>
    <t xml:space="preserve">POROTOS TORTOLA 1 KG </t>
  </si>
  <si>
    <t xml:space="preserve">BOMBILLA RECTA NEGRA 6 MM </t>
  </si>
  <si>
    <t xml:space="preserve">GLASEADO CHOCOLATE 5 KG CSM </t>
  </si>
  <si>
    <t xml:space="preserve">PRE-MIX PANES RUSTICOS 25 KG CSM </t>
  </si>
  <si>
    <t>GLASEADO CHOCOLATE 4 X 2,5KG CSM</t>
  </si>
  <si>
    <t>PAVITA MARINADA C/M SADIA 3-4 KG CONG</t>
  </si>
  <si>
    <t xml:space="preserve">CHEESECAKE ORIGINAL CHF 14 TROZOS </t>
  </si>
  <si>
    <t xml:space="preserve">ZUCARITAS 730 G </t>
  </si>
  <si>
    <t xml:space="preserve">POROTOS HALLADOS 1 KG </t>
  </si>
  <si>
    <t xml:space="preserve">PF CASERAS </t>
  </si>
  <si>
    <t xml:space="preserve">COMINO MOLIDO 1 KG </t>
  </si>
  <si>
    <t xml:space="preserve">ACEITE ORUJO DE OLIVA OLITALIA 5 L </t>
  </si>
  <si>
    <t xml:space="preserve">POLLO ENTERO 2,0 ARGENTINA CJ 20 KG </t>
  </si>
  <si>
    <t xml:space="preserve">PECHUGA POLLO MARINADA S/H LP BRASIL 15K </t>
  </si>
  <si>
    <t xml:space="preserve">MIEL MINI RELKON 25 G </t>
  </si>
  <si>
    <t xml:space="preserve">JAMON SERRANO LAMINADO J.LLORENS 500 G </t>
  </si>
  <si>
    <t xml:space="preserve">KETCHUP HEINZ C/DISPENSADOR 12,92 KG </t>
  </si>
  <si>
    <t xml:space="preserve">NOT ICE CREAM COOKIES &amp; DREAMS 92 G </t>
  </si>
  <si>
    <t xml:space="preserve">ACEITE OLIVA EXTRA VIRGEN RELKON 8 ML </t>
  </si>
  <si>
    <t xml:space="preserve">POLLO ENTERO 2,1 ARGENTINA CJ 21 KG </t>
  </si>
  <si>
    <t xml:space="preserve">SALSA WORCESTERSHIRE LEA&amp;PERRINS 296 ML </t>
  </si>
  <si>
    <t xml:space="preserve">DESPUNTE LOMO CENTRO CJ 5 KG </t>
  </si>
  <si>
    <t xml:space="preserve">LIBRO DEGUSTACION JOSEP LLORENS </t>
  </si>
  <si>
    <t xml:space="preserve">KETCHUP JARRA HEINZ 3,23 KG </t>
  </si>
  <si>
    <t xml:space="preserve">BUTIFARRA FIAMBRE DEL NEGRO 500 G </t>
  </si>
  <si>
    <t xml:space="preserve">CHORIZO ARGENTINO FIAMBRE DEL NEGRO 500G </t>
  </si>
  <si>
    <t xml:space="preserve">LONGANIZA CHILENA FIAMBRE DEL NEGRO 500G </t>
  </si>
  <si>
    <t xml:space="preserve">MORCILLA FIAMBRE DEL NEGRO 500 G </t>
  </si>
  <si>
    <t xml:space="preserve">PACK PREMIUM FIAMBRE DEL NEGRO 700 G </t>
  </si>
  <si>
    <t xml:space="preserve">TORTA DE TRUFA CONGELADA </t>
  </si>
  <si>
    <t xml:space="preserve">PECHUGA DE POLLO COCIDA PLANE 1,5 KG </t>
  </si>
  <si>
    <t xml:space="preserve">MASA PIZZA COLIFLOR CPK </t>
  </si>
  <si>
    <t xml:space="preserve">POROTO NEGRO BAJO EN SODIO CPK </t>
  </si>
  <si>
    <t xml:space="preserve">ACEITE OLIVA EXTRA VIRGEN 100% CPK </t>
  </si>
  <si>
    <t xml:space="preserve">EMPANADA DE QUESO INTERBAKE 21 G </t>
  </si>
  <si>
    <t>JARABE SPRITE ZERO 19LT</t>
  </si>
  <si>
    <t>JARABE COCA COLA ZERO 19LT</t>
  </si>
  <si>
    <t xml:space="preserve">GALLETA CHOCOLATE HILTON 63,8 G </t>
  </si>
  <si>
    <t>Z06</t>
  </si>
  <si>
    <t xml:space="preserve">POLLO ENTERO 1,5 ARGENTINA CJ 18 KG </t>
  </si>
  <si>
    <t xml:space="preserve">POLLO ENTERO 1,7 ARGENTINA CJ 20,4 KG </t>
  </si>
  <si>
    <t xml:space="preserve">PEPINO DILL 1,5 KG DON JUAN </t>
  </si>
  <si>
    <t>PIZZA CONGELADA 5 QUESOS 12X410G</t>
  </si>
  <si>
    <t xml:space="preserve">DONUT MANZANA CANELA 63 G </t>
  </si>
  <si>
    <t xml:space="preserve">CHOUX VAINILLA POPPIES </t>
  </si>
  <si>
    <t xml:space="preserve">ACEITE MARAVILLA NATURA 900 ML </t>
  </si>
  <si>
    <t xml:space="preserve">LINGUINI DON VITTORIO 400 G </t>
  </si>
  <si>
    <t>LP MARZO 2024</t>
  </si>
  <si>
    <t xml:space="preserve">TROCITOS DE CERDO PARA PIZZA 2,27 KG </t>
  </si>
  <si>
    <t xml:space="preserve">85375 SERV INTERFOLIADA 21X15CM 300 UDS. </t>
  </si>
  <si>
    <t xml:space="preserve">MIX ALITA COCIDA BBQ 10 KG </t>
  </si>
  <si>
    <t>DESCONTINUADO</t>
  </si>
  <si>
    <t xml:space="preserve">PUNTA DE GANSO CHOICE USA </t>
  </si>
  <si>
    <t xml:space="preserve">BOMBILLA FLEXIBLE NEGRA 6 MM </t>
  </si>
  <si>
    <t xml:space="preserve">BOMBILLA FLEXIBLE KRAFT 6 MM </t>
  </si>
  <si>
    <t xml:space="preserve">PIÑA EN TROCITOS 565 G </t>
  </si>
  <si>
    <t xml:space="preserve">KETCHUP HEINZ C/DISPENSADOR 6,45 KG </t>
  </si>
  <si>
    <t xml:space="preserve">LENTEJAS ALMIFRUT 6 MM  1 KG </t>
  </si>
  <si>
    <t xml:space="preserve">MAYO ALACENA 950 G </t>
  </si>
  <si>
    <t xml:space="preserve">40861 TOALLA CLASSIC 1H 250 M </t>
  </si>
  <si>
    <t xml:space="preserve">PAPAS CREMA CEBOLLA KRYZPO 37 G </t>
  </si>
  <si>
    <t xml:space="preserve">JENGIBRE SACHET 5 GR </t>
  </si>
  <si>
    <t xml:space="preserve">RELLENO CHOC SCHOKATA 12,5 KG CSM </t>
  </si>
  <si>
    <t xml:space="preserve">REVOLVEDOR MADERA 14 CM 100 UDS </t>
  </si>
  <si>
    <t xml:space="preserve">TAPA PAPEL KRAFT BLANCO 8-16OZ PLA COMPO </t>
  </si>
  <si>
    <t xml:space="preserve">CORN FLAKES 500 G </t>
  </si>
  <si>
    <t xml:space="preserve">GALLETA MINI DULCITAS COSTA 40 G </t>
  </si>
  <si>
    <t xml:space="preserve">MOSTAZA MINI BURGER KING 6 G </t>
  </si>
  <si>
    <t>Q80</t>
  </si>
  <si>
    <t xml:space="preserve">LIMONETA MINI 8 G </t>
  </si>
  <si>
    <t xml:space="preserve">MANI SIN SAL MARCO POLO 430 G RRP </t>
  </si>
  <si>
    <t xml:space="preserve">PAPAS FRITAS CIBOULETTE MARCO POLO 36 G </t>
  </si>
  <si>
    <t xml:space="preserve">SNACK MIX MARCO POLO 8X320G </t>
  </si>
  <si>
    <t xml:space="preserve">PAPAS FRITAS CASERAS MP 60X18G </t>
  </si>
  <si>
    <t xml:space="preserve">CORBATA GRANDE DON VITTORIO 400G </t>
  </si>
  <si>
    <t xml:space="preserve">LICOR BOT 700CC JARABE DE GOMA DON VITO </t>
  </si>
  <si>
    <t xml:space="preserve">**D**MOSTAZA DON JUAN 1 KG EN RRP </t>
  </si>
  <si>
    <t xml:space="preserve">PECHUGA POLLO S/H AGROSUPER IQF 10 KG </t>
  </si>
  <si>
    <t xml:space="preserve">JARABE DE FRUTA CPK </t>
  </si>
  <si>
    <t xml:space="preserve">JARABE DE PEPINO CPK </t>
  </si>
  <si>
    <t xml:space="preserve">PAPAS HORNEADAS CPK </t>
  </si>
  <si>
    <t xml:space="preserve">PURE DE FRAMBUESA CPK </t>
  </si>
  <si>
    <t xml:space="preserve">PURE DE FRUTILLA CPK </t>
  </si>
  <si>
    <t xml:space="preserve">SOPA GUISO TRITURADO CPK </t>
  </si>
  <si>
    <t xml:space="preserve">SOPA TORTILLA SEDONA CPK </t>
  </si>
  <si>
    <t xml:space="preserve">DISPENSADOR AJI CHICO C/TAPA </t>
  </si>
  <si>
    <t xml:space="preserve">DISPENSADOR C/TAPA ADEREZOS </t>
  </si>
  <si>
    <t xml:space="preserve">CHAMPIÑON LAMINADO ESMERALDA 400 G </t>
  </si>
  <si>
    <t xml:space="preserve">TE CLUB PREMIUM CEYLON 20BLS </t>
  </si>
  <si>
    <t xml:space="preserve">MAYONESA ALACENA 950 G </t>
  </si>
  <si>
    <t xml:space="preserve">CORBATA CHICA DON VITTORIO 400G </t>
  </si>
  <si>
    <t xml:space="preserve">PRINGLES US ORIGINAL 124 G NV </t>
  </si>
  <si>
    <t xml:space="preserve">PRINGLES CHEESE 124G USA </t>
  </si>
  <si>
    <t xml:space="preserve">SALMON AHUMADO LAMINADO 500G CONG </t>
  </si>
  <si>
    <t xml:space="preserve">98137 JABON MULTIFLEX TRICLOSAN ELIT 1 L </t>
  </si>
  <si>
    <t xml:space="preserve">TAPA VASO 12 OZ, 16 OZ O 20 OZ </t>
  </si>
  <si>
    <t xml:space="preserve">CUCHARA LAVAZZA CON AGUJERO </t>
  </si>
  <si>
    <t xml:space="preserve">MOSTACCIOLI CAROZZI 5 KG </t>
  </si>
  <si>
    <t xml:space="preserve">85244 SERV DOBLADA 1H 33X33CM 200 UDS. </t>
  </si>
  <si>
    <t>BOLLERIA Y MASAS DULCES</t>
  </si>
  <si>
    <t xml:space="preserve">MEDIALUNA VAINILLA 40 G </t>
  </si>
  <si>
    <t>PABLO AUAD</t>
  </si>
  <si>
    <t xml:space="preserve">PIMENTON ROJO CUBO IQF ARDO 10 KG </t>
  </si>
  <si>
    <t xml:space="preserve">FACIAL FAMILIAR 2 H. ELITE 85 UDS. </t>
  </si>
  <si>
    <t xml:space="preserve">RICED VEGGIES GREEN WAVE ARDO 1 KG </t>
  </si>
  <si>
    <t xml:space="preserve">RICED VEGGIES CAULI POWER ARDO 1 KG </t>
  </si>
  <si>
    <t xml:space="preserve">CAPSULA ESPR MEDIO AMABILE LAVAZZA 8 G </t>
  </si>
  <si>
    <t xml:space="preserve">CREMA UHT VEG PROFESSIONAL CREM 1 L </t>
  </si>
  <si>
    <t xml:space="preserve">TE NEGRO LIMON LIPTON 25 UDS </t>
  </si>
  <si>
    <t xml:space="preserve">40250 TOALLA 1H PLUS EVOLUTION 250 M </t>
  </si>
  <si>
    <t xml:space="preserve">MAQUINA CHOCOLATE ERACLEA </t>
  </si>
  <si>
    <t xml:space="preserve">40701 TOALLA 1H PLUS 300 M </t>
  </si>
  <si>
    <t xml:space="preserve">PIÑA EN RODAJAS 3 KG </t>
  </si>
  <si>
    <t xml:space="preserve">CAMARON ECU 26/30 CRU C/CASCA 1KG IMPORT </t>
  </si>
  <si>
    <t xml:space="preserve">98146 ALCOHOL ESPUMA MULTIFLEX ELITE 1 L </t>
  </si>
  <si>
    <t xml:space="preserve">QUINOA CAROZZI 1 KG </t>
  </si>
  <si>
    <t xml:space="preserve">AVENA INSTANTANEA VIVO 500 G </t>
  </si>
  <si>
    <t xml:space="preserve">DURAZNO TROZOS 425 G </t>
  </si>
  <si>
    <t xml:space="preserve">TE ORJAS 30 G </t>
  </si>
  <si>
    <t xml:space="preserve">JALEA NARANJA 50 G </t>
  </si>
  <si>
    <t xml:space="preserve">52064 HIGIENICO EXCELLEN 3H 20 M 16 UDS. </t>
  </si>
  <si>
    <t xml:space="preserve">MERLUZA C/P S/E  1 KG 120-170G IMPORTADA </t>
  </si>
  <si>
    <t xml:space="preserve">FONDOS DE ALCACHOFAS ALMIFRUT 900 G </t>
  </si>
  <si>
    <t xml:space="preserve">REINETA S/P S/E 1 KG 100-200 G IMPORTADA </t>
  </si>
  <si>
    <t xml:space="preserve">SALMON FILETE PRIUM T-D C/P 15 KG CONG </t>
  </si>
  <si>
    <t xml:space="preserve">COCA COLA ZERO PET 6 UDS. 591 CC </t>
  </si>
  <si>
    <t xml:space="preserve">COCA COLA PET 6 UDS. 591 CC </t>
  </si>
  <si>
    <t xml:space="preserve">FANTA PET 6 UDS. 591 CC </t>
  </si>
  <si>
    <t xml:space="preserve">SPRITE PET 6 UDS. 591 CC </t>
  </si>
  <si>
    <t xml:space="preserve">COWBOY STEAK CERTIFIED ANGUS BEEF </t>
  </si>
  <si>
    <t xml:space="preserve">MECHADA DE CERDO FIAMBRE DEL NEGRO 2 KG </t>
  </si>
  <si>
    <t xml:space="preserve">MOLIDA VACUNO 80/20 CAB CJ CHICA 4,5 KG </t>
  </si>
  <si>
    <t xml:space="preserve">MECHADA TRADICIONAL VACUNO 1,5 KG </t>
  </si>
  <si>
    <t xml:space="preserve">ACEITE TRUFADO CPK </t>
  </si>
  <si>
    <t xml:space="preserve">ALBONDIGAS DE POLLO CPK </t>
  </si>
  <si>
    <t>SALSA PARA ALBONDIGAS CPK</t>
  </si>
  <si>
    <t xml:space="preserve">DIP ALCACHOFA Y ESPINACA CPK </t>
  </si>
  <si>
    <t xml:space="preserve">DRESSING ENSALADA CESAR RS CPK </t>
  </si>
  <si>
    <t xml:space="preserve">MAIZ DULCE BLANCO CPK </t>
  </si>
  <si>
    <t xml:space="preserve">PECHUGA DE PAVO CPK </t>
  </si>
  <si>
    <t xml:space="preserve">PIE DE LIMÓN CPK </t>
  </si>
  <si>
    <t xml:space="preserve">PIMIENTA ROJA MOLIDA CPK </t>
  </si>
  <si>
    <t xml:space="preserve">QUEQUE DE MANTEQUILLA CPK </t>
  </si>
  <si>
    <t xml:space="preserve">SALSA BARBACOA CPK </t>
  </si>
  <si>
    <t xml:space="preserve">SEMILLAS DE SESAMO NEGRO CPK </t>
  </si>
  <si>
    <t xml:space="preserve">SEMILLAS DE HINOJO SPICY CPK </t>
  </si>
  <si>
    <t xml:space="preserve">MECHADA DE CERDO 1,5 KG </t>
  </si>
  <si>
    <t xml:space="preserve">FLAT IRON STEAK CERTIFIED ANGUS BEEF </t>
  </si>
  <si>
    <t xml:space="preserve">LOMO LISO C/H STEAK CERTIFIED ANGUS BEEF </t>
  </si>
  <si>
    <t xml:space="preserve">MASA PIZZA 17 CM CPK </t>
  </si>
  <si>
    <t>C84</t>
  </si>
  <si>
    <t xml:space="preserve">PIZZA CROCANTE LIBRE DE GLUTEN CPK </t>
  </si>
  <si>
    <t xml:space="preserve">TOMATE FILETEADO PELADO CPK </t>
  </si>
  <si>
    <t xml:space="preserve">MECHADA TRADICIONAL LOMA VERDE 500 GRS </t>
  </si>
  <si>
    <t xml:space="preserve">SALSA DE TOMATE CPK 2,95 KG </t>
  </si>
  <si>
    <t xml:space="preserve">GUATA CALLO VACUNO BRASIL </t>
  </si>
  <si>
    <t xml:space="preserve">CLAMSHELL 15,2 X 22,8 CM CAÑA DE AZUCAR </t>
  </si>
  <si>
    <t xml:space="preserve">MERMELADA DE FRUTILLA AMBROSOLI 1 KG </t>
  </si>
  <si>
    <t xml:space="preserve">VASO DESECHABLE TRANSPARENTE 360 ML </t>
  </si>
  <si>
    <t xml:space="preserve">DESINFECTANTE AEROSOL TRAD IGENIX 360 CC </t>
  </si>
  <si>
    <t xml:space="preserve">CAFE CRUZEIRO TRADICIONAL 170 G </t>
  </si>
  <si>
    <t xml:space="preserve">JUREL AL NATURAL 425 G </t>
  </si>
  <si>
    <t xml:space="preserve">LEVADURA INSTANTANEA 500 G </t>
  </si>
  <si>
    <t xml:space="preserve">QUINOA BLANCA 1 KG </t>
  </si>
  <si>
    <t xml:space="preserve">LASAÑA LISTA CAROZZI 360 G </t>
  </si>
  <si>
    <t xml:space="preserve">GARBANZO ENTERO C/PIEL 1 KG </t>
  </si>
  <si>
    <t xml:space="preserve">**D**AJI EN CREMA DON JUAN 1 KG EN RRP </t>
  </si>
  <si>
    <t xml:space="preserve">MAYONESA CASERA FOOD SERVICE </t>
  </si>
  <si>
    <t xml:space="preserve">SALSA QUESO DON JUAN 1 KG </t>
  </si>
  <si>
    <t xml:space="preserve">**D**VINAGRE BALSAMICO DON JUAN 5 L </t>
  </si>
  <si>
    <t xml:space="preserve">CAFE MOLIDO COPACABANA 250 G </t>
  </si>
  <si>
    <t xml:space="preserve">JARABE DE GOMA DON JUAN 5 L </t>
  </si>
  <si>
    <t>I05</t>
  </si>
  <si>
    <t xml:space="preserve">RAMITAS QUESO 50X42G </t>
  </si>
  <si>
    <t xml:space="preserve">**D**SALSA SOYA DON JUAN 5 L </t>
  </si>
  <si>
    <t xml:space="preserve">ACETO BALSAMICO MARCO POLO 500 CC </t>
  </si>
  <si>
    <t xml:space="preserve">MOSTAZA ANTIGUA PET MARCO POLO 240 G </t>
  </si>
  <si>
    <t xml:space="preserve">MOSTAZA DIJON MARCO POLO 240 G </t>
  </si>
  <si>
    <t xml:space="preserve">MANI SALADO MARCO POLO 430 G RRP </t>
  </si>
  <si>
    <t xml:space="preserve">AJO EN POLVO MARCO POLO 1 KG </t>
  </si>
  <si>
    <t xml:space="preserve">CACAO AMARGO BOLSA 1KG </t>
  </si>
  <si>
    <t xml:space="preserve">MAQUINA CAFE S40 SELETRON 2G </t>
  </si>
  <si>
    <t xml:space="preserve">PECHUGA POLLO MARINADA IQF 4,54 KG BOLSA </t>
  </si>
  <si>
    <t>NOT MAYO SQUEEZE ORIGINAL 350 G</t>
  </si>
  <si>
    <t>LP NOVIEMBRE 2023</t>
  </si>
  <si>
    <t xml:space="preserve">CANUTO DON VITTORIO 400 G </t>
  </si>
  <si>
    <t xml:space="preserve">SPAGHETTI N°5 DON VITTORIO 400 G </t>
  </si>
  <si>
    <t xml:space="preserve">NUTELLA 140G </t>
  </si>
  <si>
    <t>ESPIRALES CAROZZI 400 G</t>
  </si>
  <si>
    <t xml:space="preserve">SET CUBIERTOS 4 PIEZAS </t>
  </si>
  <si>
    <t>NOT MAYO SQUEEZE GARLIC 350 G</t>
  </si>
  <si>
    <t>NOT MAYO SQUEEZY OLIVA 350 G</t>
  </si>
  <si>
    <t>NOT MAYO SQUEEZY SPICY 350 G</t>
  </si>
  <si>
    <t>MAYONESA MINI HEINZ 12 G</t>
  </si>
  <si>
    <t xml:space="preserve">KETCHUP BOLSA HEINZ 3,23 KG </t>
  </si>
  <si>
    <t xml:space="preserve">YOGHURT COLUN LIGHT DAMASCO 125 G </t>
  </si>
  <si>
    <t xml:space="preserve">YOGHURT COLUN LIGHT FRAMBUESA 125 G </t>
  </si>
  <si>
    <t xml:space="preserve">YOGHURT COLUN LIGHT FRUTILLA 125 G </t>
  </si>
  <si>
    <t xml:space="preserve">YOGHURT COLUN LIGHT MORA 125 G </t>
  </si>
  <si>
    <t>ARROZ ARBORIO SCOTTI 1 KG</t>
  </si>
  <si>
    <t>LAVALOZA EXCELL 750 ML</t>
  </si>
  <si>
    <t>28517 SERV EXPRESS 1H 21X10CM 250 UDS.</t>
  </si>
  <si>
    <t xml:space="preserve">YOGHURT COLUN LIGHT VAINILLA 125 G </t>
  </si>
  <si>
    <t xml:space="preserve">ACEITE VEGETAL BONANZA 900 ML </t>
  </si>
  <si>
    <t>LP OCTUBRE 2023</t>
  </si>
  <si>
    <t>SALSA PECORINO BARILLA 400G QUESO</t>
  </si>
  <si>
    <t>QUESO MOZZARELLA GRANUL LA VAQUITA 1 KG</t>
  </si>
  <si>
    <t xml:space="preserve">PULPA PIERNA CERDO MARINADA NAC 10 KG </t>
  </si>
  <si>
    <t xml:space="preserve">MERMELADA MINI FRUTILLA LIGHT RELKO 25 G </t>
  </si>
  <si>
    <t>JABON LIQUIDO 900 ML</t>
  </si>
  <si>
    <t>ALCOHOL GEL VIRUTEX 1 L</t>
  </si>
  <si>
    <t>ALCOHOL GEL DIFEM 340 ML</t>
  </si>
  <si>
    <t>PASTA CORTA 400 G</t>
  </si>
  <si>
    <t xml:space="preserve">GRANOLA MIEL Y ALMENDRAS VIVO 370 G </t>
  </si>
  <si>
    <t xml:space="preserve">MAYONESA MINI DELI KRAFT 8 G </t>
  </si>
  <si>
    <t>JAMÓN SERRANO 500 GR RECETA DEL ABUELO</t>
  </si>
  <si>
    <t>TRUTRO ALA ASADO BL 1 kg</t>
  </si>
  <si>
    <t>SACHET TOALLITA DESINFECTANTE ICBFS</t>
  </si>
  <si>
    <t>JUGO LIMON AMARILLO 100% TRAVERSO 250 ML</t>
  </si>
  <si>
    <t xml:space="preserve">CEREAL CHOCAPIC NESTLE 540 G </t>
  </si>
  <si>
    <t xml:space="preserve">AJI MINI TRAVERSO 8 GR </t>
  </si>
  <si>
    <t>CONCENTRADO TOMATE KNORR 1 KG</t>
  </si>
  <si>
    <t>DURAZNO MITADES 425 G</t>
  </si>
  <si>
    <t>MAYONESA CLÁSICA 15 X 950G 21% EN RRP</t>
  </si>
  <si>
    <t xml:space="preserve">CEREAL CHOCO KRISPIS KELLOGS 490 G </t>
  </si>
  <si>
    <t>C21</t>
  </si>
  <si>
    <t xml:space="preserve">LETRERO DOBLE CARA 45X45 CM LAVAZZA </t>
  </si>
  <si>
    <t xml:space="preserve">TE EXCELSIOR CEYLAN GRANEL 125G </t>
  </si>
  <si>
    <t xml:space="preserve">MOLINILLO TOP LA SPAZIALE </t>
  </si>
  <si>
    <t xml:space="preserve">TE EMBLEM PREMIUM GRANEL 115G </t>
  </si>
  <si>
    <t xml:space="preserve">CENTRO JAMON SERRANO GRAN RESERVA </t>
  </si>
  <si>
    <t xml:space="preserve">LECHE ENTERA SURLAT 1L TAPA </t>
  </si>
  <si>
    <t xml:space="preserve">ARVEJAS PARTIDAS 1 KG </t>
  </si>
  <si>
    <t>QUESO GAUDA LAMINADO 500 g (Caja 26)</t>
  </si>
  <si>
    <t xml:space="preserve">**D**PEPINO DILL MEDIANO DON JUAN 1,6KG </t>
  </si>
  <si>
    <t xml:space="preserve">PAPAS FRITAS C/AMERICANO MARCO POLO 400G </t>
  </si>
  <si>
    <t xml:space="preserve">RIGATONE DON VITTORIO 400 G </t>
  </si>
  <si>
    <t xml:space="preserve">ALINO COMPLETO EDRA 15 G RRP </t>
  </si>
  <si>
    <t xml:space="preserve">QUIFAROS DON VITTORIO 400 G </t>
  </si>
  <si>
    <t xml:space="preserve">ROCHER CORAZON T-8 100 G. </t>
  </si>
  <si>
    <t xml:space="preserve">PRINGLES US CH CHEESE 124 G </t>
  </si>
  <si>
    <t xml:space="preserve">CHULETA CORDERO SARATOGA KG </t>
  </si>
  <si>
    <t xml:space="preserve">CORDERO ENTERO CARCASA PIEZA 11-13 KG </t>
  </si>
  <si>
    <t xml:space="preserve">ARROZ G2 IMPORTADO BONANZA 1 KG </t>
  </si>
  <si>
    <t xml:space="preserve">MERMELADA MINI DURAZNO RELKON 25 G </t>
  </si>
  <si>
    <t xml:space="preserve">MERMELADA MINI FRUTILLA RELKON 25 G </t>
  </si>
  <si>
    <t xml:space="preserve">ACEITE MARAVILLA MINI 10 ML </t>
  </si>
  <si>
    <t xml:space="preserve">GARBANZO ENTERO S/PIEL 1 KG </t>
  </si>
  <si>
    <t xml:space="preserve">SALSA TERIYAKI PREMIUM 30 ML </t>
  </si>
  <si>
    <t xml:space="preserve">ACEITE OLIVA EXTRA VIRGEN JLLORENS 500ML </t>
  </si>
  <si>
    <t xml:space="preserve">ACEITE OLIVA E/VIRGEN OLITALIA 5 L </t>
  </si>
  <si>
    <t xml:space="preserve">GAUDA STICKS AVIKO 1 KG </t>
  </si>
  <si>
    <t xml:space="preserve">ACEITE OLIVA E/VIRGEN BLEND C/VALVUL 5 L </t>
  </si>
  <si>
    <t xml:space="preserve">NOT ICE CREAM COOKIES &amp; DREAMS 284 G </t>
  </si>
  <si>
    <t xml:space="preserve">CHOCLO EN TROZOS FDM 2 KG </t>
  </si>
  <si>
    <t xml:space="preserve">SEMILLAS DE SESAMO SPICY CPK </t>
  </si>
  <si>
    <t xml:space="preserve">PASTA SPAGHETTI GRUESO BARILLA CPK </t>
  </si>
  <si>
    <t xml:space="preserve">WASABI EN POLVO MAYAMOTO 1 KG </t>
  </si>
  <si>
    <t xml:space="preserve">YOGHURT LOS ALERCES BATIDO FRUTILLA 125G </t>
  </si>
  <si>
    <t xml:space="preserve">YOGHURT LOS ALERCES BATIDO VAINILLA 125G </t>
  </si>
  <si>
    <t>MINIATURA CEREALES 44 G</t>
  </si>
  <si>
    <t xml:space="preserve">CHEESECAKE NEW YORK FN 14 TROZOS </t>
  </si>
  <si>
    <t>PRINGLES US ORIGINAL14X149G</t>
  </si>
  <si>
    <t>LP SEPTIEMBRE* 2024</t>
  </si>
  <si>
    <t>ATUN LOMITO ACEITE SAN JOSE 160 G IMPORT</t>
  </si>
  <si>
    <t>ATUN LOMITO AGUA SAN JOSE 160 G IMPORT</t>
  </si>
  <si>
    <t>MANTEQUILLA MINI PORCION PRESIDENT 10 G</t>
  </si>
  <si>
    <t>CARNE MOLIDA 10% PREMIUM 1 KG</t>
  </si>
  <si>
    <t>CAFE ENTERO COPACABANA 500 G</t>
  </si>
  <si>
    <t>SALMON FILETE STAN T-D IVP CJ 15KG CONG (Caja)</t>
  </si>
  <si>
    <t xml:space="preserve">VARITAS DE REINETA APANADO 500 GR </t>
  </si>
  <si>
    <t xml:space="preserve">NUGGETS DE REINETA APANADO 500 GR </t>
  </si>
  <si>
    <t xml:space="preserve">85251 SERV RESTAURANT 1H 30X33CM 200 UDS </t>
  </si>
  <si>
    <t xml:space="preserve">MASA MADRE CENTENO 25 KG CSM </t>
  </si>
  <si>
    <t xml:space="preserve">85277 SERV RESTAURANT 1H 24X24CM 120 UDS </t>
  </si>
  <si>
    <t xml:space="preserve">ATUN LOMITO AGUA ESMERALDA 170G IMPORT </t>
  </si>
  <si>
    <t xml:space="preserve">NOT ICE CREAM CROCANTE CHOC PALETA 70 G </t>
  </si>
  <si>
    <t xml:space="preserve">MAQUINA CAFE S40 SUPREMA 2G </t>
  </si>
  <si>
    <t xml:space="preserve">QUESO PARMESANO LA VAQUITA 7 KG </t>
  </si>
  <si>
    <t xml:space="preserve">PORTASERVILLETAS ESPRESSION </t>
  </si>
  <si>
    <t xml:space="preserve">TAPA BLANCA VASO CAFÉ </t>
  </si>
  <si>
    <t xml:space="preserve">CUBRE VASOS 12 OZ LAVAZZA </t>
  </si>
  <si>
    <t xml:space="preserve">BOLSA BASURA PRO 100X120 VIRUTEX 5 UDS. </t>
  </si>
  <si>
    <t xml:space="preserve">CAMARON ECU 36/40 CRU C/CASC 1KG IMPORT </t>
  </si>
  <si>
    <t xml:space="preserve">RAMITAS SAL MARCO POLO 250G </t>
  </si>
  <si>
    <t xml:space="preserve">LECHE EVAPORADA IDEAL 400 G </t>
  </si>
  <si>
    <t xml:space="preserve">CORBATAS LUCCHETTI 400 G </t>
  </si>
  <si>
    <t xml:space="preserve">MOSTAZA PET HEINZ FS 397 G </t>
  </si>
  <si>
    <t xml:space="preserve">PAPA WAFFLE AVIKO 1,5 KG </t>
  </si>
  <si>
    <t xml:space="preserve">ALCOHOL HIGIENIZANTE 1 L </t>
  </si>
  <si>
    <t xml:space="preserve">PRALINE CROCANTE CARAMELO SALADO CSM </t>
  </si>
  <si>
    <t>CHAPATTA MINI 47 G</t>
  </si>
  <si>
    <t xml:space="preserve">MANI SALADO MARCO POLO 100 G RRP </t>
  </si>
  <si>
    <t xml:space="preserve">QUEQUE ARENA 25 KG CSM </t>
  </si>
  <si>
    <t xml:space="preserve">RAMITAS QUESO MARCO POLO 250G </t>
  </si>
  <si>
    <t xml:space="preserve">LOMO CENTRO MARINADO 180-220 G CJ 2-4KG </t>
  </si>
  <si>
    <t xml:space="preserve">YOGHURT LOS ALERCES BATIDO DAMASCO 125 G </t>
  </si>
  <si>
    <t xml:space="preserve">ACETO BALSAMICO OLITALIA 5 L </t>
  </si>
  <si>
    <t xml:space="preserve">VINAGRE ALCOHOL INCOLORO DON JUAN 5 L </t>
  </si>
  <si>
    <t xml:space="preserve">KUCHEN DE MANZANA CONGELADO </t>
  </si>
  <si>
    <t xml:space="preserve">CHANCACA IANSA 450 G </t>
  </si>
  <si>
    <t xml:space="preserve">COCTEL DE FRUTA 3 KG </t>
  </si>
  <si>
    <t xml:space="preserve">AZUCAR G2 DE REYES 25 KG </t>
  </si>
  <si>
    <t xml:space="preserve">ESPIRALES ITALIANISSIMO 5 KG </t>
  </si>
  <si>
    <t xml:space="preserve">CORBATITAS LUCCHETTI 400 G </t>
  </si>
  <si>
    <t xml:space="preserve">CABELLOS DE ANGEL CORTO LUCCHETTI 400 G </t>
  </si>
  <si>
    <t xml:space="preserve">RIGATTI LUCCHETTI 400 G </t>
  </si>
  <si>
    <t xml:space="preserve">TALLARIN N°77 LUCCHETTI 400 G </t>
  </si>
  <si>
    <t>PAPA DUQUESA MINUTO VERDE 2,5KG</t>
  </si>
  <si>
    <t xml:space="preserve">NOTICECREAM CREMA FRAMBUESA PALETA 68G </t>
  </si>
  <si>
    <t xml:space="preserve">SALSA SOYA KIKKOMAN 18,9 L </t>
  </si>
  <si>
    <t xml:space="preserve">BOLSA BASURA PRO 70X90 VIRUTEX 10 UDS. </t>
  </si>
  <si>
    <t xml:space="preserve">BOWL PAPEL KRAFT BLANCO 8 OZ PLA COMPOST </t>
  </si>
  <si>
    <t xml:space="preserve">BOWL PAPEL KRAFT BLANCO 16 OZ PLA COMPOS </t>
  </si>
  <si>
    <t xml:space="preserve">PAPEL ANTIGRASA LONDON 30,5 CM </t>
  </si>
  <si>
    <t xml:space="preserve">TAPA VASO 9 OZ LAVAZZA </t>
  </si>
  <si>
    <t xml:space="preserve">BOLSA BASURA PRO 80X110 VIRUTEX 10 UDS. </t>
  </si>
  <si>
    <t xml:space="preserve">BOLSA BASURA PRO 80X120 VIRUTEX 10 UDS. </t>
  </si>
  <si>
    <t xml:space="preserve">BOMBILLA ENVASADA KRAFT 6 MM </t>
  </si>
  <si>
    <t xml:space="preserve">LAVALOZA EXCELL 5 L </t>
  </si>
  <si>
    <t xml:space="preserve">DESENGRASANTE PRO EXCELL 5 L </t>
  </si>
  <si>
    <t xml:space="preserve">PAÑO ESPONJA ABSORBENTE VIRUTEX 3 UDS. </t>
  </si>
  <si>
    <t xml:space="preserve">81005 SERV COCTEL AZUL HOLIDAY INN </t>
  </si>
  <si>
    <t xml:space="preserve">40781 TOALLA 2H EXCELLENCE 24 M 3 UDS. </t>
  </si>
  <si>
    <t xml:space="preserve">85108 SERV DISPENSADOR 1H 25X14CM 150 UD </t>
  </si>
  <si>
    <t xml:space="preserve">TAZA Y PLATO CHOCOLATE ERACLEA </t>
  </si>
  <si>
    <t xml:space="preserve">TETERA WHITTINGTON </t>
  </si>
  <si>
    <t xml:space="preserve">CAFE ENTERO GRAN ESPRESSO LAVAZZA 1 KG </t>
  </si>
  <si>
    <t xml:space="preserve">TE CLUB PREMIUM CEYLON 100BLS </t>
  </si>
  <si>
    <t xml:space="preserve">MAQUINA CAFE CAPS LB 910 LAVAZZA </t>
  </si>
  <si>
    <t xml:space="preserve">MAQUINA CAFE CAPS LB 951 LAVAZZA </t>
  </si>
  <si>
    <t xml:space="preserve">MAQUINA CAFE CAPS LB 4200 LAVAZZA </t>
  </si>
  <si>
    <t xml:space="preserve">MAQUINA PHEDRA </t>
  </si>
  <si>
    <t xml:space="preserve">MAQ, TE BUNN SINGLE </t>
  </si>
  <si>
    <t xml:space="preserve">PLANCHA GRILLADORA SIMPLE </t>
  </si>
  <si>
    <t xml:space="preserve">MAQUINA GRANIADORA DOBLE ULTRA 2 BUNN </t>
  </si>
  <si>
    <t xml:space="preserve">COSTILLAR CERDO USA UN IVP CJ 10 KG </t>
  </si>
  <si>
    <t xml:space="preserve">CARNE MOLIDA PULPA DE CERDO 1 KG </t>
  </si>
  <si>
    <t>SALMON FILETE PRIUM T-D IQF CJ10 KG CONG</t>
  </si>
  <si>
    <t xml:space="preserve">QUESO GOYA LA PAULINA 5,6 KG </t>
  </si>
  <si>
    <t xml:space="preserve">LOMO VETADO C/H STEAK CAB </t>
  </si>
  <si>
    <t>LP NOVIEMBRE 2024</t>
  </si>
  <si>
    <t xml:space="preserve">PORTERHOUSE STEAK CERTIFIED ANGUS BEEF </t>
  </si>
  <si>
    <t xml:space="preserve">T BONE STEAK CERTIFIED ANGUS BEEF </t>
  </si>
  <si>
    <t xml:space="preserve">JAMONERA PREMIUM J.LLORENS UN </t>
  </si>
  <si>
    <t>PECHUGA PAVO S/H C/P MARINADA SADIA 1 KG</t>
  </si>
  <si>
    <t xml:space="preserve">ANILLOS CALAMAR IQF 1KG IMPORTADO </t>
  </si>
  <si>
    <t>PECHUGA C/HUESO MARINADA LP 15 KG BRASIL</t>
  </si>
  <si>
    <t xml:space="preserve">TRUTRO ALA POLLO IQF BRASIL 10 KG </t>
  </si>
  <si>
    <t>104532030-C12</t>
  </si>
  <si>
    <t>104532030FS00</t>
  </si>
  <si>
    <t xml:space="preserve">VINO VAR. SAUVIGNON B. BAKUS 12,5° 750CC </t>
  </si>
  <si>
    <t>Caja 12 Unidades</t>
  </si>
  <si>
    <t>ELIMINAR LP SEPTIEMBRE 2024</t>
  </si>
  <si>
    <t>ELIMINAR LP</t>
  </si>
  <si>
    <t>102202050-C24</t>
  </si>
  <si>
    <t>102202050FS00</t>
  </si>
  <si>
    <t xml:space="preserve">CABELLOS DE ANGEL DON VITTORIO 400 G </t>
  </si>
  <si>
    <t>Caja 24 Unidades</t>
  </si>
  <si>
    <t>104528560-C04</t>
  </si>
  <si>
    <t>104528560FS00</t>
  </si>
  <si>
    <t xml:space="preserve">HELADO PIÑA BRESLER 2,4 L </t>
  </si>
  <si>
    <t>Caja 4 Unidades</t>
  </si>
  <si>
    <t>Si</t>
  </si>
  <si>
    <t>150001861-C12</t>
  </si>
  <si>
    <t>150001861FS00</t>
  </si>
  <si>
    <t xml:space="preserve">ACEITE MARAVILLA BONANZA 900 ML </t>
  </si>
  <si>
    <t>104532580-C06</t>
  </si>
  <si>
    <t>104532580FS00</t>
  </si>
  <si>
    <t xml:space="preserve">VINO 750CC R NEGRA G RVA CARMENERE 13.5° </t>
  </si>
  <si>
    <t>104532590-C06</t>
  </si>
  <si>
    <t>104532590FS00</t>
  </si>
  <si>
    <t xml:space="preserve">VINO 750CC R NEGRA G RVA CHARDONNAY 13° </t>
  </si>
  <si>
    <t>104538220-C76</t>
  </si>
  <si>
    <t>104538220FS00</t>
  </si>
  <si>
    <t xml:space="preserve">MEDIA BAGUETTE 110 G </t>
  </si>
  <si>
    <t>C76</t>
  </si>
  <si>
    <t>Caja 76 Unidades</t>
  </si>
  <si>
    <t>104537960-C22</t>
  </si>
  <si>
    <t>104537960FS00</t>
  </si>
  <si>
    <t xml:space="preserve">PAPAYA AL JUGO FRASCO SAN AMBROSIO 1 KG </t>
  </si>
  <si>
    <t>Caja 22 Unidades</t>
  </si>
  <si>
    <t>104532050-C12</t>
  </si>
  <si>
    <t>104532050FS00</t>
  </si>
  <si>
    <t xml:space="preserve">WHISKY BLACK EVAN WILLIAMS 43° 750CC </t>
  </si>
  <si>
    <t xml:space="preserve">CAFE CREMA E GUSTO TARRO LAVAZZA 250 G </t>
  </si>
  <si>
    <t xml:space="preserve">QUALITA ORO TARRO LAVAZZA 250 G </t>
  </si>
  <si>
    <t xml:space="preserve">CAFE PRONTISSIMO CLASI LATA LAVAZZA 95 G </t>
  </si>
  <si>
    <t xml:space="preserve">CAPSULA ESPRESSO ARMONICO LAVAZZA 50 G </t>
  </si>
  <si>
    <t xml:space="preserve">CAPSULA ESPRESSO CLASSICO LAVAZZA 58 G </t>
  </si>
  <si>
    <t xml:space="preserve">CAPSULA ESPRESSO DECISO LAVAZZA 50 G </t>
  </si>
  <si>
    <t xml:space="preserve">CAPSULA ESPRESSO INTENSO LAVAZZA 58 G </t>
  </si>
  <si>
    <t xml:space="preserve">CAPSULA ESPRESSO QUALITA ORO LAVAZZA 55G </t>
  </si>
  <si>
    <t xml:space="preserve">CAPSULA LUNGO LEGGERO LAVAZZA 55 G </t>
  </si>
  <si>
    <t>ELIMINAR</t>
  </si>
  <si>
    <t xml:space="preserve">SALCHICHA DE PAVO PF 1 KG 20 UDS. </t>
  </si>
  <si>
    <t>LP OCTUBRE</t>
  </si>
  <si>
    <t>MOZZARELLA</t>
  </si>
  <si>
    <t xml:space="preserve">QUESO MOZZARELLA LAMINADO 500 G </t>
  </si>
  <si>
    <t>PANGASIUS FILETE S/P 1KG 170-330G IMPORT</t>
  </si>
  <si>
    <t>Metro/Minuto</t>
  </si>
  <si>
    <t xml:space="preserve">SALMON PORCION C/P 5 KG 170-200G CONG </t>
  </si>
  <si>
    <t>GOURMET</t>
  </si>
  <si>
    <t>QUESO MONTERREY JACK USA PREM 2,72 KG</t>
  </si>
  <si>
    <t>104542600FS00</t>
  </si>
  <si>
    <t xml:space="preserve">MOLIDA VACUNO 73/27/20 CAB 4,5 KG </t>
  </si>
  <si>
    <t>104529590FS00</t>
  </si>
  <si>
    <t xml:space="preserve">MOLIDA VACUNO 80/20 CAB 4,5 KG </t>
  </si>
  <si>
    <t>104539130FS00</t>
  </si>
  <si>
    <t>150002033FS00</t>
  </si>
  <si>
    <t>150002034FS00</t>
  </si>
  <si>
    <t xml:space="preserve">LONGANIZA WINTER 1 KG </t>
  </si>
  <si>
    <t>104543950FS00</t>
  </si>
  <si>
    <t>JAMON SERRANO 500 GRS (Caja 8)</t>
  </si>
  <si>
    <t>104339920FS00</t>
  </si>
  <si>
    <t xml:space="preserve">KANIKAMA 18 CM 500G IMPORTADO </t>
  </si>
  <si>
    <t>104534670FS00</t>
  </si>
  <si>
    <t xml:space="preserve">REINETA FILETE 100-400G IQF 5 KG </t>
  </si>
  <si>
    <t>104519360FS00</t>
  </si>
  <si>
    <t xml:space="preserve">HAMBURGUESA CERTIFIED ANGUS BEEF 225 G </t>
  </si>
  <si>
    <t>104541870FS00</t>
  </si>
  <si>
    <t>HAMBURGUESA CERTIFIED ANGUS BEEF 225 GR.</t>
  </si>
  <si>
    <t>104540120FS00</t>
  </si>
  <si>
    <t>POLLO ENTERO</t>
  </si>
  <si>
    <t>POLLO ENTERO 2,3 SEARA CJ 16,1 KG</t>
  </si>
  <si>
    <t>104516650FS00</t>
  </si>
  <si>
    <t xml:space="preserve">CAMARON MARIP APANADO 1,36 KG IMPORTADO </t>
  </si>
  <si>
    <t>104539100FS00</t>
  </si>
  <si>
    <t>CABRA</t>
  </si>
  <si>
    <t>QUESO CABRA MADURO LA CABRESA BARRA 2 KG</t>
  </si>
  <si>
    <t>104534310FS00</t>
  </si>
  <si>
    <t>YOGHURT LOS ALERCES BATIDO DAMASCO 125 g (Caja 48)</t>
  </si>
  <si>
    <t>104539550FS00</t>
  </si>
  <si>
    <t>TOCINO LAMINADO AMERICANO 6,8 kg (Caja 1)</t>
  </si>
  <si>
    <t>104525480FS00</t>
  </si>
  <si>
    <t xml:space="preserve">QUESO GAUDA LAMINADO 500 G </t>
  </si>
  <si>
    <t>104537650FS00</t>
  </si>
  <si>
    <t>PARMESANO</t>
  </si>
  <si>
    <t>104539610FS00</t>
  </si>
  <si>
    <t>QUESO CREMA/QUESILLO</t>
  </si>
  <si>
    <t>104523760FS00</t>
  </si>
  <si>
    <t>104528010FS00</t>
  </si>
  <si>
    <t>104529130FS00</t>
  </si>
  <si>
    <t>REINETA S/P S/E 1 kg 100-200 g IMPORTADA (Caja 5)</t>
  </si>
  <si>
    <t>104539510FS00</t>
  </si>
  <si>
    <t>104538570FS00</t>
  </si>
  <si>
    <t>SALMON FILETE PRIUM T-D IQF CJ10 KG CONG (Caja)</t>
  </si>
  <si>
    <t>104534890FS00</t>
  </si>
  <si>
    <t>ATUN STEAK 170-220g CJ 5 KG IMPORTADO (Caja)</t>
  </si>
  <si>
    <t>104529520FS00</t>
  </si>
  <si>
    <t>QUESO PARMESANO LA VAQUITA 7 KG (Caja)</t>
  </si>
  <si>
    <t>104525470FS00</t>
  </si>
  <si>
    <t>104525540FS00</t>
  </si>
  <si>
    <t>LOMO LISO</t>
  </si>
  <si>
    <t>LOMO LISO CONGELADO PARAGUAY (kg)</t>
  </si>
  <si>
    <t>104529570FS00</t>
  </si>
  <si>
    <t>LOMO CENTRO MARINADO 180-220 G CJ 2-4KG (Caja)</t>
  </si>
  <si>
    <t>104540410FS00</t>
  </si>
  <si>
    <t>QUESO BARRA MONTEREYJACK 2,72 KG</t>
  </si>
  <si>
    <t>104528950FS00</t>
  </si>
  <si>
    <t>QUESO IBERICO SEMI CURADO J.LLORENS 1 kg (Caja 6)</t>
  </si>
  <si>
    <t>104533800FS00</t>
  </si>
  <si>
    <t>QUESO OVEJA CUÑA C/TRUFA NEGRA 200 gr (Caja 16)</t>
  </si>
  <si>
    <t>104529720FS00</t>
  </si>
  <si>
    <t>GAUDA</t>
  </si>
  <si>
    <t>104524290FS00</t>
  </si>
  <si>
    <t>VACUNO REFRIGERADO</t>
  </si>
  <si>
    <t>FILETE</t>
  </si>
  <si>
    <t>FILETE 3/4 S/CORDON CAT V VACIO PARAGUAY (kg)</t>
  </si>
  <si>
    <t>150001914FS00</t>
  </si>
  <si>
    <t>104532660FS00</t>
  </si>
  <si>
    <t>JAMONERA PREMIUM J.LLORENS UN (Unidad)</t>
  </si>
  <si>
    <t>104532670FS00</t>
  </si>
  <si>
    <t>JAMON DE BELLOTA IBERICO 100% (kg)</t>
  </si>
  <si>
    <t>104532800FS00</t>
  </si>
  <si>
    <t>CRUDO</t>
  </si>
  <si>
    <t>CARNE MOLIDA PULPA DE CERDO 1 KG (Caja 5)</t>
  </si>
  <si>
    <t>150001989FS00</t>
  </si>
  <si>
    <t>COSTILLAR CERDO USA UN IVP CJ 10 KG (Caja)</t>
  </si>
  <si>
    <t>104534550FS00</t>
  </si>
  <si>
    <t>COCIDO</t>
  </si>
  <si>
    <t>PECHUGA POLLO EN TIRAS 5 kg (Caja 2)</t>
  </si>
  <si>
    <t>104527410FS00</t>
  </si>
  <si>
    <t>CHEDDAR</t>
  </si>
  <si>
    <t>QUESO CHEDDAR LAMINADO GREAT LAKES 680 g (Caja 6)</t>
  </si>
  <si>
    <t>104529970FS00</t>
  </si>
  <si>
    <t>PORTERHOUSE STEAK CERTIFIED ANGUS BEEF (Caja)</t>
  </si>
  <si>
    <t>104529980FS00</t>
  </si>
  <si>
    <t>T BONE STEAK CERTIFIED ANGUS BEEF (Caja)</t>
  </si>
  <si>
    <t>104529940FS00</t>
  </si>
  <si>
    <t>COWBOY STEAK CERTIFIED ANGUS BEEF (Caja)</t>
  </si>
  <si>
    <t>104524730FS00</t>
  </si>
  <si>
    <t>CAMARON ECU 36/40 PEL C/COLA 1kg IMPORT (Caja 5)</t>
  </si>
  <si>
    <t>104524710FS00</t>
  </si>
  <si>
    <t>CAMARON ECU 36/40 CRU C/CASC 1kg IMPORT (Caja 5)</t>
  </si>
  <si>
    <t>104535330FS00</t>
  </si>
  <si>
    <t>NUGGETS DE REINETA APANADO 500 GR (Caja 10)</t>
  </si>
  <si>
    <t>104535340FS00</t>
  </si>
  <si>
    <t>VARITAS DE REINETA APANADO 500 GR (Caja 10)</t>
  </si>
  <si>
    <t>QUESOS VEGANOS</t>
  </si>
  <si>
    <t>LP DICIEMBRE 2024</t>
  </si>
  <si>
    <t xml:space="preserve">NOT ICE CREAM CREMA VAINILLA PALETA 65G </t>
  </si>
  <si>
    <t xml:space="preserve">TERRA VEGGIE STICKS 130G DP </t>
  </si>
  <si>
    <t>FIB</t>
  </si>
  <si>
    <t xml:space="preserve">CHURROS LISTOS 30 X 17G </t>
  </si>
  <si>
    <t xml:space="preserve">MASA MADRE GENUIT START CSM 1KG </t>
  </si>
  <si>
    <t xml:space="preserve">WHISKY APPLE EVAN WILLIAMS 35° 750CC </t>
  </si>
  <si>
    <t xml:space="preserve">PF RUSTICAS QUESO MARCO POLO 185 G </t>
  </si>
  <si>
    <t xml:space="preserve">GALLETA DONUTS BLANCA COSTA 100 G </t>
  </si>
  <si>
    <t xml:space="preserve">MUFFIN CHOCOLATE CHIPS 115 G </t>
  </si>
  <si>
    <t xml:space="preserve">CREMA SPRAY 50%ANI 50%VEG HOPLA 250 ML </t>
  </si>
  <si>
    <t xml:space="preserve">GRATIN DE PAPA Y QUESO 1,5 KG </t>
  </si>
  <si>
    <t xml:space="preserve">PULPA JUGO FRAMBUESA 1 KG </t>
  </si>
  <si>
    <t xml:space="preserve">81470 SERVILLETA ABASTIBLE 120 UDS. </t>
  </si>
  <si>
    <t xml:space="preserve">EDAMAME EN VAINAS ARDO 1KG </t>
  </si>
  <si>
    <t>KETCHUP PET 397 G</t>
  </si>
  <si>
    <t xml:space="preserve">CALZONES ROTOS MASSFOOD 47G 10UN </t>
  </si>
  <si>
    <t xml:space="preserve">MANI SALADO MARCO POLO 160 G RRP </t>
  </si>
  <si>
    <t xml:space="preserve">AJO EN POLVO 1 KG </t>
  </si>
  <si>
    <t xml:space="preserve">LASAÑA PRECOCIDA LUCCHETTI 360 G </t>
  </si>
  <si>
    <t xml:space="preserve">PULPA JUGO PIÑA 1 KG </t>
  </si>
  <si>
    <t xml:space="preserve">NOTMILK CHOCO 27X200ML </t>
  </si>
  <si>
    <t xml:space="preserve">ACEITUNA SEVILLANA DESHUESADA 808 G </t>
  </si>
  <si>
    <t xml:space="preserve">ACEITUNA SEVILLANA DESHUESADA 850 G </t>
  </si>
  <si>
    <t xml:space="preserve">ACEITUNA NEGRA DESHUESADA 850 G </t>
  </si>
  <si>
    <t xml:space="preserve">VINO 750CC RAMA NEGRA G RVA CAB S. 13.5° </t>
  </si>
  <si>
    <t xml:space="preserve">POLENTA CAROZZI 250 G </t>
  </si>
  <si>
    <t xml:space="preserve">PAPAS NOISETTES AVIKO 2,5 KG 7 G </t>
  </si>
  <si>
    <t xml:space="preserve">PAPA TIPO ESPAÑOLA AVIKO 2,5 KG </t>
  </si>
  <si>
    <t xml:space="preserve">PAPA CRUNCH 10 MM AVIKO 2,5 KG </t>
  </si>
  <si>
    <t xml:space="preserve">PIMENTON ENTERO ZANAFOODS 2,9 KG </t>
  </si>
  <si>
    <t xml:space="preserve">PURE DE PAPA CONGELADO AVIKO 2,5 KG </t>
  </si>
  <si>
    <t xml:space="preserve">CROQUETA DE PAPA AVIKO 2,5 KG 22 G </t>
  </si>
  <si>
    <t xml:space="preserve">ROSTIK TRIANGULO AVIKO 2,5 KG 63 G </t>
  </si>
  <si>
    <t xml:space="preserve">PIMENTON TIRAS ROJAS ZANAFOODS 2,9 KG </t>
  </si>
  <si>
    <t xml:space="preserve">NOT MILK ZERO 1 LT </t>
  </si>
  <si>
    <t xml:space="preserve">PAPA STEAKHOUSE 8/18 MM AVIKO 2,5 KG </t>
  </si>
  <si>
    <t xml:space="preserve">PAPA 14 MM AVIKO 2,5 KG </t>
  </si>
  <si>
    <t xml:space="preserve">TALLARIN N°78 LUCCHETTI 400 G </t>
  </si>
  <si>
    <t xml:space="preserve">ESPIRALES LUCCHETTI 400 G </t>
  </si>
  <si>
    <t xml:space="preserve">PIÑA EN TROCITOS ZANAFOODS 3 KG </t>
  </si>
  <si>
    <t xml:space="preserve">SPAGHETTI N°5 LUCCHETTI 400 G </t>
  </si>
  <si>
    <t xml:space="preserve">PIÑA EN RODAJAS ZANAFOODS 3 KG </t>
  </si>
  <si>
    <t xml:space="preserve">PAPA 7 MM AVIKO 2,5 KG </t>
  </si>
  <si>
    <t xml:space="preserve">PRIMAVERA PREMIUM IQF ARDO 1 KG </t>
  </si>
  <si>
    <t xml:space="preserve">SALSA PIZZA POMAROLA 3 KG </t>
  </si>
  <si>
    <t xml:space="preserve">ARROZ PREGRANEADO IMPORTADO 1 KG </t>
  </si>
  <si>
    <t>LP ENERO 2025</t>
  </si>
  <si>
    <t xml:space="preserve">PECHUGA POLLO DESH 1KG BRASIL </t>
  </si>
  <si>
    <t>QUESO MOZZARELLA CORLASA 3,5 kg</t>
  </si>
  <si>
    <t xml:space="preserve">GALLETA CRIOLLITA 100 G </t>
  </si>
  <si>
    <t>LP FEBRERO 2025</t>
  </si>
  <si>
    <t xml:space="preserve">NOT CHEESE MOZZARELLA 1KG </t>
  </si>
  <si>
    <t xml:space="preserve">PLANCHA SABOR QUESO/FRESA 1,95 KG </t>
  </si>
  <si>
    <t xml:space="preserve">MUFFIN ARANDANO FRAMBUESA 60 G </t>
  </si>
  <si>
    <t xml:space="preserve">EMPANADA DE QUESO INTERBAKE 24 G </t>
  </si>
  <si>
    <t>X60</t>
  </si>
  <si>
    <t xml:space="preserve">MANI CONFITADO MARCO POLO 80 G </t>
  </si>
  <si>
    <t xml:space="preserve">POROTO GRANADO 2 KG </t>
  </si>
  <si>
    <t xml:space="preserve">MANI SALADO MARCO POLO 400 G RRP </t>
  </si>
  <si>
    <t>ARROLLADOS</t>
  </si>
  <si>
    <t xml:space="preserve">ARROLLADO PRIMAVERA 50 GR 100 UDS SAMOSA </t>
  </si>
  <si>
    <t xml:space="preserve">ACEITUNA RELLENA PIMENTON 950 G </t>
  </si>
  <si>
    <t xml:space="preserve">MERMELADA MINI MORA RELKON 25 G </t>
  </si>
  <si>
    <t xml:space="preserve">NOT MILK CHOCOLATE 1 L </t>
  </si>
  <si>
    <t xml:space="preserve">ACEITE PARA FREIR CASALIVA 17,25 L </t>
  </si>
  <si>
    <t xml:space="preserve">ALMIDON DE MAIZ ALTO LA CRUZ 1 KG </t>
  </si>
  <si>
    <t>104535380-C18</t>
  </si>
  <si>
    <t>104535380FS00</t>
  </si>
  <si>
    <t xml:space="preserve">NOT MEAT MOLIDA CONGELADA 250GR </t>
  </si>
  <si>
    <t>Caja 18 Unidades</t>
  </si>
  <si>
    <t>LP MARZO 2025</t>
  </si>
  <si>
    <t>105001050-C60</t>
  </si>
  <si>
    <t>105001050FS00</t>
  </si>
  <si>
    <t xml:space="preserve">KETCHUP MINI HEINZ VIDRIO 64 G </t>
  </si>
  <si>
    <t>Caja 60 Unidades</t>
  </si>
  <si>
    <t>104532600-C06</t>
  </si>
  <si>
    <t>104532600FS00</t>
  </si>
  <si>
    <t xml:space="preserve">VINO 750CC R NEGRA G RVA MERLOT 13.5° </t>
  </si>
  <si>
    <t>104531730-C04</t>
  </si>
  <si>
    <t>104531730FS00</t>
  </si>
  <si>
    <t xml:space="preserve">AGUARDIENTE MARQUEZ DE PAZ SOLDAN 40° 4L </t>
  </si>
  <si>
    <t>104531910-C12</t>
  </si>
  <si>
    <t>104531910FS00</t>
  </si>
  <si>
    <t xml:space="preserve">RON BLANCO BARCELO 37.5° 1000CC </t>
  </si>
  <si>
    <t>150000332-D10</t>
  </si>
  <si>
    <t>150000332FS00</t>
  </si>
  <si>
    <t xml:space="preserve">LENTEJAS BANQUETE 4 MM 1 KG </t>
  </si>
  <si>
    <t>Display 10 Unidades</t>
  </si>
  <si>
    <t>150000531-CJ</t>
  </si>
  <si>
    <t>150000531FS00</t>
  </si>
  <si>
    <t xml:space="preserve">SERVILLETA IMP. ALMACRUZ COCTEL </t>
  </si>
  <si>
    <t>104543360-C06</t>
  </si>
  <si>
    <t>104543360FS00</t>
  </si>
  <si>
    <t xml:space="preserve">PIMENTON PAPRIKA MOLIDO 454 G </t>
  </si>
  <si>
    <t>POLLO ENTERO 2,3-2,4 S/M BRASIL CJ 19,2 KG</t>
  </si>
  <si>
    <t xml:space="preserve"> VIAS DESCONTINUACION </t>
  </si>
  <si>
    <t xml:space="preserve"> $                                                 -</t>
  </si>
  <si>
    <t xml:space="preserve"> $                                      -</t>
  </si>
  <si>
    <t>POLLO ENTERO 2,4 SEARA CJ 16,8 KG</t>
  </si>
  <si>
    <t xml:space="preserve">POLLO ENTERO 1,8 BRASIL CJ 14,4 KG </t>
  </si>
  <si>
    <t>POLLO ENTERO 1,6 BRASIL CJ 12,8 KG</t>
  </si>
  <si>
    <t>104531400-C10</t>
  </si>
  <si>
    <t>104531400FS00</t>
  </si>
  <si>
    <t>LP ABRIL 2025</t>
  </si>
  <si>
    <t>HASTA AGOTAR STOCK</t>
  </si>
  <si>
    <t>104531410-C10</t>
  </si>
  <si>
    <t>104531410FS00</t>
  </si>
  <si>
    <t>104531420-C10</t>
  </si>
  <si>
    <t>104531420FS00</t>
  </si>
  <si>
    <t>104538280-UN</t>
  </si>
  <si>
    <t>104538280FS00</t>
  </si>
  <si>
    <t>104532490-C04</t>
  </si>
  <si>
    <t>104532490FS00</t>
  </si>
  <si>
    <t>104527240-D10</t>
  </si>
  <si>
    <t>104527240FS00</t>
  </si>
  <si>
    <t>104523470-D10</t>
  </si>
  <si>
    <t>104523470FS00</t>
  </si>
  <si>
    <t>104542780-C12</t>
  </si>
  <si>
    <t>104542780FS00</t>
  </si>
  <si>
    <t>104526970-D30</t>
  </si>
  <si>
    <t>104526970FS00</t>
  </si>
  <si>
    <t>104526240-C30</t>
  </si>
  <si>
    <t>104526240FS00</t>
  </si>
  <si>
    <t>104527420-C04</t>
  </si>
  <si>
    <t>104527420FS00</t>
  </si>
  <si>
    <t>150000163-C12</t>
  </si>
  <si>
    <t>150000163FS00</t>
  </si>
  <si>
    <t>201112050-C25</t>
  </si>
  <si>
    <t>201112050FS00</t>
  </si>
  <si>
    <t>201700348-C07</t>
  </si>
  <si>
    <t>201700348FS00</t>
  </si>
  <si>
    <t>150001682-C30</t>
  </si>
  <si>
    <t>150001682FS00</t>
  </si>
  <si>
    <t>104527670-Y00</t>
  </si>
  <si>
    <t>104527670FS00</t>
  </si>
  <si>
    <t>104360380-C12</t>
  </si>
  <si>
    <t>104360380FS00</t>
  </si>
  <si>
    <t>101530550-C06</t>
  </si>
  <si>
    <t>101530550FS00</t>
  </si>
  <si>
    <t>101510000-C06</t>
  </si>
  <si>
    <t>101510000FS00</t>
  </si>
  <si>
    <t>101510040-C06</t>
  </si>
  <si>
    <t>101510040FS00</t>
  </si>
  <si>
    <t>104534640-C10</t>
  </si>
  <si>
    <t>104534640FS00</t>
  </si>
  <si>
    <t>104330400-C04</t>
  </si>
  <si>
    <t>104330400FS00</t>
  </si>
  <si>
    <t>104528540-C04</t>
  </si>
  <si>
    <t>104528540FS00</t>
  </si>
  <si>
    <t>GENOA SALAMI SUGARDALE 900 GRS</t>
  </si>
  <si>
    <t>LP MAYO 2025</t>
  </si>
  <si>
    <t>150000899-C40</t>
  </si>
  <si>
    <t>150000899FS00</t>
  </si>
  <si>
    <t>SALCHICHA PORK/BEEF SUGARDALE 2,27kg</t>
  </si>
  <si>
    <t>Caja 40 Unidades</t>
  </si>
  <si>
    <t>150000429-C04</t>
  </si>
  <si>
    <t>150000429FS00</t>
  </si>
  <si>
    <t>COSTILLAR DE CERDA 2 UN IVP CJ 15 KG</t>
  </si>
  <si>
    <t>104533170-AJ</t>
  </si>
  <si>
    <t>104533170FS00</t>
  </si>
  <si>
    <t>Saco</t>
  </si>
  <si>
    <t>104539030-UN</t>
  </si>
  <si>
    <t>104539030FS00</t>
  </si>
  <si>
    <t>SALMON FILETE PRIUM T-D S/ESC 10 kg cong</t>
  </si>
  <si>
    <t>104544080-C12</t>
  </si>
  <si>
    <t>104544080FS00</t>
  </si>
  <si>
    <t>SALMON FILETE PRIUM T-E 10 kg cong</t>
  </si>
  <si>
    <t>104531620-C16</t>
  </si>
  <si>
    <t>104531620FS00</t>
  </si>
  <si>
    <t>SALMON PORCION S/P 5 kg 170-200g cong</t>
  </si>
  <si>
    <t>Caja 16 Unidades</t>
  </si>
  <si>
    <t>201221050-C24</t>
  </si>
  <si>
    <t>201221050FS00</t>
  </si>
  <si>
    <t>104529930-C02</t>
  </si>
  <si>
    <t>104529930FS00</t>
  </si>
  <si>
    <t>MOLIDA VACUNO 80/20 CAB 4,5 KG</t>
  </si>
  <si>
    <t>Caja 2 Unidades</t>
  </si>
  <si>
    <t>104530430-C06</t>
  </si>
  <si>
    <t>104530430FS00</t>
  </si>
  <si>
    <t>TOCINO COCIDO LAMINADO SUGARDALE 900 GRS</t>
  </si>
  <si>
    <t>102400072-C18</t>
  </si>
  <si>
    <t>102400072FS00</t>
  </si>
  <si>
    <t>SALMON FILETE IND B IVP T-D 10-20KG CONG</t>
  </si>
  <si>
    <t>150001924-C20</t>
  </si>
  <si>
    <t>150001924FS00</t>
  </si>
  <si>
    <t>SALMON FILETE IND IWP 2-4 T-D 15KG CONG</t>
  </si>
  <si>
    <t>Caja 20 Unidades</t>
  </si>
  <si>
    <t>104517320-C24</t>
  </si>
  <si>
    <t>104517320FS00</t>
  </si>
  <si>
    <t>SALMON FILETE PRIUM T-D C/P 10 kg cong</t>
  </si>
  <si>
    <t>104521950-C48</t>
  </si>
  <si>
    <t>104521950FS00</t>
  </si>
  <si>
    <t>SALMON FILETE PRIUM T-D C/P 15 kg cong</t>
  </si>
  <si>
    <t>Caja 48 Unidades</t>
  </si>
  <si>
    <t>104524650-R00</t>
  </si>
  <si>
    <t>104524650FS00</t>
  </si>
  <si>
    <t>TILAPIA FILETE S/P 180-270GR IVP CJ 5 KG</t>
  </si>
  <si>
    <t>Caja 900 Unidades</t>
  </si>
  <si>
    <t>106000820-Y00</t>
  </si>
  <si>
    <t>106000820FS00</t>
  </si>
  <si>
    <t>POLLO ENTERO 2,0 BRASIL CJ 16 KG</t>
  </si>
  <si>
    <t>Caja 200 Unidades</t>
  </si>
  <si>
    <t>104529710-Y00</t>
  </si>
  <si>
    <t>104529710FS00</t>
  </si>
  <si>
    <t>QUESO CREMA SWISS FARMES IMP 1,36 kg</t>
  </si>
  <si>
    <t>104524110-W00</t>
  </si>
  <si>
    <t>104524110FS00</t>
  </si>
  <si>
    <t>STRING CHEESE LEPRINO 6,8 Kg</t>
  </si>
  <si>
    <t>Caja 400 Unidades</t>
  </si>
  <si>
    <t>104543460-C10</t>
  </si>
  <si>
    <t>104543460FS00</t>
  </si>
  <si>
    <t>ACEITUNA NEGRA DESHUESADA 808 g</t>
  </si>
  <si>
    <t>LP JUNIO 2025</t>
  </si>
  <si>
    <t>104330690-C04</t>
  </si>
  <si>
    <t>104330690FS00</t>
  </si>
  <si>
    <t>104539900-C10</t>
  </si>
  <si>
    <t>104539900FS00</t>
  </si>
  <si>
    <t>CREMA ESPARRAGOS CAROZZI 1 kg</t>
  </si>
  <si>
    <t>104528350-UN</t>
  </si>
  <si>
    <t>104528350FS00</t>
  </si>
  <si>
    <t>ESPIRALES ITALIANISSIMO 5 kg</t>
  </si>
  <si>
    <t>104527060-D25</t>
  </si>
  <si>
    <t>104527060FS00</t>
  </si>
  <si>
    <t>TALLARIN N°77 LUCCHETTI 400 g</t>
  </si>
  <si>
    <t>150000392-C12</t>
  </si>
  <si>
    <t>150000392FS00</t>
  </si>
  <si>
    <t>POLVO HORNEAR IMPERIAL TARRO 750 g</t>
  </si>
  <si>
    <t>104500450-C04</t>
  </si>
  <si>
    <t>104500450FS00</t>
  </si>
  <si>
    <t>104330270-C04</t>
  </si>
  <si>
    <t>104330270FS00</t>
  </si>
  <si>
    <t>104539720-CJ</t>
  </si>
  <si>
    <t>104539720FS00</t>
  </si>
  <si>
    <t>104538340-C14</t>
  </si>
  <si>
    <t>104538340FS00</t>
  </si>
  <si>
    <t>104340040-C10</t>
  </si>
  <si>
    <t>104340040FS00</t>
  </si>
  <si>
    <t>104538350-C05</t>
  </si>
  <si>
    <t>104538350FS00</t>
  </si>
  <si>
    <t>REINETA FILETE S/P S/E 100-300 GR 1 KG</t>
  </si>
  <si>
    <t>104543480-KG</t>
  </si>
  <si>
    <t>104543480FS00</t>
  </si>
  <si>
    <t>SALMON PORCION C/PIEL 100-130 GRS IVP</t>
  </si>
  <si>
    <t>104519060-C06</t>
  </si>
  <si>
    <t>104519060FS00</t>
  </si>
  <si>
    <t>PECHUGA POLLO DESH IMP 2 kg</t>
  </si>
  <si>
    <t>150000711-C40</t>
  </si>
  <si>
    <t>150000711FS00</t>
  </si>
  <si>
    <t>150001862-C40</t>
  </si>
  <si>
    <t>150001862FS00</t>
  </si>
  <si>
    <t>MANTEQUILLA C/SAL LOS ALERCES 250 g</t>
  </si>
  <si>
    <t>104543030-C10</t>
  </si>
  <si>
    <t>104543030FS00</t>
  </si>
  <si>
    <t>104541760-C10</t>
  </si>
  <si>
    <t>104541760FS00</t>
  </si>
  <si>
    <t>103502100-KG</t>
  </si>
  <si>
    <t>103502100FS00</t>
  </si>
  <si>
    <t>QUESO DE CABRA EL CALVARIO 2,6 kg</t>
  </si>
  <si>
    <t>104541840-2Q</t>
  </si>
  <si>
    <t>104541840FS00</t>
  </si>
  <si>
    <t>Caja 2000 Unidades</t>
  </si>
  <si>
    <t>104522970-V00</t>
  </si>
  <si>
    <t>104522970FS00</t>
  </si>
  <si>
    <t>Caja 500 Unidades</t>
  </si>
  <si>
    <t>104522990-V00</t>
  </si>
  <si>
    <t>104522990FS00</t>
  </si>
  <si>
    <t>LETRERO UNA CARA 45x45 cm LAVAZZA</t>
  </si>
  <si>
    <t>104538090-D04</t>
  </si>
  <si>
    <t>104538090FS00</t>
  </si>
  <si>
    <t>TAZAS ESPRESSO 80 cc</t>
  </si>
  <si>
    <t>Display 4 Unidades</t>
  </si>
  <si>
    <t>104523960-C12</t>
  </si>
  <si>
    <t>104523960FS00</t>
  </si>
  <si>
    <t>SYRUP AGAVE TORANI 750 ml</t>
  </si>
  <si>
    <t>104531070-C12</t>
  </si>
  <si>
    <t>104531070FS00</t>
  </si>
  <si>
    <t>FETTUCINE BARILLA CPK</t>
  </si>
  <si>
    <t>104512230-C02</t>
  </si>
  <si>
    <t>104512230FS00</t>
  </si>
  <si>
    <t>NOT CHICKEN NUGGETS 300 GR</t>
  </si>
  <si>
    <t>104539450-C12</t>
  </si>
  <si>
    <t>104539450FS00</t>
  </si>
  <si>
    <t>ACEITE VEGETAL CASALIVA 900 cc</t>
  </si>
  <si>
    <t>104539460-UN</t>
  </si>
  <si>
    <t>104539460FS00</t>
  </si>
  <si>
    <t>MUFFIN ARANDANO FRAMBUESA 115 g</t>
  </si>
  <si>
    <t>104524420-C12</t>
  </si>
  <si>
    <t>104524420FS00</t>
  </si>
  <si>
    <t>AJI RED CREMA INFERNO 250g</t>
  </si>
  <si>
    <t>201230450-UN</t>
  </si>
  <si>
    <t>201230450FS00</t>
  </si>
  <si>
    <t>VINAGRE ALCOHOL INCOLORO DON JUAN 5 L</t>
  </si>
  <si>
    <t>IJB</t>
  </si>
  <si>
    <t>LP JULIO 2025</t>
  </si>
  <si>
    <t>150001835-C06</t>
  </si>
  <si>
    <t>150001835FS00</t>
  </si>
  <si>
    <t>LAUREL 100 G</t>
  </si>
  <si>
    <t>104543150-C06</t>
  </si>
  <si>
    <t>104543150FS00</t>
  </si>
  <si>
    <t>MANTEQUILLA DE MANI BALDE 2,27KG</t>
  </si>
  <si>
    <t>232000920-C12</t>
  </si>
  <si>
    <t>232000920FS00</t>
  </si>
  <si>
    <t>ADEREZO EN BASE A HUEVO FS 12X1KG</t>
  </si>
  <si>
    <t>201113010-C32</t>
  </si>
  <si>
    <t>201113010FS00</t>
  </si>
  <si>
    <t>FRUITS &amp; NUTS MORADO RRP 32X80G</t>
  </si>
  <si>
    <t>Caja 32 Unidades</t>
  </si>
  <si>
    <t>201700347-C07</t>
  </si>
  <si>
    <t>201700347FS00</t>
  </si>
  <si>
    <t>PAPAS FRITAS C/AMERICANO MARCO POLO 380G</t>
  </si>
  <si>
    <t>Caja 7 Unidades</t>
  </si>
  <si>
    <t>150001408-C30</t>
  </si>
  <si>
    <t>150001408FS00</t>
  </si>
  <si>
    <t>BOLSA BASURA PRO 70X90 VIRUTEX 10 UDS.</t>
  </si>
  <si>
    <t>Caja 30 Unidades</t>
  </si>
  <si>
    <t>150001685-C20</t>
  </si>
  <si>
    <t>150001685FS00</t>
  </si>
  <si>
    <t>BOLSA BASURA PRO 80X110 VIRUTEX 10 UDS.</t>
  </si>
  <si>
    <t>104543940-C06</t>
  </si>
  <si>
    <t>104543940FS00</t>
  </si>
  <si>
    <t>150001890-KG</t>
  </si>
  <si>
    <t>150001890FS00</t>
  </si>
  <si>
    <t>PECHUGA PAVO DES. AGROSUPER 15 KG</t>
  </si>
  <si>
    <t>104519410-UN</t>
  </si>
  <si>
    <t>104519410FS00</t>
  </si>
  <si>
    <t>ACEITE MARAVILLA 5 l</t>
  </si>
  <si>
    <t>104535420-C04</t>
  </si>
  <si>
    <t>104535420FS00</t>
  </si>
  <si>
    <t>ACEITE MARAVILLA CASALIVA 5 l</t>
  </si>
  <si>
    <t>104535430-C12</t>
  </si>
  <si>
    <t>104535430FS00</t>
  </si>
  <si>
    <t>104517010-C06</t>
  </si>
  <si>
    <t>104517010FS00</t>
  </si>
  <si>
    <t>AROS CEBOLLA AVIKO 1,1 kg 16,5 g</t>
  </si>
  <si>
    <t>104524450-C30</t>
  </si>
  <si>
    <t>104524450FS00</t>
  </si>
  <si>
    <t>104534600-Z20</t>
  </si>
  <si>
    <t>104534600FS00</t>
  </si>
  <si>
    <t>Caja 120 Unidades</t>
  </si>
  <si>
    <t>104538290-Z00</t>
  </si>
  <si>
    <t>104538290FS00</t>
  </si>
  <si>
    <t>PAN ROLL BLANCO 42 G</t>
  </si>
  <si>
    <t>Caja 100 Unidades</t>
  </si>
  <si>
    <t>104530250-2Q</t>
  </si>
  <si>
    <t>104530250FS00</t>
  </si>
  <si>
    <t>SAL MINI 1 g</t>
  </si>
  <si>
    <t>102320050-D12</t>
  </si>
  <si>
    <t>102320050FS00</t>
  </si>
  <si>
    <t>TIC TAC MENTA 16 g</t>
  </si>
  <si>
    <t>Display 12 Unidades</t>
  </si>
  <si>
    <t>104527000-D30</t>
  </si>
  <si>
    <t>104527000FS00</t>
  </si>
  <si>
    <t>CANUTO LUCCHETTI 400 g</t>
  </si>
  <si>
    <t>Display 30 Unidades</t>
  </si>
  <si>
    <t>104528390-UN</t>
  </si>
  <si>
    <t>104528390FS00</t>
  </si>
  <si>
    <t>SPAGHETTI N°5 ITALIANISSIMO 5 kg</t>
  </si>
  <si>
    <t>104533740-C10</t>
  </si>
  <si>
    <t>104533740FS00</t>
  </si>
  <si>
    <t>SAL DE MAR PIRAMIDAL LOBOS 250 g</t>
  </si>
  <si>
    <t>Caja 10 Unidades</t>
  </si>
  <si>
    <t>104529110-C09</t>
  </si>
  <si>
    <t>104529110FS00</t>
  </si>
  <si>
    <t>TORTILLAS ZANAFOODS 23 cm 12 uds.</t>
  </si>
  <si>
    <t>Caja 9 Unidades</t>
  </si>
  <si>
    <t>104538330-C04</t>
  </si>
  <si>
    <t>104538330FS00</t>
  </si>
  <si>
    <t>NOTHOTDOG FS 4X10X68GR</t>
  </si>
  <si>
    <t>104533200-C12</t>
  </si>
  <si>
    <t>104533200FS00</t>
  </si>
  <si>
    <t>CREMA VEGANA S/GLUTEN CSM 1l</t>
  </si>
  <si>
    <t>104538260-UN</t>
  </si>
  <si>
    <t>104538260FS00</t>
  </si>
  <si>
    <t>PLANCHA TRES CAPRICHOS 1,8 KG</t>
  </si>
  <si>
    <t>104535530-C06</t>
  </si>
  <si>
    <t>104535530FS00</t>
  </si>
  <si>
    <t>SAUERKRAUT ORIGINAL LA FERMENTISTA 950 G</t>
  </si>
  <si>
    <t>150000397-UN</t>
  </si>
  <si>
    <t>150000397FS00</t>
  </si>
  <si>
    <t>CEREAL CHOCAPIC NESTLE 8 kg</t>
  </si>
  <si>
    <t>150000016-UN</t>
  </si>
  <si>
    <t>150000016FS00</t>
  </si>
  <si>
    <t>CEREAL ZUCOSOS NESTLE 9 kg</t>
  </si>
  <si>
    <t>104544120-AJ</t>
  </si>
  <si>
    <t>104544120FS00</t>
  </si>
  <si>
    <t>104544130-AJ</t>
  </si>
  <si>
    <t>104544130FS00</t>
  </si>
  <si>
    <t>104519640-C04</t>
  </si>
  <si>
    <t>104519640FS00</t>
  </si>
  <si>
    <t>MEZCLA ASIATICA VERDURAS IQF ARDO 2,5 kg</t>
  </si>
  <si>
    <t>LP AGOSTO 2025</t>
  </si>
  <si>
    <t>102320100-D12</t>
  </si>
  <si>
    <t>102320100FS00</t>
  </si>
  <si>
    <t>TIC TAC NARANJA 16 g</t>
  </si>
  <si>
    <t>104528360-UN</t>
  </si>
  <si>
    <t>104528360FS00</t>
  </si>
  <si>
    <t>MOSTACHOLI ITALIANISSIMO 5 kg</t>
  </si>
  <si>
    <t>104538100-CJ</t>
  </si>
  <si>
    <t>104538100FS00</t>
  </si>
  <si>
    <t>PULPO LIMPIO IMP 0,9-1,8 CJ10KG IWP CONG</t>
  </si>
  <si>
    <t>MIX CREMA PASTELERA CSM 10kg</t>
  </si>
  <si>
    <t>EXTRACTO AJI JALAPENO DON JUAN 100 g</t>
  </si>
  <si>
    <t>SALSA AGRIDULCE THAI ESPECIES AJI 2 l</t>
  </si>
  <si>
    <t>PRINGLES QUESO 109G</t>
  </si>
  <si>
    <t>104526580-UN</t>
  </si>
  <si>
    <t>104526580FS00</t>
  </si>
  <si>
    <t>MASCARILLA TRIPLE PLIEGUE 3 uds.</t>
  </si>
  <si>
    <t>104535520-C06</t>
  </si>
  <si>
    <t>104535520FS00</t>
  </si>
  <si>
    <t>KIMCHI LA FERMENTISTA 950 g</t>
  </si>
  <si>
    <t>104529470-X75</t>
  </si>
  <si>
    <t>104529470FS00</t>
  </si>
  <si>
    <t>MINI PALMERA DE AZUCAR  POPPIES</t>
  </si>
  <si>
    <t>X75</t>
  </si>
  <si>
    <t>Caja 375 Unidades</t>
  </si>
  <si>
    <t>104254140-C72</t>
  </si>
  <si>
    <t>104254140FS00</t>
  </si>
  <si>
    <t>PROFITEROL BAÑADO CHOC POPPIES 17,5 g</t>
  </si>
  <si>
    <t>Caja 72 Unidades</t>
  </si>
  <si>
    <t>104521090-Z60</t>
  </si>
  <si>
    <t>104521090FS00</t>
  </si>
  <si>
    <t>PROFITEROL CREMA POPPIES 12,5 g</t>
  </si>
  <si>
    <t>Caja 160 Unidades</t>
  </si>
  <si>
    <t>104543770-C06</t>
  </si>
  <si>
    <t>104543770FS00</t>
  </si>
  <si>
    <t>SALCHICHA DE PAVO 20 UNID 1 KG</t>
  </si>
  <si>
    <t>103601720-KG</t>
  </si>
  <si>
    <t>103601720FS00</t>
  </si>
  <si>
    <t>JAMON PIERNA ACARAMELADO PIEZA 7 kg</t>
  </si>
  <si>
    <t>104544940-C12</t>
  </si>
  <si>
    <t>104544940FS00</t>
  </si>
  <si>
    <t>QUESO CHEDDAR LAMINADO PREMIUM 340 GR</t>
  </si>
  <si>
    <t xml:space="preserve"> $                                       -</t>
  </si>
  <si>
    <t>104544920-C12</t>
  </si>
  <si>
    <t>104544920FS00</t>
  </si>
  <si>
    <t>QUESO MONTEREYJACK LAMINADO 340 GR</t>
  </si>
  <si>
    <t>104544930-C12</t>
  </si>
  <si>
    <t>104544930FS00</t>
  </si>
  <si>
    <t>QUESO PEPPER JACK LAMINADO 340 GR</t>
  </si>
  <si>
    <t>201610120-C04</t>
  </si>
  <si>
    <t>201610120FS00</t>
  </si>
  <si>
    <t>**D** SALSA DE SOYA DON JUAN 5 LITROS</t>
  </si>
  <si>
    <t>101600001-C10</t>
  </si>
  <si>
    <t>101600001FS00</t>
  </si>
  <si>
    <t>CAPSULA ESPRESSO ARMONICO LAVAZZA 50 g</t>
  </si>
  <si>
    <t>LP SEPTIEMBRE 2025</t>
  </si>
  <si>
    <t>101600006-C10</t>
  </si>
  <si>
    <t>101600006FS00</t>
  </si>
  <si>
    <t>CAPSULA ESPRESSO DECISO LAVAZZA 50 g</t>
  </si>
  <si>
    <t>101600003-C10</t>
  </si>
  <si>
    <t>101600003FS00</t>
  </si>
  <si>
    <t>CAPSULA LUNGO LEGGERO LAVAZZA 55 g</t>
  </si>
  <si>
    <t>104520970-C48</t>
  </si>
  <si>
    <t>104520970FS00</t>
  </si>
  <si>
    <t>104534170-C60</t>
  </si>
  <si>
    <t>104534170FS00</t>
  </si>
  <si>
    <t>SHICHIMI TOGARASHI MAYAMOTO 300 gr</t>
  </si>
  <si>
    <t>104518960-C10</t>
  </si>
  <si>
    <t>104518960FS00</t>
  </si>
  <si>
    <t>PULPA JUGO MELON TUNA C/AZUCAR 1 KG C10</t>
  </si>
  <si>
    <t>104526960-D30</t>
  </si>
  <si>
    <t>104526960FS00</t>
  </si>
  <si>
    <t>MOSTACHOLI LUCCHETTI 400 g</t>
  </si>
  <si>
    <t>104528400-UN</t>
  </si>
  <si>
    <t>104528400FS00</t>
  </si>
  <si>
    <t>TALLARIN N°77 ITALIANISSIMO 5 kg</t>
  </si>
  <si>
    <t>104532890-C12</t>
  </si>
  <si>
    <t>104532890FS00</t>
  </si>
  <si>
    <t>JARABE DE DURAZNO CPK</t>
  </si>
  <si>
    <t>104528550-C04</t>
  </si>
  <si>
    <t>104528550FS00</t>
  </si>
  <si>
    <t>HELADO TRISABOR BRESLER 2,4 l</t>
  </si>
  <si>
    <t>LECHE CONDENSADA NESTLE 4,5 kg</t>
  </si>
  <si>
    <t>85108 SERV DISPENSADOR 1H 25x14cm 150 ud</t>
  </si>
  <si>
    <t>BANDEJA AUTOARMABLE CHURROMANIA</t>
  </si>
  <si>
    <t>R00</t>
  </si>
  <si>
    <t>BLISTERS</t>
  </si>
  <si>
    <t>BOMBILLA BICOLOR 10 MM</t>
  </si>
  <si>
    <t>105200860-C48</t>
  </si>
  <si>
    <t>105200860FS00</t>
  </si>
  <si>
    <t>SERV COCTEL VERDE HOLIDAY INN 15 uds.</t>
  </si>
  <si>
    <t>150000970-CJ</t>
  </si>
  <si>
    <t>150000970FS00</t>
  </si>
  <si>
    <t>SERV IMP COCTEL EXPLORA 72X100 (81054)</t>
  </si>
  <si>
    <t>104515850-C36</t>
  </si>
  <si>
    <t>104515850FS00</t>
  </si>
  <si>
    <t>SERVILLETA CAFE DEL 10</t>
  </si>
  <si>
    <t>Caja 36 Unidades</t>
  </si>
  <si>
    <t>40522170-UN</t>
  </si>
  <si>
    <t>40522170FS00</t>
  </si>
  <si>
    <t>FERMENTADORA LEV43XV-2</t>
  </si>
  <si>
    <t>201200190-C06</t>
  </si>
  <si>
    <t>201200190FS00</t>
  </si>
  <si>
    <t>MAYONESA DJ S/V 2 KG FS</t>
  </si>
  <si>
    <t>101710001-C10</t>
  </si>
  <si>
    <t>101710001FS00</t>
  </si>
  <si>
    <t>TE CLUB ORIGINAL 100BLS</t>
  </si>
  <si>
    <t>101720003-C50</t>
  </si>
  <si>
    <t>101720003FS00</t>
  </si>
  <si>
    <t>TE EMBLEM CEYLAN 20BLS</t>
  </si>
  <si>
    <t>Caja 50 Unidades</t>
  </si>
  <si>
    <t>101720004-C10</t>
  </si>
  <si>
    <t>101720004FS00</t>
  </si>
  <si>
    <t>TE EMBLEM CEYLAN PREMIUM 100BLS</t>
  </si>
  <si>
    <t>104525090-C24</t>
  </si>
  <si>
    <t>104525090FS00</t>
  </si>
  <si>
    <t>TE INFUSION MANZANILLA LIPTON 20 uds.</t>
  </si>
  <si>
    <t>104523520-C06</t>
  </si>
  <si>
    <t>104523520FS00</t>
  </si>
  <si>
    <t>TE YELLOW LABEL SIGNATURE LIPTON 25 uds</t>
  </si>
  <si>
    <t>96820032-UN</t>
  </si>
  <si>
    <t>96820032FS00</t>
  </si>
  <si>
    <t>CONSERVADORA TAPA SOLIDA 300</t>
  </si>
  <si>
    <t>104534950-KG</t>
  </si>
  <si>
    <t>104534950FS00</t>
  </si>
  <si>
    <t>PULPO DEL NORTE 1,5-2KG BOLSA CONG</t>
  </si>
  <si>
    <t>104534940-KG</t>
  </si>
  <si>
    <t>104534940FS00</t>
  </si>
  <si>
    <t>PULPO DEL NORTE 1-1,5KG BOLSA CONG</t>
  </si>
  <si>
    <t>104534960-KG</t>
  </si>
  <si>
    <t>104534960FS00</t>
  </si>
  <si>
    <t>PULPO DEL NORTE 2KG UP BOLSA CONG</t>
  </si>
  <si>
    <t>104522670-C01</t>
  </si>
  <si>
    <t>104522670FS00</t>
  </si>
  <si>
    <t>104524470-C30</t>
  </si>
  <si>
    <t>104524470FS00</t>
  </si>
  <si>
    <t>MUFFIN ARANDANO FRAMBUESA 60 g</t>
  </si>
  <si>
    <t>50723037-1Q</t>
  </si>
  <si>
    <t>50723037FS00</t>
  </si>
  <si>
    <t>TAPA BLANCA VASO CAFÉ (CAJA 1000)</t>
  </si>
  <si>
    <t>Caja 1000 Unidades</t>
  </si>
  <si>
    <t>105201800-C04</t>
  </si>
  <si>
    <t>105201800FS00</t>
  </si>
  <si>
    <t>PAPEL WRAP 500UN (CAJA 4)</t>
  </si>
  <si>
    <t>201230450-C04</t>
  </si>
  <si>
    <t>VINAGRE ALCOHOL INCOLORO DON JUAN 5 L (CAJA 4)</t>
  </si>
  <si>
    <t>104525220-CJ</t>
  </si>
  <si>
    <t>104525220FS00</t>
  </si>
  <si>
    <t>SECOS</t>
  </si>
  <si>
    <t>CAJAS</t>
  </si>
  <si>
    <t>CAJA ABARROTES 2 (CAJA)</t>
  </si>
  <si>
    <t>201541010-C24</t>
  </si>
  <si>
    <t>201541010FS00</t>
  </si>
  <si>
    <t>POROTOS BLANCOS ESMERALDA 400 G (CAJA 24)</t>
  </si>
  <si>
    <t>10002421-CJ</t>
  </si>
  <si>
    <t>10002421FS00</t>
  </si>
  <si>
    <t>IKEA</t>
  </si>
  <si>
    <t>13734399 MILK CHOC W HAZELNUT 100 G RAC (CAJA)</t>
  </si>
  <si>
    <t>104526980-D30</t>
  </si>
  <si>
    <t>104526980FS00</t>
  </si>
  <si>
    <t>CORBATAS LUCCHETTI 400 G (DISPLAY 30)</t>
  </si>
  <si>
    <t>PAPA CRUNCH 10 MM AVIKO 2,5 KG (CAJA 4)</t>
  </si>
  <si>
    <t>104539130-C05</t>
  </si>
  <si>
    <t>MOLIDA VACUNO 80/20 CAB 4,5 KG (CAJA 5)</t>
  </si>
  <si>
    <t>Caja 5 Unidades</t>
  </si>
  <si>
    <t>104529590-C06</t>
  </si>
  <si>
    <t>MOLIDA VACUNO 80/20  CAB 4,5 KG APROX (CAJA 6)</t>
  </si>
  <si>
    <t>104542600-C06</t>
  </si>
  <si>
    <t>MOLIDA VACUNO 73/27 CAB 4,5 KG (CAJA 6)</t>
  </si>
  <si>
    <t>MANTEQUILLA DE MANI BALDE 2,27KG (CAJA 6)</t>
  </si>
  <si>
    <t>104540130-C07</t>
  </si>
  <si>
    <t>104540130FS00</t>
  </si>
  <si>
    <t>POLLO ENTERO 2,4 SEARA CJ 16,8 KG (CAJA 7)</t>
  </si>
  <si>
    <t>104543950-C08</t>
  </si>
  <si>
    <t>JAMON SERRANO 500 GRS (CAJA 8)</t>
  </si>
  <si>
    <t>Caja 8 Unidades</t>
  </si>
  <si>
    <t>104546890-C08</t>
  </si>
  <si>
    <t>104546890FS00</t>
  </si>
  <si>
    <t>OSTION EN MEDIA CONCHA 20-40 IQF 1 KG (CAJA 8)</t>
  </si>
  <si>
    <t>104533770-C08</t>
  </si>
  <si>
    <t>104533770FS00</t>
  </si>
  <si>
    <t>POLLO ENTERO 2,0 BRASIL CJ 16 KG (CAJA 8)</t>
  </si>
  <si>
    <t>104538910-C08</t>
  </si>
  <si>
    <t>104538910FS00</t>
  </si>
  <si>
    <t>POLLO ENTERO 1,9 BRASIL CJ 15,2 KG (CAJA 8)</t>
  </si>
  <si>
    <t>CAMARON ECU CRUDO CON CASCARA 26/30 1 KG (CAJA 10)</t>
  </si>
  <si>
    <t>103000560-C10</t>
  </si>
  <si>
    <t>103000560FS00</t>
  </si>
  <si>
    <t>QUESO CREMA SWISS FARMES IMP 1,36 KG (CAJA 10)</t>
  </si>
  <si>
    <t>104537930-C10</t>
  </si>
  <si>
    <t>104537930FS00</t>
  </si>
  <si>
    <t>QUESO CREMA BAKING CHEEZE 1,36 KG (CAJA 10)</t>
  </si>
  <si>
    <t>QUESO CREMA RENY PICOT IMP 1,36 KG (CAJA 10)</t>
  </si>
  <si>
    <t>150000473-C12</t>
  </si>
  <si>
    <t>150000473FS00</t>
  </si>
  <si>
    <t>CREMA CHANTILLY SOPROLE 250 G</t>
  </si>
  <si>
    <t>104533530-C12</t>
  </si>
  <si>
    <t>104533530FS00</t>
  </si>
  <si>
    <t>LECHE DESCREMADA SURLAT 1L (CAJA 12)</t>
  </si>
  <si>
    <t>104547890-C12</t>
  </si>
  <si>
    <t>104547890FS00</t>
  </si>
  <si>
    <t>QUESO COLBY DESPUNTE 500GR (CAJA 12)</t>
  </si>
  <si>
    <t>VARITAS DE REINETA APANADO BOLSA 400 GR (CAJA 14)</t>
  </si>
  <si>
    <t>Caja 14 Unidades</t>
  </si>
  <si>
    <t>104534190-C27</t>
  </si>
  <si>
    <t>104534190FS00</t>
  </si>
  <si>
    <t>HAMBURGUESA PREMIUM 110 GRS (CAJA 27)</t>
  </si>
  <si>
    <t>Caja 27 Unidades</t>
  </si>
  <si>
    <t>104341100-CJ</t>
  </si>
  <si>
    <t>104341100FS00</t>
  </si>
  <si>
    <t>SALMON FILETE PREMIUM T-D CJ 10 KG (CAJA)</t>
  </si>
  <si>
    <t>104529700-CJ</t>
  </si>
  <si>
    <t>104529700FS00</t>
  </si>
  <si>
    <t>SALMON FILETE PREMIUM T-D CJ 15 KG (CAJA)</t>
  </si>
  <si>
    <t>104540020-CJ</t>
  </si>
  <si>
    <t>104540020FS00</t>
  </si>
  <si>
    <t>SALMON FILETE IND IWP 2-4 T-D 15KG CONG (CAJA)</t>
  </si>
  <si>
    <t>104520780-CJ</t>
  </si>
  <si>
    <t>104520780FS00</t>
  </si>
  <si>
    <t>QUESO MOZZARELLA LEPRINO DOMINO 6,8 KG (CAJA 1)</t>
  </si>
  <si>
    <t>104545070-KG</t>
  </si>
  <si>
    <t>104545070FS00</t>
  </si>
  <si>
    <t>MOLIDA VACUNO 80/20 CAB 4,5 KG (CAJA)</t>
  </si>
  <si>
    <t>104534760-KG</t>
  </si>
  <si>
    <t>104534760FS00</t>
  </si>
  <si>
    <t>TAPAPECHO</t>
  </si>
  <si>
    <t>TAPAPECHO CONGELADO BRASIL CAT V (CAJA)</t>
  </si>
  <si>
    <t>104543530-KG</t>
  </si>
  <si>
    <t>104543530FS00</t>
  </si>
  <si>
    <t>POSTA ROSADA CAT C CONG PRY (CAJA)</t>
  </si>
  <si>
    <t>104543540-KG</t>
  </si>
  <si>
    <t>104543540FS00</t>
  </si>
  <si>
    <t>POSTA ROSADA CAT U CONG PRY (CAJA)</t>
  </si>
  <si>
    <t>104545050-KG</t>
  </si>
  <si>
    <t>104545050FS00</t>
  </si>
  <si>
    <t>DEMI GLACE CERTIFIED ANGUS BEEF 7,2 KG (UNIDAD)</t>
  </si>
  <si>
    <t>104532660-UN</t>
  </si>
  <si>
    <t>JAMONERA PREMIUM J.LLORENS UN (UNIDAD)</t>
  </si>
  <si>
    <t>104537690-UN</t>
  </si>
  <si>
    <t>104537690FS00</t>
  </si>
  <si>
    <t>JAMON BELLOTA IBERICO 100% LAMINADO 70GR (UNIDAD)</t>
  </si>
  <si>
    <t>104543690-UN</t>
  </si>
  <si>
    <t>104543690FS00</t>
  </si>
  <si>
    <t>LEVADURA SECA 125 GRS (UNIDAD)</t>
  </si>
  <si>
    <t>104535540-C06</t>
  </si>
  <si>
    <t>104535540FS00</t>
  </si>
  <si>
    <t>SAUERKRAUT PURPURA LA FERMENTISTA 950 g</t>
  </si>
  <si>
    <t>LP OCTUBRE 2025</t>
  </si>
  <si>
    <t>104530050-C12</t>
  </si>
  <si>
    <t>104530050FS00</t>
  </si>
  <si>
    <t>NECTAR NARANJA SOPROLE 1 l</t>
  </si>
  <si>
    <t>104518410-X00</t>
  </si>
  <si>
    <t>104518410FS00</t>
  </si>
  <si>
    <t>CAFE INST LIOFILIZADO LAVAZZA STICK 2 g</t>
  </si>
  <si>
    <t>Caja 300 Unidades</t>
  </si>
  <si>
    <t>150000078-C36</t>
  </si>
  <si>
    <t>150000078FS00</t>
  </si>
  <si>
    <t>GALLETA FRAC CHOCOLATE COSTA 130 g</t>
  </si>
  <si>
    <t>150000079-C36</t>
  </si>
  <si>
    <t>150000079FS00</t>
  </si>
  <si>
    <t>GALLETA FRAC CLASICA COSTA 130 G</t>
  </si>
  <si>
    <t>102200080-C24</t>
  </si>
  <si>
    <t>102200080FS00</t>
  </si>
  <si>
    <t>CABELLOS DE ANGEL DON VITTORIO 400 g NV</t>
  </si>
  <si>
    <t>104528380-UN</t>
  </si>
  <si>
    <t>104528380FS00</t>
  </si>
  <si>
    <t>CORBATAS ITALIANISSIMO 5 kg</t>
  </si>
  <si>
    <t>104528370-UN</t>
  </si>
  <si>
    <t>104528370FS00</t>
  </si>
  <si>
    <t>QUIFARO ITALIANISSIMO 5 kg</t>
  </si>
  <si>
    <t>104527010-D30</t>
  </si>
  <si>
    <t>104527010FS00</t>
  </si>
  <si>
    <t>RIGATTI LUCCHETTI 400 g</t>
  </si>
  <si>
    <t>PECHUGA PAVO DES. AGROSUPER 15 kg</t>
  </si>
  <si>
    <t>104530290-C04</t>
  </si>
  <si>
    <t>104530290FS00</t>
  </si>
  <si>
    <t>201700343-C12</t>
  </si>
  <si>
    <t>201700343FS00</t>
  </si>
  <si>
    <t>MANI SIN SAL MARCO POLO 400 g RRP</t>
  </si>
  <si>
    <t>101310301-C14</t>
  </si>
  <si>
    <t>101310301FS00</t>
  </si>
  <si>
    <t>PAPAS INFERNO CA SPICY PEPPERONI 14X180g</t>
  </si>
  <si>
    <t>101310300-C14</t>
  </si>
  <si>
    <t>101310300FS00</t>
  </si>
  <si>
    <t>PAPAS INFERNO SPICY CHEDDAR 14X180g</t>
  </si>
  <si>
    <t>81492 SERV COCTEL LOGO PALETTAS 120 uds.</t>
  </si>
  <si>
    <t>104524470-ST</t>
  </si>
  <si>
    <t>MUFFIN ARANDANO FRAMBUESA 60 G (CAJA 30)</t>
  </si>
  <si>
    <t>104542650-KG</t>
  </si>
  <si>
    <t>104542650FS00</t>
  </si>
  <si>
    <t>PLATEADA CAT V CONG  CHILE</t>
  </si>
  <si>
    <t>104543100-C06</t>
  </si>
  <si>
    <t>104543100FS00</t>
  </si>
  <si>
    <t>PIMENTON ENTERO DON GIUSEPPE 2,5 KG</t>
  </si>
  <si>
    <t>104538920-C06</t>
  </si>
  <si>
    <t>104538920FS00</t>
  </si>
  <si>
    <t>PECHUGA POLLO MARINADA S/H IMP 2KG</t>
  </si>
  <si>
    <t>ELIMINAR?</t>
  </si>
  <si>
    <t>102320050-C24</t>
  </si>
  <si>
    <t>150000400-C16</t>
  </si>
  <si>
    <t>150000400FS00</t>
  </si>
  <si>
    <t>101500050-C24</t>
  </si>
  <si>
    <t>101500050FS00</t>
  </si>
  <si>
    <t>JUREL NATURAL ESMERALDA 425G IMPORTADO</t>
  </si>
  <si>
    <t>104544780-D10</t>
  </si>
  <si>
    <t>104544780FS00</t>
  </si>
  <si>
    <t>ARROZ PREGRANEADO IMPORTADO 1 kg</t>
  </si>
  <si>
    <t>104526100-C24</t>
  </si>
  <si>
    <t>104526100FS00</t>
  </si>
  <si>
    <t>JUREL AL NATURAL CONSERVA 425g</t>
  </si>
  <si>
    <t>104547230-C24</t>
  </si>
  <si>
    <t>104547230FS00</t>
  </si>
  <si>
    <t>104516860-C24</t>
  </si>
  <si>
    <t>104516860FS00</t>
  </si>
  <si>
    <t>AGUA MIN C/GAS VIDRIO SPELLEGRINO 505 ml</t>
  </si>
  <si>
    <t>LP NOVIMEBRE 2025</t>
  </si>
  <si>
    <t>104539860-Z35</t>
  </si>
  <si>
    <t>104539860FS00</t>
  </si>
  <si>
    <t>MEDIALUNA ARTESANAL PAGNIFIQUE 40G</t>
  </si>
  <si>
    <t>Z35</t>
  </si>
  <si>
    <t>Caja 135 Unidades</t>
  </si>
  <si>
    <t>104538000-C10</t>
  </si>
  <si>
    <t>104538000FS00</t>
  </si>
  <si>
    <t>JUGO LIMON CONGELADO 10x1 KG GUALLARAUCO</t>
  </si>
  <si>
    <t>104519710-C04</t>
  </si>
  <si>
    <t>104519710FS00</t>
  </si>
  <si>
    <t>FONDOS ALCACHOFAS IQF ARDO 2,5 kg</t>
  </si>
  <si>
    <t>104540440-C30</t>
  </si>
  <si>
    <t>104540440FS00</t>
  </si>
  <si>
    <t>HUMITAS CONGELADAS IQF MINUTO VERDE 150</t>
  </si>
  <si>
    <t>104524270-V28</t>
  </si>
  <si>
    <t>104524270FS00</t>
  </si>
  <si>
    <t>MOSTAZA SACHET HELLMANNS 8 G</t>
  </si>
  <si>
    <t>Caja 528 Unidades</t>
  </si>
  <si>
    <t>104543760-X00</t>
  </si>
  <si>
    <t>104543760FS00</t>
  </si>
  <si>
    <t>MOSTAZA SACHET TRAVERSO 8 G</t>
  </si>
  <si>
    <t>150001710-C15</t>
  </si>
  <si>
    <t>150001710FS00</t>
  </si>
  <si>
    <t>BOLSA BASURA PRO 80X120 VIRUTEX 10 uds.</t>
  </si>
  <si>
    <t>Caja 15 Unidades</t>
  </si>
  <si>
    <t>201211550-C04</t>
  </si>
  <si>
    <t>201211550FS00</t>
  </si>
  <si>
    <t>PEPINO RODAJAS C/LISO DJ 1,5 kg EXPO</t>
  </si>
  <si>
    <t>104534740-C02</t>
  </si>
  <si>
    <t>104534740FS00</t>
  </si>
  <si>
    <t>TORTA CHOCOTELLA 15P CONGELADA</t>
  </si>
  <si>
    <t>104534410-Z00</t>
  </si>
  <si>
    <t>104534410FS00</t>
  </si>
  <si>
    <t>EMPANADA CAM/QUESO 35 gr 100 uds SAMOSA</t>
  </si>
  <si>
    <t>104530330-C06</t>
  </si>
  <si>
    <t>104530330FS00</t>
  </si>
  <si>
    <t>AROS CEBOLLA NATURALES REBOZADOS 1 kg</t>
  </si>
  <si>
    <t>104538310-C50</t>
  </si>
  <si>
    <t>104538310FS00</t>
  </si>
  <si>
    <t>CIABATTA 140 G</t>
  </si>
  <si>
    <t>104538210-Z30</t>
  </si>
  <si>
    <t>104538210FS00</t>
  </si>
  <si>
    <t>Mini Ciabatta 17 G</t>
  </si>
  <si>
    <t>104538870-C06</t>
  </si>
  <si>
    <t>104538870FS00</t>
  </si>
  <si>
    <t>SPRAY FOODS AD CLEAN 500 ml</t>
  </si>
  <si>
    <t>150001863-C10</t>
  </si>
  <si>
    <t>150001863FS00</t>
  </si>
  <si>
    <t>CHUCHOCA 1 kg</t>
  </si>
  <si>
    <t>HELADO VAINILLA BRESLER 2,4 l</t>
  </si>
  <si>
    <t>104544950-UN</t>
  </si>
  <si>
    <t>104544950FS00</t>
  </si>
  <si>
    <t>GANACHE DE AVELLANA CHOCOLATE 12,5 KG</t>
  </si>
  <si>
    <t>101600050-C12</t>
  </si>
  <si>
    <t>101600050FS00</t>
  </si>
  <si>
    <t>QUALITA ORO TARRO LAVAZZA 250 g</t>
  </si>
  <si>
    <t>PLATEADA CAT V CONG  CHILE (CAJA)</t>
  </si>
  <si>
    <t>104529220-C06</t>
  </si>
  <si>
    <t>104529220FS00</t>
  </si>
  <si>
    <t>CHOCLO EN TROZOS FDM 2 KG</t>
  </si>
  <si>
    <t>TIC TAC MENTA 16 G</t>
  </si>
  <si>
    <t>104548140-C04</t>
  </si>
  <si>
    <t>104548140FS00</t>
  </si>
  <si>
    <t>RED BULL LATA 6 UDS. 250 ML</t>
  </si>
  <si>
    <t>104548160-C06</t>
  </si>
  <si>
    <t>104548160FS00</t>
  </si>
  <si>
    <t>RED BULL S/A LATA 4 UDS. 250 ML</t>
  </si>
  <si>
    <t>104548150-C06</t>
  </si>
  <si>
    <t>104548150FS00</t>
  </si>
  <si>
    <t>RED BULL YELLOW LATA 4 UDS. 250 ML</t>
  </si>
  <si>
    <t>Condicion</t>
  </si>
  <si>
    <t xml:space="preserve"> Organización ventas KOMK - VKORG</t>
  </si>
  <si>
    <t xml:space="preserve">Oficina de ventas              VKBUR  KOMK VKBUR </t>
  </si>
  <si>
    <t>Lista de precios(LP):                          KOMK -  PLTYP</t>
  </si>
  <si>
    <t xml:space="preserve"> Responsable de pago                                         KOMK  KUNNR (KNRZE) / Jerarquíe clien02                              KOMK   HIENR (HIENR02 )</t>
  </si>
  <si>
    <t>Material                       KOMP - MATNR PMATN</t>
  </si>
  <si>
    <t xml:space="preserve"> Un.medida venta               VRKME  KOMP VRKME</t>
  </si>
  <si>
    <t>Importe KOMP</t>
  </si>
  <si>
    <t>Moneda KOMP</t>
  </si>
  <si>
    <t>Por KOMP</t>
  </si>
  <si>
    <t>Unidad KOMP</t>
  </si>
  <si>
    <t>Fecha Ini KOMP</t>
  </si>
  <si>
    <t>Fecha Fin KOMP</t>
  </si>
  <si>
    <t>UMB LP ant</t>
  </si>
  <si>
    <t>UMV Actual</t>
  </si>
  <si>
    <t>Cruce ZCL</t>
  </si>
  <si>
    <t>check</t>
  </si>
  <si>
    <t>dd</t>
  </si>
  <si>
    <t>ZPRE</t>
  </si>
  <si>
    <t>01</t>
  </si>
  <si>
    <t>CLP</t>
  </si>
  <si>
    <t>01.11.2025</t>
  </si>
  <si>
    <t>30.11.2025</t>
  </si>
  <si>
    <t>Validación UMV</t>
  </si>
  <si>
    <t>Cat Manual</t>
  </si>
  <si>
    <t>LP</t>
  </si>
  <si>
    <t>UM</t>
  </si>
  <si>
    <t>UM2</t>
  </si>
  <si>
    <t>Descripción</t>
  </si>
  <si>
    <t>Dimensión</t>
  </si>
  <si>
    <t>SKUs Disponibles</t>
  </si>
  <si>
    <t>Cruce</t>
  </si>
  <si>
    <t>Validación</t>
  </si>
  <si>
    <t>Material</t>
  </si>
  <si>
    <t>Unidad de medida Creadas</t>
  </si>
  <si>
    <t>%</t>
  </si>
  <si>
    <t>Porcentaje</t>
  </si>
  <si>
    <t>Relación</t>
  </si>
  <si>
    <t>TEMPORALMENTE SIN STOCK</t>
  </si>
  <si>
    <t>%O</t>
  </si>
  <si>
    <t>Tanto por mil</t>
  </si>
  <si>
    <t>°C</t>
  </si>
  <si>
    <t>Grado centígrado</t>
  </si>
  <si>
    <t>Temperatura</t>
  </si>
  <si>
    <t>NPI(R)</t>
  </si>
  <si>
    <t>°F</t>
  </si>
  <si>
    <t>Fahrenheit</t>
  </si>
  <si>
    <t>Velocidad</t>
  </si>
  <si>
    <t>Validación Precios/Costos</t>
  </si>
  <si>
    <t>05Q</t>
  </si>
  <si>
    <t>Caja 5000 Unidades</t>
  </si>
  <si>
    <t>(sin dimensiones)</t>
  </si>
  <si>
    <t>MES ANTERIOR</t>
  </si>
  <si>
    <t>10Q</t>
  </si>
  <si>
    <t>Caja 10000 Unidades</t>
  </si>
  <si>
    <t>Category</t>
  </si>
  <si>
    <t>Q CÓDIGO MARZO</t>
  </si>
  <si>
    <t xml:space="preserve"> COSTO FEBRERO</t>
  </si>
  <si>
    <t xml:space="preserve"> PRECIO FEBRERO</t>
  </si>
  <si>
    <t xml:space="preserve"> COSTO MARZO</t>
  </si>
  <si>
    <t xml:space="preserve"> PRECIO MARZO</t>
  </si>
  <si>
    <t>20Q</t>
  </si>
  <si>
    <t>Caja 20000 Unidades</t>
  </si>
  <si>
    <t>22S</t>
  </si>
  <si>
    <t>Milímetro cuadrado/Segundo</t>
  </si>
  <si>
    <t>Viscosidad cinemát.</t>
  </si>
  <si>
    <t>2Q1</t>
  </si>
  <si>
    <t>Caja 2100 Unidades</t>
  </si>
  <si>
    <t>Total general</t>
  </si>
  <si>
    <t>2Q2</t>
  </si>
  <si>
    <t>Caja 2200 Unidades</t>
  </si>
  <si>
    <t>2Q3</t>
  </si>
  <si>
    <t>Caja 2300 Unidades</t>
  </si>
  <si>
    <t>Estado LP</t>
  </si>
  <si>
    <t xml:space="preserve">  PRECIO FEBRERO</t>
  </si>
  <si>
    <t>2Q4</t>
  </si>
  <si>
    <t>Caja 2400 Unidades</t>
  </si>
  <si>
    <t>2Q5</t>
  </si>
  <si>
    <t>Caja 2500 Unidades</t>
  </si>
  <si>
    <t>2Q6</t>
  </si>
  <si>
    <t>Caja 2600 Unidades</t>
  </si>
  <si>
    <t>2Q7</t>
  </si>
  <si>
    <t>Caja 2700 Unidades</t>
  </si>
  <si>
    <t>2Q8</t>
  </si>
  <si>
    <t>Caja 2800 Unidades</t>
  </si>
  <si>
    <t>2Q9</t>
  </si>
  <si>
    <t>Caja 2900 Unidades</t>
  </si>
  <si>
    <t>3Q</t>
  </si>
  <si>
    <t>Caja 3000 Unidades</t>
  </si>
  <si>
    <t>4Q</t>
  </si>
  <si>
    <t>Caja 4000 Unidades</t>
  </si>
  <si>
    <t>ACTUAL</t>
  </si>
  <si>
    <t>A/U</t>
  </si>
  <si>
    <t>Siemens por metro</t>
  </si>
  <si>
    <t>Conductibilidad</t>
  </si>
  <si>
    <t>Q CÓDIGO ABRIL</t>
  </si>
  <si>
    <t xml:space="preserve"> COSTO ABRIL</t>
  </si>
  <si>
    <t xml:space="preserve"> PRECIO ABRIL</t>
  </si>
  <si>
    <t>A49</t>
  </si>
  <si>
    <t>Saco 49 kg.</t>
  </si>
  <si>
    <t>AA</t>
  </si>
  <si>
    <t>Resistencia eléctrica espec.</t>
  </si>
  <si>
    <t>Resist.eléct.espec.</t>
  </si>
  <si>
    <t>ACR</t>
  </si>
  <si>
    <t>Acre</t>
  </si>
  <si>
    <t>Superficie</t>
  </si>
  <si>
    <t>AO</t>
  </si>
  <si>
    <t>Saco 1250 Kg</t>
  </si>
  <si>
    <t>AQ</t>
  </si>
  <si>
    <t>Saco 1000 Kg</t>
  </si>
  <si>
    <t>B12</t>
  </si>
  <si>
    <t>Bolsa12</t>
  </si>
  <si>
    <t>B20</t>
  </si>
  <si>
    <t>Bolsa 20</t>
  </si>
  <si>
    <t>B24</t>
  </si>
  <si>
    <t>Bolsa 24</t>
  </si>
  <si>
    <t>B40</t>
  </si>
  <si>
    <t>Bolsa 40</t>
  </si>
  <si>
    <t>B50</t>
  </si>
  <si>
    <t>Bolsa 50</t>
  </si>
  <si>
    <t>BAR</t>
  </si>
  <si>
    <t>bar</t>
  </si>
  <si>
    <t>Impr.</t>
  </si>
  <si>
    <t>BID</t>
  </si>
  <si>
    <t>Bidón</t>
  </si>
  <si>
    <t>BO5</t>
  </si>
  <si>
    <t>Bolsa 5</t>
  </si>
  <si>
    <t>BOL</t>
  </si>
  <si>
    <t>Bolsa</t>
  </si>
  <si>
    <t>BQL</t>
  </si>
  <si>
    <t>Becquerel/Kilogramo</t>
  </si>
  <si>
    <t>Act.espec.sust.rad.</t>
  </si>
  <si>
    <t>BTO</t>
  </si>
  <si>
    <t>Bulto</t>
  </si>
  <si>
    <t>C/U</t>
  </si>
  <si>
    <t>cada uno</t>
  </si>
  <si>
    <t>Caja 3 Unidades</t>
  </si>
  <si>
    <t>Caja 11 Unidades</t>
  </si>
  <si>
    <t>Caja 13 Unidades</t>
  </si>
  <si>
    <t>Caja 17 Unidades</t>
  </si>
  <si>
    <t>C19</t>
  </si>
  <si>
    <t>Caja 19 Unidades</t>
  </si>
  <si>
    <t>Caja 21 Unidades</t>
  </si>
  <si>
    <t>Caja 25 Unidades</t>
  </si>
  <si>
    <t>Caja 26 Unidades</t>
  </si>
  <si>
    <t>Caja 28 Unidades</t>
  </si>
  <si>
    <t>Caja 31 Unidades</t>
  </si>
  <si>
    <t>Caja 34 Unidades</t>
  </si>
  <si>
    <t>Caja 35 Unidades</t>
  </si>
  <si>
    <t>C38</t>
  </si>
  <si>
    <t>Caja 38 Unidades</t>
  </si>
  <si>
    <t>C39</t>
  </si>
  <si>
    <t>Caja 39 Unidades</t>
  </si>
  <si>
    <t>C3K</t>
  </si>
  <si>
    <t>C3S</t>
  </si>
  <si>
    <t>Centímetro cúbico/Segundo</t>
  </si>
  <si>
    <t>Caudal volumétrico</t>
  </si>
  <si>
    <t>Caja 42 Unidades</t>
  </si>
  <si>
    <t>Caja 44 Unidades</t>
  </si>
  <si>
    <t>Caja 45 Unidades</t>
  </si>
  <si>
    <t>C46</t>
  </si>
  <si>
    <t>Caja 46 Unidades</t>
  </si>
  <si>
    <t>C47</t>
  </si>
  <si>
    <t>Caja 47 Unidades</t>
  </si>
  <si>
    <t>C49</t>
  </si>
  <si>
    <t>Caja 49 Unidades</t>
  </si>
  <si>
    <t>C52</t>
  </si>
  <si>
    <t>Caja 52 Unidades</t>
  </si>
  <si>
    <t>Caja 54 Unidades</t>
  </si>
  <si>
    <t>Caja 56 Unidades</t>
  </si>
  <si>
    <t>Caja 61 Unidades</t>
  </si>
  <si>
    <t>Caja 63 Unidades</t>
  </si>
  <si>
    <t>C64</t>
  </si>
  <si>
    <t>Caja 64 Unidades</t>
  </si>
  <si>
    <t>Caja 66 Unidades</t>
  </si>
  <si>
    <t>Caja 70 Unidades</t>
  </si>
  <si>
    <t>Caja 75 Unidades</t>
  </si>
  <si>
    <t>C78</t>
  </si>
  <si>
    <t>Caja 78 Unidades</t>
  </si>
  <si>
    <t>Caja 80 Unidades</t>
  </si>
  <si>
    <t>C81</t>
  </si>
  <si>
    <t>Caja 81 Unidades</t>
  </si>
  <si>
    <t>Caja 84 Unidades</t>
  </si>
  <si>
    <t>C85</t>
  </si>
  <si>
    <t>Caja 85 Unidades</t>
  </si>
  <si>
    <t>Caja 90 Unidades</t>
  </si>
  <si>
    <t>C96</t>
  </si>
  <si>
    <t>Caja 96 Unidades</t>
  </si>
  <si>
    <t>C98</t>
  </si>
  <si>
    <t>Caja 98 Unidades</t>
  </si>
  <si>
    <t>CA</t>
  </si>
  <si>
    <t>CAR</t>
  </si>
  <si>
    <t>Cartón</t>
  </si>
  <si>
    <t>CD</t>
  </si>
  <si>
    <t>Candela</t>
  </si>
  <si>
    <t>Intensidad lumínica</t>
  </si>
  <si>
    <t>CL</t>
  </si>
  <si>
    <t>Centilitro</t>
  </si>
  <si>
    <t>Volumen</t>
  </si>
  <si>
    <t>CM</t>
  </si>
  <si>
    <t>Centímetros</t>
  </si>
  <si>
    <t>Longitud</t>
  </si>
  <si>
    <t>CM2</t>
  </si>
  <si>
    <t>Centímetro cuadrado</t>
  </si>
  <si>
    <t>CM3</t>
  </si>
  <si>
    <t>Centímetro cúbico</t>
  </si>
  <si>
    <t>CMH</t>
  </si>
  <si>
    <t>Centímetro/Hora</t>
  </si>
  <si>
    <t>CMS</t>
  </si>
  <si>
    <t>Centímetro/Segundo</t>
  </si>
  <si>
    <t>CO</t>
  </si>
  <si>
    <t>Milifaradio</t>
  </si>
  <si>
    <t>Capacidad eléctrica</t>
  </si>
  <si>
    <t>CTO</t>
  </si>
  <si>
    <t>Cuarto galón, EE.UU., líquido</t>
  </si>
  <si>
    <t>D</t>
  </si>
  <si>
    <t>Días</t>
  </si>
  <si>
    <t>Hora</t>
  </si>
  <si>
    <t>D01</t>
  </si>
  <si>
    <t>Display 1 Unidad</t>
  </si>
  <si>
    <t>Display 2 Unidades</t>
  </si>
  <si>
    <t>Display 3 Unidades</t>
  </si>
  <si>
    <t>Display 5 Unidades</t>
  </si>
  <si>
    <t>Display 6 Unidades</t>
  </si>
  <si>
    <t>Display 8 Unidades</t>
  </si>
  <si>
    <t>D09</t>
  </si>
  <si>
    <t>Display 9 Unidades</t>
  </si>
  <si>
    <t>D11</t>
  </si>
  <si>
    <t>Display 11 Unidades</t>
  </si>
  <si>
    <t>D14</t>
  </si>
  <si>
    <t>Display 14 Unidades</t>
  </si>
  <si>
    <t>D15</t>
  </si>
  <si>
    <t>Display 15 Unidades</t>
  </si>
  <si>
    <t>Display 16 Unidades</t>
  </si>
  <si>
    <t>D18</t>
  </si>
  <si>
    <t>Display 18 Unidades</t>
  </si>
  <si>
    <t>Display 20 Unidades</t>
  </si>
  <si>
    <t>D24</t>
  </si>
  <si>
    <t>Display 24 Unidades</t>
  </si>
  <si>
    <t>Display 25 Unidades</t>
  </si>
  <si>
    <t>D36</t>
  </si>
  <si>
    <t>Display 36 Unidades</t>
  </si>
  <si>
    <t>D48</t>
  </si>
  <si>
    <t>Display 48 Unidades</t>
  </si>
  <si>
    <t>D50</t>
  </si>
  <si>
    <t>Display 50 Unidades</t>
  </si>
  <si>
    <t>D80</t>
  </si>
  <si>
    <t>Display 80 Unidades</t>
  </si>
  <si>
    <t>Display 96 Unidades</t>
  </si>
  <si>
    <t>DEG</t>
  </si>
  <si>
    <t>Grado</t>
  </si>
  <si>
    <t>DÍA</t>
  </si>
  <si>
    <t>DM</t>
  </si>
  <si>
    <t>Decímetro</t>
  </si>
  <si>
    <t>DM3</t>
  </si>
  <si>
    <t>Decímetro cúbico</t>
  </si>
  <si>
    <t>DOC</t>
  </si>
  <si>
    <t>Docena</t>
  </si>
  <si>
    <t>EML</t>
  </si>
  <si>
    <t>Unidades enzimas/Milímetro</t>
  </si>
  <si>
    <t>F</t>
  </si>
  <si>
    <t>Faradio</t>
  </si>
  <si>
    <t>G</t>
  </si>
  <si>
    <t>Gramo</t>
  </si>
  <si>
    <t>Masa</t>
  </si>
  <si>
    <t>G/L</t>
  </si>
  <si>
    <t>Gramo aditivo/Litro</t>
  </si>
  <si>
    <t>GAU</t>
  </si>
  <si>
    <t>Gramo oro</t>
  </si>
  <si>
    <t>GHG</t>
  </si>
  <si>
    <t>Gramo/Hectogramo</t>
  </si>
  <si>
    <t>Relación masa</t>
  </si>
  <si>
    <t>GJ</t>
  </si>
  <si>
    <t>Gigajulio</t>
  </si>
  <si>
    <t>Energía</t>
  </si>
  <si>
    <t>GKG</t>
  </si>
  <si>
    <t>Gramo/Kilogramo</t>
  </si>
  <si>
    <t>GLI</t>
  </si>
  <si>
    <t>Gramo/Litro</t>
  </si>
  <si>
    <t>Densidad</t>
  </si>
  <si>
    <t>GLN</t>
  </si>
  <si>
    <t>Galón (EE.UU.)</t>
  </si>
  <si>
    <t>GM</t>
  </si>
  <si>
    <t>Gramo/Mol</t>
  </si>
  <si>
    <t>Masa molar</t>
  </si>
  <si>
    <t>GM2</t>
  </si>
  <si>
    <t>Gramo/Metro cuadrado</t>
  </si>
  <si>
    <t>Masa/superficie</t>
  </si>
  <si>
    <t>GM3</t>
  </si>
  <si>
    <t>Gramo/Metro cúbico</t>
  </si>
  <si>
    <t>GOH</t>
  </si>
  <si>
    <t>Gigaohmio</t>
  </si>
  <si>
    <t>Resistencia eléctr.</t>
  </si>
  <si>
    <t>GPA</t>
  </si>
  <si>
    <t>Gramo principio activo</t>
  </si>
  <si>
    <t>GPH</t>
  </si>
  <si>
    <t>Galones por hora (EE.UU)</t>
  </si>
  <si>
    <t>GPM</t>
  </si>
  <si>
    <t>Galones por milla (EE.UU)</t>
  </si>
  <si>
    <t>GRD</t>
  </si>
  <si>
    <t>Grande</t>
  </si>
  <si>
    <t>H</t>
  </si>
  <si>
    <t>HA</t>
  </si>
  <si>
    <t>Hectárea</t>
  </si>
  <si>
    <t>HL</t>
  </si>
  <si>
    <t>Hectolitro</t>
  </si>
  <si>
    <t>HPA</t>
  </si>
  <si>
    <t>Hectopascal</t>
  </si>
  <si>
    <t>HRA</t>
  </si>
  <si>
    <t>Horas</t>
  </si>
  <si>
    <t>HZ</t>
  </si>
  <si>
    <t>Hercio (1/segundo)</t>
  </si>
  <si>
    <t>Frecuencia</t>
  </si>
  <si>
    <t>Bidon 05 Kg/L</t>
  </si>
  <si>
    <t>I07</t>
  </si>
  <si>
    <t>Bidon 07 Kg/L</t>
  </si>
  <si>
    <t>I11</t>
  </si>
  <si>
    <t>Bidon 11   kg/l</t>
  </si>
  <si>
    <t>I15</t>
  </si>
  <si>
    <t>Bidon 15 Kg/L</t>
  </si>
  <si>
    <t>I17</t>
  </si>
  <si>
    <t>Bidon 17   kg/l</t>
  </si>
  <si>
    <t>I20</t>
  </si>
  <si>
    <t>Bidon 20 Kg/L</t>
  </si>
  <si>
    <t>I22</t>
  </si>
  <si>
    <t>Bidon 22   kg/l</t>
  </si>
  <si>
    <t>I45</t>
  </si>
  <si>
    <t>Bidon 45   kg/l</t>
  </si>
  <si>
    <t>I50</t>
  </si>
  <si>
    <t>Bidon 50 Kg/L</t>
  </si>
  <si>
    <t>I90</t>
  </si>
  <si>
    <t>Bidon 90 Kg/L</t>
  </si>
  <si>
    <t>J</t>
  </si>
  <si>
    <t>Julio</t>
  </si>
  <si>
    <t>J18</t>
  </si>
  <si>
    <t>Bidon 180 Kg/L</t>
  </si>
  <si>
    <t>J20</t>
  </si>
  <si>
    <t>Bidon 120 Kg/L</t>
  </si>
  <si>
    <t>J30</t>
  </si>
  <si>
    <t>Bidon 130 Kg/L</t>
  </si>
  <si>
    <t>J45</t>
  </si>
  <si>
    <t>Bidon 145 Kg/L</t>
  </si>
  <si>
    <t>JHR</t>
  </si>
  <si>
    <t>Años (annum)</t>
  </si>
  <si>
    <t>JKG</t>
  </si>
  <si>
    <t>Julio/Kilogramo</t>
  </si>
  <si>
    <t>Energía específica</t>
  </si>
  <si>
    <t>JKK</t>
  </si>
  <si>
    <t>Capac.térmica espec.</t>
  </si>
  <si>
    <t>JMO</t>
  </si>
  <si>
    <t>Julio/Mol</t>
  </si>
  <si>
    <t>energía moles</t>
  </si>
  <si>
    <t>K</t>
  </si>
  <si>
    <t>Kelvin</t>
  </si>
  <si>
    <t>KA</t>
  </si>
  <si>
    <t>Kiloamperio</t>
  </si>
  <si>
    <t>Corriente eléctrica</t>
  </si>
  <si>
    <t>KBL</t>
  </si>
  <si>
    <t>Kilobecquerel/Kilogramo</t>
  </si>
  <si>
    <t>KD3</t>
  </si>
  <si>
    <t>Kilogramo/Decímetro cúbico</t>
  </si>
  <si>
    <t>KGF</t>
  </si>
  <si>
    <t>Kilogramo/Metro cuadrado</t>
  </si>
  <si>
    <t>KGK</t>
  </si>
  <si>
    <t>Kilogramo/Kilogramo</t>
  </si>
  <si>
    <t>KGM</t>
  </si>
  <si>
    <t>Kilogramo/Mol</t>
  </si>
  <si>
    <t>KGP</t>
  </si>
  <si>
    <t>Kilogramo principio activo</t>
  </si>
  <si>
    <t>KGS</t>
  </si>
  <si>
    <t>Kilogramo/Segundo</t>
  </si>
  <si>
    <t>Caudal másico</t>
  </si>
  <si>
    <t>KGV</t>
  </si>
  <si>
    <t>Kilogramo/Metro cúbico</t>
  </si>
  <si>
    <t>KHZ</t>
  </si>
  <si>
    <t>Kilohercio</t>
  </si>
  <si>
    <t>KJ</t>
  </si>
  <si>
    <t>Kilojulio</t>
  </si>
  <si>
    <t>KJK</t>
  </si>
  <si>
    <t>Kilojulio/Kilogramo</t>
  </si>
  <si>
    <t>KJM</t>
  </si>
  <si>
    <t>Kilojulio/Mol</t>
  </si>
  <si>
    <t>KM</t>
  </si>
  <si>
    <t>Kilómetro</t>
  </si>
  <si>
    <t>KM2</t>
  </si>
  <si>
    <t>Kilómetro cuadrado</t>
  </si>
  <si>
    <t>KMH</t>
  </si>
  <si>
    <t>Kilómetro/Hora</t>
  </si>
  <si>
    <t>KMK</t>
  </si>
  <si>
    <t>Metro cúbico/Metro cúbico</t>
  </si>
  <si>
    <t>Relación volumen</t>
  </si>
  <si>
    <t>KML</t>
  </si>
  <si>
    <t>Kilomol</t>
  </si>
  <si>
    <t>Moles</t>
  </si>
  <si>
    <t>KMN</t>
  </si>
  <si>
    <t>Kelvin/Minuto</t>
  </si>
  <si>
    <t>Tasa modif.temperat.</t>
  </si>
  <si>
    <t>KMS</t>
  </si>
  <si>
    <t>Kelvin/Segundo</t>
  </si>
  <si>
    <t>KN</t>
  </si>
  <si>
    <t>Kilonewton</t>
  </si>
  <si>
    <t>Fuerza</t>
  </si>
  <si>
    <t>KOH</t>
  </si>
  <si>
    <t>Kiloohmio</t>
  </si>
  <si>
    <t>KPA</t>
  </si>
  <si>
    <t>Kilopascal</t>
  </si>
  <si>
    <t>KT</t>
  </si>
  <si>
    <t>Kilotoneladas</t>
  </si>
  <si>
    <t>KV</t>
  </si>
  <si>
    <t>Kilovoltio</t>
  </si>
  <si>
    <t>Tensión eléctrica</t>
  </si>
  <si>
    <t>KVA</t>
  </si>
  <si>
    <t>Kilovoltioamperio</t>
  </si>
  <si>
    <t>Potencia</t>
  </si>
  <si>
    <t>KW</t>
  </si>
  <si>
    <t>Kilovatio</t>
  </si>
  <si>
    <t>KWH</t>
  </si>
  <si>
    <t>Kilovatio-hora</t>
  </si>
  <si>
    <t>KWK</t>
  </si>
  <si>
    <t>Kg principio activo/kg</t>
  </si>
  <si>
    <t>L</t>
  </si>
  <si>
    <t>Litro</t>
  </si>
  <si>
    <t>LB</t>
  </si>
  <si>
    <t>Libra (pound)</t>
  </si>
  <si>
    <t>LC</t>
  </si>
  <si>
    <t>Botella</t>
  </si>
  <si>
    <t>LCK</t>
  </si>
  <si>
    <t>Litro por 100 km</t>
  </si>
  <si>
    <t>LMI</t>
  </si>
  <si>
    <t>Litro/Minuto</t>
  </si>
  <si>
    <t>LMS</t>
  </si>
  <si>
    <t>Litro/Molécula-segundo</t>
  </si>
  <si>
    <t>Velocidad hidrólisis</t>
  </si>
  <si>
    <t>LPH</t>
  </si>
  <si>
    <t>Litro por hora</t>
  </si>
  <si>
    <t>M</t>
  </si>
  <si>
    <t>Metro</t>
  </si>
  <si>
    <t>M-2</t>
  </si>
  <si>
    <t>1 / Metro cuadrado</t>
  </si>
  <si>
    <t>Superficie inv.</t>
  </si>
  <si>
    <t>M/L</t>
  </si>
  <si>
    <t>Mol por litro</t>
  </si>
  <si>
    <t>Ácido/Capacidad base</t>
  </si>
  <si>
    <t>M/M</t>
  </si>
  <si>
    <t>Mol por metro cúbico</t>
  </si>
  <si>
    <t>M/S</t>
  </si>
  <si>
    <t>Metro/Segundo</t>
  </si>
  <si>
    <t>M%</t>
  </si>
  <si>
    <t>Porcentaje-masa</t>
  </si>
  <si>
    <t>M%O</t>
  </si>
  <si>
    <t>Tanto por mil-masa</t>
  </si>
  <si>
    <t>M2</t>
  </si>
  <si>
    <t>Metro cuadrado</t>
  </si>
  <si>
    <t>M2S</t>
  </si>
  <si>
    <t>Metro cuadrado/Segundo</t>
  </si>
  <si>
    <t>M3</t>
  </si>
  <si>
    <t>Metro cúbico</t>
  </si>
  <si>
    <t>M3H</t>
  </si>
  <si>
    <t>Metro cúbico/Hora</t>
  </si>
  <si>
    <t>M3S</t>
  </si>
  <si>
    <t>Metro cúbico/Segundo</t>
  </si>
  <si>
    <t>MA</t>
  </si>
  <si>
    <t>Miliamperio</t>
  </si>
  <si>
    <t>MBA</t>
  </si>
  <si>
    <t>Milibar</t>
  </si>
  <si>
    <t>MBT</t>
  </si>
  <si>
    <t>Metrobaro/Segundo</t>
  </si>
  <si>
    <t>Conc.explosión polvo</t>
  </si>
  <si>
    <t>MEJ</t>
  </si>
  <si>
    <t>Megajulio</t>
  </si>
  <si>
    <t>Miligramo</t>
  </si>
  <si>
    <t>MGG</t>
  </si>
  <si>
    <t>Miligramo/Gramo</t>
  </si>
  <si>
    <t>MGK</t>
  </si>
  <si>
    <t>Miligramo/Kilogramo</t>
  </si>
  <si>
    <t>MGL</t>
  </si>
  <si>
    <t>Miligramo/Litro</t>
  </si>
  <si>
    <t>MGO</t>
  </si>
  <si>
    <t>Megaohmio</t>
  </si>
  <si>
    <t>MGS</t>
  </si>
  <si>
    <t>Miligramo/Centímetro cuadrado</t>
  </si>
  <si>
    <t>MGV</t>
  </si>
  <si>
    <t>Miligramo/Metro cúbico</t>
  </si>
  <si>
    <t>MGW</t>
  </si>
  <si>
    <t>Megavatio</t>
  </si>
  <si>
    <t>MH</t>
  </si>
  <si>
    <t>Metro/Hora</t>
  </si>
  <si>
    <t>MHZ</t>
  </si>
  <si>
    <t>Megahercio</t>
  </si>
  <si>
    <t>MI</t>
  </si>
  <si>
    <t>Milla</t>
  </si>
  <si>
    <t>MI2</t>
  </si>
  <si>
    <t>Milla cuadrada</t>
  </si>
  <si>
    <t>MIN</t>
  </si>
  <si>
    <t>Minuto</t>
  </si>
  <si>
    <t>MIS</t>
  </si>
  <si>
    <t>Microsegundo</t>
  </si>
  <si>
    <t>MJ</t>
  </si>
  <si>
    <t>Milijulio</t>
  </si>
  <si>
    <t>ML</t>
  </si>
  <si>
    <t>Mililitro</t>
  </si>
  <si>
    <t>MLF</t>
  </si>
  <si>
    <t>Millimol por litro</t>
  </si>
  <si>
    <t>MLG</t>
  </si>
  <si>
    <t>Millas por galón (EEUU)</t>
  </si>
  <si>
    <t>MLS</t>
  </si>
  <si>
    <t>Mililitro/Metro cúbico</t>
  </si>
  <si>
    <t>MLW</t>
  </si>
  <si>
    <t>Milílitro principio activo</t>
  </si>
  <si>
    <t>MM</t>
  </si>
  <si>
    <t>Milímetro</t>
  </si>
  <si>
    <t>MM2</t>
  </si>
  <si>
    <t>Milímetro cuadrado</t>
  </si>
  <si>
    <t>MM3</t>
  </si>
  <si>
    <t>Milímetro cúbico</t>
  </si>
  <si>
    <t>MMA</t>
  </si>
  <si>
    <t>Milímetro/Año</t>
  </si>
  <si>
    <t>MMD</t>
  </si>
  <si>
    <t>miliGramo/miliLitro</t>
  </si>
  <si>
    <t>MMG</t>
  </si>
  <si>
    <t>Milimol/Gramo</t>
  </si>
  <si>
    <t>Ctd.equiv.especial</t>
  </si>
  <si>
    <t>MMH</t>
  </si>
  <si>
    <t>Milímetro/Hora</t>
  </si>
  <si>
    <t>MMK</t>
  </si>
  <si>
    <t>Milimol/Kilogramo</t>
  </si>
  <si>
    <t>MMO</t>
  </si>
  <si>
    <t>Milimol</t>
  </si>
  <si>
    <t>MMS</t>
  </si>
  <si>
    <t>Milímetro/Segundo</t>
  </si>
  <si>
    <t>MN</t>
  </si>
  <si>
    <t>Meganewton</t>
  </si>
  <si>
    <t>MNM</t>
  </si>
  <si>
    <t>Milinewton/Metro</t>
  </si>
  <si>
    <t>Tensión superficial</t>
  </si>
  <si>
    <t>MOK</t>
  </si>
  <si>
    <t>Mol/Kilogramo</t>
  </si>
  <si>
    <t>MOL</t>
  </si>
  <si>
    <t>Mol</t>
  </si>
  <si>
    <t>MON</t>
  </si>
  <si>
    <t>Meses</t>
  </si>
  <si>
    <t>MPA</t>
  </si>
  <si>
    <t>Megapascal</t>
  </si>
  <si>
    <t>MPB</t>
  </si>
  <si>
    <t>Partes por billón (masa)</t>
  </si>
  <si>
    <t>MPM</t>
  </si>
  <si>
    <t>Partes por millón (masa)</t>
  </si>
  <si>
    <t>MPS</t>
  </si>
  <si>
    <t>Milipascal por segundo</t>
  </si>
  <si>
    <t>Viscosidad dinámica</t>
  </si>
  <si>
    <t>MPT</t>
  </si>
  <si>
    <t>Partes por trillón (masa)</t>
  </si>
  <si>
    <t>MPZ</t>
  </si>
  <si>
    <t>Metropascal/Segundo</t>
  </si>
  <si>
    <t>MS</t>
  </si>
  <si>
    <t>Milisegundo</t>
  </si>
  <si>
    <t>MS2</t>
  </si>
  <si>
    <t>Metro/Segundo al cuadrado</t>
  </si>
  <si>
    <t>Aceleración</t>
  </si>
  <si>
    <t>MSC</t>
  </si>
  <si>
    <t>Microsiemens por centímetro</t>
  </si>
  <si>
    <t>MTE</t>
  </si>
  <si>
    <t>Militesla</t>
  </si>
  <si>
    <t>Densidad flujo magn.</t>
  </si>
  <si>
    <t>MV</t>
  </si>
  <si>
    <t>Milivoltio</t>
  </si>
  <si>
    <t>MVA</t>
  </si>
  <si>
    <t>Megavoltioamperio</t>
  </si>
  <si>
    <t>MW</t>
  </si>
  <si>
    <t>Milivatio</t>
  </si>
  <si>
    <t>MWH</t>
  </si>
  <si>
    <t>Megavatio/Hora</t>
  </si>
  <si>
    <t>N</t>
  </si>
  <si>
    <t>Newton</t>
  </si>
  <si>
    <t>N/M</t>
  </si>
  <si>
    <t>Newton/Metro</t>
  </si>
  <si>
    <t>NAM</t>
  </si>
  <si>
    <t>Nanometro</t>
  </si>
  <si>
    <t>NF</t>
  </si>
  <si>
    <t>Nanofaradio</t>
  </si>
  <si>
    <t>NMM</t>
  </si>
  <si>
    <t>Newton/Milímetro cuadrado</t>
  </si>
  <si>
    <t>NMP</t>
  </si>
  <si>
    <t>Megavoltio</t>
  </si>
  <si>
    <t>NR</t>
  </si>
  <si>
    <t>Nanoamperio</t>
  </si>
  <si>
    <t>NS</t>
  </si>
  <si>
    <t>Nanosegundo</t>
  </si>
  <si>
    <t>O2K</t>
  </si>
  <si>
    <t>Miliequivalentes Oxigeno / Kil</t>
  </si>
  <si>
    <t>OCM</t>
  </si>
  <si>
    <t>OHM</t>
  </si>
  <si>
    <t>Ohmio</t>
  </si>
  <si>
    <t>OZ</t>
  </si>
  <si>
    <t>Onza</t>
  </si>
  <si>
    <t>OZL</t>
  </si>
  <si>
    <t>Onza líquida EE.UU.</t>
  </si>
  <si>
    <t>P</t>
  </si>
  <si>
    <t>Puntos</t>
  </si>
  <si>
    <t>P00</t>
  </si>
  <si>
    <t>Caja 1200 Unidades</t>
  </si>
  <si>
    <t>P01</t>
  </si>
  <si>
    <t>Pieza de 1 a 1,9 kilo</t>
  </si>
  <si>
    <t>P02</t>
  </si>
  <si>
    <t>Pieza de 2 a 2,9 Kilos</t>
  </si>
  <si>
    <t>P03</t>
  </si>
  <si>
    <t>Pieza de 3 a 3,9 kilos</t>
  </si>
  <si>
    <t>P04</t>
  </si>
  <si>
    <t>Pieza de 4 a 4,9 kilos</t>
  </si>
  <si>
    <t>P05</t>
  </si>
  <si>
    <t>Pieza de 5 a 5,9 kilos</t>
  </si>
  <si>
    <t>P15</t>
  </si>
  <si>
    <t>Pieza de 15 a 15,9 kilos</t>
  </si>
  <si>
    <t>PA</t>
  </si>
  <si>
    <t>Pascal</t>
  </si>
  <si>
    <t>PAA</t>
  </si>
  <si>
    <t>Par</t>
  </si>
  <si>
    <t>PAL</t>
  </si>
  <si>
    <t>Paleta</t>
  </si>
  <si>
    <t>PAS</t>
  </si>
  <si>
    <t>Pascal-segundo</t>
  </si>
  <si>
    <t>PF</t>
  </si>
  <si>
    <t>Picofaradio</t>
  </si>
  <si>
    <t>PI2</t>
  </si>
  <si>
    <t>Pie cuadrado</t>
  </si>
  <si>
    <t>PI3</t>
  </si>
  <si>
    <t>Pie cúbico</t>
  </si>
  <si>
    <t>PMI</t>
  </si>
  <si>
    <t>1/minuto</t>
  </si>
  <si>
    <t>PPB</t>
  </si>
  <si>
    <t>Partes por billón</t>
  </si>
  <si>
    <t>PPM</t>
  </si>
  <si>
    <t>Parts per million</t>
  </si>
  <si>
    <t>PPT</t>
  </si>
  <si>
    <t>Partes por trillón</t>
  </si>
  <si>
    <t>PRS</t>
  </si>
  <si>
    <t>Número de personas</t>
  </si>
  <si>
    <t>PS</t>
  </si>
  <si>
    <t>Picosegundo</t>
  </si>
  <si>
    <t>PT</t>
  </si>
  <si>
    <t>Pinta EE.UU., líquido</t>
  </si>
  <si>
    <t>PUL</t>
  </si>
  <si>
    <t>Pulgada</t>
  </si>
  <si>
    <t>Caja 1080 Unidades</t>
  </si>
  <si>
    <t>QQ</t>
  </si>
  <si>
    <t>QQT</t>
  </si>
  <si>
    <t>Caja 2.700 un</t>
  </si>
  <si>
    <t>QQV</t>
  </si>
  <si>
    <t>QV</t>
  </si>
  <si>
    <t>Caja 1500 Unidades</t>
  </si>
  <si>
    <t>RHO</t>
  </si>
  <si>
    <t>Gramos/Centímetro cúbico</t>
  </si>
  <si>
    <t>ROL</t>
  </si>
  <si>
    <t>Rollos</t>
  </si>
  <si>
    <t>RS</t>
  </si>
  <si>
    <t>Unidades enzimas</t>
  </si>
  <si>
    <t>S</t>
  </si>
  <si>
    <t>Segundo</t>
  </si>
  <si>
    <t>Caja 800 Unidades</t>
  </si>
  <si>
    <t>S10</t>
  </si>
  <si>
    <t>Saco 10 Kg</t>
  </si>
  <si>
    <t>S11</t>
  </si>
  <si>
    <t>Saco 11 Kg</t>
  </si>
  <si>
    <t>S12</t>
  </si>
  <si>
    <t>Saco 12 Kg</t>
  </si>
  <si>
    <t>S13</t>
  </si>
  <si>
    <t>Saco 13 Kg</t>
  </si>
  <si>
    <t>S14</t>
  </si>
  <si>
    <t>Saco 14 Kg</t>
  </si>
  <si>
    <t>S15</t>
  </si>
  <si>
    <t>Saco 15 Kg</t>
  </si>
  <si>
    <t>S16</t>
  </si>
  <si>
    <t>Saco 16 Kg</t>
  </si>
  <si>
    <t>S17</t>
  </si>
  <si>
    <t>Saco 17 Kg</t>
  </si>
  <si>
    <t>S20</t>
  </si>
  <si>
    <t>Saco 20 Kg</t>
  </si>
  <si>
    <t>S22</t>
  </si>
  <si>
    <t>Saco 22 Kg</t>
  </si>
  <si>
    <t>S23</t>
  </si>
  <si>
    <t>Saco 23 Kg</t>
  </si>
  <si>
    <t>S24</t>
  </si>
  <si>
    <t>Saco 24 Kg</t>
  </si>
  <si>
    <t>S25</t>
  </si>
  <si>
    <t>Saco 25 Kg</t>
  </si>
  <si>
    <t>S26</t>
  </si>
  <si>
    <t>Saco 26 Kg</t>
  </si>
  <si>
    <t>S27</t>
  </si>
  <si>
    <t>Saco 27 Kg</t>
  </si>
  <si>
    <t>S28</t>
  </si>
  <si>
    <t>Saco 28 Kg</t>
  </si>
  <si>
    <t>S30</t>
  </si>
  <si>
    <t>Saco 30 Kg</t>
  </si>
  <si>
    <t>S35</t>
  </si>
  <si>
    <t>Saco 35 Kg</t>
  </si>
  <si>
    <t>S40</t>
  </si>
  <si>
    <t>Saco 40 Kg</t>
  </si>
  <si>
    <t>S45</t>
  </si>
  <si>
    <t>Saco 45 Kg</t>
  </si>
  <si>
    <t>S5</t>
  </si>
  <si>
    <t>Saco 5 Kg</t>
  </si>
  <si>
    <t>S50</t>
  </si>
  <si>
    <t>Saco 50 Kg</t>
  </si>
  <si>
    <t>S56</t>
  </si>
  <si>
    <t>Saco 56 Kg</t>
  </si>
  <si>
    <t>S6</t>
  </si>
  <si>
    <t>Saco 6 Kg</t>
  </si>
  <si>
    <t>S60</t>
  </si>
  <si>
    <t>Saco 60 Kg</t>
  </si>
  <si>
    <t>S69</t>
  </si>
  <si>
    <t>Saco 69 Kg</t>
  </si>
  <si>
    <t>S7</t>
  </si>
  <si>
    <t>Saco 7 Kg</t>
  </si>
  <si>
    <t>S70</t>
  </si>
  <si>
    <t>Saco 70 Kg</t>
  </si>
  <si>
    <t>S8</t>
  </si>
  <si>
    <t>Saco 8 Kg</t>
  </si>
  <si>
    <t>S9</t>
  </si>
  <si>
    <t>Saco 9 Kg</t>
  </si>
  <si>
    <t>T</t>
  </si>
  <si>
    <t>Tonelada</t>
  </si>
  <si>
    <t>Caja 700 Unidades</t>
  </si>
  <si>
    <t>TC3</t>
  </si>
  <si>
    <t>1/centímetro cúbico</t>
  </si>
  <si>
    <t>Concentración partes</t>
  </si>
  <si>
    <t>TES</t>
  </si>
  <si>
    <t>Tesla</t>
  </si>
  <si>
    <t>TF</t>
  </si>
  <si>
    <t>Pie</t>
  </si>
  <si>
    <t>TM3</t>
  </si>
  <si>
    <t>1/metro cúbico</t>
  </si>
  <si>
    <t>TOM</t>
  </si>
  <si>
    <t>Tonelada/Metro cúbico</t>
  </si>
  <si>
    <t>TON</t>
  </si>
  <si>
    <t>Tonelada EE.UU.</t>
  </si>
  <si>
    <t>TR</t>
  </si>
  <si>
    <t>Tambor</t>
  </si>
  <si>
    <t>TS</t>
  </si>
  <si>
    <t>Miles</t>
  </si>
  <si>
    <t>U00</t>
  </si>
  <si>
    <t>Caja 600 Unidades</t>
  </si>
  <si>
    <t>U30</t>
  </si>
  <si>
    <t>Caja 630 Unidades</t>
  </si>
  <si>
    <t>Caja 640 Unidades</t>
  </si>
  <si>
    <t>UFC</t>
  </si>
  <si>
    <t>Unidades Mesh</t>
  </si>
  <si>
    <t>UME</t>
  </si>
  <si>
    <t>UNO</t>
  </si>
  <si>
    <t>Lim.</t>
  </si>
  <si>
    <t>UP</t>
  </si>
  <si>
    <t>Unidad de potencia</t>
  </si>
  <si>
    <t>UPK</t>
  </si>
  <si>
    <t>Unidades / Kilo</t>
  </si>
  <si>
    <t>UPL</t>
  </si>
  <si>
    <t>Unidades / Libra</t>
  </si>
  <si>
    <t>V</t>
  </si>
  <si>
    <t>Voltio</t>
  </si>
  <si>
    <t>V%</t>
  </si>
  <si>
    <t>Porcentaje en volumen</t>
  </si>
  <si>
    <t>V%O</t>
  </si>
  <si>
    <t>Volumen por mil</t>
  </si>
  <si>
    <t>V04</t>
  </si>
  <si>
    <t>Caja 504 Unidades</t>
  </si>
  <si>
    <t>V35</t>
  </si>
  <si>
    <t>Caja 535 Unidades</t>
  </si>
  <si>
    <t>V88</t>
  </si>
  <si>
    <t>Caja 588 Unidades</t>
  </si>
  <si>
    <t>VA</t>
  </si>
  <si>
    <t>Voltioamperio</t>
  </si>
  <si>
    <t>VAL</t>
  </si>
  <si>
    <t>Artículo de valor</t>
  </si>
  <si>
    <t>VPB</t>
  </si>
  <si>
    <t>Partes de volumen por billón</t>
  </si>
  <si>
    <t>VPM</t>
  </si>
  <si>
    <t>Partes de volumen por millón</t>
  </si>
  <si>
    <t>VPT</t>
  </si>
  <si>
    <t>Partes de volumen por trillón</t>
  </si>
  <si>
    <t>W</t>
  </si>
  <si>
    <t>Vatios</t>
  </si>
  <si>
    <t>W20</t>
  </si>
  <si>
    <t>Caja 420 Unidades</t>
  </si>
  <si>
    <t>W32</t>
  </si>
  <si>
    <t>Caja 432 Unidades</t>
  </si>
  <si>
    <t>W50</t>
  </si>
  <si>
    <t>Caja 450 Unidades</t>
  </si>
  <si>
    <t>W90</t>
  </si>
  <si>
    <t>Caja 490 Unidades</t>
  </si>
  <si>
    <t>WCH</t>
  </si>
  <si>
    <t>Semanas</t>
  </si>
  <si>
    <t>WH</t>
  </si>
  <si>
    <t>WMK</t>
  </si>
  <si>
    <t>Conductibilidad del calor</t>
  </si>
  <si>
    <t>Conductibil.calor</t>
  </si>
  <si>
    <t>WTL</t>
  </si>
  <si>
    <t>Velocidad de evaporación</t>
  </si>
  <si>
    <t>Veloc.evaporación</t>
  </si>
  <si>
    <t>X20</t>
  </si>
  <si>
    <t>Caja 320 Unidades</t>
  </si>
  <si>
    <t>X24</t>
  </si>
  <si>
    <t>Caja 324 Unidades</t>
  </si>
  <si>
    <t>X25</t>
  </si>
  <si>
    <t>Caja 325 Unidades</t>
  </si>
  <si>
    <t>X36</t>
  </si>
  <si>
    <t>Caja 336 Unidades</t>
  </si>
  <si>
    <t>Caja 384 Unidades</t>
  </si>
  <si>
    <t>Y09</t>
  </si>
  <si>
    <t>Caja 209 Unidades</t>
  </si>
  <si>
    <t>Caja 210 Unidades</t>
  </si>
  <si>
    <t>Caja 214 Unidades</t>
  </si>
  <si>
    <t>Y16</t>
  </si>
  <si>
    <t>Caja 216 Unidades</t>
  </si>
  <si>
    <t>Y22</t>
  </si>
  <si>
    <t>Caja 222 Unidades</t>
  </si>
  <si>
    <t>Y25</t>
  </si>
  <si>
    <t>Caja 225 Unidades</t>
  </si>
  <si>
    <t>Y28</t>
  </si>
  <si>
    <t>Caja 228 Unidades</t>
  </si>
  <si>
    <t>Y30</t>
  </si>
  <si>
    <t>Caja 230 Unidades</t>
  </si>
  <si>
    <t>Y32</t>
  </si>
  <si>
    <t>Caja 232 Unidades</t>
  </si>
  <si>
    <t>Y38</t>
  </si>
  <si>
    <t>Caja 238 Unidades</t>
  </si>
  <si>
    <t>Caja 240 Unidades</t>
  </si>
  <si>
    <t>Y44</t>
  </si>
  <si>
    <t>Caja 244 Unidades</t>
  </si>
  <si>
    <t>Caja 250 Unidades</t>
  </si>
  <si>
    <t>Y52</t>
  </si>
  <si>
    <t>Caja 252 Unidades</t>
  </si>
  <si>
    <t>Y56</t>
  </si>
  <si>
    <t>Caja 256 Unidades</t>
  </si>
  <si>
    <t>Y64</t>
  </si>
  <si>
    <t>Caja 264 Unidades</t>
  </si>
  <si>
    <t>Y70</t>
  </si>
  <si>
    <t>Caja 270 Unidades</t>
  </si>
  <si>
    <t>Y80</t>
  </si>
  <si>
    <t>Caja 280 Unidades</t>
  </si>
  <si>
    <t>Y88</t>
  </si>
  <si>
    <t>Caja 288 Unidades</t>
  </si>
  <si>
    <t>YD</t>
  </si>
  <si>
    <t>Yarda</t>
  </si>
  <si>
    <t>YD2</t>
  </si>
  <si>
    <t>Yarda cuadrada</t>
  </si>
  <si>
    <t>YD3</t>
  </si>
  <si>
    <t>Yarda cúbica</t>
  </si>
  <si>
    <t>Caja 106 Unidades</t>
  </si>
  <si>
    <t>Z08</t>
  </si>
  <si>
    <t>Caja 108 Unidades</t>
  </si>
  <si>
    <t>Caja 110 Unidades</t>
  </si>
  <si>
    <t>Z11</t>
  </si>
  <si>
    <t>Caja 111 Unidades</t>
  </si>
  <si>
    <t>Caja 112 Unidades</t>
  </si>
  <si>
    <t>Z18</t>
  </si>
  <si>
    <t>Caja 118 Unidades</t>
  </si>
  <si>
    <t>Z22</t>
  </si>
  <si>
    <t>Caja 122 Unidades</t>
  </si>
  <si>
    <t>Caja 125 Unidades</t>
  </si>
  <si>
    <t>Z26</t>
  </si>
  <si>
    <t>Caja 126 Unidades</t>
  </si>
  <si>
    <t>Z28</t>
  </si>
  <si>
    <t>Caja 128 Unidades</t>
  </si>
  <si>
    <t>Caja 130 Unidades</t>
  </si>
  <si>
    <t>Caja 140 Unidades</t>
  </si>
  <si>
    <t>Caja 144 Unidades</t>
  </si>
  <si>
    <t>Z45</t>
  </si>
  <si>
    <t>Caja 145 Unidades</t>
  </si>
  <si>
    <t>Z46</t>
  </si>
  <si>
    <t>Caja 146 Unidades</t>
  </si>
  <si>
    <t>Caja 150 Unidades</t>
  </si>
  <si>
    <t>Z56</t>
  </si>
  <si>
    <t>Caja 156 Unidades</t>
  </si>
  <si>
    <t>Z62</t>
  </si>
  <si>
    <t>Caja 162 Unidades</t>
  </si>
  <si>
    <t>Z68</t>
  </si>
  <si>
    <t>Caja 168 Unidades</t>
  </si>
  <si>
    <t>Z70</t>
  </si>
  <si>
    <t>Caja 170 Unidades</t>
  </si>
  <si>
    <t>Z75</t>
  </si>
  <si>
    <t>caja 175 Unidades</t>
  </si>
  <si>
    <t>Caja 180 Unidades</t>
  </si>
  <si>
    <t>Z84</t>
  </si>
  <si>
    <t>Caja 184 Unidades</t>
  </si>
  <si>
    <t>Z89</t>
  </si>
  <si>
    <t>Caja 189 Unidades</t>
  </si>
  <si>
    <t>Caja 192 Unidades</t>
  </si>
  <si>
    <t>Z96</t>
  </si>
  <si>
    <t>Caja 196 Unidades</t>
  </si>
  <si>
    <t>ZQ</t>
  </si>
  <si>
    <t>Caja 10x10000 Unidades</t>
  </si>
  <si>
    <t>µA</t>
  </si>
  <si>
    <t>Microamperio</t>
  </si>
  <si>
    <t>µF</t>
  </si>
  <si>
    <t>Microfaradio</t>
  </si>
  <si>
    <t>µGL</t>
  </si>
  <si>
    <t>Microgramo/Litro</t>
  </si>
  <si>
    <t>µGV</t>
  </si>
  <si>
    <t>Microgramo/Metro cúbico</t>
  </si>
  <si>
    <t>µL</t>
  </si>
  <si>
    <t>Microlitro</t>
  </si>
  <si>
    <t>µM</t>
  </si>
  <si>
    <t>Micrometro</t>
  </si>
  <si>
    <t>Caja 360 Unidades</t>
  </si>
  <si>
    <t>Caja 105 Unidades</t>
  </si>
  <si>
    <t>Caja 55 Unidades</t>
  </si>
  <si>
    <t>Caja 77 Unidades</t>
  </si>
  <si>
    <t>Caja 1008 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</si>
</sst>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42" formatCode="_ &quot;$&quot;* #,##0_ ;_ &quot;$&quot;* \-#,##0_ ;_ &quot;$&quot;* &quot;-&quot;_ ;_ @_ "/>
    <numFmt numFmtId="41" formatCode="_ * #,##0_ ;_ * \-#,##0_ ;_ * &quot;-&quot;_ ;_ @_ 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Verdana"/>
      <family val="2"/>
    </font>
    <font>
      <b/>
      <sz val="10"/>
      <color theme="8" tint="-0.249977111117893"/>
      <name val="Verdana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8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E006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0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2" fillId="0" borderId="0"/>
    <xf numFmtId="0" fontId="1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2" fontId="0" fillId="0" borderId="0" xfId="2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42" fontId="0" fillId="0" borderId="0" xfId="0" applyNumberFormat="1" applyAlignment="1">
      <alignment horizontal="center"/>
    </xf>
    <xf numFmtId="0" fontId="3" fillId="3" borderId="3" xfId="0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/>
    </xf>
    <xf numFmtId="42" fontId="3" fillId="3" borderId="3" xfId="2" applyFont="1" applyFill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pivotButton="1"/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2" applyNumberFormat="1" applyFont="1" applyFill="1" applyBorder="1" applyAlignment="1">
      <alignment horizontal="center" vertical="center"/>
    </xf>
    <xf numFmtId="42" fontId="4" fillId="7" borderId="5" xfId="2" applyFont="1" applyFill="1" applyBorder="1" applyAlignment="1">
      <alignment horizontal="center" vertical="center"/>
    </xf>
    <xf numFmtId="42" fontId="4" fillId="7" borderId="0" xfId="2" applyFont="1" applyFill="1" applyBorder="1" applyAlignment="1">
      <alignment horizontal="center" vertical="center"/>
    </xf>
    <xf numFmtId="42" fontId="4" fillId="7" borderId="0" xfId="2" applyFont="1" applyFill="1" applyAlignment="1">
      <alignment horizontal="center" vertical="center"/>
    </xf>
    <xf numFmtId="42" fontId="4" fillId="8" borderId="0" xfId="2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42" fontId="0" fillId="0" borderId="0" xfId="2" applyFont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3" applyFont="1" applyAlignment="1">
      <alignment horizontal="center"/>
    </xf>
    <xf numFmtId="9" fontId="4" fillId="7" borderId="0" xfId="3" applyFont="1" applyFill="1" applyAlignment="1">
      <alignment horizontal="center" vertical="center"/>
    </xf>
    <xf numFmtId="42" fontId="1" fillId="0" borderId="0" xfId="2" applyFont="1" applyAlignment="1">
      <alignment horizontal="center"/>
    </xf>
    <xf numFmtId="42" fontId="4" fillId="9" borderId="0" xfId="2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/>
    </xf>
    <xf numFmtId="42" fontId="4" fillId="10" borderId="0" xfId="2" applyFont="1" applyFill="1" applyAlignment="1">
      <alignment horizontal="center" vertical="center"/>
    </xf>
    <xf numFmtId="42" fontId="6" fillId="0" borderId="0" xfId="0" applyNumberFormat="1" applyFont="1" applyAlignment="1">
      <alignment horizontal="center"/>
    </xf>
    <xf numFmtId="0" fontId="0" fillId="2" borderId="0" xfId="0" applyFill="1"/>
    <xf numFmtId="41" fontId="4" fillId="7" borderId="0" xfId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42" fontId="0" fillId="0" borderId="0" xfId="3" applyNumberFormat="1" applyFont="1" applyFill="1" applyAlignment="1">
      <alignment horizontal="center" vertical="center"/>
    </xf>
    <xf numFmtId="0" fontId="8" fillId="10" borderId="6" xfId="0" applyFont="1" applyFill="1" applyBorder="1" applyAlignment="1">
      <alignment horizontal="center" wrapText="1"/>
    </xf>
    <xf numFmtId="0" fontId="9" fillId="10" borderId="6" xfId="0" applyFont="1" applyFill="1" applyBorder="1" applyAlignment="1">
      <alignment horizontal="center" wrapText="1"/>
    </xf>
    <xf numFmtId="0" fontId="8" fillId="12" borderId="6" xfId="0" applyFont="1" applyFill="1" applyBorder="1" applyAlignment="1">
      <alignment horizontal="center" wrapText="1"/>
    </xf>
    <xf numFmtId="0" fontId="10" fillId="0" borderId="0" xfId="0" applyFont="1"/>
    <xf numFmtId="0" fontId="0" fillId="0" borderId="0" xfId="0" quotePrefix="1" applyAlignment="1">
      <alignment wrapText="1"/>
    </xf>
    <xf numFmtId="0" fontId="0" fillId="0" borderId="0" xfId="0" applyAlignment="1">
      <alignment horizontal="right"/>
    </xf>
    <xf numFmtId="0" fontId="6" fillId="0" borderId="0" xfId="0" applyFont="1" applyAlignment="1">
      <alignment horizontal="center" vertical="center"/>
    </xf>
    <xf numFmtId="42" fontId="6" fillId="0" borderId="0" xfId="2" applyFont="1" applyFill="1" applyAlignment="1">
      <alignment horizontal="center"/>
    </xf>
    <xf numFmtId="42" fontId="6" fillId="0" borderId="0" xfId="3" applyNumberFormat="1" applyFont="1" applyFill="1" applyAlignment="1">
      <alignment horizontal="center"/>
    </xf>
    <xf numFmtId="9" fontId="6" fillId="0" borderId="0" xfId="3" applyFont="1" applyFill="1" applyAlignment="1">
      <alignment horizontal="center"/>
    </xf>
    <xf numFmtId="42" fontId="6" fillId="0" borderId="0" xfId="0" applyNumberFormat="1" applyFont="1" applyAlignment="1">
      <alignment horizontal="center" vertical="center"/>
    </xf>
    <xf numFmtId="41" fontId="6" fillId="0" borderId="0" xfId="1" applyFont="1" applyFill="1" applyAlignment="1">
      <alignment horizontal="center"/>
    </xf>
    <xf numFmtId="2" fontId="6" fillId="0" borderId="0" xfId="3" applyNumberFormat="1" applyFont="1" applyFill="1" applyAlignment="1">
      <alignment horizontal="center"/>
    </xf>
    <xf numFmtId="1" fontId="6" fillId="14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42" fontId="0" fillId="0" borderId="0" xfId="2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42" fontId="0" fillId="0" borderId="0" xfId="2" applyFont="1" applyFill="1" applyAlignment="1">
      <alignment horizontal="center" vertical="center"/>
    </xf>
    <xf numFmtId="9" fontId="0" fillId="0" borderId="0" xfId="3" applyFont="1" applyFill="1" applyAlignment="1">
      <alignment horizontal="center" vertical="center"/>
    </xf>
    <xf numFmtId="0" fontId="0" fillId="0" borderId="0" xfId="3" applyNumberFormat="1" applyFont="1" applyFill="1" applyAlignment="1">
      <alignment horizontal="center" vertical="center"/>
    </xf>
    <xf numFmtId="42" fontId="0" fillId="0" borderId="0" xfId="3" applyNumberFormat="1" applyFont="1" applyFill="1" applyBorder="1" applyAlignment="1">
      <alignment horizontal="center" vertical="center"/>
    </xf>
    <xf numFmtId="9" fontId="0" fillId="0" borderId="0" xfId="3" applyFont="1" applyFill="1" applyBorder="1" applyAlignment="1">
      <alignment horizontal="center" vertical="center"/>
    </xf>
    <xf numFmtId="41" fontId="0" fillId="0" borderId="0" xfId="1" applyFont="1" applyFill="1" applyBorder="1" applyAlignment="1">
      <alignment horizontal="center" vertical="center"/>
    </xf>
    <xf numFmtId="2" fontId="0" fillId="0" borderId="0" xfId="3" applyNumberFormat="1" applyFont="1" applyFill="1" applyAlignment="1">
      <alignment horizontal="center" vertical="center"/>
    </xf>
    <xf numFmtId="42" fontId="1" fillId="0" borderId="0" xfId="3" applyNumberFormat="1" applyFont="1" applyFill="1" applyBorder="1" applyAlignment="1">
      <alignment horizontal="center" vertical="center"/>
    </xf>
    <xf numFmtId="41" fontId="0" fillId="0" borderId="0" xfId="1" applyFont="1" applyFill="1" applyAlignment="1">
      <alignment horizontal="center" vertical="center"/>
    </xf>
    <xf numFmtId="6" fontId="0" fillId="0" borderId="0" xfId="2" applyNumberFormat="1" applyFont="1" applyFill="1" applyAlignment="1">
      <alignment horizontal="center" vertical="center"/>
    </xf>
    <xf numFmtId="6" fontId="0" fillId="0" borderId="0" xfId="3" applyNumberFormat="1" applyFont="1" applyFill="1" applyAlignment="1">
      <alignment horizontal="center" vertical="center"/>
    </xf>
    <xf numFmtId="42" fontId="0" fillId="2" borderId="0" xfId="2" applyFont="1" applyFill="1" applyBorder="1" applyAlignment="1">
      <alignment horizontal="center" vertical="center"/>
    </xf>
    <xf numFmtId="42" fontId="0" fillId="2" borderId="0" xfId="0" applyNumberFormat="1" applyFill="1" applyAlignment="1">
      <alignment horizontal="center" vertical="center"/>
    </xf>
    <xf numFmtId="42" fontId="0" fillId="0" borderId="0" xfId="39" applyFont="1" applyAlignment="1">
      <alignment horizontal="center"/>
    </xf>
    <xf numFmtId="42" fontId="0" fillId="0" borderId="0" xfId="69" applyFont="1" applyAlignment="1">
      <alignment horizontal="center"/>
    </xf>
    <xf numFmtId="0" fontId="6" fillId="13" borderId="0" xfId="0" applyFont="1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9" fontId="6" fillId="2" borderId="0" xfId="3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right" vertical="top"/>
    </xf>
    <xf numFmtId="41" fontId="0" fillId="0" borderId="0" xfId="1" applyFont="1" applyAlignment="1">
      <alignment horizontal="center"/>
    </xf>
    <xf numFmtId="1" fontId="6" fillId="13" borderId="0" xfId="0" applyNumberFormat="1" applyFont="1" applyFill="1" applyAlignment="1">
      <alignment horizontal="center" vertical="center"/>
    </xf>
    <xf numFmtId="1" fontId="6" fillId="13" borderId="0" xfId="0" applyNumberFormat="1" applyFont="1" applyFill="1" applyAlignment="1">
      <alignment horizontal="center"/>
    </xf>
    <xf numFmtId="42" fontId="6" fillId="13" borderId="0" xfId="2" applyFont="1" applyFill="1" applyAlignment="1">
      <alignment horizontal="center"/>
    </xf>
    <xf numFmtId="42" fontId="6" fillId="13" borderId="0" xfId="3" applyNumberFormat="1" applyFont="1" applyFill="1" applyAlignment="1">
      <alignment horizontal="center"/>
    </xf>
    <xf numFmtId="9" fontId="6" fillId="13" borderId="0" xfId="3" applyFont="1" applyFill="1" applyAlignment="1">
      <alignment horizontal="center"/>
    </xf>
    <xf numFmtId="2" fontId="6" fillId="13" borderId="0" xfId="3" applyNumberFormat="1" applyFont="1" applyFill="1" applyAlignment="1">
      <alignment horizontal="center"/>
    </xf>
    <xf numFmtId="9" fontId="6" fillId="0" borderId="0" xfId="3" applyFont="1" applyAlignment="1">
      <alignment horizontal="center"/>
    </xf>
    <xf numFmtId="0" fontId="6" fillId="14" borderId="0" xfId="0" applyFont="1" applyFill="1" applyAlignment="1">
      <alignment horizontal="center"/>
    </xf>
    <xf numFmtId="42" fontId="6" fillId="0" borderId="0" xfId="2" applyFont="1" applyFill="1" applyBorder="1" applyAlignment="1">
      <alignment horizontal="center"/>
    </xf>
    <xf numFmtId="42" fontId="6" fillId="0" borderId="0" xfId="3" applyNumberFormat="1" applyFont="1" applyFill="1" applyBorder="1" applyAlignment="1">
      <alignment horizontal="center"/>
    </xf>
    <xf numFmtId="2" fontId="6" fillId="0" borderId="0" xfId="3" applyNumberFormat="1" applyFont="1" applyFill="1" applyBorder="1" applyAlignment="1">
      <alignment horizontal="center"/>
    </xf>
    <xf numFmtId="1" fontId="6" fillId="2" borderId="0" xfId="0" applyNumberFormat="1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/>
    </xf>
    <xf numFmtId="9" fontId="6" fillId="0" borderId="0" xfId="3" applyFont="1" applyFill="1" applyBorder="1" applyAlignment="1">
      <alignment horizontal="center"/>
    </xf>
    <xf numFmtId="42" fontId="6" fillId="0" borderId="0" xfId="2" applyFont="1" applyFill="1" applyAlignment="1">
      <alignment horizontal="center" vertical="center"/>
    </xf>
    <xf numFmtId="9" fontId="6" fillId="0" borderId="0" xfId="3" applyFont="1" applyFill="1" applyAlignment="1">
      <alignment horizontal="center" vertical="center"/>
    </xf>
    <xf numFmtId="42" fontId="6" fillId="0" borderId="0" xfId="3" applyNumberFormat="1" applyFont="1" applyFill="1" applyAlignment="1">
      <alignment horizontal="center" vertical="center"/>
    </xf>
    <xf numFmtId="41" fontId="6" fillId="0" borderId="0" xfId="1" applyFont="1" applyFill="1" applyAlignment="1">
      <alignment horizontal="center" vertical="center"/>
    </xf>
    <xf numFmtId="2" fontId="6" fillId="0" borderId="0" xfId="3" applyNumberFormat="1" applyFont="1" applyFill="1" applyAlignment="1">
      <alignment horizontal="center" vertical="center"/>
    </xf>
    <xf numFmtId="9" fontId="6" fillId="0" borderId="0" xfId="3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3" applyNumberFormat="1" applyFont="1" applyAlignment="1">
      <alignment horizontal="center" vertical="center"/>
    </xf>
    <xf numFmtId="0" fontId="6" fillId="5" borderId="0" xfId="0" applyFont="1" applyFill="1" applyAlignment="1">
      <alignment horizontal="center"/>
    </xf>
    <xf numFmtId="1" fontId="6" fillId="5" borderId="0" xfId="0" applyNumberFormat="1" applyFont="1" applyFill="1" applyAlignment="1">
      <alignment horizontal="center" vertical="center"/>
    </xf>
    <xf numFmtId="1" fontId="6" fillId="5" borderId="0" xfId="0" applyNumberFormat="1" applyFont="1" applyFill="1" applyAlignment="1">
      <alignment horizontal="center"/>
    </xf>
    <xf numFmtId="42" fontId="6" fillId="5" borderId="0" xfId="2" applyFont="1" applyFill="1" applyAlignment="1">
      <alignment horizontal="center"/>
    </xf>
    <xf numFmtId="42" fontId="6" fillId="5" borderId="0" xfId="3" applyNumberFormat="1" applyFont="1" applyFill="1" applyAlignment="1">
      <alignment horizontal="center"/>
    </xf>
    <xf numFmtId="9" fontId="6" fillId="5" borderId="0" xfId="3" applyFont="1" applyFill="1" applyAlignment="1">
      <alignment horizontal="center"/>
    </xf>
    <xf numFmtId="42" fontId="6" fillId="5" borderId="0" xfId="0" applyNumberFormat="1" applyFont="1" applyFill="1" applyAlignment="1">
      <alignment horizontal="center" vertical="center"/>
    </xf>
    <xf numFmtId="42" fontId="6" fillId="5" borderId="0" xfId="0" applyNumberFormat="1" applyFont="1" applyFill="1" applyAlignment="1">
      <alignment horizontal="center"/>
    </xf>
    <xf numFmtId="41" fontId="6" fillId="5" borderId="0" xfId="1" applyFont="1" applyFill="1" applyAlignment="1">
      <alignment horizontal="center"/>
    </xf>
    <xf numFmtId="2" fontId="6" fillId="5" borderId="0" xfId="3" applyNumberFormat="1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</cellXfs>
  <cellStyles count="140">
    <cellStyle name="Millares [0]" xfId="1" builtinId="6"/>
    <cellStyle name="Millares [0] 2" xfId="4" xr:uid="{49884997-E741-401B-A1AE-0D9AD83B9FBB}"/>
    <cellStyle name="Millares [0] 2 2" xfId="8" xr:uid="{4923E326-AD20-4449-8179-6C330384D8D9}"/>
    <cellStyle name="Millares [0] 2 2 2" xfId="17" xr:uid="{51FFD5E9-7976-4A27-84D7-4EEED53649FE}"/>
    <cellStyle name="Millares [0] 2 2 2 2" xfId="36" xr:uid="{31A4DC6E-7155-4275-AC8A-1CFA7EE89A98}"/>
    <cellStyle name="Millares [0] 2 2 2 2 2" xfId="68" xr:uid="{99D6BCFB-200E-45F5-AFC9-417395FD6603}"/>
    <cellStyle name="Millares [0] 2 2 2 2 2 2" xfId="135" xr:uid="{F4C938F7-C0AF-4776-93AA-7742E3245849}"/>
    <cellStyle name="Millares [0] 2 2 2 2 3" xfId="103" xr:uid="{7510BFEE-EBE7-41FF-8851-71C48F1956B3}"/>
    <cellStyle name="Millares [0] 2 2 2 3" xfId="52" xr:uid="{81D14782-F038-4013-A43B-AFB2760E5A8C}"/>
    <cellStyle name="Millares [0] 2 2 2 3 2" xfId="119" xr:uid="{8470FECD-12E5-410E-B4AC-2EACEE181965}"/>
    <cellStyle name="Millares [0] 2 2 2 4" xfId="87" xr:uid="{87978135-A785-48E0-BCC4-4D010877202C}"/>
    <cellStyle name="Millares [0] 2 2 3" xfId="28" xr:uid="{75C92ACA-2975-47DC-81CE-FEAADBD463A1}"/>
    <cellStyle name="Millares [0] 2 2 3 2" xfId="60" xr:uid="{4D992701-945A-44C4-8473-04C4188E3014}"/>
    <cellStyle name="Millares [0] 2 2 3 2 2" xfId="127" xr:uid="{9C434F6C-782C-4E05-B565-5C8B51C6DD30}"/>
    <cellStyle name="Millares [0] 2 2 3 3" xfId="95" xr:uid="{B9CA8BF1-F874-43DE-8B88-8CD267F68057}"/>
    <cellStyle name="Millares [0] 2 2 4" xfId="44" xr:uid="{4F2EA930-3F42-4162-8228-EEF3A90A6FB0}"/>
    <cellStyle name="Millares [0] 2 2 4 2" xfId="111" xr:uid="{52BABB1F-2E7E-45F3-B258-42DE0386E4CE}"/>
    <cellStyle name="Millares [0] 2 2 5" xfId="79" xr:uid="{4D460225-4A05-44A0-974E-8540DCC3F9FF}"/>
    <cellStyle name="Millares [0] 2 3" xfId="13" xr:uid="{1E631E09-8172-40A5-BCF5-5BFDC1CD7B78}"/>
    <cellStyle name="Millares [0] 2 3 2" xfId="32" xr:uid="{55D6B5A7-71E8-4148-9EBC-7D88621E982C}"/>
    <cellStyle name="Millares [0] 2 3 2 2" xfId="64" xr:uid="{1C599653-64A1-4A19-A4D2-5BFA658A9161}"/>
    <cellStyle name="Millares [0] 2 3 2 2 2" xfId="131" xr:uid="{CCF50199-3D05-4B60-8FD4-1E1FADF4A1D5}"/>
    <cellStyle name="Millares [0] 2 3 2 3" xfId="99" xr:uid="{BFFE0E87-3EC1-4A20-90B7-2970002CF41A}"/>
    <cellStyle name="Millares [0] 2 3 3" xfId="48" xr:uid="{C3EBA9DE-220E-4D97-B890-9BB90D236A64}"/>
    <cellStyle name="Millares [0] 2 3 3 2" xfId="115" xr:uid="{D8C212AC-052C-4790-AC48-9DCC8C2AC99B}"/>
    <cellStyle name="Millares [0] 2 3 4" xfId="83" xr:uid="{8E4EB644-C469-4998-8C8C-24FAAC543066}"/>
    <cellStyle name="Millares [0] 2 4" xfId="24" xr:uid="{A7460AA9-8B9F-48D2-8813-40388643A28B}"/>
    <cellStyle name="Millares [0] 2 4 2" xfId="56" xr:uid="{AACB72D2-0250-42F1-8990-42B569948927}"/>
    <cellStyle name="Millares [0] 2 4 2 2" xfId="123" xr:uid="{9983C9B5-3080-4F64-B409-05C0F4C598BB}"/>
    <cellStyle name="Millares [0] 2 4 3" xfId="91" xr:uid="{797108F9-3802-419A-A5FF-C78D1B50941F}"/>
    <cellStyle name="Millares [0] 2 5" xfId="40" xr:uid="{63606224-FFC4-49C8-9A4A-45CC3DA992C8}"/>
    <cellStyle name="Millares [0] 2 5 2" xfId="107" xr:uid="{51FEE5D9-3C5D-4BD0-8032-D6737D3B6C42}"/>
    <cellStyle name="Millares [0] 2 6" xfId="75" xr:uid="{2B744048-DCAC-45C2-A06A-7ED462C5D1D3}"/>
    <cellStyle name="Millares [0] 3" xfId="6" xr:uid="{4F8B2F71-27E0-488D-BEFC-A34596889DC7}"/>
    <cellStyle name="Millares [0] 3 2" xfId="15" xr:uid="{4B164F4F-994A-4C4C-9669-17851545EB4C}"/>
    <cellStyle name="Millares [0] 3 2 2" xfId="34" xr:uid="{AFD25059-81CA-4711-AE42-D8FBCECCD98A}"/>
    <cellStyle name="Millares [0] 3 2 2 2" xfId="66" xr:uid="{6B13B8B4-A78C-4E51-8065-F88F157D0A6E}"/>
    <cellStyle name="Millares [0] 3 2 2 2 2" xfId="133" xr:uid="{5CE2C589-3BAA-4CAB-9C1F-49C16D4EC18A}"/>
    <cellStyle name="Millares [0] 3 2 2 3" xfId="101" xr:uid="{7E7A1A08-CD18-4A02-AFE7-B0ABC740F8BD}"/>
    <cellStyle name="Millares [0] 3 2 3" xfId="50" xr:uid="{D0C99055-8C3C-49EA-B710-EDEF03517135}"/>
    <cellStyle name="Millares [0] 3 2 3 2" xfId="117" xr:uid="{16716059-79C5-4374-A648-1C7DC025B455}"/>
    <cellStyle name="Millares [0] 3 2 4" xfId="85" xr:uid="{58C3C1BD-AD16-4B64-B7FE-E6DE16F1878A}"/>
    <cellStyle name="Millares [0] 3 3" xfId="26" xr:uid="{51FA946D-F5AA-46C0-B6CA-927504D41A9A}"/>
    <cellStyle name="Millares [0] 3 3 2" xfId="58" xr:uid="{021647DC-0403-4615-9476-4D53F2BBD38A}"/>
    <cellStyle name="Millares [0] 3 3 2 2" xfId="125" xr:uid="{E4142AB5-25FA-4942-A3CC-4624ED79872A}"/>
    <cellStyle name="Millares [0] 3 3 3" xfId="93" xr:uid="{5FA7D298-797A-471F-A4DE-99BB35FF3065}"/>
    <cellStyle name="Millares [0] 3 4" xfId="42" xr:uid="{19C3EE12-60C5-4F56-90AE-6DC923D18BFD}"/>
    <cellStyle name="Millares [0] 3 4 2" xfId="109" xr:uid="{D2A5C5D0-B3E6-4DE5-813B-D3DC465D2378}"/>
    <cellStyle name="Millares [0] 3 5" xfId="77" xr:uid="{8273508F-1F02-4CAE-8513-F07D076D4366}"/>
    <cellStyle name="Millares [0] 4" xfId="11" xr:uid="{E1E5CEC3-206C-4BAB-9D62-6DE9661EA81B}"/>
    <cellStyle name="Millares [0] 4 2" xfId="30" xr:uid="{9EEDA766-D586-4D8D-A0AC-7F81D23C0EC9}"/>
    <cellStyle name="Millares [0] 4 2 2" xfId="62" xr:uid="{47E2D39A-A33D-4EE8-9A28-2595CE950B9B}"/>
    <cellStyle name="Millares [0] 4 2 2 2" xfId="129" xr:uid="{3C2516F4-36BF-41D1-9BC2-334C8508CC9B}"/>
    <cellStyle name="Millares [0] 4 2 3" xfId="97" xr:uid="{2E7227AF-8CA0-49E9-B8B9-51716B4A757B}"/>
    <cellStyle name="Millares [0] 4 3" xfId="46" xr:uid="{CF149518-7886-4C6A-B6F7-7D93B69B4C00}"/>
    <cellStyle name="Millares [0] 4 3 2" xfId="113" xr:uid="{AD0F148B-22C7-4349-9827-36E357B963D1}"/>
    <cellStyle name="Millares [0] 4 4" xfId="81" xr:uid="{D023471A-5150-4CD6-86F7-78289C38403F}"/>
    <cellStyle name="Millares [0] 5" xfId="21" xr:uid="{357543A2-8BE2-4ACB-83CF-78D2B32D6DCA}"/>
    <cellStyle name="Millares [0] 5 2" xfId="54" xr:uid="{51FA71CA-D469-479D-9A7B-0F9FEB972386}"/>
    <cellStyle name="Millares [0] 5 2 2" xfId="121" xr:uid="{A3E989AE-1975-46EF-A357-7DB6DA160E62}"/>
    <cellStyle name="Millares [0] 5 3" xfId="89" xr:uid="{07C7F7B9-EBC5-4C68-AA3D-62957F2B3CEA}"/>
    <cellStyle name="Millares [0] 6" xfId="70" xr:uid="{01196C37-FDD0-49E0-B62F-5893EBD484BC}"/>
    <cellStyle name="Millares [0] 6 2" xfId="137" xr:uid="{35D45CD0-E49B-455E-A247-C98256F47545}"/>
    <cellStyle name="Millares [0] 7" xfId="38" xr:uid="{88D7D8D3-44AA-406A-A29B-87C413DBD8B3}"/>
    <cellStyle name="Millares [0] 7 2" xfId="105" xr:uid="{FE87EA07-80B8-4695-87E4-C7ED340F4E57}"/>
    <cellStyle name="Millares [0] 8" xfId="73" xr:uid="{D9D9C9D9-67A2-4C39-A9BE-CB6CD710AFC4}"/>
    <cellStyle name="Moneda [0]" xfId="2" builtinId="7"/>
    <cellStyle name="Moneda [0] 2" xfId="5" xr:uid="{F0D2D176-0FD3-432A-8A49-4CC160181F9A}"/>
    <cellStyle name="Moneda [0] 2 2" xfId="9" xr:uid="{B870B38D-DC86-42FF-9130-1993051DCC4D}"/>
    <cellStyle name="Moneda [0] 2 2 2" xfId="18" xr:uid="{A94BC480-73D5-4E75-883B-A9861EDB7616}"/>
    <cellStyle name="Moneda [0] 2 2 2 2" xfId="37" xr:uid="{B4E8DBEA-8932-47A4-A390-0481ECF8175E}"/>
    <cellStyle name="Moneda [0] 2 2 2 2 2" xfId="69" xr:uid="{C8A18344-DBB5-4E4E-945F-A5B11A4F5828}"/>
    <cellStyle name="Moneda [0] 2 2 2 2 2 2" xfId="136" xr:uid="{F8486285-A351-4140-9022-F5EE56AFEBE0}"/>
    <cellStyle name="Moneda [0] 2 2 2 2 3" xfId="104" xr:uid="{9120F85C-AA56-46A0-AAE5-346A764FDF4F}"/>
    <cellStyle name="Moneda [0] 2 2 2 3" xfId="53" xr:uid="{0EDEA657-5D52-4FE7-B05E-0061D3E0C32E}"/>
    <cellStyle name="Moneda [0] 2 2 2 3 2" xfId="120" xr:uid="{115F763E-4C26-4C49-A055-9A75556BA01C}"/>
    <cellStyle name="Moneda [0] 2 2 2 4" xfId="88" xr:uid="{2239DFC9-3C8D-464C-BC48-25E4F5160073}"/>
    <cellStyle name="Moneda [0] 2 2 3" xfId="29" xr:uid="{FBABAE0C-4638-4293-9620-96A98C00AF32}"/>
    <cellStyle name="Moneda [0] 2 2 3 2" xfId="61" xr:uid="{21FDBC46-6ECE-47C5-A267-7E6E8207E39B}"/>
    <cellStyle name="Moneda [0] 2 2 3 2 2" xfId="128" xr:uid="{4BEE75E2-6607-42F6-BF24-3B519BD48EDF}"/>
    <cellStyle name="Moneda [0] 2 2 3 3" xfId="96" xr:uid="{402C0FBE-57AE-410E-BFE1-BCA36A680EE5}"/>
    <cellStyle name="Moneda [0] 2 2 4" xfId="45" xr:uid="{894E6777-2DFC-4D33-BE72-BCA2C0D091D1}"/>
    <cellStyle name="Moneda [0] 2 2 4 2" xfId="112" xr:uid="{0A2A3B9D-E8DE-4E66-9EF7-A40940C66686}"/>
    <cellStyle name="Moneda [0] 2 2 5" xfId="80" xr:uid="{8C2853E2-1575-4415-A4FD-7A9B1E9B8927}"/>
    <cellStyle name="Moneda [0] 2 3" xfId="14" xr:uid="{A07FA408-93E1-429F-9402-77C8CA96E776}"/>
    <cellStyle name="Moneda [0] 2 3 2" xfId="33" xr:uid="{0256C699-DDAC-4088-88DF-4095E978A19D}"/>
    <cellStyle name="Moneda [0] 2 3 2 2" xfId="65" xr:uid="{68CC4ADB-DF36-46EA-BFAC-B1B0AEE433F2}"/>
    <cellStyle name="Moneda [0] 2 3 2 2 2" xfId="132" xr:uid="{328D0145-3344-4295-ADE6-01BC5B9BA754}"/>
    <cellStyle name="Moneda [0] 2 3 2 3" xfId="100" xr:uid="{091D5BF8-CAFC-48F7-9E3D-D033A8D57B31}"/>
    <cellStyle name="Moneda [0] 2 3 3" xfId="49" xr:uid="{61C1E1C1-8333-41F0-AD50-42E1C503E626}"/>
    <cellStyle name="Moneda [0] 2 3 3 2" xfId="116" xr:uid="{1C856AE9-C411-41C5-B978-F24DEF12D8CB}"/>
    <cellStyle name="Moneda [0] 2 3 4" xfId="84" xr:uid="{5D4B656D-CC23-4F72-B207-E123051EA90D}"/>
    <cellStyle name="Moneda [0] 2 4" xfId="25" xr:uid="{900DAC3B-B09C-493B-84D8-954B4F8240C1}"/>
    <cellStyle name="Moneda [0] 2 4 2" xfId="57" xr:uid="{F97E3497-EEF5-462E-B739-98B65DAF26B2}"/>
    <cellStyle name="Moneda [0] 2 4 2 2" xfId="124" xr:uid="{99309D13-DCAB-47BC-88CA-D7AAF25EB8DF}"/>
    <cellStyle name="Moneda [0] 2 4 3" xfId="92" xr:uid="{86F0CA40-4D50-4804-AC89-E17F23EFEB81}"/>
    <cellStyle name="Moneda [0] 2 5" xfId="41" xr:uid="{C18C819E-6AA8-491A-BED0-224D14550499}"/>
    <cellStyle name="Moneda [0] 2 5 2" xfId="108" xr:uid="{F63CCD3B-2CCA-4985-A86B-8FE0E14C34E1}"/>
    <cellStyle name="Moneda [0] 2 6" xfId="76" xr:uid="{21561F0E-5A11-4026-A4BC-909581A86967}"/>
    <cellStyle name="Moneda [0] 3" xfId="7" xr:uid="{7627D619-2671-4CFF-A5FE-C98F326C4052}"/>
    <cellStyle name="Moneda [0] 3 2" xfId="16" xr:uid="{7BB6625B-5C6F-4E3E-A7C6-614BD45A9794}"/>
    <cellStyle name="Moneda [0] 3 2 2" xfId="35" xr:uid="{D5BA3305-A0F2-4E04-944E-E420E0D0DAD1}"/>
    <cellStyle name="Moneda [0] 3 2 2 2" xfId="67" xr:uid="{179432D1-6DEF-4E95-9B48-C4BF26456FEB}"/>
    <cellStyle name="Moneda [0] 3 2 2 2 2" xfId="134" xr:uid="{D726C951-8321-47FB-98BC-C661E4EC6967}"/>
    <cellStyle name="Moneda [0] 3 2 2 3" xfId="102" xr:uid="{D29FB312-432F-406C-81D5-080E2B4B74FA}"/>
    <cellStyle name="Moneda [0] 3 2 3" xfId="51" xr:uid="{CA35222A-9326-4AA8-8FA0-43F549824F96}"/>
    <cellStyle name="Moneda [0] 3 2 3 2" xfId="118" xr:uid="{69646AC5-7B3E-4281-ABAB-AE4EE7BCED96}"/>
    <cellStyle name="Moneda [0] 3 2 4" xfId="86" xr:uid="{29559CA5-BF6F-4D0C-AEDD-135A8BF5028E}"/>
    <cellStyle name="Moneda [0] 3 3" xfId="27" xr:uid="{0D358E98-5310-4940-BB1D-B6D275CD899D}"/>
    <cellStyle name="Moneda [0] 3 3 2" xfId="59" xr:uid="{CBAD2FB2-877C-4A72-B661-5D2ACFF8116F}"/>
    <cellStyle name="Moneda [0] 3 3 2 2" xfId="126" xr:uid="{B561AE9A-6132-4006-B097-305918850F7D}"/>
    <cellStyle name="Moneda [0] 3 3 3" xfId="94" xr:uid="{BC95B7DF-8571-490A-A47F-8A3DE35FAA17}"/>
    <cellStyle name="Moneda [0] 3 4" xfId="43" xr:uid="{118635BE-D314-474C-9ED1-D9A8A2F6674A}"/>
    <cellStyle name="Moneda [0] 3 4 2" xfId="110" xr:uid="{D9D889F5-4E76-474B-B57E-7F4FC8F9B793}"/>
    <cellStyle name="Moneda [0] 3 5" xfId="78" xr:uid="{B4C3796E-4F69-4A45-B347-1CFEDFD67A90}"/>
    <cellStyle name="Moneda [0] 4" xfId="12" xr:uid="{F22C1C8E-12E1-46E9-BED9-C375733627C6}"/>
    <cellStyle name="Moneda [0] 4 2" xfId="31" xr:uid="{F09F1708-BE3A-4475-BED5-7D297C11C98B}"/>
    <cellStyle name="Moneda [0] 4 2 2" xfId="63" xr:uid="{53BE7ED3-9497-4461-8F2C-2D968615C6CC}"/>
    <cellStyle name="Moneda [0] 4 2 2 2" xfId="130" xr:uid="{240E31B8-AA61-4841-BF0C-469E5591C15F}"/>
    <cellStyle name="Moneda [0] 4 2 3" xfId="98" xr:uid="{28A29A7C-5A22-486B-BA23-48E481295108}"/>
    <cellStyle name="Moneda [0] 4 3" xfId="47" xr:uid="{236D8D33-630E-4B92-BB39-76B82AC2F9D4}"/>
    <cellStyle name="Moneda [0] 4 3 2" xfId="114" xr:uid="{F7980A16-B295-4EC6-983F-C4E4EFF35CEE}"/>
    <cellStyle name="Moneda [0] 4 4" xfId="82" xr:uid="{9D943D19-FC9A-43B1-BB42-7B7F01999609}"/>
    <cellStyle name="Moneda [0] 5" xfId="22" xr:uid="{F7E55629-BBF6-45BA-AE4D-06C42146FF8A}"/>
    <cellStyle name="Moneda [0] 5 2" xfId="55" xr:uid="{DC54F53E-CD67-4F6B-A85D-79908C8FBF43}"/>
    <cellStyle name="Moneda [0] 5 2 2" xfId="122" xr:uid="{CE9D7738-97C4-490B-910A-B96AA2B7AF84}"/>
    <cellStyle name="Moneda [0] 5 3" xfId="90" xr:uid="{57C6776F-A935-46F4-ADB4-29C123C17401}"/>
    <cellStyle name="Moneda [0] 6" xfId="71" xr:uid="{A8CD74C7-90C0-45E4-A227-02B7FD71E0A3}"/>
    <cellStyle name="Moneda [0] 6 2" xfId="138" xr:uid="{25EE8390-C263-48D7-9F49-5B8B25DB662D}"/>
    <cellStyle name="Moneda [0] 7" xfId="39" xr:uid="{40BD0835-398C-4926-8DEA-199AC47FD0BE}"/>
    <cellStyle name="Moneda [0] 7 2" xfId="106" xr:uid="{428142DE-D9AE-44F0-94B5-9D9BE986B09B}"/>
    <cellStyle name="Moneda [0] 8" xfId="72" xr:uid="{1563DC2C-6C90-471A-BE8D-669DD22A930E}"/>
    <cellStyle name="Moneda [0] 8 2" xfId="139" xr:uid="{4B45EE1A-265B-4666-9F01-D12567E00F88}"/>
    <cellStyle name="Moneda [0] 9" xfId="74" xr:uid="{29B1DFDC-6197-4D95-894F-85F2DF2F2A2A}"/>
    <cellStyle name="Normal" xfId="0" builtinId="0"/>
    <cellStyle name="Normal 2" xfId="10" xr:uid="{F7053B65-E02C-4F11-BB22-82953E6840FD}"/>
    <cellStyle name="Normal 3" xfId="20" xr:uid="{B72DA133-9D3C-4D0D-9444-5C93ECCED386}"/>
    <cellStyle name="Normal 4" xfId="19" xr:uid="{B14914E6-4C97-456A-8696-488BFE4D4E50}"/>
    <cellStyle name="Porcentaje" xfId="3" builtinId="5"/>
    <cellStyle name="Porcentaje 2" xfId="23" xr:uid="{7F760A77-DF98-4A38-A803-8488F62C0473}"/>
  </cellStyles>
  <dxfs count="6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EE0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2" formatCode="_ &quot;$&quot;* #,##0_ ;_ &quot;$&quot;* \-#,##0_ ;_ &quot;$&quot;* &quot;-&quot;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2" formatCode="_ &quot;$&quot;* #,##0_ ;_ &quot;$&quot;* \-#,##0_ ;_ &quot;$&quot;* &quot;-&quot;_ ;_ @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2" formatCode="_ &quot;$&quot;* #,##0_ ;_ &quot;$&quot;* \-#,##0_ ;_ &quot;$&quot;* &quot;-&quot;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2" formatCode="_ &quot;$&quot;* #,##0_ ;_ &quot;$&quot;* \-#,##0_ ;_ &quot;$&quot;* &quot;-&quot;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Verdana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cbfsfood.sharepoint.com/sites/BI-BusinessIntelligence/Shared%20Documents/Negocios%20-%20BI/Precios/Listas%20de%20Precios/11%20NOV%202025/BASE%20COSTOS%20LP.xlsx" TargetMode="External"/><Relationship Id="rId1" Type="http://schemas.openxmlformats.org/officeDocument/2006/relationships/externalLinkPath" Target="BASE%20COSTOS%20L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 MES"/>
      <sheetName val="SP99"/>
      <sheetName val="BD AF"/>
      <sheetName val="SP99 AF"/>
      <sheetName val="ZCLMM905"/>
    </sheetNames>
    <sheetDataSet>
      <sheetData sheetId="0">
        <row r="1">
          <cell r="D1" t="str">
            <v>PEGAR BASE MANERA</v>
          </cell>
          <cell r="E1"/>
          <cell r="F1" t="str">
            <v>S_P99.. (SKU)</v>
          </cell>
          <cell r="G1"/>
          <cell r="H1"/>
          <cell r="I1" t="str">
            <v>ZCLMM905 (CONCATENADO)</v>
          </cell>
          <cell r="J1"/>
          <cell r="K1"/>
          <cell r="L1"/>
          <cell r="N1" t="str">
            <v>ME2M si no encuentro coUNo</v>
          </cell>
        </row>
        <row r="2">
          <cell r="A2" t="str">
            <v>Concatenado</v>
          </cell>
          <cell r="B2" t="str">
            <v>CENTRO</v>
          </cell>
          <cell r="C2" t="str">
            <v>CRUCE  CENTRO</v>
          </cell>
          <cell r="D2" t="str">
            <v>CÓDIGO</v>
          </cell>
          <cell r="E2" t="str">
            <v>UMV</v>
          </cell>
          <cell r="F2" t="str">
            <v>UMB</v>
          </cell>
          <cell r="G2" t="str">
            <v>CoUNo Inter</v>
          </cell>
          <cell r="H2" t="str">
            <v>Centro</v>
          </cell>
          <cell r="I2" t="str">
            <v>Unidad (UMB)</v>
          </cell>
          <cell r="J2" t="str">
            <v>UMB OK?</v>
          </cell>
          <cell r="K2" t="str">
            <v>Contador</v>
          </cell>
          <cell r="L2" t="str">
            <v>Denominador</v>
          </cell>
          <cell r="M2" t="str">
            <v>Factor</v>
          </cell>
          <cell r="N2" t="str">
            <v>CoUNo Interperiodo UMV</v>
          </cell>
        </row>
        <row r="3">
          <cell r="A3" t="str">
            <v>104500540-KG</v>
          </cell>
          <cell r="B3" t="str">
            <v>FS00</v>
          </cell>
          <cell r="C3" t="str">
            <v>104500540FS00</v>
          </cell>
          <cell r="D3">
            <v>104500540</v>
          </cell>
          <cell r="E3" t="str">
            <v>KG</v>
          </cell>
          <cell r="F3" t="str">
            <v>KG</v>
          </cell>
          <cell r="G3">
            <v>34045.51</v>
          </cell>
          <cell r="H3" t="str">
            <v>FS00</v>
          </cell>
          <cell r="I3" t="str">
            <v>KG</v>
          </cell>
          <cell r="J3" t="b">
            <v>1</v>
          </cell>
          <cell r="K3">
            <v>1</v>
          </cell>
          <cell r="L3">
            <v>1</v>
          </cell>
          <cell r="M3">
            <v>1</v>
          </cell>
          <cell r="N3">
            <v>34045.51</v>
          </cell>
        </row>
        <row r="4">
          <cell r="A4" t="str">
            <v>104539470-C12</v>
          </cell>
          <cell r="B4" t="str">
            <v>FS00</v>
          </cell>
          <cell r="C4" t="str">
            <v>104539470FS00</v>
          </cell>
          <cell r="D4">
            <v>104539470</v>
          </cell>
          <cell r="E4" t="str">
            <v>C12</v>
          </cell>
          <cell r="F4" t="str">
            <v>UN</v>
          </cell>
          <cell r="G4">
            <v>3210</v>
          </cell>
          <cell r="H4" t="str">
            <v>FS00</v>
          </cell>
          <cell r="I4" t="str">
            <v>UN</v>
          </cell>
          <cell r="J4" t="b">
            <v>1</v>
          </cell>
          <cell r="K4">
            <v>12</v>
          </cell>
          <cell r="L4">
            <v>1</v>
          </cell>
          <cell r="M4">
            <v>12</v>
          </cell>
          <cell r="N4">
            <v>38520</v>
          </cell>
        </row>
        <row r="5">
          <cell r="A5" t="str">
            <v>104539440-C12</v>
          </cell>
          <cell r="B5" t="str">
            <v>FS00</v>
          </cell>
          <cell r="C5" t="str">
            <v>104539440FS00</v>
          </cell>
          <cell r="D5">
            <v>104539440</v>
          </cell>
          <cell r="E5" t="str">
            <v>C12</v>
          </cell>
          <cell r="F5" t="str">
            <v>UN</v>
          </cell>
          <cell r="G5">
            <v>1916</v>
          </cell>
          <cell r="H5" t="str">
            <v>FS00</v>
          </cell>
          <cell r="I5" t="str">
            <v>UN</v>
          </cell>
          <cell r="J5" t="b">
            <v>1</v>
          </cell>
          <cell r="K5">
            <v>12</v>
          </cell>
          <cell r="L5">
            <v>1</v>
          </cell>
          <cell r="M5">
            <v>12</v>
          </cell>
          <cell r="N5">
            <v>22992</v>
          </cell>
        </row>
        <row r="6">
          <cell r="A6" t="str">
            <v>104530060-C12</v>
          </cell>
          <cell r="B6" t="str">
            <v>FS00</v>
          </cell>
          <cell r="C6" t="str">
            <v>104530060FS00</v>
          </cell>
          <cell r="D6">
            <v>104530060</v>
          </cell>
          <cell r="E6" t="str">
            <v>C12</v>
          </cell>
          <cell r="F6" t="str">
            <v>UN</v>
          </cell>
          <cell r="G6">
            <v>514</v>
          </cell>
          <cell r="H6" t="str">
            <v>FS00</v>
          </cell>
          <cell r="I6" t="str">
            <v>UN</v>
          </cell>
          <cell r="J6" t="b">
            <v>1</v>
          </cell>
          <cell r="K6">
            <v>12</v>
          </cell>
          <cell r="L6">
            <v>1</v>
          </cell>
          <cell r="M6">
            <v>12</v>
          </cell>
          <cell r="N6">
            <v>6168</v>
          </cell>
        </row>
        <row r="7">
          <cell r="A7" t="str">
            <v>150000270-C24</v>
          </cell>
          <cell r="B7" t="str">
            <v>FS00</v>
          </cell>
          <cell r="C7" t="str">
            <v>150000270FS00</v>
          </cell>
          <cell r="D7">
            <v>150000270</v>
          </cell>
          <cell r="E7" t="str">
            <v>C24</v>
          </cell>
          <cell r="F7" t="str">
            <v>UN</v>
          </cell>
          <cell r="G7">
            <v>967.42</v>
          </cell>
          <cell r="H7" t="str">
            <v>FS00</v>
          </cell>
          <cell r="I7" t="str">
            <v>UN</v>
          </cell>
          <cell r="J7" t="b">
            <v>1</v>
          </cell>
          <cell r="K7">
            <v>24</v>
          </cell>
          <cell r="L7">
            <v>1</v>
          </cell>
          <cell r="M7">
            <v>24</v>
          </cell>
          <cell r="N7">
            <v>23218.079999999998</v>
          </cell>
        </row>
        <row r="8">
          <cell r="A8" t="str">
            <v>104519690-C10</v>
          </cell>
          <cell r="B8" t="str">
            <v>FS00</v>
          </cell>
          <cell r="C8" t="str">
            <v>104519690FS00</v>
          </cell>
          <cell r="D8">
            <v>104519690</v>
          </cell>
          <cell r="E8" t="str">
            <v>C10</v>
          </cell>
          <cell r="F8" t="str">
            <v>UN</v>
          </cell>
          <cell r="G8">
            <v>1630.66</v>
          </cell>
          <cell r="H8" t="str">
            <v>FS00</v>
          </cell>
          <cell r="I8" t="str">
            <v>UN</v>
          </cell>
          <cell r="J8" t="b">
            <v>1</v>
          </cell>
          <cell r="K8">
            <v>10</v>
          </cell>
          <cell r="L8">
            <v>1</v>
          </cell>
          <cell r="M8">
            <v>10</v>
          </cell>
          <cell r="N8">
            <v>16306.6</v>
          </cell>
        </row>
        <row r="9">
          <cell r="A9" t="str">
            <v>104519650-C10</v>
          </cell>
          <cell r="B9" t="str">
            <v>FS00</v>
          </cell>
          <cell r="C9" t="str">
            <v>104519650FS00</v>
          </cell>
          <cell r="D9">
            <v>104519650</v>
          </cell>
          <cell r="E9" t="str">
            <v>C10</v>
          </cell>
          <cell r="F9" t="str">
            <v>UN</v>
          </cell>
          <cell r="G9">
            <v>1864.46</v>
          </cell>
          <cell r="H9" t="str">
            <v>FS00</v>
          </cell>
          <cell r="I9" t="str">
            <v>UN</v>
          </cell>
          <cell r="J9" t="b">
            <v>1</v>
          </cell>
          <cell r="K9">
            <v>10</v>
          </cell>
          <cell r="L9">
            <v>1</v>
          </cell>
          <cell r="M9">
            <v>10</v>
          </cell>
          <cell r="N9">
            <v>18644.599999999999</v>
          </cell>
        </row>
        <row r="10">
          <cell r="A10" t="str">
            <v>104520700-C10</v>
          </cell>
          <cell r="B10" t="str">
            <v>FS00</v>
          </cell>
          <cell r="C10" t="str">
            <v>104520700FS00</v>
          </cell>
          <cell r="D10">
            <v>104520700</v>
          </cell>
          <cell r="E10" t="str">
            <v>C10</v>
          </cell>
          <cell r="F10" t="str">
            <v>UN</v>
          </cell>
          <cell r="G10">
            <v>1370</v>
          </cell>
          <cell r="H10" t="str">
            <v>FS00</v>
          </cell>
          <cell r="I10" t="str">
            <v>UN</v>
          </cell>
          <cell r="J10" t="b">
            <v>1</v>
          </cell>
          <cell r="K10">
            <v>10</v>
          </cell>
          <cell r="L10">
            <v>1</v>
          </cell>
          <cell r="M10">
            <v>10</v>
          </cell>
          <cell r="N10">
            <v>13700</v>
          </cell>
        </row>
        <row r="11">
          <cell r="A11" t="str">
            <v>150002022-C12</v>
          </cell>
          <cell r="B11" t="str">
            <v>FS00</v>
          </cell>
          <cell r="C11" t="str">
            <v>150002022FS00</v>
          </cell>
          <cell r="D11">
            <v>150002022</v>
          </cell>
          <cell r="E11" t="str">
            <v>C12</v>
          </cell>
          <cell r="F11" t="str">
            <v>UN</v>
          </cell>
          <cell r="G11">
            <v>3620.58</v>
          </cell>
          <cell r="H11" t="str">
            <v>FS00</v>
          </cell>
          <cell r="I11" t="str">
            <v>UN</v>
          </cell>
          <cell r="J11" t="b">
            <v>1</v>
          </cell>
          <cell r="K11">
            <v>12</v>
          </cell>
          <cell r="L11">
            <v>1</v>
          </cell>
          <cell r="M11">
            <v>12</v>
          </cell>
          <cell r="N11">
            <v>43446.96</v>
          </cell>
        </row>
        <row r="12">
          <cell r="A12" t="str">
            <v>102200081-C12</v>
          </cell>
          <cell r="B12" t="str">
            <v>FS00</v>
          </cell>
          <cell r="C12" t="str">
            <v>102200081FS00</v>
          </cell>
          <cell r="D12">
            <v>102200081</v>
          </cell>
          <cell r="E12" t="str">
            <v>C12</v>
          </cell>
          <cell r="F12" t="str">
            <v>UN</v>
          </cell>
          <cell r="G12">
            <v>367.6225</v>
          </cell>
          <cell r="H12" t="str">
            <v>FS00</v>
          </cell>
          <cell r="I12" t="str">
            <v>UN</v>
          </cell>
          <cell r="J12" t="b">
            <v>1</v>
          </cell>
          <cell r="K12">
            <v>12</v>
          </cell>
          <cell r="L12">
            <v>1</v>
          </cell>
          <cell r="M12">
            <v>12</v>
          </cell>
          <cell r="N12">
            <v>4411.47</v>
          </cell>
        </row>
        <row r="13">
          <cell r="A13" t="str">
            <v>102200082-C12</v>
          </cell>
          <cell r="B13" t="str">
            <v>FS00</v>
          </cell>
          <cell r="C13" t="str">
            <v>102200082FS00</v>
          </cell>
          <cell r="D13">
            <v>102200082</v>
          </cell>
          <cell r="E13" t="str">
            <v>C12</v>
          </cell>
          <cell r="F13" t="str">
            <v>UN</v>
          </cell>
          <cell r="G13">
            <v>381.62</v>
          </cell>
          <cell r="H13" t="str">
            <v>FS00</v>
          </cell>
          <cell r="I13" t="str">
            <v>UN</v>
          </cell>
          <cell r="J13" t="b">
            <v>1</v>
          </cell>
          <cell r="K13">
            <v>12</v>
          </cell>
          <cell r="L13">
            <v>1</v>
          </cell>
          <cell r="M13">
            <v>12</v>
          </cell>
          <cell r="N13">
            <v>4579.4400000000005</v>
          </cell>
        </row>
        <row r="14">
          <cell r="A14" t="str">
            <v>102200084-C12</v>
          </cell>
          <cell r="B14" t="str">
            <v>FS00</v>
          </cell>
          <cell r="C14" t="str">
            <v>102200084FS00</v>
          </cell>
          <cell r="D14">
            <v>102200084</v>
          </cell>
          <cell r="E14" t="str">
            <v>C12</v>
          </cell>
          <cell r="F14" t="str">
            <v>UN</v>
          </cell>
          <cell r="G14">
            <v>382.19666666666666</v>
          </cell>
          <cell r="H14" t="str">
            <v>FS00</v>
          </cell>
          <cell r="I14" t="str">
            <v>UN</v>
          </cell>
          <cell r="J14" t="b">
            <v>1</v>
          </cell>
          <cell r="K14">
            <v>12</v>
          </cell>
          <cell r="L14">
            <v>1</v>
          </cell>
          <cell r="M14">
            <v>12</v>
          </cell>
          <cell r="N14">
            <v>4586.3599999999997</v>
          </cell>
        </row>
        <row r="15">
          <cell r="A15" t="str">
            <v>201700345-C12</v>
          </cell>
          <cell r="B15" t="str">
            <v>FS00</v>
          </cell>
          <cell r="C15" t="str">
            <v>201700345FS00</v>
          </cell>
          <cell r="D15">
            <v>201700345</v>
          </cell>
          <cell r="E15" t="str">
            <v>C12</v>
          </cell>
          <cell r="F15" t="str">
            <v>UN</v>
          </cell>
          <cell r="G15">
            <v>1036</v>
          </cell>
          <cell r="H15" t="str">
            <v>FS00</v>
          </cell>
          <cell r="I15" t="str">
            <v>UN</v>
          </cell>
          <cell r="J15" t="b">
            <v>1</v>
          </cell>
          <cell r="K15">
            <v>12</v>
          </cell>
          <cell r="L15">
            <v>1</v>
          </cell>
          <cell r="M15">
            <v>12</v>
          </cell>
          <cell r="N15">
            <v>12432</v>
          </cell>
        </row>
        <row r="16">
          <cell r="A16" t="str">
            <v>201700346-C12</v>
          </cell>
          <cell r="B16" t="str">
            <v>FS00</v>
          </cell>
          <cell r="C16" t="str">
            <v>201700346FS00</v>
          </cell>
          <cell r="D16">
            <v>201700346</v>
          </cell>
          <cell r="E16" t="str">
            <v>C12</v>
          </cell>
          <cell r="F16" t="str">
            <v>UN</v>
          </cell>
          <cell r="G16">
            <v>586.75</v>
          </cell>
          <cell r="H16" t="str">
            <v>FS00</v>
          </cell>
          <cell r="I16" t="str">
            <v>UN</v>
          </cell>
          <cell r="J16" t="b">
            <v>1</v>
          </cell>
          <cell r="K16">
            <v>12</v>
          </cell>
          <cell r="L16">
            <v>1</v>
          </cell>
          <cell r="M16">
            <v>12</v>
          </cell>
          <cell r="N16">
            <v>7041</v>
          </cell>
        </row>
        <row r="17">
          <cell r="A17" t="str">
            <v>201700243-C12</v>
          </cell>
          <cell r="B17" t="str">
            <v>FS00</v>
          </cell>
          <cell r="C17" t="str">
            <v>201700243FS00</v>
          </cell>
          <cell r="D17">
            <v>201700243</v>
          </cell>
          <cell r="E17" t="str">
            <v>C12</v>
          </cell>
          <cell r="F17" t="str">
            <v>UN</v>
          </cell>
          <cell r="G17">
            <v>1045.7408333333333</v>
          </cell>
          <cell r="H17" t="str">
            <v>FS00</v>
          </cell>
          <cell r="I17" t="str">
            <v>UN</v>
          </cell>
          <cell r="J17" t="b">
            <v>1</v>
          </cell>
          <cell r="K17">
            <v>12</v>
          </cell>
          <cell r="L17">
            <v>1</v>
          </cell>
          <cell r="M17">
            <v>12</v>
          </cell>
          <cell r="N17">
            <v>12548.89</v>
          </cell>
        </row>
        <row r="18">
          <cell r="A18" t="str">
            <v>201700223-C12</v>
          </cell>
          <cell r="B18" t="str">
            <v>FS00</v>
          </cell>
          <cell r="C18" t="str">
            <v>201700223FS00</v>
          </cell>
          <cell r="D18">
            <v>201700223</v>
          </cell>
          <cell r="E18" t="str">
            <v>C12</v>
          </cell>
          <cell r="F18" t="str">
            <v>UN</v>
          </cell>
          <cell r="G18">
            <v>1043.7858333333334</v>
          </cell>
          <cell r="H18" t="str">
            <v>FS00</v>
          </cell>
          <cell r="I18" t="str">
            <v>UN</v>
          </cell>
          <cell r="J18" t="b">
            <v>1</v>
          </cell>
          <cell r="K18">
            <v>12</v>
          </cell>
          <cell r="L18">
            <v>1</v>
          </cell>
          <cell r="M18">
            <v>12</v>
          </cell>
          <cell r="N18">
            <v>12525.43</v>
          </cell>
        </row>
        <row r="19">
          <cell r="A19" t="str">
            <v>104539790-KG</v>
          </cell>
          <cell r="B19" t="str">
            <v>FS00</v>
          </cell>
          <cell r="C19" t="str">
            <v>104539790FS00</v>
          </cell>
          <cell r="D19">
            <v>104539790</v>
          </cell>
          <cell r="E19" t="str">
            <v>KG</v>
          </cell>
          <cell r="F19" t="str">
            <v>KG</v>
          </cell>
          <cell r="G19">
            <v>9728</v>
          </cell>
          <cell r="H19" t="str">
            <v>FS00</v>
          </cell>
          <cell r="I19" t="str">
            <v>KG</v>
          </cell>
          <cell r="J19" t="b">
            <v>1</v>
          </cell>
          <cell r="K19">
            <v>1</v>
          </cell>
          <cell r="L19">
            <v>1</v>
          </cell>
          <cell r="M19">
            <v>1</v>
          </cell>
          <cell r="N19">
            <v>9728</v>
          </cell>
        </row>
        <row r="20">
          <cell r="A20" t="str">
            <v>104539820-KG</v>
          </cell>
          <cell r="B20" t="str">
            <v>FS00</v>
          </cell>
          <cell r="C20" t="str">
            <v>104539820FS00</v>
          </cell>
          <cell r="D20">
            <v>104539820</v>
          </cell>
          <cell r="E20" t="str">
            <v>KG</v>
          </cell>
          <cell r="F20" t="str">
            <v>KG</v>
          </cell>
          <cell r="G20">
            <v>9264</v>
          </cell>
          <cell r="H20" t="str">
            <v>FS00</v>
          </cell>
          <cell r="I20" t="str">
            <v>KG</v>
          </cell>
          <cell r="J20" t="b">
            <v>1</v>
          </cell>
          <cell r="K20">
            <v>1</v>
          </cell>
          <cell r="L20">
            <v>1</v>
          </cell>
          <cell r="M20">
            <v>1</v>
          </cell>
          <cell r="N20">
            <v>9264</v>
          </cell>
        </row>
        <row r="21">
          <cell r="A21" t="str">
            <v>104511950-C06</v>
          </cell>
          <cell r="B21" t="str">
            <v>FS00</v>
          </cell>
          <cell r="C21" t="str">
            <v>104511950FS00</v>
          </cell>
          <cell r="D21">
            <v>104511950</v>
          </cell>
          <cell r="E21" t="str">
            <v>C06</v>
          </cell>
          <cell r="F21" t="str">
            <v>UN</v>
          </cell>
          <cell r="G21">
            <v>2489.7350000000001</v>
          </cell>
          <cell r="H21" t="str">
            <v>FS00</v>
          </cell>
          <cell r="I21" t="str">
            <v>UN</v>
          </cell>
          <cell r="J21" t="b">
            <v>1</v>
          </cell>
          <cell r="K21">
            <v>6</v>
          </cell>
          <cell r="L21">
            <v>1</v>
          </cell>
          <cell r="M21">
            <v>6</v>
          </cell>
          <cell r="N21">
            <v>14938.41</v>
          </cell>
        </row>
        <row r="22">
          <cell r="A22" t="str">
            <v>104530130-C06</v>
          </cell>
          <cell r="B22" t="str">
            <v>FS00</v>
          </cell>
          <cell r="C22" t="str">
            <v>104530130FS00</v>
          </cell>
          <cell r="D22">
            <v>104530130</v>
          </cell>
          <cell r="E22" t="str">
            <v>C06</v>
          </cell>
          <cell r="F22" t="str">
            <v>UN</v>
          </cell>
          <cell r="G22">
            <v>1538</v>
          </cell>
          <cell r="H22" t="str">
            <v>FS00</v>
          </cell>
          <cell r="I22" t="str">
            <v>UN</v>
          </cell>
          <cell r="J22" t="b">
            <v>1</v>
          </cell>
          <cell r="K22">
            <v>6</v>
          </cell>
          <cell r="L22">
            <v>1</v>
          </cell>
          <cell r="M22">
            <v>6</v>
          </cell>
          <cell r="N22">
            <v>9228</v>
          </cell>
        </row>
        <row r="23">
          <cell r="A23" t="str">
            <v>104530140-C06</v>
          </cell>
          <cell r="B23" t="str">
            <v>FS00</v>
          </cell>
          <cell r="C23" t="str">
            <v>104530140FS00</v>
          </cell>
          <cell r="D23">
            <v>104530140</v>
          </cell>
          <cell r="E23" t="str">
            <v>C06</v>
          </cell>
          <cell r="F23" t="str">
            <v>UN</v>
          </cell>
          <cell r="G23">
            <v>1531</v>
          </cell>
          <cell r="H23" t="str">
            <v>FS00</v>
          </cell>
          <cell r="I23" t="str">
            <v>UN</v>
          </cell>
          <cell r="J23" t="b">
            <v>1</v>
          </cell>
          <cell r="K23">
            <v>6</v>
          </cell>
          <cell r="L23">
            <v>1</v>
          </cell>
          <cell r="M23">
            <v>6</v>
          </cell>
          <cell r="N23">
            <v>9186</v>
          </cell>
        </row>
        <row r="24">
          <cell r="A24" t="str">
            <v>104521730-C02</v>
          </cell>
          <cell r="B24" t="str">
            <v>FS00</v>
          </cell>
          <cell r="C24" t="str">
            <v>104521730FS00</v>
          </cell>
          <cell r="D24">
            <v>104521730</v>
          </cell>
          <cell r="E24" t="str">
            <v>C02</v>
          </cell>
          <cell r="F24" t="str">
            <v>UN</v>
          </cell>
          <cell r="G24">
            <v>12533</v>
          </cell>
          <cell r="H24" t="str">
            <v>FS00</v>
          </cell>
          <cell r="I24" t="str">
            <v>UN</v>
          </cell>
          <cell r="J24" t="b">
            <v>1</v>
          </cell>
          <cell r="K24">
            <v>2</v>
          </cell>
          <cell r="L24">
            <v>1</v>
          </cell>
          <cell r="M24">
            <v>2</v>
          </cell>
          <cell r="N24">
            <v>25066</v>
          </cell>
        </row>
        <row r="25">
          <cell r="A25" t="str">
            <v>104521820-C02</v>
          </cell>
          <cell r="B25" t="str">
            <v>FS00</v>
          </cell>
          <cell r="C25" t="str">
            <v>104521820FS00</v>
          </cell>
          <cell r="D25">
            <v>104521820</v>
          </cell>
          <cell r="E25" t="str">
            <v>C02</v>
          </cell>
          <cell r="F25" t="str">
            <v>UN</v>
          </cell>
          <cell r="G25">
            <v>8998</v>
          </cell>
          <cell r="H25" t="str">
            <v>FS00</v>
          </cell>
          <cell r="I25" t="str">
            <v>UN</v>
          </cell>
          <cell r="J25" t="b">
            <v>1</v>
          </cell>
          <cell r="K25">
            <v>2</v>
          </cell>
          <cell r="L25">
            <v>1</v>
          </cell>
          <cell r="M25">
            <v>2</v>
          </cell>
          <cell r="N25">
            <v>17996</v>
          </cell>
        </row>
        <row r="26">
          <cell r="A26" t="str">
            <v>104523150-C72</v>
          </cell>
          <cell r="B26" t="str">
            <v>FS00</v>
          </cell>
          <cell r="C26" t="str">
            <v>104523150FS00</v>
          </cell>
          <cell r="D26">
            <v>104523150</v>
          </cell>
          <cell r="E26" t="str">
            <v>C72</v>
          </cell>
          <cell r="F26" t="str">
            <v>UN</v>
          </cell>
          <cell r="G26">
            <v>260</v>
          </cell>
          <cell r="H26" t="str">
            <v>FS00</v>
          </cell>
          <cell r="I26" t="str">
            <v>UN</v>
          </cell>
          <cell r="J26" t="b">
            <v>1</v>
          </cell>
          <cell r="K26">
            <v>72</v>
          </cell>
          <cell r="L26">
            <v>1</v>
          </cell>
          <cell r="M26">
            <v>72</v>
          </cell>
          <cell r="N26">
            <v>18720</v>
          </cell>
        </row>
        <row r="27">
          <cell r="A27" t="str">
            <v>104545310-C60</v>
          </cell>
          <cell r="B27" t="str">
            <v>FS00</v>
          </cell>
          <cell r="C27" t="str">
            <v>104545310FS00</v>
          </cell>
          <cell r="D27">
            <v>104545310</v>
          </cell>
          <cell r="E27" t="str">
            <v>C60</v>
          </cell>
          <cell r="F27" t="str">
            <v>UN</v>
          </cell>
          <cell r="G27">
            <v>445</v>
          </cell>
          <cell r="H27" t="str">
            <v>FS00</v>
          </cell>
          <cell r="I27" t="str">
            <v>UN</v>
          </cell>
          <cell r="J27" t="b">
            <v>1</v>
          </cell>
          <cell r="K27">
            <v>60</v>
          </cell>
          <cell r="L27">
            <v>1</v>
          </cell>
          <cell r="M27">
            <v>60</v>
          </cell>
          <cell r="N27">
            <v>26700</v>
          </cell>
        </row>
        <row r="28">
          <cell r="A28" t="str">
            <v>101710140-C50</v>
          </cell>
          <cell r="B28" t="str">
            <v>FS00</v>
          </cell>
          <cell r="C28" t="str">
            <v>101710140FS00</v>
          </cell>
          <cell r="D28">
            <v>101710140</v>
          </cell>
          <cell r="E28" t="str">
            <v>C50</v>
          </cell>
          <cell r="F28" t="str">
            <v>UN</v>
          </cell>
          <cell r="G28">
            <v>525.58900000000006</v>
          </cell>
          <cell r="H28" t="str">
            <v>FS00</v>
          </cell>
          <cell r="I28" t="str">
            <v>UN</v>
          </cell>
          <cell r="J28" t="b">
            <v>1</v>
          </cell>
          <cell r="K28">
            <v>50</v>
          </cell>
          <cell r="L28">
            <v>1</v>
          </cell>
          <cell r="M28">
            <v>50</v>
          </cell>
          <cell r="N28">
            <v>26279.450000000004</v>
          </cell>
        </row>
        <row r="29">
          <cell r="A29" t="str">
            <v>101720006-C16</v>
          </cell>
          <cell r="B29" t="str">
            <v>FS00</v>
          </cell>
          <cell r="C29" t="str">
            <v>101720006FS00</v>
          </cell>
          <cell r="D29">
            <v>101720006</v>
          </cell>
          <cell r="E29" t="str">
            <v>C16</v>
          </cell>
          <cell r="F29" t="str">
            <v>UN</v>
          </cell>
          <cell r="G29">
            <v>877.12</v>
          </cell>
          <cell r="H29" t="str">
            <v>FS00</v>
          </cell>
          <cell r="I29" t="str">
            <v>UN</v>
          </cell>
          <cell r="J29" t="b">
            <v>1</v>
          </cell>
          <cell r="K29">
            <v>16</v>
          </cell>
          <cell r="L29">
            <v>1</v>
          </cell>
          <cell r="M29">
            <v>16</v>
          </cell>
          <cell r="N29">
            <v>14033.92</v>
          </cell>
        </row>
        <row r="30">
          <cell r="A30" t="str">
            <v>201400050-C20</v>
          </cell>
          <cell r="B30" t="str">
            <v>FS00</v>
          </cell>
          <cell r="C30" t="str">
            <v>201400050FS00</v>
          </cell>
          <cell r="D30">
            <v>201400050</v>
          </cell>
          <cell r="E30" t="str">
            <v>C20</v>
          </cell>
          <cell r="F30" t="str">
            <v>UN</v>
          </cell>
          <cell r="G30">
            <v>975.22649999999999</v>
          </cell>
          <cell r="H30" t="str">
            <v>FS00</v>
          </cell>
          <cell r="I30" t="str">
            <v>UN</v>
          </cell>
          <cell r="J30" t="b">
            <v>1</v>
          </cell>
          <cell r="K30">
            <v>20</v>
          </cell>
          <cell r="L30">
            <v>1</v>
          </cell>
          <cell r="M30">
            <v>20</v>
          </cell>
          <cell r="N30">
            <v>19504.53</v>
          </cell>
        </row>
        <row r="31">
          <cell r="A31" t="str">
            <v>104538170-D12</v>
          </cell>
          <cell r="B31" t="str">
            <v>FS00</v>
          </cell>
          <cell r="C31" t="str">
            <v>104538170FS00</v>
          </cell>
          <cell r="D31">
            <v>104538170</v>
          </cell>
          <cell r="E31" t="str">
            <v>D12</v>
          </cell>
          <cell r="F31" t="str">
            <v>UN</v>
          </cell>
          <cell r="G31">
            <v>1634</v>
          </cell>
          <cell r="H31" t="str">
            <v>FS00</v>
          </cell>
          <cell r="I31" t="str">
            <v>UN</v>
          </cell>
          <cell r="J31" t="b">
            <v>1</v>
          </cell>
          <cell r="K31">
            <v>12</v>
          </cell>
          <cell r="L31">
            <v>1</v>
          </cell>
          <cell r="M31">
            <v>12</v>
          </cell>
          <cell r="N31">
            <v>19608</v>
          </cell>
        </row>
        <row r="32">
          <cell r="A32" t="str">
            <v>105045700-KG</v>
          </cell>
          <cell r="B32" t="str">
            <v>FS00</v>
          </cell>
          <cell r="C32" t="str">
            <v>105045700FS00</v>
          </cell>
          <cell r="D32">
            <v>105045700</v>
          </cell>
          <cell r="E32" t="str">
            <v>KG</v>
          </cell>
          <cell r="F32" t="str">
            <v>KG</v>
          </cell>
          <cell r="G32">
            <v>3848.61</v>
          </cell>
          <cell r="H32" t="str">
            <v>FS00</v>
          </cell>
          <cell r="I32" t="str">
            <v>KG</v>
          </cell>
          <cell r="J32" t="b">
            <v>1</v>
          </cell>
          <cell r="K32">
            <v>1</v>
          </cell>
          <cell r="L32">
            <v>1</v>
          </cell>
          <cell r="M32">
            <v>1</v>
          </cell>
          <cell r="N32">
            <v>3848.61</v>
          </cell>
        </row>
        <row r="33">
          <cell r="A33" t="str">
            <v>150001984-KG</v>
          </cell>
          <cell r="B33" t="str">
            <v>FS00</v>
          </cell>
          <cell r="C33" t="str">
            <v>150001984FS00</v>
          </cell>
          <cell r="D33">
            <v>150001984</v>
          </cell>
          <cell r="E33" t="str">
            <v>KG</v>
          </cell>
          <cell r="F33" t="str">
            <v>KG</v>
          </cell>
          <cell r="G33">
            <v>3661</v>
          </cell>
          <cell r="H33" t="str">
            <v>FS00</v>
          </cell>
          <cell r="I33" t="str">
            <v>KG</v>
          </cell>
          <cell r="J33" t="b">
            <v>1</v>
          </cell>
          <cell r="K33">
            <v>1</v>
          </cell>
          <cell r="L33">
            <v>1</v>
          </cell>
          <cell r="M33">
            <v>1</v>
          </cell>
          <cell r="N33">
            <v>3661</v>
          </cell>
        </row>
        <row r="34">
          <cell r="A34" t="str">
            <v>105045310-KG</v>
          </cell>
          <cell r="B34" t="str">
            <v>FS00</v>
          </cell>
          <cell r="C34" t="str">
            <v>105045310FS00</v>
          </cell>
          <cell r="D34">
            <v>105045310</v>
          </cell>
          <cell r="E34" t="str">
            <v>KG</v>
          </cell>
          <cell r="F34" t="str">
            <v>KG</v>
          </cell>
          <cell r="G34">
            <v>5106.07</v>
          </cell>
          <cell r="H34" t="str">
            <v>FS00</v>
          </cell>
          <cell r="I34" t="str">
            <v>KG</v>
          </cell>
          <cell r="J34" t="b">
            <v>1</v>
          </cell>
          <cell r="K34">
            <v>1</v>
          </cell>
          <cell r="L34">
            <v>1</v>
          </cell>
          <cell r="M34">
            <v>1</v>
          </cell>
          <cell r="N34">
            <v>5106.07</v>
          </cell>
        </row>
        <row r="35">
          <cell r="A35" t="str">
            <v>150001993-KG</v>
          </cell>
          <cell r="B35" t="str">
            <v>FS00</v>
          </cell>
          <cell r="C35" t="str">
            <v>150001993FS00</v>
          </cell>
          <cell r="D35">
            <v>150001993</v>
          </cell>
          <cell r="E35" t="str">
            <v>KG</v>
          </cell>
          <cell r="F35" t="str">
            <v>KG</v>
          </cell>
          <cell r="G35">
            <v>3022.52</v>
          </cell>
          <cell r="H35" t="str">
            <v>FS00</v>
          </cell>
          <cell r="I35" t="str">
            <v>KG</v>
          </cell>
          <cell r="J35" t="b">
            <v>1</v>
          </cell>
          <cell r="K35">
            <v>1</v>
          </cell>
          <cell r="L35">
            <v>1</v>
          </cell>
          <cell r="M35">
            <v>1</v>
          </cell>
          <cell r="N35">
            <v>3022.52</v>
          </cell>
        </row>
        <row r="36">
          <cell r="A36" t="str">
            <v>104521430-KG</v>
          </cell>
          <cell r="B36" t="str">
            <v>FS00</v>
          </cell>
          <cell r="C36" t="str">
            <v>104521430FS00</v>
          </cell>
          <cell r="D36">
            <v>104521430</v>
          </cell>
          <cell r="E36" t="str">
            <v>KG</v>
          </cell>
          <cell r="F36" t="str">
            <v>KG</v>
          </cell>
          <cell r="G36">
            <v>2780</v>
          </cell>
          <cell r="H36" t="str">
            <v>FS00</v>
          </cell>
          <cell r="I36" t="str">
            <v>KG</v>
          </cell>
          <cell r="J36" t="b">
            <v>1</v>
          </cell>
          <cell r="K36">
            <v>1</v>
          </cell>
          <cell r="L36">
            <v>1</v>
          </cell>
          <cell r="M36">
            <v>1</v>
          </cell>
          <cell r="N36">
            <v>2780</v>
          </cell>
        </row>
        <row r="37">
          <cell r="A37" t="str">
            <v>104537720-KG</v>
          </cell>
          <cell r="B37" t="str">
            <v>FS00</v>
          </cell>
          <cell r="C37" t="str">
            <v>104537720FS00</v>
          </cell>
          <cell r="D37">
            <v>104537720</v>
          </cell>
          <cell r="E37" t="str">
            <v>KG</v>
          </cell>
          <cell r="F37" t="str">
            <v>KG</v>
          </cell>
          <cell r="G37">
            <v>3164</v>
          </cell>
          <cell r="H37" t="str">
            <v>FS00</v>
          </cell>
          <cell r="I37" t="str">
            <v>KG</v>
          </cell>
          <cell r="J37" t="b">
            <v>1</v>
          </cell>
          <cell r="K37">
            <v>1</v>
          </cell>
          <cell r="L37">
            <v>1</v>
          </cell>
          <cell r="M37">
            <v>1</v>
          </cell>
          <cell r="N37">
            <v>3164</v>
          </cell>
        </row>
        <row r="38">
          <cell r="A38" t="str">
            <v>150001898-C24</v>
          </cell>
          <cell r="B38" t="str">
            <v>FS00</v>
          </cell>
          <cell r="C38" t="str">
            <v>150001898FS00</v>
          </cell>
          <cell r="D38">
            <v>150001898</v>
          </cell>
          <cell r="E38" t="str">
            <v>C24</v>
          </cell>
          <cell r="F38" t="str">
            <v>UN</v>
          </cell>
          <cell r="G38">
            <v>1474.88</v>
          </cell>
          <cell r="H38" t="str">
            <v>FS00</v>
          </cell>
          <cell r="I38" t="str">
            <v>UN</v>
          </cell>
          <cell r="J38" t="b">
            <v>1</v>
          </cell>
          <cell r="K38">
            <v>24</v>
          </cell>
          <cell r="L38">
            <v>1</v>
          </cell>
          <cell r="M38">
            <v>24</v>
          </cell>
          <cell r="N38">
            <v>35397.120000000003</v>
          </cell>
        </row>
        <row r="39">
          <cell r="A39" t="str">
            <v>101500001-C48</v>
          </cell>
          <cell r="B39" t="str">
            <v>FS00</v>
          </cell>
          <cell r="C39" t="str">
            <v>101500001FS00</v>
          </cell>
          <cell r="D39">
            <v>101500001</v>
          </cell>
          <cell r="E39" t="str">
            <v>C48</v>
          </cell>
          <cell r="F39" t="str">
            <v>UN</v>
          </cell>
          <cell r="G39">
            <v>475.38916666666665</v>
          </cell>
          <cell r="H39" t="str">
            <v>FS00</v>
          </cell>
          <cell r="I39" t="str">
            <v>UN</v>
          </cell>
          <cell r="J39" t="b">
            <v>1</v>
          </cell>
          <cell r="K39">
            <v>48</v>
          </cell>
          <cell r="L39">
            <v>1</v>
          </cell>
          <cell r="M39">
            <v>48</v>
          </cell>
          <cell r="N39">
            <v>22818.68</v>
          </cell>
        </row>
        <row r="40">
          <cell r="A40" t="str">
            <v>102100002-C24</v>
          </cell>
          <cell r="B40" t="str">
            <v>FS00</v>
          </cell>
          <cell r="C40" t="str">
            <v>102100002FS00</v>
          </cell>
          <cell r="D40">
            <v>102100002</v>
          </cell>
          <cell r="E40" t="str">
            <v>C24</v>
          </cell>
          <cell r="F40" t="str">
            <v>UN</v>
          </cell>
          <cell r="G40">
            <v>1675</v>
          </cell>
          <cell r="H40" t="str">
            <v>FS00</v>
          </cell>
          <cell r="I40" t="str">
            <v>UN</v>
          </cell>
          <cell r="J40" t="b">
            <v>1</v>
          </cell>
          <cell r="K40">
            <v>24</v>
          </cell>
          <cell r="L40">
            <v>1</v>
          </cell>
          <cell r="M40">
            <v>24</v>
          </cell>
          <cell r="N40">
            <v>40200</v>
          </cell>
        </row>
        <row r="41">
          <cell r="A41" t="str">
            <v>101500000-C48</v>
          </cell>
          <cell r="B41" t="str">
            <v>FS00</v>
          </cell>
          <cell r="C41" t="str">
            <v>101500000FS00</v>
          </cell>
          <cell r="D41">
            <v>101500000</v>
          </cell>
          <cell r="E41" t="str">
            <v>C48</v>
          </cell>
          <cell r="F41" t="str">
            <v>UN</v>
          </cell>
          <cell r="G41">
            <v>448.71458333333334</v>
          </cell>
          <cell r="H41" t="str">
            <v>FS00</v>
          </cell>
          <cell r="I41" t="str">
            <v>UN</v>
          </cell>
          <cell r="J41" t="b">
            <v>1</v>
          </cell>
          <cell r="K41">
            <v>48</v>
          </cell>
          <cell r="L41">
            <v>1</v>
          </cell>
          <cell r="M41">
            <v>48</v>
          </cell>
          <cell r="N41">
            <v>21538.3</v>
          </cell>
        </row>
        <row r="42">
          <cell r="A42" t="str">
            <v>101500200-C24</v>
          </cell>
          <cell r="B42" t="str">
            <v>FS00</v>
          </cell>
          <cell r="C42" t="str">
            <v>101500200FS00</v>
          </cell>
          <cell r="D42">
            <v>101500200</v>
          </cell>
          <cell r="E42" t="str">
            <v>C24</v>
          </cell>
          <cell r="F42" t="str">
            <v>UN</v>
          </cell>
          <cell r="G42">
            <v>440.24624999999997</v>
          </cell>
          <cell r="H42" t="str">
            <v>FS00</v>
          </cell>
          <cell r="I42" t="str">
            <v>UN</v>
          </cell>
          <cell r="J42" t="b">
            <v>1</v>
          </cell>
          <cell r="K42">
            <v>24</v>
          </cell>
          <cell r="L42">
            <v>1</v>
          </cell>
          <cell r="M42">
            <v>24</v>
          </cell>
          <cell r="N42">
            <v>10565.91</v>
          </cell>
        </row>
        <row r="43">
          <cell r="A43" t="str">
            <v>104537730-KG</v>
          </cell>
          <cell r="B43" t="str">
            <v>FS00</v>
          </cell>
          <cell r="C43" t="str">
            <v>104537730FS00</v>
          </cell>
          <cell r="D43">
            <v>104537730</v>
          </cell>
          <cell r="E43" t="str">
            <v>KG</v>
          </cell>
          <cell r="F43" t="str">
            <v>KG</v>
          </cell>
          <cell r="G43">
            <v>14061</v>
          </cell>
          <cell r="H43" t="str">
            <v>FS00</v>
          </cell>
          <cell r="I43" t="str">
            <v>KG</v>
          </cell>
          <cell r="J43" t="b">
            <v>1</v>
          </cell>
          <cell r="K43">
            <v>1</v>
          </cell>
          <cell r="L43">
            <v>1</v>
          </cell>
          <cell r="M43">
            <v>1</v>
          </cell>
          <cell r="N43">
            <v>14061</v>
          </cell>
        </row>
        <row r="44">
          <cell r="A44" t="str">
            <v>104515390-KG</v>
          </cell>
          <cell r="B44" t="str">
            <v>FS00</v>
          </cell>
          <cell r="C44" t="str">
            <v>104515390FS00</v>
          </cell>
          <cell r="D44">
            <v>104515390</v>
          </cell>
          <cell r="E44" t="str">
            <v>KG</v>
          </cell>
          <cell r="F44" t="str">
            <v>KG</v>
          </cell>
          <cell r="G44">
            <v>10451.59</v>
          </cell>
          <cell r="H44" t="str">
            <v>FS00</v>
          </cell>
          <cell r="I44" t="str">
            <v>KG</v>
          </cell>
          <cell r="J44" t="b">
            <v>1</v>
          </cell>
          <cell r="K44">
            <v>1</v>
          </cell>
          <cell r="L44">
            <v>1</v>
          </cell>
          <cell r="M44">
            <v>1</v>
          </cell>
          <cell r="N44">
            <v>10451.59</v>
          </cell>
        </row>
        <row r="45">
          <cell r="A45" t="str">
            <v>104515400-KG</v>
          </cell>
          <cell r="B45" t="str">
            <v>FS00</v>
          </cell>
          <cell r="C45" t="str">
            <v>104515400FS00</v>
          </cell>
          <cell r="D45">
            <v>104515400</v>
          </cell>
          <cell r="E45" t="str">
            <v>KG</v>
          </cell>
          <cell r="F45" t="str">
            <v>KG</v>
          </cell>
          <cell r="G45">
            <v>11065.42</v>
          </cell>
          <cell r="H45" t="str">
            <v>FS00</v>
          </cell>
          <cell r="I45" t="str">
            <v>KG</v>
          </cell>
          <cell r="J45" t="b">
            <v>1</v>
          </cell>
          <cell r="K45">
            <v>1</v>
          </cell>
          <cell r="L45">
            <v>1</v>
          </cell>
          <cell r="M45">
            <v>1</v>
          </cell>
          <cell r="N45">
            <v>11065.42</v>
          </cell>
        </row>
        <row r="46">
          <cell r="A46" t="str">
            <v>104523490-C50</v>
          </cell>
          <cell r="B46" t="str">
            <v>FS00</v>
          </cell>
          <cell r="C46" t="str">
            <v>104523490FS00</v>
          </cell>
          <cell r="D46">
            <v>104523490</v>
          </cell>
          <cell r="E46" t="str">
            <v>C50</v>
          </cell>
          <cell r="F46" t="str">
            <v>UN</v>
          </cell>
          <cell r="G46">
            <v>1200</v>
          </cell>
          <cell r="H46" t="str">
            <v>FS00</v>
          </cell>
          <cell r="I46" t="str">
            <v>UN</v>
          </cell>
          <cell r="J46" t="b">
            <v>1</v>
          </cell>
          <cell r="K46">
            <v>50</v>
          </cell>
          <cell r="L46">
            <v>1</v>
          </cell>
          <cell r="M46">
            <v>50</v>
          </cell>
          <cell r="N46">
            <v>60000</v>
          </cell>
        </row>
        <row r="47">
          <cell r="A47" t="str">
            <v>104519700-C10</v>
          </cell>
          <cell r="B47" t="str">
            <v>FS00</v>
          </cell>
          <cell r="C47" t="str">
            <v>104519700FS00</v>
          </cell>
          <cell r="D47">
            <v>104519700</v>
          </cell>
          <cell r="E47" t="str">
            <v>C10</v>
          </cell>
          <cell r="F47" t="str">
            <v>UN</v>
          </cell>
          <cell r="G47">
            <v>2557.19</v>
          </cell>
          <cell r="H47" t="str">
            <v>FS00</v>
          </cell>
          <cell r="I47" t="str">
            <v>UN</v>
          </cell>
          <cell r="J47" t="b">
            <v>1</v>
          </cell>
          <cell r="K47">
            <v>10</v>
          </cell>
          <cell r="L47">
            <v>1</v>
          </cell>
          <cell r="M47">
            <v>10</v>
          </cell>
          <cell r="N47">
            <v>25571.9</v>
          </cell>
        </row>
        <row r="48">
          <cell r="A48" t="str">
            <v>104539330-C40</v>
          </cell>
          <cell r="B48" t="str">
            <v>FS00</v>
          </cell>
          <cell r="C48" t="str">
            <v>104539330FS00</v>
          </cell>
          <cell r="D48">
            <v>104539330</v>
          </cell>
          <cell r="E48" t="str">
            <v>C40</v>
          </cell>
          <cell r="F48" t="str">
            <v>UN</v>
          </cell>
          <cell r="G48">
            <v>936</v>
          </cell>
          <cell r="H48" t="str">
            <v>FS00</v>
          </cell>
          <cell r="I48" t="str">
            <v>UN</v>
          </cell>
          <cell r="J48" t="b">
            <v>1</v>
          </cell>
          <cell r="K48">
            <v>40</v>
          </cell>
          <cell r="L48">
            <v>1</v>
          </cell>
          <cell r="M48">
            <v>40</v>
          </cell>
          <cell r="N48">
            <v>37440</v>
          </cell>
        </row>
        <row r="49">
          <cell r="A49" t="str">
            <v>104541860-C24</v>
          </cell>
          <cell r="B49" t="str">
            <v>FS00</v>
          </cell>
          <cell r="C49" t="str">
            <v>104541860FS00</v>
          </cell>
          <cell r="D49">
            <v>104541860</v>
          </cell>
          <cell r="E49" t="str">
            <v>C24</v>
          </cell>
          <cell r="F49" t="str">
            <v>UN</v>
          </cell>
          <cell r="G49">
            <v>1402</v>
          </cell>
          <cell r="H49" t="str">
            <v>FS00</v>
          </cell>
          <cell r="I49" t="str">
            <v>UN</v>
          </cell>
          <cell r="J49" t="b">
            <v>1</v>
          </cell>
          <cell r="K49">
            <v>24</v>
          </cell>
          <cell r="L49">
            <v>1</v>
          </cell>
          <cell r="M49">
            <v>24</v>
          </cell>
          <cell r="N49">
            <v>33648</v>
          </cell>
        </row>
        <row r="50">
          <cell r="A50" t="str">
            <v>104545080-KG</v>
          </cell>
          <cell r="B50" t="str">
            <v>FS00</v>
          </cell>
          <cell r="C50" t="str">
            <v>104545080FS00</v>
          </cell>
          <cell r="D50">
            <v>104545080</v>
          </cell>
          <cell r="E50" t="str">
            <v>KG</v>
          </cell>
          <cell r="F50" t="str">
            <v>KG</v>
          </cell>
          <cell r="G50">
            <v>6974</v>
          </cell>
          <cell r="H50" t="str">
            <v>FS00</v>
          </cell>
          <cell r="I50" t="str">
            <v>KG</v>
          </cell>
          <cell r="J50" t="b">
            <v>1</v>
          </cell>
          <cell r="K50">
            <v>1</v>
          </cell>
          <cell r="L50">
            <v>1</v>
          </cell>
          <cell r="M50">
            <v>1</v>
          </cell>
          <cell r="N50">
            <v>6974</v>
          </cell>
        </row>
        <row r="51">
          <cell r="A51" t="str">
            <v>150000324-D10</v>
          </cell>
          <cell r="B51" t="str">
            <v>FS00</v>
          </cell>
          <cell r="C51" t="str">
            <v>150000324FS00</v>
          </cell>
          <cell r="D51">
            <v>150000324</v>
          </cell>
          <cell r="E51" t="str">
            <v>D10</v>
          </cell>
          <cell r="F51" t="str">
            <v>UN</v>
          </cell>
          <cell r="G51">
            <v>1265.8699999999999</v>
          </cell>
          <cell r="H51" t="str">
            <v>FS00</v>
          </cell>
          <cell r="I51" t="str">
            <v>UN</v>
          </cell>
          <cell r="J51" t="b">
            <v>1</v>
          </cell>
          <cell r="K51">
            <v>10</v>
          </cell>
          <cell r="L51">
            <v>1</v>
          </cell>
          <cell r="M51">
            <v>10</v>
          </cell>
          <cell r="N51">
            <v>12658.699999999999</v>
          </cell>
        </row>
        <row r="52">
          <cell r="A52" t="str">
            <v>104542630-D10</v>
          </cell>
          <cell r="B52" t="str">
            <v>FS00</v>
          </cell>
          <cell r="C52" t="str">
            <v>104542630FS00</v>
          </cell>
          <cell r="D52">
            <v>104542630</v>
          </cell>
          <cell r="E52" t="str">
            <v>D10</v>
          </cell>
          <cell r="F52" t="str">
            <v>UN</v>
          </cell>
          <cell r="G52">
            <v>705</v>
          </cell>
          <cell r="H52" t="str">
            <v>FS00</v>
          </cell>
          <cell r="I52" t="str">
            <v>UN</v>
          </cell>
          <cell r="J52" t="b">
            <v>1</v>
          </cell>
          <cell r="K52">
            <v>10</v>
          </cell>
          <cell r="L52">
            <v>1</v>
          </cell>
          <cell r="M52">
            <v>10</v>
          </cell>
          <cell r="N52">
            <v>7050</v>
          </cell>
        </row>
        <row r="53">
          <cell r="A53" t="str">
            <v>104527320-D10</v>
          </cell>
          <cell r="B53" t="str">
            <v>FS00</v>
          </cell>
          <cell r="C53" t="str">
            <v>104527320FS00</v>
          </cell>
          <cell r="D53">
            <v>104527320</v>
          </cell>
          <cell r="E53" t="str">
            <v>D10</v>
          </cell>
          <cell r="F53" t="str">
            <v>UN</v>
          </cell>
          <cell r="G53">
            <v>1103</v>
          </cell>
          <cell r="H53" t="str">
            <v>FS00</v>
          </cell>
          <cell r="I53" t="str">
            <v>UN</v>
          </cell>
          <cell r="J53" t="b">
            <v>1</v>
          </cell>
          <cell r="K53">
            <v>10</v>
          </cell>
          <cell r="L53">
            <v>1</v>
          </cell>
          <cell r="M53">
            <v>10</v>
          </cell>
          <cell r="N53">
            <v>11030</v>
          </cell>
        </row>
        <row r="54">
          <cell r="A54" t="str">
            <v>104526560-D10</v>
          </cell>
          <cell r="B54" t="str">
            <v>FS00</v>
          </cell>
          <cell r="C54" t="str">
            <v>104526560FS00</v>
          </cell>
          <cell r="D54">
            <v>104526560</v>
          </cell>
          <cell r="E54" t="str">
            <v>D10</v>
          </cell>
          <cell r="F54" t="str">
            <v>UN</v>
          </cell>
          <cell r="G54">
            <v>1049</v>
          </cell>
          <cell r="H54" t="str">
            <v>FS00</v>
          </cell>
          <cell r="I54" t="str">
            <v>UN</v>
          </cell>
          <cell r="J54" t="b">
            <v>1</v>
          </cell>
          <cell r="K54">
            <v>10</v>
          </cell>
          <cell r="L54">
            <v>1</v>
          </cell>
          <cell r="M54">
            <v>10</v>
          </cell>
          <cell r="N54">
            <v>10490</v>
          </cell>
        </row>
        <row r="55">
          <cell r="A55" t="str">
            <v>104528700-C16</v>
          </cell>
          <cell r="B55" t="str">
            <v>FS00</v>
          </cell>
          <cell r="C55" t="str">
            <v>104528700FS00</v>
          </cell>
          <cell r="D55">
            <v>104528700</v>
          </cell>
          <cell r="E55" t="str">
            <v>C16</v>
          </cell>
          <cell r="F55" t="str">
            <v>UN</v>
          </cell>
          <cell r="G55">
            <v>1570</v>
          </cell>
          <cell r="H55" t="str">
            <v>FS00</v>
          </cell>
          <cell r="I55" t="str">
            <v>UN</v>
          </cell>
          <cell r="J55" t="b">
            <v>1</v>
          </cell>
          <cell r="K55">
            <v>16</v>
          </cell>
          <cell r="L55">
            <v>1</v>
          </cell>
          <cell r="M55">
            <v>16</v>
          </cell>
          <cell r="N55">
            <v>25120</v>
          </cell>
        </row>
        <row r="56">
          <cell r="A56" t="str">
            <v>108000162-C24</v>
          </cell>
          <cell r="B56" t="str">
            <v>FS00</v>
          </cell>
          <cell r="C56" t="str">
            <v>108000162FS00</v>
          </cell>
          <cell r="D56">
            <v>108000162</v>
          </cell>
          <cell r="E56" t="str">
            <v>C24</v>
          </cell>
          <cell r="F56" t="str">
            <v>UN</v>
          </cell>
          <cell r="G56">
            <v>1789</v>
          </cell>
          <cell r="H56" t="str">
            <v>FS00</v>
          </cell>
          <cell r="I56" t="str">
            <v>UN</v>
          </cell>
          <cell r="J56" t="b">
            <v>1</v>
          </cell>
          <cell r="K56">
            <v>24</v>
          </cell>
          <cell r="L56">
            <v>1</v>
          </cell>
          <cell r="M56">
            <v>24</v>
          </cell>
          <cell r="N56">
            <v>42936</v>
          </cell>
        </row>
        <row r="57">
          <cell r="A57" t="str">
            <v>101800146-C72</v>
          </cell>
          <cell r="B57" t="str">
            <v>FS00</v>
          </cell>
          <cell r="C57" t="str">
            <v>101800146FS00</v>
          </cell>
          <cell r="D57">
            <v>101800146</v>
          </cell>
          <cell r="E57" t="str">
            <v>C72</v>
          </cell>
          <cell r="F57" t="str">
            <v>UN</v>
          </cell>
          <cell r="G57">
            <v>608</v>
          </cell>
          <cell r="H57" t="str">
            <v>FS00</v>
          </cell>
          <cell r="I57" t="str">
            <v>UN</v>
          </cell>
          <cell r="J57" t="b">
            <v>1</v>
          </cell>
          <cell r="K57">
            <v>72</v>
          </cell>
          <cell r="L57">
            <v>1</v>
          </cell>
          <cell r="M57">
            <v>72</v>
          </cell>
          <cell r="N57">
            <v>43776</v>
          </cell>
        </row>
        <row r="58">
          <cell r="A58" t="str">
            <v>101800144-C72</v>
          </cell>
          <cell r="B58" t="str">
            <v>FS00</v>
          </cell>
          <cell r="C58" t="str">
            <v>101800144FS00</v>
          </cell>
          <cell r="D58">
            <v>101800144</v>
          </cell>
          <cell r="E58" t="str">
            <v>C72</v>
          </cell>
          <cell r="F58" t="str">
            <v>UN</v>
          </cell>
          <cell r="G58">
            <v>616</v>
          </cell>
          <cell r="H58" t="str">
            <v>FS00</v>
          </cell>
          <cell r="I58" t="str">
            <v>UN</v>
          </cell>
          <cell r="J58" t="b">
            <v>1</v>
          </cell>
          <cell r="K58">
            <v>72</v>
          </cell>
          <cell r="L58">
            <v>1</v>
          </cell>
          <cell r="M58">
            <v>72</v>
          </cell>
          <cell r="N58">
            <v>44352</v>
          </cell>
        </row>
        <row r="59">
          <cell r="A59" t="str">
            <v>150000053-C06</v>
          </cell>
          <cell r="B59" t="str">
            <v>FS00</v>
          </cell>
          <cell r="C59" t="str">
            <v>150000053FS00</v>
          </cell>
          <cell r="D59">
            <v>150000053</v>
          </cell>
          <cell r="E59" t="str">
            <v>C06</v>
          </cell>
          <cell r="F59" t="str">
            <v>UN</v>
          </cell>
          <cell r="G59">
            <v>2369.19</v>
          </cell>
          <cell r="H59" t="str">
            <v>FS00</v>
          </cell>
          <cell r="I59" t="str">
            <v>UN</v>
          </cell>
          <cell r="J59" t="b">
            <v>1</v>
          </cell>
          <cell r="K59">
            <v>6</v>
          </cell>
          <cell r="L59">
            <v>1</v>
          </cell>
          <cell r="M59">
            <v>6</v>
          </cell>
          <cell r="N59">
            <v>14215.14</v>
          </cell>
        </row>
        <row r="60">
          <cell r="A60" t="str">
            <v>104535130-D10</v>
          </cell>
          <cell r="B60" t="str">
            <v>FS00</v>
          </cell>
          <cell r="C60" t="str">
            <v>104535130FS00</v>
          </cell>
          <cell r="D60">
            <v>104535130</v>
          </cell>
          <cell r="E60" t="str">
            <v>D10</v>
          </cell>
          <cell r="F60" t="str">
            <v>UN</v>
          </cell>
          <cell r="G60">
            <v>927</v>
          </cell>
          <cell r="H60" t="str">
            <v>FS00</v>
          </cell>
          <cell r="I60" t="str">
            <v>UN</v>
          </cell>
          <cell r="J60" t="b">
            <v>1</v>
          </cell>
          <cell r="K60">
            <v>10</v>
          </cell>
          <cell r="L60">
            <v>1</v>
          </cell>
          <cell r="M60">
            <v>10</v>
          </cell>
          <cell r="N60">
            <v>9270</v>
          </cell>
        </row>
        <row r="61">
          <cell r="A61" t="str">
            <v>104535140-D10</v>
          </cell>
          <cell r="B61" t="str">
            <v>FS00</v>
          </cell>
          <cell r="C61" t="str">
            <v>104535140FS00</v>
          </cell>
          <cell r="D61">
            <v>104535140</v>
          </cell>
          <cell r="E61" t="str">
            <v>D10</v>
          </cell>
          <cell r="F61" t="str">
            <v>UN</v>
          </cell>
          <cell r="G61">
            <v>1263</v>
          </cell>
          <cell r="H61" t="str">
            <v>FS00</v>
          </cell>
          <cell r="I61" t="str">
            <v>UN</v>
          </cell>
          <cell r="J61" t="b">
            <v>1</v>
          </cell>
          <cell r="K61">
            <v>10</v>
          </cell>
          <cell r="L61">
            <v>1</v>
          </cell>
          <cell r="M61">
            <v>10</v>
          </cell>
          <cell r="N61">
            <v>12630</v>
          </cell>
        </row>
        <row r="62">
          <cell r="A62" t="str">
            <v>104535170-D10</v>
          </cell>
          <cell r="B62" t="str">
            <v>FS00</v>
          </cell>
          <cell r="C62" t="str">
            <v>104535170FS00</v>
          </cell>
          <cell r="D62">
            <v>104535170</v>
          </cell>
          <cell r="E62" t="str">
            <v>D10</v>
          </cell>
          <cell r="F62" t="str">
            <v>UN</v>
          </cell>
          <cell r="G62">
            <v>1422</v>
          </cell>
          <cell r="H62" t="str">
            <v>FS00</v>
          </cell>
          <cell r="I62" t="str">
            <v>UN</v>
          </cell>
          <cell r="J62" t="b">
            <v>1</v>
          </cell>
          <cell r="K62">
            <v>10</v>
          </cell>
          <cell r="L62">
            <v>1</v>
          </cell>
          <cell r="M62">
            <v>10</v>
          </cell>
          <cell r="N62">
            <v>14220</v>
          </cell>
        </row>
        <row r="63">
          <cell r="A63" t="str">
            <v>104535160-D10</v>
          </cell>
          <cell r="B63" t="str">
            <v>FS00</v>
          </cell>
          <cell r="C63" t="str">
            <v>104535160FS00</v>
          </cell>
          <cell r="D63">
            <v>104535160</v>
          </cell>
          <cell r="E63" t="str">
            <v>D10</v>
          </cell>
          <cell r="F63" t="str">
            <v>UN</v>
          </cell>
          <cell r="G63">
            <v>1524</v>
          </cell>
          <cell r="H63" t="str">
            <v>FS00</v>
          </cell>
          <cell r="I63" t="str">
            <v>UN</v>
          </cell>
          <cell r="J63" t="b">
            <v>1</v>
          </cell>
          <cell r="K63">
            <v>10</v>
          </cell>
          <cell r="L63">
            <v>1</v>
          </cell>
          <cell r="M63">
            <v>10</v>
          </cell>
          <cell r="N63">
            <v>15240</v>
          </cell>
        </row>
        <row r="64">
          <cell r="A64" t="str">
            <v>104535180-D10</v>
          </cell>
          <cell r="B64" t="str">
            <v>FS00</v>
          </cell>
          <cell r="C64" t="str">
            <v>104535180FS00</v>
          </cell>
          <cell r="D64">
            <v>104535180</v>
          </cell>
          <cell r="E64" t="str">
            <v>D10</v>
          </cell>
          <cell r="F64" t="str">
            <v>UN</v>
          </cell>
          <cell r="G64">
            <v>1033</v>
          </cell>
          <cell r="H64" t="str">
            <v>FS00</v>
          </cell>
          <cell r="I64" t="str">
            <v>UN</v>
          </cell>
          <cell r="J64" t="b">
            <v>1</v>
          </cell>
          <cell r="K64">
            <v>10</v>
          </cell>
          <cell r="L64">
            <v>1</v>
          </cell>
          <cell r="M64">
            <v>10</v>
          </cell>
          <cell r="N64">
            <v>10330</v>
          </cell>
        </row>
        <row r="65">
          <cell r="A65" t="str">
            <v>104535190-D10</v>
          </cell>
          <cell r="B65" t="str">
            <v>FS00</v>
          </cell>
          <cell r="C65" t="str">
            <v>104535190FS00</v>
          </cell>
          <cell r="D65">
            <v>104535190</v>
          </cell>
          <cell r="E65" t="str">
            <v>D10</v>
          </cell>
          <cell r="F65" t="str">
            <v>UN</v>
          </cell>
          <cell r="G65">
            <v>1995</v>
          </cell>
          <cell r="H65" t="str">
            <v>FS00</v>
          </cell>
          <cell r="I65" t="str">
            <v>UN</v>
          </cell>
          <cell r="J65" t="b">
            <v>1</v>
          </cell>
          <cell r="K65">
            <v>10</v>
          </cell>
          <cell r="L65">
            <v>1</v>
          </cell>
          <cell r="M65">
            <v>10</v>
          </cell>
          <cell r="N65">
            <v>19950</v>
          </cell>
        </row>
        <row r="66">
          <cell r="A66" t="str">
            <v>150000286-C24</v>
          </cell>
          <cell r="B66" t="str">
            <v>FS00</v>
          </cell>
          <cell r="C66" t="str">
            <v>150000286FS00</v>
          </cell>
          <cell r="D66">
            <v>150000286</v>
          </cell>
          <cell r="E66" t="str">
            <v>C24</v>
          </cell>
          <cell r="F66" t="str">
            <v>UN</v>
          </cell>
          <cell r="G66">
            <v>887.43</v>
          </cell>
          <cell r="H66" t="str">
            <v>FS00</v>
          </cell>
          <cell r="I66" t="str">
            <v>UN</v>
          </cell>
          <cell r="J66" t="b">
            <v>1</v>
          </cell>
          <cell r="K66">
            <v>24</v>
          </cell>
          <cell r="L66">
            <v>1</v>
          </cell>
          <cell r="M66">
            <v>24</v>
          </cell>
          <cell r="N66">
            <v>21298.32</v>
          </cell>
        </row>
        <row r="67">
          <cell r="A67" t="str">
            <v>150001782-C24</v>
          </cell>
          <cell r="B67" t="str">
            <v>FS00</v>
          </cell>
          <cell r="C67" t="str">
            <v>150001782FS00</v>
          </cell>
          <cell r="D67">
            <v>150001782</v>
          </cell>
          <cell r="E67" t="str">
            <v>C24</v>
          </cell>
          <cell r="F67" t="str">
            <v>UN</v>
          </cell>
          <cell r="G67">
            <v>387.64</v>
          </cell>
          <cell r="H67" t="str">
            <v>FS00</v>
          </cell>
          <cell r="I67" t="str">
            <v>UN</v>
          </cell>
          <cell r="J67" t="b">
            <v>1</v>
          </cell>
          <cell r="K67">
            <v>24</v>
          </cell>
          <cell r="L67">
            <v>1</v>
          </cell>
          <cell r="M67">
            <v>24</v>
          </cell>
          <cell r="N67">
            <v>9303.36</v>
          </cell>
        </row>
        <row r="68">
          <cell r="A68" t="str">
            <v>150001128-C24</v>
          </cell>
          <cell r="B68" t="str">
            <v>FS00</v>
          </cell>
          <cell r="C68" t="str">
            <v>150001128FS00</v>
          </cell>
          <cell r="D68">
            <v>150001128</v>
          </cell>
          <cell r="E68" t="str">
            <v>C24</v>
          </cell>
          <cell r="F68" t="str">
            <v>UN</v>
          </cell>
          <cell r="G68">
            <v>894.25</v>
          </cell>
          <cell r="H68" t="str">
            <v>FS00</v>
          </cell>
          <cell r="I68" t="str">
            <v>UN</v>
          </cell>
          <cell r="J68" t="b">
            <v>1</v>
          </cell>
          <cell r="K68">
            <v>24</v>
          </cell>
          <cell r="L68">
            <v>1</v>
          </cell>
          <cell r="M68">
            <v>24</v>
          </cell>
          <cell r="N68">
            <v>21462</v>
          </cell>
        </row>
        <row r="69">
          <cell r="A69" t="str">
            <v>150001129-C24</v>
          </cell>
          <cell r="B69" t="str">
            <v>FS00</v>
          </cell>
          <cell r="C69" t="str">
            <v>150001129FS00</v>
          </cell>
          <cell r="D69">
            <v>150001129</v>
          </cell>
          <cell r="E69" t="str">
            <v>C24</v>
          </cell>
          <cell r="F69" t="str">
            <v>UN</v>
          </cell>
          <cell r="G69">
            <v>894.24</v>
          </cell>
          <cell r="H69" t="str">
            <v>FS00</v>
          </cell>
          <cell r="I69" t="str">
            <v>UN</v>
          </cell>
          <cell r="J69" t="b">
            <v>1</v>
          </cell>
          <cell r="K69">
            <v>24</v>
          </cell>
          <cell r="L69">
            <v>1</v>
          </cell>
          <cell r="M69">
            <v>24</v>
          </cell>
          <cell r="N69">
            <v>21461.760000000002</v>
          </cell>
        </row>
        <row r="70">
          <cell r="A70" t="str">
            <v>104524370-C24</v>
          </cell>
          <cell r="B70" t="str">
            <v>FS00</v>
          </cell>
          <cell r="C70" t="str">
            <v>104524370FS00</v>
          </cell>
          <cell r="D70">
            <v>104524370</v>
          </cell>
          <cell r="E70" t="str">
            <v>C24</v>
          </cell>
          <cell r="F70" t="str">
            <v>UN</v>
          </cell>
          <cell r="G70">
            <v>397.77</v>
          </cell>
          <cell r="H70" t="str">
            <v>FS00</v>
          </cell>
          <cell r="I70" t="str">
            <v>UN</v>
          </cell>
          <cell r="J70" t="b">
            <v>1</v>
          </cell>
          <cell r="K70">
            <v>24</v>
          </cell>
          <cell r="L70">
            <v>1</v>
          </cell>
          <cell r="M70">
            <v>24</v>
          </cell>
          <cell r="N70">
            <v>9546.48</v>
          </cell>
        </row>
        <row r="71">
          <cell r="A71" t="str">
            <v>150001130-C24</v>
          </cell>
          <cell r="B71" t="str">
            <v>FS00</v>
          </cell>
          <cell r="C71" t="str">
            <v>150001130FS00</v>
          </cell>
          <cell r="D71">
            <v>150001130</v>
          </cell>
          <cell r="E71" t="str">
            <v>C24</v>
          </cell>
          <cell r="F71" t="str">
            <v>UN</v>
          </cell>
          <cell r="G71">
            <v>893.86</v>
          </cell>
          <cell r="H71" t="str">
            <v>FS00</v>
          </cell>
          <cell r="I71" t="str">
            <v>UN</v>
          </cell>
          <cell r="J71" t="b">
            <v>1</v>
          </cell>
          <cell r="K71">
            <v>24</v>
          </cell>
          <cell r="L71">
            <v>1</v>
          </cell>
          <cell r="M71">
            <v>24</v>
          </cell>
          <cell r="N71">
            <v>21452.639999999999</v>
          </cell>
        </row>
        <row r="72">
          <cell r="A72" t="str">
            <v>150001784-C24</v>
          </cell>
          <cell r="B72" t="str">
            <v>FS00</v>
          </cell>
          <cell r="C72" t="str">
            <v>150001784FS00</v>
          </cell>
          <cell r="D72">
            <v>150001784</v>
          </cell>
          <cell r="E72" t="str">
            <v>C24</v>
          </cell>
          <cell r="F72" t="str">
            <v>UN</v>
          </cell>
          <cell r="G72">
            <v>402.64</v>
          </cell>
          <cell r="H72" t="str">
            <v>FS00</v>
          </cell>
          <cell r="I72" t="str">
            <v>UN</v>
          </cell>
          <cell r="J72" t="b">
            <v>1</v>
          </cell>
          <cell r="K72">
            <v>24</v>
          </cell>
          <cell r="L72">
            <v>1</v>
          </cell>
          <cell r="M72">
            <v>24</v>
          </cell>
          <cell r="N72">
            <v>9663.36</v>
          </cell>
        </row>
        <row r="73">
          <cell r="A73" t="str">
            <v>150001770-C12</v>
          </cell>
          <cell r="B73" t="str">
            <v>FS00</v>
          </cell>
          <cell r="C73" t="str">
            <v>150001770FS00</v>
          </cell>
          <cell r="D73">
            <v>150001770</v>
          </cell>
          <cell r="E73" t="str">
            <v>C12</v>
          </cell>
          <cell r="F73" t="str">
            <v>UN</v>
          </cell>
          <cell r="G73">
            <v>1505.23</v>
          </cell>
          <cell r="H73" t="str">
            <v>FS00</v>
          </cell>
          <cell r="I73" t="str">
            <v>UN</v>
          </cell>
          <cell r="J73" t="b">
            <v>1</v>
          </cell>
          <cell r="K73">
            <v>12</v>
          </cell>
          <cell r="L73">
            <v>1</v>
          </cell>
          <cell r="M73">
            <v>12</v>
          </cell>
          <cell r="N73">
            <v>18062.760000000002</v>
          </cell>
        </row>
        <row r="74">
          <cell r="A74" t="str">
            <v>104533750-C15</v>
          </cell>
          <cell r="B74" t="str">
            <v>FS00</v>
          </cell>
          <cell r="C74" t="str">
            <v>104533750FS00</v>
          </cell>
          <cell r="D74">
            <v>104533750</v>
          </cell>
          <cell r="E74" t="str">
            <v>C15</v>
          </cell>
          <cell r="F74" t="str">
            <v>UN</v>
          </cell>
          <cell r="G74">
            <v>2011</v>
          </cell>
          <cell r="H74" t="str">
            <v>FS00</v>
          </cell>
          <cell r="I74" t="str">
            <v>UN</v>
          </cell>
          <cell r="J74" t="b">
            <v>1</v>
          </cell>
          <cell r="K74">
            <v>15</v>
          </cell>
          <cell r="L74">
            <v>1</v>
          </cell>
          <cell r="M74">
            <v>15</v>
          </cell>
          <cell r="N74">
            <v>30165</v>
          </cell>
        </row>
        <row r="75">
          <cell r="A75" t="str">
            <v>104526090-C10</v>
          </cell>
          <cell r="B75" t="str">
            <v>FS00</v>
          </cell>
          <cell r="C75" t="str">
            <v>104526090FS00</v>
          </cell>
          <cell r="D75">
            <v>104526090</v>
          </cell>
          <cell r="E75" t="str">
            <v>C10</v>
          </cell>
          <cell r="F75" t="str">
            <v>UN</v>
          </cell>
          <cell r="G75">
            <v>175.36</v>
          </cell>
          <cell r="H75" t="str">
            <v>FS00</v>
          </cell>
          <cell r="I75" t="str">
            <v>UN</v>
          </cell>
          <cell r="J75" t="b">
            <v>1</v>
          </cell>
          <cell r="K75">
            <v>10</v>
          </cell>
          <cell r="L75">
            <v>1</v>
          </cell>
          <cell r="M75">
            <v>10</v>
          </cell>
          <cell r="N75">
            <v>1753.6000000000001</v>
          </cell>
        </row>
        <row r="76">
          <cell r="A76" t="str">
            <v>150000579-C10</v>
          </cell>
          <cell r="B76" t="str">
            <v>FS00</v>
          </cell>
          <cell r="C76" t="str">
            <v>150000579FS00</v>
          </cell>
          <cell r="D76">
            <v>150000579</v>
          </cell>
          <cell r="E76" t="str">
            <v>C10</v>
          </cell>
          <cell r="F76" t="str">
            <v>UN</v>
          </cell>
          <cell r="G76">
            <v>360.7</v>
          </cell>
          <cell r="H76" t="str">
            <v>FS00</v>
          </cell>
          <cell r="I76" t="str">
            <v>UN</v>
          </cell>
          <cell r="J76" t="b">
            <v>1</v>
          </cell>
          <cell r="K76">
            <v>10</v>
          </cell>
          <cell r="L76">
            <v>1</v>
          </cell>
          <cell r="M76">
            <v>10</v>
          </cell>
          <cell r="N76">
            <v>3607</v>
          </cell>
        </row>
        <row r="77">
          <cell r="A77" t="str">
            <v>150000581-C15</v>
          </cell>
          <cell r="B77" t="str">
            <v>FS00</v>
          </cell>
          <cell r="C77" t="str">
            <v>150000581FS00</v>
          </cell>
          <cell r="D77">
            <v>150000581</v>
          </cell>
          <cell r="E77" t="str">
            <v>C15</v>
          </cell>
          <cell r="F77" t="str">
            <v>UN</v>
          </cell>
          <cell r="G77">
            <v>789.67</v>
          </cell>
          <cell r="H77" t="str">
            <v>FS00</v>
          </cell>
          <cell r="I77" t="str">
            <v>UN</v>
          </cell>
          <cell r="J77" t="b">
            <v>1</v>
          </cell>
          <cell r="K77">
            <v>15</v>
          </cell>
          <cell r="L77">
            <v>1</v>
          </cell>
          <cell r="M77">
            <v>15</v>
          </cell>
          <cell r="N77">
            <v>11845.05</v>
          </cell>
        </row>
        <row r="78">
          <cell r="A78" t="str">
            <v>104529100-C13</v>
          </cell>
          <cell r="B78" t="str">
            <v>FS00</v>
          </cell>
          <cell r="C78" t="str">
            <v>104529100FS00</v>
          </cell>
          <cell r="D78">
            <v>104529100</v>
          </cell>
          <cell r="E78" t="str">
            <v>C13</v>
          </cell>
          <cell r="F78" t="str">
            <v>UN</v>
          </cell>
          <cell r="G78">
            <v>1074</v>
          </cell>
          <cell r="H78" t="str">
            <v>FS00</v>
          </cell>
          <cell r="I78" t="str">
            <v>UN</v>
          </cell>
          <cell r="J78" t="b">
            <v>1</v>
          </cell>
          <cell r="K78">
            <v>13</v>
          </cell>
          <cell r="L78">
            <v>1</v>
          </cell>
          <cell r="M78">
            <v>13</v>
          </cell>
          <cell r="N78">
            <v>13962</v>
          </cell>
        </row>
        <row r="79">
          <cell r="A79" t="str">
            <v>104543630-C11</v>
          </cell>
          <cell r="B79" t="str">
            <v>FS00</v>
          </cell>
          <cell r="C79" t="str">
            <v>104543630FS00</v>
          </cell>
          <cell r="D79">
            <v>104543630</v>
          </cell>
          <cell r="E79" t="str">
            <v>C11</v>
          </cell>
          <cell r="F79" t="str">
            <v>UN</v>
          </cell>
          <cell r="G79">
            <v>1782</v>
          </cell>
          <cell r="H79" t="str">
            <v>FS00</v>
          </cell>
          <cell r="I79" t="str">
            <v>UN</v>
          </cell>
          <cell r="J79" t="b">
            <v>1</v>
          </cell>
          <cell r="K79">
            <v>11</v>
          </cell>
          <cell r="L79">
            <v>1</v>
          </cell>
          <cell r="M79">
            <v>11</v>
          </cell>
          <cell r="N79">
            <v>19602</v>
          </cell>
        </row>
        <row r="80">
          <cell r="A80" t="str">
            <v>104529120-C10</v>
          </cell>
          <cell r="B80" t="str">
            <v>FS00</v>
          </cell>
          <cell r="C80" t="str">
            <v>104529120FS00</v>
          </cell>
          <cell r="D80">
            <v>104529120</v>
          </cell>
          <cell r="E80" t="str">
            <v>C10</v>
          </cell>
          <cell r="F80" t="str">
            <v>UN</v>
          </cell>
          <cell r="G80">
            <v>2101</v>
          </cell>
          <cell r="H80" t="str">
            <v>FS00</v>
          </cell>
          <cell r="I80" t="str">
            <v>UN</v>
          </cell>
          <cell r="J80" t="b">
            <v>1</v>
          </cell>
          <cell r="K80">
            <v>10</v>
          </cell>
          <cell r="L80">
            <v>1</v>
          </cell>
          <cell r="M80">
            <v>10</v>
          </cell>
          <cell r="N80">
            <v>21010</v>
          </cell>
        </row>
        <row r="81">
          <cell r="A81" t="str">
            <v>105045260-KG</v>
          </cell>
          <cell r="B81" t="str">
            <v>FS00</v>
          </cell>
          <cell r="C81" t="str">
            <v>105045260FS00</v>
          </cell>
          <cell r="D81">
            <v>105045260</v>
          </cell>
          <cell r="E81" t="str">
            <v>KG</v>
          </cell>
          <cell r="F81" t="str">
            <v>KG</v>
          </cell>
          <cell r="G81">
            <v>6642.56</v>
          </cell>
          <cell r="H81" t="str">
            <v>FS00</v>
          </cell>
          <cell r="I81" t="str">
            <v>KG</v>
          </cell>
          <cell r="J81" t="b">
            <v>1</v>
          </cell>
          <cell r="K81">
            <v>1</v>
          </cell>
          <cell r="L81">
            <v>1</v>
          </cell>
          <cell r="M81">
            <v>1</v>
          </cell>
          <cell r="N81">
            <v>6642.56</v>
          </cell>
        </row>
        <row r="82">
          <cell r="A82" t="str">
            <v>104521670-CJ</v>
          </cell>
          <cell r="B82" t="str">
            <v>FS00</v>
          </cell>
          <cell r="C82" t="str">
            <v>104521670FS00</v>
          </cell>
          <cell r="D82">
            <v>104521670</v>
          </cell>
          <cell r="E82" t="str">
            <v>CJ</v>
          </cell>
          <cell r="F82" t="str">
            <v>KG</v>
          </cell>
          <cell r="G82">
            <v>7315.93</v>
          </cell>
          <cell r="H82" t="str">
            <v>FS00</v>
          </cell>
          <cell r="I82" t="str">
            <v>KG</v>
          </cell>
          <cell r="J82" t="b">
            <v>1</v>
          </cell>
          <cell r="K82">
            <v>5</v>
          </cell>
          <cell r="L82">
            <v>1</v>
          </cell>
          <cell r="M82">
            <v>5</v>
          </cell>
          <cell r="N82">
            <v>36579.65</v>
          </cell>
        </row>
        <row r="83">
          <cell r="A83" t="str">
            <v>104548090-KG</v>
          </cell>
          <cell r="B83" t="str">
            <v>FS00</v>
          </cell>
          <cell r="C83" t="str">
            <v>104548090FS00</v>
          </cell>
          <cell r="D83">
            <v>104548090</v>
          </cell>
          <cell r="E83" t="str">
            <v>KG</v>
          </cell>
          <cell r="F83" t="str">
            <v>KG</v>
          </cell>
          <cell r="G83">
            <v>8389</v>
          </cell>
          <cell r="H83" t="str">
            <v>FS00</v>
          </cell>
          <cell r="I83" t="str">
            <v>KG</v>
          </cell>
          <cell r="J83" t="b">
            <v>1</v>
          </cell>
          <cell r="K83">
            <v>1</v>
          </cell>
          <cell r="L83">
            <v>1</v>
          </cell>
          <cell r="M83">
            <v>1</v>
          </cell>
          <cell r="N83">
            <v>8389</v>
          </cell>
        </row>
        <row r="84">
          <cell r="A84" t="str">
            <v>104548100-KG</v>
          </cell>
          <cell r="B84" t="str">
            <v>FS00</v>
          </cell>
          <cell r="C84" t="str">
            <v>104548100FS00</v>
          </cell>
          <cell r="D84">
            <v>104548100</v>
          </cell>
          <cell r="E84" t="str">
            <v>KG</v>
          </cell>
          <cell r="F84" t="str">
            <v>KG</v>
          </cell>
          <cell r="G84">
            <v>8380</v>
          </cell>
          <cell r="H84" t="str">
            <v>FS00</v>
          </cell>
          <cell r="I84" t="str">
            <v>KG</v>
          </cell>
          <cell r="J84" t="b">
            <v>1</v>
          </cell>
          <cell r="K84">
            <v>1</v>
          </cell>
          <cell r="L84">
            <v>1</v>
          </cell>
          <cell r="M84">
            <v>1</v>
          </cell>
          <cell r="N84">
            <v>8380</v>
          </cell>
        </row>
        <row r="85">
          <cell r="A85" t="str">
            <v>104544910-KG</v>
          </cell>
          <cell r="B85" t="str">
            <v>FS00</v>
          </cell>
          <cell r="C85" t="str">
            <v>104544910FS00</v>
          </cell>
          <cell r="D85">
            <v>104544910</v>
          </cell>
          <cell r="E85" t="str">
            <v>KG</v>
          </cell>
          <cell r="F85" t="str">
            <v>KG</v>
          </cell>
          <cell r="G85">
            <v>11092</v>
          </cell>
          <cell r="H85" t="str">
            <v>FS00</v>
          </cell>
          <cell r="I85" t="str">
            <v>KG</v>
          </cell>
          <cell r="J85" t="b">
            <v>1</v>
          </cell>
          <cell r="K85">
            <v>1</v>
          </cell>
          <cell r="L85">
            <v>1</v>
          </cell>
          <cell r="M85">
            <v>1</v>
          </cell>
          <cell r="N85">
            <v>11092</v>
          </cell>
        </row>
        <row r="86">
          <cell r="A86" t="str">
            <v>104548010-KG</v>
          </cell>
          <cell r="B86" t="str">
            <v>FS00</v>
          </cell>
          <cell r="C86" t="str">
            <v>104548010FS00</v>
          </cell>
          <cell r="D86">
            <v>104548010</v>
          </cell>
          <cell r="E86" t="str">
            <v>KG</v>
          </cell>
          <cell r="F86" t="str">
            <v>KG</v>
          </cell>
          <cell r="G86">
            <v>9401</v>
          </cell>
          <cell r="H86" t="str">
            <v>FS00</v>
          </cell>
          <cell r="I86" t="str">
            <v>KG</v>
          </cell>
          <cell r="J86" t="b">
            <v>1</v>
          </cell>
          <cell r="K86">
            <v>1</v>
          </cell>
          <cell r="L86">
            <v>1</v>
          </cell>
          <cell r="M86">
            <v>1</v>
          </cell>
          <cell r="N86">
            <v>9401</v>
          </cell>
        </row>
        <row r="87">
          <cell r="A87" t="str">
            <v>104543060-KG</v>
          </cell>
          <cell r="B87" t="str">
            <v>FS00</v>
          </cell>
          <cell r="C87" t="str">
            <v>104543060FS00</v>
          </cell>
          <cell r="D87">
            <v>104543060</v>
          </cell>
          <cell r="E87" t="str">
            <v>KG</v>
          </cell>
          <cell r="F87" t="str">
            <v>KG</v>
          </cell>
          <cell r="G87">
            <v>11611</v>
          </cell>
          <cell r="H87" t="str">
            <v>FS00</v>
          </cell>
          <cell r="I87" t="str">
            <v>KG</v>
          </cell>
          <cell r="J87" t="b">
            <v>1</v>
          </cell>
          <cell r="K87">
            <v>1</v>
          </cell>
          <cell r="L87">
            <v>1</v>
          </cell>
          <cell r="M87">
            <v>1</v>
          </cell>
          <cell r="N87">
            <v>11611</v>
          </cell>
        </row>
        <row r="88">
          <cell r="A88" t="str">
            <v>104543510-KG</v>
          </cell>
          <cell r="B88" t="str">
            <v>FS00</v>
          </cell>
          <cell r="C88" t="str">
            <v>104543510FS00</v>
          </cell>
          <cell r="D88">
            <v>104543510</v>
          </cell>
          <cell r="E88" t="str">
            <v>KG</v>
          </cell>
          <cell r="F88" t="str">
            <v>KG</v>
          </cell>
          <cell r="G88">
            <v>9311</v>
          </cell>
          <cell r="H88" t="str">
            <v>FS00</v>
          </cell>
          <cell r="I88" t="str">
            <v>KG</v>
          </cell>
          <cell r="J88" t="b">
            <v>1</v>
          </cell>
          <cell r="K88">
            <v>1</v>
          </cell>
          <cell r="L88">
            <v>1</v>
          </cell>
          <cell r="M88">
            <v>1</v>
          </cell>
          <cell r="N88">
            <v>9311</v>
          </cell>
        </row>
        <row r="89">
          <cell r="A89" t="str">
            <v>104543520-KG</v>
          </cell>
          <cell r="B89" t="str">
            <v>FS00</v>
          </cell>
          <cell r="C89" t="str">
            <v>104543520FS00</v>
          </cell>
          <cell r="D89">
            <v>104543520</v>
          </cell>
          <cell r="E89" t="str">
            <v>KG</v>
          </cell>
          <cell r="F89" t="str">
            <v>KG</v>
          </cell>
          <cell r="G89">
            <v>9997</v>
          </cell>
          <cell r="H89" t="str">
            <v>FS00</v>
          </cell>
          <cell r="I89" t="str">
            <v>KG</v>
          </cell>
          <cell r="J89" t="b">
            <v>1</v>
          </cell>
          <cell r="K89">
            <v>1</v>
          </cell>
          <cell r="L89">
            <v>1</v>
          </cell>
          <cell r="M89">
            <v>1</v>
          </cell>
          <cell r="N89">
            <v>9997</v>
          </cell>
        </row>
        <row r="90">
          <cell r="A90" t="str">
            <v>104525770-D10</v>
          </cell>
          <cell r="B90" t="str">
            <v>FS00</v>
          </cell>
          <cell r="C90" t="str">
            <v>104525770FS00</v>
          </cell>
          <cell r="D90">
            <v>104525770</v>
          </cell>
          <cell r="E90" t="str">
            <v>D10</v>
          </cell>
          <cell r="F90" t="str">
            <v>UN</v>
          </cell>
          <cell r="G90">
            <v>610</v>
          </cell>
          <cell r="H90" t="str">
            <v>FS00</v>
          </cell>
          <cell r="I90" t="str">
            <v>UN</v>
          </cell>
          <cell r="J90" t="b">
            <v>1</v>
          </cell>
          <cell r="K90">
            <v>10</v>
          </cell>
          <cell r="L90">
            <v>1</v>
          </cell>
          <cell r="M90">
            <v>10</v>
          </cell>
          <cell r="N90">
            <v>6100</v>
          </cell>
        </row>
        <row r="91">
          <cell r="A91" t="str">
            <v>201222770-C24</v>
          </cell>
          <cell r="B91" t="str">
            <v>FS00</v>
          </cell>
          <cell r="C91" t="str">
            <v>201222770FS00</v>
          </cell>
          <cell r="D91">
            <v>201222770</v>
          </cell>
          <cell r="E91" t="str">
            <v>C24</v>
          </cell>
          <cell r="F91" t="str">
            <v>UN</v>
          </cell>
          <cell r="G91">
            <v>373.10624999999999</v>
          </cell>
          <cell r="H91" t="str">
            <v>FS00</v>
          </cell>
          <cell r="I91" t="str">
            <v>UN</v>
          </cell>
          <cell r="J91" t="b">
            <v>1</v>
          </cell>
          <cell r="K91">
            <v>24</v>
          </cell>
          <cell r="L91">
            <v>1</v>
          </cell>
          <cell r="M91">
            <v>24</v>
          </cell>
          <cell r="N91">
            <v>8954.5499999999993</v>
          </cell>
        </row>
        <row r="92">
          <cell r="A92" t="str">
            <v>201220930-C24</v>
          </cell>
          <cell r="B92" t="str">
            <v>FS00</v>
          </cell>
          <cell r="C92" t="str">
            <v>201220930FS00</v>
          </cell>
          <cell r="D92">
            <v>201220930</v>
          </cell>
          <cell r="E92" t="str">
            <v>C24</v>
          </cell>
          <cell r="F92" t="str">
            <v>UN</v>
          </cell>
          <cell r="G92">
            <v>373.98958333333331</v>
          </cell>
          <cell r="H92" t="str">
            <v>FS00</v>
          </cell>
          <cell r="I92" t="str">
            <v>UN</v>
          </cell>
          <cell r="J92" t="b">
            <v>1</v>
          </cell>
          <cell r="K92">
            <v>24</v>
          </cell>
          <cell r="L92">
            <v>1</v>
          </cell>
          <cell r="M92">
            <v>24</v>
          </cell>
          <cell r="N92">
            <v>8975.75</v>
          </cell>
        </row>
        <row r="93">
          <cell r="A93" t="str">
            <v>101200051-C12</v>
          </cell>
          <cell r="B93" t="str">
            <v>FS00</v>
          </cell>
          <cell r="C93" t="str">
            <v>101200051FS00</v>
          </cell>
          <cell r="D93">
            <v>101200051</v>
          </cell>
          <cell r="E93" t="str">
            <v>C12</v>
          </cell>
          <cell r="F93" t="str">
            <v>UN</v>
          </cell>
          <cell r="G93">
            <v>712.83333333333337</v>
          </cell>
          <cell r="H93" t="str">
            <v>FS00</v>
          </cell>
          <cell r="I93" t="str">
            <v>UN</v>
          </cell>
          <cell r="J93" t="b">
            <v>1</v>
          </cell>
          <cell r="K93">
            <v>12</v>
          </cell>
          <cell r="L93">
            <v>1</v>
          </cell>
          <cell r="M93">
            <v>12</v>
          </cell>
          <cell r="N93">
            <v>8554</v>
          </cell>
        </row>
        <row r="94">
          <cell r="A94" t="str">
            <v>104530260-C12</v>
          </cell>
          <cell r="B94" t="str">
            <v>FS00</v>
          </cell>
          <cell r="C94" t="str">
            <v>104530260FS00</v>
          </cell>
          <cell r="D94">
            <v>104530260</v>
          </cell>
          <cell r="E94" t="str">
            <v>C12</v>
          </cell>
          <cell r="F94" t="str">
            <v>UN</v>
          </cell>
          <cell r="G94">
            <v>1614</v>
          </cell>
          <cell r="H94" t="str">
            <v>FS00</v>
          </cell>
          <cell r="I94" t="str">
            <v>UN</v>
          </cell>
          <cell r="J94" t="b">
            <v>1</v>
          </cell>
          <cell r="K94">
            <v>12</v>
          </cell>
          <cell r="L94">
            <v>1</v>
          </cell>
          <cell r="M94">
            <v>12</v>
          </cell>
          <cell r="N94">
            <v>19368</v>
          </cell>
        </row>
        <row r="95">
          <cell r="A95" t="str">
            <v>104525490-C36</v>
          </cell>
          <cell r="B95" t="str">
            <v>FS00</v>
          </cell>
          <cell r="C95" t="str">
            <v>104525490FS00</v>
          </cell>
          <cell r="D95">
            <v>104525490</v>
          </cell>
          <cell r="E95" t="str">
            <v>C36</v>
          </cell>
          <cell r="F95" t="str">
            <v>UN</v>
          </cell>
          <cell r="G95">
            <v>366</v>
          </cell>
          <cell r="H95" t="str">
            <v>FS00</v>
          </cell>
          <cell r="I95" t="str">
            <v>UN</v>
          </cell>
          <cell r="J95" t="b">
            <v>1</v>
          </cell>
          <cell r="K95">
            <v>36</v>
          </cell>
          <cell r="L95">
            <v>1</v>
          </cell>
          <cell r="M95">
            <v>36</v>
          </cell>
          <cell r="N95">
            <v>13176</v>
          </cell>
        </row>
        <row r="96">
          <cell r="A96" t="str">
            <v>104352371-C12</v>
          </cell>
          <cell r="B96" t="str">
            <v>FS00</v>
          </cell>
          <cell r="C96" t="str">
            <v>104352371FS00</v>
          </cell>
          <cell r="D96">
            <v>104352371</v>
          </cell>
          <cell r="E96" t="str">
            <v>C12</v>
          </cell>
          <cell r="F96" t="str">
            <v>UN</v>
          </cell>
          <cell r="G96">
            <v>2089</v>
          </cell>
          <cell r="H96" t="str">
            <v>FS00</v>
          </cell>
          <cell r="I96" t="str">
            <v>UN</v>
          </cell>
          <cell r="J96" t="b">
            <v>1</v>
          </cell>
          <cell r="K96">
            <v>12</v>
          </cell>
          <cell r="L96">
            <v>1</v>
          </cell>
          <cell r="M96">
            <v>12</v>
          </cell>
          <cell r="N96">
            <v>25068</v>
          </cell>
        </row>
        <row r="97">
          <cell r="A97" t="str">
            <v>201700468-C12</v>
          </cell>
          <cell r="B97" t="str">
            <v>FS00</v>
          </cell>
          <cell r="C97" t="str">
            <v>201700468FS00</v>
          </cell>
          <cell r="D97">
            <v>201700468</v>
          </cell>
          <cell r="E97" t="str">
            <v>C12</v>
          </cell>
          <cell r="F97" t="str">
            <v>UN</v>
          </cell>
          <cell r="G97">
            <v>1102.6624999999999</v>
          </cell>
          <cell r="H97" t="str">
            <v>FS00</v>
          </cell>
          <cell r="I97" t="str">
            <v>UN</v>
          </cell>
          <cell r="J97" t="b">
            <v>1</v>
          </cell>
          <cell r="K97">
            <v>12</v>
          </cell>
          <cell r="L97">
            <v>1</v>
          </cell>
          <cell r="M97">
            <v>12</v>
          </cell>
          <cell r="N97">
            <v>13231.949999999999</v>
          </cell>
        </row>
        <row r="98">
          <cell r="A98" t="str">
            <v>104512250-C10</v>
          </cell>
          <cell r="B98" t="str">
            <v>FS00</v>
          </cell>
          <cell r="C98" t="str">
            <v>104512250FS00</v>
          </cell>
          <cell r="D98">
            <v>104512250</v>
          </cell>
          <cell r="E98" t="str">
            <v>C10</v>
          </cell>
          <cell r="F98" t="str">
            <v>UN</v>
          </cell>
          <cell r="G98">
            <v>1137.5</v>
          </cell>
          <cell r="H98" t="str">
            <v>FS00</v>
          </cell>
          <cell r="I98" t="str">
            <v>UN</v>
          </cell>
          <cell r="J98" t="b">
            <v>1</v>
          </cell>
          <cell r="K98">
            <v>10</v>
          </cell>
          <cell r="L98">
            <v>1</v>
          </cell>
          <cell r="M98">
            <v>10</v>
          </cell>
          <cell r="N98">
            <v>11375</v>
          </cell>
        </row>
        <row r="99">
          <cell r="A99" t="str">
            <v>201700361-C10</v>
          </cell>
          <cell r="B99" t="str">
            <v>FS00</v>
          </cell>
          <cell r="C99" t="str">
            <v>201700361FS00</v>
          </cell>
          <cell r="D99">
            <v>201700361</v>
          </cell>
          <cell r="E99" t="str">
            <v>C10</v>
          </cell>
          <cell r="F99" t="str">
            <v>UN</v>
          </cell>
          <cell r="G99">
            <v>705.28300000000002</v>
          </cell>
          <cell r="H99" t="str">
            <v>FS00</v>
          </cell>
          <cell r="I99" t="str">
            <v>UN</v>
          </cell>
          <cell r="J99" t="b">
            <v>1</v>
          </cell>
          <cell r="K99">
            <v>10</v>
          </cell>
          <cell r="L99">
            <v>1</v>
          </cell>
          <cell r="M99">
            <v>10</v>
          </cell>
          <cell r="N99">
            <v>7052.83</v>
          </cell>
        </row>
        <row r="100">
          <cell r="A100" t="str">
            <v>201700496-C10</v>
          </cell>
          <cell r="B100" t="str">
            <v>FS00</v>
          </cell>
          <cell r="C100" t="str">
            <v>201700496FS00</v>
          </cell>
          <cell r="D100">
            <v>201700496</v>
          </cell>
          <cell r="E100" t="str">
            <v>C10</v>
          </cell>
          <cell r="F100" t="str">
            <v>UN</v>
          </cell>
          <cell r="G100">
            <v>721.45100000000002</v>
          </cell>
          <cell r="H100" t="str">
            <v>FS00</v>
          </cell>
          <cell r="I100" t="str">
            <v>UN</v>
          </cell>
          <cell r="J100" t="b">
            <v>1</v>
          </cell>
          <cell r="K100">
            <v>10</v>
          </cell>
          <cell r="L100">
            <v>1</v>
          </cell>
          <cell r="M100">
            <v>10</v>
          </cell>
          <cell r="N100">
            <v>7214.51</v>
          </cell>
        </row>
        <row r="101">
          <cell r="A101" t="str">
            <v>201700497-C10</v>
          </cell>
          <cell r="B101" t="str">
            <v>FS00</v>
          </cell>
          <cell r="C101" t="str">
            <v>201700497FS00</v>
          </cell>
          <cell r="D101">
            <v>201700497</v>
          </cell>
          <cell r="E101" t="str">
            <v>C10</v>
          </cell>
          <cell r="F101" t="str">
            <v>UN</v>
          </cell>
          <cell r="G101">
            <v>775.54300000000001</v>
          </cell>
          <cell r="H101" t="str">
            <v>FS00</v>
          </cell>
          <cell r="I101" t="str">
            <v>UN</v>
          </cell>
          <cell r="J101" t="b">
            <v>1</v>
          </cell>
          <cell r="K101">
            <v>10</v>
          </cell>
          <cell r="L101">
            <v>1</v>
          </cell>
          <cell r="M101">
            <v>10</v>
          </cell>
          <cell r="N101">
            <v>7755.43</v>
          </cell>
        </row>
        <row r="102">
          <cell r="A102" t="str">
            <v>201700241-C12</v>
          </cell>
          <cell r="B102" t="str">
            <v>FS00</v>
          </cell>
          <cell r="C102" t="str">
            <v>201700241FS00</v>
          </cell>
          <cell r="D102">
            <v>201700241</v>
          </cell>
          <cell r="E102" t="str">
            <v>C12</v>
          </cell>
          <cell r="F102" t="str">
            <v>UN</v>
          </cell>
          <cell r="G102">
            <v>673.52083333333337</v>
          </cell>
          <cell r="H102" t="str">
            <v>FS00</v>
          </cell>
          <cell r="I102" t="str">
            <v>UN</v>
          </cell>
          <cell r="J102" t="b">
            <v>1</v>
          </cell>
          <cell r="K102">
            <v>12</v>
          </cell>
          <cell r="L102">
            <v>1</v>
          </cell>
          <cell r="M102">
            <v>12</v>
          </cell>
          <cell r="N102">
            <v>8082.25</v>
          </cell>
        </row>
        <row r="103">
          <cell r="A103" t="str">
            <v>102400070-C18</v>
          </cell>
          <cell r="B103" t="str">
            <v>FS00</v>
          </cell>
          <cell r="C103" t="str">
            <v>102400070FS00</v>
          </cell>
          <cell r="D103">
            <v>102400070</v>
          </cell>
          <cell r="E103" t="str">
            <v>C18</v>
          </cell>
          <cell r="F103" t="str">
            <v>UN</v>
          </cell>
          <cell r="G103">
            <v>921</v>
          </cell>
          <cell r="H103" t="str">
            <v>FS00</v>
          </cell>
          <cell r="I103" t="str">
            <v>UN</v>
          </cell>
          <cell r="J103" t="b">
            <v>1</v>
          </cell>
          <cell r="K103">
            <v>18</v>
          </cell>
          <cell r="L103">
            <v>1</v>
          </cell>
          <cell r="M103">
            <v>18</v>
          </cell>
          <cell r="N103">
            <v>16578</v>
          </cell>
        </row>
        <row r="104">
          <cell r="A104" t="str">
            <v>201700222-C12</v>
          </cell>
          <cell r="B104" t="str">
            <v>FS00</v>
          </cell>
          <cell r="C104" t="str">
            <v>201700222FS00</v>
          </cell>
          <cell r="D104">
            <v>201700222</v>
          </cell>
          <cell r="E104" t="str">
            <v>C12</v>
          </cell>
          <cell r="F104" t="str">
            <v>UN</v>
          </cell>
          <cell r="G104">
            <v>644.16666666666663</v>
          </cell>
          <cell r="H104" t="str">
            <v>FS00</v>
          </cell>
          <cell r="I104" t="str">
            <v>UN</v>
          </cell>
          <cell r="J104" t="b">
            <v>1</v>
          </cell>
          <cell r="K104">
            <v>12</v>
          </cell>
          <cell r="L104">
            <v>1</v>
          </cell>
          <cell r="M104">
            <v>12</v>
          </cell>
          <cell r="N104">
            <v>7730</v>
          </cell>
        </row>
        <row r="105">
          <cell r="A105" t="str">
            <v>104534570-C24</v>
          </cell>
          <cell r="B105" t="str">
            <v>FS00</v>
          </cell>
          <cell r="C105" t="str">
            <v>104534570FS00</v>
          </cell>
          <cell r="D105">
            <v>104534570</v>
          </cell>
          <cell r="E105" t="str">
            <v>C24</v>
          </cell>
          <cell r="F105" t="str">
            <v>UN</v>
          </cell>
          <cell r="G105">
            <v>582</v>
          </cell>
          <cell r="H105" t="str">
            <v>FS00</v>
          </cell>
          <cell r="I105" t="str">
            <v>UN</v>
          </cell>
          <cell r="J105" t="b">
            <v>1</v>
          </cell>
          <cell r="K105">
            <v>24</v>
          </cell>
          <cell r="L105">
            <v>1</v>
          </cell>
          <cell r="M105">
            <v>24</v>
          </cell>
          <cell r="N105">
            <v>13968</v>
          </cell>
        </row>
        <row r="106">
          <cell r="A106" t="str">
            <v>105200730-C06</v>
          </cell>
          <cell r="B106" t="str">
            <v>FS00</v>
          </cell>
          <cell r="C106" t="str">
            <v>105200730FS00</v>
          </cell>
          <cell r="D106">
            <v>105200730</v>
          </cell>
          <cell r="E106" t="str">
            <v>C06</v>
          </cell>
          <cell r="F106" t="str">
            <v>UN</v>
          </cell>
          <cell r="G106">
            <v>4958.1333333333332</v>
          </cell>
          <cell r="H106" t="str">
            <v>FS00</v>
          </cell>
          <cell r="I106" t="str">
            <v>UN</v>
          </cell>
          <cell r="J106" t="b">
            <v>1</v>
          </cell>
          <cell r="K106">
            <v>6</v>
          </cell>
          <cell r="L106">
            <v>1</v>
          </cell>
          <cell r="M106">
            <v>6</v>
          </cell>
          <cell r="N106">
            <v>29748.799999999999</v>
          </cell>
        </row>
        <row r="107">
          <cell r="A107" t="str">
            <v>104516390-C24</v>
          </cell>
          <cell r="B107" t="str">
            <v>FS00</v>
          </cell>
          <cell r="C107" t="str">
            <v>104516390FS00</v>
          </cell>
          <cell r="D107">
            <v>104516390</v>
          </cell>
          <cell r="E107" t="str">
            <v>C24</v>
          </cell>
          <cell r="F107" t="str">
            <v>UN</v>
          </cell>
          <cell r="G107">
            <v>838.31</v>
          </cell>
          <cell r="H107" t="str">
            <v>FS00</v>
          </cell>
          <cell r="I107" t="str">
            <v>UN</v>
          </cell>
          <cell r="J107" t="b">
            <v>1</v>
          </cell>
          <cell r="K107">
            <v>24</v>
          </cell>
          <cell r="L107">
            <v>1</v>
          </cell>
          <cell r="M107">
            <v>24</v>
          </cell>
          <cell r="N107">
            <v>20119.439999999999</v>
          </cell>
        </row>
        <row r="108">
          <cell r="A108" t="str">
            <v>104530720-C24</v>
          </cell>
          <cell r="B108" t="str">
            <v>FS00</v>
          </cell>
          <cell r="C108" t="str">
            <v>104530720FS00</v>
          </cell>
          <cell r="D108">
            <v>104530720</v>
          </cell>
          <cell r="E108" t="str">
            <v>C24</v>
          </cell>
          <cell r="F108" t="str">
            <v>UN</v>
          </cell>
          <cell r="G108">
            <v>2532.8929166666667</v>
          </cell>
          <cell r="H108" t="str">
            <v>FS00</v>
          </cell>
          <cell r="I108" t="str">
            <v>UN</v>
          </cell>
          <cell r="J108" t="b">
            <v>1</v>
          </cell>
          <cell r="K108">
            <v>24</v>
          </cell>
          <cell r="L108">
            <v>1</v>
          </cell>
          <cell r="M108">
            <v>24</v>
          </cell>
          <cell r="N108">
            <v>60789.43</v>
          </cell>
        </row>
        <row r="109">
          <cell r="A109" t="str">
            <v>104532730-C09</v>
          </cell>
          <cell r="B109" t="str">
            <v>FS00</v>
          </cell>
          <cell r="C109" t="str">
            <v>104532730FS00</v>
          </cell>
          <cell r="D109">
            <v>104532730</v>
          </cell>
          <cell r="E109" t="str">
            <v>C09</v>
          </cell>
          <cell r="F109" t="str">
            <v>UN</v>
          </cell>
          <cell r="G109">
            <v>3897</v>
          </cell>
          <cell r="H109" t="str">
            <v>FS00</v>
          </cell>
          <cell r="I109" t="str">
            <v>UN</v>
          </cell>
          <cell r="J109" t="b">
            <v>1</v>
          </cell>
          <cell r="K109">
            <v>9</v>
          </cell>
          <cell r="L109">
            <v>1</v>
          </cell>
          <cell r="M109">
            <v>9</v>
          </cell>
          <cell r="N109">
            <v>35073</v>
          </cell>
        </row>
        <row r="110">
          <cell r="A110" t="str">
            <v>104539750-KG</v>
          </cell>
          <cell r="B110" t="str">
            <v>FS00</v>
          </cell>
          <cell r="C110" t="str">
            <v>104539750FS00</v>
          </cell>
          <cell r="D110">
            <v>104539750</v>
          </cell>
          <cell r="E110" t="str">
            <v>KG</v>
          </cell>
          <cell r="F110" t="str">
            <v>KG</v>
          </cell>
          <cell r="G110">
            <v>9053</v>
          </cell>
          <cell r="H110" t="str">
            <v>FS00</v>
          </cell>
          <cell r="I110" t="str">
            <v>KG</v>
          </cell>
          <cell r="J110" t="b">
            <v>1</v>
          </cell>
          <cell r="K110">
            <v>1</v>
          </cell>
          <cell r="L110">
            <v>1</v>
          </cell>
          <cell r="M110">
            <v>1</v>
          </cell>
          <cell r="N110">
            <v>9053</v>
          </cell>
        </row>
        <row r="111">
          <cell r="A111" t="str">
            <v>104539840-KG</v>
          </cell>
          <cell r="B111" t="str">
            <v>FS00</v>
          </cell>
          <cell r="C111" t="str">
            <v>104539840FS00</v>
          </cell>
          <cell r="D111">
            <v>104539840</v>
          </cell>
          <cell r="E111" t="str">
            <v>KG</v>
          </cell>
          <cell r="F111" t="str">
            <v>KG</v>
          </cell>
          <cell r="G111">
            <v>9500</v>
          </cell>
          <cell r="H111" t="str">
            <v>FS00</v>
          </cell>
          <cell r="I111" t="str">
            <v>KG</v>
          </cell>
          <cell r="J111" t="b">
            <v>1</v>
          </cell>
          <cell r="K111">
            <v>1</v>
          </cell>
          <cell r="L111">
            <v>1</v>
          </cell>
          <cell r="M111">
            <v>1</v>
          </cell>
          <cell r="N111">
            <v>9500</v>
          </cell>
        </row>
        <row r="112">
          <cell r="A112" t="str">
            <v>104523480-KG</v>
          </cell>
          <cell r="B112" t="str">
            <v>FS00</v>
          </cell>
          <cell r="C112" t="str">
            <v>104523480FS00</v>
          </cell>
          <cell r="D112">
            <v>104523480</v>
          </cell>
          <cell r="E112" t="str">
            <v>KG</v>
          </cell>
          <cell r="F112" t="str">
            <v>KG</v>
          </cell>
          <cell r="G112">
            <v>15786</v>
          </cell>
          <cell r="H112" t="str">
            <v>FS00</v>
          </cell>
          <cell r="I112" t="str">
            <v>KG</v>
          </cell>
          <cell r="J112" t="b">
            <v>1</v>
          </cell>
          <cell r="K112">
            <v>1</v>
          </cell>
          <cell r="L112">
            <v>1</v>
          </cell>
          <cell r="M112">
            <v>1</v>
          </cell>
          <cell r="N112">
            <v>15786</v>
          </cell>
        </row>
        <row r="113">
          <cell r="A113" t="str">
            <v>104539850-KG</v>
          </cell>
          <cell r="B113" t="str">
            <v>FS00</v>
          </cell>
          <cell r="C113" t="str">
            <v>104539850FS00</v>
          </cell>
          <cell r="D113">
            <v>104539850</v>
          </cell>
          <cell r="E113" t="str">
            <v>KG</v>
          </cell>
          <cell r="F113" t="str">
            <v>KG</v>
          </cell>
          <cell r="G113">
            <v>12557</v>
          </cell>
          <cell r="H113" t="str">
            <v>FS00</v>
          </cell>
          <cell r="I113" t="str">
            <v>KG</v>
          </cell>
          <cell r="J113" t="b">
            <v>1</v>
          </cell>
          <cell r="K113">
            <v>1</v>
          </cell>
          <cell r="L113">
            <v>1</v>
          </cell>
          <cell r="M113">
            <v>1</v>
          </cell>
          <cell r="N113">
            <v>12557</v>
          </cell>
        </row>
        <row r="114">
          <cell r="A114" t="str">
            <v>104500670-KG</v>
          </cell>
          <cell r="B114" t="str">
            <v>FS00</v>
          </cell>
          <cell r="C114" t="str">
            <v>104500670FS00</v>
          </cell>
          <cell r="D114">
            <v>104500670</v>
          </cell>
          <cell r="E114" t="str">
            <v>KG</v>
          </cell>
          <cell r="F114" t="str">
            <v>KG</v>
          </cell>
          <cell r="G114">
            <v>10823.43</v>
          </cell>
          <cell r="H114" t="str">
            <v>FS00</v>
          </cell>
          <cell r="I114" t="str">
            <v>KG</v>
          </cell>
          <cell r="J114" t="b">
            <v>1</v>
          </cell>
          <cell r="K114">
            <v>1</v>
          </cell>
          <cell r="L114">
            <v>1</v>
          </cell>
          <cell r="M114">
            <v>1</v>
          </cell>
          <cell r="N114">
            <v>10823.43</v>
          </cell>
        </row>
        <row r="115">
          <cell r="A115" t="str">
            <v>104500760-KG</v>
          </cell>
          <cell r="B115" t="str">
            <v>FS00</v>
          </cell>
          <cell r="C115" t="str">
            <v>104500760FS00</v>
          </cell>
          <cell r="D115">
            <v>104500760</v>
          </cell>
          <cell r="E115" t="str">
            <v>KG</v>
          </cell>
          <cell r="F115" t="str">
            <v>KG</v>
          </cell>
          <cell r="G115">
            <v>19582.009999999998</v>
          </cell>
          <cell r="H115" t="str">
            <v>FS00</v>
          </cell>
          <cell r="I115" t="str">
            <v>KG</v>
          </cell>
          <cell r="J115" t="b">
            <v>1</v>
          </cell>
          <cell r="K115">
            <v>1</v>
          </cell>
          <cell r="L115">
            <v>1</v>
          </cell>
          <cell r="M115">
            <v>1</v>
          </cell>
          <cell r="N115">
            <v>19582.009999999998</v>
          </cell>
        </row>
        <row r="116">
          <cell r="A116" t="str">
            <v>104520580-KG</v>
          </cell>
          <cell r="B116" t="str">
            <v>FS00</v>
          </cell>
          <cell r="C116" t="str">
            <v>104520580FS00</v>
          </cell>
          <cell r="D116">
            <v>104520580</v>
          </cell>
          <cell r="E116" t="str">
            <v>KG</v>
          </cell>
          <cell r="F116" t="str">
            <v>KG</v>
          </cell>
          <cell r="G116">
            <v>18624</v>
          </cell>
          <cell r="H116" t="str">
            <v>FS00</v>
          </cell>
          <cell r="I116" t="str">
            <v>KG</v>
          </cell>
          <cell r="J116" t="b">
            <v>1</v>
          </cell>
          <cell r="K116">
            <v>1</v>
          </cell>
          <cell r="L116">
            <v>1</v>
          </cell>
          <cell r="M116">
            <v>1</v>
          </cell>
          <cell r="N116">
            <v>18624</v>
          </cell>
        </row>
        <row r="117">
          <cell r="A117" t="str">
            <v>104521750-KG</v>
          </cell>
          <cell r="B117" t="str">
            <v>FS00</v>
          </cell>
          <cell r="C117" t="str">
            <v>104521750FS00</v>
          </cell>
          <cell r="D117">
            <v>104521750</v>
          </cell>
          <cell r="E117" t="str">
            <v>KG</v>
          </cell>
          <cell r="F117" t="str">
            <v>KG</v>
          </cell>
          <cell r="G117">
            <v>31265</v>
          </cell>
          <cell r="H117" t="str">
            <v>FS00</v>
          </cell>
          <cell r="I117" t="str">
            <v>KG</v>
          </cell>
          <cell r="J117" t="b">
            <v>1</v>
          </cell>
          <cell r="K117">
            <v>1</v>
          </cell>
          <cell r="L117">
            <v>1</v>
          </cell>
          <cell r="M117">
            <v>1</v>
          </cell>
          <cell r="N117">
            <v>31265</v>
          </cell>
        </row>
        <row r="118">
          <cell r="A118" t="str">
            <v>104539780-KG</v>
          </cell>
          <cell r="B118" t="str">
            <v>FS00</v>
          </cell>
          <cell r="C118" t="str">
            <v>104539780FS00</v>
          </cell>
          <cell r="D118">
            <v>104539780</v>
          </cell>
          <cell r="E118" t="str">
            <v>KG</v>
          </cell>
          <cell r="F118" t="str">
            <v>KG</v>
          </cell>
          <cell r="G118">
            <v>23500</v>
          </cell>
          <cell r="H118" t="str">
            <v>FS00</v>
          </cell>
          <cell r="I118" t="str">
            <v>KG</v>
          </cell>
          <cell r="J118" t="b">
            <v>1</v>
          </cell>
          <cell r="K118">
            <v>1</v>
          </cell>
          <cell r="L118">
            <v>1</v>
          </cell>
          <cell r="M118">
            <v>1</v>
          </cell>
          <cell r="N118">
            <v>23500</v>
          </cell>
        </row>
        <row r="119">
          <cell r="A119" t="str">
            <v>104539770-KG</v>
          </cell>
          <cell r="B119" t="str">
            <v>FS00</v>
          </cell>
          <cell r="C119" t="str">
            <v>104539770FS00</v>
          </cell>
          <cell r="D119">
            <v>104539770</v>
          </cell>
          <cell r="E119" t="str">
            <v>KG</v>
          </cell>
          <cell r="F119" t="str">
            <v>KG</v>
          </cell>
          <cell r="G119">
            <v>10795</v>
          </cell>
          <cell r="H119" t="str">
            <v>FS00</v>
          </cell>
          <cell r="I119" t="str">
            <v>KG</v>
          </cell>
          <cell r="J119" t="b">
            <v>1</v>
          </cell>
          <cell r="K119">
            <v>1</v>
          </cell>
          <cell r="L119">
            <v>1</v>
          </cell>
          <cell r="M119">
            <v>1</v>
          </cell>
          <cell r="N119">
            <v>10795</v>
          </cell>
        </row>
        <row r="120">
          <cell r="A120" t="str">
            <v>104500710-KG</v>
          </cell>
          <cell r="B120" t="str">
            <v>FS00</v>
          </cell>
          <cell r="C120" t="str">
            <v>104500710FS00</v>
          </cell>
          <cell r="D120">
            <v>104500710</v>
          </cell>
          <cell r="E120" t="str">
            <v>KG</v>
          </cell>
          <cell r="F120" t="str">
            <v>KG</v>
          </cell>
          <cell r="G120">
            <v>18339.11</v>
          </cell>
          <cell r="H120" t="str">
            <v>FS00</v>
          </cell>
          <cell r="I120" t="str">
            <v>KG</v>
          </cell>
          <cell r="J120" t="b">
            <v>1</v>
          </cell>
          <cell r="K120">
            <v>1</v>
          </cell>
          <cell r="L120">
            <v>1</v>
          </cell>
          <cell r="M120">
            <v>1</v>
          </cell>
          <cell r="N120">
            <v>18339.11</v>
          </cell>
        </row>
        <row r="121">
          <cell r="A121" t="str">
            <v>104539760-KG</v>
          </cell>
          <cell r="B121" t="str">
            <v>FS00</v>
          </cell>
          <cell r="C121" t="str">
            <v>104539760FS00</v>
          </cell>
          <cell r="D121">
            <v>104539760</v>
          </cell>
          <cell r="E121" t="str">
            <v>KG</v>
          </cell>
          <cell r="F121" t="str">
            <v>KG</v>
          </cell>
          <cell r="G121">
            <v>10639</v>
          </cell>
          <cell r="H121" t="str">
            <v>FS00</v>
          </cell>
          <cell r="I121" t="str">
            <v>KG</v>
          </cell>
          <cell r="J121" t="b">
            <v>1</v>
          </cell>
          <cell r="K121">
            <v>1</v>
          </cell>
          <cell r="L121">
            <v>1</v>
          </cell>
          <cell r="M121">
            <v>1</v>
          </cell>
          <cell r="N121">
            <v>10639</v>
          </cell>
        </row>
        <row r="122">
          <cell r="A122" t="str">
            <v>104500560-KG</v>
          </cell>
          <cell r="B122" t="str">
            <v>FS00</v>
          </cell>
          <cell r="C122" t="str">
            <v>104500560FS00</v>
          </cell>
          <cell r="D122">
            <v>104500560</v>
          </cell>
          <cell r="E122" t="str">
            <v>KG</v>
          </cell>
          <cell r="F122" t="str">
            <v>KG</v>
          </cell>
          <cell r="G122">
            <v>24725.34</v>
          </cell>
          <cell r="H122" t="str">
            <v>FS00</v>
          </cell>
          <cell r="I122" t="str">
            <v>KG</v>
          </cell>
          <cell r="J122" t="b">
            <v>1</v>
          </cell>
          <cell r="K122">
            <v>1</v>
          </cell>
          <cell r="L122">
            <v>1</v>
          </cell>
          <cell r="M122">
            <v>1</v>
          </cell>
          <cell r="N122">
            <v>24725.34</v>
          </cell>
        </row>
        <row r="123">
          <cell r="A123" t="str">
            <v>104539800-KG</v>
          </cell>
          <cell r="B123" t="str">
            <v>FS00</v>
          </cell>
          <cell r="C123" t="str">
            <v>104539800FS00</v>
          </cell>
          <cell r="D123">
            <v>104539800</v>
          </cell>
          <cell r="E123" t="str">
            <v>KG</v>
          </cell>
          <cell r="F123" t="str">
            <v>KG</v>
          </cell>
          <cell r="G123">
            <v>15508</v>
          </cell>
          <cell r="H123" t="str">
            <v>FS00</v>
          </cell>
          <cell r="I123" t="str">
            <v>KG</v>
          </cell>
          <cell r="J123" t="b">
            <v>1</v>
          </cell>
          <cell r="K123">
            <v>1</v>
          </cell>
          <cell r="L123">
            <v>1</v>
          </cell>
          <cell r="M123">
            <v>1</v>
          </cell>
          <cell r="N123">
            <v>15508</v>
          </cell>
        </row>
        <row r="124">
          <cell r="A124" t="str">
            <v>104500740-KG</v>
          </cell>
          <cell r="B124" t="str">
            <v>FS00</v>
          </cell>
          <cell r="C124" t="str">
            <v>104500740FS00</v>
          </cell>
          <cell r="D124">
            <v>104500740</v>
          </cell>
          <cell r="E124" t="str">
            <v>KG</v>
          </cell>
          <cell r="F124" t="str">
            <v>KG</v>
          </cell>
          <cell r="G124">
            <v>22780.2</v>
          </cell>
          <cell r="H124" t="str">
            <v>FS00</v>
          </cell>
          <cell r="I124" t="str">
            <v>KG</v>
          </cell>
          <cell r="J124" t="b">
            <v>1</v>
          </cell>
          <cell r="K124">
            <v>1</v>
          </cell>
          <cell r="L124">
            <v>1</v>
          </cell>
          <cell r="M124">
            <v>1</v>
          </cell>
          <cell r="N124">
            <v>22780.2</v>
          </cell>
        </row>
        <row r="125">
          <cell r="A125" t="str">
            <v>104500730-KG</v>
          </cell>
          <cell r="B125" t="str">
            <v>FS00</v>
          </cell>
          <cell r="C125" t="str">
            <v>104500730FS00</v>
          </cell>
          <cell r="D125">
            <v>104500730</v>
          </cell>
          <cell r="E125" t="str">
            <v>KG</v>
          </cell>
          <cell r="F125" t="str">
            <v>KG</v>
          </cell>
          <cell r="G125">
            <v>26059.05</v>
          </cell>
          <cell r="H125" t="str">
            <v>FS00</v>
          </cell>
          <cell r="I125" t="str">
            <v>KG</v>
          </cell>
          <cell r="J125" t="b">
            <v>1</v>
          </cell>
          <cell r="K125">
            <v>1</v>
          </cell>
          <cell r="L125">
            <v>1</v>
          </cell>
          <cell r="M125">
            <v>1</v>
          </cell>
          <cell r="N125">
            <v>26059.05</v>
          </cell>
        </row>
        <row r="126">
          <cell r="A126" t="str">
            <v>104539810-KG</v>
          </cell>
          <cell r="B126" t="str">
            <v>FS00</v>
          </cell>
          <cell r="C126" t="str">
            <v>104539810FS00</v>
          </cell>
          <cell r="D126">
            <v>104539810</v>
          </cell>
          <cell r="E126" t="str">
            <v>KG</v>
          </cell>
          <cell r="F126" t="str">
            <v>KG</v>
          </cell>
          <cell r="G126">
            <v>10531</v>
          </cell>
          <cell r="H126" t="str">
            <v>FS00</v>
          </cell>
          <cell r="I126" t="str">
            <v>KG</v>
          </cell>
          <cell r="J126" t="b">
            <v>1</v>
          </cell>
          <cell r="K126">
            <v>1</v>
          </cell>
          <cell r="L126">
            <v>1</v>
          </cell>
          <cell r="M126">
            <v>1</v>
          </cell>
          <cell r="N126">
            <v>10531</v>
          </cell>
        </row>
        <row r="127">
          <cell r="A127" t="str">
            <v>104523770-KG</v>
          </cell>
          <cell r="B127" t="str">
            <v>FS00</v>
          </cell>
          <cell r="C127" t="str">
            <v>104523770FS00</v>
          </cell>
          <cell r="D127">
            <v>104523770</v>
          </cell>
          <cell r="E127" t="str">
            <v>KG</v>
          </cell>
          <cell r="F127" t="str">
            <v>KG</v>
          </cell>
          <cell r="G127">
            <v>14390.27</v>
          </cell>
          <cell r="H127" t="str">
            <v>FS00</v>
          </cell>
          <cell r="I127" t="str">
            <v>KG</v>
          </cell>
          <cell r="J127" t="b">
            <v>1</v>
          </cell>
          <cell r="K127">
            <v>1</v>
          </cell>
          <cell r="L127">
            <v>1</v>
          </cell>
          <cell r="M127">
            <v>1</v>
          </cell>
          <cell r="N127">
            <v>14390.27</v>
          </cell>
        </row>
        <row r="128">
          <cell r="A128" t="str">
            <v>104518690-KG</v>
          </cell>
          <cell r="B128" t="str">
            <v>FS00</v>
          </cell>
          <cell r="C128" t="str">
            <v>104518690FS00</v>
          </cell>
          <cell r="D128">
            <v>104518690</v>
          </cell>
          <cell r="E128" t="str">
            <v>KG</v>
          </cell>
          <cell r="F128" t="str">
            <v>KG</v>
          </cell>
          <cell r="G128">
            <v>12084.61</v>
          </cell>
          <cell r="H128" t="str">
            <v>FS00</v>
          </cell>
          <cell r="I128" t="str">
            <v>KG</v>
          </cell>
          <cell r="J128" t="b">
            <v>1</v>
          </cell>
          <cell r="K128">
            <v>1</v>
          </cell>
          <cell r="L128">
            <v>1</v>
          </cell>
          <cell r="M128">
            <v>1</v>
          </cell>
          <cell r="N128">
            <v>12084.61</v>
          </cell>
        </row>
        <row r="129">
          <cell r="A129" t="str">
            <v>104541850-KG</v>
          </cell>
          <cell r="B129" t="str">
            <v>FS00</v>
          </cell>
          <cell r="C129" t="str">
            <v>104541850FS00</v>
          </cell>
          <cell r="D129">
            <v>104541850</v>
          </cell>
          <cell r="E129" t="str">
            <v>KG</v>
          </cell>
          <cell r="F129" t="str">
            <v>KG</v>
          </cell>
          <cell r="G129">
            <v>10326</v>
          </cell>
          <cell r="H129" t="str">
            <v>FS00</v>
          </cell>
          <cell r="I129" t="str">
            <v>KG</v>
          </cell>
          <cell r="J129" t="b">
            <v>1</v>
          </cell>
          <cell r="K129">
            <v>1</v>
          </cell>
          <cell r="L129">
            <v>1</v>
          </cell>
          <cell r="M129">
            <v>1</v>
          </cell>
          <cell r="N129">
            <v>10326</v>
          </cell>
        </row>
        <row r="130">
          <cell r="A130" t="str">
            <v>104542590-KG</v>
          </cell>
          <cell r="B130" t="str">
            <v>FS00</v>
          </cell>
          <cell r="C130" t="str">
            <v>104542590FS00</v>
          </cell>
          <cell r="D130">
            <v>104542590</v>
          </cell>
          <cell r="E130" t="str">
            <v>KG</v>
          </cell>
          <cell r="F130" t="str">
            <v>KG</v>
          </cell>
          <cell r="G130">
            <v>14938</v>
          </cell>
          <cell r="H130" t="str">
            <v>FS00</v>
          </cell>
          <cell r="I130" t="str">
            <v>KG</v>
          </cell>
          <cell r="J130" t="b">
            <v>1</v>
          </cell>
          <cell r="K130">
            <v>1</v>
          </cell>
          <cell r="L130">
            <v>1</v>
          </cell>
          <cell r="M130">
            <v>1</v>
          </cell>
          <cell r="N130">
            <v>14938</v>
          </cell>
        </row>
        <row r="131">
          <cell r="A131" t="str">
            <v>104542660-KG</v>
          </cell>
          <cell r="B131" t="str">
            <v>FS00</v>
          </cell>
          <cell r="C131" t="str">
            <v>104542660FS00</v>
          </cell>
          <cell r="D131">
            <v>104542660</v>
          </cell>
          <cell r="E131" t="str">
            <v>KG</v>
          </cell>
          <cell r="F131" t="str">
            <v>KG</v>
          </cell>
          <cell r="G131">
            <v>5400</v>
          </cell>
          <cell r="H131" t="str">
            <v>FS00</v>
          </cell>
          <cell r="I131" t="str">
            <v>KG</v>
          </cell>
          <cell r="J131" t="b">
            <v>1</v>
          </cell>
          <cell r="K131">
            <v>1</v>
          </cell>
          <cell r="L131">
            <v>1</v>
          </cell>
          <cell r="M131">
            <v>1</v>
          </cell>
          <cell r="N131">
            <v>5400</v>
          </cell>
        </row>
        <row r="132">
          <cell r="A132" t="str">
            <v>104500580-KG</v>
          </cell>
          <cell r="B132" t="str">
            <v>FS00</v>
          </cell>
          <cell r="C132" t="str">
            <v>104500580FS00</v>
          </cell>
          <cell r="D132">
            <v>104500580</v>
          </cell>
          <cell r="E132" t="str">
            <v>KG</v>
          </cell>
          <cell r="F132" t="str">
            <v>KG</v>
          </cell>
          <cell r="G132">
            <v>10467.01</v>
          </cell>
          <cell r="H132" t="str">
            <v>FS00</v>
          </cell>
          <cell r="I132" t="str">
            <v>KG</v>
          </cell>
          <cell r="J132" t="b">
            <v>1</v>
          </cell>
          <cell r="K132">
            <v>1</v>
          </cell>
          <cell r="L132">
            <v>1</v>
          </cell>
          <cell r="M132">
            <v>1</v>
          </cell>
          <cell r="N132">
            <v>10467.01</v>
          </cell>
        </row>
        <row r="133">
          <cell r="A133" t="str">
            <v>104539830-KG</v>
          </cell>
          <cell r="B133" t="str">
            <v>FS00</v>
          </cell>
          <cell r="C133" t="str">
            <v>104539830FS00</v>
          </cell>
          <cell r="D133">
            <v>104539830</v>
          </cell>
          <cell r="E133" t="str">
            <v>KG</v>
          </cell>
          <cell r="F133" t="str">
            <v>KG</v>
          </cell>
          <cell r="G133">
            <v>16467</v>
          </cell>
          <cell r="H133" t="str">
            <v>FS00</v>
          </cell>
          <cell r="I133" t="str">
            <v>KG</v>
          </cell>
          <cell r="J133" t="b">
            <v>1</v>
          </cell>
          <cell r="K133">
            <v>1</v>
          </cell>
          <cell r="L133">
            <v>1</v>
          </cell>
          <cell r="M133">
            <v>1</v>
          </cell>
          <cell r="N133">
            <v>16467</v>
          </cell>
        </row>
        <row r="134">
          <cell r="A134" t="str">
            <v>104518830-KG</v>
          </cell>
          <cell r="B134" t="str">
            <v>FS00</v>
          </cell>
          <cell r="C134" t="str">
            <v>104518830FS00</v>
          </cell>
          <cell r="D134">
            <v>104518830</v>
          </cell>
          <cell r="E134" t="str">
            <v>KG</v>
          </cell>
          <cell r="F134" t="str">
            <v>KG</v>
          </cell>
          <cell r="G134">
            <v>30428.48</v>
          </cell>
          <cell r="H134" t="str">
            <v>FS00</v>
          </cell>
          <cell r="I134" t="str">
            <v>KG</v>
          </cell>
          <cell r="J134" t="b">
            <v>1</v>
          </cell>
          <cell r="K134">
            <v>1</v>
          </cell>
          <cell r="L134">
            <v>1</v>
          </cell>
          <cell r="M134">
            <v>1</v>
          </cell>
          <cell r="N134">
            <v>30428.48</v>
          </cell>
        </row>
        <row r="135">
          <cell r="A135" t="str">
            <v>104547640-KG</v>
          </cell>
          <cell r="B135" t="str">
            <v>FS00</v>
          </cell>
          <cell r="C135" t="str">
            <v>104547640FS00</v>
          </cell>
          <cell r="D135">
            <v>104547640</v>
          </cell>
          <cell r="E135" t="str">
            <v>KG</v>
          </cell>
          <cell r="F135" t="str">
            <v>KG</v>
          </cell>
          <cell r="G135">
            <v>8680</v>
          </cell>
          <cell r="H135" t="str">
            <v>FS00</v>
          </cell>
          <cell r="I135" t="str">
            <v>KG</v>
          </cell>
          <cell r="J135" t="b">
            <v>1</v>
          </cell>
          <cell r="K135">
            <v>1</v>
          </cell>
          <cell r="L135">
            <v>1</v>
          </cell>
          <cell r="M135">
            <v>1</v>
          </cell>
          <cell r="N135">
            <v>8680</v>
          </cell>
        </row>
        <row r="136">
          <cell r="A136" t="str">
            <v>104547630-KG</v>
          </cell>
          <cell r="B136" t="str">
            <v>FS00</v>
          </cell>
          <cell r="C136" t="str">
            <v>104547630FS00</v>
          </cell>
          <cell r="D136">
            <v>104547630</v>
          </cell>
          <cell r="E136" t="str">
            <v>KG</v>
          </cell>
          <cell r="F136" t="str">
            <v>KG</v>
          </cell>
          <cell r="G136">
            <v>11749</v>
          </cell>
          <cell r="H136" t="str">
            <v>FS00</v>
          </cell>
          <cell r="I136" t="str">
            <v>KG</v>
          </cell>
          <cell r="J136" t="b">
            <v>1</v>
          </cell>
          <cell r="K136">
            <v>1</v>
          </cell>
          <cell r="L136">
            <v>1</v>
          </cell>
          <cell r="M136">
            <v>1</v>
          </cell>
          <cell r="N136">
            <v>11749</v>
          </cell>
        </row>
        <row r="137">
          <cell r="A137" t="str">
            <v>104543140-Z50</v>
          </cell>
          <cell r="B137" t="str">
            <v>FS00</v>
          </cell>
          <cell r="C137" t="str">
            <v>104543140FS00</v>
          </cell>
          <cell r="D137">
            <v>104543140</v>
          </cell>
          <cell r="E137" t="str">
            <v>Z50</v>
          </cell>
          <cell r="F137" t="str">
            <v>Z50</v>
          </cell>
          <cell r="G137">
            <v>75270</v>
          </cell>
          <cell r="H137" t="str">
            <v>FS00</v>
          </cell>
          <cell r="I137" t="str">
            <v>Z50</v>
          </cell>
          <cell r="J137" t="b">
            <v>1</v>
          </cell>
          <cell r="K137">
            <v>1</v>
          </cell>
          <cell r="L137">
            <v>1</v>
          </cell>
          <cell r="M137">
            <v>1</v>
          </cell>
          <cell r="N137">
            <v>75270</v>
          </cell>
        </row>
        <row r="138">
          <cell r="A138" t="str">
            <v>104548580-UN</v>
          </cell>
          <cell r="B138" t="str">
            <v>FS00</v>
          </cell>
          <cell r="C138" t="str">
            <v>104548580FS00</v>
          </cell>
          <cell r="D138">
            <v>104548580</v>
          </cell>
          <cell r="E138" t="str">
            <v>UN</v>
          </cell>
          <cell r="F138" t="str">
            <v>UN</v>
          </cell>
          <cell r="G138">
            <v>95</v>
          </cell>
          <cell r="H138" t="str">
            <v>FS00</v>
          </cell>
          <cell r="I138" t="str">
            <v>UN</v>
          </cell>
          <cell r="J138" t="b">
            <v>1</v>
          </cell>
          <cell r="K138">
            <v>1</v>
          </cell>
          <cell r="L138">
            <v>1</v>
          </cell>
          <cell r="M138">
            <v>1</v>
          </cell>
          <cell r="N138">
            <v>95</v>
          </cell>
        </row>
        <row r="139">
          <cell r="A139" t="str">
            <v>104544050-CJ</v>
          </cell>
          <cell r="B139" t="str">
            <v>FS00</v>
          </cell>
          <cell r="C139" t="str">
            <v>104544050FS00</v>
          </cell>
          <cell r="D139">
            <v>104544050</v>
          </cell>
          <cell r="E139" t="str">
            <v>CJ</v>
          </cell>
          <cell r="F139" t="str">
            <v>CJ</v>
          </cell>
          <cell r="G139">
            <v>22773</v>
          </cell>
          <cell r="H139" t="str">
            <v>FS00</v>
          </cell>
          <cell r="I139" t="str">
            <v>CJ</v>
          </cell>
          <cell r="J139" t="b">
            <v>1</v>
          </cell>
          <cell r="K139">
            <v>1</v>
          </cell>
          <cell r="L139">
            <v>1</v>
          </cell>
          <cell r="M139">
            <v>1</v>
          </cell>
          <cell r="N139">
            <v>22773</v>
          </cell>
        </row>
        <row r="140">
          <cell r="A140" t="str">
            <v>104544060-CJ</v>
          </cell>
          <cell r="B140" t="str">
            <v>FS00</v>
          </cell>
          <cell r="C140" t="str">
            <v>104544060FS00</v>
          </cell>
          <cell r="D140">
            <v>104544060</v>
          </cell>
          <cell r="E140" t="str">
            <v>CJ</v>
          </cell>
          <cell r="F140" t="str">
            <v>CJ</v>
          </cell>
          <cell r="G140">
            <v>24051</v>
          </cell>
          <cell r="H140" t="str">
            <v>FS00</v>
          </cell>
          <cell r="I140" t="str">
            <v>CJ</v>
          </cell>
          <cell r="J140" t="b">
            <v>1</v>
          </cell>
          <cell r="K140">
            <v>1</v>
          </cell>
          <cell r="L140">
            <v>1</v>
          </cell>
          <cell r="M140">
            <v>1</v>
          </cell>
          <cell r="N140">
            <v>24051</v>
          </cell>
        </row>
        <row r="141">
          <cell r="A141" t="str">
            <v>104548600-UN</v>
          </cell>
          <cell r="B141" t="str">
            <v>FS00</v>
          </cell>
          <cell r="C141" t="str">
            <v>104548600FS00</v>
          </cell>
          <cell r="D141">
            <v>104548600</v>
          </cell>
          <cell r="E141" t="str">
            <v>UN</v>
          </cell>
          <cell r="F141" t="str">
            <v>UN</v>
          </cell>
          <cell r="G141">
            <v>71</v>
          </cell>
          <cell r="H141" t="str">
            <v>FS00</v>
          </cell>
          <cell r="I141" t="str">
            <v>UN</v>
          </cell>
          <cell r="J141" t="b">
            <v>1</v>
          </cell>
          <cell r="K141">
            <v>1</v>
          </cell>
          <cell r="L141">
            <v>1</v>
          </cell>
          <cell r="M141">
            <v>1</v>
          </cell>
          <cell r="N141">
            <v>71</v>
          </cell>
        </row>
        <row r="142">
          <cell r="A142" t="str">
            <v>104548530-C60</v>
          </cell>
          <cell r="B142" t="str">
            <v>FS00</v>
          </cell>
          <cell r="C142" t="str">
            <v>104548530FS00</v>
          </cell>
          <cell r="D142">
            <v>104548530</v>
          </cell>
          <cell r="E142" t="str">
            <v>C60</v>
          </cell>
          <cell r="F142" t="str">
            <v>UN</v>
          </cell>
          <cell r="G142">
            <v>770</v>
          </cell>
          <cell r="H142" t="str">
            <v>FS00</v>
          </cell>
          <cell r="I142" t="str">
            <v>UN</v>
          </cell>
          <cell r="J142" t="b">
            <v>1</v>
          </cell>
          <cell r="K142">
            <v>60</v>
          </cell>
          <cell r="L142">
            <v>1</v>
          </cell>
          <cell r="M142">
            <v>60</v>
          </cell>
          <cell r="N142">
            <v>46200</v>
          </cell>
        </row>
        <row r="143">
          <cell r="A143" t="str">
            <v>104548520-C31</v>
          </cell>
          <cell r="B143" t="str">
            <v>FS00</v>
          </cell>
          <cell r="C143" t="str">
            <v>104548520FS00</v>
          </cell>
          <cell r="D143">
            <v>104548520</v>
          </cell>
          <cell r="E143" t="str">
            <v>C31</v>
          </cell>
          <cell r="F143" t="str">
            <v>UN</v>
          </cell>
          <cell r="G143">
            <v>388</v>
          </cell>
          <cell r="H143" t="str">
            <v>FS00</v>
          </cell>
          <cell r="I143" t="str">
            <v>UN</v>
          </cell>
          <cell r="J143" t="b">
            <v>1</v>
          </cell>
          <cell r="K143">
            <v>31</v>
          </cell>
          <cell r="L143">
            <v>1</v>
          </cell>
          <cell r="M143">
            <v>31</v>
          </cell>
          <cell r="N143">
            <v>12028</v>
          </cell>
        </row>
        <row r="144">
          <cell r="A144" t="str">
            <v>104548510-C20</v>
          </cell>
          <cell r="B144" t="str">
            <v>FS00</v>
          </cell>
          <cell r="C144" t="str">
            <v>104548510FS00</v>
          </cell>
          <cell r="D144">
            <v>104548510</v>
          </cell>
          <cell r="E144" t="str">
            <v>C20</v>
          </cell>
          <cell r="F144" t="str">
            <v>UN</v>
          </cell>
          <cell r="G144">
            <v>624</v>
          </cell>
          <cell r="H144" t="str">
            <v>FS00</v>
          </cell>
          <cell r="I144" t="str">
            <v>UN</v>
          </cell>
          <cell r="J144" t="b">
            <v>1</v>
          </cell>
          <cell r="K144">
            <v>20</v>
          </cell>
          <cell r="L144">
            <v>1</v>
          </cell>
          <cell r="M144">
            <v>20</v>
          </cell>
          <cell r="N144">
            <v>12480</v>
          </cell>
        </row>
        <row r="145">
          <cell r="A145" t="str">
            <v>104548500-C20</v>
          </cell>
          <cell r="B145" t="str">
            <v>FS00</v>
          </cell>
          <cell r="C145" t="str">
            <v>104548500FS00</v>
          </cell>
          <cell r="D145">
            <v>104548500</v>
          </cell>
          <cell r="E145" t="str">
            <v>C20</v>
          </cell>
          <cell r="F145" t="str">
            <v>UN</v>
          </cell>
          <cell r="G145">
            <v>799</v>
          </cell>
          <cell r="H145" t="str">
            <v>FS00</v>
          </cell>
          <cell r="I145" t="str">
            <v>UN</v>
          </cell>
          <cell r="J145" t="b">
            <v>1</v>
          </cell>
          <cell r="K145">
            <v>20</v>
          </cell>
          <cell r="L145">
            <v>1</v>
          </cell>
          <cell r="M145">
            <v>20</v>
          </cell>
          <cell r="N145">
            <v>15980</v>
          </cell>
        </row>
        <row r="146">
          <cell r="A146" t="str">
            <v>104548590-C20</v>
          </cell>
          <cell r="B146" t="str">
            <v>FS00</v>
          </cell>
          <cell r="C146" t="str">
            <v>104548590FS00</v>
          </cell>
          <cell r="D146">
            <v>104548590</v>
          </cell>
          <cell r="E146" t="str">
            <v>C20</v>
          </cell>
          <cell r="F146" t="str">
            <v>UN</v>
          </cell>
          <cell r="G146">
            <v>865</v>
          </cell>
          <cell r="H146" t="str">
            <v>FS00</v>
          </cell>
          <cell r="I146" t="str">
            <v>UN</v>
          </cell>
          <cell r="J146" t="b">
            <v>1</v>
          </cell>
          <cell r="K146">
            <v>20</v>
          </cell>
          <cell r="L146">
            <v>1</v>
          </cell>
          <cell r="M146">
            <v>20</v>
          </cell>
          <cell r="N146">
            <v>17300</v>
          </cell>
        </row>
        <row r="147">
          <cell r="A147" t="str">
            <v>104548570-C40</v>
          </cell>
          <cell r="B147" t="str">
            <v>FS00</v>
          </cell>
          <cell r="C147" t="str">
            <v>104548570FS00</v>
          </cell>
          <cell r="D147">
            <v>104548570</v>
          </cell>
          <cell r="E147" t="str">
            <v>C40</v>
          </cell>
          <cell r="F147" t="str">
            <v>UN</v>
          </cell>
          <cell r="G147">
            <v>244</v>
          </cell>
          <cell r="H147" t="str">
            <v>FS00</v>
          </cell>
          <cell r="I147" t="str">
            <v>UN</v>
          </cell>
          <cell r="J147" t="b">
            <v>1</v>
          </cell>
          <cell r="K147">
            <v>40</v>
          </cell>
          <cell r="L147">
            <v>1</v>
          </cell>
          <cell r="M147">
            <v>40</v>
          </cell>
          <cell r="N147">
            <v>9760</v>
          </cell>
        </row>
        <row r="148">
          <cell r="A148" t="str">
            <v>104548560-C31</v>
          </cell>
          <cell r="B148" t="str">
            <v>FS00</v>
          </cell>
          <cell r="C148" t="str">
            <v>104548560FS00</v>
          </cell>
          <cell r="D148">
            <v>104548560</v>
          </cell>
          <cell r="E148" t="str">
            <v>C31</v>
          </cell>
          <cell r="F148" t="str">
            <v>UN</v>
          </cell>
          <cell r="G148">
            <v>623</v>
          </cell>
          <cell r="H148" t="str">
            <v>FS00</v>
          </cell>
          <cell r="I148" t="str">
            <v>UN</v>
          </cell>
          <cell r="J148" t="b">
            <v>1</v>
          </cell>
          <cell r="K148">
            <v>31</v>
          </cell>
          <cell r="L148">
            <v>1</v>
          </cell>
          <cell r="M148">
            <v>31</v>
          </cell>
          <cell r="N148">
            <v>19313</v>
          </cell>
        </row>
        <row r="149">
          <cell r="A149" t="str">
            <v>104548550-C20</v>
          </cell>
          <cell r="B149" t="str">
            <v>FS00</v>
          </cell>
          <cell r="C149" t="str">
            <v>104548550FS00</v>
          </cell>
          <cell r="D149">
            <v>104548550</v>
          </cell>
          <cell r="E149" t="str">
            <v>C20</v>
          </cell>
          <cell r="F149" t="str">
            <v>UN</v>
          </cell>
          <cell r="G149">
            <v>884</v>
          </cell>
          <cell r="H149" t="str">
            <v>FS00</v>
          </cell>
          <cell r="I149" t="str">
            <v>UN</v>
          </cell>
          <cell r="J149" t="b">
            <v>1</v>
          </cell>
          <cell r="K149">
            <v>20</v>
          </cell>
          <cell r="L149">
            <v>1</v>
          </cell>
          <cell r="M149">
            <v>20</v>
          </cell>
          <cell r="N149">
            <v>17680</v>
          </cell>
        </row>
        <row r="150">
          <cell r="A150" t="str">
            <v>104548540-C18</v>
          </cell>
          <cell r="B150" t="str">
            <v>FS00</v>
          </cell>
          <cell r="C150" t="str">
            <v>104548540FS00</v>
          </cell>
          <cell r="D150">
            <v>104548540</v>
          </cell>
          <cell r="E150" t="str">
            <v>C18</v>
          </cell>
          <cell r="F150" t="str">
            <v>UN</v>
          </cell>
          <cell r="G150">
            <v>1117</v>
          </cell>
          <cell r="H150" t="str">
            <v>FS00</v>
          </cell>
          <cell r="I150" t="str">
            <v>UN</v>
          </cell>
          <cell r="J150" t="b">
            <v>1</v>
          </cell>
          <cell r="K150">
            <v>18</v>
          </cell>
          <cell r="L150">
            <v>1</v>
          </cell>
          <cell r="M150">
            <v>18</v>
          </cell>
          <cell r="N150">
            <v>20106</v>
          </cell>
        </row>
        <row r="151">
          <cell r="A151" t="str">
            <v>101600020-C12</v>
          </cell>
          <cell r="B151" t="str">
            <v>FS00</v>
          </cell>
          <cell r="C151" t="str">
            <v>101600020FS00</v>
          </cell>
          <cell r="D151">
            <v>101600020</v>
          </cell>
          <cell r="E151" t="str">
            <v>C12</v>
          </cell>
          <cell r="F151" t="str">
            <v>UN</v>
          </cell>
          <cell r="G151">
            <v>2662.25</v>
          </cell>
          <cell r="H151" t="str">
            <v>FS00</v>
          </cell>
          <cell r="I151" t="str">
            <v>UN</v>
          </cell>
          <cell r="J151" t="b">
            <v>1</v>
          </cell>
          <cell r="K151">
            <v>12</v>
          </cell>
          <cell r="L151">
            <v>1</v>
          </cell>
          <cell r="M151">
            <v>12</v>
          </cell>
          <cell r="N151">
            <v>31947</v>
          </cell>
        </row>
        <row r="152">
          <cell r="A152" t="str">
            <v>101600050-C12</v>
          </cell>
          <cell r="B152" t="str">
            <v>FS00</v>
          </cell>
          <cell r="C152" t="str">
            <v>101600050FS00</v>
          </cell>
          <cell r="D152">
            <v>101600050</v>
          </cell>
          <cell r="E152" t="str">
            <v>C12</v>
          </cell>
          <cell r="F152" t="e">
            <v>#N/A</v>
          </cell>
          <cell r="G152" t="e">
            <v>#N/A</v>
          </cell>
          <cell r="H152" t="e">
            <v>#N/A</v>
          </cell>
          <cell r="I152" t="str">
            <v>UN</v>
          </cell>
          <cell r="J152" t="e">
            <v>#N/A</v>
          </cell>
          <cell r="K152">
            <v>12</v>
          </cell>
          <cell r="L152">
            <v>1</v>
          </cell>
          <cell r="M152">
            <v>12</v>
          </cell>
          <cell r="N152" t="e">
            <v>#N/A</v>
          </cell>
        </row>
        <row r="153">
          <cell r="A153" t="str">
            <v>101600070-C06</v>
          </cell>
          <cell r="B153" t="str">
            <v>FS00</v>
          </cell>
          <cell r="C153" t="str">
            <v>101600070FS00</v>
          </cell>
          <cell r="D153">
            <v>101600070</v>
          </cell>
          <cell r="E153" t="str">
            <v>C06</v>
          </cell>
          <cell r="F153" t="str">
            <v>UN</v>
          </cell>
          <cell r="G153">
            <v>3165</v>
          </cell>
          <cell r="H153" t="str">
            <v>FS00</v>
          </cell>
          <cell r="I153" t="str">
            <v>UN</v>
          </cell>
          <cell r="J153" t="b">
            <v>1</v>
          </cell>
          <cell r="K153">
            <v>6</v>
          </cell>
          <cell r="L153">
            <v>1</v>
          </cell>
          <cell r="M153">
            <v>6</v>
          </cell>
          <cell r="N153">
            <v>18990</v>
          </cell>
        </row>
        <row r="154">
          <cell r="A154" t="str">
            <v>104533810-KG</v>
          </cell>
          <cell r="B154" t="str">
            <v>FS00</v>
          </cell>
          <cell r="C154" t="str">
            <v>104533810FS00</v>
          </cell>
          <cell r="D154">
            <v>104533810</v>
          </cell>
          <cell r="E154" t="str">
            <v>KG</v>
          </cell>
          <cell r="F154" t="str">
            <v>KG</v>
          </cell>
          <cell r="G154">
            <v>200</v>
          </cell>
          <cell r="H154" t="str">
            <v>FS00</v>
          </cell>
          <cell r="I154" t="str">
            <v>KG</v>
          </cell>
          <cell r="J154" t="b">
            <v>1</v>
          </cell>
          <cell r="K154">
            <v>1</v>
          </cell>
          <cell r="L154">
            <v>1</v>
          </cell>
          <cell r="M154">
            <v>1</v>
          </cell>
          <cell r="N154">
            <v>200</v>
          </cell>
        </row>
        <row r="155">
          <cell r="A155" t="str">
            <v>104547530-KG</v>
          </cell>
          <cell r="B155" t="str">
            <v>FS00</v>
          </cell>
          <cell r="C155" t="str">
            <v>104547530FS00</v>
          </cell>
          <cell r="D155">
            <v>104547530</v>
          </cell>
          <cell r="E155" t="str">
            <v>KG</v>
          </cell>
          <cell r="F155" t="str">
            <v>KG</v>
          </cell>
          <cell r="G155">
            <v>8315</v>
          </cell>
          <cell r="H155" t="str">
            <v>FS00</v>
          </cell>
          <cell r="I155" t="str">
            <v>KG</v>
          </cell>
          <cell r="J155" t="b">
            <v>1</v>
          </cell>
          <cell r="K155">
            <v>1</v>
          </cell>
          <cell r="L155">
            <v>1</v>
          </cell>
          <cell r="M155">
            <v>1</v>
          </cell>
          <cell r="N155">
            <v>8315</v>
          </cell>
        </row>
        <row r="156">
          <cell r="A156" t="str">
            <v>104542640-C12</v>
          </cell>
          <cell r="B156" t="str">
            <v>FS00</v>
          </cell>
          <cell r="C156" t="str">
            <v>104542640FS00</v>
          </cell>
          <cell r="D156">
            <v>104542640</v>
          </cell>
          <cell r="E156" t="str">
            <v>C12</v>
          </cell>
          <cell r="F156" t="str">
            <v>UN</v>
          </cell>
          <cell r="G156">
            <v>12239</v>
          </cell>
          <cell r="H156" t="str">
            <v>FS00</v>
          </cell>
          <cell r="I156" t="str">
            <v>UN</v>
          </cell>
          <cell r="J156" t="b">
            <v>1</v>
          </cell>
          <cell r="K156">
            <v>12</v>
          </cell>
          <cell r="L156">
            <v>1</v>
          </cell>
          <cell r="M156">
            <v>12</v>
          </cell>
          <cell r="N156">
            <v>146868</v>
          </cell>
        </row>
        <row r="157">
          <cell r="A157" t="str">
            <v>104547560-KG</v>
          </cell>
          <cell r="B157" t="str">
            <v>FS00</v>
          </cell>
          <cell r="C157" t="str">
            <v>104547560FS00</v>
          </cell>
          <cell r="D157">
            <v>104547560</v>
          </cell>
          <cell r="E157" t="str">
            <v>KG</v>
          </cell>
          <cell r="F157" t="str">
            <v>KG</v>
          </cell>
          <cell r="G157">
            <v>7765</v>
          </cell>
          <cell r="H157" t="str">
            <v>FS00</v>
          </cell>
          <cell r="I157" t="str">
            <v>KG</v>
          </cell>
          <cell r="J157" t="b">
            <v>1</v>
          </cell>
          <cell r="K157">
            <v>1</v>
          </cell>
          <cell r="L157">
            <v>1</v>
          </cell>
          <cell r="M157">
            <v>1</v>
          </cell>
          <cell r="N157">
            <v>7765</v>
          </cell>
        </row>
        <row r="158">
          <cell r="A158" t="str">
            <v>104547540-C02</v>
          </cell>
          <cell r="B158" t="str">
            <v>FS00</v>
          </cell>
          <cell r="C158" t="str">
            <v>104547540FS00</v>
          </cell>
          <cell r="D158">
            <v>104547540</v>
          </cell>
          <cell r="E158" t="str">
            <v>C02</v>
          </cell>
          <cell r="F158" t="str">
            <v>UN</v>
          </cell>
          <cell r="G158">
            <v>15991</v>
          </cell>
          <cell r="H158" t="str">
            <v>FS00</v>
          </cell>
          <cell r="I158" t="str">
            <v>UN</v>
          </cell>
          <cell r="J158" t="b">
            <v>1</v>
          </cell>
          <cell r="K158">
            <v>2</v>
          </cell>
          <cell r="L158">
            <v>1</v>
          </cell>
          <cell r="M158">
            <v>2</v>
          </cell>
          <cell r="N158">
            <v>31982</v>
          </cell>
        </row>
        <row r="159">
          <cell r="A159" t="str">
            <v>104542790-C02</v>
          </cell>
          <cell r="B159" t="str">
            <v>FS00</v>
          </cell>
          <cell r="C159" t="str">
            <v>104542790FS00</v>
          </cell>
          <cell r="D159">
            <v>104542790</v>
          </cell>
          <cell r="E159" t="str">
            <v>C02</v>
          </cell>
          <cell r="F159" t="str">
            <v>UN</v>
          </cell>
          <cell r="G159">
            <v>27821</v>
          </cell>
          <cell r="H159" t="str">
            <v>FS00</v>
          </cell>
          <cell r="I159" t="str">
            <v>UN</v>
          </cell>
          <cell r="J159" t="b">
            <v>1</v>
          </cell>
          <cell r="K159">
            <v>2</v>
          </cell>
          <cell r="L159">
            <v>1</v>
          </cell>
          <cell r="M159">
            <v>2</v>
          </cell>
          <cell r="N159">
            <v>55642</v>
          </cell>
        </row>
        <row r="160">
          <cell r="A160" t="str">
            <v>104512160-C10</v>
          </cell>
          <cell r="B160" t="str">
            <v>FS00</v>
          </cell>
          <cell r="C160" t="str">
            <v>104512160FS00</v>
          </cell>
          <cell r="D160">
            <v>104512160</v>
          </cell>
          <cell r="E160" t="str">
            <v>C10</v>
          </cell>
          <cell r="F160" t="str">
            <v>UN</v>
          </cell>
          <cell r="G160">
            <v>1847.163</v>
          </cell>
          <cell r="H160" t="str">
            <v>FS00</v>
          </cell>
          <cell r="I160" t="str">
            <v>UN</v>
          </cell>
          <cell r="J160" t="b">
            <v>1</v>
          </cell>
          <cell r="K160">
            <v>10</v>
          </cell>
          <cell r="L160">
            <v>1</v>
          </cell>
          <cell r="M160">
            <v>10</v>
          </cell>
          <cell r="N160">
            <v>18471.63</v>
          </cell>
        </row>
        <row r="161">
          <cell r="A161" t="str">
            <v>209100280-C18</v>
          </cell>
          <cell r="B161" t="str">
            <v>FS00</v>
          </cell>
          <cell r="C161" t="str">
            <v>209100280FS00</v>
          </cell>
          <cell r="D161">
            <v>209100280</v>
          </cell>
          <cell r="E161" t="str">
            <v>C18</v>
          </cell>
          <cell r="F161" t="str">
            <v>UN</v>
          </cell>
          <cell r="G161">
            <v>1653.46</v>
          </cell>
          <cell r="H161" t="str">
            <v>FS00</v>
          </cell>
          <cell r="I161" t="str">
            <v>UN</v>
          </cell>
          <cell r="J161" t="b">
            <v>1</v>
          </cell>
          <cell r="K161">
            <v>18</v>
          </cell>
          <cell r="L161">
            <v>1</v>
          </cell>
          <cell r="M161">
            <v>18</v>
          </cell>
          <cell r="N161">
            <v>29762.28</v>
          </cell>
        </row>
        <row r="162">
          <cell r="A162" t="str">
            <v>209100142-C10</v>
          </cell>
          <cell r="B162" t="str">
            <v>FS00</v>
          </cell>
          <cell r="C162" t="str">
            <v>209100142FS00</v>
          </cell>
          <cell r="D162">
            <v>209100142</v>
          </cell>
          <cell r="E162" t="str">
            <v>C10</v>
          </cell>
          <cell r="F162" t="str">
            <v>UN</v>
          </cell>
          <cell r="G162">
            <v>1265.973</v>
          </cell>
          <cell r="H162" t="str">
            <v>FS00</v>
          </cell>
          <cell r="I162" t="str">
            <v>UN</v>
          </cell>
          <cell r="J162" t="b">
            <v>1</v>
          </cell>
          <cell r="K162">
            <v>10</v>
          </cell>
          <cell r="L162">
            <v>1</v>
          </cell>
          <cell r="M162">
            <v>10</v>
          </cell>
          <cell r="N162">
            <v>12659.73</v>
          </cell>
        </row>
        <row r="163">
          <cell r="A163" t="str">
            <v>209100144-C12</v>
          </cell>
          <cell r="B163" t="str">
            <v>FS00</v>
          </cell>
          <cell r="C163" t="str">
            <v>209100144FS00</v>
          </cell>
          <cell r="D163">
            <v>209100144</v>
          </cell>
          <cell r="E163" t="str">
            <v>C12</v>
          </cell>
          <cell r="F163" t="str">
            <v>UN</v>
          </cell>
          <cell r="G163">
            <v>1322.3875</v>
          </cell>
          <cell r="H163" t="str">
            <v>FS00</v>
          </cell>
          <cell r="I163" t="str">
            <v>UN</v>
          </cell>
          <cell r="J163" t="b">
            <v>1</v>
          </cell>
          <cell r="K163">
            <v>12</v>
          </cell>
          <cell r="L163">
            <v>1</v>
          </cell>
          <cell r="M163">
            <v>12</v>
          </cell>
          <cell r="N163">
            <v>15868.650000000001</v>
          </cell>
        </row>
        <row r="164">
          <cell r="A164" t="str">
            <v>209100143-C16</v>
          </cell>
          <cell r="B164" t="str">
            <v>FS00</v>
          </cell>
          <cell r="C164" t="str">
            <v>209100143FS00</v>
          </cell>
          <cell r="D164">
            <v>209100143</v>
          </cell>
          <cell r="E164" t="str">
            <v>C16</v>
          </cell>
          <cell r="F164" t="str">
            <v>UN</v>
          </cell>
          <cell r="G164">
            <v>1118.6556250000001</v>
          </cell>
          <cell r="H164" t="str">
            <v>FS00</v>
          </cell>
          <cell r="I164" t="str">
            <v>UN</v>
          </cell>
          <cell r="J164" t="b">
            <v>1</v>
          </cell>
          <cell r="K164">
            <v>16</v>
          </cell>
          <cell r="L164">
            <v>1</v>
          </cell>
          <cell r="M164">
            <v>16</v>
          </cell>
          <cell r="N164">
            <v>17898.490000000002</v>
          </cell>
        </row>
        <row r="165">
          <cell r="A165" t="str">
            <v>209100146-C20</v>
          </cell>
          <cell r="B165" t="str">
            <v>FS00</v>
          </cell>
          <cell r="C165" t="str">
            <v>209100146FS00</v>
          </cell>
          <cell r="D165">
            <v>209100146</v>
          </cell>
          <cell r="E165" t="str">
            <v>C20</v>
          </cell>
          <cell r="F165" t="str">
            <v>UN</v>
          </cell>
          <cell r="G165">
            <v>925.94299999999998</v>
          </cell>
          <cell r="H165" t="str">
            <v>FS00</v>
          </cell>
          <cell r="I165" t="str">
            <v>UN</v>
          </cell>
          <cell r="J165" t="b">
            <v>1</v>
          </cell>
          <cell r="K165">
            <v>20</v>
          </cell>
          <cell r="L165">
            <v>1</v>
          </cell>
          <cell r="M165">
            <v>20</v>
          </cell>
          <cell r="N165">
            <v>18518.86</v>
          </cell>
        </row>
        <row r="166">
          <cell r="A166" t="str">
            <v>104547370-C16</v>
          </cell>
          <cell r="B166" t="str">
            <v>FS00</v>
          </cell>
          <cell r="C166" t="str">
            <v>104547370FS00</v>
          </cell>
          <cell r="D166">
            <v>104547370</v>
          </cell>
          <cell r="E166" t="str">
            <v>C16</v>
          </cell>
          <cell r="F166" t="str">
            <v>UN</v>
          </cell>
          <cell r="G166">
            <v>1452</v>
          </cell>
          <cell r="H166" t="str">
            <v>FS00</v>
          </cell>
          <cell r="I166" t="str">
            <v>UN</v>
          </cell>
          <cell r="J166" t="b">
            <v>1</v>
          </cell>
          <cell r="K166">
            <v>16</v>
          </cell>
          <cell r="L166">
            <v>1</v>
          </cell>
          <cell r="M166">
            <v>16</v>
          </cell>
          <cell r="N166">
            <v>23232</v>
          </cell>
        </row>
        <row r="167">
          <cell r="A167" t="str">
            <v>104547380-C16</v>
          </cell>
          <cell r="B167" t="str">
            <v>FS00</v>
          </cell>
          <cell r="C167" t="str">
            <v>104547380FS00</v>
          </cell>
          <cell r="D167">
            <v>104547380</v>
          </cell>
          <cell r="E167" t="str">
            <v>C16</v>
          </cell>
          <cell r="F167" t="str">
            <v>UN</v>
          </cell>
          <cell r="G167">
            <v>1847</v>
          </cell>
          <cell r="H167" t="str">
            <v>FS00</v>
          </cell>
          <cell r="I167" t="str">
            <v>UN</v>
          </cell>
          <cell r="J167" t="b">
            <v>1</v>
          </cell>
          <cell r="K167">
            <v>16</v>
          </cell>
          <cell r="L167">
            <v>1</v>
          </cell>
          <cell r="M167">
            <v>16</v>
          </cell>
          <cell r="N167">
            <v>29552</v>
          </cell>
        </row>
        <row r="168">
          <cell r="A168" t="str">
            <v>105201270-2Q</v>
          </cell>
          <cell r="B168" t="str">
            <v>FS00</v>
          </cell>
          <cell r="C168" t="str">
            <v>105201270FS00</v>
          </cell>
          <cell r="D168">
            <v>105201270</v>
          </cell>
          <cell r="E168" t="str">
            <v>2Q</v>
          </cell>
          <cell r="F168" t="str">
            <v>2Q</v>
          </cell>
          <cell r="G168">
            <v>76003.44</v>
          </cell>
          <cell r="H168" t="str">
            <v>FS00</v>
          </cell>
          <cell r="I168" t="str">
            <v>2Q</v>
          </cell>
          <cell r="J168" t="b">
            <v>1</v>
          </cell>
          <cell r="K168">
            <v>1</v>
          </cell>
          <cell r="L168">
            <v>1</v>
          </cell>
          <cell r="M168">
            <v>1</v>
          </cell>
          <cell r="N168">
            <v>76003.44</v>
          </cell>
        </row>
        <row r="169">
          <cell r="A169" t="str">
            <v>104548320-X00</v>
          </cell>
          <cell r="B169" t="str">
            <v>FS00</v>
          </cell>
          <cell r="C169" t="str">
            <v>104548320FS00</v>
          </cell>
          <cell r="D169">
            <v>104548320</v>
          </cell>
          <cell r="E169" t="str">
            <v>X00</v>
          </cell>
          <cell r="F169" t="str">
            <v>UN</v>
          </cell>
          <cell r="G169">
            <v>114</v>
          </cell>
          <cell r="H169" t="str">
            <v>FS00</v>
          </cell>
          <cell r="I169" t="str">
            <v>UN</v>
          </cell>
          <cell r="J169" t="b">
            <v>1</v>
          </cell>
          <cell r="K169">
            <v>300</v>
          </cell>
          <cell r="L169">
            <v>1</v>
          </cell>
          <cell r="M169">
            <v>300</v>
          </cell>
          <cell r="N169">
            <v>34200</v>
          </cell>
        </row>
        <row r="170">
          <cell r="A170" t="str">
            <v>104548350-X00</v>
          </cell>
          <cell r="B170" t="str">
            <v>FS00</v>
          </cell>
          <cell r="C170" t="str">
            <v>104548350FS00</v>
          </cell>
          <cell r="D170">
            <v>104548350</v>
          </cell>
          <cell r="E170" t="str">
            <v>X00</v>
          </cell>
          <cell r="F170" t="str">
            <v>UN</v>
          </cell>
          <cell r="G170">
            <v>76</v>
          </cell>
          <cell r="H170" t="str">
            <v>FS00</v>
          </cell>
          <cell r="I170" t="str">
            <v>UN</v>
          </cell>
          <cell r="J170" t="b">
            <v>1</v>
          </cell>
          <cell r="K170">
            <v>300</v>
          </cell>
          <cell r="L170">
            <v>1</v>
          </cell>
          <cell r="M170">
            <v>300</v>
          </cell>
          <cell r="N170">
            <v>22800</v>
          </cell>
        </row>
        <row r="171">
          <cell r="A171" t="str">
            <v>104548360-1Q</v>
          </cell>
          <cell r="B171" t="str">
            <v>FS00</v>
          </cell>
          <cell r="C171" t="str">
            <v>104548360FS00</v>
          </cell>
          <cell r="D171">
            <v>104548360</v>
          </cell>
          <cell r="E171" t="str">
            <v>1Q</v>
          </cell>
          <cell r="F171" t="str">
            <v>UN</v>
          </cell>
          <cell r="G171">
            <v>23</v>
          </cell>
          <cell r="H171" t="str">
            <v>FS00</v>
          </cell>
          <cell r="I171" t="str">
            <v>UN</v>
          </cell>
          <cell r="J171" t="b">
            <v>1</v>
          </cell>
          <cell r="K171">
            <v>1000</v>
          </cell>
          <cell r="L171">
            <v>1</v>
          </cell>
          <cell r="M171">
            <v>1000</v>
          </cell>
          <cell r="N171">
            <v>23000</v>
          </cell>
        </row>
        <row r="172">
          <cell r="A172" t="str">
            <v>104548370-1Q</v>
          </cell>
          <cell r="B172" t="str">
            <v>FS00</v>
          </cell>
          <cell r="C172" t="str">
            <v>104548370FS00</v>
          </cell>
          <cell r="D172">
            <v>104548370</v>
          </cell>
          <cell r="E172" t="str">
            <v>1Q</v>
          </cell>
          <cell r="F172" t="str">
            <v>UN</v>
          </cell>
          <cell r="G172">
            <v>18</v>
          </cell>
          <cell r="H172" t="str">
            <v>FS00</v>
          </cell>
          <cell r="I172" t="str">
            <v>UN</v>
          </cell>
          <cell r="J172" t="b">
            <v>1</v>
          </cell>
          <cell r="K172">
            <v>1000</v>
          </cell>
          <cell r="L172">
            <v>1</v>
          </cell>
          <cell r="M172">
            <v>1000</v>
          </cell>
          <cell r="N172">
            <v>18000</v>
          </cell>
        </row>
        <row r="173">
          <cell r="A173" t="str">
            <v>104548380-V00</v>
          </cell>
          <cell r="B173" t="str">
            <v>FS00</v>
          </cell>
          <cell r="C173" t="str">
            <v>104548380FS00</v>
          </cell>
          <cell r="D173">
            <v>104548380</v>
          </cell>
          <cell r="E173" t="str">
            <v>V00</v>
          </cell>
          <cell r="F173" t="str">
            <v>UN</v>
          </cell>
          <cell r="G173">
            <v>60</v>
          </cell>
          <cell r="H173" t="str">
            <v>FS00</v>
          </cell>
          <cell r="I173" t="str">
            <v>UN</v>
          </cell>
          <cell r="J173" t="b">
            <v>1</v>
          </cell>
          <cell r="K173">
            <v>500</v>
          </cell>
          <cell r="L173">
            <v>1</v>
          </cell>
          <cell r="M173">
            <v>500</v>
          </cell>
          <cell r="N173">
            <v>30000</v>
          </cell>
        </row>
        <row r="174">
          <cell r="A174" t="str">
            <v>104541910-1Q</v>
          </cell>
          <cell r="B174" t="str">
            <v>FS00</v>
          </cell>
          <cell r="C174" t="str">
            <v>104541910FS00</v>
          </cell>
          <cell r="D174">
            <v>104541910</v>
          </cell>
          <cell r="E174" t="str">
            <v>1Q</v>
          </cell>
          <cell r="F174" t="str">
            <v>UN</v>
          </cell>
          <cell r="G174">
            <v>60</v>
          </cell>
          <cell r="H174" t="str">
            <v>FS00</v>
          </cell>
          <cell r="I174" t="str">
            <v>UN</v>
          </cell>
          <cell r="J174" t="b">
            <v>1</v>
          </cell>
          <cell r="K174">
            <v>1000</v>
          </cell>
          <cell r="L174">
            <v>1</v>
          </cell>
          <cell r="M174">
            <v>1000</v>
          </cell>
          <cell r="N174">
            <v>60000</v>
          </cell>
        </row>
        <row r="175">
          <cell r="A175" t="str">
            <v>104541920-V00</v>
          </cell>
          <cell r="B175" t="str">
            <v>FS00</v>
          </cell>
          <cell r="C175" t="str">
            <v>104541920FS00</v>
          </cell>
          <cell r="D175">
            <v>104541920</v>
          </cell>
          <cell r="E175" t="str">
            <v>V00</v>
          </cell>
          <cell r="F175" t="str">
            <v>UN</v>
          </cell>
          <cell r="G175">
            <v>105</v>
          </cell>
          <cell r="H175" t="str">
            <v>FS00</v>
          </cell>
          <cell r="I175" t="str">
            <v>UN</v>
          </cell>
          <cell r="J175" t="b">
            <v>1</v>
          </cell>
          <cell r="K175">
            <v>500</v>
          </cell>
          <cell r="L175">
            <v>1</v>
          </cell>
          <cell r="M175">
            <v>500</v>
          </cell>
          <cell r="N175">
            <v>52500</v>
          </cell>
        </row>
        <row r="176">
          <cell r="A176" t="str">
            <v>104541900-1Q</v>
          </cell>
          <cell r="B176" t="str">
            <v>FS00</v>
          </cell>
          <cell r="C176" t="str">
            <v>104541900FS00</v>
          </cell>
          <cell r="D176">
            <v>104541900</v>
          </cell>
          <cell r="E176" t="str">
            <v>1Q</v>
          </cell>
          <cell r="F176" t="str">
            <v>UN</v>
          </cell>
          <cell r="G176">
            <v>62</v>
          </cell>
          <cell r="H176" t="str">
            <v>FS00</v>
          </cell>
          <cell r="I176" t="str">
            <v>UN</v>
          </cell>
          <cell r="J176" t="b">
            <v>1</v>
          </cell>
          <cell r="K176">
            <v>1000</v>
          </cell>
          <cell r="L176">
            <v>1</v>
          </cell>
          <cell r="M176">
            <v>1000</v>
          </cell>
          <cell r="N176">
            <v>62000</v>
          </cell>
        </row>
        <row r="177">
          <cell r="A177" t="str">
            <v>104542540-1Q</v>
          </cell>
          <cell r="B177" t="str">
            <v>FS00</v>
          </cell>
          <cell r="C177" t="str">
            <v>104542540FS00</v>
          </cell>
          <cell r="D177">
            <v>104542540</v>
          </cell>
          <cell r="E177" t="str">
            <v>1Q</v>
          </cell>
          <cell r="F177" t="str">
            <v>UN</v>
          </cell>
          <cell r="G177">
            <v>44</v>
          </cell>
          <cell r="H177" t="str">
            <v>FS00</v>
          </cell>
          <cell r="I177" t="str">
            <v>UN</v>
          </cell>
          <cell r="J177" t="b">
            <v>1</v>
          </cell>
          <cell r="K177">
            <v>1000</v>
          </cell>
          <cell r="L177">
            <v>1</v>
          </cell>
          <cell r="M177">
            <v>1000</v>
          </cell>
          <cell r="N177">
            <v>44000</v>
          </cell>
        </row>
        <row r="178">
          <cell r="A178" t="str">
            <v>104548330-X00</v>
          </cell>
          <cell r="B178" t="str">
            <v>FS00</v>
          </cell>
          <cell r="C178" t="str">
            <v>104548330FS00</v>
          </cell>
          <cell r="D178">
            <v>104548330</v>
          </cell>
          <cell r="E178" t="str">
            <v>X00</v>
          </cell>
          <cell r="F178" t="str">
            <v>UN</v>
          </cell>
          <cell r="G178">
            <v>74</v>
          </cell>
          <cell r="H178" t="str">
            <v>FS00</v>
          </cell>
          <cell r="I178" t="str">
            <v>UN</v>
          </cell>
          <cell r="J178" t="b">
            <v>1</v>
          </cell>
          <cell r="K178">
            <v>300</v>
          </cell>
          <cell r="L178">
            <v>1</v>
          </cell>
          <cell r="M178">
            <v>300</v>
          </cell>
          <cell r="N178">
            <v>22200</v>
          </cell>
        </row>
        <row r="179">
          <cell r="A179" t="str">
            <v>104548390-X00</v>
          </cell>
          <cell r="B179" t="str">
            <v>FS00</v>
          </cell>
          <cell r="C179" t="str">
            <v>104548390FS00</v>
          </cell>
          <cell r="D179">
            <v>104548390</v>
          </cell>
          <cell r="E179" t="str">
            <v>X00</v>
          </cell>
          <cell r="F179" t="str">
            <v>UN</v>
          </cell>
          <cell r="G179">
            <v>49</v>
          </cell>
          <cell r="H179" t="str">
            <v>FS00</v>
          </cell>
          <cell r="I179" t="str">
            <v>UN</v>
          </cell>
          <cell r="J179" t="b">
            <v>1</v>
          </cell>
          <cell r="K179">
            <v>300</v>
          </cell>
          <cell r="L179">
            <v>1</v>
          </cell>
          <cell r="M179">
            <v>300</v>
          </cell>
          <cell r="N179">
            <v>14700</v>
          </cell>
        </row>
        <row r="180">
          <cell r="A180" t="str">
            <v>104542950-1Q</v>
          </cell>
          <cell r="B180" t="str">
            <v>FS00</v>
          </cell>
          <cell r="C180" t="str">
            <v>104542950FS00</v>
          </cell>
          <cell r="D180">
            <v>104542950</v>
          </cell>
          <cell r="E180" t="str">
            <v>1Q</v>
          </cell>
          <cell r="F180" t="str">
            <v>UN</v>
          </cell>
          <cell r="G180">
            <v>371</v>
          </cell>
          <cell r="H180" t="str">
            <v>FS00</v>
          </cell>
          <cell r="I180" t="str">
            <v>UN</v>
          </cell>
          <cell r="J180" t="b">
            <v>1</v>
          </cell>
          <cell r="K180">
            <v>100</v>
          </cell>
          <cell r="L180">
            <v>1</v>
          </cell>
          <cell r="M180">
            <v>100</v>
          </cell>
          <cell r="N180">
            <v>37100</v>
          </cell>
        </row>
        <row r="181">
          <cell r="A181" t="str">
            <v>104541930-1Q</v>
          </cell>
          <cell r="B181" t="str">
            <v>FS00</v>
          </cell>
          <cell r="C181" t="str">
            <v>104541930FS00</v>
          </cell>
          <cell r="D181">
            <v>104541930</v>
          </cell>
          <cell r="E181" t="str">
            <v>1Q</v>
          </cell>
          <cell r="F181" t="str">
            <v>UN</v>
          </cell>
          <cell r="G181">
            <v>43</v>
          </cell>
          <cell r="H181" t="str">
            <v>FS00</v>
          </cell>
          <cell r="I181" t="str">
            <v>UN</v>
          </cell>
          <cell r="J181" t="b">
            <v>1</v>
          </cell>
          <cell r="K181">
            <v>1000</v>
          </cell>
          <cell r="L181">
            <v>1</v>
          </cell>
          <cell r="M181">
            <v>1000</v>
          </cell>
          <cell r="N181">
            <v>43000</v>
          </cell>
        </row>
        <row r="182">
          <cell r="A182" t="str">
            <v>104541940-V00</v>
          </cell>
          <cell r="B182" t="str">
            <v>FS00</v>
          </cell>
          <cell r="C182" t="str">
            <v>104541940FS00</v>
          </cell>
          <cell r="D182">
            <v>104541940</v>
          </cell>
          <cell r="E182" t="str">
            <v>V00</v>
          </cell>
          <cell r="F182" t="str">
            <v>UN</v>
          </cell>
          <cell r="G182">
            <v>56</v>
          </cell>
          <cell r="H182" t="str">
            <v>FS00</v>
          </cell>
          <cell r="I182" t="str">
            <v>UN</v>
          </cell>
          <cell r="J182" t="b">
            <v>1</v>
          </cell>
          <cell r="K182">
            <v>500</v>
          </cell>
          <cell r="L182">
            <v>1</v>
          </cell>
          <cell r="M182">
            <v>500</v>
          </cell>
          <cell r="N182">
            <v>28000</v>
          </cell>
        </row>
        <row r="183">
          <cell r="A183" t="str">
            <v>104548340-V00</v>
          </cell>
          <cell r="B183" t="str">
            <v>FS00</v>
          </cell>
          <cell r="C183" t="str">
            <v>104548340FS00</v>
          </cell>
          <cell r="D183">
            <v>104548340</v>
          </cell>
          <cell r="E183" t="str">
            <v>V00</v>
          </cell>
          <cell r="F183" t="str">
            <v>UN</v>
          </cell>
          <cell r="G183">
            <v>60</v>
          </cell>
          <cell r="H183" t="str">
            <v>FS00</v>
          </cell>
          <cell r="I183" t="str">
            <v>UN</v>
          </cell>
          <cell r="J183" t="b">
            <v>1</v>
          </cell>
          <cell r="K183">
            <v>500</v>
          </cell>
          <cell r="L183">
            <v>1</v>
          </cell>
          <cell r="M183">
            <v>500</v>
          </cell>
          <cell r="N183">
            <v>30000</v>
          </cell>
        </row>
        <row r="184">
          <cell r="A184" t="str">
            <v>104547120-2Q</v>
          </cell>
          <cell r="B184" t="str">
            <v>FS00</v>
          </cell>
          <cell r="C184" t="str">
            <v>104547120FS00</v>
          </cell>
          <cell r="D184">
            <v>104547120</v>
          </cell>
          <cell r="E184" t="str">
            <v>2Q</v>
          </cell>
          <cell r="F184" t="str">
            <v>UN</v>
          </cell>
          <cell r="G184">
            <v>22</v>
          </cell>
          <cell r="H184" t="str">
            <v>FS00</v>
          </cell>
          <cell r="I184" t="str">
            <v>UN</v>
          </cell>
          <cell r="J184" t="b">
            <v>1</v>
          </cell>
          <cell r="K184">
            <v>2000</v>
          </cell>
          <cell r="L184">
            <v>1</v>
          </cell>
          <cell r="M184">
            <v>2000</v>
          </cell>
          <cell r="N184">
            <v>44000</v>
          </cell>
        </row>
        <row r="185">
          <cell r="A185" t="str">
            <v>104547130-2Q</v>
          </cell>
          <cell r="B185" t="str">
            <v>FS00</v>
          </cell>
          <cell r="C185" t="str">
            <v>104547130FS00</v>
          </cell>
          <cell r="D185">
            <v>104547130</v>
          </cell>
          <cell r="E185" t="str">
            <v>2Q</v>
          </cell>
          <cell r="F185" t="str">
            <v>UN</v>
          </cell>
          <cell r="G185">
            <v>27</v>
          </cell>
          <cell r="H185" t="str">
            <v>FS00</v>
          </cell>
          <cell r="I185" t="str">
            <v>UN</v>
          </cell>
          <cell r="J185" t="b">
            <v>1</v>
          </cell>
          <cell r="K185">
            <v>2000</v>
          </cell>
          <cell r="L185">
            <v>1</v>
          </cell>
          <cell r="M185">
            <v>2000</v>
          </cell>
          <cell r="N185">
            <v>54000</v>
          </cell>
        </row>
        <row r="186">
          <cell r="A186" t="str">
            <v>104542570-1Q</v>
          </cell>
          <cell r="B186" t="str">
            <v>FS00</v>
          </cell>
          <cell r="C186" t="str">
            <v>104542570FS00</v>
          </cell>
          <cell r="D186">
            <v>104542570</v>
          </cell>
          <cell r="E186" t="str">
            <v>1Q</v>
          </cell>
          <cell r="F186" t="str">
            <v>UN</v>
          </cell>
          <cell r="G186">
            <v>30</v>
          </cell>
          <cell r="H186" t="str">
            <v>FS00</v>
          </cell>
          <cell r="I186" t="str">
            <v>UN</v>
          </cell>
          <cell r="J186" t="b">
            <v>1</v>
          </cell>
          <cell r="K186">
            <v>1000</v>
          </cell>
          <cell r="L186">
            <v>1</v>
          </cell>
          <cell r="M186">
            <v>1000</v>
          </cell>
          <cell r="N186">
            <v>30000</v>
          </cell>
        </row>
        <row r="187">
          <cell r="A187" t="str">
            <v>104541950-1Q</v>
          </cell>
          <cell r="B187" t="str">
            <v>FS00</v>
          </cell>
          <cell r="C187" t="str">
            <v>104541950FS00</v>
          </cell>
          <cell r="D187">
            <v>104541950</v>
          </cell>
          <cell r="E187" t="str">
            <v>1Q</v>
          </cell>
          <cell r="F187" t="str">
            <v>UN</v>
          </cell>
          <cell r="G187">
            <v>31</v>
          </cell>
          <cell r="H187" t="str">
            <v>FS00</v>
          </cell>
          <cell r="I187" t="str">
            <v>UN</v>
          </cell>
          <cell r="J187" t="b">
            <v>1</v>
          </cell>
          <cell r="K187">
            <v>1000</v>
          </cell>
          <cell r="L187">
            <v>1</v>
          </cell>
          <cell r="M187">
            <v>1000</v>
          </cell>
          <cell r="N187">
            <v>31000</v>
          </cell>
        </row>
        <row r="188">
          <cell r="A188" t="str">
            <v>104548400-1Q</v>
          </cell>
          <cell r="B188" t="str">
            <v>FS00</v>
          </cell>
          <cell r="C188" t="str">
            <v>104548400FS00</v>
          </cell>
          <cell r="D188">
            <v>104548400</v>
          </cell>
          <cell r="E188" t="str">
            <v>1Q</v>
          </cell>
          <cell r="F188" t="str">
            <v>UN</v>
          </cell>
          <cell r="G188">
            <v>19</v>
          </cell>
          <cell r="H188" t="str">
            <v>FS00</v>
          </cell>
          <cell r="I188" t="str">
            <v>UN</v>
          </cell>
          <cell r="J188" t="b">
            <v>1</v>
          </cell>
          <cell r="K188">
            <v>1000</v>
          </cell>
          <cell r="L188">
            <v>1</v>
          </cell>
          <cell r="M188">
            <v>1000</v>
          </cell>
          <cell r="N188">
            <v>19000</v>
          </cell>
        </row>
        <row r="189">
          <cell r="A189" t="str">
            <v>104545260-2Q</v>
          </cell>
          <cell r="B189" t="str">
            <v>FS00</v>
          </cell>
          <cell r="C189" t="str">
            <v>104545260FS00</v>
          </cell>
          <cell r="D189">
            <v>104545260</v>
          </cell>
          <cell r="E189" t="str">
            <v>2Q</v>
          </cell>
          <cell r="F189" t="str">
            <v>UN</v>
          </cell>
          <cell r="G189">
            <v>33</v>
          </cell>
          <cell r="H189" t="str">
            <v>FS00</v>
          </cell>
          <cell r="I189" t="str">
            <v>UN</v>
          </cell>
          <cell r="J189" t="b">
            <v>1</v>
          </cell>
          <cell r="K189">
            <v>2000</v>
          </cell>
          <cell r="L189">
            <v>1</v>
          </cell>
          <cell r="M189">
            <v>2000</v>
          </cell>
          <cell r="N189">
            <v>66000</v>
          </cell>
        </row>
        <row r="190">
          <cell r="A190" t="str">
            <v>104545270-1Q</v>
          </cell>
          <cell r="B190" t="str">
            <v>FS00</v>
          </cell>
          <cell r="C190" t="str">
            <v>104545270FS00</v>
          </cell>
          <cell r="D190">
            <v>104545270</v>
          </cell>
          <cell r="E190" t="str">
            <v>1Q</v>
          </cell>
          <cell r="F190" t="str">
            <v>UN</v>
          </cell>
          <cell r="G190">
            <v>50</v>
          </cell>
          <cell r="H190" t="str">
            <v>FS00</v>
          </cell>
          <cell r="I190" t="str">
            <v>UN</v>
          </cell>
          <cell r="J190" t="b">
            <v>1</v>
          </cell>
          <cell r="K190">
            <v>1000</v>
          </cell>
          <cell r="L190">
            <v>1</v>
          </cell>
          <cell r="M190">
            <v>1000</v>
          </cell>
          <cell r="N190">
            <v>50000</v>
          </cell>
        </row>
        <row r="191">
          <cell r="A191" t="str">
            <v>104540520-V00</v>
          </cell>
          <cell r="B191" t="str">
            <v>FS00</v>
          </cell>
          <cell r="C191" t="str">
            <v>104540520FS00</v>
          </cell>
          <cell r="D191">
            <v>104540520</v>
          </cell>
          <cell r="E191" t="str">
            <v>V00</v>
          </cell>
          <cell r="F191" t="str">
            <v>UN</v>
          </cell>
          <cell r="G191">
            <v>101</v>
          </cell>
          <cell r="H191" t="str">
            <v>FS00</v>
          </cell>
          <cell r="I191" t="str">
            <v>UN</v>
          </cell>
          <cell r="J191" t="b">
            <v>1</v>
          </cell>
          <cell r="K191">
            <v>500</v>
          </cell>
          <cell r="L191">
            <v>1</v>
          </cell>
          <cell r="M191">
            <v>500</v>
          </cell>
          <cell r="N191">
            <v>50500</v>
          </cell>
        </row>
        <row r="192">
          <cell r="A192" t="str">
            <v>104540530-V00</v>
          </cell>
          <cell r="B192" t="str">
            <v>FS00</v>
          </cell>
          <cell r="C192" t="str">
            <v>104540530FS00</v>
          </cell>
          <cell r="D192">
            <v>104540530</v>
          </cell>
          <cell r="E192" t="str">
            <v>V00</v>
          </cell>
          <cell r="F192" t="str">
            <v>UN</v>
          </cell>
          <cell r="G192">
            <v>116</v>
          </cell>
          <cell r="H192" t="str">
            <v>FS00</v>
          </cell>
          <cell r="I192" t="str">
            <v>UN</v>
          </cell>
          <cell r="J192" t="b">
            <v>1</v>
          </cell>
          <cell r="K192">
            <v>500</v>
          </cell>
          <cell r="L192">
            <v>1</v>
          </cell>
          <cell r="M192">
            <v>500</v>
          </cell>
          <cell r="N192">
            <v>58000</v>
          </cell>
        </row>
        <row r="193">
          <cell r="A193" t="str">
            <v>104540510-V00</v>
          </cell>
          <cell r="B193" t="str">
            <v>FS00</v>
          </cell>
          <cell r="C193" t="str">
            <v>104540510FS00</v>
          </cell>
          <cell r="D193">
            <v>104540510</v>
          </cell>
          <cell r="E193" t="str">
            <v>V00</v>
          </cell>
          <cell r="F193" t="str">
            <v>UN</v>
          </cell>
          <cell r="G193">
            <v>83</v>
          </cell>
          <cell r="H193" t="str">
            <v>FS00</v>
          </cell>
          <cell r="I193" t="str">
            <v>UN</v>
          </cell>
          <cell r="J193" t="b">
            <v>1</v>
          </cell>
          <cell r="K193">
            <v>500</v>
          </cell>
          <cell r="L193">
            <v>1</v>
          </cell>
          <cell r="M193">
            <v>500</v>
          </cell>
          <cell r="N193">
            <v>41500</v>
          </cell>
        </row>
        <row r="194">
          <cell r="A194" t="str">
            <v>104542990-V00</v>
          </cell>
          <cell r="B194" t="str">
            <v>FS00</v>
          </cell>
          <cell r="C194" t="str">
            <v>104542990FS00</v>
          </cell>
          <cell r="D194">
            <v>104542990</v>
          </cell>
          <cell r="E194" t="str">
            <v>V00</v>
          </cell>
          <cell r="F194" t="str">
            <v>UN</v>
          </cell>
          <cell r="G194">
            <v>73</v>
          </cell>
          <cell r="H194" t="str">
            <v>FS00</v>
          </cell>
          <cell r="I194" t="str">
            <v>UN</v>
          </cell>
          <cell r="J194" t="b">
            <v>1</v>
          </cell>
          <cell r="K194">
            <v>500</v>
          </cell>
          <cell r="L194">
            <v>1</v>
          </cell>
          <cell r="M194">
            <v>500</v>
          </cell>
          <cell r="N194">
            <v>36500</v>
          </cell>
        </row>
        <row r="195">
          <cell r="A195" t="str">
            <v>104542980-V00</v>
          </cell>
          <cell r="B195" t="str">
            <v>FS00</v>
          </cell>
          <cell r="C195" t="str">
            <v>104542980FS00</v>
          </cell>
          <cell r="D195">
            <v>104542980</v>
          </cell>
          <cell r="E195" t="str">
            <v>V00</v>
          </cell>
          <cell r="F195" t="str">
            <v>UN</v>
          </cell>
          <cell r="G195">
            <v>58</v>
          </cell>
          <cell r="H195" t="str">
            <v>FS00</v>
          </cell>
          <cell r="I195" t="str">
            <v>UN</v>
          </cell>
          <cell r="J195" t="b">
            <v>1</v>
          </cell>
          <cell r="K195">
            <v>500</v>
          </cell>
          <cell r="L195">
            <v>1</v>
          </cell>
          <cell r="M195">
            <v>500</v>
          </cell>
          <cell r="N195">
            <v>29000</v>
          </cell>
        </row>
        <row r="196">
          <cell r="A196" t="str">
            <v>104542550-1Q</v>
          </cell>
          <cell r="B196" t="str">
            <v>FS00</v>
          </cell>
          <cell r="C196" t="str">
            <v>104542550FS00</v>
          </cell>
          <cell r="D196">
            <v>104542550</v>
          </cell>
          <cell r="E196" t="str">
            <v>1Q</v>
          </cell>
          <cell r="F196" t="str">
            <v>UN</v>
          </cell>
          <cell r="G196">
            <v>35</v>
          </cell>
          <cell r="H196" t="str">
            <v>FS00</v>
          </cell>
          <cell r="I196" t="str">
            <v>UN</v>
          </cell>
          <cell r="J196" t="b">
            <v>1</v>
          </cell>
          <cell r="K196">
            <v>1000</v>
          </cell>
          <cell r="L196">
            <v>1</v>
          </cell>
          <cell r="M196">
            <v>1000</v>
          </cell>
          <cell r="N196">
            <v>35000</v>
          </cell>
        </row>
        <row r="197">
          <cell r="A197" t="str">
            <v>104544300-V00</v>
          </cell>
          <cell r="B197" t="str">
            <v>FS00</v>
          </cell>
          <cell r="C197" t="str">
            <v>104544300FS00</v>
          </cell>
          <cell r="D197">
            <v>104544300</v>
          </cell>
          <cell r="E197" t="str">
            <v>V00</v>
          </cell>
          <cell r="F197" t="str">
            <v>UN</v>
          </cell>
          <cell r="G197">
            <v>35</v>
          </cell>
          <cell r="H197" t="str">
            <v>FS00</v>
          </cell>
          <cell r="I197" t="str">
            <v>UN</v>
          </cell>
          <cell r="J197" t="b">
            <v>1</v>
          </cell>
          <cell r="K197">
            <v>500</v>
          </cell>
          <cell r="L197">
            <v>1</v>
          </cell>
          <cell r="M197">
            <v>500</v>
          </cell>
          <cell r="N197">
            <v>17500</v>
          </cell>
        </row>
        <row r="198">
          <cell r="A198" t="str">
            <v>104541960-1Q</v>
          </cell>
          <cell r="B198" t="str">
            <v>FS00</v>
          </cell>
          <cell r="C198" t="str">
            <v>104541960FS00</v>
          </cell>
          <cell r="D198">
            <v>104541960</v>
          </cell>
          <cell r="E198" t="str">
            <v>1Q</v>
          </cell>
          <cell r="F198" t="str">
            <v>UN</v>
          </cell>
          <cell r="G198">
            <v>55</v>
          </cell>
          <cell r="H198" t="str">
            <v>FS00</v>
          </cell>
          <cell r="I198" t="str">
            <v>UN</v>
          </cell>
          <cell r="J198" t="b">
            <v>1</v>
          </cell>
          <cell r="K198">
            <v>1000</v>
          </cell>
          <cell r="L198">
            <v>1</v>
          </cell>
          <cell r="M198">
            <v>1000</v>
          </cell>
          <cell r="N198">
            <v>55000</v>
          </cell>
        </row>
        <row r="199">
          <cell r="A199" t="str">
            <v>104541970-1Q</v>
          </cell>
          <cell r="B199" t="str">
            <v>FS00</v>
          </cell>
          <cell r="C199" t="str">
            <v>104541970FS00</v>
          </cell>
          <cell r="D199">
            <v>104541970</v>
          </cell>
          <cell r="E199" t="str">
            <v>1Q</v>
          </cell>
          <cell r="F199" t="str">
            <v>UN</v>
          </cell>
          <cell r="G199">
            <v>134</v>
          </cell>
          <cell r="H199" t="str">
            <v>FS00</v>
          </cell>
          <cell r="I199" t="str">
            <v>UN</v>
          </cell>
          <cell r="J199" t="b">
            <v>1</v>
          </cell>
          <cell r="K199">
            <v>1000</v>
          </cell>
          <cell r="L199">
            <v>1</v>
          </cell>
          <cell r="M199">
            <v>1000</v>
          </cell>
          <cell r="N199">
            <v>134000</v>
          </cell>
        </row>
        <row r="200">
          <cell r="A200" t="str">
            <v>104542970-1Q</v>
          </cell>
          <cell r="B200" t="str">
            <v>FS00</v>
          </cell>
          <cell r="C200" t="str">
            <v>104542970FS00</v>
          </cell>
          <cell r="D200">
            <v>104542970</v>
          </cell>
          <cell r="E200" t="str">
            <v>1Q</v>
          </cell>
          <cell r="F200" t="str">
            <v>UN</v>
          </cell>
          <cell r="G200">
            <v>909</v>
          </cell>
          <cell r="H200" t="str">
            <v>FS00</v>
          </cell>
          <cell r="I200" t="str">
            <v>UN</v>
          </cell>
          <cell r="J200" t="b">
            <v>1</v>
          </cell>
          <cell r="K200">
            <v>100</v>
          </cell>
          <cell r="L200">
            <v>1</v>
          </cell>
          <cell r="M200">
            <v>100</v>
          </cell>
          <cell r="N200">
            <v>90900</v>
          </cell>
        </row>
        <row r="201">
          <cell r="A201" t="str">
            <v>104547430-UN</v>
          </cell>
          <cell r="B201" t="str">
            <v>FS00</v>
          </cell>
          <cell r="C201" t="str">
            <v>104547430FS00</v>
          </cell>
          <cell r="D201">
            <v>104547430</v>
          </cell>
          <cell r="E201" t="str">
            <v>UN</v>
          </cell>
          <cell r="F201" t="str">
            <v>UN</v>
          </cell>
          <cell r="G201">
            <v>292358</v>
          </cell>
          <cell r="H201" t="str">
            <v>FS00</v>
          </cell>
          <cell r="I201" t="str">
            <v>UN</v>
          </cell>
          <cell r="J201" t="b">
            <v>1</v>
          </cell>
          <cell r="K201">
            <v>1</v>
          </cell>
          <cell r="L201">
            <v>1</v>
          </cell>
          <cell r="M201">
            <v>1</v>
          </cell>
          <cell r="N201">
            <v>292358</v>
          </cell>
        </row>
        <row r="202">
          <cell r="A202" t="str">
            <v>104538130-KG</v>
          </cell>
          <cell r="B202" t="str">
            <v>FS00</v>
          </cell>
          <cell r="C202" t="str">
            <v>104538130FS00</v>
          </cell>
          <cell r="D202">
            <v>104538130</v>
          </cell>
          <cell r="E202" t="str">
            <v>KG</v>
          </cell>
          <cell r="F202" t="str">
            <v>KG</v>
          </cell>
          <cell r="G202">
            <v>18777</v>
          </cell>
          <cell r="H202" t="str">
            <v>FS00</v>
          </cell>
          <cell r="I202" t="str">
            <v>KG</v>
          </cell>
          <cell r="J202" t="b">
            <v>1</v>
          </cell>
          <cell r="K202">
            <v>1</v>
          </cell>
          <cell r="L202">
            <v>1</v>
          </cell>
          <cell r="M202">
            <v>1</v>
          </cell>
          <cell r="N202">
            <v>18777</v>
          </cell>
        </row>
        <row r="203">
          <cell r="A203" t="str">
            <v>104500690-KG</v>
          </cell>
          <cell r="B203" t="str">
            <v>FS00</v>
          </cell>
          <cell r="C203" t="str">
            <v>104500690FS00</v>
          </cell>
          <cell r="D203">
            <v>104500690</v>
          </cell>
          <cell r="E203" t="str">
            <v>KG</v>
          </cell>
          <cell r="F203" t="str">
            <v>KG</v>
          </cell>
          <cell r="G203">
            <v>30026.22</v>
          </cell>
          <cell r="H203" t="str">
            <v>FS00</v>
          </cell>
          <cell r="I203" t="str">
            <v>KG</v>
          </cell>
          <cell r="J203" t="b">
            <v>1</v>
          </cell>
          <cell r="K203">
            <v>1</v>
          </cell>
          <cell r="L203">
            <v>1</v>
          </cell>
          <cell r="M203">
            <v>1</v>
          </cell>
          <cell r="N203">
            <v>30026.22</v>
          </cell>
        </row>
        <row r="204">
          <cell r="A204" t="str">
            <v>104533520-KG</v>
          </cell>
          <cell r="B204" t="str">
            <v>FS00</v>
          </cell>
          <cell r="C204" t="str">
            <v>104533520FS00</v>
          </cell>
          <cell r="D204">
            <v>104533520</v>
          </cell>
          <cell r="E204" t="str">
            <v>KG</v>
          </cell>
          <cell r="F204" t="str">
            <v>KG</v>
          </cell>
          <cell r="G204">
            <v>25646</v>
          </cell>
          <cell r="H204" t="str">
            <v>FS00</v>
          </cell>
          <cell r="I204" t="str">
            <v>KG</v>
          </cell>
          <cell r="J204" t="b">
            <v>1</v>
          </cell>
          <cell r="K204">
            <v>1</v>
          </cell>
          <cell r="L204">
            <v>1</v>
          </cell>
          <cell r="M204">
            <v>1</v>
          </cell>
          <cell r="N204">
            <v>25646</v>
          </cell>
        </row>
        <row r="205">
          <cell r="A205" t="str">
            <v>104529950-KG</v>
          </cell>
          <cell r="B205" t="str">
            <v>FS00</v>
          </cell>
          <cell r="C205" t="str">
            <v>104529950FS00</v>
          </cell>
          <cell r="D205">
            <v>104529950</v>
          </cell>
          <cell r="E205" t="str">
            <v>KG</v>
          </cell>
          <cell r="F205" t="str">
            <v>KG</v>
          </cell>
          <cell r="G205">
            <v>23820</v>
          </cell>
          <cell r="H205" t="str">
            <v>FS00</v>
          </cell>
          <cell r="I205" t="str">
            <v>KG</v>
          </cell>
          <cell r="J205" t="b">
            <v>1</v>
          </cell>
          <cell r="K205">
            <v>1</v>
          </cell>
          <cell r="L205">
            <v>1</v>
          </cell>
          <cell r="M205">
            <v>1</v>
          </cell>
          <cell r="N205">
            <v>23820</v>
          </cell>
        </row>
        <row r="206">
          <cell r="A206" t="str">
            <v>104500570-KG</v>
          </cell>
          <cell r="B206" t="str">
            <v>FS00</v>
          </cell>
          <cell r="C206" t="str">
            <v>104500570FS00</v>
          </cell>
          <cell r="D206">
            <v>104500570</v>
          </cell>
          <cell r="E206" t="str">
            <v>KG</v>
          </cell>
          <cell r="F206" t="str">
            <v>KG</v>
          </cell>
          <cell r="G206">
            <v>35377.79</v>
          </cell>
          <cell r="H206" t="str">
            <v>FS00</v>
          </cell>
          <cell r="I206" t="str">
            <v>KG</v>
          </cell>
          <cell r="J206" t="b">
            <v>1</v>
          </cell>
          <cell r="K206">
            <v>1</v>
          </cell>
          <cell r="L206">
            <v>1</v>
          </cell>
          <cell r="M206">
            <v>1</v>
          </cell>
          <cell r="N206">
            <v>35377.79</v>
          </cell>
        </row>
        <row r="207">
          <cell r="A207" t="str">
            <v>104529960-KG</v>
          </cell>
          <cell r="B207" t="str">
            <v>FS00</v>
          </cell>
          <cell r="C207" t="str">
            <v>104529960FS00</v>
          </cell>
          <cell r="D207">
            <v>104529960</v>
          </cell>
          <cell r="E207" t="str">
            <v>KG</v>
          </cell>
          <cell r="F207" t="str">
            <v>KG</v>
          </cell>
          <cell r="G207">
            <v>26973</v>
          </cell>
          <cell r="H207" t="str">
            <v>FS00</v>
          </cell>
          <cell r="I207" t="str">
            <v>KG</v>
          </cell>
          <cell r="J207" t="b">
            <v>1</v>
          </cell>
          <cell r="K207">
            <v>1</v>
          </cell>
          <cell r="L207">
            <v>1</v>
          </cell>
          <cell r="M207">
            <v>1</v>
          </cell>
          <cell r="N207">
            <v>26973</v>
          </cell>
        </row>
        <row r="208">
          <cell r="A208" t="str">
            <v>104538120-KG</v>
          </cell>
          <cell r="B208" t="str">
            <v>FS00</v>
          </cell>
          <cell r="C208" t="str">
            <v>104538120FS00</v>
          </cell>
          <cell r="D208">
            <v>104538120</v>
          </cell>
          <cell r="E208" t="str">
            <v>KG</v>
          </cell>
          <cell r="F208" t="str">
            <v>KG</v>
          </cell>
          <cell r="G208">
            <v>25856</v>
          </cell>
          <cell r="H208" t="str">
            <v>FS00</v>
          </cell>
          <cell r="I208" t="str">
            <v>KG</v>
          </cell>
          <cell r="J208" t="b">
            <v>1</v>
          </cell>
          <cell r="K208">
            <v>1</v>
          </cell>
          <cell r="L208">
            <v>1</v>
          </cell>
          <cell r="M208">
            <v>1</v>
          </cell>
          <cell r="N208">
            <v>25856</v>
          </cell>
        </row>
        <row r="209">
          <cell r="A209" t="str">
            <v>104535430-C12</v>
          </cell>
          <cell r="B209" t="str">
            <v>FS00</v>
          </cell>
          <cell r="C209" t="str">
            <v>104535430FS00</v>
          </cell>
          <cell r="D209">
            <v>104535430</v>
          </cell>
          <cell r="E209" t="str">
            <v>C12</v>
          </cell>
          <cell r="F209" t="str">
            <v>UN</v>
          </cell>
          <cell r="G209">
            <v>1286</v>
          </cell>
          <cell r="H209" t="str">
            <v>FS00</v>
          </cell>
          <cell r="I209" t="str">
            <v>UN</v>
          </cell>
          <cell r="J209" t="b">
            <v>1</v>
          </cell>
          <cell r="K209">
            <v>12</v>
          </cell>
          <cell r="L209">
            <v>1</v>
          </cell>
          <cell r="M209">
            <v>12</v>
          </cell>
          <cell r="N209">
            <v>15432</v>
          </cell>
        </row>
        <row r="210">
          <cell r="A210" t="str">
            <v>101310243-C12</v>
          </cell>
          <cell r="B210" t="str">
            <v>FS00</v>
          </cell>
          <cell r="C210" t="str">
            <v>101310243FS00</v>
          </cell>
          <cell r="D210">
            <v>101310243</v>
          </cell>
          <cell r="E210" t="str">
            <v>C12</v>
          </cell>
          <cell r="F210" t="str">
            <v>UN</v>
          </cell>
          <cell r="G210">
            <v>1223.0833333333333</v>
          </cell>
          <cell r="H210" t="str">
            <v>FS00</v>
          </cell>
          <cell r="I210" t="str">
            <v>UN</v>
          </cell>
          <cell r="J210" t="b">
            <v>1</v>
          </cell>
          <cell r="K210">
            <v>12</v>
          </cell>
          <cell r="L210">
            <v>1</v>
          </cell>
          <cell r="M210">
            <v>12</v>
          </cell>
          <cell r="N210">
            <v>14677</v>
          </cell>
        </row>
        <row r="211">
          <cell r="A211" t="str">
            <v>104543470-C10</v>
          </cell>
          <cell r="B211" t="str">
            <v>FS00</v>
          </cell>
          <cell r="C211" t="str">
            <v>104543470FS00</v>
          </cell>
          <cell r="D211">
            <v>104543470</v>
          </cell>
          <cell r="E211" t="str">
            <v>C10</v>
          </cell>
          <cell r="F211" t="str">
            <v>UN</v>
          </cell>
          <cell r="G211">
            <v>3943</v>
          </cell>
          <cell r="H211" t="str">
            <v>FS00</v>
          </cell>
          <cell r="I211" t="str">
            <v>UN</v>
          </cell>
          <cell r="J211" t="b">
            <v>1</v>
          </cell>
          <cell r="K211">
            <v>10</v>
          </cell>
          <cell r="L211">
            <v>1</v>
          </cell>
          <cell r="M211">
            <v>10</v>
          </cell>
          <cell r="N211">
            <v>39430</v>
          </cell>
        </row>
        <row r="212">
          <cell r="A212" t="str">
            <v>104534410-Z00</v>
          </cell>
          <cell r="B212" t="str">
            <v>FS00</v>
          </cell>
          <cell r="C212" t="str">
            <v>104534410FS00</v>
          </cell>
          <cell r="D212">
            <v>104534410</v>
          </cell>
          <cell r="E212" t="str">
            <v>Z00</v>
          </cell>
          <cell r="F212" t="e">
            <v>#N/A</v>
          </cell>
          <cell r="G212" t="e">
            <v>#N/A</v>
          </cell>
          <cell r="H212" t="e">
            <v>#N/A</v>
          </cell>
          <cell r="I212" t="str">
            <v>UN</v>
          </cell>
          <cell r="J212" t="e">
            <v>#N/A</v>
          </cell>
          <cell r="K212">
            <v>100</v>
          </cell>
          <cell r="L212">
            <v>1</v>
          </cell>
          <cell r="M212">
            <v>100</v>
          </cell>
          <cell r="N212" t="e">
            <v>#N/A</v>
          </cell>
        </row>
        <row r="213">
          <cell r="A213" t="str">
            <v>104534420-Z00</v>
          </cell>
          <cell r="B213" t="str">
            <v>FS00</v>
          </cell>
          <cell r="C213" t="str">
            <v>104534420FS00</v>
          </cell>
          <cell r="D213">
            <v>104534420</v>
          </cell>
          <cell r="E213" t="str">
            <v>Z00</v>
          </cell>
          <cell r="F213" t="str">
            <v>UN</v>
          </cell>
          <cell r="G213">
            <v>276</v>
          </cell>
          <cell r="H213" t="str">
            <v>FS00</v>
          </cell>
          <cell r="I213" t="str">
            <v>UN</v>
          </cell>
          <cell r="J213" t="b">
            <v>1</v>
          </cell>
          <cell r="K213">
            <v>100</v>
          </cell>
          <cell r="L213">
            <v>1</v>
          </cell>
          <cell r="M213">
            <v>100</v>
          </cell>
          <cell r="N213">
            <v>27600</v>
          </cell>
        </row>
        <row r="214">
          <cell r="A214" t="str">
            <v>104534430-Z00</v>
          </cell>
          <cell r="B214" t="str">
            <v>FS00</v>
          </cell>
          <cell r="C214" t="str">
            <v>104534430FS00</v>
          </cell>
          <cell r="D214">
            <v>104534430</v>
          </cell>
          <cell r="E214" t="str">
            <v>Z00</v>
          </cell>
          <cell r="F214" t="str">
            <v>UN</v>
          </cell>
          <cell r="G214">
            <v>333</v>
          </cell>
          <cell r="H214" t="str">
            <v>FS00</v>
          </cell>
          <cell r="I214" t="str">
            <v>UN</v>
          </cell>
          <cell r="J214" t="b">
            <v>1</v>
          </cell>
          <cell r="K214">
            <v>100</v>
          </cell>
          <cell r="L214">
            <v>1</v>
          </cell>
          <cell r="M214">
            <v>100</v>
          </cell>
          <cell r="N214">
            <v>33300</v>
          </cell>
        </row>
        <row r="215">
          <cell r="A215" t="str">
            <v>104530330-C06</v>
          </cell>
          <cell r="B215" t="str">
            <v>FS00</v>
          </cell>
          <cell r="C215" t="str">
            <v>104530330FS00</v>
          </cell>
          <cell r="D215">
            <v>104530330</v>
          </cell>
          <cell r="E215" t="str">
            <v>C06</v>
          </cell>
          <cell r="F215" t="e">
            <v>#N/A</v>
          </cell>
          <cell r="G215" t="e">
            <v>#N/A</v>
          </cell>
          <cell r="H215" t="e">
            <v>#N/A</v>
          </cell>
          <cell r="I215" t="str">
            <v>UN</v>
          </cell>
          <cell r="J215" t="e">
            <v>#N/A</v>
          </cell>
          <cell r="K215">
            <v>6</v>
          </cell>
          <cell r="L215">
            <v>1</v>
          </cell>
          <cell r="M215">
            <v>6</v>
          </cell>
          <cell r="N215" t="e">
            <v>#N/A</v>
          </cell>
        </row>
        <row r="216">
          <cell r="A216" t="str">
            <v>104544280-C18</v>
          </cell>
          <cell r="B216" t="str">
            <v>FS00</v>
          </cell>
          <cell r="C216" t="str">
            <v>104544280FS00</v>
          </cell>
          <cell r="D216">
            <v>104544280</v>
          </cell>
          <cell r="E216" t="str">
            <v>C18</v>
          </cell>
          <cell r="F216" t="str">
            <v>UN</v>
          </cell>
          <cell r="G216">
            <v>1131</v>
          </cell>
          <cell r="H216" t="str">
            <v>FS00</v>
          </cell>
          <cell r="I216" t="str">
            <v>UN</v>
          </cell>
          <cell r="J216" t="b">
            <v>1</v>
          </cell>
          <cell r="K216">
            <v>18</v>
          </cell>
          <cell r="L216">
            <v>1</v>
          </cell>
          <cell r="M216">
            <v>18</v>
          </cell>
          <cell r="N216">
            <v>20358</v>
          </cell>
        </row>
        <row r="217">
          <cell r="A217" t="str">
            <v>104548410-CJ</v>
          </cell>
          <cell r="B217" t="str">
            <v>FS00</v>
          </cell>
          <cell r="C217" t="str">
            <v>104548410FS00</v>
          </cell>
          <cell r="D217">
            <v>104548410</v>
          </cell>
          <cell r="E217" t="str">
            <v>CJ</v>
          </cell>
          <cell r="F217" t="str">
            <v>CJ</v>
          </cell>
          <cell r="G217">
            <v>34000</v>
          </cell>
          <cell r="H217" t="str">
            <v>FS00</v>
          </cell>
          <cell r="I217" t="str">
            <v>CJ</v>
          </cell>
          <cell r="J217" t="b">
            <v>1</v>
          </cell>
          <cell r="K217">
            <v>1</v>
          </cell>
          <cell r="L217">
            <v>1</v>
          </cell>
          <cell r="M217">
            <v>1</v>
          </cell>
          <cell r="N217">
            <v>34000</v>
          </cell>
        </row>
        <row r="218">
          <cell r="A218" t="str">
            <v>104548420-CJ</v>
          </cell>
          <cell r="B218" t="str">
            <v>FS00</v>
          </cell>
          <cell r="C218" t="str">
            <v>104548420FS00</v>
          </cell>
          <cell r="D218">
            <v>104548420</v>
          </cell>
          <cell r="E218" t="str">
            <v>CJ</v>
          </cell>
          <cell r="F218" t="str">
            <v>CJ</v>
          </cell>
          <cell r="G218">
            <v>36500</v>
          </cell>
          <cell r="H218" t="str">
            <v>FS00</v>
          </cell>
          <cell r="I218" t="str">
            <v>CJ</v>
          </cell>
          <cell r="J218" t="b">
            <v>1</v>
          </cell>
          <cell r="K218">
            <v>1</v>
          </cell>
          <cell r="L218">
            <v>1</v>
          </cell>
          <cell r="M218">
            <v>1</v>
          </cell>
          <cell r="N218">
            <v>36500</v>
          </cell>
        </row>
        <row r="219">
          <cell r="A219" t="str">
            <v>104543420-C06</v>
          </cell>
          <cell r="B219" t="str">
            <v>FS00</v>
          </cell>
          <cell r="C219" t="str">
            <v>104543420FS00</v>
          </cell>
          <cell r="D219">
            <v>104543420</v>
          </cell>
          <cell r="E219" t="str">
            <v>C06</v>
          </cell>
          <cell r="F219" t="str">
            <v>C06</v>
          </cell>
          <cell r="G219">
            <v>33191</v>
          </cell>
          <cell r="H219" t="str">
            <v>FS00</v>
          </cell>
          <cell r="I219" t="str">
            <v>C06</v>
          </cell>
          <cell r="J219" t="b">
            <v>1</v>
          </cell>
          <cell r="K219">
            <v>1</v>
          </cell>
          <cell r="L219">
            <v>1</v>
          </cell>
          <cell r="M219">
            <v>1</v>
          </cell>
          <cell r="N219">
            <v>33191</v>
          </cell>
        </row>
        <row r="220">
          <cell r="A220" t="str">
            <v>104539870-C45</v>
          </cell>
          <cell r="B220" t="str">
            <v>FS00</v>
          </cell>
          <cell r="C220" t="str">
            <v>104539870FS00</v>
          </cell>
          <cell r="D220">
            <v>104539870</v>
          </cell>
          <cell r="E220" t="str">
            <v>C45</v>
          </cell>
          <cell r="F220" t="str">
            <v>UN</v>
          </cell>
          <cell r="G220">
            <v>580</v>
          </cell>
          <cell r="H220" t="str">
            <v>FS00</v>
          </cell>
          <cell r="I220" t="str">
            <v>UN</v>
          </cell>
          <cell r="J220" t="b">
            <v>1</v>
          </cell>
          <cell r="K220">
            <v>45</v>
          </cell>
          <cell r="L220">
            <v>1</v>
          </cell>
          <cell r="M220">
            <v>45</v>
          </cell>
          <cell r="N220">
            <v>26100</v>
          </cell>
        </row>
        <row r="221">
          <cell r="A221" t="str">
            <v>104534600-Z20</v>
          </cell>
          <cell r="B221" t="str">
            <v>FS00</v>
          </cell>
          <cell r="C221" t="str">
            <v>104534600FS00</v>
          </cell>
          <cell r="D221">
            <v>104534600</v>
          </cell>
          <cell r="E221" t="str">
            <v>Z20</v>
          </cell>
          <cell r="F221" t="str">
            <v>UN</v>
          </cell>
          <cell r="G221">
            <v>103</v>
          </cell>
          <cell r="H221" t="str">
            <v>FS00</v>
          </cell>
          <cell r="I221" t="str">
            <v>UN</v>
          </cell>
          <cell r="J221" t="b">
            <v>1</v>
          </cell>
          <cell r="K221">
            <v>120</v>
          </cell>
          <cell r="L221">
            <v>1</v>
          </cell>
          <cell r="M221">
            <v>120</v>
          </cell>
          <cell r="N221">
            <v>12360</v>
          </cell>
        </row>
        <row r="222">
          <cell r="A222" t="str">
            <v>104538310-C50</v>
          </cell>
          <cell r="B222" t="str">
            <v>FS00</v>
          </cell>
          <cell r="C222" t="str">
            <v>104538310FS00</v>
          </cell>
          <cell r="D222">
            <v>104538310</v>
          </cell>
          <cell r="E222" t="str">
            <v>C50</v>
          </cell>
          <cell r="F222" t="e">
            <v>#N/A</v>
          </cell>
          <cell r="G222" t="e">
            <v>#N/A</v>
          </cell>
          <cell r="H222" t="e">
            <v>#N/A</v>
          </cell>
          <cell r="I222" t="str">
            <v>UN</v>
          </cell>
          <cell r="J222" t="e">
            <v>#N/A</v>
          </cell>
          <cell r="K222">
            <v>50</v>
          </cell>
          <cell r="L222">
            <v>1</v>
          </cell>
          <cell r="M222">
            <v>50</v>
          </cell>
          <cell r="N222" t="e">
            <v>#N/A</v>
          </cell>
        </row>
        <row r="223">
          <cell r="A223" t="str">
            <v>104538210-Z30</v>
          </cell>
          <cell r="B223" t="str">
            <v>FS00</v>
          </cell>
          <cell r="C223" t="str">
            <v>104538210FS00</v>
          </cell>
          <cell r="D223">
            <v>104538210</v>
          </cell>
          <cell r="E223" t="str">
            <v>Z30</v>
          </cell>
          <cell r="F223" t="e">
            <v>#N/A</v>
          </cell>
          <cell r="G223" t="e">
            <v>#N/A</v>
          </cell>
          <cell r="H223" t="e">
            <v>#N/A</v>
          </cell>
          <cell r="I223" t="str">
            <v>UN</v>
          </cell>
          <cell r="J223" t="e">
            <v>#N/A</v>
          </cell>
          <cell r="K223">
            <v>130</v>
          </cell>
          <cell r="L223">
            <v>1</v>
          </cell>
          <cell r="M223">
            <v>130</v>
          </cell>
          <cell r="N223" t="e">
            <v>#N/A</v>
          </cell>
        </row>
        <row r="224">
          <cell r="A224" t="str">
            <v>104254040-C35</v>
          </cell>
          <cell r="B224" t="str">
            <v>FS00</v>
          </cell>
          <cell r="C224" t="str">
            <v>104254040FS00</v>
          </cell>
          <cell r="D224">
            <v>104254040</v>
          </cell>
          <cell r="E224" t="str">
            <v>C35</v>
          </cell>
          <cell r="F224" t="str">
            <v>C35</v>
          </cell>
          <cell r="G224">
            <v>14842.12</v>
          </cell>
          <cell r="H224" t="str">
            <v>FS00</v>
          </cell>
          <cell r="I224" t="str">
            <v>C35</v>
          </cell>
          <cell r="J224" t="b">
            <v>1</v>
          </cell>
          <cell r="K224">
            <v>1</v>
          </cell>
          <cell r="L224">
            <v>1</v>
          </cell>
          <cell r="M224">
            <v>1</v>
          </cell>
          <cell r="N224">
            <v>14842.12</v>
          </cell>
        </row>
        <row r="225">
          <cell r="A225" t="str">
            <v>104529400-UN</v>
          </cell>
          <cell r="B225" t="str">
            <v>FS00</v>
          </cell>
          <cell r="C225" t="str">
            <v>104529400FS00</v>
          </cell>
          <cell r="D225">
            <v>104529400</v>
          </cell>
          <cell r="E225" t="str">
            <v>UN</v>
          </cell>
          <cell r="F225" t="str">
            <v>UN</v>
          </cell>
          <cell r="G225">
            <v>2656</v>
          </cell>
          <cell r="H225" t="str">
            <v>FS00</v>
          </cell>
          <cell r="I225" t="str">
            <v>UN</v>
          </cell>
          <cell r="J225" t="b">
            <v>1</v>
          </cell>
          <cell r="K225">
            <v>1</v>
          </cell>
          <cell r="L225">
            <v>1</v>
          </cell>
          <cell r="M225">
            <v>1</v>
          </cell>
          <cell r="N225">
            <v>2656</v>
          </cell>
        </row>
        <row r="226">
          <cell r="A226" t="str">
            <v>104518200-C06</v>
          </cell>
          <cell r="B226" t="str">
            <v>FS00</v>
          </cell>
          <cell r="C226" t="str">
            <v>104518200FS00</v>
          </cell>
          <cell r="D226">
            <v>104518200</v>
          </cell>
          <cell r="E226" t="str">
            <v>C06</v>
          </cell>
          <cell r="F226" t="str">
            <v>UN</v>
          </cell>
          <cell r="G226">
            <v>2856.82</v>
          </cell>
          <cell r="H226" t="str">
            <v>FS00</v>
          </cell>
          <cell r="I226" t="str">
            <v>UN</v>
          </cell>
          <cell r="J226" t="b">
            <v>1</v>
          </cell>
          <cell r="K226">
            <v>6</v>
          </cell>
          <cell r="L226">
            <v>1</v>
          </cell>
          <cell r="M226">
            <v>6</v>
          </cell>
          <cell r="N226">
            <v>17140.920000000002</v>
          </cell>
        </row>
        <row r="227">
          <cell r="A227" t="str">
            <v>104518180-C12</v>
          </cell>
          <cell r="B227" t="str">
            <v>FS00</v>
          </cell>
          <cell r="C227" t="str">
            <v>104518180FS00</v>
          </cell>
          <cell r="D227">
            <v>104518180</v>
          </cell>
          <cell r="E227" t="str">
            <v>C12</v>
          </cell>
          <cell r="F227" t="str">
            <v>UN</v>
          </cell>
          <cell r="G227">
            <v>2286.67</v>
          </cell>
          <cell r="H227" t="str">
            <v>FS00</v>
          </cell>
          <cell r="I227" t="str">
            <v>UN</v>
          </cell>
          <cell r="J227" t="b">
            <v>1</v>
          </cell>
          <cell r="K227">
            <v>12</v>
          </cell>
          <cell r="L227">
            <v>1</v>
          </cell>
          <cell r="M227">
            <v>12</v>
          </cell>
          <cell r="N227">
            <v>27440.04</v>
          </cell>
        </row>
        <row r="228">
          <cell r="A228" t="str">
            <v>104523790-Z00</v>
          </cell>
          <cell r="B228" t="str">
            <v>FS00</v>
          </cell>
          <cell r="C228" t="str">
            <v>104523790FS00</v>
          </cell>
          <cell r="D228">
            <v>104523790</v>
          </cell>
          <cell r="E228" t="str">
            <v>Z00</v>
          </cell>
          <cell r="F228" t="str">
            <v>UN</v>
          </cell>
          <cell r="G228">
            <v>351.4</v>
          </cell>
          <cell r="H228" t="str">
            <v>FS00</v>
          </cell>
          <cell r="I228" t="str">
            <v>UN</v>
          </cell>
          <cell r="J228" t="b">
            <v>1</v>
          </cell>
          <cell r="K228">
            <v>100</v>
          </cell>
          <cell r="L228">
            <v>1</v>
          </cell>
          <cell r="M228">
            <v>100</v>
          </cell>
          <cell r="N228">
            <v>35140</v>
          </cell>
        </row>
        <row r="229">
          <cell r="A229" t="str">
            <v>104523840-Z00</v>
          </cell>
          <cell r="B229" t="str">
            <v>FS00</v>
          </cell>
          <cell r="C229" t="str">
            <v>104523840FS00</v>
          </cell>
          <cell r="D229">
            <v>104523840</v>
          </cell>
          <cell r="E229" t="str">
            <v>Z00</v>
          </cell>
          <cell r="F229" t="str">
            <v>UN</v>
          </cell>
          <cell r="G229">
            <v>356.45</v>
          </cell>
          <cell r="H229" t="str">
            <v>FS00</v>
          </cell>
          <cell r="I229" t="str">
            <v>UN</v>
          </cell>
          <cell r="J229" t="b">
            <v>1</v>
          </cell>
          <cell r="K229">
            <v>100</v>
          </cell>
          <cell r="L229">
            <v>1</v>
          </cell>
          <cell r="M229">
            <v>100</v>
          </cell>
          <cell r="N229">
            <v>35645</v>
          </cell>
        </row>
        <row r="230">
          <cell r="A230" t="str">
            <v>104523800-Z00</v>
          </cell>
          <cell r="B230" t="str">
            <v>FS00</v>
          </cell>
          <cell r="C230" t="str">
            <v>104523800FS00</v>
          </cell>
          <cell r="D230">
            <v>104523800</v>
          </cell>
          <cell r="E230" t="str">
            <v>Z00</v>
          </cell>
          <cell r="F230" t="str">
            <v>UN</v>
          </cell>
          <cell r="G230">
            <v>241.46</v>
          </cell>
          <cell r="H230" t="str">
            <v>FS00</v>
          </cell>
          <cell r="I230" t="str">
            <v>UN</v>
          </cell>
          <cell r="J230" t="b">
            <v>1</v>
          </cell>
          <cell r="K230">
            <v>100</v>
          </cell>
          <cell r="L230">
            <v>1</v>
          </cell>
          <cell r="M230">
            <v>100</v>
          </cell>
          <cell r="N230">
            <v>24146</v>
          </cell>
        </row>
        <row r="231">
          <cell r="A231" t="str">
            <v>104523850-Z00</v>
          </cell>
          <cell r="B231" t="str">
            <v>FS00</v>
          </cell>
          <cell r="C231" t="str">
            <v>104523850FS00</v>
          </cell>
          <cell r="D231">
            <v>104523850</v>
          </cell>
          <cell r="E231" t="str">
            <v>Z00</v>
          </cell>
          <cell r="F231" t="str">
            <v>UN</v>
          </cell>
          <cell r="G231">
            <v>205.44</v>
          </cell>
          <cell r="H231" t="str">
            <v>FS00</v>
          </cell>
          <cell r="I231" t="str">
            <v>UN</v>
          </cell>
          <cell r="J231" t="b">
            <v>1</v>
          </cell>
          <cell r="K231">
            <v>100</v>
          </cell>
          <cell r="L231">
            <v>1</v>
          </cell>
          <cell r="M231">
            <v>100</v>
          </cell>
          <cell r="N231">
            <v>20544</v>
          </cell>
        </row>
        <row r="232">
          <cell r="A232" t="str">
            <v>101710005-C10</v>
          </cell>
          <cell r="B232" t="str">
            <v>FS00</v>
          </cell>
          <cell r="C232" t="str">
            <v>101710005FS00</v>
          </cell>
          <cell r="D232">
            <v>101710005</v>
          </cell>
          <cell r="E232" t="str">
            <v>C10</v>
          </cell>
          <cell r="F232" t="str">
            <v>UN</v>
          </cell>
          <cell r="G232">
            <v>1176.49</v>
          </cell>
          <cell r="H232" t="str">
            <v>FS00</v>
          </cell>
          <cell r="I232" t="str">
            <v>UN</v>
          </cell>
          <cell r="J232" t="b">
            <v>1</v>
          </cell>
          <cell r="K232">
            <v>10</v>
          </cell>
          <cell r="L232">
            <v>1</v>
          </cell>
          <cell r="M232">
            <v>10</v>
          </cell>
          <cell r="N232">
            <v>11764.9</v>
          </cell>
        </row>
        <row r="233">
          <cell r="A233" t="str">
            <v>104518430-C12</v>
          </cell>
          <cell r="B233" t="str">
            <v>FS00</v>
          </cell>
          <cell r="C233" t="str">
            <v>104518430FS00</v>
          </cell>
          <cell r="D233">
            <v>104518430</v>
          </cell>
          <cell r="E233" t="str">
            <v>C12</v>
          </cell>
          <cell r="F233" t="str">
            <v>UN</v>
          </cell>
          <cell r="G233">
            <v>1315.95</v>
          </cell>
          <cell r="H233" t="str">
            <v>FS00</v>
          </cell>
          <cell r="I233" t="str">
            <v>UN</v>
          </cell>
          <cell r="J233" t="b">
            <v>1</v>
          </cell>
          <cell r="K233">
            <v>12</v>
          </cell>
          <cell r="L233">
            <v>1</v>
          </cell>
          <cell r="M233">
            <v>12</v>
          </cell>
          <cell r="N233">
            <v>15791.400000000001</v>
          </cell>
        </row>
        <row r="234">
          <cell r="A234" t="str">
            <v>968200370-C06</v>
          </cell>
          <cell r="B234" t="str">
            <v>FS00</v>
          </cell>
          <cell r="C234" t="str">
            <v>968200370FS00</v>
          </cell>
          <cell r="D234">
            <v>968200370</v>
          </cell>
          <cell r="E234" t="str">
            <v>C06</v>
          </cell>
          <cell r="F234" t="str">
            <v>C06</v>
          </cell>
          <cell r="G234">
            <v>26224.05</v>
          </cell>
          <cell r="H234" t="str">
            <v>FS00</v>
          </cell>
          <cell r="I234" t="str">
            <v>C06</v>
          </cell>
          <cell r="J234" t="b">
            <v>1</v>
          </cell>
          <cell r="K234">
            <v>1</v>
          </cell>
          <cell r="L234">
            <v>1</v>
          </cell>
          <cell r="M234">
            <v>1</v>
          </cell>
          <cell r="N234">
            <v>26224.05</v>
          </cell>
        </row>
        <row r="235">
          <cell r="A235" t="str">
            <v>968200380-C04</v>
          </cell>
          <cell r="B235" t="str">
            <v>FS00</v>
          </cell>
          <cell r="C235" t="str">
            <v>968200380FS00</v>
          </cell>
          <cell r="D235">
            <v>968200380</v>
          </cell>
          <cell r="E235" t="str">
            <v>C04</v>
          </cell>
          <cell r="F235" t="str">
            <v>C04</v>
          </cell>
          <cell r="G235">
            <v>17327.22</v>
          </cell>
          <cell r="H235" t="str">
            <v>FS00</v>
          </cell>
          <cell r="I235" t="str">
            <v>C04</v>
          </cell>
          <cell r="J235" t="b">
            <v>1</v>
          </cell>
          <cell r="K235">
            <v>1</v>
          </cell>
          <cell r="L235">
            <v>1</v>
          </cell>
          <cell r="M235">
            <v>1</v>
          </cell>
          <cell r="N235">
            <v>17327.22</v>
          </cell>
        </row>
        <row r="236">
          <cell r="A236" t="str">
            <v>101710002-C50</v>
          </cell>
          <cell r="B236" t="str">
            <v>FS00</v>
          </cell>
          <cell r="C236" t="str">
            <v>101710002FS00</v>
          </cell>
          <cell r="D236">
            <v>101710002</v>
          </cell>
          <cell r="E236" t="str">
            <v>C50</v>
          </cell>
          <cell r="F236" t="str">
            <v>UN</v>
          </cell>
          <cell r="G236">
            <v>284.26</v>
          </cell>
          <cell r="H236" t="str">
            <v>FS00</v>
          </cell>
          <cell r="I236" t="str">
            <v>UN</v>
          </cell>
          <cell r="J236" t="b">
            <v>1</v>
          </cell>
          <cell r="K236">
            <v>50</v>
          </cell>
          <cell r="L236">
            <v>1</v>
          </cell>
          <cell r="M236">
            <v>50</v>
          </cell>
          <cell r="N236">
            <v>14213</v>
          </cell>
        </row>
        <row r="237">
          <cell r="A237" t="str">
            <v>968200390-UN</v>
          </cell>
          <cell r="B237" t="str">
            <v>FS00</v>
          </cell>
          <cell r="C237" t="str">
            <v>968200390FS00</v>
          </cell>
          <cell r="D237">
            <v>968200390</v>
          </cell>
          <cell r="E237" t="str">
            <v>UN</v>
          </cell>
          <cell r="F237" t="str">
            <v>UN</v>
          </cell>
          <cell r="G237">
            <v>8718.2800000000007</v>
          </cell>
          <cell r="H237" t="str">
            <v>FS00</v>
          </cell>
          <cell r="I237" t="str">
            <v>UN</v>
          </cell>
          <cell r="J237" t="b">
            <v>1</v>
          </cell>
          <cell r="K237">
            <v>1</v>
          </cell>
          <cell r="L237">
            <v>1</v>
          </cell>
          <cell r="M237">
            <v>1</v>
          </cell>
          <cell r="N237">
            <v>8718.2800000000007</v>
          </cell>
        </row>
        <row r="238">
          <cell r="A238" t="str">
            <v>104518210-C06</v>
          </cell>
          <cell r="B238" t="str">
            <v>FS00</v>
          </cell>
          <cell r="C238" t="str">
            <v>104518210FS00</v>
          </cell>
          <cell r="D238">
            <v>104518210</v>
          </cell>
          <cell r="E238" t="str">
            <v>C06</v>
          </cell>
          <cell r="F238" t="str">
            <v>UN</v>
          </cell>
          <cell r="G238">
            <v>1364.44</v>
          </cell>
          <cell r="H238" t="str">
            <v>FS00</v>
          </cell>
          <cell r="I238" t="str">
            <v>UN</v>
          </cell>
          <cell r="J238" t="b">
            <v>1</v>
          </cell>
          <cell r="K238">
            <v>6</v>
          </cell>
          <cell r="L238">
            <v>1</v>
          </cell>
          <cell r="M238">
            <v>6</v>
          </cell>
          <cell r="N238">
            <v>8186.64</v>
          </cell>
        </row>
        <row r="239">
          <cell r="A239" t="str">
            <v>104532990-C03</v>
          </cell>
          <cell r="B239" t="str">
            <v>FS00</v>
          </cell>
          <cell r="C239" t="str">
            <v>104532990FS00</v>
          </cell>
          <cell r="D239">
            <v>104532990</v>
          </cell>
          <cell r="E239" t="str">
            <v>C03</v>
          </cell>
          <cell r="F239" t="str">
            <v>UN</v>
          </cell>
          <cell r="G239">
            <v>71276</v>
          </cell>
          <cell r="H239" t="str">
            <v>FS00</v>
          </cell>
          <cell r="I239" t="str">
            <v>UN</v>
          </cell>
          <cell r="J239" t="b">
            <v>1</v>
          </cell>
          <cell r="K239">
            <v>3</v>
          </cell>
          <cell r="L239">
            <v>1</v>
          </cell>
          <cell r="M239">
            <v>3</v>
          </cell>
          <cell r="N239">
            <v>213828</v>
          </cell>
        </row>
        <row r="240">
          <cell r="A240" t="str">
            <v>104520080-C06</v>
          </cell>
          <cell r="B240" t="str">
            <v>FS00</v>
          </cell>
          <cell r="C240" t="str">
            <v>104520080FS00</v>
          </cell>
          <cell r="D240">
            <v>104520080</v>
          </cell>
          <cell r="E240" t="str">
            <v>C06</v>
          </cell>
          <cell r="F240" t="str">
            <v>UN</v>
          </cell>
          <cell r="G240">
            <v>5907.4966666666669</v>
          </cell>
          <cell r="H240" t="str">
            <v>FS00</v>
          </cell>
          <cell r="I240" t="str">
            <v>UN</v>
          </cell>
          <cell r="J240" t="b">
            <v>1</v>
          </cell>
          <cell r="K240">
            <v>6</v>
          </cell>
          <cell r="L240">
            <v>1</v>
          </cell>
          <cell r="M240">
            <v>6</v>
          </cell>
          <cell r="N240">
            <v>35444.980000000003</v>
          </cell>
        </row>
        <row r="241">
          <cell r="A241" t="str">
            <v>102140230-C16</v>
          </cell>
          <cell r="B241" t="str">
            <v>FS00</v>
          </cell>
          <cell r="C241" t="str">
            <v>102140230FS00</v>
          </cell>
          <cell r="D241">
            <v>102140230</v>
          </cell>
          <cell r="E241" t="str">
            <v>C16</v>
          </cell>
          <cell r="F241" t="str">
            <v>UN</v>
          </cell>
          <cell r="G241">
            <v>427.25</v>
          </cell>
          <cell r="H241" t="str">
            <v>FS00</v>
          </cell>
          <cell r="I241" t="str">
            <v>UN</v>
          </cell>
          <cell r="J241" t="b">
            <v>1</v>
          </cell>
          <cell r="K241">
            <v>48</v>
          </cell>
          <cell r="L241">
            <v>1</v>
          </cell>
          <cell r="M241">
            <v>48</v>
          </cell>
          <cell r="N241">
            <v>20508</v>
          </cell>
        </row>
        <row r="242">
          <cell r="A242" t="str">
            <v>102140240-C16</v>
          </cell>
          <cell r="B242" t="str">
            <v>FS00</v>
          </cell>
          <cell r="C242" t="str">
            <v>102140240FS00</v>
          </cell>
          <cell r="D242">
            <v>102140240</v>
          </cell>
          <cell r="E242" t="str">
            <v>C16</v>
          </cell>
          <cell r="F242" t="str">
            <v>UN</v>
          </cell>
          <cell r="G242">
            <v>343.5</v>
          </cell>
          <cell r="H242" t="str">
            <v>FS00</v>
          </cell>
          <cell r="I242" t="str">
            <v>UN</v>
          </cell>
          <cell r="J242" t="b">
            <v>1</v>
          </cell>
          <cell r="K242">
            <v>48</v>
          </cell>
          <cell r="L242">
            <v>1</v>
          </cell>
          <cell r="M242">
            <v>48</v>
          </cell>
          <cell r="N242">
            <v>16488</v>
          </cell>
        </row>
        <row r="243">
          <cell r="A243" t="str">
            <v>150002024-C66</v>
          </cell>
          <cell r="B243" t="str">
            <v>FS00</v>
          </cell>
          <cell r="C243" t="str">
            <v>150002024FS00</v>
          </cell>
          <cell r="D243">
            <v>150002024</v>
          </cell>
          <cell r="E243" t="str">
            <v>C66</v>
          </cell>
          <cell r="F243" t="str">
            <v>UN</v>
          </cell>
          <cell r="G243">
            <v>393.4</v>
          </cell>
          <cell r="H243" t="str">
            <v>FS00</v>
          </cell>
          <cell r="I243" t="str">
            <v>UN</v>
          </cell>
          <cell r="J243" t="b">
            <v>1</v>
          </cell>
          <cell r="K243">
            <v>66</v>
          </cell>
          <cell r="L243">
            <v>1</v>
          </cell>
          <cell r="M243">
            <v>66</v>
          </cell>
          <cell r="N243">
            <v>25964.399999999998</v>
          </cell>
        </row>
        <row r="244">
          <cell r="A244" t="str">
            <v>104300050-C05</v>
          </cell>
          <cell r="B244" t="str">
            <v>FS00</v>
          </cell>
          <cell r="C244" t="str">
            <v>104300050FS00</v>
          </cell>
          <cell r="D244">
            <v>104300050</v>
          </cell>
          <cell r="E244" t="str">
            <v>C05</v>
          </cell>
          <cell r="F244" t="str">
            <v>C05</v>
          </cell>
          <cell r="G244">
            <v>36701.67</v>
          </cell>
          <cell r="H244" t="str">
            <v>FS00</v>
          </cell>
          <cell r="I244" t="str">
            <v>C05</v>
          </cell>
          <cell r="J244" t="b">
            <v>1</v>
          </cell>
          <cell r="K244">
            <v>1</v>
          </cell>
          <cell r="L244">
            <v>1</v>
          </cell>
          <cell r="M244">
            <v>1</v>
          </cell>
          <cell r="N244">
            <v>36701.67</v>
          </cell>
        </row>
        <row r="245">
          <cell r="A245" t="str">
            <v>104542860-C04</v>
          </cell>
          <cell r="B245" t="str">
            <v>FS00</v>
          </cell>
          <cell r="C245" t="str">
            <v>104542860FS00</v>
          </cell>
          <cell r="D245">
            <v>104542860</v>
          </cell>
          <cell r="E245" t="str">
            <v>C04</v>
          </cell>
          <cell r="F245" t="str">
            <v>UN</v>
          </cell>
          <cell r="G245">
            <v>4537</v>
          </cell>
          <cell r="H245" t="str">
            <v>FS00</v>
          </cell>
          <cell r="I245" t="str">
            <v>UN</v>
          </cell>
          <cell r="J245" t="b">
            <v>1</v>
          </cell>
          <cell r="K245">
            <v>4</v>
          </cell>
          <cell r="L245">
            <v>1</v>
          </cell>
          <cell r="M245">
            <v>4</v>
          </cell>
          <cell r="N245">
            <v>18148</v>
          </cell>
        </row>
        <row r="246">
          <cell r="A246" t="str">
            <v>104519750-C04</v>
          </cell>
          <cell r="B246" t="str">
            <v>FS00</v>
          </cell>
          <cell r="C246" t="str">
            <v>104519750FS00</v>
          </cell>
          <cell r="D246">
            <v>104519750</v>
          </cell>
          <cell r="E246" t="str">
            <v>C04</v>
          </cell>
          <cell r="F246" t="str">
            <v>UN</v>
          </cell>
          <cell r="G246">
            <v>5628.87</v>
          </cell>
          <cell r="H246" t="str">
            <v>FS00</v>
          </cell>
          <cell r="I246" t="str">
            <v>UN</v>
          </cell>
          <cell r="J246" t="b">
            <v>1</v>
          </cell>
          <cell r="K246">
            <v>4</v>
          </cell>
          <cell r="L246">
            <v>1</v>
          </cell>
          <cell r="M246">
            <v>4</v>
          </cell>
          <cell r="N246">
            <v>22515.48</v>
          </cell>
        </row>
        <row r="247">
          <cell r="A247" t="str">
            <v>104519740-C04</v>
          </cell>
          <cell r="B247" t="str">
            <v>FS00</v>
          </cell>
          <cell r="C247" t="str">
            <v>104519740FS00</v>
          </cell>
          <cell r="D247">
            <v>104519740</v>
          </cell>
          <cell r="E247" t="str">
            <v>C04</v>
          </cell>
          <cell r="F247" t="str">
            <v>UN</v>
          </cell>
          <cell r="G247">
            <v>5045.8100000000004</v>
          </cell>
          <cell r="H247" t="str">
            <v>FS00</v>
          </cell>
          <cell r="I247" t="str">
            <v>UN</v>
          </cell>
          <cell r="J247" t="b">
            <v>1</v>
          </cell>
          <cell r="K247">
            <v>4</v>
          </cell>
          <cell r="L247">
            <v>1</v>
          </cell>
          <cell r="M247">
            <v>4</v>
          </cell>
          <cell r="N247">
            <v>20183.240000000002</v>
          </cell>
        </row>
        <row r="248">
          <cell r="A248" t="str">
            <v>104519600-C04</v>
          </cell>
          <cell r="B248" t="str">
            <v>FS00</v>
          </cell>
          <cell r="C248" t="str">
            <v>104519600FS00</v>
          </cell>
          <cell r="D248">
            <v>104519600</v>
          </cell>
          <cell r="E248" t="str">
            <v>C04</v>
          </cell>
          <cell r="F248" t="str">
            <v>UN</v>
          </cell>
          <cell r="G248">
            <v>6567</v>
          </cell>
          <cell r="H248" t="str">
            <v>FS00</v>
          </cell>
          <cell r="I248" t="str">
            <v>UN</v>
          </cell>
          <cell r="J248" t="b">
            <v>1</v>
          </cell>
          <cell r="K248">
            <v>4</v>
          </cell>
          <cell r="L248">
            <v>1</v>
          </cell>
          <cell r="M248">
            <v>4</v>
          </cell>
          <cell r="N248">
            <v>26268</v>
          </cell>
        </row>
        <row r="249">
          <cell r="A249" t="str">
            <v>104519610-C04</v>
          </cell>
          <cell r="B249" t="str">
            <v>FS00</v>
          </cell>
          <cell r="C249" t="str">
            <v>104519610FS00</v>
          </cell>
          <cell r="D249">
            <v>104519610</v>
          </cell>
          <cell r="E249" t="str">
            <v>C04</v>
          </cell>
          <cell r="F249" t="str">
            <v>UN</v>
          </cell>
          <cell r="G249">
            <v>5730.88</v>
          </cell>
          <cell r="H249" t="str">
            <v>FS00</v>
          </cell>
          <cell r="I249" t="str">
            <v>UN</v>
          </cell>
          <cell r="J249" t="b">
            <v>1</v>
          </cell>
          <cell r="K249">
            <v>4</v>
          </cell>
          <cell r="L249">
            <v>1</v>
          </cell>
          <cell r="M249">
            <v>4</v>
          </cell>
          <cell r="N249">
            <v>22923.52</v>
          </cell>
        </row>
        <row r="250">
          <cell r="A250" t="str">
            <v>104534190-C27</v>
          </cell>
          <cell r="B250" t="str">
            <v>FS00</v>
          </cell>
          <cell r="C250" t="str">
            <v>104534190FS00</v>
          </cell>
          <cell r="D250">
            <v>104534190</v>
          </cell>
          <cell r="E250" t="str">
            <v>C27</v>
          </cell>
          <cell r="F250" t="str">
            <v>UN</v>
          </cell>
          <cell r="G250">
            <v>518</v>
          </cell>
          <cell r="H250" t="str">
            <v>FS00</v>
          </cell>
          <cell r="I250" t="str">
            <v>UN</v>
          </cell>
          <cell r="J250" t="b">
            <v>1</v>
          </cell>
          <cell r="K250">
            <v>27</v>
          </cell>
          <cell r="L250">
            <v>1</v>
          </cell>
          <cell r="M250">
            <v>27</v>
          </cell>
          <cell r="N250">
            <v>13986</v>
          </cell>
        </row>
        <row r="251">
          <cell r="A251" t="str">
            <v>104546880-Z05</v>
          </cell>
          <cell r="B251" t="str">
            <v>FS00</v>
          </cell>
          <cell r="C251" t="str">
            <v>104546880FS00</v>
          </cell>
          <cell r="D251">
            <v>104546880</v>
          </cell>
          <cell r="E251" t="str">
            <v>Z05</v>
          </cell>
          <cell r="F251" t="str">
            <v>UN</v>
          </cell>
          <cell r="G251">
            <v>475</v>
          </cell>
          <cell r="H251" t="str">
            <v>FS00</v>
          </cell>
          <cell r="I251" t="str">
            <v>UN</v>
          </cell>
          <cell r="J251" t="b">
            <v>1</v>
          </cell>
          <cell r="K251">
            <v>105</v>
          </cell>
          <cell r="L251">
            <v>1</v>
          </cell>
          <cell r="M251">
            <v>105</v>
          </cell>
          <cell r="N251">
            <v>49875</v>
          </cell>
        </row>
        <row r="252">
          <cell r="A252" t="str">
            <v>104547550-Z40</v>
          </cell>
          <cell r="B252" t="str">
            <v>FS00</v>
          </cell>
          <cell r="C252" t="str">
            <v>104547550FS00</v>
          </cell>
          <cell r="D252">
            <v>104547550</v>
          </cell>
          <cell r="E252" t="str">
            <v>Z40</v>
          </cell>
          <cell r="F252" t="str">
            <v>UN</v>
          </cell>
          <cell r="G252">
            <v>591</v>
          </cell>
          <cell r="H252" t="str">
            <v>FS00</v>
          </cell>
          <cell r="I252" t="str">
            <v>UN</v>
          </cell>
          <cell r="J252" t="b">
            <v>1</v>
          </cell>
          <cell r="K252">
            <v>140</v>
          </cell>
          <cell r="L252">
            <v>1</v>
          </cell>
          <cell r="M252">
            <v>140</v>
          </cell>
          <cell r="N252">
            <v>82740</v>
          </cell>
        </row>
        <row r="253">
          <cell r="A253" t="str">
            <v>104543590-C08</v>
          </cell>
          <cell r="B253" t="str">
            <v>FS00</v>
          </cell>
          <cell r="C253" t="str">
            <v>104543590FS00</v>
          </cell>
          <cell r="D253">
            <v>104543590</v>
          </cell>
          <cell r="E253" t="str">
            <v>C08</v>
          </cell>
          <cell r="F253" t="str">
            <v>UN</v>
          </cell>
          <cell r="G253">
            <v>5000</v>
          </cell>
          <cell r="H253" t="str">
            <v>FS00</v>
          </cell>
          <cell r="I253" t="str">
            <v>UN</v>
          </cell>
          <cell r="J253" t="b">
            <v>1</v>
          </cell>
          <cell r="K253">
            <v>8</v>
          </cell>
          <cell r="L253">
            <v>1</v>
          </cell>
          <cell r="M253">
            <v>8</v>
          </cell>
          <cell r="N253">
            <v>40000</v>
          </cell>
        </row>
        <row r="254">
          <cell r="A254" t="str">
            <v>104543600-C08</v>
          </cell>
          <cell r="B254" t="str">
            <v>FS00</v>
          </cell>
          <cell r="C254" t="str">
            <v>104543600FS00</v>
          </cell>
          <cell r="D254">
            <v>104543600</v>
          </cell>
          <cell r="E254" t="str">
            <v>C08</v>
          </cell>
          <cell r="F254" t="str">
            <v>UN</v>
          </cell>
          <cell r="G254">
            <v>5052</v>
          </cell>
          <cell r="H254" t="str">
            <v>FS00</v>
          </cell>
          <cell r="I254" t="str">
            <v>UN</v>
          </cell>
          <cell r="J254" t="b">
            <v>1</v>
          </cell>
          <cell r="K254">
            <v>8</v>
          </cell>
          <cell r="L254">
            <v>1</v>
          </cell>
          <cell r="M254">
            <v>8</v>
          </cell>
          <cell r="N254">
            <v>40416</v>
          </cell>
        </row>
        <row r="255">
          <cell r="A255" t="str">
            <v>104517980-C10</v>
          </cell>
          <cell r="B255" t="str">
            <v>FS00</v>
          </cell>
          <cell r="C255" t="str">
            <v>104517980FS00</v>
          </cell>
          <cell r="D255">
            <v>104517980</v>
          </cell>
          <cell r="E255" t="str">
            <v>C10</v>
          </cell>
          <cell r="F255" t="str">
            <v>UN</v>
          </cell>
          <cell r="G255">
            <v>5652.21</v>
          </cell>
          <cell r="H255" t="str">
            <v>FS00</v>
          </cell>
          <cell r="I255" t="str">
            <v>UN</v>
          </cell>
          <cell r="J255" t="b">
            <v>1</v>
          </cell>
          <cell r="K255">
            <v>10</v>
          </cell>
          <cell r="L255">
            <v>1</v>
          </cell>
          <cell r="M255">
            <v>10</v>
          </cell>
          <cell r="N255">
            <v>56522.1</v>
          </cell>
        </row>
        <row r="256">
          <cell r="A256" t="str">
            <v>104517800-UN</v>
          </cell>
          <cell r="B256" t="str">
            <v>FS00</v>
          </cell>
          <cell r="C256" t="str">
            <v>104517800FS00</v>
          </cell>
          <cell r="D256">
            <v>104517800</v>
          </cell>
          <cell r="E256" t="str">
            <v>UN</v>
          </cell>
          <cell r="F256" t="str">
            <v>UN</v>
          </cell>
          <cell r="G256">
            <v>2241.5</v>
          </cell>
          <cell r="H256" t="str">
            <v>FS00</v>
          </cell>
          <cell r="I256" t="str">
            <v>UN</v>
          </cell>
          <cell r="J256" t="b">
            <v>1</v>
          </cell>
          <cell r="K256">
            <v>1</v>
          </cell>
          <cell r="L256">
            <v>1</v>
          </cell>
          <cell r="M256">
            <v>1</v>
          </cell>
          <cell r="N256">
            <v>2241.5</v>
          </cell>
        </row>
        <row r="257">
          <cell r="A257" t="str">
            <v>104517780-UN</v>
          </cell>
          <cell r="B257" t="str">
            <v>FS00</v>
          </cell>
          <cell r="C257" t="str">
            <v>104517780FS00</v>
          </cell>
          <cell r="D257">
            <v>104517780</v>
          </cell>
          <cell r="E257" t="str">
            <v>UN</v>
          </cell>
          <cell r="F257" t="str">
            <v>UN</v>
          </cell>
          <cell r="G257">
            <v>1467</v>
          </cell>
          <cell r="H257" t="str">
            <v>FS00</v>
          </cell>
          <cell r="I257" t="str">
            <v>UN</v>
          </cell>
          <cell r="J257" t="b">
            <v>1</v>
          </cell>
          <cell r="K257">
            <v>1</v>
          </cell>
          <cell r="L257">
            <v>1</v>
          </cell>
          <cell r="M257">
            <v>1</v>
          </cell>
          <cell r="N257">
            <v>1467</v>
          </cell>
        </row>
        <row r="258">
          <cell r="A258" t="str">
            <v>40009381-UN</v>
          </cell>
          <cell r="B258" t="str">
            <v>FS00</v>
          </cell>
          <cell r="C258" t="str">
            <v>40009381FS00</v>
          </cell>
          <cell r="D258">
            <v>40009381</v>
          </cell>
          <cell r="E258" t="str">
            <v>UN</v>
          </cell>
          <cell r="F258" t="str">
            <v>UN</v>
          </cell>
          <cell r="G258">
            <v>556114</v>
          </cell>
          <cell r="H258" t="str">
            <v>FS00</v>
          </cell>
          <cell r="I258" t="str">
            <v>UN</v>
          </cell>
          <cell r="J258" t="b">
            <v>1</v>
          </cell>
          <cell r="K258">
            <v>1</v>
          </cell>
          <cell r="L258">
            <v>1</v>
          </cell>
          <cell r="M258">
            <v>1</v>
          </cell>
          <cell r="N258">
            <v>556114</v>
          </cell>
        </row>
        <row r="259">
          <cell r="A259" t="str">
            <v>40002120-UN</v>
          </cell>
          <cell r="B259" t="str">
            <v>FS00</v>
          </cell>
          <cell r="C259" t="str">
            <v>40002120FS00</v>
          </cell>
          <cell r="D259">
            <v>40002120</v>
          </cell>
          <cell r="E259" t="str">
            <v>UN</v>
          </cell>
          <cell r="F259" t="str">
            <v>UN</v>
          </cell>
          <cell r="G259">
            <v>13562.41</v>
          </cell>
          <cell r="H259" t="str">
            <v>FS00</v>
          </cell>
          <cell r="I259" t="str">
            <v>UN</v>
          </cell>
          <cell r="J259" t="b">
            <v>1</v>
          </cell>
          <cell r="K259">
            <v>1</v>
          </cell>
          <cell r="L259">
            <v>1</v>
          </cell>
          <cell r="M259">
            <v>1</v>
          </cell>
          <cell r="N259">
            <v>13562.41</v>
          </cell>
        </row>
        <row r="260">
          <cell r="A260" t="str">
            <v>40522160-UN</v>
          </cell>
          <cell r="B260" t="str">
            <v>FS00</v>
          </cell>
          <cell r="C260" t="str">
            <v>40522160FS00</v>
          </cell>
          <cell r="D260">
            <v>40522160</v>
          </cell>
          <cell r="E260" t="str">
            <v>UN</v>
          </cell>
          <cell r="F260" t="str">
            <v>UN</v>
          </cell>
          <cell r="G260">
            <v>2970108</v>
          </cell>
          <cell r="H260" t="str">
            <v>FS00</v>
          </cell>
          <cell r="I260" t="str">
            <v>UN</v>
          </cell>
          <cell r="J260" t="b">
            <v>1</v>
          </cell>
          <cell r="K260">
            <v>1</v>
          </cell>
          <cell r="L260">
            <v>1</v>
          </cell>
          <cell r="M260">
            <v>1</v>
          </cell>
          <cell r="N260">
            <v>2970108</v>
          </cell>
        </row>
        <row r="261">
          <cell r="A261" t="str">
            <v>40522152-UN</v>
          </cell>
          <cell r="B261" t="str">
            <v>FS00</v>
          </cell>
          <cell r="C261" t="str">
            <v>40522152FS00</v>
          </cell>
          <cell r="D261">
            <v>40522152</v>
          </cell>
          <cell r="E261" t="str">
            <v>UN</v>
          </cell>
          <cell r="F261" t="str">
            <v>UN</v>
          </cell>
          <cell r="G261">
            <v>179302.75</v>
          </cell>
          <cell r="H261" t="str">
            <v>FS00</v>
          </cell>
          <cell r="I261" t="str">
            <v>UN</v>
          </cell>
          <cell r="J261" t="b">
            <v>1</v>
          </cell>
          <cell r="K261">
            <v>1</v>
          </cell>
          <cell r="L261">
            <v>1</v>
          </cell>
          <cell r="M261">
            <v>1</v>
          </cell>
          <cell r="N261">
            <v>179302.75</v>
          </cell>
        </row>
        <row r="262">
          <cell r="A262" t="str">
            <v>92009233-UN</v>
          </cell>
          <cell r="B262" t="str">
            <v>FS00</v>
          </cell>
          <cell r="C262" t="str">
            <v>92009233FS00</v>
          </cell>
          <cell r="D262">
            <v>92009233</v>
          </cell>
          <cell r="E262" t="str">
            <v>UN</v>
          </cell>
          <cell r="F262" t="str">
            <v>UN</v>
          </cell>
          <cell r="G262">
            <v>541578</v>
          </cell>
          <cell r="H262" t="str">
            <v>FS00</v>
          </cell>
          <cell r="I262" t="str">
            <v>UN</v>
          </cell>
          <cell r="J262" t="b">
            <v>1</v>
          </cell>
          <cell r="K262">
            <v>1</v>
          </cell>
          <cell r="L262">
            <v>1</v>
          </cell>
          <cell r="M262">
            <v>1</v>
          </cell>
          <cell r="N262">
            <v>541578</v>
          </cell>
        </row>
        <row r="263">
          <cell r="A263" t="str">
            <v>40002150-UN</v>
          </cell>
          <cell r="B263" t="str">
            <v>FS00</v>
          </cell>
          <cell r="C263" t="str">
            <v>40002150FS00</v>
          </cell>
          <cell r="D263">
            <v>40002150</v>
          </cell>
          <cell r="E263" t="str">
            <v>UN</v>
          </cell>
          <cell r="F263" t="str">
            <v>UN</v>
          </cell>
          <cell r="G263">
            <v>1273934.17</v>
          </cell>
          <cell r="H263" t="str">
            <v>FS00</v>
          </cell>
          <cell r="I263" t="str">
            <v>UN</v>
          </cell>
          <cell r="J263" t="b">
            <v>1</v>
          </cell>
          <cell r="K263">
            <v>1</v>
          </cell>
          <cell r="L263">
            <v>1</v>
          </cell>
          <cell r="M263">
            <v>1</v>
          </cell>
          <cell r="N263">
            <v>1273934.17</v>
          </cell>
        </row>
        <row r="264">
          <cell r="A264" t="str">
            <v>40002149-UN</v>
          </cell>
          <cell r="B264" t="str">
            <v>FS00</v>
          </cell>
          <cell r="C264" t="str">
            <v>40002149FS00</v>
          </cell>
          <cell r="D264">
            <v>40002149</v>
          </cell>
          <cell r="E264" t="str">
            <v>UN</v>
          </cell>
          <cell r="F264" t="str">
            <v>UN</v>
          </cell>
          <cell r="G264">
            <v>108979.45</v>
          </cell>
          <cell r="H264" t="str">
            <v>FS00</v>
          </cell>
          <cell r="I264" t="str">
            <v>UN</v>
          </cell>
          <cell r="J264" t="b">
            <v>1</v>
          </cell>
          <cell r="K264">
            <v>1</v>
          </cell>
          <cell r="L264">
            <v>1</v>
          </cell>
          <cell r="M264">
            <v>1</v>
          </cell>
          <cell r="N264">
            <v>108979.45</v>
          </cell>
        </row>
        <row r="265">
          <cell r="A265" t="str">
            <v>105201940-UN</v>
          </cell>
          <cell r="B265" t="str">
            <v>FS00</v>
          </cell>
          <cell r="C265" t="str">
            <v>105201940FS00</v>
          </cell>
          <cell r="D265">
            <v>105201940</v>
          </cell>
          <cell r="E265" t="str">
            <v>UN</v>
          </cell>
          <cell r="F265" t="str">
            <v>UN</v>
          </cell>
          <cell r="G265">
            <v>104809</v>
          </cell>
          <cell r="H265" t="str">
            <v>FS00</v>
          </cell>
          <cell r="I265" t="str">
            <v>UN</v>
          </cell>
          <cell r="J265" t="b">
            <v>1</v>
          </cell>
          <cell r="K265">
            <v>1</v>
          </cell>
          <cell r="L265">
            <v>1</v>
          </cell>
          <cell r="M265">
            <v>1</v>
          </cell>
          <cell r="N265">
            <v>104809</v>
          </cell>
        </row>
        <row r="266">
          <cell r="A266" t="str">
            <v>40002153-UN</v>
          </cell>
          <cell r="B266" t="str">
            <v>FS00</v>
          </cell>
          <cell r="C266" t="str">
            <v>40002153FS00</v>
          </cell>
          <cell r="D266">
            <v>40002153</v>
          </cell>
          <cell r="E266" t="str">
            <v>UN</v>
          </cell>
          <cell r="F266" t="str">
            <v>UN</v>
          </cell>
          <cell r="G266">
            <v>1291968</v>
          </cell>
          <cell r="H266" t="str">
            <v>FS00</v>
          </cell>
          <cell r="I266" t="str">
            <v>UN</v>
          </cell>
          <cell r="J266" t="b">
            <v>1</v>
          </cell>
          <cell r="K266">
            <v>1</v>
          </cell>
          <cell r="L266">
            <v>1</v>
          </cell>
          <cell r="M266">
            <v>1</v>
          </cell>
          <cell r="N266">
            <v>1291968</v>
          </cell>
        </row>
        <row r="267">
          <cell r="A267" t="str">
            <v>40002143-UN</v>
          </cell>
          <cell r="B267" t="str">
            <v>FS00</v>
          </cell>
          <cell r="C267" t="str">
            <v>40002143FS00</v>
          </cell>
          <cell r="D267">
            <v>40002143</v>
          </cell>
          <cell r="E267" t="str">
            <v>UN</v>
          </cell>
          <cell r="F267" t="str">
            <v>UN</v>
          </cell>
          <cell r="G267">
            <v>126887.67</v>
          </cell>
          <cell r="H267" t="str">
            <v>FS00</v>
          </cell>
          <cell r="I267" t="str">
            <v>UN</v>
          </cell>
          <cell r="J267" t="b">
            <v>1</v>
          </cell>
          <cell r="K267">
            <v>1</v>
          </cell>
          <cell r="L267">
            <v>1</v>
          </cell>
          <cell r="M267">
            <v>1</v>
          </cell>
          <cell r="N267">
            <v>126887.67</v>
          </cell>
        </row>
        <row r="268">
          <cell r="A268" t="str">
            <v>100093740-UN</v>
          </cell>
          <cell r="B268" t="str">
            <v>FS00</v>
          </cell>
          <cell r="C268" t="str">
            <v>100093740FS00</v>
          </cell>
          <cell r="D268">
            <v>100093740</v>
          </cell>
          <cell r="E268" t="str">
            <v>UN</v>
          </cell>
          <cell r="F268" t="str">
            <v>UN</v>
          </cell>
          <cell r="G268">
            <v>175185</v>
          </cell>
          <cell r="H268" t="str">
            <v>FS00</v>
          </cell>
          <cell r="I268" t="str">
            <v>UN</v>
          </cell>
          <cell r="J268" t="b">
            <v>1</v>
          </cell>
          <cell r="K268">
            <v>1</v>
          </cell>
          <cell r="L268">
            <v>1</v>
          </cell>
          <cell r="M268">
            <v>1</v>
          </cell>
          <cell r="N268">
            <v>175185</v>
          </cell>
        </row>
        <row r="269">
          <cell r="A269" t="str">
            <v>40002127-UN</v>
          </cell>
          <cell r="B269" t="str">
            <v>FS00</v>
          </cell>
          <cell r="C269" t="str">
            <v>40002127FS00</v>
          </cell>
          <cell r="D269">
            <v>40002127</v>
          </cell>
          <cell r="E269" t="str">
            <v>UN</v>
          </cell>
          <cell r="F269" t="str">
            <v>UN</v>
          </cell>
          <cell r="G269">
            <v>2045148</v>
          </cell>
          <cell r="H269" t="str">
            <v>FS00</v>
          </cell>
          <cell r="I269" t="str">
            <v>UN</v>
          </cell>
          <cell r="J269" t="b">
            <v>1</v>
          </cell>
          <cell r="K269">
            <v>1</v>
          </cell>
          <cell r="L269">
            <v>1</v>
          </cell>
          <cell r="M269">
            <v>1</v>
          </cell>
          <cell r="N269">
            <v>2045148</v>
          </cell>
        </row>
        <row r="270">
          <cell r="A270" t="str">
            <v>40002122-UN</v>
          </cell>
          <cell r="B270" t="str">
            <v>FS00</v>
          </cell>
          <cell r="C270" t="str">
            <v>40002122FS00</v>
          </cell>
          <cell r="D270">
            <v>40002122</v>
          </cell>
          <cell r="E270" t="str">
            <v>UN</v>
          </cell>
          <cell r="F270" t="str">
            <v>UN</v>
          </cell>
          <cell r="G270">
            <v>2671841.4300000002</v>
          </cell>
          <cell r="H270" t="str">
            <v>FS00</v>
          </cell>
          <cell r="I270" t="str">
            <v>UN</v>
          </cell>
          <cell r="J270" t="b">
            <v>1</v>
          </cell>
          <cell r="K270">
            <v>1</v>
          </cell>
          <cell r="L270">
            <v>1</v>
          </cell>
          <cell r="M270">
            <v>1</v>
          </cell>
          <cell r="N270">
            <v>2671841.4300000002</v>
          </cell>
        </row>
        <row r="271">
          <cell r="A271" t="str">
            <v>92009363-UN</v>
          </cell>
          <cell r="B271" t="str">
            <v>FS00</v>
          </cell>
          <cell r="C271" t="str">
            <v>92009363FS00</v>
          </cell>
          <cell r="D271">
            <v>92009363</v>
          </cell>
          <cell r="E271" t="str">
            <v>UN</v>
          </cell>
          <cell r="F271" t="str">
            <v>UN</v>
          </cell>
          <cell r="G271">
            <v>274346.44</v>
          </cell>
          <cell r="H271" t="str">
            <v>FS00</v>
          </cell>
          <cell r="I271" t="str">
            <v>UN</v>
          </cell>
          <cell r="J271" t="b">
            <v>1</v>
          </cell>
          <cell r="K271">
            <v>1</v>
          </cell>
          <cell r="L271">
            <v>1</v>
          </cell>
          <cell r="M271">
            <v>1</v>
          </cell>
          <cell r="N271">
            <v>274346.44</v>
          </cell>
        </row>
        <row r="272">
          <cell r="A272" t="str">
            <v>101920021-C24</v>
          </cell>
          <cell r="B272" t="str">
            <v>FS00</v>
          </cell>
          <cell r="C272" t="str">
            <v>101920021FS00</v>
          </cell>
          <cell r="D272">
            <v>101920021</v>
          </cell>
          <cell r="E272" t="str">
            <v>C24</v>
          </cell>
          <cell r="F272" t="str">
            <v>UN</v>
          </cell>
          <cell r="G272">
            <v>561</v>
          </cell>
          <cell r="H272" t="str">
            <v>FS00</v>
          </cell>
          <cell r="I272" t="str">
            <v>UN</v>
          </cell>
          <cell r="J272" t="b">
            <v>1</v>
          </cell>
          <cell r="K272">
            <v>24</v>
          </cell>
          <cell r="L272">
            <v>1</v>
          </cell>
          <cell r="M272">
            <v>24</v>
          </cell>
          <cell r="N272">
            <v>13464</v>
          </cell>
        </row>
        <row r="273">
          <cell r="A273" t="str">
            <v>101920020-C24</v>
          </cell>
          <cell r="B273" t="str">
            <v>FS00</v>
          </cell>
          <cell r="C273" t="str">
            <v>101920020FS00</v>
          </cell>
          <cell r="D273">
            <v>101920020</v>
          </cell>
          <cell r="E273" t="str">
            <v>C24</v>
          </cell>
          <cell r="F273" t="str">
            <v>UN</v>
          </cell>
          <cell r="G273">
            <v>550</v>
          </cell>
          <cell r="H273" t="str">
            <v>FS00</v>
          </cell>
          <cell r="I273" t="str">
            <v>UN</v>
          </cell>
          <cell r="J273" t="b">
            <v>1</v>
          </cell>
          <cell r="K273">
            <v>24</v>
          </cell>
          <cell r="L273">
            <v>1</v>
          </cell>
          <cell r="M273">
            <v>24</v>
          </cell>
          <cell r="N273">
            <v>13200</v>
          </cell>
        </row>
        <row r="274">
          <cell r="A274" t="str">
            <v>150000425-C30</v>
          </cell>
          <cell r="B274" t="str">
            <v>FS00</v>
          </cell>
          <cell r="C274" t="str">
            <v>150000425FS00</v>
          </cell>
          <cell r="D274">
            <v>150000425</v>
          </cell>
          <cell r="E274" t="str">
            <v>C30</v>
          </cell>
          <cell r="F274" t="str">
            <v>UN</v>
          </cell>
          <cell r="G274">
            <v>509.3</v>
          </cell>
          <cell r="H274" t="str">
            <v>FS00</v>
          </cell>
          <cell r="I274" t="str">
            <v>UN</v>
          </cell>
          <cell r="J274" t="b">
            <v>1</v>
          </cell>
          <cell r="K274">
            <v>30</v>
          </cell>
          <cell r="L274">
            <v>1</v>
          </cell>
          <cell r="M274">
            <v>30</v>
          </cell>
          <cell r="N274">
            <v>15279</v>
          </cell>
        </row>
        <row r="275">
          <cell r="A275" t="str">
            <v>104534870-C24</v>
          </cell>
          <cell r="B275" t="str">
            <v>FS00</v>
          </cell>
          <cell r="C275" t="str">
            <v>104534870FS00</v>
          </cell>
          <cell r="D275">
            <v>104534870</v>
          </cell>
          <cell r="E275" t="str">
            <v>C24</v>
          </cell>
          <cell r="F275" t="str">
            <v>UN</v>
          </cell>
          <cell r="G275">
            <v>1442</v>
          </cell>
          <cell r="H275" t="str">
            <v>FS00</v>
          </cell>
          <cell r="I275" t="str">
            <v>UN</v>
          </cell>
          <cell r="J275" t="b">
            <v>1</v>
          </cell>
          <cell r="K275">
            <v>24</v>
          </cell>
          <cell r="L275">
            <v>1</v>
          </cell>
          <cell r="M275">
            <v>24</v>
          </cell>
          <cell r="N275">
            <v>34608</v>
          </cell>
        </row>
        <row r="276">
          <cell r="A276" t="str">
            <v>104527030-D30</v>
          </cell>
          <cell r="B276" t="str">
            <v>FS00</v>
          </cell>
          <cell r="C276" t="str">
            <v>104527030FS00</v>
          </cell>
          <cell r="D276">
            <v>104527030</v>
          </cell>
          <cell r="E276" t="str">
            <v>D30</v>
          </cell>
          <cell r="F276" t="str">
            <v>UN</v>
          </cell>
          <cell r="G276">
            <v>519</v>
          </cell>
          <cell r="H276" t="str">
            <v>FS00</v>
          </cell>
          <cell r="I276" t="str">
            <v>UN</v>
          </cell>
          <cell r="J276" t="b">
            <v>1</v>
          </cell>
          <cell r="K276">
            <v>30</v>
          </cell>
          <cell r="L276">
            <v>1</v>
          </cell>
          <cell r="M276">
            <v>30</v>
          </cell>
          <cell r="N276">
            <v>15570</v>
          </cell>
        </row>
        <row r="277">
          <cell r="A277" t="str">
            <v>104516330-C10</v>
          </cell>
          <cell r="B277" t="str">
            <v>FS00</v>
          </cell>
          <cell r="C277" t="str">
            <v>104516330FS00</v>
          </cell>
          <cell r="D277">
            <v>104516330</v>
          </cell>
          <cell r="E277" t="str">
            <v>C10</v>
          </cell>
          <cell r="F277" t="str">
            <v>KG</v>
          </cell>
          <cell r="G277">
            <v>4641</v>
          </cell>
          <cell r="H277" t="str">
            <v>FS00</v>
          </cell>
          <cell r="I277" t="str">
            <v>KG</v>
          </cell>
          <cell r="J277" t="b">
            <v>1</v>
          </cell>
          <cell r="K277">
            <v>10</v>
          </cell>
          <cell r="L277">
            <v>1</v>
          </cell>
          <cell r="M277">
            <v>10</v>
          </cell>
          <cell r="N277">
            <v>46410</v>
          </cell>
        </row>
        <row r="278">
          <cell r="A278" t="str">
            <v>104543910-C05</v>
          </cell>
          <cell r="B278" t="str">
            <v>FS00</v>
          </cell>
          <cell r="C278" t="str">
            <v>104543910FS00</v>
          </cell>
          <cell r="D278">
            <v>104543910</v>
          </cell>
          <cell r="E278" t="str">
            <v>C05</v>
          </cell>
          <cell r="F278" t="str">
            <v>UN</v>
          </cell>
          <cell r="G278">
            <v>4800</v>
          </cell>
          <cell r="H278" t="str">
            <v>FS00</v>
          </cell>
          <cell r="I278" t="str">
            <v>UN</v>
          </cell>
          <cell r="J278" t="b">
            <v>1</v>
          </cell>
          <cell r="K278">
            <v>5</v>
          </cell>
          <cell r="L278">
            <v>1</v>
          </cell>
          <cell r="M278">
            <v>5</v>
          </cell>
          <cell r="N278">
            <v>24000</v>
          </cell>
        </row>
        <row r="279">
          <cell r="A279" t="str">
            <v>104534670-C02</v>
          </cell>
          <cell r="B279" t="str">
            <v>FS00</v>
          </cell>
          <cell r="C279" t="str">
            <v>104534670FS00</v>
          </cell>
          <cell r="D279">
            <v>104534670</v>
          </cell>
          <cell r="E279" t="str">
            <v>C02</v>
          </cell>
          <cell r="F279" t="str">
            <v>UN</v>
          </cell>
          <cell r="G279">
            <v>39000</v>
          </cell>
          <cell r="H279" t="str">
            <v>FS00</v>
          </cell>
          <cell r="I279" t="str">
            <v>UN</v>
          </cell>
          <cell r="J279" t="b">
            <v>1</v>
          </cell>
          <cell r="K279">
            <v>2</v>
          </cell>
          <cell r="L279">
            <v>1</v>
          </cell>
          <cell r="M279">
            <v>2</v>
          </cell>
          <cell r="N279">
            <v>78000</v>
          </cell>
        </row>
        <row r="280">
          <cell r="A280" t="str">
            <v>104544900-KG</v>
          </cell>
          <cell r="B280" t="str">
            <v>FS00</v>
          </cell>
          <cell r="C280" t="str">
            <v>104544900FS00</v>
          </cell>
          <cell r="D280">
            <v>104544900</v>
          </cell>
          <cell r="E280" t="str">
            <v>KG</v>
          </cell>
          <cell r="F280" t="str">
            <v>KG</v>
          </cell>
          <cell r="G280">
            <v>8475</v>
          </cell>
          <cell r="H280" t="str">
            <v>FS00</v>
          </cell>
          <cell r="I280" t="str">
            <v>KG</v>
          </cell>
          <cell r="J280" t="b">
            <v>1</v>
          </cell>
          <cell r="K280">
            <v>1</v>
          </cell>
          <cell r="L280">
            <v>1</v>
          </cell>
          <cell r="M280">
            <v>1</v>
          </cell>
          <cell r="N280">
            <v>8475</v>
          </cell>
        </row>
        <row r="281">
          <cell r="A281" t="str">
            <v>104341100-CJ</v>
          </cell>
          <cell r="B281" t="str">
            <v>FS00</v>
          </cell>
          <cell r="C281" t="str">
            <v>104341100FS00</v>
          </cell>
          <cell r="D281">
            <v>104341100</v>
          </cell>
          <cell r="E281" t="str">
            <v>CJ</v>
          </cell>
          <cell r="F281" t="str">
            <v>KG</v>
          </cell>
          <cell r="G281">
            <v>12200</v>
          </cell>
          <cell r="H281" t="str">
            <v>FS00</v>
          </cell>
          <cell r="I281" t="str">
            <v>KG</v>
          </cell>
          <cell r="J281" t="b">
            <v>1</v>
          </cell>
          <cell r="K281">
            <v>10</v>
          </cell>
          <cell r="L281">
            <v>1</v>
          </cell>
          <cell r="M281">
            <v>10</v>
          </cell>
          <cell r="N281">
            <v>122000</v>
          </cell>
        </row>
        <row r="282">
          <cell r="A282" t="str">
            <v>104529700-CJ</v>
          </cell>
          <cell r="B282" t="str">
            <v>FS00</v>
          </cell>
          <cell r="C282" t="str">
            <v>104529700FS00</v>
          </cell>
          <cell r="D282">
            <v>104529700</v>
          </cell>
          <cell r="E282" t="str">
            <v>CJ</v>
          </cell>
          <cell r="F282" t="str">
            <v>KG</v>
          </cell>
          <cell r="G282">
            <v>10300</v>
          </cell>
          <cell r="H282" t="str">
            <v>FS00</v>
          </cell>
          <cell r="I282" t="str">
            <v>KG</v>
          </cell>
          <cell r="J282" t="b">
            <v>1</v>
          </cell>
          <cell r="K282">
            <v>15</v>
          </cell>
          <cell r="L282">
            <v>1</v>
          </cell>
          <cell r="M282">
            <v>15</v>
          </cell>
          <cell r="N282">
            <v>154500</v>
          </cell>
        </row>
        <row r="283">
          <cell r="A283" t="str">
            <v>104534700-C08</v>
          </cell>
          <cell r="B283" t="str">
            <v>FS00</v>
          </cell>
          <cell r="C283" t="str">
            <v>104534700FS00</v>
          </cell>
          <cell r="D283">
            <v>104534700</v>
          </cell>
          <cell r="E283" t="str">
            <v>C08</v>
          </cell>
          <cell r="F283" t="str">
            <v>UN</v>
          </cell>
          <cell r="G283">
            <v>4125</v>
          </cell>
          <cell r="H283" t="str">
            <v>FS00</v>
          </cell>
          <cell r="I283" t="str">
            <v>UN</v>
          </cell>
          <cell r="J283" t="b">
            <v>1</v>
          </cell>
          <cell r="K283">
            <v>8</v>
          </cell>
          <cell r="L283">
            <v>1</v>
          </cell>
          <cell r="M283">
            <v>8</v>
          </cell>
          <cell r="N283">
            <v>33000</v>
          </cell>
        </row>
        <row r="284">
          <cell r="A284" t="str">
            <v>104542870-C24</v>
          </cell>
          <cell r="B284" t="str">
            <v>FS00</v>
          </cell>
          <cell r="C284" t="str">
            <v>104542870FS00</v>
          </cell>
          <cell r="D284">
            <v>104542870</v>
          </cell>
          <cell r="E284" t="str">
            <v>C24</v>
          </cell>
          <cell r="F284" t="str">
            <v>UN</v>
          </cell>
          <cell r="G284">
            <v>1282</v>
          </cell>
          <cell r="H284" t="str">
            <v>FS00</v>
          </cell>
          <cell r="I284" t="str">
            <v>UN</v>
          </cell>
          <cell r="J284" t="b">
            <v>1</v>
          </cell>
          <cell r="K284">
            <v>24</v>
          </cell>
          <cell r="L284">
            <v>1</v>
          </cell>
          <cell r="M284">
            <v>24</v>
          </cell>
          <cell r="N284">
            <v>30768</v>
          </cell>
        </row>
        <row r="285">
          <cell r="A285" t="str">
            <v>104538910-C08</v>
          </cell>
          <cell r="B285" t="str">
            <v>FS00</v>
          </cell>
          <cell r="C285" t="str">
            <v>104538910FS00</v>
          </cell>
          <cell r="D285">
            <v>104538910</v>
          </cell>
          <cell r="E285" t="str">
            <v>C08</v>
          </cell>
          <cell r="F285" t="str">
            <v>UN</v>
          </cell>
          <cell r="G285">
            <v>3880</v>
          </cell>
          <cell r="H285" t="str">
            <v>FS00</v>
          </cell>
          <cell r="I285" t="str">
            <v>UN</v>
          </cell>
          <cell r="J285" t="b">
            <v>1</v>
          </cell>
          <cell r="K285">
            <v>8</v>
          </cell>
          <cell r="L285">
            <v>1</v>
          </cell>
          <cell r="M285">
            <v>8</v>
          </cell>
          <cell r="N285">
            <v>31040</v>
          </cell>
        </row>
        <row r="286">
          <cell r="A286" t="str">
            <v>104543030-C10</v>
          </cell>
          <cell r="B286" t="str">
            <v>FS00</v>
          </cell>
          <cell r="C286" t="str">
            <v>104543030FS00</v>
          </cell>
          <cell r="D286">
            <v>104543030</v>
          </cell>
          <cell r="E286" t="str">
            <v>C10</v>
          </cell>
          <cell r="F286" t="str">
            <v>UN</v>
          </cell>
          <cell r="G286">
            <v>1020</v>
          </cell>
          <cell r="H286" t="str">
            <v>FS00</v>
          </cell>
          <cell r="I286" t="str">
            <v>UN</v>
          </cell>
          <cell r="J286" t="b">
            <v>1</v>
          </cell>
          <cell r="K286">
            <v>10</v>
          </cell>
          <cell r="L286">
            <v>1</v>
          </cell>
          <cell r="M286">
            <v>10</v>
          </cell>
          <cell r="N286">
            <v>10200</v>
          </cell>
        </row>
        <row r="287">
          <cell r="A287" t="str">
            <v>104545120-C20</v>
          </cell>
          <cell r="B287" t="str">
            <v>FS00</v>
          </cell>
          <cell r="C287" t="str">
            <v>104545120FS00</v>
          </cell>
          <cell r="D287">
            <v>104545120</v>
          </cell>
          <cell r="E287" t="str">
            <v>C20</v>
          </cell>
          <cell r="F287" t="str">
            <v>UN</v>
          </cell>
          <cell r="G287">
            <v>2370</v>
          </cell>
          <cell r="H287" t="str">
            <v>FS00</v>
          </cell>
          <cell r="I287" t="str">
            <v>UN</v>
          </cell>
          <cell r="J287" t="b">
            <v>1</v>
          </cell>
          <cell r="K287">
            <v>20</v>
          </cell>
          <cell r="L287">
            <v>1</v>
          </cell>
          <cell r="M287">
            <v>20</v>
          </cell>
          <cell r="N287">
            <v>47400</v>
          </cell>
        </row>
        <row r="288">
          <cell r="A288" t="str">
            <v>104544120-AJ</v>
          </cell>
          <cell r="B288" t="str">
            <v>FS00</v>
          </cell>
          <cell r="C288" t="str">
            <v>104544120FS00</v>
          </cell>
          <cell r="D288">
            <v>104544120</v>
          </cell>
          <cell r="E288" t="str">
            <v>AJ</v>
          </cell>
          <cell r="F288" t="str">
            <v>AJ</v>
          </cell>
          <cell r="G288">
            <v>6125</v>
          </cell>
          <cell r="H288" t="str">
            <v>FS00</v>
          </cell>
          <cell r="I288" t="str">
            <v>AJ</v>
          </cell>
          <cell r="J288" t="b">
            <v>1</v>
          </cell>
          <cell r="K288">
            <v>1</v>
          </cell>
          <cell r="L288">
            <v>1</v>
          </cell>
          <cell r="M288">
            <v>1</v>
          </cell>
          <cell r="N288">
            <v>6125</v>
          </cell>
        </row>
        <row r="289">
          <cell r="A289" t="str">
            <v>104543560-AJ</v>
          </cell>
          <cell r="B289" t="str">
            <v>FS00</v>
          </cell>
          <cell r="C289" t="str">
            <v>104543560FS00</v>
          </cell>
          <cell r="D289">
            <v>104543560</v>
          </cell>
          <cell r="E289" t="str">
            <v>AJ</v>
          </cell>
          <cell r="F289" t="str">
            <v>AJ</v>
          </cell>
          <cell r="G289">
            <v>4220</v>
          </cell>
          <cell r="H289" t="str">
            <v>FS00</v>
          </cell>
          <cell r="I289" t="str">
            <v>AJ</v>
          </cell>
          <cell r="J289" t="b">
            <v>1</v>
          </cell>
          <cell r="K289">
            <v>1</v>
          </cell>
          <cell r="L289">
            <v>1</v>
          </cell>
          <cell r="M289">
            <v>1</v>
          </cell>
          <cell r="N289">
            <v>4220</v>
          </cell>
        </row>
        <row r="290">
          <cell r="A290" t="str">
            <v>104544130-AJ</v>
          </cell>
          <cell r="B290" t="str">
            <v>FS00</v>
          </cell>
          <cell r="C290" t="str">
            <v>104544130FS00</v>
          </cell>
          <cell r="D290">
            <v>104544130</v>
          </cell>
          <cell r="E290" t="str">
            <v>AJ</v>
          </cell>
          <cell r="F290" t="str">
            <v>AJ</v>
          </cell>
          <cell r="G290">
            <v>6537</v>
          </cell>
          <cell r="H290" t="str">
            <v>FS00</v>
          </cell>
          <cell r="I290" t="str">
            <v>AJ</v>
          </cell>
          <cell r="J290" t="b">
            <v>1</v>
          </cell>
          <cell r="K290">
            <v>1</v>
          </cell>
          <cell r="L290">
            <v>1</v>
          </cell>
          <cell r="M290">
            <v>1</v>
          </cell>
          <cell r="N290">
            <v>6537</v>
          </cell>
        </row>
        <row r="291">
          <cell r="A291" t="str">
            <v>104539420-C22</v>
          </cell>
          <cell r="B291" t="str">
            <v>FS00</v>
          </cell>
          <cell r="C291" t="str">
            <v>104539420FS00</v>
          </cell>
          <cell r="D291">
            <v>104539420</v>
          </cell>
          <cell r="E291" t="str">
            <v>C22</v>
          </cell>
          <cell r="F291" t="str">
            <v>UN</v>
          </cell>
          <cell r="G291">
            <v>210</v>
          </cell>
          <cell r="H291" t="str">
            <v>FS00</v>
          </cell>
          <cell r="I291" t="str">
            <v>UN</v>
          </cell>
          <cell r="J291" t="b">
            <v>1</v>
          </cell>
          <cell r="K291">
            <v>22</v>
          </cell>
          <cell r="L291">
            <v>1</v>
          </cell>
          <cell r="M291">
            <v>22</v>
          </cell>
          <cell r="N291">
            <v>4620</v>
          </cell>
        </row>
        <row r="292">
          <cell r="A292" t="str">
            <v>104539410-C22</v>
          </cell>
          <cell r="B292" t="str">
            <v>FS00</v>
          </cell>
          <cell r="C292" t="str">
            <v>104539410FS00</v>
          </cell>
          <cell r="D292">
            <v>104539410</v>
          </cell>
          <cell r="E292" t="str">
            <v>C22</v>
          </cell>
          <cell r="F292" t="str">
            <v>UN</v>
          </cell>
          <cell r="G292">
            <v>210</v>
          </cell>
          <cell r="H292" t="str">
            <v>FS00</v>
          </cell>
          <cell r="I292" t="str">
            <v>UN</v>
          </cell>
          <cell r="J292" t="b">
            <v>1</v>
          </cell>
          <cell r="K292">
            <v>22</v>
          </cell>
          <cell r="L292">
            <v>1</v>
          </cell>
          <cell r="M292">
            <v>22</v>
          </cell>
          <cell r="N292">
            <v>4620</v>
          </cell>
        </row>
        <row r="293">
          <cell r="A293" t="str">
            <v>104539530-C10</v>
          </cell>
          <cell r="B293" t="str">
            <v>FS00</v>
          </cell>
          <cell r="C293" t="str">
            <v>104539530FS00</v>
          </cell>
          <cell r="D293">
            <v>104539530</v>
          </cell>
          <cell r="E293" t="str">
            <v>C10</v>
          </cell>
          <cell r="F293" t="str">
            <v>UN</v>
          </cell>
          <cell r="G293">
            <v>924</v>
          </cell>
          <cell r="H293" t="str">
            <v>FS00</v>
          </cell>
          <cell r="I293" t="str">
            <v>UN</v>
          </cell>
          <cell r="J293" t="b">
            <v>1</v>
          </cell>
          <cell r="K293">
            <v>10</v>
          </cell>
          <cell r="L293">
            <v>1</v>
          </cell>
          <cell r="M293">
            <v>10</v>
          </cell>
          <cell r="N293">
            <v>9240</v>
          </cell>
        </row>
        <row r="294">
          <cell r="A294" t="str">
            <v>201701100-C10</v>
          </cell>
          <cell r="B294" t="str">
            <v>FS00</v>
          </cell>
          <cell r="C294" t="str">
            <v>201701100FS00</v>
          </cell>
          <cell r="D294">
            <v>201701100</v>
          </cell>
          <cell r="E294" t="str">
            <v>C10</v>
          </cell>
          <cell r="F294" t="str">
            <v>UN</v>
          </cell>
          <cell r="G294">
            <v>3618</v>
          </cell>
          <cell r="H294" t="str">
            <v>FS00</v>
          </cell>
          <cell r="I294" t="str">
            <v>UN</v>
          </cell>
          <cell r="J294" t="b">
            <v>1</v>
          </cell>
          <cell r="K294">
            <v>10</v>
          </cell>
          <cell r="L294">
            <v>1</v>
          </cell>
          <cell r="M294">
            <v>10</v>
          </cell>
          <cell r="N294">
            <v>36180</v>
          </cell>
        </row>
        <row r="295">
          <cell r="A295" t="str">
            <v>104539030-UN</v>
          </cell>
          <cell r="B295" t="str">
            <v>FS00</v>
          </cell>
          <cell r="C295" t="str">
            <v>104539030FS00</v>
          </cell>
          <cell r="D295">
            <v>104539030</v>
          </cell>
          <cell r="E295" t="str">
            <v>UN</v>
          </cell>
          <cell r="F295" t="str">
            <v>UN</v>
          </cell>
          <cell r="G295">
            <v>21333</v>
          </cell>
          <cell r="H295" t="str">
            <v>FS00</v>
          </cell>
          <cell r="I295" t="str">
            <v>UN</v>
          </cell>
          <cell r="J295" t="b">
            <v>1</v>
          </cell>
          <cell r="K295">
            <v>1</v>
          </cell>
          <cell r="L295">
            <v>1</v>
          </cell>
          <cell r="M295">
            <v>1</v>
          </cell>
          <cell r="N295">
            <v>21333</v>
          </cell>
        </row>
        <row r="296">
          <cell r="A296" t="str">
            <v>201200250-C06</v>
          </cell>
          <cell r="B296" t="str">
            <v>FS00</v>
          </cell>
          <cell r="C296" t="str">
            <v>201200250FS00</v>
          </cell>
          <cell r="D296">
            <v>201200250</v>
          </cell>
          <cell r="E296" t="str">
            <v>C06</v>
          </cell>
          <cell r="F296" t="str">
            <v>UN</v>
          </cell>
          <cell r="G296">
            <v>1930.83</v>
          </cell>
          <cell r="H296" t="str">
            <v>FS00</v>
          </cell>
          <cell r="I296" t="str">
            <v>UN</v>
          </cell>
          <cell r="J296" t="b">
            <v>1</v>
          </cell>
          <cell r="K296">
            <v>6</v>
          </cell>
          <cell r="L296">
            <v>1</v>
          </cell>
          <cell r="M296">
            <v>6</v>
          </cell>
          <cell r="N296">
            <v>11584.98</v>
          </cell>
        </row>
        <row r="297">
          <cell r="A297" t="str">
            <v>104544070-C16</v>
          </cell>
          <cell r="B297" t="str">
            <v>FS00</v>
          </cell>
          <cell r="C297" t="str">
            <v>104544070FS00</v>
          </cell>
          <cell r="D297">
            <v>104544070</v>
          </cell>
          <cell r="E297" t="str">
            <v>C16</v>
          </cell>
          <cell r="F297" t="str">
            <v>UN</v>
          </cell>
          <cell r="G297">
            <v>1401</v>
          </cell>
          <cell r="H297" t="str">
            <v>FS00</v>
          </cell>
          <cell r="I297" t="str">
            <v>UN</v>
          </cell>
          <cell r="J297" t="b">
            <v>1</v>
          </cell>
          <cell r="K297">
            <v>16</v>
          </cell>
          <cell r="L297">
            <v>1</v>
          </cell>
          <cell r="M297">
            <v>16</v>
          </cell>
          <cell r="N297">
            <v>22416</v>
          </cell>
        </row>
        <row r="298">
          <cell r="A298" t="str">
            <v>104543730-X00</v>
          </cell>
          <cell r="B298" t="str">
            <v>FS00</v>
          </cell>
          <cell r="C298" t="str">
            <v>104543730FS00</v>
          </cell>
          <cell r="D298">
            <v>104543730</v>
          </cell>
          <cell r="E298" t="str">
            <v>X00</v>
          </cell>
          <cell r="F298" t="str">
            <v>UN</v>
          </cell>
          <cell r="G298">
            <v>24</v>
          </cell>
          <cell r="H298" t="str">
            <v>FS00</v>
          </cell>
          <cell r="I298" t="str">
            <v>UN</v>
          </cell>
          <cell r="J298" t="b">
            <v>1</v>
          </cell>
          <cell r="K298">
            <v>300</v>
          </cell>
          <cell r="L298">
            <v>1</v>
          </cell>
          <cell r="M298">
            <v>300</v>
          </cell>
          <cell r="N298">
            <v>7200</v>
          </cell>
        </row>
        <row r="299">
          <cell r="A299" t="str">
            <v>104528220-1Q</v>
          </cell>
          <cell r="B299" t="str">
            <v>FS00</v>
          </cell>
          <cell r="C299" t="str">
            <v>104528220FS00</v>
          </cell>
          <cell r="D299">
            <v>104528220</v>
          </cell>
          <cell r="E299" t="str">
            <v>1Q</v>
          </cell>
          <cell r="F299" t="str">
            <v>UN</v>
          </cell>
          <cell r="G299">
            <v>29</v>
          </cell>
          <cell r="H299" t="str">
            <v>FS00</v>
          </cell>
          <cell r="I299" t="str">
            <v>UN</v>
          </cell>
          <cell r="J299" t="b">
            <v>1</v>
          </cell>
          <cell r="K299">
            <v>1000</v>
          </cell>
          <cell r="L299">
            <v>1</v>
          </cell>
          <cell r="M299">
            <v>1000</v>
          </cell>
          <cell r="N299">
            <v>29000</v>
          </cell>
        </row>
        <row r="300">
          <cell r="A300" t="str">
            <v>104543740-X00</v>
          </cell>
          <cell r="B300" t="str">
            <v>FS00</v>
          </cell>
          <cell r="C300" t="str">
            <v>104543740FS00</v>
          </cell>
          <cell r="D300">
            <v>104543740</v>
          </cell>
          <cell r="E300" t="str">
            <v>X00</v>
          </cell>
          <cell r="F300" t="str">
            <v>UN</v>
          </cell>
          <cell r="G300">
            <v>31</v>
          </cell>
          <cell r="H300" t="str">
            <v>FS00</v>
          </cell>
          <cell r="I300" t="str">
            <v>UN</v>
          </cell>
          <cell r="J300" t="b">
            <v>1</v>
          </cell>
          <cell r="K300">
            <v>300</v>
          </cell>
          <cell r="L300">
            <v>1</v>
          </cell>
          <cell r="M300">
            <v>300</v>
          </cell>
          <cell r="N300">
            <v>9300</v>
          </cell>
        </row>
        <row r="301">
          <cell r="A301" t="str">
            <v>104543750-X00</v>
          </cell>
          <cell r="B301" t="str">
            <v>FS00</v>
          </cell>
          <cell r="C301" t="str">
            <v>104543750FS00</v>
          </cell>
          <cell r="D301">
            <v>104543750</v>
          </cell>
          <cell r="E301" t="str">
            <v>X00</v>
          </cell>
          <cell r="F301" t="str">
            <v>UN</v>
          </cell>
          <cell r="G301">
            <v>28</v>
          </cell>
          <cell r="H301" t="str">
            <v>FS00</v>
          </cell>
          <cell r="I301" t="str">
            <v>UN</v>
          </cell>
          <cell r="J301" t="b">
            <v>1</v>
          </cell>
          <cell r="K301">
            <v>300</v>
          </cell>
          <cell r="L301">
            <v>1</v>
          </cell>
          <cell r="M301">
            <v>300</v>
          </cell>
          <cell r="N301">
            <v>8400</v>
          </cell>
        </row>
        <row r="302">
          <cell r="A302" t="str">
            <v>201200230-C06</v>
          </cell>
          <cell r="B302" t="str">
            <v>FS00</v>
          </cell>
          <cell r="C302" t="str">
            <v>201200230FS00</v>
          </cell>
          <cell r="D302">
            <v>201200230</v>
          </cell>
          <cell r="E302" t="str">
            <v>C06</v>
          </cell>
          <cell r="F302" t="str">
            <v>UN</v>
          </cell>
          <cell r="G302">
            <v>1127.5</v>
          </cell>
          <cell r="H302" t="str">
            <v>FS00</v>
          </cell>
          <cell r="I302" t="str">
            <v>UN</v>
          </cell>
          <cell r="J302" t="b">
            <v>1</v>
          </cell>
          <cell r="K302">
            <v>6</v>
          </cell>
          <cell r="L302">
            <v>1</v>
          </cell>
          <cell r="M302">
            <v>6</v>
          </cell>
          <cell r="N302">
            <v>6765</v>
          </cell>
        </row>
        <row r="303">
          <cell r="A303" t="str">
            <v>101310287-C12</v>
          </cell>
          <cell r="B303" t="str">
            <v>FS00</v>
          </cell>
          <cell r="C303" t="str">
            <v>101310287FS00</v>
          </cell>
          <cell r="D303">
            <v>101310287</v>
          </cell>
          <cell r="E303" t="str">
            <v>C12</v>
          </cell>
          <cell r="F303" t="str">
            <v>UN</v>
          </cell>
          <cell r="G303">
            <v>1154.1666666666667</v>
          </cell>
          <cell r="H303" t="str">
            <v>FS00</v>
          </cell>
          <cell r="I303" t="str">
            <v>UN</v>
          </cell>
          <cell r="J303" t="b">
            <v>1</v>
          </cell>
          <cell r="K303">
            <v>12</v>
          </cell>
          <cell r="L303">
            <v>1</v>
          </cell>
          <cell r="M303">
            <v>12</v>
          </cell>
          <cell r="N303">
            <v>13850</v>
          </cell>
        </row>
        <row r="304">
          <cell r="A304" t="str">
            <v>201700347-C07</v>
          </cell>
          <cell r="B304" t="str">
            <v>FS00</v>
          </cell>
          <cell r="C304" t="str">
            <v>201700347FS00</v>
          </cell>
          <cell r="D304">
            <v>201700347</v>
          </cell>
          <cell r="E304" t="str">
            <v>C07</v>
          </cell>
          <cell r="F304" t="str">
            <v>UN</v>
          </cell>
          <cell r="G304">
            <v>1707.8571428571429</v>
          </cell>
          <cell r="H304" t="str">
            <v>FS00</v>
          </cell>
          <cell r="I304" t="str">
            <v>UN</v>
          </cell>
          <cell r="J304" t="b">
            <v>1</v>
          </cell>
          <cell r="K304">
            <v>7</v>
          </cell>
          <cell r="L304">
            <v>1</v>
          </cell>
          <cell r="M304">
            <v>7</v>
          </cell>
          <cell r="N304">
            <v>11955</v>
          </cell>
        </row>
        <row r="305">
          <cell r="A305" t="str">
            <v>104531220-C24</v>
          </cell>
          <cell r="B305" t="str">
            <v>FS00</v>
          </cell>
          <cell r="C305" t="str">
            <v>104531220FS00</v>
          </cell>
          <cell r="D305">
            <v>104531220</v>
          </cell>
          <cell r="E305" t="str">
            <v>C24</v>
          </cell>
          <cell r="F305" t="str">
            <v>UN</v>
          </cell>
          <cell r="G305">
            <v>311</v>
          </cell>
          <cell r="H305" t="str">
            <v>FS00</v>
          </cell>
          <cell r="I305" t="str">
            <v>UN</v>
          </cell>
          <cell r="J305" t="b">
            <v>1</v>
          </cell>
          <cell r="K305">
            <v>24</v>
          </cell>
          <cell r="L305">
            <v>1</v>
          </cell>
          <cell r="M305">
            <v>24</v>
          </cell>
          <cell r="N305">
            <v>7464</v>
          </cell>
        </row>
        <row r="306">
          <cell r="A306" t="str">
            <v>104524110-W00</v>
          </cell>
          <cell r="B306" t="str">
            <v>FS00</v>
          </cell>
          <cell r="C306" t="str">
            <v>104524110FS00</v>
          </cell>
          <cell r="D306">
            <v>104524110</v>
          </cell>
          <cell r="E306" t="str">
            <v>W00</v>
          </cell>
          <cell r="F306" t="str">
            <v>UN</v>
          </cell>
          <cell r="G306">
            <v>10.029999999999999</v>
          </cell>
          <cell r="H306" t="str">
            <v>FS00</v>
          </cell>
          <cell r="I306" t="str">
            <v>UN</v>
          </cell>
          <cell r="J306" t="b">
            <v>1</v>
          </cell>
          <cell r="K306">
            <v>400</v>
          </cell>
          <cell r="L306">
            <v>1</v>
          </cell>
          <cell r="M306">
            <v>400</v>
          </cell>
          <cell r="N306">
            <v>4011.9999999999995</v>
          </cell>
        </row>
        <row r="307">
          <cell r="A307" t="str">
            <v>105010800-V00</v>
          </cell>
          <cell r="B307" t="str">
            <v>FS00</v>
          </cell>
          <cell r="C307" t="str">
            <v>105010800FS00</v>
          </cell>
          <cell r="D307">
            <v>105010800</v>
          </cell>
          <cell r="E307" t="str">
            <v>V00</v>
          </cell>
          <cell r="F307" t="str">
            <v>V00</v>
          </cell>
          <cell r="G307">
            <v>10716.11</v>
          </cell>
          <cell r="H307" t="str">
            <v>FS00</v>
          </cell>
          <cell r="I307" t="str">
            <v>V00</v>
          </cell>
          <cell r="J307" t="b">
            <v>1</v>
          </cell>
          <cell r="K307">
            <v>1</v>
          </cell>
          <cell r="L307">
            <v>1</v>
          </cell>
          <cell r="M307">
            <v>1</v>
          </cell>
          <cell r="N307">
            <v>10716.11</v>
          </cell>
        </row>
        <row r="308">
          <cell r="A308" t="str">
            <v>104537800-V00</v>
          </cell>
          <cell r="B308" t="str">
            <v>FS00</v>
          </cell>
          <cell r="C308" t="str">
            <v>104537800FS00</v>
          </cell>
          <cell r="D308">
            <v>104537800</v>
          </cell>
          <cell r="E308" t="str">
            <v>V00</v>
          </cell>
          <cell r="F308" t="str">
            <v>UN</v>
          </cell>
          <cell r="G308">
            <v>154</v>
          </cell>
          <cell r="H308" t="str">
            <v>FS00</v>
          </cell>
          <cell r="I308" t="str">
            <v>UN</v>
          </cell>
          <cell r="J308" t="b">
            <v>1</v>
          </cell>
          <cell r="K308">
            <v>500</v>
          </cell>
          <cell r="L308">
            <v>1</v>
          </cell>
          <cell r="M308">
            <v>500</v>
          </cell>
          <cell r="N308">
            <v>77000</v>
          </cell>
        </row>
        <row r="309">
          <cell r="A309" t="str">
            <v>150001177-C50</v>
          </cell>
          <cell r="B309" t="str">
            <v>FS00</v>
          </cell>
          <cell r="C309" t="str">
            <v>150001177FS00</v>
          </cell>
          <cell r="D309">
            <v>150001177</v>
          </cell>
          <cell r="E309" t="str">
            <v>C50</v>
          </cell>
          <cell r="F309" t="str">
            <v>UN</v>
          </cell>
          <cell r="G309">
            <v>183.8</v>
          </cell>
          <cell r="H309" t="str">
            <v>FS00</v>
          </cell>
          <cell r="I309" t="str">
            <v>UN</v>
          </cell>
          <cell r="J309" t="b">
            <v>1</v>
          </cell>
          <cell r="K309">
            <v>50</v>
          </cell>
          <cell r="L309">
            <v>1</v>
          </cell>
          <cell r="M309">
            <v>50</v>
          </cell>
          <cell r="N309">
            <v>9190</v>
          </cell>
        </row>
        <row r="310">
          <cell r="A310" t="str">
            <v>104525140-UN</v>
          </cell>
          <cell r="B310" t="str">
            <v>FS00</v>
          </cell>
          <cell r="C310" t="str">
            <v>104525140FS00</v>
          </cell>
          <cell r="D310">
            <v>104525140</v>
          </cell>
          <cell r="E310" t="str">
            <v>UN</v>
          </cell>
          <cell r="F310" t="str">
            <v>UN</v>
          </cell>
          <cell r="G310">
            <v>386</v>
          </cell>
          <cell r="H310" t="str">
            <v>FS00</v>
          </cell>
          <cell r="I310" t="str">
            <v>UN</v>
          </cell>
          <cell r="J310" t="b">
            <v>1</v>
          </cell>
          <cell r="K310">
            <v>1</v>
          </cell>
          <cell r="L310">
            <v>1</v>
          </cell>
          <cell r="M310">
            <v>1</v>
          </cell>
          <cell r="N310">
            <v>386</v>
          </cell>
        </row>
        <row r="311">
          <cell r="A311" t="str">
            <v>105201370-1Q</v>
          </cell>
          <cell r="B311" t="str">
            <v>FS00</v>
          </cell>
          <cell r="C311" t="str">
            <v>105201370FS00</v>
          </cell>
          <cell r="D311">
            <v>105201370</v>
          </cell>
          <cell r="E311" t="str">
            <v>1Q</v>
          </cell>
          <cell r="F311" t="str">
            <v>1Q</v>
          </cell>
          <cell r="G311">
            <v>13535</v>
          </cell>
          <cell r="H311" t="str">
            <v>FS00</v>
          </cell>
          <cell r="I311" t="str">
            <v>1Q</v>
          </cell>
          <cell r="J311" t="b">
            <v>1</v>
          </cell>
          <cell r="K311">
            <v>1</v>
          </cell>
          <cell r="L311">
            <v>1</v>
          </cell>
          <cell r="M311">
            <v>1</v>
          </cell>
          <cell r="N311">
            <v>13535</v>
          </cell>
        </row>
        <row r="312">
          <cell r="A312" t="str">
            <v>150000674-C10</v>
          </cell>
          <cell r="B312" t="str">
            <v>FS00</v>
          </cell>
          <cell r="C312" t="str">
            <v>150000674FS00</v>
          </cell>
          <cell r="D312">
            <v>150000674</v>
          </cell>
          <cell r="E312" t="str">
            <v>C10</v>
          </cell>
          <cell r="F312" t="str">
            <v>UN</v>
          </cell>
          <cell r="G312">
            <v>1</v>
          </cell>
          <cell r="H312" t="str">
            <v>FS00</v>
          </cell>
          <cell r="I312" t="str">
            <v>UN</v>
          </cell>
          <cell r="J312" t="b">
            <v>1</v>
          </cell>
          <cell r="K312">
            <v>10</v>
          </cell>
          <cell r="L312">
            <v>1</v>
          </cell>
          <cell r="M312">
            <v>10</v>
          </cell>
          <cell r="N312">
            <v>10</v>
          </cell>
        </row>
        <row r="313">
          <cell r="A313" t="str">
            <v>104523930-C24</v>
          </cell>
          <cell r="B313" t="str">
            <v>FS00</v>
          </cell>
          <cell r="C313" t="str">
            <v>104523930FS00</v>
          </cell>
          <cell r="D313">
            <v>104523930</v>
          </cell>
          <cell r="E313" t="str">
            <v>C24</v>
          </cell>
          <cell r="F313" t="str">
            <v>UN</v>
          </cell>
          <cell r="G313">
            <v>1486.87</v>
          </cell>
          <cell r="H313" t="str">
            <v>FS00</v>
          </cell>
          <cell r="I313" t="str">
            <v>UN</v>
          </cell>
          <cell r="J313" t="b">
            <v>1</v>
          </cell>
          <cell r="K313">
            <v>24</v>
          </cell>
          <cell r="L313">
            <v>1</v>
          </cell>
          <cell r="M313">
            <v>24</v>
          </cell>
          <cell r="N313">
            <v>35684.879999999997</v>
          </cell>
        </row>
        <row r="314">
          <cell r="A314" t="str">
            <v>105201800-C04</v>
          </cell>
          <cell r="B314" t="str">
            <v>FS00</v>
          </cell>
          <cell r="C314" t="str">
            <v>105201800FS00</v>
          </cell>
          <cell r="D314">
            <v>105201800</v>
          </cell>
          <cell r="E314" t="str">
            <v>C04</v>
          </cell>
          <cell r="F314" t="e">
            <v>#N/A</v>
          </cell>
          <cell r="G314" t="e">
            <v>#N/A</v>
          </cell>
          <cell r="H314" t="e">
            <v>#N/A</v>
          </cell>
          <cell r="I314" t="str">
            <v>UN</v>
          </cell>
          <cell r="J314" t="e">
            <v>#N/A</v>
          </cell>
          <cell r="K314">
            <v>4</v>
          </cell>
          <cell r="L314">
            <v>1</v>
          </cell>
          <cell r="M314">
            <v>4</v>
          </cell>
          <cell r="N314" t="e">
            <v>#N/A</v>
          </cell>
        </row>
        <row r="315">
          <cell r="A315" t="str">
            <v>105010750-1Q</v>
          </cell>
          <cell r="B315" t="str">
            <v>FS00</v>
          </cell>
          <cell r="C315" t="str">
            <v>105010750FS00</v>
          </cell>
          <cell r="D315">
            <v>105010750</v>
          </cell>
          <cell r="E315" t="str">
            <v>1Q</v>
          </cell>
          <cell r="F315" t="str">
            <v>1Q</v>
          </cell>
          <cell r="G315">
            <v>15155.18</v>
          </cell>
          <cell r="H315" t="str">
            <v>FS00</v>
          </cell>
          <cell r="I315" t="str">
            <v>1Q</v>
          </cell>
          <cell r="J315" t="b">
            <v>1</v>
          </cell>
          <cell r="K315">
            <v>1</v>
          </cell>
          <cell r="L315">
            <v>1</v>
          </cell>
          <cell r="M315">
            <v>1</v>
          </cell>
          <cell r="N315">
            <v>15155.18</v>
          </cell>
        </row>
        <row r="316">
          <cell r="A316" t="str">
            <v>104523090-C10</v>
          </cell>
          <cell r="B316" t="str">
            <v>FS00</v>
          </cell>
          <cell r="C316" t="str">
            <v>104523090FS00</v>
          </cell>
          <cell r="D316">
            <v>104523090</v>
          </cell>
          <cell r="E316" t="str">
            <v>C10</v>
          </cell>
          <cell r="F316" t="str">
            <v>UN</v>
          </cell>
          <cell r="G316">
            <v>2</v>
          </cell>
          <cell r="H316" t="str">
            <v>FS00</v>
          </cell>
          <cell r="I316" t="str">
            <v>UN</v>
          </cell>
          <cell r="J316" t="b">
            <v>1</v>
          </cell>
          <cell r="K316">
            <v>10000</v>
          </cell>
          <cell r="L316">
            <v>1</v>
          </cell>
          <cell r="M316">
            <v>10000</v>
          </cell>
          <cell r="N316">
            <v>20000</v>
          </cell>
        </row>
        <row r="317">
          <cell r="A317" t="str">
            <v>104524220-C10</v>
          </cell>
          <cell r="B317" t="str">
            <v>FS00</v>
          </cell>
          <cell r="C317" t="str">
            <v>104524220FS00</v>
          </cell>
          <cell r="D317">
            <v>104524220</v>
          </cell>
          <cell r="E317" t="str">
            <v>C10</v>
          </cell>
          <cell r="F317" t="str">
            <v>UN</v>
          </cell>
          <cell r="G317">
            <v>1.49</v>
          </cell>
          <cell r="H317" t="str">
            <v>FS00</v>
          </cell>
          <cell r="I317" t="str">
            <v>UN</v>
          </cell>
          <cell r="J317" t="b">
            <v>1</v>
          </cell>
          <cell r="K317">
            <v>10000</v>
          </cell>
          <cell r="L317">
            <v>1</v>
          </cell>
          <cell r="M317">
            <v>10000</v>
          </cell>
          <cell r="N317">
            <v>14900</v>
          </cell>
        </row>
        <row r="318">
          <cell r="A318" t="str">
            <v>150000649-C01</v>
          </cell>
          <cell r="B318" t="str">
            <v>FS00</v>
          </cell>
          <cell r="C318" t="str">
            <v>150000649FS00</v>
          </cell>
          <cell r="D318">
            <v>150000649</v>
          </cell>
          <cell r="E318" t="str">
            <v>C01</v>
          </cell>
          <cell r="F318" t="str">
            <v>UN</v>
          </cell>
          <cell r="G318">
            <v>8301.17</v>
          </cell>
          <cell r="H318" t="str">
            <v>FS00</v>
          </cell>
          <cell r="I318" t="str">
            <v>UN</v>
          </cell>
          <cell r="J318" t="b">
            <v>1</v>
          </cell>
          <cell r="K318">
            <v>1</v>
          </cell>
          <cell r="L318">
            <v>1</v>
          </cell>
          <cell r="M318">
            <v>1</v>
          </cell>
          <cell r="N318">
            <v>8301.17</v>
          </cell>
        </row>
        <row r="319">
          <cell r="A319" t="str">
            <v>104527680-Y00</v>
          </cell>
          <cell r="B319" t="str">
            <v>FS00</v>
          </cell>
          <cell r="C319" t="str">
            <v>104527680FS00</v>
          </cell>
          <cell r="D319">
            <v>104527680</v>
          </cell>
          <cell r="E319" t="str">
            <v>Y00</v>
          </cell>
          <cell r="F319" t="str">
            <v>UN</v>
          </cell>
          <cell r="G319">
            <v>30</v>
          </cell>
          <cell r="H319" t="str">
            <v>FS00</v>
          </cell>
          <cell r="I319" t="str">
            <v>UN</v>
          </cell>
          <cell r="J319" t="b">
            <v>1</v>
          </cell>
          <cell r="K319">
            <v>200</v>
          </cell>
          <cell r="L319">
            <v>1</v>
          </cell>
          <cell r="M319">
            <v>200</v>
          </cell>
          <cell r="N319">
            <v>6000</v>
          </cell>
        </row>
        <row r="320">
          <cell r="A320" t="str">
            <v>104521690-1Q</v>
          </cell>
          <cell r="B320" t="str">
            <v>FS00</v>
          </cell>
          <cell r="C320" t="str">
            <v>104521690FS00</v>
          </cell>
          <cell r="D320">
            <v>104521690</v>
          </cell>
          <cell r="E320" t="str">
            <v>1Q</v>
          </cell>
          <cell r="F320" t="str">
            <v>UN</v>
          </cell>
          <cell r="G320">
            <v>13.92</v>
          </cell>
          <cell r="H320" t="str">
            <v>FS00</v>
          </cell>
          <cell r="I320" t="str">
            <v>UN</v>
          </cell>
          <cell r="J320" t="b">
            <v>1</v>
          </cell>
          <cell r="K320">
            <v>1000</v>
          </cell>
          <cell r="L320">
            <v>1</v>
          </cell>
          <cell r="M320">
            <v>1000</v>
          </cell>
          <cell r="N320">
            <v>13920</v>
          </cell>
        </row>
        <row r="321">
          <cell r="A321" t="str">
            <v>150000972-CJ</v>
          </cell>
          <cell r="B321" t="str">
            <v>FS00</v>
          </cell>
          <cell r="C321" t="str">
            <v>150000972FS00</v>
          </cell>
          <cell r="D321">
            <v>150000972</v>
          </cell>
          <cell r="E321" t="str">
            <v>CJ</v>
          </cell>
          <cell r="F321" t="str">
            <v>CJ</v>
          </cell>
          <cell r="G321">
            <v>19078.939999999999</v>
          </cell>
          <cell r="H321" t="str">
            <v>FS00</v>
          </cell>
          <cell r="I321" t="str">
            <v>CJ</v>
          </cell>
          <cell r="J321" t="b">
            <v>1</v>
          </cell>
          <cell r="K321">
            <v>1</v>
          </cell>
          <cell r="L321">
            <v>1</v>
          </cell>
          <cell r="M321">
            <v>1</v>
          </cell>
          <cell r="N321">
            <v>19078.939999999999</v>
          </cell>
        </row>
        <row r="322">
          <cell r="A322" t="str">
            <v>104524600-1Q</v>
          </cell>
          <cell r="B322" t="str">
            <v>FS00</v>
          </cell>
          <cell r="C322" t="str">
            <v>104524600FS00</v>
          </cell>
          <cell r="D322">
            <v>104524600</v>
          </cell>
          <cell r="E322" t="str">
            <v>1Q</v>
          </cell>
          <cell r="F322" t="str">
            <v>UN</v>
          </cell>
          <cell r="G322">
            <v>27.81</v>
          </cell>
          <cell r="H322" t="str">
            <v>FS00</v>
          </cell>
          <cell r="I322" t="str">
            <v>UN</v>
          </cell>
          <cell r="J322" t="b">
            <v>1</v>
          </cell>
          <cell r="K322">
            <v>1000</v>
          </cell>
          <cell r="L322">
            <v>1</v>
          </cell>
          <cell r="M322">
            <v>1000</v>
          </cell>
          <cell r="N322">
            <v>27810</v>
          </cell>
        </row>
        <row r="323">
          <cell r="A323" t="str">
            <v>104524610-1Q</v>
          </cell>
          <cell r="B323" t="str">
            <v>FS00</v>
          </cell>
          <cell r="C323" t="str">
            <v>104524610FS00</v>
          </cell>
          <cell r="D323">
            <v>104524610</v>
          </cell>
          <cell r="E323" t="str">
            <v>1Q</v>
          </cell>
          <cell r="F323" t="str">
            <v>UN</v>
          </cell>
          <cell r="G323">
            <v>55.72</v>
          </cell>
          <cell r="H323" t="str">
            <v>FS00</v>
          </cell>
          <cell r="I323" t="str">
            <v>UN</v>
          </cell>
          <cell r="J323" t="b">
            <v>1</v>
          </cell>
          <cell r="K323">
            <v>1000</v>
          </cell>
          <cell r="L323">
            <v>1</v>
          </cell>
          <cell r="M323">
            <v>1000</v>
          </cell>
          <cell r="N323">
            <v>55720</v>
          </cell>
        </row>
        <row r="324">
          <cell r="A324" t="str">
            <v>104524590-V00</v>
          </cell>
          <cell r="B324" t="str">
            <v>FS00</v>
          </cell>
          <cell r="C324" t="str">
            <v>104524590FS00</v>
          </cell>
          <cell r="D324">
            <v>104524590</v>
          </cell>
          <cell r="E324" t="str">
            <v>V00</v>
          </cell>
          <cell r="F324" t="str">
            <v>UN</v>
          </cell>
          <cell r="G324">
            <v>79.22</v>
          </cell>
          <cell r="H324" t="str">
            <v>FS00</v>
          </cell>
          <cell r="I324" t="str">
            <v>UN</v>
          </cell>
          <cell r="J324" t="b">
            <v>1</v>
          </cell>
          <cell r="K324">
            <v>500</v>
          </cell>
          <cell r="L324">
            <v>1</v>
          </cell>
          <cell r="M324">
            <v>500</v>
          </cell>
          <cell r="N324">
            <v>39610</v>
          </cell>
        </row>
        <row r="325">
          <cell r="A325" t="str">
            <v>105010970-QY</v>
          </cell>
          <cell r="B325" t="str">
            <v>FS00</v>
          </cell>
          <cell r="C325" t="str">
            <v>105010970FS00</v>
          </cell>
          <cell r="D325">
            <v>105010970</v>
          </cell>
          <cell r="E325" t="str">
            <v>QY</v>
          </cell>
          <cell r="F325" t="str">
            <v>QY</v>
          </cell>
          <cell r="G325">
            <v>33243.1</v>
          </cell>
          <cell r="H325" t="str">
            <v>FS00</v>
          </cell>
          <cell r="I325" t="str">
            <v>QY</v>
          </cell>
          <cell r="J325" t="b">
            <v>1</v>
          </cell>
          <cell r="K325">
            <v>1</v>
          </cell>
          <cell r="L325">
            <v>1</v>
          </cell>
          <cell r="M325">
            <v>1</v>
          </cell>
          <cell r="N325">
            <v>33243.1</v>
          </cell>
        </row>
        <row r="326">
          <cell r="A326" t="str">
            <v>104537810-X00</v>
          </cell>
          <cell r="B326" t="str">
            <v>FS00</v>
          </cell>
          <cell r="C326" t="str">
            <v>104537810FS00</v>
          </cell>
          <cell r="D326">
            <v>104537810</v>
          </cell>
          <cell r="E326" t="str">
            <v>X00</v>
          </cell>
          <cell r="F326" t="str">
            <v>UN</v>
          </cell>
          <cell r="G326">
            <v>132</v>
          </cell>
          <cell r="H326" t="str">
            <v>FS00</v>
          </cell>
          <cell r="I326" t="str">
            <v>UN</v>
          </cell>
          <cell r="J326" t="b">
            <v>1</v>
          </cell>
          <cell r="K326">
            <v>300</v>
          </cell>
          <cell r="L326">
            <v>1</v>
          </cell>
          <cell r="M326">
            <v>300</v>
          </cell>
          <cell r="N326">
            <v>39600</v>
          </cell>
        </row>
        <row r="327">
          <cell r="A327" t="str">
            <v>104539730-1Q</v>
          </cell>
          <cell r="B327" t="str">
            <v>FS00</v>
          </cell>
          <cell r="C327" t="str">
            <v>104539730FS00</v>
          </cell>
          <cell r="D327">
            <v>104539730</v>
          </cell>
          <cell r="E327" t="str">
            <v>1Q</v>
          </cell>
          <cell r="F327" t="str">
            <v>UN</v>
          </cell>
          <cell r="G327">
            <v>86</v>
          </cell>
          <cell r="H327" t="str">
            <v>FS00</v>
          </cell>
          <cell r="I327" t="str">
            <v>UN</v>
          </cell>
          <cell r="J327" t="b">
            <v>1</v>
          </cell>
          <cell r="K327">
            <v>1000</v>
          </cell>
          <cell r="L327">
            <v>1</v>
          </cell>
          <cell r="M327">
            <v>1000</v>
          </cell>
          <cell r="N327">
            <v>86000</v>
          </cell>
        </row>
        <row r="328">
          <cell r="A328" t="str">
            <v>104537840-V00</v>
          </cell>
          <cell r="B328" t="str">
            <v>FS00</v>
          </cell>
          <cell r="C328" t="str">
            <v>104537840FS00</v>
          </cell>
          <cell r="D328">
            <v>104537840</v>
          </cell>
          <cell r="E328" t="str">
            <v>V00</v>
          </cell>
          <cell r="F328" t="str">
            <v>UN</v>
          </cell>
          <cell r="G328">
            <v>105</v>
          </cell>
          <cell r="H328" t="str">
            <v>FS00</v>
          </cell>
          <cell r="I328" t="str">
            <v>UN</v>
          </cell>
          <cell r="J328" t="b">
            <v>1</v>
          </cell>
          <cell r="K328">
            <v>500</v>
          </cell>
          <cell r="L328">
            <v>1</v>
          </cell>
          <cell r="M328">
            <v>500</v>
          </cell>
          <cell r="N328">
            <v>52500</v>
          </cell>
        </row>
        <row r="329">
          <cell r="A329" t="str">
            <v>104529540-UN</v>
          </cell>
          <cell r="B329" t="str">
            <v>FS00</v>
          </cell>
          <cell r="C329" t="str">
            <v>104529540FS00</v>
          </cell>
          <cell r="D329">
            <v>104529540</v>
          </cell>
          <cell r="E329" t="str">
            <v>UN</v>
          </cell>
          <cell r="F329" t="str">
            <v>UN</v>
          </cell>
          <cell r="G329">
            <v>498</v>
          </cell>
          <cell r="H329" t="str">
            <v>FS00</v>
          </cell>
          <cell r="I329" t="str">
            <v>UN</v>
          </cell>
          <cell r="J329" t="b">
            <v>1</v>
          </cell>
          <cell r="K329">
            <v>1</v>
          </cell>
          <cell r="L329">
            <v>1</v>
          </cell>
          <cell r="M329">
            <v>1</v>
          </cell>
          <cell r="N329">
            <v>498</v>
          </cell>
        </row>
        <row r="330">
          <cell r="A330" t="str">
            <v>104524790-UN</v>
          </cell>
          <cell r="B330" t="str">
            <v>FS00</v>
          </cell>
          <cell r="C330" t="str">
            <v>104524790FS00</v>
          </cell>
          <cell r="D330">
            <v>104524790</v>
          </cell>
          <cell r="E330" t="str">
            <v>UN</v>
          </cell>
          <cell r="F330" t="str">
            <v>UN</v>
          </cell>
          <cell r="G330">
            <v>1538.68</v>
          </cell>
          <cell r="H330" t="str">
            <v>FS00</v>
          </cell>
          <cell r="I330" t="str">
            <v>UN</v>
          </cell>
          <cell r="J330" t="b">
            <v>1</v>
          </cell>
          <cell r="K330">
            <v>1</v>
          </cell>
          <cell r="L330">
            <v>1</v>
          </cell>
          <cell r="M330">
            <v>1</v>
          </cell>
          <cell r="N330">
            <v>1538.68</v>
          </cell>
        </row>
        <row r="331">
          <cell r="A331" t="str">
            <v>104524780-UN</v>
          </cell>
          <cell r="B331" t="str">
            <v>FS00</v>
          </cell>
          <cell r="C331" t="str">
            <v>104524780FS00</v>
          </cell>
          <cell r="D331">
            <v>104524780</v>
          </cell>
          <cell r="E331" t="str">
            <v>UN</v>
          </cell>
          <cell r="F331" t="str">
            <v>UN</v>
          </cell>
          <cell r="G331">
            <v>1146.71</v>
          </cell>
          <cell r="H331" t="str">
            <v>FS00</v>
          </cell>
          <cell r="I331" t="str">
            <v>UN</v>
          </cell>
          <cell r="J331" t="b">
            <v>1</v>
          </cell>
          <cell r="K331">
            <v>1</v>
          </cell>
          <cell r="L331">
            <v>1</v>
          </cell>
          <cell r="M331">
            <v>1</v>
          </cell>
          <cell r="N331">
            <v>1146.71</v>
          </cell>
        </row>
        <row r="332">
          <cell r="A332" t="str">
            <v>104524800-UN</v>
          </cell>
          <cell r="B332" t="str">
            <v>FS00</v>
          </cell>
          <cell r="C332" t="str">
            <v>104524800FS00</v>
          </cell>
          <cell r="D332">
            <v>104524800</v>
          </cell>
          <cell r="E332" t="str">
            <v>UN</v>
          </cell>
          <cell r="F332" t="str">
            <v>UN</v>
          </cell>
          <cell r="G332">
            <v>1378.96</v>
          </cell>
          <cell r="H332" t="str">
            <v>FS00</v>
          </cell>
          <cell r="I332" t="str">
            <v>UN</v>
          </cell>
          <cell r="J332" t="b">
            <v>1</v>
          </cell>
          <cell r="K332">
            <v>1</v>
          </cell>
          <cell r="L332">
            <v>1</v>
          </cell>
          <cell r="M332">
            <v>1</v>
          </cell>
          <cell r="N332">
            <v>1378.96</v>
          </cell>
        </row>
        <row r="333">
          <cell r="A333" t="str">
            <v>104360460-C20</v>
          </cell>
          <cell r="B333" t="str">
            <v>FS00</v>
          </cell>
          <cell r="C333" t="str">
            <v>104360460FS00</v>
          </cell>
          <cell r="D333">
            <v>104360460</v>
          </cell>
          <cell r="E333" t="str">
            <v>C20</v>
          </cell>
          <cell r="F333" t="str">
            <v>UN</v>
          </cell>
          <cell r="G333">
            <v>2340.85</v>
          </cell>
          <cell r="H333" t="str">
            <v>FS00</v>
          </cell>
          <cell r="I333" t="str">
            <v>UN</v>
          </cell>
          <cell r="J333" t="b">
            <v>1</v>
          </cell>
          <cell r="K333">
            <v>20</v>
          </cell>
          <cell r="L333">
            <v>1</v>
          </cell>
          <cell r="M333">
            <v>20</v>
          </cell>
          <cell r="N333">
            <v>46817</v>
          </cell>
        </row>
        <row r="334">
          <cell r="A334" t="str">
            <v>104522980-2Q</v>
          </cell>
          <cell r="B334" t="str">
            <v>FS00</v>
          </cell>
          <cell r="C334" t="str">
            <v>104522980FS00</v>
          </cell>
          <cell r="D334">
            <v>104522980</v>
          </cell>
          <cell r="E334" t="str">
            <v>2Q</v>
          </cell>
          <cell r="F334" t="str">
            <v>UN</v>
          </cell>
          <cell r="G334">
            <v>32</v>
          </cell>
          <cell r="H334" t="str">
            <v>FS00</v>
          </cell>
          <cell r="I334" t="str">
            <v>UN</v>
          </cell>
          <cell r="J334" t="b">
            <v>1</v>
          </cell>
          <cell r="K334">
            <v>2000</v>
          </cell>
          <cell r="L334">
            <v>1</v>
          </cell>
          <cell r="M334">
            <v>2000</v>
          </cell>
          <cell r="N334">
            <v>64000</v>
          </cell>
        </row>
        <row r="335">
          <cell r="A335" t="str">
            <v>104523000-2Q</v>
          </cell>
          <cell r="B335" t="str">
            <v>FS00</v>
          </cell>
          <cell r="C335" t="str">
            <v>104523000FS00</v>
          </cell>
          <cell r="D335">
            <v>104523000</v>
          </cell>
          <cell r="E335" t="str">
            <v>2Q</v>
          </cell>
          <cell r="F335" t="str">
            <v>UN</v>
          </cell>
          <cell r="G335">
            <v>29</v>
          </cell>
          <cell r="H335" t="str">
            <v>FS00</v>
          </cell>
          <cell r="I335" t="str">
            <v>UN</v>
          </cell>
          <cell r="J335" t="b">
            <v>1</v>
          </cell>
          <cell r="K335">
            <v>2000</v>
          </cell>
          <cell r="L335">
            <v>1</v>
          </cell>
          <cell r="M335">
            <v>2000</v>
          </cell>
          <cell r="N335">
            <v>58000</v>
          </cell>
        </row>
        <row r="336">
          <cell r="A336" t="str">
            <v>104516790-2Q</v>
          </cell>
          <cell r="B336" t="str">
            <v>FS00</v>
          </cell>
          <cell r="C336" t="str">
            <v>104516790FS00</v>
          </cell>
          <cell r="D336">
            <v>104516790</v>
          </cell>
          <cell r="E336" t="str">
            <v>2Q</v>
          </cell>
          <cell r="F336" t="str">
            <v>UN</v>
          </cell>
          <cell r="G336">
            <v>37.67</v>
          </cell>
          <cell r="H336" t="str">
            <v>FS00</v>
          </cell>
          <cell r="I336" t="str">
            <v>UN</v>
          </cell>
          <cell r="J336" t="b">
            <v>1</v>
          </cell>
          <cell r="K336">
            <v>2000</v>
          </cell>
          <cell r="L336">
            <v>1</v>
          </cell>
          <cell r="M336">
            <v>2000</v>
          </cell>
          <cell r="N336">
            <v>75340</v>
          </cell>
        </row>
        <row r="337">
          <cell r="A337" t="str">
            <v>104541840-2Q</v>
          </cell>
          <cell r="B337" t="str">
            <v>FS00</v>
          </cell>
          <cell r="C337" t="str">
            <v>104541840FS00</v>
          </cell>
          <cell r="D337">
            <v>104541840</v>
          </cell>
          <cell r="E337" t="str">
            <v>2Q</v>
          </cell>
          <cell r="F337" t="str">
            <v>UN</v>
          </cell>
          <cell r="G337">
            <v>38.78</v>
          </cell>
          <cell r="H337" t="str">
            <v>FS00</v>
          </cell>
          <cell r="I337" t="str">
            <v>UN</v>
          </cell>
          <cell r="J337" t="b">
            <v>1</v>
          </cell>
          <cell r="K337">
            <v>2000</v>
          </cell>
          <cell r="L337">
            <v>1</v>
          </cell>
          <cell r="M337">
            <v>2000</v>
          </cell>
          <cell r="N337">
            <v>77560</v>
          </cell>
        </row>
        <row r="338">
          <cell r="A338" t="str">
            <v>104522970-V00</v>
          </cell>
          <cell r="B338" t="str">
            <v>FS00</v>
          </cell>
          <cell r="C338" t="str">
            <v>104522970FS00</v>
          </cell>
          <cell r="D338">
            <v>104522970</v>
          </cell>
          <cell r="E338" t="str">
            <v>V00</v>
          </cell>
          <cell r="F338" t="str">
            <v>UN</v>
          </cell>
          <cell r="G338">
            <v>75</v>
          </cell>
          <cell r="H338" t="str">
            <v>FS00</v>
          </cell>
          <cell r="I338" t="str">
            <v>UN</v>
          </cell>
          <cell r="J338" t="b">
            <v>1</v>
          </cell>
          <cell r="K338">
            <v>500</v>
          </cell>
          <cell r="L338">
            <v>1</v>
          </cell>
          <cell r="M338">
            <v>500</v>
          </cell>
          <cell r="N338">
            <v>37500</v>
          </cell>
        </row>
        <row r="339">
          <cell r="A339" t="str">
            <v>104522990-V00</v>
          </cell>
          <cell r="B339" t="str">
            <v>FS00</v>
          </cell>
          <cell r="C339" t="str">
            <v>104522990FS00</v>
          </cell>
          <cell r="D339">
            <v>104522990</v>
          </cell>
          <cell r="E339" t="str">
            <v>V00</v>
          </cell>
          <cell r="F339" t="str">
            <v>UN</v>
          </cell>
          <cell r="G339">
            <v>66</v>
          </cell>
          <cell r="H339" t="str">
            <v>FS00</v>
          </cell>
          <cell r="I339" t="str">
            <v>UN</v>
          </cell>
          <cell r="J339" t="b">
            <v>1</v>
          </cell>
          <cell r="K339">
            <v>500</v>
          </cell>
          <cell r="L339">
            <v>1</v>
          </cell>
          <cell r="M339">
            <v>500</v>
          </cell>
          <cell r="N339">
            <v>33000</v>
          </cell>
        </row>
        <row r="340">
          <cell r="A340" t="str">
            <v>104538870-C06</v>
          </cell>
          <cell r="B340" t="str">
            <v>FS00</v>
          </cell>
          <cell r="C340" t="str">
            <v>104538870FS00</v>
          </cell>
          <cell r="D340">
            <v>104538870</v>
          </cell>
          <cell r="E340" t="str">
            <v>C06</v>
          </cell>
          <cell r="F340" t="e">
            <v>#N/A</v>
          </cell>
          <cell r="G340" t="e">
            <v>#N/A</v>
          </cell>
          <cell r="H340" t="e">
            <v>#N/A</v>
          </cell>
          <cell r="I340" t="str">
            <v>UN</v>
          </cell>
          <cell r="J340" t="e">
            <v>#N/A</v>
          </cell>
          <cell r="K340">
            <v>6</v>
          </cell>
          <cell r="L340">
            <v>1</v>
          </cell>
          <cell r="M340">
            <v>6</v>
          </cell>
          <cell r="N340" t="e">
            <v>#N/A</v>
          </cell>
        </row>
        <row r="341">
          <cell r="A341" t="str">
            <v>104538090-D04</v>
          </cell>
          <cell r="B341" t="str">
            <v>FS00</v>
          </cell>
          <cell r="C341" t="str">
            <v>104538090FS00</v>
          </cell>
          <cell r="D341">
            <v>104538090</v>
          </cell>
          <cell r="E341" t="str">
            <v>D04</v>
          </cell>
          <cell r="F341" t="str">
            <v>UN</v>
          </cell>
          <cell r="G341">
            <v>2168</v>
          </cell>
          <cell r="H341" t="str">
            <v>FS00</v>
          </cell>
          <cell r="I341" t="str">
            <v>UN</v>
          </cell>
          <cell r="J341" t="b">
            <v>1</v>
          </cell>
          <cell r="K341">
            <v>4</v>
          </cell>
          <cell r="L341">
            <v>1</v>
          </cell>
          <cell r="M341">
            <v>4</v>
          </cell>
          <cell r="N341">
            <v>8672</v>
          </cell>
        </row>
        <row r="342">
          <cell r="A342" t="str">
            <v>104523960-C12</v>
          </cell>
          <cell r="B342" t="str">
            <v>FS00</v>
          </cell>
          <cell r="C342" t="str">
            <v>104523960FS00</v>
          </cell>
          <cell r="D342">
            <v>104523960</v>
          </cell>
          <cell r="E342" t="str">
            <v>C12</v>
          </cell>
          <cell r="F342" t="str">
            <v>UN</v>
          </cell>
          <cell r="G342">
            <v>5386.59</v>
          </cell>
          <cell r="H342" t="str">
            <v>FS00</v>
          </cell>
          <cell r="I342" t="str">
            <v>UN</v>
          </cell>
          <cell r="J342" t="b">
            <v>1</v>
          </cell>
          <cell r="K342">
            <v>12</v>
          </cell>
          <cell r="L342">
            <v>1</v>
          </cell>
          <cell r="M342">
            <v>12</v>
          </cell>
          <cell r="N342">
            <v>64639.08</v>
          </cell>
        </row>
        <row r="343">
          <cell r="A343" t="str">
            <v>104521960-X00</v>
          </cell>
          <cell r="B343" t="str">
            <v>FS00</v>
          </cell>
          <cell r="C343" t="str">
            <v>104521960FS00</v>
          </cell>
          <cell r="D343">
            <v>104521960</v>
          </cell>
          <cell r="E343" t="str">
            <v>X00</v>
          </cell>
          <cell r="F343" t="str">
            <v>UN</v>
          </cell>
          <cell r="G343">
            <v>20.309999999999999</v>
          </cell>
          <cell r="H343" t="str">
            <v>FS00</v>
          </cell>
          <cell r="I343" t="str">
            <v>UN</v>
          </cell>
          <cell r="J343" t="b">
            <v>1</v>
          </cell>
          <cell r="K343">
            <v>300</v>
          </cell>
          <cell r="L343">
            <v>1</v>
          </cell>
          <cell r="M343">
            <v>300</v>
          </cell>
          <cell r="N343">
            <v>6093</v>
          </cell>
        </row>
        <row r="344">
          <cell r="A344" t="str">
            <v>104537620-X00</v>
          </cell>
          <cell r="B344" t="str">
            <v>FS00</v>
          </cell>
          <cell r="C344" t="str">
            <v>104537620FS00</v>
          </cell>
          <cell r="D344">
            <v>104537620</v>
          </cell>
          <cell r="E344" t="str">
            <v>X00</v>
          </cell>
          <cell r="F344" t="str">
            <v>X00</v>
          </cell>
          <cell r="G344">
            <v>26700</v>
          </cell>
          <cell r="H344" t="str">
            <v>FS00</v>
          </cell>
          <cell r="I344" t="str">
            <v>X00</v>
          </cell>
          <cell r="J344" t="b">
            <v>1</v>
          </cell>
          <cell r="K344">
            <v>1</v>
          </cell>
          <cell r="L344">
            <v>1</v>
          </cell>
          <cell r="M344">
            <v>1</v>
          </cell>
          <cell r="N344">
            <v>26700</v>
          </cell>
        </row>
        <row r="345">
          <cell r="A345" t="str">
            <v>201230210-C12</v>
          </cell>
          <cell r="B345" t="str">
            <v>FS00</v>
          </cell>
          <cell r="C345" t="str">
            <v>201230210FS00</v>
          </cell>
          <cell r="D345">
            <v>201230210</v>
          </cell>
          <cell r="E345" t="str">
            <v>C12</v>
          </cell>
          <cell r="F345" t="str">
            <v>UN</v>
          </cell>
          <cell r="G345">
            <v>255.83333333333334</v>
          </cell>
          <cell r="H345" t="str">
            <v>FS00</v>
          </cell>
          <cell r="I345" t="str">
            <v>UN</v>
          </cell>
          <cell r="J345" t="b">
            <v>1</v>
          </cell>
          <cell r="K345">
            <v>12</v>
          </cell>
          <cell r="L345">
            <v>1</v>
          </cell>
          <cell r="M345">
            <v>12</v>
          </cell>
          <cell r="N345">
            <v>3070</v>
          </cell>
        </row>
        <row r="346">
          <cell r="A346" t="str">
            <v>201221650-C06</v>
          </cell>
          <cell r="B346" t="str">
            <v>FS00</v>
          </cell>
          <cell r="C346" t="str">
            <v>201221650FS00</v>
          </cell>
          <cell r="D346">
            <v>201221650</v>
          </cell>
          <cell r="E346" t="str">
            <v>C06</v>
          </cell>
          <cell r="F346" t="str">
            <v>UN</v>
          </cell>
          <cell r="G346">
            <v>2231.6133333333332</v>
          </cell>
          <cell r="H346" t="str">
            <v>FS00</v>
          </cell>
          <cell r="I346" t="str">
            <v>UN</v>
          </cell>
          <cell r="J346" t="b">
            <v>1</v>
          </cell>
          <cell r="K346">
            <v>6</v>
          </cell>
          <cell r="L346">
            <v>1</v>
          </cell>
          <cell r="M346">
            <v>6</v>
          </cell>
          <cell r="N346">
            <v>13389.68</v>
          </cell>
        </row>
        <row r="347">
          <cell r="A347" t="str">
            <v>201210650-C06</v>
          </cell>
          <cell r="B347" t="str">
            <v>FS00</v>
          </cell>
          <cell r="C347" t="str">
            <v>201210650FS00</v>
          </cell>
          <cell r="D347">
            <v>201210650</v>
          </cell>
          <cell r="E347" t="str">
            <v>C06</v>
          </cell>
          <cell r="F347" t="str">
            <v>UN</v>
          </cell>
          <cell r="G347">
            <v>1266.7516666666668</v>
          </cell>
          <cell r="H347" t="str">
            <v>FS00</v>
          </cell>
          <cell r="I347" t="str">
            <v>UN</v>
          </cell>
          <cell r="J347" t="b">
            <v>1</v>
          </cell>
          <cell r="K347">
            <v>6</v>
          </cell>
          <cell r="L347">
            <v>1</v>
          </cell>
          <cell r="M347">
            <v>6</v>
          </cell>
          <cell r="N347">
            <v>7600.51</v>
          </cell>
        </row>
        <row r="348">
          <cell r="A348" t="str">
            <v>201211650-C06</v>
          </cell>
          <cell r="B348" t="str">
            <v>FS00</v>
          </cell>
          <cell r="C348" t="str">
            <v>201211650FS00</v>
          </cell>
          <cell r="D348">
            <v>201211650</v>
          </cell>
          <cell r="E348" t="str">
            <v>C06</v>
          </cell>
          <cell r="F348" t="str">
            <v>UN</v>
          </cell>
          <cell r="G348">
            <v>1382.4616666666666</v>
          </cell>
          <cell r="H348" t="str">
            <v>FS00</v>
          </cell>
          <cell r="I348" t="str">
            <v>UN</v>
          </cell>
          <cell r="J348" t="b">
            <v>1</v>
          </cell>
          <cell r="K348">
            <v>6</v>
          </cell>
          <cell r="L348">
            <v>1</v>
          </cell>
          <cell r="M348">
            <v>6</v>
          </cell>
          <cell r="N348">
            <v>8294.77</v>
          </cell>
        </row>
        <row r="349">
          <cell r="A349" t="str">
            <v>104534440-Z80</v>
          </cell>
          <cell r="B349" t="str">
            <v>FS00</v>
          </cell>
          <cell r="C349" t="str">
            <v>104534440FS00</v>
          </cell>
          <cell r="D349">
            <v>104534440</v>
          </cell>
          <cell r="E349" t="str">
            <v>Z80</v>
          </cell>
          <cell r="F349" t="str">
            <v>UN</v>
          </cell>
          <cell r="G349">
            <v>138</v>
          </cell>
          <cell r="H349" t="str">
            <v>FS00</v>
          </cell>
          <cell r="I349" t="str">
            <v>UN</v>
          </cell>
          <cell r="J349" t="b">
            <v>1</v>
          </cell>
          <cell r="K349">
            <v>180</v>
          </cell>
          <cell r="L349">
            <v>1</v>
          </cell>
          <cell r="M349">
            <v>180</v>
          </cell>
          <cell r="N349">
            <v>24840</v>
          </cell>
        </row>
        <row r="350">
          <cell r="A350" t="str">
            <v>104534450-Z80</v>
          </cell>
          <cell r="B350" t="str">
            <v>FS00</v>
          </cell>
          <cell r="C350" t="str">
            <v>104534450FS00</v>
          </cell>
          <cell r="D350">
            <v>104534450</v>
          </cell>
          <cell r="E350" t="str">
            <v>Z80</v>
          </cell>
          <cell r="F350" t="str">
            <v>UN</v>
          </cell>
          <cell r="G350">
            <v>109</v>
          </cell>
          <cell r="H350" t="str">
            <v>FS00</v>
          </cell>
          <cell r="I350" t="str">
            <v>UN</v>
          </cell>
          <cell r="J350" t="b">
            <v>1</v>
          </cell>
          <cell r="K350">
            <v>180</v>
          </cell>
          <cell r="L350">
            <v>1</v>
          </cell>
          <cell r="M350">
            <v>180</v>
          </cell>
          <cell r="N350">
            <v>19620</v>
          </cell>
        </row>
        <row r="351">
          <cell r="A351" t="str">
            <v>104534460-Z80</v>
          </cell>
          <cell r="B351" t="str">
            <v>FS00</v>
          </cell>
          <cell r="C351" t="str">
            <v>104534460FS00</v>
          </cell>
          <cell r="D351">
            <v>104534460</v>
          </cell>
          <cell r="E351" t="str">
            <v>Z80</v>
          </cell>
          <cell r="F351" t="str">
            <v>UN</v>
          </cell>
          <cell r="G351">
            <v>109</v>
          </cell>
          <cell r="H351" t="str">
            <v>FS00</v>
          </cell>
          <cell r="I351" t="str">
            <v>UN</v>
          </cell>
          <cell r="J351" t="b">
            <v>1</v>
          </cell>
          <cell r="K351">
            <v>180</v>
          </cell>
          <cell r="L351">
            <v>1</v>
          </cell>
          <cell r="M351">
            <v>180</v>
          </cell>
          <cell r="N351">
            <v>19620</v>
          </cell>
        </row>
        <row r="352">
          <cell r="A352" t="str">
            <v>104534470-Z80</v>
          </cell>
          <cell r="B352" t="str">
            <v>FS00</v>
          </cell>
          <cell r="C352" t="str">
            <v>104534470FS00</v>
          </cell>
          <cell r="D352">
            <v>104534470</v>
          </cell>
          <cell r="E352" t="str">
            <v>Z80</v>
          </cell>
          <cell r="F352" t="str">
            <v>UN</v>
          </cell>
          <cell r="G352">
            <v>109</v>
          </cell>
          <cell r="H352" t="str">
            <v>FS00</v>
          </cell>
          <cell r="I352" t="str">
            <v>UN</v>
          </cell>
          <cell r="J352" t="b">
            <v>1</v>
          </cell>
          <cell r="K352">
            <v>180</v>
          </cell>
          <cell r="L352">
            <v>1</v>
          </cell>
          <cell r="M352">
            <v>180</v>
          </cell>
          <cell r="N352">
            <v>19620</v>
          </cell>
        </row>
        <row r="353">
          <cell r="A353" t="str">
            <v>104541830-Z60</v>
          </cell>
          <cell r="B353" t="str">
            <v>FS00</v>
          </cell>
          <cell r="C353" t="str">
            <v>104541830FS00</v>
          </cell>
          <cell r="D353">
            <v>104541830</v>
          </cell>
          <cell r="E353" t="str">
            <v>Z60</v>
          </cell>
          <cell r="F353" t="str">
            <v>UN</v>
          </cell>
          <cell r="G353">
            <v>71</v>
          </cell>
          <cell r="H353" t="str">
            <v>FS00</v>
          </cell>
          <cell r="I353" t="str">
            <v>UN</v>
          </cell>
          <cell r="J353" t="b">
            <v>1</v>
          </cell>
          <cell r="K353">
            <v>160</v>
          </cell>
          <cell r="L353">
            <v>1</v>
          </cell>
          <cell r="M353">
            <v>160</v>
          </cell>
          <cell r="N353">
            <v>11360</v>
          </cell>
        </row>
        <row r="354">
          <cell r="A354" t="str">
            <v>104542810-C70</v>
          </cell>
          <cell r="B354" t="str">
            <v>FS00</v>
          </cell>
          <cell r="C354" t="str">
            <v>104542810FS00</v>
          </cell>
          <cell r="D354">
            <v>104542810</v>
          </cell>
          <cell r="E354" t="str">
            <v>C70</v>
          </cell>
          <cell r="F354" t="str">
            <v>UN</v>
          </cell>
          <cell r="G354">
            <v>191</v>
          </cell>
          <cell r="H354" t="str">
            <v>FS00</v>
          </cell>
          <cell r="I354" t="str">
            <v>UN</v>
          </cell>
          <cell r="J354" t="b">
            <v>1</v>
          </cell>
          <cell r="K354">
            <v>70</v>
          </cell>
          <cell r="L354">
            <v>1</v>
          </cell>
          <cell r="M354">
            <v>70</v>
          </cell>
          <cell r="N354">
            <v>13370</v>
          </cell>
        </row>
        <row r="355">
          <cell r="A355" t="str">
            <v>104351690-Z92</v>
          </cell>
          <cell r="B355" t="str">
            <v>FS00</v>
          </cell>
          <cell r="C355" t="str">
            <v>104351690FS00</v>
          </cell>
          <cell r="D355">
            <v>104351690</v>
          </cell>
          <cell r="E355" t="str">
            <v>Z92</v>
          </cell>
          <cell r="F355" t="str">
            <v>Z92</v>
          </cell>
          <cell r="G355">
            <v>8247.74</v>
          </cell>
          <cell r="H355" t="str">
            <v>FS00</v>
          </cell>
          <cell r="I355" t="str">
            <v>Z92</v>
          </cell>
          <cell r="J355" t="b">
            <v>1</v>
          </cell>
          <cell r="K355">
            <v>1</v>
          </cell>
          <cell r="L355">
            <v>1</v>
          </cell>
          <cell r="M355">
            <v>1</v>
          </cell>
          <cell r="N355">
            <v>8247.74</v>
          </cell>
        </row>
        <row r="356">
          <cell r="A356" t="str">
            <v>104547440-C17</v>
          </cell>
          <cell r="B356" t="str">
            <v>FS00</v>
          </cell>
          <cell r="C356" t="str">
            <v>104547440FS00</v>
          </cell>
          <cell r="D356">
            <v>104547440</v>
          </cell>
          <cell r="E356" t="str">
            <v>C17</v>
          </cell>
          <cell r="F356" t="str">
            <v>UN</v>
          </cell>
          <cell r="G356">
            <v>1131</v>
          </cell>
          <cell r="H356" t="str">
            <v>FS00</v>
          </cell>
          <cell r="I356" t="str">
            <v>UN</v>
          </cell>
          <cell r="J356" t="b">
            <v>1</v>
          </cell>
          <cell r="K356">
            <v>17</v>
          </cell>
          <cell r="L356">
            <v>1</v>
          </cell>
          <cell r="M356">
            <v>17</v>
          </cell>
          <cell r="N356">
            <v>19227</v>
          </cell>
        </row>
        <row r="357">
          <cell r="A357" t="str">
            <v>104538630-C30</v>
          </cell>
          <cell r="B357" t="str">
            <v>FS00</v>
          </cell>
          <cell r="C357" t="str">
            <v>104538630FS00</v>
          </cell>
          <cell r="D357">
            <v>104538630</v>
          </cell>
          <cell r="E357" t="str">
            <v>C30</v>
          </cell>
          <cell r="F357" t="str">
            <v>UN</v>
          </cell>
          <cell r="G357">
            <v>880</v>
          </cell>
          <cell r="H357" t="str">
            <v>FS00</v>
          </cell>
          <cell r="I357" t="str">
            <v>UN</v>
          </cell>
          <cell r="J357" t="b">
            <v>1</v>
          </cell>
          <cell r="K357">
            <v>30</v>
          </cell>
          <cell r="L357">
            <v>1</v>
          </cell>
          <cell r="M357">
            <v>30</v>
          </cell>
          <cell r="N357">
            <v>26400</v>
          </cell>
        </row>
        <row r="358">
          <cell r="A358" t="str">
            <v>104538640-C30</v>
          </cell>
          <cell r="B358" t="str">
            <v>FS00</v>
          </cell>
          <cell r="C358" t="str">
            <v>104538640FS00</v>
          </cell>
          <cell r="D358">
            <v>104538640</v>
          </cell>
          <cell r="E358" t="str">
            <v>C30</v>
          </cell>
          <cell r="F358" t="str">
            <v>UN</v>
          </cell>
          <cell r="G358">
            <v>1174</v>
          </cell>
          <cell r="H358" t="str">
            <v>FS00</v>
          </cell>
          <cell r="I358" t="str">
            <v>UN</v>
          </cell>
          <cell r="J358" t="b">
            <v>1</v>
          </cell>
          <cell r="K358">
            <v>30</v>
          </cell>
          <cell r="L358">
            <v>1</v>
          </cell>
          <cell r="M358">
            <v>30</v>
          </cell>
          <cell r="N358">
            <v>35220</v>
          </cell>
        </row>
        <row r="359">
          <cell r="A359" t="str">
            <v>104538650-C15</v>
          </cell>
          <cell r="B359" t="str">
            <v>FS00</v>
          </cell>
          <cell r="C359" t="str">
            <v>104538650FS00</v>
          </cell>
          <cell r="D359">
            <v>104538650</v>
          </cell>
          <cell r="E359" t="str">
            <v>C15</v>
          </cell>
          <cell r="F359" t="str">
            <v>UN</v>
          </cell>
          <cell r="G359">
            <v>983</v>
          </cell>
          <cell r="H359" t="str">
            <v>FS00</v>
          </cell>
          <cell r="I359" t="str">
            <v>UN</v>
          </cell>
          <cell r="J359" t="b">
            <v>1</v>
          </cell>
          <cell r="K359">
            <v>15</v>
          </cell>
          <cell r="L359">
            <v>1</v>
          </cell>
          <cell r="M359">
            <v>15</v>
          </cell>
          <cell r="N359">
            <v>14745</v>
          </cell>
        </row>
        <row r="360">
          <cell r="A360" t="str">
            <v>104543780-C04</v>
          </cell>
          <cell r="B360" t="str">
            <v>FS00</v>
          </cell>
          <cell r="C360" t="str">
            <v>104543780FS00</v>
          </cell>
          <cell r="D360">
            <v>104543780</v>
          </cell>
          <cell r="E360" t="str">
            <v>C04</v>
          </cell>
          <cell r="F360" t="str">
            <v>UN</v>
          </cell>
          <cell r="G360">
            <v>3100</v>
          </cell>
          <cell r="H360" t="str">
            <v>FS00</v>
          </cell>
          <cell r="I360" t="str">
            <v>UN</v>
          </cell>
          <cell r="J360" t="b">
            <v>1</v>
          </cell>
          <cell r="K360">
            <v>4</v>
          </cell>
          <cell r="L360">
            <v>1</v>
          </cell>
          <cell r="M360">
            <v>4</v>
          </cell>
          <cell r="N360">
            <v>12400</v>
          </cell>
        </row>
        <row r="361">
          <cell r="A361" t="str">
            <v>104543120-C16</v>
          </cell>
          <cell r="B361" t="str">
            <v>FS00</v>
          </cell>
          <cell r="C361" t="str">
            <v>104543120FS00</v>
          </cell>
          <cell r="D361">
            <v>104543120</v>
          </cell>
          <cell r="E361" t="str">
            <v>C16</v>
          </cell>
          <cell r="F361" t="str">
            <v>UN</v>
          </cell>
          <cell r="G361">
            <v>1780</v>
          </cell>
          <cell r="H361" t="str">
            <v>FS00</v>
          </cell>
          <cell r="I361" t="str">
            <v>UN</v>
          </cell>
          <cell r="J361" t="b">
            <v>1</v>
          </cell>
          <cell r="K361">
            <v>16</v>
          </cell>
          <cell r="L361">
            <v>1</v>
          </cell>
          <cell r="M361">
            <v>16</v>
          </cell>
          <cell r="N361">
            <v>28480</v>
          </cell>
        </row>
        <row r="362">
          <cell r="A362" t="str">
            <v>107600030-C12</v>
          </cell>
          <cell r="B362" t="str">
            <v>FS00</v>
          </cell>
          <cell r="C362" t="str">
            <v>107600030FS00</v>
          </cell>
          <cell r="D362">
            <v>107600030</v>
          </cell>
          <cell r="E362" t="str">
            <v>C12</v>
          </cell>
          <cell r="F362" t="str">
            <v>UN</v>
          </cell>
          <cell r="G362">
            <v>315.95</v>
          </cell>
          <cell r="H362" t="str">
            <v>FS00</v>
          </cell>
          <cell r="I362" t="str">
            <v>UN</v>
          </cell>
          <cell r="J362" t="b">
            <v>1</v>
          </cell>
          <cell r="K362">
            <v>12</v>
          </cell>
          <cell r="L362">
            <v>1</v>
          </cell>
          <cell r="M362">
            <v>12</v>
          </cell>
          <cell r="N362">
            <v>3791.3999999999996</v>
          </cell>
        </row>
        <row r="363">
          <cell r="A363" t="str">
            <v>107600010-C12</v>
          </cell>
          <cell r="B363" t="str">
            <v>FS00</v>
          </cell>
          <cell r="C363" t="str">
            <v>107600010FS00</v>
          </cell>
          <cell r="D363">
            <v>107600010</v>
          </cell>
          <cell r="E363" t="str">
            <v>C12</v>
          </cell>
          <cell r="F363" t="str">
            <v>UN</v>
          </cell>
          <cell r="G363">
            <v>407.27</v>
          </cell>
          <cell r="H363" t="str">
            <v>FS00</v>
          </cell>
          <cell r="I363" t="str">
            <v>UN</v>
          </cell>
          <cell r="J363" t="b">
            <v>1</v>
          </cell>
          <cell r="K363">
            <v>12</v>
          </cell>
          <cell r="L363">
            <v>1</v>
          </cell>
          <cell r="M363">
            <v>12</v>
          </cell>
          <cell r="N363">
            <v>4887.24</v>
          </cell>
        </row>
        <row r="364">
          <cell r="A364" t="str">
            <v>107600040-C12</v>
          </cell>
          <cell r="B364" t="str">
            <v>FS00</v>
          </cell>
          <cell r="C364" t="str">
            <v>107600040FS00</v>
          </cell>
          <cell r="D364">
            <v>107600040</v>
          </cell>
          <cell r="E364" t="str">
            <v>C12</v>
          </cell>
          <cell r="F364" t="str">
            <v>UN</v>
          </cell>
          <cell r="G364">
            <v>312.07</v>
          </cell>
          <cell r="H364" t="str">
            <v>FS00</v>
          </cell>
          <cell r="I364" t="str">
            <v>UN</v>
          </cell>
          <cell r="J364" t="b">
            <v>1</v>
          </cell>
          <cell r="K364">
            <v>12</v>
          </cell>
          <cell r="L364">
            <v>1</v>
          </cell>
          <cell r="M364">
            <v>12</v>
          </cell>
          <cell r="N364">
            <v>3744.84</v>
          </cell>
        </row>
        <row r="365">
          <cell r="A365" t="str">
            <v>107600020-C12</v>
          </cell>
          <cell r="B365" t="str">
            <v>FS00</v>
          </cell>
          <cell r="C365" t="str">
            <v>107600020FS00</v>
          </cell>
          <cell r="D365">
            <v>107600020</v>
          </cell>
          <cell r="E365" t="str">
            <v>C12</v>
          </cell>
          <cell r="F365" t="str">
            <v>UN</v>
          </cell>
          <cell r="G365">
            <v>407.88</v>
          </cell>
          <cell r="H365" t="str">
            <v>FS00</v>
          </cell>
          <cell r="I365" t="str">
            <v>UN</v>
          </cell>
          <cell r="J365" t="b">
            <v>1</v>
          </cell>
          <cell r="K365">
            <v>12</v>
          </cell>
          <cell r="L365">
            <v>1</v>
          </cell>
          <cell r="M365">
            <v>12</v>
          </cell>
          <cell r="N365">
            <v>4894.5599999999995</v>
          </cell>
        </row>
        <row r="366">
          <cell r="A366" t="str">
            <v>150001225-C04</v>
          </cell>
          <cell r="B366" t="str">
            <v>FS00</v>
          </cell>
          <cell r="C366" t="str">
            <v>150001225FS00</v>
          </cell>
          <cell r="D366">
            <v>150001225</v>
          </cell>
          <cell r="E366" t="str">
            <v>C04</v>
          </cell>
          <cell r="F366" t="str">
            <v>UN</v>
          </cell>
          <cell r="G366">
            <v>490.88</v>
          </cell>
          <cell r="H366" t="str">
            <v>FS00</v>
          </cell>
          <cell r="I366" t="str">
            <v>UN</v>
          </cell>
          <cell r="J366" t="b">
            <v>1</v>
          </cell>
          <cell r="K366">
            <v>24</v>
          </cell>
          <cell r="L366">
            <v>1</v>
          </cell>
          <cell r="M366">
            <v>24</v>
          </cell>
          <cell r="N366">
            <v>11781.119999999999</v>
          </cell>
        </row>
        <row r="367">
          <cell r="A367" t="str">
            <v>150001224-C04</v>
          </cell>
          <cell r="B367" t="str">
            <v>FS00</v>
          </cell>
          <cell r="C367" t="str">
            <v>150001224FS00</v>
          </cell>
          <cell r="D367">
            <v>150001224</v>
          </cell>
          <cell r="E367" t="str">
            <v>C04</v>
          </cell>
          <cell r="F367" t="str">
            <v>UN</v>
          </cell>
          <cell r="G367">
            <v>518.42999999999995</v>
          </cell>
          <cell r="H367" t="str">
            <v>FS00</v>
          </cell>
          <cell r="I367" t="str">
            <v>UN</v>
          </cell>
          <cell r="J367" t="b">
            <v>1</v>
          </cell>
          <cell r="K367">
            <v>24</v>
          </cell>
          <cell r="L367">
            <v>1</v>
          </cell>
          <cell r="M367">
            <v>24</v>
          </cell>
          <cell r="N367">
            <v>12442.32</v>
          </cell>
        </row>
        <row r="368">
          <cell r="A368" t="str">
            <v>150001223-C04</v>
          </cell>
          <cell r="B368" t="str">
            <v>FS00</v>
          </cell>
          <cell r="C368" t="str">
            <v>150001223FS00</v>
          </cell>
          <cell r="D368">
            <v>150001223</v>
          </cell>
          <cell r="E368" t="str">
            <v>C04</v>
          </cell>
          <cell r="F368" t="str">
            <v>UN</v>
          </cell>
          <cell r="G368">
            <v>517.48</v>
          </cell>
          <cell r="H368" t="str">
            <v>FS00</v>
          </cell>
          <cell r="I368" t="str">
            <v>UN</v>
          </cell>
          <cell r="J368" t="b">
            <v>1</v>
          </cell>
          <cell r="K368">
            <v>24</v>
          </cell>
          <cell r="L368">
            <v>1</v>
          </cell>
          <cell r="M368">
            <v>24</v>
          </cell>
          <cell r="N368">
            <v>12419.52</v>
          </cell>
        </row>
        <row r="369">
          <cell r="A369" t="str">
            <v>150001228-C04</v>
          </cell>
          <cell r="B369" t="str">
            <v>FS00</v>
          </cell>
          <cell r="C369" t="str">
            <v>150001228FS00</v>
          </cell>
          <cell r="D369">
            <v>150001228</v>
          </cell>
          <cell r="E369" t="str">
            <v>C04</v>
          </cell>
          <cell r="F369" t="str">
            <v>UN</v>
          </cell>
          <cell r="G369">
            <v>490.22</v>
          </cell>
          <cell r="H369" t="str">
            <v>FS00</v>
          </cell>
          <cell r="I369" t="str">
            <v>UN</v>
          </cell>
          <cell r="J369" t="b">
            <v>1</v>
          </cell>
          <cell r="K369">
            <v>24</v>
          </cell>
          <cell r="L369">
            <v>1</v>
          </cell>
          <cell r="M369">
            <v>24</v>
          </cell>
          <cell r="N369">
            <v>11765.28</v>
          </cell>
        </row>
        <row r="370">
          <cell r="A370" t="str">
            <v>104546970-C04</v>
          </cell>
          <cell r="B370" t="str">
            <v>FS00</v>
          </cell>
          <cell r="C370" t="str">
            <v>104546970FS00</v>
          </cell>
          <cell r="D370">
            <v>104546970</v>
          </cell>
          <cell r="E370" t="str">
            <v>C04</v>
          </cell>
          <cell r="F370" t="str">
            <v>UN</v>
          </cell>
          <cell r="G370">
            <v>3124</v>
          </cell>
          <cell r="H370" t="str">
            <v>FS00</v>
          </cell>
          <cell r="I370" t="str">
            <v>UN</v>
          </cell>
          <cell r="J370" t="b">
            <v>1</v>
          </cell>
          <cell r="K370">
            <v>4</v>
          </cell>
          <cell r="L370">
            <v>1</v>
          </cell>
          <cell r="M370">
            <v>4</v>
          </cell>
          <cell r="N370">
            <v>12496</v>
          </cell>
        </row>
        <row r="371">
          <cell r="A371" t="str">
            <v>150001227-C04</v>
          </cell>
          <cell r="B371" t="str">
            <v>FS00</v>
          </cell>
          <cell r="C371" t="str">
            <v>150001227FS00</v>
          </cell>
          <cell r="D371">
            <v>150001227</v>
          </cell>
          <cell r="E371" t="str">
            <v>C04</v>
          </cell>
          <cell r="F371" t="str">
            <v>UN</v>
          </cell>
          <cell r="G371">
            <v>518.70000000000005</v>
          </cell>
          <cell r="H371" t="str">
            <v>FS00</v>
          </cell>
          <cell r="I371" t="str">
            <v>UN</v>
          </cell>
          <cell r="J371" t="b">
            <v>1</v>
          </cell>
          <cell r="K371">
            <v>24</v>
          </cell>
          <cell r="L371">
            <v>1</v>
          </cell>
          <cell r="M371">
            <v>24</v>
          </cell>
          <cell r="N371">
            <v>12448.800000000001</v>
          </cell>
        </row>
        <row r="372">
          <cell r="A372" t="str">
            <v>150001229-C04</v>
          </cell>
          <cell r="B372" t="str">
            <v>FS00</v>
          </cell>
          <cell r="C372" t="str">
            <v>150001229FS00</v>
          </cell>
          <cell r="D372">
            <v>150001229</v>
          </cell>
          <cell r="E372" t="str">
            <v>C04</v>
          </cell>
          <cell r="F372" t="str">
            <v>UN</v>
          </cell>
          <cell r="G372">
            <v>518.35</v>
          </cell>
          <cell r="H372" t="str">
            <v>FS00</v>
          </cell>
          <cell r="I372" t="str">
            <v>UN</v>
          </cell>
          <cell r="J372" t="b">
            <v>1</v>
          </cell>
          <cell r="K372">
            <v>24</v>
          </cell>
          <cell r="L372">
            <v>1</v>
          </cell>
          <cell r="M372">
            <v>24</v>
          </cell>
          <cell r="N372">
            <v>12440.400000000001</v>
          </cell>
        </row>
        <row r="373">
          <cell r="A373" t="str">
            <v>104546930-D06</v>
          </cell>
          <cell r="B373" t="str">
            <v>FS00</v>
          </cell>
          <cell r="C373" t="str">
            <v>104546930FS00</v>
          </cell>
          <cell r="D373">
            <v>104546930</v>
          </cell>
          <cell r="E373" t="str">
            <v>D06</v>
          </cell>
          <cell r="F373" t="str">
            <v>UN</v>
          </cell>
          <cell r="G373">
            <v>625</v>
          </cell>
          <cell r="H373" t="str">
            <v>FS00</v>
          </cell>
          <cell r="I373" t="str">
            <v>UN</v>
          </cell>
          <cell r="J373" t="b">
            <v>1</v>
          </cell>
          <cell r="K373">
            <v>6</v>
          </cell>
          <cell r="L373">
            <v>1</v>
          </cell>
          <cell r="M373">
            <v>6</v>
          </cell>
          <cell r="N373">
            <v>3750</v>
          </cell>
        </row>
        <row r="374">
          <cell r="A374" t="str">
            <v>104546920-D06</v>
          </cell>
          <cell r="B374" t="str">
            <v>FS00</v>
          </cell>
          <cell r="C374" t="str">
            <v>104546920FS00</v>
          </cell>
          <cell r="D374">
            <v>104546920</v>
          </cell>
          <cell r="E374" t="str">
            <v>D06</v>
          </cell>
          <cell r="F374" t="str">
            <v>UN</v>
          </cell>
          <cell r="G374">
            <v>625</v>
          </cell>
          <cell r="H374" t="str">
            <v>FS00</v>
          </cell>
          <cell r="I374" t="str">
            <v>UN</v>
          </cell>
          <cell r="J374" t="b">
            <v>1</v>
          </cell>
          <cell r="K374">
            <v>6</v>
          </cell>
          <cell r="L374">
            <v>1</v>
          </cell>
          <cell r="M374">
            <v>6</v>
          </cell>
          <cell r="N374">
            <v>3750</v>
          </cell>
        </row>
        <row r="375">
          <cell r="A375" t="str">
            <v>104546940-D06</v>
          </cell>
          <cell r="B375" t="str">
            <v>FS00</v>
          </cell>
          <cell r="C375" t="str">
            <v>104546940FS00</v>
          </cell>
          <cell r="D375">
            <v>104546940</v>
          </cell>
          <cell r="E375" t="str">
            <v>D06</v>
          </cell>
          <cell r="F375" t="str">
            <v>UN</v>
          </cell>
          <cell r="G375">
            <v>625</v>
          </cell>
          <cell r="H375" t="str">
            <v>FS00</v>
          </cell>
          <cell r="I375" t="str">
            <v>UN</v>
          </cell>
          <cell r="J375" t="b">
            <v>1</v>
          </cell>
          <cell r="K375">
            <v>6</v>
          </cell>
          <cell r="L375">
            <v>1</v>
          </cell>
          <cell r="M375">
            <v>6</v>
          </cell>
          <cell r="N375">
            <v>3750</v>
          </cell>
        </row>
        <row r="376">
          <cell r="A376" t="str">
            <v>104547240-C12</v>
          </cell>
          <cell r="B376" t="str">
            <v>FS00</v>
          </cell>
          <cell r="C376" t="str">
            <v>104547240FS00</v>
          </cell>
          <cell r="D376">
            <v>104547240</v>
          </cell>
          <cell r="E376" t="str">
            <v>C12</v>
          </cell>
          <cell r="F376" t="str">
            <v>UN</v>
          </cell>
          <cell r="G376">
            <v>855</v>
          </cell>
          <cell r="H376" t="str">
            <v>FS00</v>
          </cell>
          <cell r="I376" t="str">
            <v>UN</v>
          </cell>
          <cell r="J376" t="b">
            <v>1</v>
          </cell>
          <cell r="K376">
            <v>12</v>
          </cell>
          <cell r="L376">
            <v>1</v>
          </cell>
          <cell r="M376">
            <v>12</v>
          </cell>
          <cell r="N376">
            <v>10260</v>
          </cell>
        </row>
        <row r="377">
          <cell r="A377" t="str">
            <v>104547290-C12</v>
          </cell>
          <cell r="B377" t="str">
            <v>FS00</v>
          </cell>
          <cell r="C377" t="str">
            <v>104547290FS00</v>
          </cell>
          <cell r="D377">
            <v>104547290</v>
          </cell>
          <cell r="E377" t="str">
            <v>C12</v>
          </cell>
          <cell r="F377" t="str">
            <v>UN</v>
          </cell>
          <cell r="G377">
            <v>847</v>
          </cell>
          <cell r="H377" t="str">
            <v>FS00</v>
          </cell>
          <cell r="I377" t="str">
            <v>UN</v>
          </cell>
          <cell r="J377" t="b">
            <v>1</v>
          </cell>
          <cell r="K377">
            <v>12</v>
          </cell>
          <cell r="L377">
            <v>1</v>
          </cell>
          <cell r="M377">
            <v>12</v>
          </cell>
          <cell r="N377">
            <v>10164</v>
          </cell>
        </row>
        <row r="378">
          <cell r="A378" t="str">
            <v>150001049-C24</v>
          </cell>
          <cell r="B378" t="str">
            <v>FS00</v>
          </cell>
          <cell r="C378" t="str">
            <v>150001049FS00</v>
          </cell>
          <cell r="D378">
            <v>150001049</v>
          </cell>
          <cell r="E378" t="str">
            <v>C24</v>
          </cell>
          <cell r="F378" t="str">
            <v>UN</v>
          </cell>
          <cell r="G378">
            <v>201.51</v>
          </cell>
          <cell r="H378" t="str">
            <v>FS00</v>
          </cell>
          <cell r="I378" t="str">
            <v>UN</v>
          </cell>
          <cell r="J378" t="b">
            <v>1</v>
          </cell>
          <cell r="K378">
            <v>24</v>
          </cell>
          <cell r="L378">
            <v>1</v>
          </cell>
          <cell r="M378">
            <v>24</v>
          </cell>
          <cell r="N378">
            <v>4836.24</v>
          </cell>
        </row>
        <row r="379">
          <cell r="A379" t="str">
            <v>104547250-C12</v>
          </cell>
          <cell r="B379" t="str">
            <v>FS00</v>
          </cell>
          <cell r="C379" t="str">
            <v>104547250FS00</v>
          </cell>
          <cell r="D379">
            <v>104547250</v>
          </cell>
          <cell r="E379" t="str">
            <v>C12</v>
          </cell>
          <cell r="F379" t="str">
            <v>UN</v>
          </cell>
          <cell r="G379">
            <v>950</v>
          </cell>
          <cell r="H379" t="str">
            <v>FS00</v>
          </cell>
          <cell r="I379" t="str">
            <v>UN</v>
          </cell>
          <cell r="J379" t="b">
            <v>1</v>
          </cell>
          <cell r="K379">
            <v>12</v>
          </cell>
          <cell r="L379">
            <v>1</v>
          </cell>
          <cell r="M379">
            <v>12</v>
          </cell>
          <cell r="N379">
            <v>11400</v>
          </cell>
        </row>
        <row r="380">
          <cell r="A380" t="str">
            <v>104547270-C12</v>
          </cell>
          <cell r="B380" t="str">
            <v>FS00</v>
          </cell>
          <cell r="C380" t="str">
            <v>104547270FS00</v>
          </cell>
          <cell r="D380">
            <v>104547270</v>
          </cell>
          <cell r="E380" t="str">
            <v>C12</v>
          </cell>
          <cell r="F380" t="str">
            <v>UN</v>
          </cell>
          <cell r="G380">
            <v>950</v>
          </cell>
          <cell r="H380" t="str">
            <v>FS00</v>
          </cell>
          <cell r="I380" t="str">
            <v>UN</v>
          </cell>
          <cell r="J380" t="b">
            <v>1</v>
          </cell>
          <cell r="K380">
            <v>12</v>
          </cell>
          <cell r="L380">
            <v>1</v>
          </cell>
          <cell r="M380">
            <v>12</v>
          </cell>
          <cell r="N380">
            <v>11400</v>
          </cell>
        </row>
        <row r="381">
          <cell r="A381" t="str">
            <v>104547260-C12</v>
          </cell>
          <cell r="B381" t="str">
            <v>FS00</v>
          </cell>
          <cell r="C381" t="str">
            <v>104547260FS00</v>
          </cell>
          <cell r="D381">
            <v>104547260</v>
          </cell>
          <cell r="E381" t="str">
            <v>C12</v>
          </cell>
          <cell r="F381" t="str">
            <v>UN</v>
          </cell>
          <cell r="G381">
            <v>950</v>
          </cell>
          <cell r="H381" t="str">
            <v>FS00</v>
          </cell>
          <cell r="I381" t="str">
            <v>UN</v>
          </cell>
          <cell r="J381" t="b">
            <v>1</v>
          </cell>
          <cell r="K381">
            <v>12</v>
          </cell>
          <cell r="L381">
            <v>1</v>
          </cell>
          <cell r="M381">
            <v>12</v>
          </cell>
          <cell r="N381">
            <v>11400</v>
          </cell>
        </row>
        <row r="382">
          <cell r="A382" t="str">
            <v>150000092-C24</v>
          </cell>
          <cell r="B382" t="str">
            <v>FS00</v>
          </cell>
          <cell r="C382" t="str">
            <v>150000092FS00</v>
          </cell>
          <cell r="D382">
            <v>150000092</v>
          </cell>
          <cell r="E382" t="str">
            <v>C24</v>
          </cell>
          <cell r="F382" t="str">
            <v>UN</v>
          </cell>
          <cell r="G382">
            <v>201.31</v>
          </cell>
          <cell r="H382" t="str">
            <v>FS00</v>
          </cell>
          <cell r="I382" t="str">
            <v>UN</v>
          </cell>
          <cell r="J382" t="b">
            <v>1</v>
          </cell>
          <cell r="K382">
            <v>24</v>
          </cell>
          <cell r="L382">
            <v>1</v>
          </cell>
          <cell r="M382">
            <v>24</v>
          </cell>
          <cell r="N382">
            <v>4831.4400000000005</v>
          </cell>
        </row>
        <row r="383">
          <cell r="A383" t="str">
            <v>104547280-C12</v>
          </cell>
          <cell r="B383" t="str">
            <v>FS00</v>
          </cell>
          <cell r="C383" t="str">
            <v>104547280FS00</v>
          </cell>
          <cell r="D383">
            <v>104547280</v>
          </cell>
          <cell r="E383" t="str">
            <v>C12</v>
          </cell>
          <cell r="F383" t="str">
            <v>UN</v>
          </cell>
          <cell r="G383">
            <v>953</v>
          </cell>
          <cell r="H383" t="str">
            <v>FS00</v>
          </cell>
          <cell r="I383" t="str">
            <v>UN</v>
          </cell>
          <cell r="J383" t="b">
            <v>1</v>
          </cell>
          <cell r="K383">
            <v>12</v>
          </cell>
          <cell r="L383">
            <v>1</v>
          </cell>
          <cell r="M383">
            <v>12</v>
          </cell>
          <cell r="N383">
            <v>11436</v>
          </cell>
        </row>
        <row r="384">
          <cell r="A384" t="str">
            <v>150000093-C24</v>
          </cell>
          <cell r="B384" t="str">
            <v>FS00</v>
          </cell>
          <cell r="C384" t="str">
            <v>150000093FS00</v>
          </cell>
          <cell r="D384">
            <v>150000093</v>
          </cell>
          <cell r="E384" t="str">
            <v>C24</v>
          </cell>
          <cell r="F384" t="str">
            <v>UN</v>
          </cell>
          <cell r="G384">
            <v>201.51</v>
          </cell>
          <cell r="H384" t="str">
            <v>FS00</v>
          </cell>
          <cell r="I384" t="str">
            <v>UN</v>
          </cell>
          <cell r="J384" t="b">
            <v>1</v>
          </cell>
          <cell r="K384">
            <v>24</v>
          </cell>
          <cell r="L384">
            <v>1</v>
          </cell>
          <cell r="M384">
            <v>24</v>
          </cell>
          <cell r="N384">
            <v>4836.24</v>
          </cell>
        </row>
        <row r="385">
          <cell r="A385" t="str">
            <v>104524190-C12</v>
          </cell>
          <cell r="B385" t="str">
            <v>FS00</v>
          </cell>
          <cell r="C385" t="str">
            <v>104524190FS00</v>
          </cell>
          <cell r="D385">
            <v>104524190</v>
          </cell>
          <cell r="E385" t="str">
            <v>C12</v>
          </cell>
          <cell r="F385" t="str">
            <v>UN</v>
          </cell>
          <cell r="G385">
            <v>790.86</v>
          </cell>
          <cell r="H385" t="str">
            <v>FS00</v>
          </cell>
          <cell r="I385" t="str">
            <v>UN</v>
          </cell>
          <cell r="J385" t="b">
            <v>1</v>
          </cell>
          <cell r="K385">
            <v>12</v>
          </cell>
          <cell r="L385">
            <v>1</v>
          </cell>
          <cell r="M385">
            <v>12</v>
          </cell>
          <cell r="N385">
            <v>9490.32</v>
          </cell>
        </row>
        <row r="386">
          <cell r="A386" t="str">
            <v>104531650-C12</v>
          </cell>
          <cell r="B386" t="str">
            <v>FS00</v>
          </cell>
          <cell r="C386" t="str">
            <v>104531650FS00</v>
          </cell>
          <cell r="D386">
            <v>104531650</v>
          </cell>
          <cell r="E386" t="str">
            <v>C12</v>
          </cell>
          <cell r="F386" t="str">
            <v>UN</v>
          </cell>
          <cell r="G386">
            <v>799</v>
          </cell>
          <cell r="H386" t="str">
            <v>FS00</v>
          </cell>
          <cell r="I386" t="str">
            <v>UN</v>
          </cell>
          <cell r="J386" t="b">
            <v>1</v>
          </cell>
          <cell r="K386">
            <v>12</v>
          </cell>
          <cell r="L386">
            <v>1</v>
          </cell>
          <cell r="M386">
            <v>12</v>
          </cell>
          <cell r="N386">
            <v>9588</v>
          </cell>
        </row>
        <row r="387">
          <cell r="A387" t="str">
            <v>104524180-C12</v>
          </cell>
          <cell r="B387" t="str">
            <v>FS00</v>
          </cell>
          <cell r="C387" t="str">
            <v>104524180FS00</v>
          </cell>
          <cell r="D387">
            <v>104524180</v>
          </cell>
          <cell r="E387" t="str">
            <v>C12</v>
          </cell>
          <cell r="F387" t="str">
            <v>UN</v>
          </cell>
          <cell r="G387">
            <v>795.18</v>
          </cell>
          <cell r="H387" t="str">
            <v>FS00</v>
          </cell>
          <cell r="I387" t="str">
            <v>UN</v>
          </cell>
          <cell r="J387" t="b">
            <v>1</v>
          </cell>
          <cell r="K387">
            <v>12</v>
          </cell>
          <cell r="L387">
            <v>1</v>
          </cell>
          <cell r="M387">
            <v>12</v>
          </cell>
          <cell r="N387">
            <v>9542.16</v>
          </cell>
        </row>
        <row r="388">
          <cell r="A388" t="str">
            <v>104524200-C12</v>
          </cell>
          <cell r="B388" t="str">
            <v>FS00</v>
          </cell>
          <cell r="C388" t="str">
            <v>104524200FS00</v>
          </cell>
          <cell r="D388">
            <v>104524200</v>
          </cell>
          <cell r="E388" t="str">
            <v>C12</v>
          </cell>
          <cell r="F388" t="str">
            <v>UN</v>
          </cell>
          <cell r="G388">
            <v>795.65</v>
          </cell>
          <cell r="H388" t="str">
            <v>FS00</v>
          </cell>
          <cell r="I388" t="str">
            <v>UN</v>
          </cell>
          <cell r="J388" t="b">
            <v>1</v>
          </cell>
          <cell r="K388">
            <v>12</v>
          </cell>
          <cell r="L388">
            <v>1</v>
          </cell>
          <cell r="M388">
            <v>12</v>
          </cell>
          <cell r="N388">
            <v>9547.7999999999993</v>
          </cell>
        </row>
        <row r="389">
          <cell r="A389" t="str">
            <v>104528690-C12</v>
          </cell>
          <cell r="B389" t="str">
            <v>FS00</v>
          </cell>
          <cell r="C389" t="str">
            <v>104528690FS00</v>
          </cell>
          <cell r="D389">
            <v>104528690</v>
          </cell>
          <cell r="E389" t="str">
            <v>C12</v>
          </cell>
          <cell r="F389" t="str">
            <v>UN</v>
          </cell>
          <cell r="G389">
            <v>771</v>
          </cell>
          <cell r="H389" t="str">
            <v>FS00</v>
          </cell>
          <cell r="I389" t="str">
            <v>UN</v>
          </cell>
          <cell r="J389" t="b">
            <v>1</v>
          </cell>
          <cell r="K389">
            <v>12</v>
          </cell>
          <cell r="L389">
            <v>1</v>
          </cell>
          <cell r="M389">
            <v>12</v>
          </cell>
          <cell r="N389">
            <v>9252</v>
          </cell>
        </row>
        <row r="390">
          <cell r="A390" t="str">
            <v>104524160-C12</v>
          </cell>
          <cell r="B390" t="str">
            <v>FS00</v>
          </cell>
          <cell r="C390" t="str">
            <v>104524160FS00</v>
          </cell>
          <cell r="D390">
            <v>104524160</v>
          </cell>
          <cell r="E390" t="str">
            <v>C12</v>
          </cell>
          <cell r="F390" t="str">
            <v>UN</v>
          </cell>
          <cell r="G390">
            <v>787.68</v>
          </cell>
          <cell r="H390" t="str">
            <v>FS00</v>
          </cell>
          <cell r="I390" t="str">
            <v>UN</v>
          </cell>
          <cell r="J390" t="b">
            <v>1</v>
          </cell>
          <cell r="K390">
            <v>12</v>
          </cell>
          <cell r="L390">
            <v>1</v>
          </cell>
          <cell r="M390">
            <v>12</v>
          </cell>
          <cell r="N390">
            <v>9452.16</v>
          </cell>
        </row>
        <row r="391">
          <cell r="A391" t="str">
            <v>150000094-C24</v>
          </cell>
          <cell r="B391" t="str">
            <v>FS00</v>
          </cell>
          <cell r="C391" t="str">
            <v>150000094FS00</v>
          </cell>
          <cell r="D391">
            <v>150000094</v>
          </cell>
          <cell r="E391" t="str">
            <v>C24</v>
          </cell>
          <cell r="F391" t="str">
            <v>UN</v>
          </cell>
          <cell r="G391">
            <v>201.34</v>
          </cell>
          <cell r="H391" t="str">
            <v>FS00</v>
          </cell>
          <cell r="I391" t="str">
            <v>UN</v>
          </cell>
          <cell r="J391" t="b">
            <v>1</v>
          </cell>
          <cell r="K391">
            <v>24</v>
          </cell>
          <cell r="L391">
            <v>1</v>
          </cell>
          <cell r="M391">
            <v>24</v>
          </cell>
          <cell r="N391">
            <v>4832.16</v>
          </cell>
        </row>
        <row r="392">
          <cell r="A392" t="str">
            <v>104549110-C12</v>
          </cell>
          <cell r="B392" t="str">
            <v>FS00</v>
          </cell>
          <cell r="C392" t="str">
            <v>104549110FS00</v>
          </cell>
          <cell r="D392">
            <v>104549110</v>
          </cell>
          <cell r="E392" t="str">
            <v>C12</v>
          </cell>
          <cell r="F392" t="str">
            <v>UN</v>
          </cell>
          <cell r="G392">
            <v>689</v>
          </cell>
          <cell r="H392" t="str">
            <v>FS00</v>
          </cell>
          <cell r="I392" t="str">
            <v>UN</v>
          </cell>
          <cell r="J392" t="b">
            <v>1</v>
          </cell>
          <cell r="K392">
            <v>12</v>
          </cell>
          <cell r="L392">
            <v>1</v>
          </cell>
          <cell r="M392">
            <v>12</v>
          </cell>
          <cell r="N392">
            <v>8268</v>
          </cell>
        </row>
        <row r="393">
          <cell r="A393" t="str">
            <v>104549100-C12</v>
          </cell>
          <cell r="B393" t="str">
            <v>FS00</v>
          </cell>
          <cell r="C393" t="str">
            <v>104549100FS00</v>
          </cell>
          <cell r="D393">
            <v>104549100</v>
          </cell>
          <cell r="E393" t="str">
            <v>C12</v>
          </cell>
          <cell r="F393" t="str">
            <v>UN</v>
          </cell>
          <cell r="G393">
            <v>689</v>
          </cell>
          <cell r="H393" t="str">
            <v>FS00</v>
          </cell>
          <cell r="I393" t="str">
            <v>UN</v>
          </cell>
          <cell r="J393" t="b">
            <v>1</v>
          </cell>
          <cell r="K393">
            <v>12</v>
          </cell>
          <cell r="L393">
            <v>1</v>
          </cell>
          <cell r="M393">
            <v>12</v>
          </cell>
          <cell r="N393">
            <v>8268</v>
          </cell>
        </row>
        <row r="394">
          <cell r="A394" t="str">
            <v>104549120-C12</v>
          </cell>
          <cell r="B394" t="str">
            <v>FS00</v>
          </cell>
          <cell r="C394" t="str">
            <v>104549120FS00</v>
          </cell>
          <cell r="D394">
            <v>104549120</v>
          </cell>
          <cell r="E394" t="str">
            <v>C12</v>
          </cell>
          <cell r="F394" t="str">
            <v>UN</v>
          </cell>
          <cell r="G394">
            <v>689</v>
          </cell>
          <cell r="H394" t="str">
            <v>FS00</v>
          </cell>
          <cell r="I394" t="str">
            <v>UN</v>
          </cell>
          <cell r="J394" t="b">
            <v>1</v>
          </cell>
          <cell r="K394">
            <v>12</v>
          </cell>
          <cell r="L394">
            <v>1</v>
          </cell>
          <cell r="M394">
            <v>12</v>
          </cell>
          <cell r="N394">
            <v>8268</v>
          </cell>
        </row>
        <row r="395">
          <cell r="A395" t="str">
            <v>104529460-Z10</v>
          </cell>
          <cell r="B395" t="str">
            <v>FS00</v>
          </cell>
          <cell r="C395" t="str">
            <v>104529460FS00</v>
          </cell>
          <cell r="D395">
            <v>104529460</v>
          </cell>
          <cell r="E395" t="str">
            <v>Z10</v>
          </cell>
          <cell r="F395" t="str">
            <v>UN</v>
          </cell>
          <cell r="G395">
            <v>63</v>
          </cell>
          <cell r="H395" t="str">
            <v>FS00</v>
          </cell>
          <cell r="I395" t="str">
            <v>UN</v>
          </cell>
          <cell r="J395" t="b">
            <v>1</v>
          </cell>
          <cell r="K395">
            <v>110</v>
          </cell>
          <cell r="L395">
            <v>1</v>
          </cell>
          <cell r="M395">
            <v>110</v>
          </cell>
          <cell r="N395">
            <v>6930</v>
          </cell>
        </row>
        <row r="396">
          <cell r="A396" t="str">
            <v>105154330-C60</v>
          </cell>
          <cell r="B396" t="str">
            <v>FS00</v>
          </cell>
          <cell r="C396" t="str">
            <v>105154330FS00</v>
          </cell>
          <cell r="D396">
            <v>105154330</v>
          </cell>
          <cell r="E396" t="str">
            <v>C60</v>
          </cell>
          <cell r="F396" t="str">
            <v>C60</v>
          </cell>
          <cell r="G396">
            <v>22894.83</v>
          </cell>
          <cell r="H396" t="str">
            <v>FS00</v>
          </cell>
          <cell r="I396" t="str">
            <v>C60</v>
          </cell>
          <cell r="J396" t="b">
            <v>1</v>
          </cell>
          <cell r="K396">
            <v>1</v>
          </cell>
          <cell r="L396">
            <v>1</v>
          </cell>
          <cell r="M396">
            <v>1</v>
          </cell>
          <cell r="N396">
            <v>22894.83</v>
          </cell>
        </row>
        <row r="397">
          <cell r="A397" t="str">
            <v>104547420-C48</v>
          </cell>
          <cell r="B397" t="str">
            <v>FS00</v>
          </cell>
          <cell r="C397" t="str">
            <v>104547420FS00</v>
          </cell>
          <cell r="D397">
            <v>104547420</v>
          </cell>
          <cell r="E397" t="str">
            <v>C48</v>
          </cell>
          <cell r="F397" t="str">
            <v>UN</v>
          </cell>
          <cell r="G397">
            <v>456</v>
          </cell>
          <cell r="H397" t="str">
            <v>FS00</v>
          </cell>
          <cell r="I397" t="str">
            <v>UN</v>
          </cell>
          <cell r="J397" t="b">
            <v>1</v>
          </cell>
          <cell r="K397">
            <v>48</v>
          </cell>
          <cell r="L397">
            <v>1</v>
          </cell>
          <cell r="M397">
            <v>48</v>
          </cell>
          <cell r="N397">
            <v>21888</v>
          </cell>
        </row>
        <row r="398">
          <cell r="A398" t="str">
            <v>104537580-C32</v>
          </cell>
          <cell r="B398" t="str">
            <v>FS00</v>
          </cell>
          <cell r="C398" t="str">
            <v>104537580FS00</v>
          </cell>
          <cell r="D398">
            <v>104537580</v>
          </cell>
          <cell r="E398" t="str">
            <v>C32</v>
          </cell>
          <cell r="F398" t="str">
            <v>UN</v>
          </cell>
          <cell r="G398">
            <v>617</v>
          </cell>
          <cell r="H398" t="str">
            <v>FS00</v>
          </cell>
          <cell r="I398" t="str">
            <v>UN</v>
          </cell>
          <cell r="J398" t="b">
            <v>1</v>
          </cell>
          <cell r="K398">
            <v>32</v>
          </cell>
          <cell r="L398">
            <v>1</v>
          </cell>
          <cell r="M398">
            <v>32</v>
          </cell>
          <cell r="N398">
            <v>19744</v>
          </cell>
        </row>
        <row r="399">
          <cell r="A399" t="str">
            <v>104529530-C48</v>
          </cell>
          <cell r="B399" t="str">
            <v>FS00</v>
          </cell>
          <cell r="C399" t="str">
            <v>104529530FS00</v>
          </cell>
          <cell r="D399">
            <v>104529530</v>
          </cell>
          <cell r="E399" t="str">
            <v>C48</v>
          </cell>
          <cell r="F399" t="str">
            <v>UN</v>
          </cell>
          <cell r="G399">
            <v>346</v>
          </cell>
          <cell r="H399" t="str">
            <v>FS00</v>
          </cell>
          <cell r="I399" t="str">
            <v>UN</v>
          </cell>
          <cell r="J399" t="b">
            <v>1</v>
          </cell>
          <cell r="K399">
            <v>48</v>
          </cell>
          <cell r="L399">
            <v>1</v>
          </cell>
          <cell r="M399">
            <v>48</v>
          </cell>
          <cell r="N399">
            <v>16608</v>
          </cell>
        </row>
        <row r="400">
          <cell r="A400" t="str">
            <v>104537590-C32</v>
          </cell>
          <cell r="B400" t="str">
            <v>FS00</v>
          </cell>
          <cell r="C400" t="str">
            <v>104537590FS00</v>
          </cell>
          <cell r="D400">
            <v>104537590</v>
          </cell>
          <cell r="E400" t="str">
            <v>C32</v>
          </cell>
          <cell r="F400" t="str">
            <v>UN</v>
          </cell>
          <cell r="G400">
            <v>659</v>
          </cell>
          <cell r="H400" t="str">
            <v>FS00</v>
          </cell>
          <cell r="I400" t="str">
            <v>UN</v>
          </cell>
          <cell r="J400" t="b">
            <v>1</v>
          </cell>
          <cell r="K400">
            <v>32</v>
          </cell>
          <cell r="L400">
            <v>1</v>
          </cell>
          <cell r="M400">
            <v>32</v>
          </cell>
          <cell r="N400">
            <v>21088</v>
          </cell>
        </row>
        <row r="401">
          <cell r="A401" t="str">
            <v>104537600-C32</v>
          </cell>
          <cell r="B401" t="str">
            <v>FS00</v>
          </cell>
          <cell r="C401" t="str">
            <v>104537600FS00</v>
          </cell>
          <cell r="D401">
            <v>104537600</v>
          </cell>
          <cell r="E401" t="str">
            <v>C32</v>
          </cell>
          <cell r="F401" t="str">
            <v>UN</v>
          </cell>
          <cell r="G401">
            <v>695</v>
          </cell>
          <cell r="H401" t="str">
            <v>FS00</v>
          </cell>
          <cell r="I401" t="str">
            <v>UN</v>
          </cell>
          <cell r="J401" t="b">
            <v>1</v>
          </cell>
          <cell r="K401">
            <v>32</v>
          </cell>
          <cell r="L401">
            <v>1</v>
          </cell>
          <cell r="M401">
            <v>32</v>
          </cell>
          <cell r="N401">
            <v>22240</v>
          </cell>
        </row>
        <row r="402">
          <cell r="A402" t="str">
            <v>105154020-C48</v>
          </cell>
          <cell r="B402" t="str">
            <v>FS00</v>
          </cell>
          <cell r="C402" t="str">
            <v>105154020FS00</v>
          </cell>
          <cell r="D402">
            <v>105154020</v>
          </cell>
          <cell r="E402" t="str">
            <v>C48</v>
          </cell>
          <cell r="F402" t="str">
            <v>C48</v>
          </cell>
          <cell r="G402">
            <v>9383.81</v>
          </cell>
          <cell r="H402" t="str">
            <v>FS00</v>
          </cell>
          <cell r="I402" t="str">
            <v>C48</v>
          </cell>
          <cell r="J402" t="b">
            <v>1</v>
          </cell>
          <cell r="K402">
            <v>1</v>
          </cell>
          <cell r="L402">
            <v>1</v>
          </cell>
          <cell r="M402">
            <v>1</v>
          </cell>
          <cell r="N402">
            <v>9383.81</v>
          </cell>
        </row>
        <row r="403">
          <cell r="A403" t="str">
            <v>104543930-C48</v>
          </cell>
          <cell r="B403" t="str">
            <v>FS00</v>
          </cell>
          <cell r="C403" t="str">
            <v>104543930FS00</v>
          </cell>
          <cell r="D403">
            <v>104543930</v>
          </cell>
          <cell r="E403" t="str">
            <v>C48</v>
          </cell>
          <cell r="F403" t="str">
            <v>UN</v>
          </cell>
          <cell r="G403">
            <v>252</v>
          </cell>
          <cell r="H403" t="str">
            <v>FS00</v>
          </cell>
          <cell r="I403" t="str">
            <v>UN</v>
          </cell>
          <cell r="J403" t="b">
            <v>1</v>
          </cell>
          <cell r="K403">
            <v>48</v>
          </cell>
          <cell r="L403">
            <v>1</v>
          </cell>
          <cell r="M403">
            <v>48</v>
          </cell>
          <cell r="N403">
            <v>12096</v>
          </cell>
        </row>
        <row r="404">
          <cell r="A404" t="str">
            <v>104548610-C48</v>
          </cell>
          <cell r="B404" t="str">
            <v>FS00</v>
          </cell>
          <cell r="C404" t="str">
            <v>104548610FS00</v>
          </cell>
          <cell r="D404">
            <v>104548610</v>
          </cell>
          <cell r="E404" t="str">
            <v>C48</v>
          </cell>
          <cell r="F404" t="str">
            <v>UN</v>
          </cell>
          <cell r="G404">
            <v>459</v>
          </cell>
          <cell r="H404" t="str">
            <v>FS00</v>
          </cell>
          <cell r="I404" t="str">
            <v>UN</v>
          </cell>
          <cell r="J404" t="b">
            <v>1</v>
          </cell>
          <cell r="K404">
            <v>48</v>
          </cell>
          <cell r="L404">
            <v>1</v>
          </cell>
          <cell r="M404">
            <v>48</v>
          </cell>
          <cell r="N404">
            <v>22032</v>
          </cell>
        </row>
        <row r="405">
          <cell r="A405" t="str">
            <v>104543880-C48</v>
          </cell>
          <cell r="B405" t="str">
            <v>FS00</v>
          </cell>
          <cell r="C405" t="str">
            <v>104543880FS00</v>
          </cell>
          <cell r="D405">
            <v>104543880</v>
          </cell>
          <cell r="E405" t="str">
            <v>C48</v>
          </cell>
          <cell r="F405" t="str">
            <v>UN</v>
          </cell>
          <cell r="G405">
            <v>387</v>
          </cell>
          <cell r="H405" t="str">
            <v>FS00</v>
          </cell>
          <cell r="I405" t="str">
            <v>UN</v>
          </cell>
          <cell r="J405" t="b">
            <v>1</v>
          </cell>
          <cell r="K405">
            <v>48</v>
          </cell>
          <cell r="L405">
            <v>1</v>
          </cell>
          <cell r="M405">
            <v>48</v>
          </cell>
          <cell r="N405">
            <v>18576</v>
          </cell>
        </row>
        <row r="406">
          <cell r="A406" t="str">
            <v>104254150-C48</v>
          </cell>
          <cell r="B406" t="str">
            <v>FS00</v>
          </cell>
          <cell r="C406" t="str">
            <v>104254150FS00</v>
          </cell>
          <cell r="D406">
            <v>104254150</v>
          </cell>
          <cell r="E406" t="str">
            <v>C48</v>
          </cell>
          <cell r="F406" t="str">
            <v>C48</v>
          </cell>
          <cell r="G406">
            <v>17119.439999999999</v>
          </cell>
          <cell r="H406" t="str">
            <v>FS00</v>
          </cell>
          <cell r="I406" t="str">
            <v>C48</v>
          </cell>
          <cell r="J406" t="b">
            <v>1</v>
          </cell>
          <cell r="K406">
            <v>1</v>
          </cell>
          <cell r="L406">
            <v>1</v>
          </cell>
          <cell r="M406">
            <v>1</v>
          </cell>
          <cell r="N406">
            <v>17119.439999999999</v>
          </cell>
        </row>
        <row r="407">
          <cell r="A407" t="str">
            <v>104548620-C48</v>
          </cell>
          <cell r="B407" t="str">
            <v>FS00</v>
          </cell>
          <cell r="C407" t="str">
            <v>104548620FS00</v>
          </cell>
          <cell r="D407">
            <v>104548620</v>
          </cell>
          <cell r="E407" t="str">
            <v>C48</v>
          </cell>
          <cell r="F407" t="str">
            <v>UN</v>
          </cell>
          <cell r="G407">
            <v>430</v>
          </cell>
          <cell r="H407" t="str">
            <v>FS00</v>
          </cell>
          <cell r="I407" t="str">
            <v>UN</v>
          </cell>
          <cell r="J407" t="b">
            <v>1</v>
          </cell>
          <cell r="K407">
            <v>48</v>
          </cell>
          <cell r="L407">
            <v>1</v>
          </cell>
          <cell r="M407">
            <v>48</v>
          </cell>
          <cell r="N407">
            <v>20640</v>
          </cell>
        </row>
        <row r="408">
          <cell r="A408" t="str">
            <v>104527850-C48</v>
          </cell>
          <cell r="B408" t="str">
            <v>FS00</v>
          </cell>
          <cell r="C408" t="str">
            <v>104527850FS00</v>
          </cell>
          <cell r="D408">
            <v>104527850</v>
          </cell>
          <cell r="E408" t="str">
            <v>C48</v>
          </cell>
          <cell r="F408" t="str">
            <v>UN</v>
          </cell>
          <cell r="G408">
            <v>441</v>
          </cell>
          <cell r="H408" t="str">
            <v>FS00</v>
          </cell>
          <cell r="I408" t="str">
            <v>UN</v>
          </cell>
          <cell r="J408" t="b">
            <v>1</v>
          </cell>
          <cell r="K408">
            <v>48</v>
          </cell>
          <cell r="L408">
            <v>1</v>
          </cell>
          <cell r="M408">
            <v>48</v>
          </cell>
          <cell r="N408">
            <v>21168</v>
          </cell>
        </row>
        <row r="409">
          <cell r="A409" t="str">
            <v>104518710-C48</v>
          </cell>
          <cell r="B409" t="str">
            <v>FS00</v>
          </cell>
          <cell r="C409" t="str">
            <v>104518710FS00</v>
          </cell>
          <cell r="D409">
            <v>104518710</v>
          </cell>
          <cell r="E409" t="str">
            <v>C48</v>
          </cell>
          <cell r="F409" t="str">
            <v>UN</v>
          </cell>
          <cell r="G409">
            <v>365.79</v>
          </cell>
          <cell r="H409" t="str">
            <v>FS00</v>
          </cell>
          <cell r="I409" t="str">
            <v>UN</v>
          </cell>
          <cell r="J409" t="b">
            <v>1</v>
          </cell>
          <cell r="K409">
            <v>48</v>
          </cell>
          <cell r="L409">
            <v>1</v>
          </cell>
          <cell r="M409">
            <v>48</v>
          </cell>
          <cell r="N409">
            <v>17557.920000000002</v>
          </cell>
        </row>
        <row r="410">
          <cell r="A410" t="str">
            <v>104521710-C48</v>
          </cell>
          <cell r="B410" t="str">
            <v>FS00</v>
          </cell>
          <cell r="C410" t="str">
            <v>104521710FS00</v>
          </cell>
          <cell r="D410">
            <v>104521710</v>
          </cell>
          <cell r="E410" t="str">
            <v>C48</v>
          </cell>
          <cell r="F410" t="str">
            <v>UN</v>
          </cell>
          <cell r="G410">
            <v>358</v>
          </cell>
          <cell r="H410" t="str">
            <v>FS00</v>
          </cell>
          <cell r="I410" t="str">
            <v>UN</v>
          </cell>
          <cell r="J410" t="b">
            <v>1</v>
          </cell>
          <cell r="K410">
            <v>48</v>
          </cell>
          <cell r="L410">
            <v>1</v>
          </cell>
          <cell r="M410">
            <v>48</v>
          </cell>
          <cell r="N410">
            <v>17184</v>
          </cell>
        </row>
        <row r="411">
          <cell r="A411" t="str">
            <v>105154770-C48</v>
          </cell>
          <cell r="B411" t="str">
            <v>FS00</v>
          </cell>
          <cell r="C411" t="str">
            <v>105154770FS00</v>
          </cell>
          <cell r="D411">
            <v>105154770</v>
          </cell>
          <cell r="E411" t="str">
            <v>C48</v>
          </cell>
          <cell r="F411" t="str">
            <v>UN</v>
          </cell>
          <cell r="G411">
            <v>383.94</v>
          </cell>
          <cell r="H411" t="str">
            <v>FS00</v>
          </cell>
          <cell r="I411" t="str">
            <v>UN</v>
          </cell>
          <cell r="J411" t="b">
            <v>1</v>
          </cell>
          <cell r="K411">
            <v>48</v>
          </cell>
          <cell r="L411">
            <v>1</v>
          </cell>
          <cell r="M411">
            <v>48</v>
          </cell>
          <cell r="N411">
            <v>18429.12</v>
          </cell>
        </row>
        <row r="412">
          <cell r="A412" t="str">
            <v>104543890-C48</v>
          </cell>
          <cell r="B412" t="str">
            <v>FS00</v>
          </cell>
          <cell r="C412" t="str">
            <v>104543890FS00</v>
          </cell>
          <cell r="D412">
            <v>104543890</v>
          </cell>
          <cell r="E412" t="str">
            <v>C48</v>
          </cell>
          <cell r="F412" t="str">
            <v>UN</v>
          </cell>
          <cell r="G412">
            <v>412</v>
          </cell>
          <cell r="H412" t="str">
            <v>FS00</v>
          </cell>
          <cell r="I412" t="str">
            <v>UN</v>
          </cell>
          <cell r="J412" t="b">
            <v>1</v>
          </cell>
          <cell r="K412">
            <v>48</v>
          </cell>
          <cell r="L412">
            <v>1</v>
          </cell>
          <cell r="M412">
            <v>48</v>
          </cell>
          <cell r="N412">
            <v>19776</v>
          </cell>
        </row>
        <row r="413">
          <cell r="A413" t="str">
            <v>104548630-C48</v>
          </cell>
          <cell r="B413" t="str">
            <v>FS00</v>
          </cell>
          <cell r="C413" t="str">
            <v>104548630FS00</v>
          </cell>
          <cell r="D413">
            <v>104548630</v>
          </cell>
          <cell r="E413" t="str">
            <v>C48</v>
          </cell>
          <cell r="F413" t="str">
            <v>UN</v>
          </cell>
          <cell r="G413">
            <v>454</v>
          </cell>
          <cell r="H413" t="str">
            <v>FS00</v>
          </cell>
          <cell r="I413" t="str">
            <v>UN</v>
          </cell>
          <cell r="J413" t="b">
            <v>1</v>
          </cell>
          <cell r="K413">
            <v>48</v>
          </cell>
          <cell r="L413">
            <v>1</v>
          </cell>
          <cell r="M413">
            <v>48</v>
          </cell>
          <cell r="N413">
            <v>21792</v>
          </cell>
        </row>
        <row r="414">
          <cell r="A414" t="str">
            <v>104548640-C48</v>
          </cell>
          <cell r="B414" t="str">
            <v>FS00</v>
          </cell>
          <cell r="C414" t="str">
            <v>104548640FS00</v>
          </cell>
          <cell r="D414">
            <v>104548640</v>
          </cell>
          <cell r="E414" t="str">
            <v>C48</v>
          </cell>
          <cell r="F414" t="str">
            <v>UN</v>
          </cell>
          <cell r="G414">
            <v>430</v>
          </cell>
          <cell r="H414" t="str">
            <v>FS00</v>
          </cell>
          <cell r="I414" t="str">
            <v>UN</v>
          </cell>
          <cell r="J414" t="b">
            <v>1</v>
          </cell>
          <cell r="K414">
            <v>48</v>
          </cell>
          <cell r="L414">
            <v>1</v>
          </cell>
          <cell r="M414">
            <v>48</v>
          </cell>
          <cell r="N414">
            <v>20640</v>
          </cell>
        </row>
        <row r="415">
          <cell r="A415" t="str">
            <v>104543920-C48</v>
          </cell>
          <cell r="B415" t="str">
            <v>FS00</v>
          </cell>
          <cell r="C415" t="str">
            <v>104543920FS00</v>
          </cell>
          <cell r="D415">
            <v>104543920</v>
          </cell>
          <cell r="E415" t="str">
            <v>C48</v>
          </cell>
          <cell r="F415" t="str">
            <v>UN</v>
          </cell>
          <cell r="G415">
            <v>246</v>
          </cell>
          <cell r="H415" t="str">
            <v>FS00</v>
          </cell>
          <cell r="I415" t="str">
            <v>UN</v>
          </cell>
          <cell r="J415" t="b">
            <v>1</v>
          </cell>
          <cell r="K415">
            <v>48</v>
          </cell>
          <cell r="L415">
            <v>1</v>
          </cell>
          <cell r="M415">
            <v>48</v>
          </cell>
          <cell r="N415">
            <v>11808</v>
          </cell>
        </row>
        <row r="416">
          <cell r="A416" t="str">
            <v>104539390-C09</v>
          </cell>
          <cell r="B416" t="str">
            <v>FS00</v>
          </cell>
          <cell r="C416" t="str">
            <v>104539390FS00</v>
          </cell>
          <cell r="D416">
            <v>104539390</v>
          </cell>
          <cell r="E416" t="str">
            <v>C09</v>
          </cell>
          <cell r="F416" t="str">
            <v>UN</v>
          </cell>
          <cell r="G416">
            <v>3181</v>
          </cell>
          <cell r="H416" t="str">
            <v>FS00</v>
          </cell>
          <cell r="I416" t="str">
            <v>UN</v>
          </cell>
          <cell r="J416" t="b">
            <v>1</v>
          </cell>
          <cell r="K416">
            <v>9</v>
          </cell>
          <cell r="L416">
            <v>1</v>
          </cell>
          <cell r="M416">
            <v>9</v>
          </cell>
          <cell r="N416">
            <v>28629</v>
          </cell>
        </row>
        <row r="417">
          <cell r="A417" t="str">
            <v>104532430-C90</v>
          </cell>
          <cell r="B417" t="str">
            <v>FS00</v>
          </cell>
          <cell r="C417" t="str">
            <v>104532430FS00</v>
          </cell>
          <cell r="D417">
            <v>104532430</v>
          </cell>
          <cell r="E417" t="str">
            <v>C90</v>
          </cell>
          <cell r="F417" t="str">
            <v>C90</v>
          </cell>
          <cell r="G417">
            <v>21956</v>
          </cell>
          <cell r="H417" t="str">
            <v>FS00</v>
          </cell>
          <cell r="I417" t="str">
            <v>C90</v>
          </cell>
          <cell r="J417" t="b">
            <v>1</v>
          </cell>
          <cell r="K417">
            <v>1</v>
          </cell>
          <cell r="L417">
            <v>1</v>
          </cell>
          <cell r="M417">
            <v>1</v>
          </cell>
          <cell r="N417">
            <v>21956</v>
          </cell>
        </row>
        <row r="418">
          <cell r="A418" t="str">
            <v>104546950-CJ</v>
          </cell>
          <cell r="B418" t="str">
            <v>FS00</v>
          </cell>
          <cell r="C418" t="str">
            <v>104546950FS00</v>
          </cell>
          <cell r="D418">
            <v>104546950</v>
          </cell>
          <cell r="E418" t="str">
            <v>CJ</v>
          </cell>
          <cell r="F418" t="str">
            <v>CJ</v>
          </cell>
          <cell r="G418">
            <v>4344</v>
          </cell>
          <cell r="H418" t="str">
            <v>FS00</v>
          </cell>
          <cell r="I418" t="str">
            <v>CJ</v>
          </cell>
          <cell r="J418" t="b">
            <v>1</v>
          </cell>
          <cell r="K418">
            <v>1</v>
          </cell>
          <cell r="L418">
            <v>1</v>
          </cell>
          <cell r="M418">
            <v>1</v>
          </cell>
          <cell r="N418">
            <v>4344</v>
          </cell>
        </row>
        <row r="419">
          <cell r="A419" t="str">
            <v>105154030-C80</v>
          </cell>
          <cell r="B419" t="str">
            <v>FS00</v>
          </cell>
          <cell r="C419" t="str">
            <v>105154030FS00</v>
          </cell>
          <cell r="D419">
            <v>105154030</v>
          </cell>
          <cell r="E419" t="str">
            <v>C80</v>
          </cell>
          <cell r="F419" t="str">
            <v>C80</v>
          </cell>
          <cell r="G419">
            <v>11184.52</v>
          </cell>
          <cell r="H419" t="str">
            <v>FS00</v>
          </cell>
          <cell r="I419" t="str">
            <v>C80</v>
          </cell>
          <cell r="J419" t="b">
            <v>1</v>
          </cell>
          <cell r="K419">
            <v>1</v>
          </cell>
          <cell r="L419">
            <v>1</v>
          </cell>
          <cell r="M419">
            <v>1</v>
          </cell>
          <cell r="N419">
            <v>11184.52</v>
          </cell>
        </row>
        <row r="420">
          <cell r="A420" t="str">
            <v>105154040-C80</v>
          </cell>
          <cell r="B420" t="str">
            <v>FS00</v>
          </cell>
          <cell r="C420" t="str">
            <v>105154040FS00</v>
          </cell>
          <cell r="D420">
            <v>105154040</v>
          </cell>
          <cell r="E420" t="str">
            <v>C80</v>
          </cell>
          <cell r="F420" t="str">
            <v>C80</v>
          </cell>
          <cell r="G420">
            <v>14249.27</v>
          </cell>
          <cell r="H420" t="str">
            <v>FS00</v>
          </cell>
          <cell r="I420" t="str">
            <v>C80</v>
          </cell>
          <cell r="J420" t="b">
            <v>1</v>
          </cell>
          <cell r="K420">
            <v>1</v>
          </cell>
          <cell r="L420">
            <v>1</v>
          </cell>
          <cell r="M420">
            <v>1</v>
          </cell>
          <cell r="N420">
            <v>14249.27</v>
          </cell>
        </row>
        <row r="421">
          <cell r="A421" t="str">
            <v>104521100-C80</v>
          </cell>
          <cell r="B421" t="str">
            <v>FS00</v>
          </cell>
          <cell r="C421" t="str">
            <v>104521100FS00</v>
          </cell>
          <cell r="D421">
            <v>104521100</v>
          </cell>
          <cell r="E421" t="str">
            <v>C80</v>
          </cell>
          <cell r="F421" t="str">
            <v>UN</v>
          </cell>
          <cell r="G421">
            <v>177.9</v>
          </cell>
          <cell r="H421" t="str">
            <v>FS00</v>
          </cell>
          <cell r="I421" t="str">
            <v>UN</v>
          </cell>
          <cell r="J421" t="b">
            <v>1</v>
          </cell>
          <cell r="K421">
            <v>80</v>
          </cell>
          <cell r="L421">
            <v>1</v>
          </cell>
          <cell r="M421">
            <v>80</v>
          </cell>
          <cell r="N421">
            <v>14232</v>
          </cell>
        </row>
        <row r="422">
          <cell r="A422" t="str">
            <v>104545340-CJ</v>
          </cell>
          <cell r="B422" t="str">
            <v>FS00</v>
          </cell>
          <cell r="C422" t="str">
            <v>104545340FS00</v>
          </cell>
          <cell r="D422">
            <v>104545340</v>
          </cell>
          <cell r="E422" t="str">
            <v>CJ</v>
          </cell>
          <cell r="F422" t="str">
            <v>CJ</v>
          </cell>
          <cell r="G422">
            <v>14126</v>
          </cell>
          <cell r="H422" t="str">
            <v>FS00</v>
          </cell>
          <cell r="I422" t="str">
            <v>CJ</v>
          </cell>
          <cell r="J422" t="b">
            <v>1</v>
          </cell>
          <cell r="K422">
            <v>1</v>
          </cell>
          <cell r="L422">
            <v>1</v>
          </cell>
          <cell r="M422">
            <v>1</v>
          </cell>
          <cell r="N422">
            <v>14126</v>
          </cell>
        </row>
        <row r="423">
          <cell r="A423" t="str">
            <v>104523160-C36</v>
          </cell>
          <cell r="B423" t="str">
            <v>FS00</v>
          </cell>
          <cell r="C423" t="str">
            <v>104523160FS00</v>
          </cell>
          <cell r="D423">
            <v>104523160</v>
          </cell>
          <cell r="E423" t="str">
            <v>C36</v>
          </cell>
          <cell r="F423" t="str">
            <v>UN</v>
          </cell>
          <cell r="G423">
            <v>471</v>
          </cell>
          <cell r="H423" t="str">
            <v>FS00</v>
          </cell>
          <cell r="I423" t="str">
            <v>UN</v>
          </cell>
          <cell r="J423" t="b">
            <v>1</v>
          </cell>
          <cell r="K423">
            <v>36</v>
          </cell>
          <cell r="L423">
            <v>1</v>
          </cell>
          <cell r="M423">
            <v>36</v>
          </cell>
          <cell r="N423">
            <v>16956</v>
          </cell>
        </row>
        <row r="424">
          <cell r="A424" t="str">
            <v>104523170-Z12</v>
          </cell>
          <cell r="B424" t="str">
            <v>FS00</v>
          </cell>
          <cell r="C424" t="str">
            <v>104523170FS00</v>
          </cell>
          <cell r="D424">
            <v>104523170</v>
          </cell>
          <cell r="E424" t="str">
            <v>Z12</v>
          </cell>
          <cell r="F424" t="str">
            <v>UN</v>
          </cell>
          <cell r="G424">
            <v>200</v>
          </cell>
          <cell r="H424" t="str">
            <v>FS00</v>
          </cell>
          <cell r="I424" t="str">
            <v>UN</v>
          </cell>
          <cell r="J424" t="b">
            <v>1</v>
          </cell>
          <cell r="K424">
            <v>112</v>
          </cell>
          <cell r="L424">
            <v>1</v>
          </cell>
          <cell r="M424">
            <v>112</v>
          </cell>
          <cell r="N424">
            <v>22400</v>
          </cell>
        </row>
        <row r="425">
          <cell r="A425" t="str">
            <v>104538930-C48</v>
          </cell>
          <cell r="B425" t="str">
            <v>FS00</v>
          </cell>
          <cell r="C425" t="str">
            <v>104538930FS00</v>
          </cell>
          <cell r="D425">
            <v>104538930</v>
          </cell>
          <cell r="E425" t="str">
            <v>C48</v>
          </cell>
          <cell r="F425" t="str">
            <v>UN</v>
          </cell>
          <cell r="G425">
            <v>236</v>
          </cell>
          <cell r="H425" t="str">
            <v>FS00</v>
          </cell>
          <cell r="I425" t="str">
            <v>UN</v>
          </cell>
          <cell r="J425" t="b">
            <v>1</v>
          </cell>
          <cell r="K425">
            <v>48</v>
          </cell>
          <cell r="L425">
            <v>1</v>
          </cell>
          <cell r="M425">
            <v>48</v>
          </cell>
          <cell r="N425">
            <v>11328</v>
          </cell>
        </row>
        <row r="426">
          <cell r="A426" t="str">
            <v>104542880-C30</v>
          </cell>
          <cell r="B426" t="str">
            <v>FS00</v>
          </cell>
          <cell r="C426" t="str">
            <v>104542880FS00</v>
          </cell>
          <cell r="D426">
            <v>104542880</v>
          </cell>
          <cell r="E426" t="str">
            <v>C30</v>
          </cell>
          <cell r="F426" t="str">
            <v>UN</v>
          </cell>
          <cell r="G426">
            <v>631</v>
          </cell>
          <cell r="H426" t="str">
            <v>FS00</v>
          </cell>
          <cell r="I426" t="str">
            <v>UN</v>
          </cell>
          <cell r="J426" t="b">
            <v>1</v>
          </cell>
          <cell r="K426">
            <v>30</v>
          </cell>
          <cell r="L426">
            <v>1</v>
          </cell>
          <cell r="M426">
            <v>30</v>
          </cell>
          <cell r="N426">
            <v>18930</v>
          </cell>
        </row>
        <row r="427">
          <cell r="A427" t="str">
            <v>104542890-C30</v>
          </cell>
          <cell r="B427" t="str">
            <v>FS00</v>
          </cell>
          <cell r="C427" t="str">
            <v>104542890FS00</v>
          </cell>
          <cell r="D427">
            <v>104542890</v>
          </cell>
          <cell r="E427" t="str">
            <v>C30</v>
          </cell>
          <cell r="F427" t="str">
            <v>UN</v>
          </cell>
          <cell r="G427">
            <v>389</v>
          </cell>
          <cell r="H427" t="str">
            <v>FS00</v>
          </cell>
          <cell r="I427" t="str">
            <v>UN</v>
          </cell>
          <cell r="J427" t="b">
            <v>1</v>
          </cell>
          <cell r="K427">
            <v>30</v>
          </cell>
          <cell r="L427">
            <v>1</v>
          </cell>
          <cell r="M427">
            <v>30</v>
          </cell>
          <cell r="N427">
            <v>11670</v>
          </cell>
        </row>
        <row r="428">
          <cell r="A428" t="str">
            <v>104524440-C30</v>
          </cell>
          <cell r="B428" t="str">
            <v>FS00</v>
          </cell>
          <cell r="C428" t="str">
            <v>104524440FS00</v>
          </cell>
          <cell r="D428">
            <v>104524440</v>
          </cell>
          <cell r="E428" t="str">
            <v>C30</v>
          </cell>
          <cell r="F428" t="str">
            <v>UN</v>
          </cell>
          <cell r="G428">
            <v>551.98</v>
          </cell>
          <cell r="H428" t="str">
            <v>FS00</v>
          </cell>
          <cell r="I428" t="str">
            <v>UN</v>
          </cell>
          <cell r="J428" t="b">
            <v>1</v>
          </cell>
          <cell r="K428">
            <v>30</v>
          </cell>
          <cell r="L428">
            <v>1</v>
          </cell>
          <cell r="M428">
            <v>30</v>
          </cell>
          <cell r="N428">
            <v>16559.400000000001</v>
          </cell>
        </row>
        <row r="429">
          <cell r="A429" t="str">
            <v>104524450-C30</v>
          </cell>
          <cell r="B429" t="str">
            <v>FS00</v>
          </cell>
          <cell r="C429" t="str">
            <v>104524450FS00</v>
          </cell>
          <cell r="D429">
            <v>104524450</v>
          </cell>
          <cell r="E429" t="str">
            <v>C30</v>
          </cell>
          <cell r="F429" t="str">
            <v>UN</v>
          </cell>
          <cell r="G429">
            <v>330</v>
          </cell>
          <cell r="H429" t="str">
            <v>FS00</v>
          </cell>
          <cell r="I429" t="str">
            <v>UN</v>
          </cell>
          <cell r="J429" t="b">
            <v>1</v>
          </cell>
          <cell r="K429">
            <v>30</v>
          </cell>
          <cell r="L429">
            <v>1</v>
          </cell>
          <cell r="M429">
            <v>30</v>
          </cell>
          <cell r="N429">
            <v>9900</v>
          </cell>
        </row>
        <row r="430">
          <cell r="A430" t="str">
            <v>104542900-C30</v>
          </cell>
          <cell r="B430" t="str">
            <v>FS00</v>
          </cell>
          <cell r="C430" t="str">
            <v>104542900FS00</v>
          </cell>
          <cell r="D430">
            <v>104542900</v>
          </cell>
          <cell r="E430" t="str">
            <v>C30</v>
          </cell>
          <cell r="F430" t="str">
            <v>UN</v>
          </cell>
          <cell r="G430">
            <v>629</v>
          </cell>
          <cell r="H430" t="str">
            <v>FS00</v>
          </cell>
          <cell r="I430" t="str">
            <v>UN</v>
          </cell>
          <cell r="J430" t="b">
            <v>1</v>
          </cell>
          <cell r="K430">
            <v>30</v>
          </cell>
          <cell r="L430">
            <v>1</v>
          </cell>
          <cell r="M430">
            <v>30</v>
          </cell>
          <cell r="N430">
            <v>18870</v>
          </cell>
        </row>
        <row r="431">
          <cell r="A431" t="str">
            <v>104542910-C30</v>
          </cell>
          <cell r="B431" t="str">
            <v>FS00</v>
          </cell>
          <cell r="C431" t="str">
            <v>104542910FS00</v>
          </cell>
          <cell r="D431">
            <v>104542910</v>
          </cell>
          <cell r="E431" t="str">
            <v>C30</v>
          </cell>
          <cell r="F431" t="str">
            <v>UN</v>
          </cell>
          <cell r="G431">
            <v>387</v>
          </cell>
          <cell r="H431" t="str">
            <v>FS00</v>
          </cell>
          <cell r="I431" t="str">
            <v>UN</v>
          </cell>
          <cell r="J431" t="b">
            <v>1</v>
          </cell>
          <cell r="K431">
            <v>30</v>
          </cell>
          <cell r="L431">
            <v>1</v>
          </cell>
          <cell r="M431">
            <v>30</v>
          </cell>
          <cell r="N431">
            <v>11610</v>
          </cell>
        </row>
        <row r="432">
          <cell r="A432" t="str">
            <v>104528080-C30</v>
          </cell>
          <cell r="B432" t="str">
            <v>FS00</v>
          </cell>
          <cell r="C432" t="str">
            <v>104528080FS00</v>
          </cell>
          <cell r="D432">
            <v>104528080</v>
          </cell>
          <cell r="E432" t="str">
            <v>C30</v>
          </cell>
          <cell r="F432" t="str">
            <v>C30</v>
          </cell>
          <cell r="G432">
            <v>16555</v>
          </cell>
          <cell r="H432" t="str">
            <v>FS00</v>
          </cell>
          <cell r="I432" t="str">
            <v>C30</v>
          </cell>
          <cell r="J432" t="b">
            <v>1</v>
          </cell>
          <cell r="K432">
            <v>1</v>
          </cell>
          <cell r="L432">
            <v>1</v>
          </cell>
          <cell r="M432">
            <v>1</v>
          </cell>
          <cell r="N432">
            <v>16555</v>
          </cell>
        </row>
        <row r="433">
          <cell r="A433" t="str">
            <v>104542920-C30</v>
          </cell>
          <cell r="B433" t="str">
            <v>FS00</v>
          </cell>
          <cell r="C433" t="str">
            <v>104542920FS00</v>
          </cell>
          <cell r="D433">
            <v>104542920</v>
          </cell>
          <cell r="E433" t="str">
            <v>C30</v>
          </cell>
          <cell r="F433" t="str">
            <v>UN</v>
          </cell>
          <cell r="G433">
            <v>674</v>
          </cell>
          <cell r="H433" t="str">
            <v>FS00</v>
          </cell>
          <cell r="I433" t="str">
            <v>UN</v>
          </cell>
          <cell r="J433" t="b">
            <v>1</v>
          </cell>
          <cell r="K433">
            <v>30</v>
          </cell>
          <cell r="L433">
            <v>1</v>
          </cell>
          <cell r="M433">
            <v>30</v>
          </cell>
          <cell r="N433">
            <v>20220</v>
          </cell>
        </row>
        <row r="434">
          <cell r="A434" t="str">
            <v>104535350-C30</v>
          </cell>
          <cell r="B434" t="str">
            <v>FS00</v>
          </cell>
          <cell r="C434" t="str">
            <v>104535350FS00</v>
          </cell>
          <cell r="D434">
            <v>104535350</v>
          </cell>
          <cell r="E434" t="str">
            <v>C30</v>
          </cell>
          <cell r="F434" t="str">
            <v>UN</v>
          </cell>
          <cell r="G434">
            <v>659</v>
          </cell>
          <cell r="H434" t="str">
            <v>FS00</v>
          </cell>
          <cell r="I434" t="str">
            <v>UN</v>
          </cell>
          <cell r="J434" t="b">
            <v>1</v>
          </cell>
          <cell r="K434">
            <v>30</v>
          </cell>
          <cell r="L434">
            <v>1</v>
          </cell>
          <cell r="M434">
            <v>30</v>
          </cell>
          <cell r="N434">
            <v>19770</v>
          </cell>
        </row>
        <row r="435">
          <cell r="A435" t="str">
            <v>104535360-C30</v>
          </cell>
          <cell r="B435" t="str">
            <v>FS00</v>
          </cell>
          <cell r="C435" t="str">
            <v>104535360FS00</v>
          </cell>
          <cell r="D435">
            <v>104535360</v>
          </cell>
          <cell r="E435" t="str">
            <v>C30</v>
          </cell>
          <cell r="F435" t="str">
            <v>UN</v>
          </cell>
          <cell r="G435">
            <v>641</v>
          </cell>
          <cell r="H435" t="str">
            <v>FS00</v>
          </cell>
          <cell r="I435" t="str">
            <v>UN</v>
          </cell>
          <cell r="J435" t="b">
            <v>1</v>
          </cell>
          <cell r="K435">
            <v>30</v>
          </cell>
          <cell r="L435">
            <v>1</v>
          </cell>
          <cell r="M435">
            <v>30</v>
          </cell>
          <cell r="N435">
            <v>19230</v>
          </cell>
        </row>
        <row r="436">
          <cell r="A436" t="str">
            <v>104545350-C30</v>
          </cell>
          <cell r="B436" t="str">
            <v>FS00</v>
          </cell>
          <cell r="C436" t="str">
            <v>104545350FS00</v>
          </cell>
          <cell r="D436">
            <v>104545350</v>
          </cell>
          <cell r="E436" t="str">
            <v>C30</v>
          </cell>
          <cell r="F436" t="str">
            <v>UN</v>
          </cell>
          <cell r="G436">
            <v>580</v>
          </cell>
          <cell r="H436" t="str">
            <v>FS00</v>
          </cell>
          <cell r="I436" t="str">
            <v>UN</v>
          </cell>
          <cell r="J436" t="b">
            <v>1</v>
          </cell>
          <cell r="K436">
            <v>30</v>
          </cell>
          <cell r="L436">
            <v>1</v>
          </cell>
          <cell r="M436">
            <v>30</v>
          </cell>
          <cell r="N436">
            <v>17400</v>
          </cell>
        </row>
        <row r="437">
          <cell r="A437" t="str">
            <v>104528070-C30</v>
          </cell>
          <cell r="B437" t="str">
            <v>FS00</v>
          </cell>
          <cell r="C437" t="str">
            <v>104528070FS00</v>
          </cell>
          <cell r="D437">
            <v>104528070</v>
          </cell>
          <cell r="E437" t="str">
            <v>C30</v>
          </cell>
          <cell r="F437" t="str">
            <v>C30</v>
          </cell>
          <cell r="G437">
            <v>16560</v>
          </cell>
          <cell r="H437" t="str">
            <v>FS00</v>
          </cell>
          <cell r="I437" t="str">
            <v>C30</v>
          </cell>
          <cell r="J437" t="b">
            <v>1</v>
          </cell>
          <cell r="K437">
            <v>1</v>
          </cell>
          <cell r="L437">
            <v>1</v>
          </cell>
          <cell r="M437">
            <v>1</v>
          </cell>
          <cell r="N437">
            <v>16560</v>
          </cell>
        </row>
        <row r="438">
          <cell r="A438" t="str">
            <v>104542930-C30</v>
          </cell>
          <cell r="B438" t="str">
            <v>FS00</v>
          </cell>
          <cell r="C438" t="str">
            <v>104542930FS00</v>
          </cell>
          <cell r="D438">
            <v>104542930</v>
          </cell>
          <cell r="E438" t="str">
            <v>C30</v>
          </cell>
          <cell r="F438" t="str">
            <v>UN</v>
          </cell>
          <cell r="G438">
            <v>677</v>
          </cell>
          <cell r="H438" t="str">
            <v>FS00</v>
          </cell>
          <cell r="I438" t="str">
            <v>UN</v>
          </cell>
          <cell r="J438" t="b">
            <v>1</v>
          </cell>
          <cell r="K438">
            <v>30</v>
          </cell>
          <cell r="L438">
            <v>1</v>
          </cell>
          <cell r="M438">
            <v>30</v>
          </cell>
          <cell r="N438">
            <v>20310</v>
          </cell>
        </row>
        <row r="439">
          <cell r="A439" t="str">
            <v>104547410-C48</v>
          </cell>
          <cell r="B439" t="str">
            <v>FS00</v>
          </cell>
          <cell r="C439" t="str">
            <v>104547410FS00</v>
          </cell>
          <cell r="D439">
            <v>104547410</v>
          </cell>
          <cell r="E439" t="str">
            <v>C48</v>
          </cell>
          <cell r="F439" t="str">
            <v>UN</v>
          </cell>
          <cell r="G439">
            <v>456</v>
          </cell>
          <cell r="H439" t="str">
            <v>FS00</v>
          </cell>
          <cell r="I439" t="str">
            <v>UN</v>
          </cell>
          <cell r="J439" t="b">
            <v>1</v>
          </cell>
          <cell r="K439">
            <v>48</v>
          </cell>
          <cell r="L439">
            <v>1</v>
          </cell>
          <cell r="M439">
            <v>48</v>
          </cell>
          <cell r="N439">
            <v>21888</v>
          </cell>
        </row>
        <row r="440">
          <cell r="A440" t="str">
            <v>104532790-Z20</v>
          </cell>
          <cell r="B440" t="str">
            <v>FS00</v>
          </cell>
          <cell r="C440" t="str">
            <v>104532790FS00</v>
          </cell>
          <cell r="D440">
            <v>104532790</v>
          </cell>
          <cell r="E440" t="str">
            <v>Z20</v>
          </cell>
          <cell r="F440" t="str">
            <v>UN</v>
          </cell>
          <cell r="G440">
            <v>170</v>
          </cell>
          <cell r="H440" t="str">
            <v>FS00</v>
          </cell>
          <cell r="I440" t="str">
            <v>UN</v>
          </cell>
          <cell r="J440" t="b">
            <v>1</v>
          </cell>
          <cell r="K440">
            <v>120</v>
          </cell>
          <cell r="L440">
            <v>1</v>
          </cell>
          <cell r="M440">
            <v>120</v>
          </cell>
          <cell r="N440">
            <v>20400</v>
          </cell>
        </row>
        <row r="441">
          <cell r="A441" t="str">
            <v>104545320-CJ</v>
          </cell>
          <cell r="B441" t="str">
            <v>FS00</v>
          </cell>
          <cell r="C441" t="str">
            <v>104545320FS00</v>
          </cell>
          <cell r="D441">
            <v>104545320</v>
          </cell>
          <cell r="E441" t="str">
            <v>CJ</v>
          </cell>
          <cell r="F441" t="str">
            <v>CJ</v>
          </cell>
          <cell r="G441">
            <v>11971</v>
          </cell>
          <cell r="H441" t="str">
            <v>FS00</v>
          </cell>
          <cell r="I441" t="str">
            <v>CJ</v>
          </cell>
          <cell r="J441" t="b">
            <v>1</v>
          </cell>
          <cell r="K441">
            <v>1</v>
          </cell>
          <cell r="L441">
            <v>1</v>
          </cell>
          <cell r="M441">
            <v>1</v>
          </cell>
          <cell r="N441">
            <v>11971</v>
          </cell>
        </row>
        <row r="442">
          <cell r="A442" t="str">
            <v>104545330-CJ</v>
          </cell>
          <cell r="B442" t="str">
            <v>FS00</v>
          </cell>
          <cell r="C442" t="str">
            <v>104545330FS00</v>
          </cell>
          <cell r="D442">
            <v>104545330</v>
          </cell>
          <cell r="E442" t="str">
            <v>CJ</v>
          </cell>
          <cell r="F442" t="str">
            <v>CJ</v>
          </cell>
          <cell r="G442">
            <v>8611</v>
          </cell>
          <cell r="H442" t="str">
            <v>FS00</v>
          </cell>
          <cell r="I442" t="str">
            <v>CJ</v>
          </cell>
          <cell r="J442" t="b">
            <v>1</v>
          </cell>
          <cell r="K442">
            <v>1</v>
          </cell>
          <cell r="L442">
            <v>1</v>
          </cell>
          <cell r="M442">
            <v>1</v>
          </cell>
          <cell r="N442">
            <v>8611</v>
          </cell>
        </row>
        <row r="443">
          <cell r="A443" t="str">
            <v>104543870-CJ</v>
          </cell>
          <cell r="B443" t="str">
            <v>FS00</v>
          </cell>
          <cell r="C443" t="str">
            <v>104543870FS00</v>
          </cell>
          <cell r="D443">
            <v>104543870</v>
          </cell>
          <cell r="E443" t="str">
            <v>CJ</v>
          </cell>
          <cell r="F443" t="str">
            <v>CJ</v>
          </cell>
          <cell r="G443">
            <v>21803</v>
          </cell>
          <cell r="H443" t="str">
            <v>FS00</v>
          </cell>
          <cell r="I443" t="str">
            <v>CJ</v>
          </cell>
          <cell r="J443" t="b">
            <v>1</v>
          </cell>
          <cell r="K443">
            <v>1</v>
          </cell>
          <cell r="L443">
            <v>1</v>
          </cell>
          <cell r="M443">
            <v>1</v>
          </cell>
          <cell r="N443">
            <v>21803</v>
          </cell>
        </row>
        <row r="444">
          <cell r="A444" t="str">
            <v>104547400-C48</v>
          </cell>
          <cell r="B444" t="str">
            <v>FS00</v>
          </cell>
          <cell r="C444" t="str">
            <v>104547400FS00</v>
          </cell>
          <cell r="D444">
            <v>104547400</v>
          </cell>
          <cell r="E444" t="str">
            <v>C48</v>
          </cell>
          <cell r="F444" t="str">
            <v>UN</v>
          </cell>
          <cell r="G444">
            <v>375</v>
          </cell>
          <cell r="H444" t="str">
            <v>FS00</v>
          </cell>
          <cell r="I444" t="str">
            <v>UN</v>
          </cell>
          <cell r="J444" t="b">
            <v>1</v>
          </cell>
          <cell r="K444">
            <v>48</v>
          </cell>
          <cell r="L444">
            <v>1</v>
          </cell>
          <cell r="M444">
            <v>48</v>
          </cell>
          <cell r="N444">
            <v>18000</v>
          </cell>
        </row>
        <row r="445">
          <cell r="A445" t="str">
            <v>104537940-C63</v>
          </cell>
          <cell r="B445" t="str">
            <v>FS00</v>
          </cell>
          <cell r="C445" t="str">
            <v>104537940FS00</v>
          </cell>
          <cell r="D445">
            <v>104537940</v>
          </cell>
          <cell r="E445" t="str">
            <v>C63</v>
          </cell>
          <cell r="F445" t="str">
            <v>UN</v>
          </cell>
          <cell r="G445">
            <v>567</v>
          </cell>
          <cell r="H445" t="str">
            <v>FS00</v>
          </cell>
          <cell r="I445" t="str">
            <v>UN</v>
          </cell>
          <cell r="J445" t="b">
            <v>1</v>
          </cell>
          <cell r="K445">
            <v>63</v>
          </cell>
          <cell r="L445">
            <v>1</v>
          </cell>
          <cell r="M445">
            <v>63</v>
          </cell>
          <cell r="N445">
            <v>35721</v>
          </cell>
        </row>
        <row r="446">
          <cell r="A446" t="str">
            <v>105154610-C30</v>
          </cell>
          <cell r="B446" t="str">
            <v>FS00</v>
          </cell>
          <cell r="C446" t="str">
            <v>105154610FS00</v>
          </cell>
          <cell r="D446">
            <v>105154610</v>
          </cell>
          <cell r="E446" t="str">
            <v>C30</v>
          </cell>
          <cell r="F446" t="str">
            <v>UN</v>
          </cell>
          <cell r="G446">
            <v>698.53</v>
          </cell>
          <cell r="H446" t="str">
            <v>FS00</v>
          </cell>
          <cell r="I446" t="str">
            <v>UN</v>
          </cell>
          <cell r="J446" t="b">
            <v>1</v>
          </cell>
          <cell r="K446">
            <v>30</v>
          </cell>
          <cell r="L446">
            <v>1</v>
          </cell>
          <cell r="M446">
            <v>30</v>
          </cell>
          <cell r="N446">
            <v>20955.899999999998</v>
          </cell>
        </row>
        <row r="447">
          <cell r="A447" t="str">
            <v>104518330-C30</v>
          </cell>
          <cell r="B447" t="str">
            <v>FS00</v>
          </cell>
          <cell r="C447" t="str">
            <v>104518330FS00</v>
          </cell>
          <cell r="D447">
            <v>104518330</v>
          </cell>
          <cell r="E447" t="str">
            <v>C30</v>
          </cell>
          <cell r="F447" t="str">
            <v>UN</v>
          </cell>
          <cell r="G447">
            <v>688.39</v>
          </cell>
          <cell r="H447" t="str">
            <v>FS00</v>
          </cell>
          <cell r="I447" t="str">
            <v>UN</v>
          </cell>
          <cell r="J447" t="b">
            <v>1</v>
          </cell>
          <cell r="K447">
            <v>30</v>
          </cell>
          <cell r="L447">
            <v>1</v>
          </cell>
          <cell r="M447">
            <v>30</v>
          </cell>
          <cell r="N447">
            <v>20651.7</v>
          </cell>
        </row>
        <row r="448">
          <cell r="A448" t="str">
            <v>104515580-C42</v>
          </cell>
          <cell r="B448" t="str">
            <v>FS00</v>
          </cell>
          <cell r="C448" t="str">
            <v>104515580FS00</v>
          </cell>
          <cell r="D448">
            <v>104515580</v>
          </cell>
          <cell r="E448" t="str">
            <v>C42</v>
          </cell>
          <cell r="F448" t="str">
            <v>UN</v>
          </cell>
          <cell r="G448">
            <v>436.97</v>
          </cell>
          <cell r="H448" t="str">
            <v>FS00</v>
          </cell>
          <cell r="I448" t="str">
            <v>UN</v>
          </cell>
          <cell r="J448" t="b">
            <v>1</v>
          </cell>
          <cell r="K448">
            <v>42</v>
          </cell>
          <cell r="L448">
            <v>1</v>
          </cell>
          <cell r="M448">
            <v>42</v>
          </cell>
          <cell r="N448">
            <v>18352.740000000002</v>
          </cell>
        </row>
        <row r="449">
          <cell r="A449" t="str">
            <v>104529290-Z20</v>
          </cell>
          <cell r="B449" t="str">
            <v>FS00</v>
          </cell>
          <cell r="C449" t="str">
            <v>104529290FS00</v>
          </cell>
          <cell r="D449">
            <v>104529290</v>
          </cell>
          <cell r="E449" t="str">
            <v>Z20</v>
          </cell>
          <cell r="F449" t="str">
            <v>UN</v>
          </cell>
          <cell r="G449">
            <v>108</v>
          </cell>
          <cell r="H449" t="str">
            <v>FS00</v>
          </cell>
          <cell r="I449" t="str">
            <v>UN</v>
          </cell>
          <cell r="J449" t="b">
            <v>1</v>
          </cell>
          <cell r="K449">
            <v>120</v>
          </cell>
          <cell r="L449">
            <v>1</v>
          </cell>
          <cell r="M449">
            <v>120</v>
          </cell>
          <cell r="N449">
            <v>12960</v>
          </cell>
        </row>
        <row r="450">
          <cell r="A450" t="str">
            <v>104529270-Z30</v>
          </cell>
          <cell r="B450" t="str">
            <v>FS00</v>
          </cell>
          <cell r="C450" t="str">
            <v>104529270FS00</v>
          </cell>
          <cell r="D450">
            <v>104529270</v>
          </cell>
          <cell r="E450" t="str">
            <v>Z30</v>
          </cell>
          <cell r="F450" t="str">
            <v>UN</v>
          </cell>
          <cell r="G450">
            <v>92</v>
          </cell>
          <cell r="H450" t="str">
            <v>FS00</v>
          </cell>
          <cell r="I450" t="str">
            <v>UN</v>
          </cell>
          <cell r="J450" t="b">
            <v>1</v>
          </cell>
          <cell r="K450">
            <v>130</v>
          </cell>
          <cell r="L450">
            <v>1</v>
          </cell>
          <cell r="M450">
            <v>130</v>
          </cell>
          <cell r="N450">
            <v>11960</v>
          </cell>
        </row>
        <row r="451">
          <cell r="A451" t="str">
            <v>104529280-Z30</v>
          </cell>
          <cell r="B451" t="str">
            <v>FS00</v>
          </cell>
          <cell r="C451" t="str">
            <v>104529280FS00</v>
          </cell>
          <cell r="D451">
            <v>104529280</v>
          </cell>
          <cell r="E451" t="str">
            <v>Z30</v>
          </cell>
          <cell r="F451" t="str">
            <v>UN</v>
          </cell>
          <cell r="G451">
            <v>102</v>
          </cell>
          <cell r="H451" t="str">
            <v>FS00</v>
          </cell>
          <cell r="I451" t="str">
            <v>UN</v>
          </cell>
          <cell r="J451" t="b">
            <v>1</v>
          </cell>
          <cell r="K451">
            <v>130</v>
          </cell>
          <cell r="L451">
            <v>1</v>
          </cell>
          <cell r="M451">
            <v>130</v>
          </cell>
          <cell r="N451">
            <v>13260</v>
          </cell>
        </row>
        <row r="452">
          <cell r="A452" t="str">
            <v>104528980-Z20</v>
          </cell>
          <cell r="B452" t="str">
            <v>FS00</v>
          </cell>
          <cell r="C452" t="str">
            <v>104528980FS00</v>
          </cell>
          <cell r="D452">
            <v>104528980</v>
          </cell>
          <cell r="E452" t="str">
            <v>Z20</v>
          </cell>
          <cell r="F452" t="str">
            <v>UN</v>
          </cell>
          <cell r="G452">
            <v>130</v>
          </cell>
          <cell r="H452" t="str">
            <v>FS00</v>
          </cell>
          <cell r="I452" t="str">
            <v>UN</v>
          </cell>
          <cell r="J452" t="b">
            <v>1</v>
          </cell>
          <cell r="K452">
            <v>120</v>
          </cell>
          <cell r="L452">
            <v>1</v>
          </cell>
          <cell r="M452">
            <v>120</v>
          </cell>
          <cell r="N452">
            <v>15600</v>
          </cell>
        </row>
        <row r="453">
          <cell r="A453" t="str">
            <v>104528990-Z20</v>
          </cell>
          <cell r="B453" t="str">
            <v>FS00</v>
          </cell>
          <cell r="C453" t="str">
            <v>104528990FS00</v>
          </cell>
          <cell r="D453">
            <v>104528990</v>
          </cell>
          <cell r="E453" t="str">
            <v>Z20</v>
          </cell>
          <cell r="F453" t="str">
            <v>UN</v>
          </cell>
          <cell r="G453">
            <v>127</v>
          </cell>
          <cell r="H453" t="str">
            <v>FS00</v>
          </cell>
          <cell r="I453" t="str">
            <v>UN</v>
          </cell>
          <cell r="J453" t="b">
            <v>1</v>
          </cell>
          <cell r="K453">
            <v>120</v>
          </cell>
          <cell r="L453">
            <v>1</v>
          </cell>
          <cell r="M453">
            <v>120</v>
          </cell>
          <cell r="N453">
            <v>15240</v>
          </cell>
        </row>
        <row r="454">
          <cell r="A454" t="str">
            <v>104351590-Z00</v>
          </cell>
          <cell r="B454" t="str">
            <v>FS00</v>
          </cell>
          <cell r="C454" t="str">
            <v>104351590FS00</v>
          </cell>
          <cell r="D454">
            <v>104351590</v>
          </cell>
          <cell r="E454" t="str">
            <v>Z00</v>
          </cell>
          <cell r="F454" t="str">
            <v>Z00</v>
          </cell>
          <cell r="G454">
            <v>19671.439999999999</v>
          </cell>
          <cell r="H454" t="str">
            <v>FS00</v>
          </cell>
          <cell r="I454" t="str">
            <v>Z00</v>
          </cell>
          <cell r="J454" t="b">
            <v>1</v>
          </cell>
          <cell r="K454">
            <v>1</v>
          </cell>
          <cell r="L454">
            <v>1</v>
          </cell>
          <cell r="M454">
            <v>1</v>
          </cell>
          <cell r="N454">
            <v>19671.439999999999</v>
          </cell>
        </row>
        <row r="455">
          <cell r="A455" t="str">
            <v>104543490-C80</v>
          </cell>
          <cell r="B455" t="str">
            <v>FS00</v>
          </cell>
          <cell r="C455" t="str">
            <v>104543490FS00</v>
          </cell>
          <cell r="D455">
            <v>104543490</v>
          </cell>
          <cell r="E455" t="str">
            <v>C80</v>
          </cell>
          <cell r="F455" t="str">
            <v>UN</v>
          </cell>
          <cell r="G455">
            <v>339</v>
          </cell>
          <cell r="H455" t="str">
            <v>FS00</v>
          </cell>
          <cell r="I455" t="str">
            <v>UN</v>
          </cell>
          <cell r="J455" t="b">
            <v>1</v>
          </cell>
          <cell r="K455">
            <v>80</v>
          </cell>
          <cell r="L455">
            <v>1</v>
          </cell>
          <cell r="M455">
            <v>80</v>
          </cell>
          <cell r="N455">
            <v>27120</v>
          </cell>
        </row>
        <row r="456">
          <cell r="A456" t="str">
            <v>104543500-C80</v>
          </cell>
          <cell r="B456" t="str">
            <v>FS00</v>
          </cell>
          <cell r="C456" t="str">
            <v>104543500FS00</v>
          </cell>
          <cell r="D456">
            <v>104543500</v>
          </cell>
          <cell r="E456" t="str">
            <v>C80</v>
          </cell>
          <cell r="F456" t="str">
            <v>UN</v>
          </cell>
          <cell r="G456">
            <v>252</v>
          </cell>
          <cell r="H456" t="str">
            <v>FS00</v>
          </cell>
          <cell r="I456" t="str">
            <v>UN</v>
          </cell>
          <cell r="J456" t="b">
            <v>1</v>
          </cell>
          <cell r="K456">
            <v>80</v>
          </cell>
          <cell r="L456">
            <v>1</v>
          </cell>
          <cell r="M456">
            <v>80</v>
          </cell>
          <cell r="N456">
            <v>20160</v>
          </cell>
        </row>
        <row r="457">
          <cell r="A457" t="str">
            <v>104529000-Z20</v>
          </cell>
          <cell r="B457" t="str">
            <v>FS00</v>
          </cell>
          <cell r="C457" t="str">
            <v>104529000FS00</v>
          </cell>
          <cell r="D457">
            <v>104529000</v>
          </cell>
          <cell r="E457" t="str">
            <v>Z20</v>
          </cell>
          <cell r="F457" t="str">
            <v>UN</v>
          </cell>
          <cell r="G457">
            <v>105</v>
          </cell>
          <cell r="H457" t="str">
            <v>FS00</v>
          </cell>
          <cell r="I457" t="str">
            <v>UN</v>
          </cell>
          <cell r="J457" t="b">
            <v>1</v>
          </cell>
          <cell r="K457">
            <v>120</v>
          </cell>
          <cell r="L457">
            <v>1</v>
          </cell>
          <cell r="M457">
            <v>120</v>
          </cell>
          <cell r="N457">
            <v>12600</v>
          </cell>
        </row>
        <row r="458">
          <cell r="A458" t="str">
            <v>104518070-Z00</v>
          </cell>
          <cell r="B458" t="str">
            <v>FS00</v>
          </cell>
          <cell r="C458" t="str">
            <v>104518070FS00</v>
          </cell>
          <cell r="D458">
            <v>104518070</v>
          </cell>
          <cell r="E458" t="str">
            <v>Z00</v>
          </cell>
          <cell r="F458" t="str">
            <v>UN</v>
          </cell>
          <cell r="G458">
            <v>202.19</v>
          </cell>
          <cell r="H458" t="str">
            <v>FS00</v>
          </cell>
          <cell r="I458" t="str">
            <v>UN</v>
          </cell>
          <cell r="J458" t="b">
            <v>1</v>
          </cell>
          <cell r="K458">
            <v>100</v>
          </cell>
          <cell r="L458">
            <v>1</v>
          </cell>
          <cell r="M458">
            <v>100</v>
          </cell>
          <cell r="N458">
            <v>20219</v>
          </cell>
        </row>
        <row r="459">
          <cell r="A459" t="str">
            <v>104529030-C80</v>
          </cell>
          <cell r="B459" t="str">
            <v>FS00</v>
          </cell>
          <cell r="C459" t="str">
            <v>104529030FS00</v>
          </cell>
          <cell r="D459">
            <v>104529030</v>
          </cell>
          <cell r="E459" t="str">
            <v>C80</v>
          </cell>
          <cell r="F459" t="str">
            <v>UN</v>
          </cell>
          <cell r="G459">
            <v>279</v>
          </cell>
          <cell r="H459" t="str">
            <v>FS00</v>
          </cell>
          <cell r="I459" t="str">
            <v>UN</v>
          </cell>
          <cell r="J459" t="b">
            <v>1</v>
          </cell>
          <cell r="K459">
            <v>80</v>
          </cell>
          <cell r="L459">
            <v>1</v>
          </cell>
          <cell r="M459">
            <v>80</v>
          </cell>
          <cell r="N459">
            <v>22320</v>
          </cell>
        </row>
        <row r="460">
          <cell r="A460" t="str">
            <v>104532420-CJ</v>
          </cell>
          <cell r="B460" t="str">
            <v>FS00</v>
          </cell>
          <cell r="C460" t="str">
            <v>104532420FS00</v>
          </cell>
          <cell r="D460">
            <v>104532420</v>
          </cell>
          <cell r="E460" t="str">
            <v>CJ</v>
          </cell>
          <cell r="F460" t="str">
            <v>CJ</v>
          </cell>
          <cell r="G460">
            <v>11806</v>
          </cell>
          <cell r="H460" t="str">
            <v>FS00</v>
          </cell>
          <cell r="I460" t="str">
            <v>CJ</v>
          </cell>
          <cell r="J460" t="b">
            <v>1</v>
          </cell>
          <cell r="K460">
            <v>1</v>
          </cell>
          <cell r="L460">
            <v>1</v>
          </cell>
          <cell r="M460">
            <v>1</v>
          </cell>
          <cell r="N460">
            <v>11806</v>
          </cell>
        </row>
        <row r="461">
          <cell r="A461" t="str">
            <v>104532410-C60</v>
          </cell>
          <cell r="B461" t="str">
            <v>FS00</v>
          </cell>
          <cell r="C461" t="str">
            <v>104532410FS00</v>
          </cell>
          <cell r="D461">
            <v>104532410</v>
          </cell>
          <cell r="E461" t="str">
            <v>C60</v>
          </cell>
          <cell r="F461" t="str">
            <v>C60</v>
          </cell>
          <cell r="G461">
            <v>17252</v>
          </cell>
          <cell r="H461" t="str">
            <v>FS00</v>
          </cell>
          <cell r="I461" t="str">
            <v>C60</v>
          </cell>
          <cell r="J461" t="b">
            <v>1</v>
          </cell>
          <cell r="K461">
            <v>1</v>
          </cell>
          <cell r="L461">
            <v>1</v>
          </cell>
          <cell r="M461">
            <v>1</v>
          </cell>
          <cell r="N461">
            <v>17252</v>
          </cell>
        </row>
        <row r="462">
          <cell r="A462" t="str">
            <v>104546900-Y10</v>
          </cell>
          <cell r="B462" t="str">
            <v>FS00</v>
          </cell>
          <cell r="C462" t="str">
            <v>104546900FS00</v>
          </cell>
          <cell r="D462">
            <v>104546900</v>
          </cell>
          <cell r="E462" t="str">
            <v>Y10</v>
          </cell>
          <cell r="F462" t="str">
            <v>UN</v>
          </cell>
          <cell r="G462">
            <v>186</v>
          </cell>
          <cell r="H462" t="str">
            <v>FS00</v>
          </cell>
          <cell r="I462" t="str">
            <v>UN</v>
          </cell>
          <cell r="J462" t="b">
            <v>1</v>
          </cell>
          <cell r="K462">
            <v>210</v>
          </cell>
          <cell r="L462">
            <v>1</v>
          </cell>
          <cell r="M462">
            <v>210</v>
          </cell>
          <cell r="N462">
            <v>39060</v>
          </cell>
        </row>
        <row r="463">
          <cell r="A463" t="str">
            <v>104522660-Y40</v>
          </cell>
          <cell r="B463" t="str">
            <v>FS00</v>
          </cell>
          <cell r="C463" t="str">
            <v>104522660FS00</v>
          </cell>
          <cell r="D463">
            <v>104522660</v>
          </cell>
          <cell r="E463" t="str">
            <v>Y40</v>
          </cell>
          <cell r="F463" t="str">
            <v>UN</v>
          </cell>
          <cell r="G463">
            <v>170</v>
          </cell>
          <cell r="H463" t="str">
            <v>FS00</v>
          </cell>
          <cell r="I463" t="str">
            <v>UN</v>
          </cell>
          <cell r="J463" t="b">
            <v>1</v>
          </cell>
          <cell r="K463">
            <v>240</v>
          </cell>
          <cell r="L463">
            <v>1</v>
          </cell>
          <cell r="M463">
            <v>240</v>
          </cell>
          <cell r="N463">
            <v>40800</v>
          </cell>
        </row>
        <row r="464">
          <cell r="A464" t="str">
            <v>104521720-Z80</v>
          </cell>
          <cell r="B464" t="str">
            <v>FS00</v>
          </cell>
          <cell r="C464" t="str">
            <v>104521720FS00</v>
          </cell>
          <cell r="D464">
            <v>104521720</v>
          </cell>
          <cell r="E464" t="str">
            <v>Z80</v>
          </cell>
          <cell r="F464" t="str">
            <v>UN</v>
          </cell>
          <cell r="G464">
            <v>209</v>
          </cell>
          <cell r="H464" t="str">
            <v>FS00</v>
          </cell>
          <cell r="I464" t="str">
            <v>UN</v>
          </cell>
          <cell r="J464" t="b">
            <v>1</v>
          </cell>
          <cell r="K464">
            <v>180</v>
          </cell>
          <cell r="L464">
            <v>1</v>
          </cell>
          <cell r="M464">
            <v>180</v>
          </cell>
          <cell r="N464">
            <v>37620</v>
          </cell>
        </row>
        <row r="465">
          <cell r="A465" t="str">
            <v>104546910-Z40</v>
          </cell>
          <cell r="B465" t="str">
            <v>FS00</v>
          </cell>
          <cell r="C465" t="str">
            <v>104546910FS00</v>
          </cell>
          <cell r="D465">
            <v>104546910</v>
          </cell>
          <cell r="E465" t="str">
            <v>Z40</v>
          </cell>
          <cell r="F465" t="str">
            <v>UN</v>
          </cell>
          <cell r="G465">
            <v>235</v>
          </cell>
          <cell r="H465" t="str">
            <v>FS00</v>
          </cell>
          <cell r="I465" t="str">
            <v>UN</v>
          </cell>
          <cell r="J465" t="b">
            <v>1</v>
          </cell>
          <cell r="K465">
            <v>140</v>
          </cell>
          <cell r="L465">
            <v>1</v>
          </cell>
          <cell r="M465">
            <v>140</v>
          </cell>
          <cell r="N465">
            <v>32900</v>
          </cell>
        </row>
        <row r="466">
          <cell r="A466" t="str">
            <v>104540140-C80</v>
          </cell>
          <cell r="B466" t="str">
            <v>FS00</v>
          </cell>
          <cell r="C466" t="str">
            <v>104540140FS00</v>
          </cell>
          <cell r="D466">
            <v>104540140</v>
          </cell>
          <cell r="E466" t="str">
            <v>C80</v>
          </cell>
          <cell r="F466" t="str">
            <v>UN</v>
          </cell>
          <cell r="G466">
            <v>316</v>
          </cell>
          <cell r="H466" t="str">
            <v>FS00</v>
          </cell>
          <cell r="I466" t="str">
            <v>UN</v>
          </cell>
          <cell r="J466" t="b">
            <v>1</v>
          </cell>
          <cell r="K466">
            <v>80</v>
          </cell>
          <cell r="L466">
            <v>1</v>
          </cell>
          <cell r="M466">
            <v>80</v>
          </cell>
          <cell r="N466">
            <v>25280</v>
          </cell>
        </row>
        <row r="467">
          <cell r="A467" t="str">
            <v>104547790-C55</v>
          </cell>
          <cell r="B467" t="str">
            <v>FS00</v>
          </cell>
          <cell r="C467" t="str">
            <v>104547790FS00</v>
          </cell>
          <cell r="D467">
            <v>104547790</v>
          </cell>
          <cell r="E467" t="str">
            <v>C55</v>
          </cell>
          <cell r="F467" t="str">
            <v>UN</v>
          </cell>
          <cell r="G467">
            <v>206</v>
          </cell>
          <cell r="H467" t="str">
            <v>FS00</v>
          </cell>
          <cell r="I467" t="str">
            <v>UN</v>
          </cell>
          <cell r="J467" t="b">
            <v>1</v>
          </cell>
          <cell r="K467">
            <v>55</v>
          </cell>
          <cell r="L467">
            <v>1</v>
          </cell>
          <cell r="M467">
            <v>55</v>
          </cell>
          <cell r="N467">
            <v>11330</v>
          </cell>
        </row>
        <row r="468">
          <cell r="A468" t="str">
            <v>104548220-C75</v>
          </cell>
          <cell r="B468" t="str">
            <v>FS00</v>
          </cell>
          <cell r="C468" t="str">
            <v>104548220FS00</v>
          </cell>
          <cell r="D468">
            <v>104548220</v>
          </cell>
          <cell r="E468" t="str">
            <v>C75</v>
          </cell>
          <cell r="F468" t="str">
            <v>UN</v>
          </cell>
          <cell r="G468">
            <v>198</v>
          </cell>
          <cell r="H468" t="str">
            <v>FS00</v>
          </cell>
          <cell r="I468" t="str">
            <v>UN</v>
          </cell>
          <cell r="J468" t="b">
            <v>1</v>
          </cell>
          <cell r="K468">
            <v>75</v>
          </cell>
          <cell r="L468">
            <v>1</v>
          </cell>
          <cell r="M468">
            <v>75</v>
          </cell>
          <cell r="N468">
            <v>14850</v>
          </cell>
        </row>
        <row r="469">
          <cell r="A469" t="str">
            <v>104548130-C50</v>
          </cell>
          <cell r="B469" t="str">
            <v>FS00</v>
          </cell>
          <cell r="C469" t="str">
            <v>104548130FS00</v>
          </cell>
          <cell r="D469">
            <v>104548130</v>
          </cell>
          <cell r="E469" t="str">
            <v>C50</v>
          </cell>
          <cell r="F469" t="str">
            <v>UN</v>
          </cell>
          <cell r="G469">
            <v>356</v>
          </cell>
          <cell r="H469" t="str">
            <v>FS00</v>
          </cell>
          <cell r="I469" t="str">
            <v>UN</v>
          </cell>
          <cell r="J469" t="b">
            <v>1</v>
          </cell>
          <cell r="K469">
            <v>50</v>
          </cell>
          <cell r="L469">
            <v>1</v>
          </cell>
          <cell r="M469">
            <v>50</v>
          </cell>
          <cell r="N469">
            <v>17800</v>
          </cell>
        </row>
        <row r="470">
          <cell r="A470" t="str">
            <v>104520830-C61</v>
          </cell>
          <cell r="B470" t="str">
            <v>FS00</v>
          </cell>
          <cell r="C470" t="str">
            <v>104520830FS00</v>
          </cell>
          <cell r="D470">
            <v>104520830</v>
          </cell>
          <cell r="E470" t="str">
            <v>C61</v>
          </cell>
          <cell r="F470" t="str">
            <v>UN</v>
          </cell>
          <cell r="G470">
            <v>230.39</v>
          </cell>
          <cell r="H470" t="str">
            <v>FS00</v>
          </cell>
          <cell r="I470" t="str">
            <v>UN</v>
          </cell>
          <cell r="J470" t="b">
            <v>1</v>
          </cell>
          <cell r="K470">
            <v>61</v>
          </cell>
          <cell r="L470">
            <v>1</v>
          </cell>
          <cell r="M470">
            <v>61</v>
          </cell>
          <cell r="N470">
            <v>14053.789999999999</v>
          </cell>
        </row>
        <row r="471">
          <cell r="A471" t="str">
            <v>104548910-UN</v>
          </cell>
          <cell r="B471" t="str">
            <v>FS00</v>
          </cell>
          <cell r="C471" t="str">
            <v>104548910FS00</v>
          </cell>
          <cell r="D471">
            <v>104548910</v>
          </cell>
          <cell r="E471" t="str">
            <v>UN</v>
          </cell>
          <cell r="F471" t="str">
            <v>UN</v>
          </cell>
          <cell r="G471">
            <v>21450</v>
          </cell>
          <cell r="H471" t="str">
            <v>FS00</v>
          </cell>
          <cell r="I471" t="str">
            <v>UN</v>
          </cell>
          <cell r="J471" t="b">
            <v>1</v>
          </cell>
          <cell r="K471">
            <v>1</v>
          </cell>
          <cell r="L471">
            <v>1</v>
          </cell>
          <cell r="M471">
            <v>1</v>
          </cell>
          <cell r="N471">
            <v>21450</v>
          </cell>
        </row>
        <row r="472">
          <cell r="A472" t="str">
            <v>104548930-C34</v>
          </cell>
          <cell r="B472" t="str">
            <v>FS00</v>
          </cell>
          <cell r="C472" t="str">
            <v>104548930FS00</v>
          </cell>
          <cell r="D472">
            <v>104548930</v>
          </cell>
          <cell r="E472" t="str">
            <v>C34</v>
          </cell>
          <cell r="F472" t="str">
            <v>UN</v>
          </cell>
          <cell r="G472">
            <v>5780</v>
          </cell>
          <cell r="H472" t="str">
            <v>FS00</v>
          </cell>
          <cell r="I472" t="str">
            <v>UN</v>
          </cell>
          <cell r="J472" t="b">
            <v>1</v>
          </cell>
          <cell r="K472">
            <v>34</v>
          </cell>
          <cell r="L472">
            <v>1</v>
          </cell>
          <cell r="M472">
            <v>34</v>
          </cell>
          <cell r="N472">
            <v>196520</v>
          </cell>
        </row>
        <row r="473">
          <cell r="A473" t="str">
            <v>104548120-C24</v>
          </cell>
          <cell r="B473" t="str">
            <v>FS00</v>
          </cell>
          <cell r="C473" t="str">
            <v>104548120FS00</v>
          </cell>
          <cell r="D473">
            <v>104548120</v>
          </cell>
          <cell r="E473" t="str">
            <v>C24</v>
          </cell>
          <cell r="F473" t="str">
            <v>UN</v>
          </cell>
          <cell r="G473">
            <v>882</v>
          </cell>
          <cell r="H473" t="str">
            <v>FS00</v>
          </cell>
          <cell r="I473" t="str">
            <v>UN</v>
          </cell>
          <cell r="J473" t="b">
            <v>1</v>
          </cell>
          <cell r="K473">
            <v>24</v>
          </cell>
          <cell r="L473">
            <v>1</v>
          </cell>
          <cell r="M473">
            <v>24</v>
          </cell>
          <cell r="N473">
            <v>21168</v>
          </cell>
        </row>
        <row r="474">
          <cell r="A474" t="str">
            <v>104254030-Y14</v>
          </cell>
          <cell r="B474" t="str">
            <v>FS00</v>
          </cell>
          <cell r="C474" t="str">
            <v>104254030FS00</v>
          </cell>
          <cell r="D474">
            <v>104254030</v>
          </cell>
          <cell r="E474" t="str">
            <v>Y14</v>
          </cell>
          <cell r="F474" t="str">
            <v>Y14</v>
          </cell>
          <cell r="G474">
            <v>11361.99</v>
          </cell>
          <cell r="H474" t="str">
            <v>FS00</v>
          </cell>
          <cell r="I474" t="str">
            <v>Y14</v>
          </cell>
          <cell r="J474" t="b">
            <v>1</v>
          </cell>
          <cell r="K474">
            <v>1</v>
          </cell>
          <cell r="L474">
            <v>1</v>
          </cell>
          <cell r="M474">
            <v>1</v>
          </cell>
          <cell r="N474">
            <v>11361.99</v>
          </cell>
        </row>
        <row r="475">
          <cell r="A475" t="str">
            <v>104548920-UN</v>
          </cell>
          <cell r="B475" t="str">
            <v>FS00</v>
          </cell>
          <cell r="C475" t="str">
            <v>104548920FS00</v>
          </cell>
          <cell r="D475">
            <v>104548920</v>
          </cell>
          <cell r="E475" t="str">
            <v>UN</v>
          </cell>
          <cell r="F475" t="str">
            <v>UN</v>
          </cell>
          <cell r="G475">
            <v>10200</v>
          </cell>
          <cell r="H475" t="str">
            <v>FS00</v>
          </cell>
          <cell r="I475" t="str">
            <v>UN</v>
          </cell>
          <cell r="J475" t="b">
            <v>1</v>
          </cell>
          <cell r="K475">
            <v>1</v>
          </cell>
          <cell r="L475">
            <v>1</v>
          </cell>
          <cell r="M475">
            <v>1</v>
          </cell>
          <cell r="N475">
            <v>10200</v>
          </cell>
        </row>
        <row r="476">
          <cell r="A476" t="str">
            <v>104548110-C80</v>
          </cell>
          <cell r="B476" t="str">
            <v>FS00</v>
          </cell>
          <cell r="C476" t="str">
            <v>104548110FS00</v>
          </cell>
          <cell r="D476">
            <v>104548110</v>
          </cell>
          <cell r="E476" t="str">
            <v>C80</v>
          </cell>
          <cell r="F476" t="str">
            <v>UN</v>
          </cell>
          <cell r="G476">
            <v>130</v>
          </cell>
          <cell r="H476" t="str">
            <v>FS00</v>
          </cell>
          <cell r="I476" t="str">
            <v>UN</v>
          </cell>
          <cell r="J476" t="b">
            <v>1</v>
          </cell>
          <cell r="K476">
            <v>80</v>
          </cell>
          <cell r="L476">
            <v>1</v>
          </cell>
          <cell r="M476">
            <v>80</v>
          </cell>
          <cell r="N476">
            <v>10400</v>
          </cell>
        </row>
        <row r="477">
          <cell r="A477" t="str">
            <v>104529350-C04</v>
          </cell>
          <cell r="B477" t="str">
            <v>FS00</v>
          </cell>
          <cell r="C477" t="str">
            <v>104529350FS00</v>
          </cell>
          <cell r="D477">
            <v>104529350</v>
          </cell>
          <cell r="E477" t="str">
            <v>C04</v>
          </cell>
          <cell r="F477" t="str">
            <v>UN</v>
          </cell>
          <cell r="G477">
            <v>1267</v>
          </cell>
          <cell r="H477" t="str">
            <v>FS00</v>
          </cell>
          <cell r="I477" t="str">
            <v>UN</v>
          </cell>
          <cell r="J477" t="b">
            <v>1</v>
          </cell>
          <cell r="K477">
            <v>4</v>
          </cell>
          <cell r="L477">
            <v>1</v>
          </cell>
          <cell r="M477">
            <v>4</v>
          </cell>
          <cell r="N477">
            <v>5068</v>
          </cell>
        </row>
        <row r="478">
          <cell r="A478" t="str">
            <v>104538940-UN</v>
          </cell>
          <cell r="B478" t="str">
            <v>FS00</v>
          </cell>
          <cell r="C478" t="str">
            <v>104538940FS00</v>
          </cell>
          <cell r="D478">
            <v>104538940</v>
          </cell>
          <cell r="E478" t="str">
            <v>UN</v>
          </cell>
          <cell r="F478" t="str">
            <v>UN</v>
          </cell>
          <cell r="G478">
            <v>26955</v>
          </cell>
          <cell r="H478" t="str">
            <v>FS00</v>
          </cell>
          <cell r="I478" t="str">
            <v>UN</v>
          </cell>
          <cell r="J478" t="b">
            <v>1</v>
          </cell>
          <cell r="K478">
            <v>1</v>
          </cell>
          <cell r="L478">
            <v>1</v>
          </cell>
          <cell r="M478">
            <v>1</v>
          </cell>
          <cell r="N478">
            <v>26955</v>
          </cell>
        </row>
        <row r="479">
          <cell r="A479" t="str">
            <v>104539090-UN</v>
          </cell>
          <cell r="B479" t="str">
            <v>FS00</v>
          </cell>
          <cell r="C479" t="str">
            <v>104539090FS00</v>
          </cell>
          <cell r="D479">
            <v>104539090</v>
          </cell>
          <cell r="E479" t="str">
            <v>UN</v>
          </cell>
          <cell r="F479" t="str">
            <v>UN</v>
          </cell>
          <cell r="G479">
            <v>48436</v>
          </cell>
          <cell r="H479" t="str">
            <v>FS00</v>
          </cell>
          <cell r="I479" t="str">
            <v>UN</v>
          </cell>
          <cell r="J479" t="b">
            <v>1</v>
          </cell>
          <cell r="K479">
            <v>1</v>
          </cell>
          <cell r="L479">
            <v>1</v>
          </cell>
          <cell r="M479">
            <v>1</v>
          </cell>
          <cell r="N479">
            <v>48436</v>
          </cell>
        </row>
        <row r="480">
          <cell r="A480" t="str">
            <v>104545180-UN</v>
          </cell>
          <cell r="B480" t="str">
            <v>FS00</v>
          </cell>
          <cell r="C480" t="str">
            <v>104545180FS00</v>
          </cell>
          <cell r="D480">
            <v>104545180</v>
          </cell>
          <cell r="E480" t="str">
            <v>UN</v>
          </cell>
          <cell r="F480" t="str">
            <v>UN</v>
          </cell>
          <cell r="G480">
            <v>49645</v>
          </cell>
          <cell r="H480" t="str">
            <v>FS00</v>
          </cell>
          <cell r="I480" t="str">
            <v>UN</v>
          </cell>
          <cell r="J480" t="b">
            <v>1</v>
          </cell>
          <cell r="K480">
            <v>1</v>
          </cell>
          <cell r="L480">
            <v>1</v>
          </cell>
          <cell r="M480">
            <v>1</v>
          </cell>
          <cell r="N480">
            <v>49645</v>
          </cell>
        </row>
        <row r="481">
          <cell r="A481" t="str">
            <v>104545170-C50</v>
          </cell>
          <cell r="B481" t="str">
            <v>FS00</v>
          </cell>
          <cell r="C481" t="str">
            <v>104545170FS00</v>
          </cell>
          <cell r="D481">
            <v>104545170</v>
          </cell>
          <cell r="E481" t="str">
            <v>C50</v>
          </cell>
          <cell r="F481" t="str">
            <v>UN</v>
          </cell>
          <cell r="G481">
            <v>307</v>
          </cell>
          <cell r="H481" t="str">
            <v>FS00</v>
          </cell>
          <cell r="I481" t="str">
            <v>UN</v>
          </cell>
          <cell r="J481" t="b">
            <v>1</v>
          </cell>
          <cell r="K481">
            <v>50</v>
          </cell>
          <cell r="L481">
            <v>1</v>
          </cell>
          <cell r="M481">
            <v>50</v>
          </cell>
          <cell r="N481">
            <v>15350</v>
          </cell>
        </row>
        <row r="482">
          <cell r="A482" t="str">
            <v>104539060-UN</v>
          </cell>
          <cell r="B482" t="str">
            <v>FS00</v>
          </cell>
          <cell r="C482" t="str">
            <v>104539060FS00</v>
          </cell>
          <cell r="D482">
            <v>104539060</v>
          </cell>
          <cell r="E482" t="str">
            <v>UN</v>
          </cell>
          <cell r="F482" t="str">
            <v>UN</v>
          </cell>
          <cell r="G482">
            <v>15006</v>
          </cell>
          <cell r="H482" t="str">
            <v>FS00</v>
          </cell>
          <cell r="I482" t="str">
            <v>UN</v>
          </cell>
          <cell r="J482" t="b">
            <v>1</v>
          </cell>
          <cell r="K482">
            <v>1</v>
          </cell>
          <cell r="L482">
            <v>1</v>
          </cell>
          <cell r="M482">
            <v>1</v>
          </cell>
          <cell r="N482">
            <v>15006</v>
          </cell>
        </row>
        <row r="483">
          <cell r="A483" t="str">
            <v>104539040-C12</v>
          </cell>
          <cell r="B483" t="str">
            <v>FS00</v>
          </cell>
          <cell r="C483" t="str">
            <v>104539040FS00</v>
          </cell>
          <cell r="D483">
            <v>104539040</v>
          </cell>
          <cell r="E483" t="str">
            <v>C12</v>
          </cell>
          <cell r="F483" t="str">
            <v>UN</v>
          </cell>
          <cell r="G483">
            <v>1513</v>
          </cell>
          <cell r="H483" t="str">
            <v>FS00</v>
          </cell>
          <cell r="I483" t="str">
            <v>UN</v>
          </cell>
          <cell r="J483" t="b">
            <v>1</v>
          </cell>
          <cell r="K483">
            <v>12</v>
          </cell>
          <cell r="L483">
            <v>1</v>
          </cell>
          <cell r="M483">
            <v>12</v>
          </cell>
          <cell r="N483">
            <v>18156</v>
          </cell>
        </row>
        <row r="484">
          <cell r="A484" t="str">
            <v>104539050-C12</v>
          </cell>
          <cell r="B484" t="str">
            <v>FS00</v>
          </cell>
          <cell r="C484" t="str">
            <v>104539050FS00</v>
          </cell>
          <cell r="D484">
            <v>104539050</v>
          </cell>
          <cell r="E484" t="str">
            <v>C12</v>
          </cell>
          <cell r="F484" t="str">
            <v>UN</v>
          </cell>
          <cell r="G484">
            <v>2174</v>
          </cell>
          <cell r="H484" t="str">
            <v>FS00</v>
          </cell>
          <cell r="I484" t="str">
            <v>UN</v>
          </cell>
          <cell r="J484" t="b">
            <v>1</v>
          </cell>
          <cell r="K484">
            <v>12</v>
          </cell>
          <cell r="L484">
            <v>1</v>
          </cell>
          <cell r="M484">
            <v>12</v>
          </cell>
          <cell r="N484">
            <v>26088</v>
          </cell>
        </row>
        <row r="485">
          <cell r="A485" t="str">
            <v>104539600-C25</v>
          </cell>
          <cell r="B485" t="str">
            <v>FS00</v>
          </cell>
          <cell r="C485" t="str">
            <v>104539600FS00</v>
          </cell>
          <cell r="D485">
            <v>104539600</v>
          </cell>
          <cell r="E485" t="str">
            <v>C25</v>
          </cell>
          <cell r="F485" t="str">
            <v>UN</v>
          </cell>
          <cell r="G485">
            <v>7888</v>
          </cell>
          <cell r="H485" t="str">
            <v>FS00</v>
          </cell>
          <cell r="I485" t="str">
            <v>UN</v>
          </cell>
          <cell r="J485" t="b">
            <v>1</v>
          </cell>
          <cell r="K485">
            <v>25</v>
          </cell>
          <cell r="L485">
            <v>1</v>
          </cell>
          <cell r="M485">
            <v>25</v>
          </cell>
          <cell r="N485">
            <v>197200</v>
          </cell>
        </row>
        <row r="486">
          <cell r="A486" t="str">
            <v>104539110-UN</v>
          </cell>
          <cell r="B486" t="str">
            <v>FS00</v>
          </cell>
          <cell r="C486" t="str">
            <v>104539110FS00</v>
          </cell>
          <cell r="D486">
            <v>104539110</v>
          </cell>
          <cell r="E486" t="str">
            <v>UN</v>
          </cell>
          <cell r="F486" t="str">
            <v>UN</v>
          </cell>
          <cell r="G486">
            <v>8885</v>
          </cell>
          <cell r="H486" t="str">
            <v>FS00</v>
          </cell>
          <cell r="I486" t="str">
            <v>UN</v>
          </cell>
          <cell r="J486" t="b">
            <v>1</v>
          </cell>
          <cell r="K486">
            <v>1</v>
          </cell>
          <cell r="L486">
            <v>1</v>
          </cell>
          <cell r="M486">
            <v>1</v>
          </cell>
          <cell r="N486">
            <v>8885</v>
          </cell>
        </row>
        <row r="487">
          <cell r="A487" t="str">
            <v>104538950-C12</v>
          </cell>
          <cell r="B487" t="str">
            <v>FS00</v>
          </cell>
          <cell r="C487" t="str">
            <v>104538950FS00</v>
          </cell>
          <cell r="D487">
            <v>104538950</v>
          </cell>
          <cell r="E487" t="str">
            <v>C12</v>
          </cell>
          <cell r="F487" t="str">
            <v>UN</v>
          </cell>
          <cell r="G487">
            <v>1605</v>
          </cell>
          <cell r="H487" t="str">
            <v>FS00</v>
          </cell>
          <cell r="I487" t="str">
            <v>UN</v>
          </cell>
          <cell r="J487" t="b">
            <v>1</v>
          </cell>
          <cell r="K487">
            <v>12</v>
          </cell>
          <cell r="L487">
            <v>1</v>
          </cell>
          <cell r="M487">
            <v>12</v>
          </cell>
          <cell r="N487">
            <v>19260</v>
          </cell>
        </row>
        <row r="488">
          <cell r="A488" t="str">
            <v>104545190-UN</v>
          </cell>
          <cell r="B488" t="str">
            <v>FS00</v>
          </cell>
          <cell r="C488" t="str">
            <v>104545190FS00</v>
          </cell>
          <cell r="D488">
            <v>104545190</v>
          </cell>
          <cell r="E488" t="str">
            <v>UN</v>
          </cell>
          <cell r="F488" t="str">
            <v>UN</v>
          </cell>
          <cell r="G488">
            <v>6106</v>
          </cell>
          <cell r="H488" t="str">
            <v>FS00</v>
          </cell>
          <cell r="I488" t="str">
            <v>UN</v>
          </cell>
          <cell r="J488" t="b">
            <v>1</v>
          </cell>
          <cell r="K488">
            <v>1</v>
          </cell>
          <cell r="L488">
            <v>1</v>
          </cell>
          <cell r="M488">
            <v>1</v>
          </cell>
          <cell r="N488">
            <v>6106</v>
          </cell>
        </row>
        <row r="489">
          <cell r="A489" t="str">
            <v>104539010-C01</v>
          </cell>
          <cell r="B489" t="str">
            <v>FS00</v>
          </cell>
          <cell r="C489" t="str">
            <v>104539010FS00</v>
          </cell>
          <cell r="D489">
            <v>104539010</v>
          </cell>
          <cell r="E489" t="str">
            <v>C01</v>
          </cell>
          <cell r="F489" t="str">
            <v>UN</v>
          </cell>
          <cell r="G489">
            <v>5957</v>
          </cell>
          <cell r="H489" t="str">
            <v>FS00</v>
          </cell>
          <cell r="I489" t="str">
            <v>UN</v>
          </cell>
          <cell r="J489" t="b">
            <v>1</v>
          </cell>
          <cell r="K489">
            <v>1</v>
          </cell>
          <cell r="L489">
            <v>1</v>
          </cell>
          <cell r="M489">
            <v>1</v>
          </cell>
          <cell r="N489">
            <v>5957</v>
          </cell>
        </row>
        <row r="490">
          <cell r="A490" t="str">
            <v>104534520-UN</v>
          </cell>
          <cell r="B490" t="str">
            <v>FS00</v>
          </cell>
          <cell r="C490" t="str">
            <v>104534520FS00</v>
          </cell>
          <cell r="D490">
            <v>104534520</v>
          </cell>
          <cell r="E490" t="str">
            <v>UN</v>
          </cell>
          <cell r="F490" t="str">
            <v>UN</v>
          </cell>
          <cell r="G490">
            <v>44534</v>
          </cell>
          <cell r="H490" t="str">
            <v>FS00</v>
          </cell>
          <cell r="I490" t="str">
            <v>UN</v>
          </cell>
          <cell r="J490" t="b">
            <v>1</v>
          </cell>
          <cell r="K490">
            <v>1</v>
          </cell>
          <cell r="L490">
            <v>1</v>
          </cell>
          <cell r="M490">
            <v>1</v>
          </cell>
          <cell r="N490">
            <v>44534</v>
          </cell>
        </row>
        <row r="491">
          <cell r="A491" t="str">
            <v>104539000-C04</v>
          </cell>
          <cell r="B491" t="str">
            <v>FS00</v>
          </cell>
          <cell r="C491" t="str">
            <v>104539000FS00</v>
          </cell>
          <cell r="D491">
            <v>104539000</v>
          </cell>
          <cell r="E491" t="str">
            <v>C04</v>
          </cell>
          <cell r="F491" t="str">
            <v>UN</v>
          </cell>
          <cell r="G491">
            <v>4287</v>
          </cell>
          <cell r="H491" t="str">
            <v>FS00</v>
          </cell>
          <cell r="I491" t="str">
            <v>UN</v>
          </cell>
          <cell r="J491" t="b">
            <v>1</v>
          </cell>
          <cell r="K491">
            <v>4</v>
          </cell>
          <cell r="L491">
            <v>1</v>
          </cell>
          <cell r="M491">
            <v>4</v>
          </cell>
          <cell r="N491">
            <v>17148</v>
          </cell>
        </row>
        <row r="492">
          <cell r="A492" t="str">
            <v>104518220-C06</v>
          </cell>
          <cell r="B492" t="str">
            <v>FS00</v>
          </cell>
          <cell r="C492" t="str">
            <v>104518220FS00</v>
          </cell>
          <cell r="D492">
            <v>104518220</v>
          </cell>
          <cell r="E492" t="str">
            <v>C06</v>
          </cell>
          <cell r="F492" t="str">
            <v>UN</v>
          </cell>
          <cell r="G492">
            <v>1684.62</v>
          </cell>
          <cell r="H492" t="str">
            <v>FS00</v>
          </cell>
          <cell r="I492" t="str">
            <v>UN</v>
          </cell>
          <cell r="J492" t="b">
            <v>1</v>
          </cell>
          <cell r="K492">
            <v>6</v>
          </cell>
          <cell r="L492">
            <v>1</v>
          </cell>
          <cell r="M492">
            <v>6</v>
          </cell>
          <cell r="N492">
            <v>10107.719999999999</v>
          </cell>
        </row>
        <row r="493">
          <cell r="A493" t="str">
            <v>104538990-C06</v>
          </cell>
          <cell r="B493" t="str">
            <v>FS00</v>
          </cell>
          <cell r="C493" t="str">
            <v>104538990FS00</v>
          </cell>
          <cell r="D493">
            <v>104538990</v>
          </cell>
          <cell r="E493" t="str">
            <v>C06</v>
          </cell>
          <cell r="F493" t="str">
            <v>UN</v>
          </cell>
          <cell r="G493">
            <v>2277</v>
          </cell>
          <cell r="H493" t="str">
            <v>FS00</v>
          </cell>
          <cell r="I493" t="str">
            <v>UN</v>
          </cell>
          <cell r="J493" t="b">
            <v>1</v>
          </cell>
          <cell r="K493">
            <v>6</v>
          </cell>
          <cell r="L493">
            <v>1</v>
          </cell>
          <cell r="M493">
            <v>6</v>
          </cell>
          <cell r="N493">
            <v>13662</v>
          </cell>
        </row>
        <row r="494">
          <cell r="A494" t="str">
            <v>104520350-UN</v>
          </cell>
          <cell r="B494" t="str">
            <v>FS00</v>
          </cell>
          <cell r="C494" t="str">
            <v>104520350FS00</v>
          </cell>
          <cell r="D494">
            <v>104520350</v>
          </cell>
          <cell r="E494" t="str">
            <v>UN</v>
          </cell>
          <cell r="F494" t="str">
            <v>UN</v>
          </cell>
          <cell r="G494">
            <v>97094</v>
          </cell>
          <cell r="H494" t="str">
            <v>FS00</v>
          </cell>
          <cell r="I494" t="str">
            <v>UN</v>
          </cell>
          <cell r="J494" t="b">
            <v>1</v>
          </cell>
          <cell r="K494">
            <v>1</v>
          </cell>
          <cell r="L494">
            <v>1</v>
          </cell>
          <cell r="M494">
            <v>1</v>
          </cell>
          <cell r="N494">
            <v>97094</v>
          </cell>
        </row>
        <row r="495">
          <cell r="A495" t="str">
            <v>104531280-C24</v>
          </cell>
          <cell r="B495" t="str">
            <v>FS00</v>
          </cell>
          <cell r="C495" t="str">
            <v>104531280FS00</v>
          </cell>
          <cell r="D495">
            <v>104531280</v>
          </cell>
          <cell r="E495" t="str">
            <v>C24</v>
          </cell>
          <cell r="F495" t="str">
            <v>C24</v>
          </cell>
          <cell r="G495">
            <v>34215</v>
          </cell>
          <cell r="H495" t="str">
            <v>FS00</v>
          </cell>
          <cell r="I495" t="str">
            <v>C24</v>
          </cell>
          <cell r="J495" t="b">
            <v>1</v>
          </cell>
          <cell r="K495">
            <v>1</v>
          </cell>
          <cell r="L495">
            <v>1</v>
          </cell>
          <cell r="M495">
            <v>1</v>
          </cell>
          <cell r="N495">
            <v>34215</v>
          </cell>
        </row>
        <row r="496">
          <cell r="A496" t="str">
            <v>105201580-C06</v>
          </cell>
          <cell r="B496" t="str">
            <v>FS00</v>
          </cell>
          <cell r="C496" t="str">
            <v>105201580FS00</v>
          </cell>
          <cell r="D496">
            <v>105201580</v>
          </cell>
          <cell r="E496" t="str">
            <v>C06</v>
          </cell>
          <cell r="F496" t="str">
            <v>UN</v>
          </cell>
          <cell r="G496">
            <v>1121.5899999999999</v>
          </cell>
          <cell r="H496" t="str">
            <v>FS00</v>
          </cell>
          <cell r="I496" t="str">
            <v>UN</v>
          </cell>
          <cell r="J496" t="b">
            <v>1</v>
          </cell>
          <cell r="K496">
            <v>6</v>
          </cell>
          <cell r="L496">
            <v>1</v>
          </cell>
          <cell r="M496">
            <v>6</v>
          </cell>
          <cell r="N496">
            <v>6729.5399999999991</v>
          </cell>
        </row>
        <row r="497">
          <cell r="A497" t="str">
            <v>104510310-C06</v>
          </cell>
          <cell r="B497" t="str">
            <v>FS00</v>
          </cell>
          <cell r="C497" t="str">
            <v>104510310FS00</v>
          </cell>
          <cell r="D497">
            <v>104510310</v>
          </cell>
          <cell r="E497" t="str">
            <v>C06</v>
          </cell>
          <cell r="F497" t="str">
            <v>UN</v>
          </cell>
          <cell r="G497">
            <v>827.69166666666672</v>
          </cell>
          <cell r="H497" t="str">
            <v>FS00</v>
          </cell>
          <cell r="I497" t="str">
            <v>UN</v>
          </cell>
          <cell r="J497" t="b">
            <v>1</v>
          </cell>
          <cell r="K497">
            <v>6</v>
          </cell>
          <cell r="L497">
            <v>1</v>
          </cell>
          <cell r="M497">
            <v>6</v>
          </cell>
          <cell r="N497">
            <v>4966.1500000000005</v>
          </cell>
        </row>
        <row r="498">
          <cell r="A498" t="str">
            <v>104531290-C24</v>
          </cell>
          <cell r="B498" t="str">
            <v>FS00</v>
          </cell>
          <cell r="C498" t="str">
            <v>104531290FS00</v>
          </cell>
          <cell r="D498">
            <v>104531290</v>
          </cell>
          <cell r="E498" t="str">
            <v>C24</v>
          </cell>
          <cell r="F498" t="str">
            <v>C24</v>
          </cell>
          <cell r="G498">
            <v>31268</v>
          </cell>
          <cell r="H498" t="str">
            <v>FS00</v>
          </cell>
          <cell r="I498" t="str">
            <v>C24</v>
          </cell>
          <cell r="J498" t="b">
            <v>1</v>
          </cell>
          <cell r="K498">
            <v>1</v>
          </cell>
          <cell r="L498">
            <v>1</v>
          </cell>
          <cell r="M498">
            <v>1</v>
          </cell>
          <cell r="N498">
            <v>31268</v>
          </cell>
        </row>
        <row r="499">
          <cell r="A499" t="str">
            <v>104545010-C06</v>
          </cell>
          <cell r="B499" t="str">
            <v>FS00</v>
          </cell>
          <cell r="C499" t="str">
            <v>104545010FS00</v>
          </cell>
          <cell r="D499">
            <v>104545010</v>
          </cell>
          <cell r="E499" t="str">
            <v>C06</v>
          </cell>
          <cell r="F499" t="str">
            <v>UN</v>
          </cell>
          <cell r="G499">
            <v>1289</v>
          </cell>
          <cell r="H499" t="str">
            <v>FS00</v>
          </cell>
          <cell r="I499" t="str">
            <v>UN</v>
          </cell>
          <cell r="J499" t="b">
            <v>1</v>
          </cell>
          <cell r="K499">
            <v>6</v>
          </cell>
          <cell r="L499">
            <v>1</v>
          </cell>
          <cell r="M499">
            <v>6</v>
          </cell>
          <cell r="N499">
            <v>7734</v>
          </cell>
        </row>
        <row r="500">
          <cell r="A500" t="str">
            <v>104531310-C24</v>
          </cell>
          <cell r="B500" t="str">
            <v>FS00</v>
          </cell>
          <cell r="C500" t="str">
            <v>104531310FS00</v>
          </cell>
          <cell r="D500">
            <v>104531310</v>
          </cell>
          <cell r="E500" t="str">
            <v>C24</v>
          </cell>
          <cell r="F500" t="str">
            <v>C24</v>
          </cell>
          <cell r="G500">
            <v>30048</v>
          </cell>
          <cell r="H500" t="str">
            <v>FS00</v>
          </cell>
          <cell r="I500" t="str">
            <v>C24</v>
          </cell>
          <cell r="J500" t="b">
            <v>1</v>
          </cell>
          <cell r="K500">
            <v>1</v>
          </cell>
          <cell r="L500">
            <v>1</v>
          </cell>
          <cell r="M500">
            <v>1</v>
          </cell>
          <cell r="N500">
            <v>30048</v>
          </cell>
        </row>
        <row r="501">
          <cell r="A501" t="str">
            <v>104510270-C12</v>
          </cell>
          <cell r="B501" t="str">
            <v>FS00</v>
          </cell>
          <cell r="C501" t="str">
            <v>104510270FS00</v>
          </cell>
          <cell r="D501">
            <v>104510270</v>
          </cell>
          <cell r="E501" t="str">
            <v>C12</v>
          </cell>
          <cell r="F501" t="str">
            <v>UN</v>
          </cell>
          <cell r="G501">
            <v>616.91916666666668</v>
          </cell>
          <cell r="H501" t="str">
            <v>FS00</v>
          </cell>
          <cell r="I501" t="str">
            <v>UN</v>
          </cell>
          <cell r="J501" t="b">
            <v>1</v>
          </cell>
          <cell r="K501">
            <v>12</v>
          </cell>
          <cell r="L501">
            <v>1</v>
          </cell>
          <cell r="M501">
            <v>12</v>
          </cell>
          <cell r="N501">
            <v>7403.0300000000007</v>
          </cell>
        </row>
        <row r="502">
          <cell r="A502" t="str">
            <v>104543980-C12</v>
          </cell>
          <cell r="B502" t="str">
            <v>FS00</v>
          </cell>
          <cell r="C502" t="str">
            <v>104543980FS00</v>
          </cell>
          <cell r="D502">
            <v>104543980</v>
          </cell>
          <cell r="E502" t="str">
            <v>C12</v>
          </cell>
          <cell r="F502" t="str">
            <v>UN</v>
          </cell>
          <cell r="G502">
            <v>1007</v>
          </cell>
          <cell r="H502" t="str">
            <v>FS00</v>
          </cell>
          <cell r="I502" t="str">
            <v>UN</v>
          </cell>
          <cell r="J502" t="b">
            <v>1</v>
          </cell>
          <cell r="K502">
            <v>12</v>
          </cell>
          <cell r="L502">
            <v>1</v>
          </cell>
          <cell r="M502">
            <v>12</v>
          </cell>
          <cell r="N502">
            <v>12084</v>
          </cell>
        </row>
        <row r="503">
          <cell r="A503" t="str">
            <v>104539070-C06</v>
          </cell>
          <cell r="B503" t="str">
            <v>FS00</v>
          </cell>
          <cell r="C503" t="str">
            <v>104539070FS00</v>
          </cell>
          <cell r="D503">
            <v>104539070</v>
          </cell>
          <cell r="E503" t="str">
            <v>C06</v>
          </cell>
          <cell r="F503" t="str">
            <v>UN</v>
          </cell>
          <cell r="G503">
            <v>2622</v>
          </cell>
          <cell r="H503" t="str">
            <v>FS00</v>
          </cell>
          <cell r="I503" t="str">
            <v>UN</v>
          </cell>
          <cell r="J503" t="b">
            <v>1</v>
          </cell>
          <cell r="K503">
            <v>6</v>
          </cell>
          <cell r="L503">
            <v>1</v>
          </cell>
          <cell r="M503">
            <v>6</v>
          </cell>
          <cell r="N503">
            <v>15732</v>
          </cell>
        </row>
        <row r="504">
          <cell r="A504" t="str">
            <v>104539080-C06</v>
          </cell>
          <cell r="B504" t="str">
            <v>FS00</v>
          </cell>
          <cell r="C504" t="str">
            <v>104539080FS00</v>
          </cell>
          <cell r="D504">
            <v>104539080</v>
          </cell>
          <cell r="E504" t="str">
            <v>C06</v>
          </cell>
          <cell r="F504" t="str">
            <v>UN</v>
          </cell>
          <cell r="G504">
            <v>1787</v>
          </cell>
          <cell r="H504" t="str">
            <v>FS00</v>
          </cell>
          <cell r="I504" t="str">
            <v>UN</v>
          </cell>
          <cell r="J504" t="b">
            <v>1</v>
          </cell>
          <cell r="K504">
            <v>6</v>
          </cell>
          <cell r="L504">
            <v>1</v>
          </cell>
          <cell r="M504">
            <v>6</v>
          </cell>
          <cell r="N504">
            <v>10722</v>
          </cell>
        </row>
        <row r="505">
          <cell r="A505" t="str">
            <v>104538980-C06</v>
          </cell>
          <cell r="B505" t="str">
            <v>FS00</v>
          </cell>
          <cell r="C505" t="str">
            <v>104538980FS00</v>
          </cell>
          <cell r="D505">
            <v>104538980</v>
          </cell>
          <cell r="E505" t="str">
            <v>C06</v>
          </cell>
          <cell r="F505" t="str">
            <v>UN</v>
          </cell>
          <cell r="G505">
            <v>1989</v>
          </cell>
          <cell r="H505" t="str">
            <v>FS00</v>
          </cell>
          <cell r="I505" t="str">
            <v>UN</v>
          </cell>
          <cell r="J505" t="b">
            <v>1</v>
          </cell>
          <cell r="K505">
            <v>6</v>
          </cell>
          <cell r="L505">
            <v>1</v>
          </cell>
          <cell r="M505">
            <v>6</v>
          </cell>
          <cell r="N505">
            <v>11934</v>
          </cell>
        </row>
        <row r="506">
          <cell r="A506" t="str">
            <v>104548210-C06</v>
          </cell>
          <cell r="B506" t="str">
            <v>FS00</v>
          </cell>
          <cell r="C506" t="str">
            <v>104548210FS00</v>
          </cell>
          <cell r="D506">
            <v>104548210</v>
          </cell>
          <cell r="E506" t="str">
            <v>C06</v>
          </cell>
          <cell r="F506" t="str">
            <v>C06</v>
          </cell>
          <cell r="G506">
            <v>16649</v>
          </cell>
          <cell r="H506" t="str">
            <v>FS00</v>
          </cell>
          <cell r="I506" t="str">
            <v>C06</v>
          </cell>
          <cell r="J506" t="b">
            <v>1</v>
          </cell>
          <cell r="K506">
            <v>1</v>
          </cell>
          <cell r="L506">
            <v>1</v>
          </cell>
          <cell r="M506">
            <v>1</v>
          </cell>
          <cell r="N506">
            <v>16649</v>
          </cell>
        </row>
        <row r="507">
          <cell r="A507" t="str">
            <v>104548300-C06</v>
          </cell>
          <cell r="B507" t="str">
            <v>FS00</v>
          </cell>
          <cell r="C507" t="str">
            <v>104548300FS00</v>
          </cell>
          <cell r="D507">
            <v>104548300</v>
          </cell>
          <cell r="E507" t="str">
            <v>C06</v>
          </cell>
          <cell r="F507" t="str">
            <v>C06</v>
          </cell>
          <cell r="G507">
            <v>16863</v>
          </cell>
          <cell r="H507" t="str">
            <v>FS00</v>
          </cell>
          <cell r="I507" t="str">
            <v>C06</v>
          </cell>
          <cell r="J507" t="b">
            <v>1</v>
          </cell>
          <cell r="K507">
            <v>1</v>
          </cell>
          <cell r="L507">
            <v>1</v>
          </cell>
          <cell r="M507">
            <v>1</v>
          </cell>
          <cell r="N507">
            <v>16863</v>
          </cell>
        </row>
        <row r="508">
          <cell r="A508" t="str">
            <v>104548190-C12</v>
          </cell>
          <cell r="B508" t="str">
            <v>FS00</v>
          </cell>
          <cell r="C508" t="str">
            <v>104548190FS00</v>
          </cell>
          <cell r="D508">
            <v>104548190</v>
          </cell>
          <cell r="E508" t="str">
            <v>C12</v>
          </cell>
          <cell r="F508" t="str">
            <v>UN</v>
          </cell>
          <cell r="G508">
            <v>740</v>
          </cell>
          <cell r="H508" t="str">
            <v>FS00</v>
          </cell>
          <cell r="I508" t="str">
            <v>UN</v>
          </cell>
          <cell r="J508" t="b">
            <v>1</v>
          </cell>
          <cell r="K508">
            <v>12</v>
          </cell>
          <cell r="L508">
            <v>1</v>
          </cell>
          <cell r="M508">
            <v>12</v>
          </cell>
          <cell r="N508">
            <v>8880</v>
          </cell>
        </row>
        <row r="509">
          <cell r="A509" t="str">
            <v>104548200-C12</v>
          </cell>
          <cell r="B509" t="str">
            <v>FS00</v>
          </cell>
          <cell r="C509" t="str">
            <v>104548200FS00</v>
          </cell>
          <cell r="D509">
            <v>104548200</v>
          </cell>
          <cell r="E509" t="str">
            <v>C12</v>
          </cell>
          <cell r="F509" t="str">
            <v>C12</v>
          </cell>
          <cell r="G509">
            <v>24629</v>
          </cell>
          <cell r="H509" t="str">
            <v>FS00</v>
          </cell>
          <cell r="I509" t="str">
            <v>C12</v>
          </cell>
          <cell r="J509" t="b">
            <v>1</v>
          </cell>
          <cell r="K509">
            <v>1</v>
          </cell>
          <cell r="L509">
            <v>1</v>
          </cell>
          <cell r="M509">
            <v>1</v>
          </cell>
          <cell r="N509">
            <v>24629</v>
          </cell>
        </row>
        <row r="510">
          <cell r="A510" t="str">
            <v>104519500-C01</v>
          </cell>
          <cell r="B510" t="str">
            <v>FS00</v>
          </cell>
          <cell r="C510" t="str">
            <v>104519500FS00</v>
          </cell>
          <cell r="D510">
            <v>104519500</v>
          </cell>
          <cell r="E510" t="str">
            <v>C01</v>
          </cell>
          <cell r="F510" t="str">
            <v>UN</v>
          </cell>
          <cell r="G510">
            <v>30521</v>
          </cell>
          <cell r="H510" t="str">
            <v>FS00</v>
          </cell>
          <cell r="I510" t="str">
            <v>UN</v>
          </cell>
          <cell r="J510" t="b">
            <v>1</v>
          </cell>
          <cell r="K510">
            <v>1</v>
          </cell>
          <cell r="L510">
            <v>1</v>
          </cell>
          <cell r="M510">
            <v>1</v>
          </cell>
          <cell r="N510">
            <v>30521</v>
          </cell>
        </row>
        <row r="511">
          <cell r="A511" t="str">
            <v>104539020-C02</v>
          </cell>
          <cell r="B511" t="str">
            <v>FS00</v>
          </cell>
          <cell r="C511" t="str">
            <v>104539020FS00</v>
          </cell>
          <cell r="D511">
            <v>104539020</v>
          </cell>
          <cell r="E511" t="str">
            <v>C02</v>
          </cell>
          <cell r="F511" t="str">
            <v>UN</v>
          </cell>
          <cell r="G511">
            <v>5979</v>
          </cell>
          <cell r="H511" t="str">
            <v>FS00</v>
          </cell>
          <cell r="I511" t="str">
            <v>UN</v>
          </cell>
          <cell r="J511" t="b">
            <v>1</v>
          </cell>
          <cell r="K511">
            <v>2</v>
          </cell>
          <cell r="L511">
            <v>1</v>
          </cell>
          <cell r="M511">
            <v>2</v>
          </cell>
          <cell r="N511">
            <v>11958</v>
          </cell>
        </row>
        <row r="512">
          <cell r="A512" t="str">
            <v>104538960-C06</v>
          </cell>
          <cell r="B512" t="str">
            <v>FS00</v>
          </cell>
          <cell r="C512" t="str">
            <v>104538960FS00</v>
          </cell>
          <cell r="D512">
            <v>104538960</v>
          </cell>
          <cell r="E512" t="str">
            <v>C06</v>
          </cell>
          <cell r="F512" t="str">
            <v>UN</v>
          </cell>
          <cell r="G512">
            <v>2068</v>
          </cell>
          <cell r="H512" t="str">
            <v>FS00</v>
          </cell>
          <cell r="I512" t="str">
            <v>UN</v>
          </cell>
          <cell r="J512" t="b">
            <v>1</v>
          </cell>
          <cell r="K512">
            <v>6</v>
          </cell>
          <cell r="L512">
            <v>1</v>
          </cell>
          <cell r="M512">
            <v>6</v>
          </cell>
          <cell r="N512">
            <v>12408</v>
          </cell>
        </row>
        <row r="513">
          <cell r="A513" t="str">
            <v>104531330-C24</v>
          </cell>
          <cell r="B513" t="str">
            <v>FS00</v>
          </cell>
          <cell r="C513" t="str">
            <v>104531330FS00</v>
          </cell>
          <cell r="D513">
            <v>104531330</v>
          </cell>
          <cell r="E513" t="str">
            <v>C24</v>
          </cell>
          <cell r="F513" t="str">
            <v>C24</v>
          </cell>
          <cell r="G513">
            <v>30483</v>
          </cell>
          <cell r="H513" t="str">
            <v>FS00</v>
          </cell>
          <cell r="I513" t="str">
            <v>C24</v>
          </cell>
          <cell r="J513" t="b">
            <v>1</v>
          </cell>
          <cell r="K513">
            <v>1</v>
          </cell>
          <cell r="L513">
            <v>1</v>
          </cell>
          <cell r="M513">
            <v>1</v>
          </cell>
          <cell r="N513">
            <v>30483</v>
          </cell>
        </row>
        <row r="514">
          <cell r="A514" t="str">
            <v>104531320-C24</v>
          </cell>
          <cell r="B514" t="str">
            <v>FS00</v>
          </cell>
          <cell r="C514" t="str">
            <v>104531320FS00</v>
          </cell>
          <cell r="D514">
            <v>104531320</v>
          </cell>
          <cell r="E514" t="str">
            <v>C24</v>
          </cell>
          <cell r="F514" t="str">
            <v>C24</v>
          </cell>
          <cell r="G514">
            <v>34296</v>
          </cell>
          <cell r="H514" t="str">
            <v>FS00</v>
          </cell>
          <cell r="I514" t="str">
            <v>C24</v>
          </cell>
          <cell r="J514" t="b">
            <v>1</v>
          </cell>
          <cell r="K514">
            <v>1</v>
          </cell>
          <cell r="L514">
            <v>1</v>
          </cell>
          <cell r="M514">
            <v>1</v>
          </cell>
          <cell r="N514">
            <v>34296</v>
          </cell>
        </row>
        <row r="515">
          <cell r="A515" t="str">
            <v>105201570-C06</v>
          </cell>
          <cell r="B515" t="str">
            <v>FS00</v>
          </cell>
          <cell r="C515" t="str">
            <v>105201570FS00</v>
          </cell>
          <cell r="D515">
            <v>105201570</v>
          </cell>
          <cell r="E515" t="str">
            <v>C06</v>
          </cell>
          <cell r="F515" t="str">
            <v>UN</v>
          </cell>
          <cell r="G515">
            <v>1860.27</v>
          </cell>
          <cell r="H515" t="str">
            <v>FS00</v>
          </cell>
          <cell r="I515" t="str">
            <v>UN</v>
          </cell>
          <cell r="J515" t="b">
            <v>1</v>
          </cell>
          <cell r="K515">
            <v>6</v>
          </cell>
          <cell r="L515">
            <v>1</v>
          </cell>
          <cell r="M515">
            <v>6</v>
          </cell>
          <cell r="N515">
            <v>11161.619999999999</v>
          </cell>
        </row>
        <row r="516">
          <cell r="A516" t="str">
            <v>104510290-C06</v>
          </cell>
          <cell r="B516" t="str">
            <v>FS00</v>
          </cell>
          <cell r="C516" t="str">
            <v>104510290FS00</v>
          </cell>
          <cell r="D516">
            <v>104510290</v>
          </cell>
          <cell r="E516" t="str">
            <v>C06</v>
          </cell>
          <cell r="F516" t="str">
            <v>UN</v>
          </cell>
          <cell r="G516">
            <v>1350.3133333333333</v>
          </cell>
          <cell r="H516" t="str">
            <v>FS00</v>
          </cell>
          <cell r="I516" t="str">
            <v>UN</v>
          </cell>
          <cell r="J516" t="b">
            <v>1</v>
          </cell>
          <cell r="K516">
            <v>6</v>
          </cell>
          <cell r="L516">
            <v>1</v>
          </cell>
          <cell r="M516">
            <v>6</v>
          </cell>
          <cell r="N516">
            <v>8101.8799999999992</v>
          </cell>
        </row>
        <row r="517">
          <cell r="A517" t="str">
            <v>104545020-C06</v>
          </cell>
          <cell r="B517" t="str">
            <v>FS00</v>
          </cell>
          <cell r="C517" t="str">
            <v>104545020FS00</v>
          </cell>
          <cell r="D517">
            <v>104545020</v>
          </cell>
          <cell r="E517" t="str">
            <v>C06</v>
          </cell>
          <cell r="F517" t="str">
            <v>UN</v>
          </cell>
          <cell r="G517">
            <v>1944</v>
          </cell>
          <cell r="H517" t="str">
            <v>FS00</v>
          </cell>
          <cell r="I517" t="str">
            <v>UN</v>
          </cell>
          <cell r="J517" t="b">
            <v>1</v>
          </cell>
          <cell r="K517">
            <v>6</v>
          </cell>
          <cell r="L517">
            <v>1</v>
          </cell>
          <cell r="M517">
            <v>6</v>
          </cell>
          <cell r="N517">
            <v>11664</v>
          </cell>
        </row>
        <row r="518">
          <cell r="A518" t="str">
            <v>104531340-C24</v>
          </cell>
          <cell r="B518" t="str">
            <v>FS00</v>
          </cell>
          <cell r="C518" t="str">
            <v>104531340FS00</v>
          </cell>
          <cell r="D518">
            <v>104531340</v>
          </cell>
          <cell r="E518" t="str">
            <v>C24</v>
          </cell>
          <cell r="F518" t="str">
            <v>C24</v>
          </cell>
          <cell r="G518">
            <v>29760</v>
          </cell>
          <cell r="H518" t="str">
            <v>FS00</v>
          </cell>
          <cell r="I518" t="str">
            <v>C24</v>
          </cell>
          <cell r="J518" t="b">
            <v>1</v>
          </cell>
          <cell r="K518">
            <v>1</v>
          </cell>
          <cell r="L518">
            <v>1</v>
          </cell>
          <cell r="M518">
            <v>1</v>
          </cell>
          <cell r="N518">
            <v>29760</v>
          </cell>
        </row>
        <row r="519">
          <cell r="A519" t="str">
            <v>104510260-C12</v>
          </cell>
          <cell r="B519" t="str">
            <v>FS00</v>
          </cell>
          <cell r="C519" t="str">
            <v>104510260FS00</v>
          </cell>
          <cell r="D519">
            <v>104510260</v>
          </cell>
          <cell r="E519" t="str">
            <v>C12</v>
          </cell>
          <cell r="F519" t="str">
            <v>UN</v>
          </cell>
          <cell r="G519">
            <v>999.78166666666664</v>
          </cell>
          <cell r="H519" t="str">
            <v>FS00</v>
          </cell>
          <cell r="I519" t="str">
            <v>UN</v>
          </cell>
          <cell r="J519" t="b">
            <v>1</v>
          </cell>
          <cell r="K519">
            <v>12</v>
          </cell>
          <cell r="L519">
            <v>1</v>
          </cell>
          <cell r="M519">
            <v>12</v>
          </cell>
          <cell r="N519">
            <v>11997.38</v>
          </cell>
        </row>
        <row r="520">
          <cell r="A520" t="str">
            <v>104543990-C12</v>
          </cell>
          <cell r="B520" t="str">
            <v>FS00</v>
          </cell>
          <cell r="C520" t="str">
            <v>104543990FS00</v>
          </cell>
          <cell r="D520">
            <v>104543990</v>
          </cell>
          <cell r="E520" t="str">
            <v>C12</v>
          </cell>
          <cell r="F520" t="str">
            <v>UN</v>
          </cell>
          <cell r="G520">
            <v>1523</v>
          </cell>
          <cell r="H520" t="str">
            <v>FS00</v>
          </cell>
          <cell r="I520" t="str">
            <v>UN</v>
          </cell>
          <cell r="J520" t="b">
            <v>1</v>
          </cell>
          <cell r="K520">
            <v>12</v>
          </cell>
          <cell r="L520">
            <v>1</v>
          </cell>
          <cell r="M520">
            <v>12</v>
          </cell>
          <cell r="N520">
            <v>18276</v>
          </cell>
        </row>
        <row r="521">
          <cell r="A521" t="str">
            <v>104538970-C06</v>
          </cell>
          <cell r="B521" t="str">
            <v>FS00</v>
          </cell>
          <cell r="C521" t="str">
            <v>104538970FS00</v>
          </cell>
          <cell r="D521">
            <v>104538970</v>
          </cell>
          <cell r="E521" t="str">
            <v>C06</v>
          </cell>
          <cell r="F521" t="str">
            <v>UN</v>
          </cell>
          <cell r="G521">
            <v>2528</v>
          </cell>
          <cell r="H521" t="str">
            <v>FS00</v>
          </cell>
          <cell r="I521" t="str">
            <v>UN</v>
          </cell>
          <cell r="J521" t="b">
            <v>1</v>
          </cell>
          <cell r="K521">
            <v>6</v>
          </cell>
          <cell r="L521">
            <v>1</v>
          </cell>
          <cell r="M521">
            <v>6</v>
          </cell>
          <cell r="N521">
            <v>15168</v>
          </cell>
        </row>
        <row r="522">
          <cell r="A522" t="str">
            <v>104518190-C06</v>
          </cell>
          <cell r="B522" t="str">
            <v>FS00</v>
          </cell>
          <cell r="C522" t="str">
            <v>104518190FS00</v>
          </cell>
          <cell r="D522">
            <v>104518190</v>
          </cell>
          <cell r="E522" t="str">
            <v>C06</v>
          </cell>
          <cell r="F522" t="str">
            <v>UN</v>
          </cell>
          <cell r="G522">
            <v>3527.91</v>
          </cell>
          <cell r="H522" t="str">
            <v>FS00</v>
          </cell>
          <cell r="I522" t="str">
            <v>UN</v>
          </cell>
          <cell r="J522" t="b">
            <v>1</v>
          </cell>
          <cell r="K522">
            <v>6</v>
          </cell>
          <cell r="L522">
            <v>1</v>
          </cell>
          <cell r="M522">
            <v>6</v>
          </cell>
          <cell r="N522">
            <v>21167.46</v>
          </cell>
        </row>
        <row r="523">
          <cell r="A523" t="str">
            <v>104519310-UN</v>
          </cell>
          <cell r="B523" t="str">
            <v>FS00</v>
          </cell>
          <cell r="C523" t="str">
            <v>104519310FS00</v>
          </cell>
          <cell r="D523">
            <v>104519310</v>
          </cell>
          <cell r="E523" t="str">
            <v>UN</v>
          </cell>
          <cell r="F523" t="str">
            <v>UN</v>
          </cell>
          <cell r="G523">
            <v>180167</v>
          </cell>
          <cell r="H523" t="str">
            <v>FS00</v>
          </cell>
          <cell r="I523" t="str">
            <v>UN</v>
          </cell>
          <cell r="J523" t="b">
            <v>1</v>
          </cell>
          <cell r="K523">
            <v>1</v>
          </cell>
          <cell r="L523">
            <v>1</v>
          </cell>
          <cell r="M523">
            <v>1</v>
          </cell>
          <cell r="N523">
            <v>180167</v>
          </cell>
        </row>
        <row r="524">
          <cell r="A524" t="str">
            <v>104539590-C12</v>
          </cell>
          <cell r="B524" t="str">
            <v>FS00</v>
          </cell>
          <cell r="C524" t="str">
            <v>104539590FS00</v>
          </cell>
          <cell r="D524">
            <v>104539590</v>
          </cell>
          <cell r="E524" t="str">
            <v>C12</v>
          </cell>
          <cell r="F524" t="str">
            <v>UN</v>
          </cell>
          <cell r="G524">
            <v>62</v>
          </cell>
          <cell r="H524" t="str">
            <v>FS00</v>
          </cell>
          <cell r="I524" t="str">
            <v>UN</v>
          </cell>
          <cell r="J524" t="b">
            <v>1</v>
          </cell>
          <cell r="K524">
            <v>12</v>
          </cell>
          <cell r="L524">
            <v>1</v>
          </cell>
          <cell r="M524">
            <v>12</v>
          </cell>
          <cell r="N524">
            <v>744</v>
          </cell>
        </row>
        <row r="525">
          <cell r="A525" t="str">
            <v>104543720-UN</v>
          </cell>
          <cell r="B525" t="str">
            <v>FS00</v>
          </cell>
          <cell r="C525" t="str">
            <v>104543720FS00</v>
          </cell>
          <cell r="D525">
            <v>104543720</v>
          </cell>
          <cell r="E525" t="str">
            <v>UN</v>
          </cell>
          <cell r="F525" t="str">
            <v>UN</v>
          </cell>
          <cell r="G525">
            <v>3613</v>
          </cell>
          <cell r="H525" t="str">
            <v>FS00</v>
          </cell>
          <cell r="I525" t="str">
            <v>UN</v>
          </cell>
          <cell r="J525" t="b">
            <v>1</v>
          </cell>
          <cell r="K525">
            <v>1</v>
          </cell>
          <cell r="L525">
            <v>1</v>
          </cell>
          <cell r="M525">
            <v>1</v>
          </cell>
          <cell r="N525">
            <v>3613</v>
          </cell>
        </row>
        <row r="526">
          <cell r="A526" t="str">
            <v>104521140-Z80</v>
          </cell>
          <cell r="B526" t="str">
            <v>FS00</v>
          </cell>
          <cell r="C526" t="str">
            <v>104521140FS00</v>
          </cell>
          <cell r="D526">
            <v>104521140</v>
          </cell>
          <cell r="E526" t="str">
            <v>Z80</v>
          </cell>
          <cell r="F526" t="str">
            <v>UN</v>
          </cell>
          <cell r="G526">
            <v>84.42</v>
          </cell>
          <cell r="H526" t="str">
            <v>FS00</v>
          </cell>
          <cell r="I526" t="str">
            <v>UN</v>
          </cell>
          <cell r="J526" t="b">
            <v>1</v>
          </cell>
          <cell r="K526">
            <v>180</v>
          </cell>
          <cell r="L526">
            <v>1</v>
          </cell>
          <cell r="M526">
            <v>180</v>
          </cell>
          <cell r="N526">
            <v>15195.6</v>
          </cell>
        </row>
        <row r="527">
          <cell r="A527" t="str">
            <v>104520910-Z60</v>
          </cell>
          <cell r="B527" t="str">
            <v>FS00</v>
          </cell>
          <cell r="C527" t="str">
            <v>104520910FS00</v>
          </cell>
          <cell r="D527">
            <v>104520910</v>
          </cell>
          <cell r="E527" t="str">
            <v>Z60</v>
          </cell>
          <cell r="F527" t="str">
            <v>UN</v>
          </cell>
          <cell r="G527">
            <v>225.65</v>
          </cell>
          <cell r="H527" t="str">
            <v>FS00</v>
          </cell>
          <cell r="I527" t="str">
            <v>UN</v>
          </cell>
          <cell r="J527" t="b">
            <v>1</v>
          </cell>
          <cell r="K527">
            <v>160</v>
          </cell>
          <cell r="L527">
            <v>1</v>
          </cell>
          <cell r="M527">
            <v>160</v>
          </cell>
          <cell r="N527">
            <v>36104</v>
          </cell>
        </row>
        <row r="528">
          <cell r="A528" t="str">
            <v>104502460-C50</v>
          </cell>
          <cell r="B528" t="str">
            <v>FS00</v>
          </cell>
          <cell r="C528" t="str">
            <v>104502460FS00</v>
          </cell>
          <cell r="D528">
            <v>104502460</v>
          </cell>
          <cell r="E528" t="str">
            <v>C50</v>
          </cell>
          <cell r="F528" t="str">
            <v>UN</v>
          </cell>
          <cell r="G528">
            <v>250.09</v>
          </cell>
          <cell r="H528" t="str">
            <v>FS00</v>
          </cell>
          <cell r="I528" t="str">
            <v>UN</v>
          </cell>
          <cell r="J528" t="b">
            <v>1</v>
          </cell>
          <cell r="K528">
            <v>50</v>
          </cell>
          <cell r="L528">
            <v>1</v>
          </cell>
          <cell r="M528">
            <v>50</v>
          </cell>
          <cell r="N528">
            <v>12504.5</v>
          </cell>
        </row>
        <row r="529">
          <cell r="A529" t="str">
            <v>104529480-Z00</v>
          </cell>
          <cell r="B529" t="str">
            <v>FS00</v>
          </cell>
          <cell r="C529" t="str">
            <v>104529480FS00</v>
          </cell>
          <cell r="D529">
            <v>104529480</v>
          </cell>
          <cell r="E529" t="str">
            <v>Z00</v>
          </cell>
          <cell r="F529" t="str">
            <v>UN</v>
          </cell>
          <cell r="G529">
            <v>238</v>
          </cell>
          <cell r="H529" t="str">
            <v>FS00</v>
          </cell>
          <cell r="I529" t="str">
            <v>UN</v>
          </cell>
          <cell r="J529" t="b">
            <v>1</v>
          </cell>
          <cell r="K529">
            <v>100</v>
          </cell>
          <cell r="L529">
            <v>1</v>
          </cell>
          <cell r="M529">
            <v>100</v>
          </cell>
          <cell r="N529">
            <v>23800</v>
          </cell>
        </row>
        <row r="530">
          <cell r="A530" t="str">
            <v>104521030-Z00</v>
          </cell>
          <cell r="B530" t="str">
            <v>FS00</v>
          </cell>
          <cell r="C530" t="str">
            <v>104521030FS00</v>
          </cell>
          <cell r="D530">
            <v>104521030</v>
          </cell>
          <cell r="E530" t="str">
            <v>Z00</v>
          </cell>
          <cell r="F530" t="str">
            <v>UN</v>
          </cell>
          <cell r="G530">
            <v>247.31</v>
          </cell>
          <cell r="H530" t="str">
            <v>FS00</v>
          </cell>
          <cell r="I530" t="str">
            <v>UN</v>
          </cell>
          <cell r="J530" t="b">
            <v>1</v>
          </cell>
          <cell r="K530">
            <v>100</v>
          </cell>
          <cell r="L530">
            <v>1</v>
          </cell>
          <cell r="M530">
            <v>100</v>
          </cell>
          <cell r="N530">
            <v>24731</v>
          </cell>
        </row>
        <row r="531">
          <cell r="A531" t="str">
            <v>104523810-Z00</v>
          </cell>
          <cell r="B531" t="str">
            <v>FS00</v>
          </cell>
          <cell r="C531" t="str">
            <v>104523810FS00</v>
          </cell>
          <cell r="D531">
            <v>104523810</v>
          </cell>
          <cell r="E531" t="str">
            <v>Z00</v>
          </cell>
          <cell r="F531" t="str">
            <v>UN</v>
          </cell>
          <cell r="G531">
            <v>340.27</v>
          </cell>
          <cell r="H531" t="str">
            <v>FS00</v>
          </cell>
          <cell r="I531" t="str">
            <v>UN</v>
          </cell>
          <cell r="J531" t="b">
            <v>1</v>
          </cell>
          <cell r="K531">
            <v>100</v>
          </cell>
          <cell r="L531">
            <v>1</v>
          </cell>
          <cell r="M531">
            <v>100</v>
          </cell>
          <cell r="N531">
            <v>34027</v>
          </cell>
        </row>
        <row r="532">
          <cell r="A532" t="str">
            <v>104511800-Z00</v>
          </cell>
          <cell r="B532" t="str">
            <v>FS00</v>
          </cell>
          <cell r="C532" t="str">
            <v>104511800FS00</v>
          </cell>
          <cell r="D532">
            <v>104511800</v>
          </cell>
          <cell r="E532" t="str">
            <v>Z00</v>
          </cell>
          <cell r="F532" t="str">
            <v>Z00</v>
          </cell>
          <cell r="G532">
            <v>24182.36</v>
          </cell>
          <cell r="H532" t="str">
            <v>FS00</v>
          </cell>
          <cell r="I532" t="str">
            <v>Z00</v>
          </cell>
          <cell r="J532" t="b">
            <v>1</v>
          </cell>
          <cell r="K532">
            <v>1</v>
          </cell>
          <cell r="L532">
            <v>1</v>
          </cell>
          <cell r="M532">
            <v>1</v>
          </cell>
          <cell r="N532">
            <v>24182.36</v>
          </cell>
        </row>
        <row r="533">
          <cell r="A533" t="str">
            <v>104511810-Z00</v>
          </cell>
          <cell r="B533" t="str">
            <v>FS00</v>
          </cell>
          <cell r="C533" t="str">
            <v>104511810FS00</v>
          </cell>
          <cell r="D533">
            <v>104511810</v>
          </cell>
          <cell r="E533" t="str">
            <v>Z00</v>
          </cell>
          <cell r="F533" t="str">
            <v>Z00</v>
          </cell>
          <cell r="G533">
            <v>24854.85</v>
          </cell>
          <cell r="H533" t="str">
            <v>FS00</v>
          </cell>
          <cell r="I533" t="str">
            <v>Z00</v>
          </cell>
          <cell r="J533" t="b">
            <v>1</v>
          </cell>
          <cell r="K533">
            <v>1</v>
          </cell>
          <cell r="L533">
            <v>1</v>
          </cell>
          <cell r="M533">
            <v>1</v>
          </cell>
          <cell r="N533">
            <v>24854.85</v>
          </cell>
        </row>
        <row r="534">
          <cell r="A534" t="str">
            <v>104523830-Z00</v>
          </cell>
          <cell r="B534" t="str">
            <v>FS00</v>
          </cell>
          <cell r="C534" t="str">
            <v>104523830FS00</v>
          </cell>
          <cell r="D534">
            <v>104523830</v>
          </cell>
          <cell r="E534" t="str">
            <v>Z00</v>
          </cell>
          <cell r="F534" t="str">
            <v>UN</v>
          </cell>
          <cell r="G534">
            <v>210.57</v>
          </cell>
          <cell r="H534" t="str">
            <v>FS00</v>
          </cell>
          <cell r="I534" t="str">
            <v>UN</v>
          </cell>
          <cell r="J534" t="b">
            <v>1</v>
          </cell>
          <cell r="K534">
            <v>100</v>
          </cell>
          <cell r="L534">
            <v>1</v>
          </cell>
          <cell r="M534">
            <v>100</v>
          </cell>
          <cell r="N534">
            <v>21057</v>
          </cell>
        </row>
        <row r="535">
          <cell r="A535" t="str">
            <v>104543860-UN</v>
          </cell>
          <cell r="B535" t="str">
            <v>FS00</v>
          </cell>
          <cell r="C535" t="str">
            <v>104543860FS00</v>
          </cell>
          <cell r="D535">
            <v>104543860</v>
          </cell>
          <cell r="E535" t="str">
            <v>UN</v>
          </cell>
          <cell r="F535" t="str">
            <v>UN</v>
          </cell>
          <cell r="G535">
            <v>2072000</v>
          </cell>
          <cell r="H535" t="str">
            <v>FS00</v>
          </cell>
          <cell r="I535" t="str">
            <v>UN</v>
          </cell>
          <cell r="J535" t="b">
            <v>1</v>
          </cell>
          <cell r="K535">
            <v>1</v>
          </cell>
          <cell r="L535">
            <v>1</v>
          </cell>
          <cell r="M535">
            <v>1</v>
          </cell>
          <cell r="N535">
            <v>2072000</v>
          </cell>
        </row>
        <row r="536">
          <cell r="A536" t="str">
            <v>104548030-UN</v>
          </cell>
          <cell r="B536" t="str">
            <v>FS00</v>
          </cell>
          <cell r="C536" t="str">
            <v>104548030FS00</v>
          </cell>
          <cell r="D536">
            <v>104548030</v>
          </cell>
          <cell r="E536" t="str">
            <v>UN</v>
          </cell>
          <cell r="F536" t="str">
            <v>UN</v>
          </cell>
          <cell r="G536">
            <v>4800</v>
          </cell>
          <cell r="H536" t="str">
            <v>FS00</v>
          </cell>
          <cell r="I536" t="str">
            <v>UN</v>
          </cell>
          <cell r="J536" t="b">
            <v>1</v>
          </cell>
          <cell r="K536">
            <v>1</v>
          </cell>
          <cell r="L536">
            <v>1</v>
          </cell>
          <cell r="M536">
            <v>1</v>
          </cell>
          <cell r="N536">
            <v>4800</v>
          </cell>
        </row>
        <row r="537">
          <cell r="A537" t="str">
            <v>104522340-UN</v>
          </cell>
          <cell r="B537" t="str">
            <v>FS00</v>
          </cell>
          <cell r="C537" t="str">
            <v>104522340FS00</v>
          </cell>
          <cell r="D537">
            <v>104522340</v>
          </cell>
          <cell r="E537" t="str">
            <v>UN</v>
          </cell>
          <cell r="F537" t="str">
            <v>UN</v>
          </cell>
          <cell r="G537">
            <v>4716</v>
          </cell>
          <cell r="H537" t="str">
            <v>FS00</v>
          </cell>
          <cell r="I537" t="str">
            <v>UN</v>
          </cell>
          <cell r="J537" t="b">
            <v>1</v>
          </cell>
          <cell r="K537">
            <v>1</v>
          </cell>
          <cell r="L537">
            <v>1</v>
          </cell>
          <cell r="M537">
            <v>1</v>
          </cell>
          <cell r="N537">
            <v>4716</v>
          </cell>
        </row>
        <row r="538">
          <cell r="A538" t="str">
            <v>104548020-UN</v>
          </cell>
          <cell r="B538" t="str">
            <v>FS00</v>
          </cell>
          <cell r="C538" t="str">
            <v>104548020FS00</v>
          </cell>
          <cell r="D538">
            <v>104548020</v>
          </cell>
          <cell r="E538" t="str">
            <v>UN</v>
          </cell>
          <cell r="F538" t="str">
            <v>UN</v>
          </cell>
          <cell r="G538">
            <v>4811</v>
          </cell>
          <cell r="H538" t="str">
            <v>FS00</v>
          </cell>
          <cell r="I538" t="str">
            <v>UN</v>
          </cell>
          <cell r="J538" t="b">
            <v>1</v>
          </cell>
          <cell r="K538">
            <v>1</v>
          </cell>
          <cell r="L538">
            <v>1</v>
          </cell>
          <cell r="M538">
            <v>1</v>
          </cell>
          <cell r="N538">
            <v>4811</v>
          </cell>
        </row>
        <row r="539">
          <cell r="A539" t="str">
            <v>104522330-UN</v>
          </cell>
          <cell r="B539" t="str">
            <v>FS00</v>
          </cell>
          <cell r="C539" t="str">
            <v>104522330FS00</v>
          </cell>
          <cell r="D539">
            <v>104522330</v>
          </cell>
          <cell r="E539" t="str">
            <v>UN</v>
          </cell>
          <cell r="F539" t="str">
            <v>UN</v>
          </cell>
          <cell r="G539">
            <v>4780</v>
          </cell>
          <cell r="H539" t="str">
            <v>FS00</v>
          </cell>
          <cell r="I539" t="str">
            <v>UN</v>
          </cell>
          <cell r="J539" t="b">
            <v>1</v>
          </cell>
          <cell r="K539">
            <v>1</v>
          </cell>
          <cell r="L539">
            <v>1</v>
          </cell>
          <cell r="M539">
            <v>1</v>
          </cell>
          <cell r="N539">
            <v>4780</v>
          </cell>
        </row>
        <row r="540">
          <cell r="A540" t="str">
            <v>104522350-UN</v>
          </cell>
          <cell r="B540" t="str">
            <v>FS00</v>
          </cell>
          <cell r="C540" t="str">
            <v>104522350FS00</v>
          </cell>
          <cell r="D540">
            <v>104522350</v>
          </cell>
          <cell r="E540" t="str">
            <v>UN</v>
          </cell>
          <cell r="F540" t="str">
            <v>UN</v>
          </cell>
          <cell r="G540">
            <v>4727</v>
          </cell>
          <cell r="H540" t="str">
            <v>FS00</v>
          </cell>
          <cell r="I540" t="str">
            <v>UN</v>
          </cell>
          <cell r="J540" t="b">
            <v>1</v>
          </cell>
          <cell r="K540">
            <v>1</v>
          </cell>
          <cell r="L540">
            <v>1</v>
          </cell>
          <cell r="M540">
            <v>1</v>
          </cell>
          <cell r="N540">
            <v>4727</v>
          </cell>
        </row>
        <row r="541">
          <cell r="A541" t="str">
            <v>104548070-UN</v>
          </cell>
          <cell r="B541" t="str">
            <v>FS00</v>
          </cell>
          <cell r="C541" t="str">
            <v>104548070FS00</v>
          </cell>
          <cell r="D541">
            <v>104548070</v>
          </cell>
          <cell r="E541" t="str">
            <v>UN</v>
          </cell>
          <cell r="F541" t="str">
            <v>UN</v>
          </cell>
          <cell r="G541">
            <v>4805</v>
          </cell>
          <cell r="H541" t="str">
            <v>FS00</v>
          </cell>
          <cell r="I541" t="str">
            <v>UN</v>
          </cell>
          <cell r="J541" t="b">
            <v>1</v>
          </cell>
          <cell r="K541">
            <v>1</v>
          </cell>
          <cell r="L541">
            <v>1</v>
          </cell>
          <cell r="M541">
            <v>1</v>
          </cell>
          <cell r="N541">
            <v>4805</v>
          </cell>
        </row>
        <row r="542">
          <cell r="A542" t="str">
            <v>104522360-UN</v>
          </cell>
          <cell r="B542" t="str">
            <v>FS00</v>
          </cell>
          <cell r="C542" t="str">
            <v>104522360FS00</v>
          </cell>
          <cell r="D542">
            <v>104522360</v>
          </cell>
          <cell r="E542" t="str">
            <v>UN</v>
          </cell>
          <cell r="F542" t="str">
            <v>UN</v>
          </cell>
          <cell r="G542">
            <v>4737</v>
          </cell>
          <cell r="H542" t="str">
            <v>FS00</v>
          </cell>
          <cell r="I542" t="str">
            <v>UN</v>
          </cell>
          <cell r="J542" t="b">
            <v>1</v>
          </cell>
          <cell r="K542">
            <v>1</v>
          </cell>
          <cell r="L542">
            <v>1</v>
          </cell>
          <cell r="M542">
            <v>1</v>
          </cell>
          <cell r="N542">
            <v>4737</v>
          </cell>
        </row>
        <row r="543">
          <cell r="A543" t="str">
            <v>104548060-UN</v>
          </cell>
          <cell r="B543" t="str">
            <v>FS00</v>
          </cell>
          <cell r="C543" t="str">
            <v>104548060FS00</v>
          </cell>
          <cell r="D543">
            <v>104548060</v>
          </cell>
          <cell r="E543" t="str">
            <v>UN</v>
          </cell>
          <cell r="F543" t="str">
            <v>UN</v>
          </cell>
          <cell r="G543">
            <v>4571</v>
          </cell>
          <cell r="H543" t="str">
            <v>FS00</v>
          </cell>
          <cell r="I543" t="str">
            <v>UN</v>
          </cell>
          <cell r="J543" t="b">
            <v>1</v>
          </cell>
          <cell r="K543">
            <v>1</v>
          </cell>
          <cell r="L543">
            <v>1</v>
          </cell>
          <cell r="M543">
            <v>1</v>
          </cell>
          <cell r="N543">
            <v>4571</v>
          </cell>
        </row>
        <row r="544">
          <cell r="A544" t="str">
            <v>104548050-UN</v>
          </cell>
          <cell r="B544" t="str">
            <v>FS00</v>
          </cell>
          <cell r="C544" t="str">
            <v>104548050FS00</v>
          </cell>
          <cell r="D544">
            <v>104548050</v>
          </cell>
          <cell r="E544" t="str">
            <v>UN</v>
          </cell>
          <cell r="F544" t="str">
            <v>UN</v>
          </cell>
          <cell r="G544">
            <v>4800</v>
          </cell>
          <cell r="H544" t="str">
            <v>FS00</v>
          </cell>
          <cell r="I544" t="str">
            <v>UN</v>
          </cell>
          <cell r="J544" t="b">
            <v>1</v>
          </cell>
          <cell r="K544">
            <v>1</v>
          </cell>
          <cell r="L544">
            <v>1</v>
          </cell>
          <cell r="M544">
            <v>1</v>
          </cell>
          <cell r="N544">
            <v>4800</v>
          </cell>
        </row>
        <row r="545">
          <cell r="A545" t="str">
            <v>104522370-UN</v>
          </cell>
          <cell r="B545" t="str">
            <v>FS00</v>
          </cell>
          <cell r="C545" t="str">
            <v>104522370FS00</v>
          </cell>
          <cell r="D545">
            <v>104522370</v>
          </cell>
          <cell r="E545" t="str">
            <v>UN</v>
          </cell>
          <cell r="F545" t="str">
            <v>UN</v>
          </cell>
          <cell r="G545">
            <v>4189</v>
          </cell>
          <cell r="H545" t="str">
            <v>FS00</v>
          </cell>
          <cell r="I545" t="str">
            <v>UN</v>
          </cell>
          <cell r="J545" t="b">
            <v>1</v>
          </cell>
          <cell r="K545">
            <v>1</v>
          </cell>
          <cell r="L545">
            <v>1</v>
          </cell>
          <cell r="M545">
            <v>1</v>
          </cell>
          <cell r="N545">
            <v>4189</v>
          </cell>
        </row>
        <row r="546">
          <cell r="A546" t="str">
            <v>104522380-UN</v>
          </cell>
          <cell r="B546" t="str">
            <v>FS00</v>
          </cell>
          <cell r="C546" t="str">
            <v>104522380FS00</v>
          </cell>
          <cell r="D546">
            <v>104522380</v>
          </cell>
          <cell r="E546" t="str">
            <v>UN</v>
          </cell>
          <cell r="F546" t="str">
            <v>UN</v>
          </cell>
          <cell r="G546">
            <v>4782</v>
          </cell>
          <cell r="H546" t="str">
            <v>FS00</v>
          </cell>
          <cell r="I546" t="str">
            <v>UN</v>
          </cell>
          <cell r="J546" t="b">
            <v>1</v>
          </cell>
          <cell r="K546">
            <v>1</v>
          </cell>
          <cell r="L546">
            <v>1</v>
          </cell>
          <cell r="M546">
            <v>1</v>
          </cell>
          <cell r="N546">
            <v>4782</v>
          </cell>
        </row>
        <row r="547">
          <cell r="A547" t="str">
            <v>104548040-UN</v>
          </cell>
          <cell r="B547" t="str">
            <v>FS00</v>
          </cell>
          <cell r="C547" t="str">
            <v>104548040FS00</v>
          </cell>
          <cell r="D547">
            <v>104548040</v>
          </cell>
          <cell r="E547" t="str">
            <v>UN</v>
          </cell>
          <cell r="F547" t="str">
            <v>UN</v>
          </cell>
          <cell r="G547">
            <v>4806</v>
          </cell>
          <cell r="H547" t="str">
            <v>FS00</v>
          </cell>
          <cell r="I547" t="str">
            <v>UN</v>
          </cell>
          <cell r="J547" t="b">
            <v>1</v>
          </cell>
          <cell r="K547">
            <v>1</v>
          </cell>
          <cell r="L547">
            <v>1</v>
          </cell>
          <cell r="M547">
            <v>1</v>
          </cell>
          <cell r="N547">
            <v>4806</v>
          </cell>
        </row>
        <row r="548">
          <cell r="A548" t="str">
            <v>104521060-C50</v>
          </cell>
          <cell r="B548" t="str">
            <v>FS00</v>
          </cell>
          <cell r="C548" t="str">
            <v>104521060FS00</v>
          </cell>
          <cell r="D548">
            <v>104521060</v>
          </cell>
          <cell r="E548" t="str">
            <v>C50</v>
          </cell>
          <cell r="F548" t="str">
            <v>UN</v>
          </cell>
          <cell r="G548">
            <v>355.38</v>
          </cell>
          <cell r="H548" t="str">
            <v>FS00</v>
          </cell>
          <cell r="I548" t="str">
            <v>UN</v>
          </cell>
          <cell r="J548" t="b">
            <v>1</v>
          </cell>
          <cell r="K548">
            <v>50</v>
          </cell>
          <cell r="L548">
            <v>1</v>
          </cell>
          <cell r="M548">
            <v>50</v>
          </cell>
          <cell r="N548">
            <v>17769</v>
          </cell>
        </row>
        <row r="549">
          <cell r="A549" t="str">
            <v>101710138-C50</v>
          </cell>
          <cell r="B549" t="str">
            <v>FS00</v>
          </cell>
          <cell r="C549" t="str">
            <v>101710138FS00</v>
          </cell>
          <cell r="D549">
            <v>101710138</v>
          </cell>
          <cell r="E549" t="str">
            <v>C50</v>
          </cell>
          <cell r="F549" t="str">
            <v>UN</v>
          </cell>
          <cell r="G549">
            <v>558.03579999999999</v>
          </cell>
          <cell r="H549" t="str">
            <v>FS00</v>
          </cell>
          <cell r="I549" t="str">
            <v>UN</v>
          </cell>
          <cell r="J549" t="b">
            <v>1</v>
          </cell>
          <cell r="K549">
            <v>50</v>
          </cell>
          <cell r="L549">
            <v>1</v>
          </cell>
          <cell r="M549">
            <v>50</v>
          </cell>
          <cell r="N549">
            <v>27901.79</v>
          </cell>
        </row>
        <row r="550">
          <cell r="A550" t="str">
            <v>104543710-UN</v>
          </cell>
          <cell r="B550" t="str">
            <v>FS00</v>
          </cell>
          <cell r="C550" t="str">
            <v>104543710FS00</v>
          </cell>
          <cell r="D550">
            <v>104543710</v>
          </cell>
          <cell r="E550" t="str">
            <v>UN</v>
          </cell>
          <cell r="F550" t="str">
            <v>UN</v>
          </cell>
          <cell r="G550">
            <v>1765</v>
          </cell>
          <cell r="H550" t="str">
            <v>FS00</v>
          </cell>
          <cell r="I550" t="str">
            <v>UN</v>
          </cell>
          <cell r="J550" t="b">
            <v>1</v>
          </cell>
          <cell r="K550">
            <v>1</v>
          </cell>
          <cell r="L550">
            <v>1</v>
          </cell>
          <cell r="M550">
            <v>1</v>
          </cell>
          <cell r="N550">
            <v>1765</v>
          </cell>
        </row>
        <row r="551">
          <cell r="A551" t="str">
            <v>105045630-KG</v>
          </cell>
          <cell r="B551" t="str">
            <v>FS00</v>
          </cell>
          <cell r="C551" t="str">
            <v>105045630FS00</v>
          </cell>
          <cell r="D551">
            <v>105045630</v>
          </cell>
          <cell r="E551" t="str">
            <v>KG</v>
          </cell>
          <cell r="F551" t="str">
            <v>KG</v>
          </cell>
          <cell r="G551">
            <v>2966.29</v>
          </cell>
          <cell r="H551" t="str">
            <v>FS00</v>
          </cell>
          <cell r="I551" t="str">
            <v>KG</v>
          </cell>
          <cell r="J551" t="b">
            <v>1</v>
          </cell>
          <cell r="K551">
            <v>1</v>
          </cell>
          <cell r="L551">
            <v>1</v>
          </cell>
          <cell r="M551">
            <v>1</v>
          </cell>
          <cell r="N551">
            <v>2966.29</v>
          </cell>
        </row>
        <row r="552">
          <cell r="A552" t="str">
            <v>104523640-KG</v>
          </cell>
          <cell r="B552" t="str">
            <v>FS00</v>
          </cell>
          <cell r="C552" t="str">
            <v>104523640FS00</v>
          </cell>
          <cell r="D552">
            <v>104523640</v>
          </cell>
          <cell r="E552" t="str">
            <v>KG</v>
          </cell>
          <cell r="F552" t="str">
            <v>KG</v>
          </cell>
          <cell r="G552">
            <v>3015.81</v>
          </cell>
          <cell r="H552" t="str">
            <v>FS00</v>
          </cell>
          <cell r="I552" t="str">
            <v>KG</v>
          </cell>
          <cell r="J552" t="b">
            <v>1</v>
          </cell>
          <cell r="K552">
            <v>1</v>
          </cell>
          <cell r="L552">
            <v>1</v>
          </cell>
          <cell r="M552">
            <v>1</v>
          </cell>
          <cell r="N552">
            <v>3015.81</v>
          </cell>
        </row>
        <row r="553">
          <cell r="A553" t="str">
            <v>150001986-KG</v>
          </cell>
          <cell r="B553" t="str">
            <v>FS00</v>
          </cell>
          <cell r="C553" t="str">
            <v>150001986FS00</v>
          </cell>
          <cell r="D553">
            <v>150001986</v>
          </cell>
          <cell r="E553" t="str">
            <v>KG</v>
          </cell>
          <cell r="F553" t="str">
            <v>KG</v>
          </cell>
          <cell r="G553">
            <v>2404.7800000000002</v>
          </cell>
          <cell r="H553" t="str">
            <v>FS00</v>
          </cell>
          <cell r="I553" t="str">
            <v>KG</v>
          </cell>
          <cell r="J553" t="b">
            <v>1</v>
          </cell>
          <cell r="K553">
            <v>1</v>
          </cell>
          <cell r="L553">
            <v>1</v>
          </cell>
          <cell r="M553">
            <v>1</v>
          </cell>
          <cell r="N553">
            <v>2404.7800000000002</v>
          </cell>
        </row>
        <row r="554">
          <cell r="A554" t="str">
            <v>150001987-KG</v>
          </cell>
          <cell r="B554" t="str">
            <v>FS00</v>
          </cell>
          <cell r="C554" t="str">
            <v>150001987FS00</v>
          </cell>
          <cell r="D554">
            <v>150001987</v>
          </cell>
          <cell r="E554" t="str">
            <v>KG</v>
          </cell>
          <cell r="F554" t="str">
            <v>KG</v>
          </cell>
          <cell r="G554">
            <v>2378.69</v>
          </cell>
          <cell r="H554" t="str">
            <v>FS00</v>
          </cell>
          <cell r="I554" t="str">
            <v>KG</v>
          </cell>
          <cell r="J554" t="b">
            <v>1</v>
          </cell>
          <cell r="K554">
            <v>1</v>
          </cell>
          <cell r="L554">
            <v>1</v>
          </cell>
          <cell r="M554">
            <v>1</v>
          </cell>
          <cell r="N554">
            <v>2378.69</v>
          </cell>
        </row>
        <row r="555">
          <cell r="A555" t="str">
            <v>104343260-KG</v>
          </cell>
          <cell r="B555" t="str">
            <v>FS00</v>
          </cell>
          <cell r="C555" t="str">
            <v>104343260FS00</v>
          </cell>
          <cell r="D555">
            <v>104343260</v>
          </cell>
          <cell r="E555" t="str">
            <v>KG</v>
          </cell>
          <cell r="F555" t="str">
            <v>KG</v>
          </cell>
          <cell r="G555">
            <v>3083.34</v>
          </cell>
          <cell r="H555" t="str">
            <v>FS00</v>
          </cell>
          <cell r="I555" t="str">
            <v>KG</v>
          </cell>
          <cell r="J555" t="b">
            <v>1</v>
          </cell>
          <cell r="K555">
            <v>1</v>
          </cell>
          <cell r="L555">
            <v>1</v>
          </cell>
          <cell r="M555">
            <v>1</v>
          </cell>
          <cell r="N555">
            <v>3083.34</v>
          </cell>
        </row>
        <row r="556">
          <cell r="A556" t="str">
            <v>104523650-KG</v>
          </cell>
          <cell r="B556" t="str">
            <v>FS00</v>
          </cell>
          <cell r="C556" t="str">
            <v>104523650FS00</v>
          </cell>
          <cell r="D556">
            <v>104523650</v>
          </cell>
          <cell r="E556" t="str">
            <v>KG</v>
          </cell>
          <cell r="F556" t="str">
            <v>KG</v>
          </cell>
          <cell r="G556">
            <v>3064.15</v>
          </cell>
          <cell r="H556" t="str">
            <v>FS00</v>
          </cell>
          <cell r="I556" t="str">
            <v>KG</v>
          </cell>
          <cell r="J556" t="b">
            <v>1</v>
          </cell>
          <cell r="K556">
            <v>1</v>
          </cell>
          <cell r="L556">
            <v>1</v>
          </cell>
          <cell r="M556">
            <v>1</v>
          </cell>
          <cell r="N556">
            <v>3064.15</v>
          </cell>
        </row>
        <row r="557">
          <cell r="A557" t="str">
            <v>104545090-KG</v>
          </cell>
          <cell r="B557" t="str">
            <v>FS00</v>
          </cell>
          <cell r="C557" t="str">
            <v>104545090FS00</v>
          </cell>
          <cell r="D557">
            <v>104545090</v>
          </cell>
          <cell r="E557" t="str">
            <v>KG</v>
          </cell>
          <cell r="F557" t="str">
            <v>KG</v>
          </cell>
          <cell r="G557">
            <v>3370</v>
          </cell>
          <cell r="H557" t="str">
            <v>FS00</v>
          </cell>
          <cell r="I557" t="str">
            <v>KG</v>
          </cell>
          <cell r="J557" t="b">
            <v>1</v>
          </cell>
          <cell r="K557">
            <v>1</v>
          </cell>
          <cell r="L557">
            <v>1</v>
          </cell>
          <cell r="M557">
            <v>1</v>
          </cell>
          <cell r="N557">
            <v>3370</v>
          </cell>
        </row>
        <row r="558">
          <cell r="A558" t="str">
            <v>104549030-KG</v>
          </cell>
          <cell r="B558" t="str">
            <v>FS00</v>
          </cell>
          <cell r="C558" t="str">
            <v>104549030FS00</v>
          </cell>
          <cell r="D558">
            <v>104549030</v>
          </cell>
          <cell r="E558" t="str">
            <v>KG</v>
          </cell>
          <cell r="F558" t="str">
            <v>KG</v>
          </cell>
          <cell r="G558">
            <v>6426</v>
          </cell>
          <cell r="H558" t="str">
            <v>FS00</v>
          </cell>
          <cell r="I558" t="str">
            <v>KG</v>
          </cell>
          <cell r="J558" t="b">
            <v>1</v>
          </cell>
          <cell r="K558">
            <v>1</v>
          </cell>
          <cell r="L558">
            <v>1</v>
          </cell>
          <cell r="M558">
            <v>1</v>
          </cell>
          <cell r="N558">
            <v>6426</v>
          </cell>
        </row>
        <row r="559">
          <cell r="A559" t="str">
            <v>150001995-CJ</v>
          </cell>
          <cell r="B559" t="str">
            <v>FS00</v>
          </cell>
          <cell r="C559" t="str">
            <v>150001995FS00</v>
          </cell>
          <cell r="D559">
            <v>150001995</v>
          </cell>
          <cell r="E559" t="str">
            <v>CJ</v>
          </cell>
          <cell r="F559" t="str">
            <v>KG</v>
          </cell>
          <cell r="G559">
            <v>2500</v>
          </cell>
          <cell r="H559" t="str">
            <v>FS00</v>
          </cell>
          <cell r="I559" t="str">
            <v>KG</v>
          </cell>
          <cell r="J559" t="b">
            <v>1</v>
          </cell>
          <cell r="K559">
            <v>20</v>
          </cell>
          <cell r="L559">
            <v>1</v>
          </cell>
          <cell r="M559">
            <v>20</v>
          </cell>
          <cell r="N559">
            <v>50000</v>
          </cell>
        </row>
        <row r="560">
          <cell r="A560" t="str">
            <v>101310045-C25</v>
          </cell>
          <cell r="B560" t="str">
            <v>FS00</v>
          </cell>
          <cell r="C560" t="str">
            <v>101310045FS00</v>
          </cell>
          <cell r="D560">
            <v>101310045</v>
          </cell>
          <cell r="E560" t="str">
            <v>C25</v>
          </cell>
          <cell r="F560" t="str">
            <v>UN</v>
          </cell>
          <cell r="G560">
            <v>401.84359999999998</v>
          </cell>
          <cell r="H560" t="str">
            <v>FS00</v>
          </cell>
          <cell r="I560" t="str">
            <v>UN</v>
          </cell>
          <cell r="J560" t="b">
            <v>1</v>
          </cell>
          <cell r="K560">
            <v>25</v>
          </cell>
          <cell r="L560">
            <v>1</v>
          </cell>
          <cell r="M560">
            <v>25</v>
          </cell>
          <cell r="N560">
            <v>10046.09</v>
          </cell>
        </row>
        <row r="561">
          <cell r="A561" t="str">
            <v>101310038-C50</v>
          </cell>
          <cell r="B561" t="str">
            <v>FS00</v>
          </cell>
          <cell r="C561" t="str">
            <v>101310038FS00</v>
          </cell>
          <cell r="D561">
            <v>101310038</v>
          </cell>
          <cell r="E561" t="str">
            <v>C50</v>
          </cell>
          <cell r="F561" t="str">
            <v>UN</v>
          </cell>
          <cell r="G561">
            <v>123.20659999999999</v>
          </cell>
          <cell r="H561" t="str">
            <v>FS00</v>
          </cell>
          <cell r="I561" t="str">
            <v>UN</v>
          </cell>
          <cell r="J561" t="b">
            <v>1</v>
          </cell>
          <cell r="K561">
            <v>50</v>
          </cell>
          <cell r="L561">
            <v>1</v>
          </cell>
          <cell r="M561">
            <v>50</v>
          </cell>
          <cell r="N561">
            <v>6160.33</v>
          </cell>
        </row>
        <row r="562">
          <cell r="A562" t="str">
            <v>101310048-C25</v>
          </cell>
          <cell r="B562" t="str">
            <v>FS00</v>
          </cell>
          <cell r="C562" t="str">
            <v>101310048FS00</v>
          </cell>
          <cell r="D562">
            <v>101310048</v>
          </cell>
          <cell r="E562" t="str">
            <v>C25</v>
          </cell>
          <cell r="F562" t="str">
            <v>UN</v>
          </cell>
          <cell r="G562">
            <v>183</v>
          </cell>
          <cell r="H562" t="str">
            <v>FS00</v>
          </cell>
          <cell r="I562" t="str">
            <v>UN</v>
          </cell>
          <cell r="J562" t="b">
            <v>1</v>
          </cell>
          <cell r="K562">
            <v>25</v>
          </cell>
          <cell r="L562">
            <v>1</v>
          </cell>
          <cell r="M562">
            <v>25</v>
          </cell>
          <cell r="N562">
            <v>4575</v>
          </cell>
        </row>
        <row r="563">
          <cell r="A563" t="str">
            <v>101200010-C24</v>
          </cell>
          <cell r="B563" t="str">
            <v>FS00</v>
          </cell>
          <cell r="C563" t="str">
            <v>101200010FS00</v>
          </cell>
          <cell r="D563">
            <v>101200010</v>
          </cell>
          <cell r="E563" t="str">
            <v>C24</v>
          </cell>
          <cell r="F563" t="str">
            <v>UN</v>
          </cell>
          <cell r="G563">
            <v>730</v>
          </cell>
          <cell r="H563" t="str">
            <v>FS00</v>
          </cell>
          <cell r="I563" t="str">
            <v>UN</v>
          </cell>
          <cell r="J563" t="b">
            <v>1</v>
          </cell>
          <cell r="K563">
            <v>24</v>
          </cell>
          <cell r="L563">
            <v>1</v>
          </cell>
          <cell r="M563">
            <v>24</v>
          </cell>
          <cell r="N563">
            <v>17520</v>
          </cell>
        </row>
        <row r="564">
          <cell r="A564" t="str">
            <v>104523990-C48</v>
          </cell>
          <cell r="B564" t="str">
            <v>FS00</v>
          </cell>
          <cell r="C564" t="str">
            <v>104523990FS00</v>
          </cell>
          <cell r="D564">
            <v>104523990</v>
          </cell>
          <cell r="E564" t="str">
            <v>C48</v>
          </cell>
          <cell r="F564" t="str">
            <v>UN</v>
          </cell>
          <cell r="G564">
            <v>287.5</v>
          </cell>
          <cell r="H564" t="str">
            <v>FS00</v>
          </cell>
          <cell r="I564" t="str">
            <v>UN</v>
          </cell>
          <cell r="J564" t="b">
            <v>1</v>
          </cell>
          <cell r="K564">
            <v>48</v>
          </cell>
          <cell r="L564">
            <v>1</v>
          </cell>
          <cell r="M564">
            <v>48</v>
          </cell>
          <cell r="N564">
            <v>13800</v>
          </cell>
        </row>
        <row r="565">
          <cell r="A565" t="str">
            <v>104510130-C48</v>
          </cell>
          <cell r="B565" t="str">
            <v>FS00</v>
          </cell>
          <cell r="C565" t="str">
            <v>104510130FS00</v>
          </cell>
          <cell r="D565">
            <v>104510130</v>
          </cell>
          <cell r="E565" t="str">
            <v>C48</v>
          </cell>
          <cell r="F565" t="str">
            <v>UN</v>
          </cell>
          <cell r="G565">
            <v>278.26</v>
          </cell>
          <cell r="H565" t="str">
            <v>FS00</v>
          </cell>
          <cell r="I565" t="str">
            <v>UN</v>
          </cell>
          <cell r="J565" t="b">
            <v>1</v>
          </cell>
          <cell r="K565">
            <v>48</v>
          </cell>
          <cell r="L565">
            <v>1</v>
          </cell>
          <cell r="M565">
            <v>48</v>
          </cell>
          <cell r="N565">
            <v>13356.48</v>
          </cell>
        </row>
        <row r="566">
          <cell r="A566" t="str">
            <v>104526280-C48</v>
          </cell>
          <cell r="B566" t="str">
            <v>FS00</v>
          </cell>
          <cell r="C566" t="str">
            <v>104526280FS00</v>
          </cell>
          <cell r="D566">
            <v>104526280</v>
          </cell>
          <cell r="E566" t="str">
            <v>C48</v>
          </cell>
          <cell r="F566" t="str">
            <v>UN</v>
          </cell>
          <cell r="G566">
            <v>300</v>
          </cell>
          <cell r="H566" t="str">
            <v>FS00</v>
          </cell>
          <cell r="I566" t="str">
            <v>UN</v>
          </cell>
          <cell r="J566" t="b">
            <v>1</v>
          </cell>
          <cell r="K566">
            <v>48</v>
          </cell>
          <cell r="L566">
            <v>1</v>
          </cell>
          <cell r="M566">
            <v>48</v>
          </cell>
          <cell r="N566">
            <v>14400</v>
          </cell>
        </row>
        <row r="567">
          <cell r="A567" t="str">
            <v>104537710-KG</v>
          </cell>
          <cell r="B567" t="str">
            <v>FS00</v>
          </cell>
          <cell r="C567" t="str">
            <v>104537710FS00</v>
          </cell>
          <cell r="D567">
            <v>104537710</v>
          </cell>
          <cell r="E567" t="str">
            <v>KG</v>
          </cell>
          <cell r="F567" t="str">
            <v>KG</v>
          </cell>
          <cell r="G567">
            <v>6990</v>
          </cell>
          <cell r="H567" t="str">
            <v>FS00</v>
          </cell>
          <cell r="I567" t="str">
            <v>KG</v>
          </cell>
          <cell r="J567" t="b">
            <v>1</v>
          </cell>
          <cell r="K567">
            <v>1</v>
          </cell>
          <cell r="L567">
            <v>1</v>
          </cell>
          <cell r="M567">
            <v>1</v>
          </cell>
          <cell r="N567">
            <v>6990</v>
          </cell>
        </row>
        <row r="568">
          <cell r="A568" t="str">
            <v>104520880-CJ</v>
          </cell>
          <cell r="B568" t="str">
            <v>FS00</v>
          </cell>
          <cell r="C568" t="str">
            <v>104520880FS00</v>
          </cell>
          <cell r="D568">
            <v>104520880</v>
          </cell>
          <cell r="E568" t="str">
            <v>CJ</v>
          </cell>
          <cell r="F568" t="str">
            <v>KG</v>
          </cell>
          <cell r="G568">
            <v>6147.63</v>
          </cell>
          <cell r="H568" t="str">
            <v>FS00</v>
          </cell>
          <cell r="I568" t="str">
            <v>KG</v>
          </cell>
          <cell r="J568" t="b">
            <v>1</v>
          </cell>
          <cell r="K568">
            <v>10</v>
          </cell>
          <cell r="L568">
            <v>1</v>
          </cell>
          <cell r="M568">
            <v>10</v>
          </cell>
          <cell r="N568">
            <v>61476.3</v>
          </cell>
        </row>
        <row r="569">
          <cell r="A569" t="str">
            <v>104531380-C25</v>
          </cell>
          <cell r="B569" t="str">
            <v>FS00</v>
          </cell>
          <cell r="C569" t="str">
            <v>104531380FS00</v>
          </cell>
          <cell r="D569">
            <v>104531380</v>
          </cell>
          <cell r="E569" t="str">
            <v>C25</v>
          </cell>
          <cell r="F569" t="str">
            <v>UN</v>
          </cell>
          <cell r="G569">
            <v>335</v>
          </cell>
          <cell r="H569" t="str">
            <v>FS00</v>
          </cell>
          <cell r="I569" t="str">
            <v>UN</v>
          </cell>
          <cell r="J569" t="b">
            <v>1</v>
          </cell>
          <cell r="K569">
            <v>25</v>
          </cell>
          <cell r="L569">
            <v>1</v>
          </cell>
          <cell r="M569">
            <v>25</v>
          </cell>
          <cell r="N569">
            <v>8375</v>
          </cell>
        </row>
        <row r="570">
          <cell r="A570" t="str">
            <v>150001919-C26</v>
          </cell>
          <cell r="B570" t="str">
            <v>FS00</v>
          </cell>
          <cell r="C570" t="str">
            <v>150001919FS00</v>
          </cell>
          <cell r="D570">
            <v>150001919</v>
          </cell>
          <cell r="E570" t="str">
            <v>C26</v>
          </cell>
          <cell r="F570" t="str">
            <v>UN</v>
          </cell>
          <cell r="G570">
            <v>639.49</v>
          </cell>
          <cell r="H570" t="str">
            <v>FS00</v>
          </cell>
          <cell r="I570" t="str">
            <v>UN</v>
          </cell>
          <cell r="J570" t="b">
            <v>1</v>
          </cell>
          <cell r="K570">
            <v>26</v>
          </cell>
          <cell r="L570">
            <v>1</v>
          </cell>
          <cell r="M570">
            <v>26</v>
          </cell>
          <cell r="N570">
            <v>16626.740000000002</v>
          </cell>
        </row>
        <row r="571">
          <cell r="A571" t="str">
            <v>150001944-KG</v>
          </cell>
          <cell r="B571" t="str">
            <v>FS00</v>
          </cell>
          <cell r="C571" t="str">
            <v>150001944FS00</v>
          </cell>
          <cell r="D571">
            <v>150001944</v>
          </cell>
          <cell r="E571" t="str">
            <v>KG</v>
          </cell>
          <cell r="F571" t="str">
            <v>KG</v>
          </cell>
          <cell r="G571">
            <v>3978.01</v>
          </cell>
          <cell r="H571" t="str">
            <v>FS00</v>
          </cell>
          <cell r="I571" t="str">
            <v>KG</v>
          </cell>
          <cell r="J571" t="b">
            <v>1</v>
          </cell>
          <cell r="K571">
            <v>1</v>
          </cell>
          <cell r="L571">
            <v>1</v>
          </cell>
          <cell r="M571">
            <v>1</v>
          </cell>
          <cell r="N571">
            <v>3978.01</v>
          </cell>
        </row>
        <row r="572">
          <cell r="A572" t="str">
            <v>104531370-C25</v>
          </cell>
          <cell r="B572" t="str">
            <v>FS00</v>
          </cell>
          <cell r="C572" t="str">
            <v>104531370FS00</v>
          </cell>
          <cell r="D572">
            <v>104531370</v>
          </cell>
          <cell r="E572" t="str">
            <v>C25</v>
          </cell>
          <cell r="F572" t="str">
            <v>UN</v>
          </cell>
          <cell r="G572">
            <v>438</v>
          </cell>
          <cell r="H572" t="str">
            <v>FS00</v>
          </cell>
          <cell r="I572" t="str">
            <v>UN</v>
          </cell>
          <cell r="J572" t="b">
            <v>1</v>
          </cell>
          <cell r="K572">
            <v>25</v>
          </cell>
          <cell r="L572">
            <v>1</v>
          </cell>
          <cell r="M572">
            <v>25</v>
          </cell>
          <cell r="N572">
            <v>10950</v>
          </cell>
        </row>
        <row r="573">
          <cell r="A573" t="str">
            <v>104343310-KG</v>
          </cell>
          <cell r="B573" t="str">
            <v>FS00</v>
          </cell>
          <cell r="C573" t="str">
            <v>104343310FS00</v>
          </cell>
          <cell r="D573">
            <v>104343310</v>
          </cell>
          <cell r="E573" t="str">
            <v>KG</v>
          </cell>
          <cell r="F573" t="str">
            <v>KG</v>
          </cell>
          <cell r="G573">
            <v>1458.41</v>
          </cell>
          <cell r="H573" t="str">
            <v>FS00</v>
          </cell>
          <cell r="I573" t="str">
            <v>KG</v>
          </cell>
          <cell r="J573" t="b">
            <v>1</v>
          </cell>
          <cell r="K573">
            <v>1</v>
          </cell>
          <cell r="L573">
            <v>1</v>
          </cell>
          <cell r="M573">
            <v>1</v>
          </cell>
          <cell r="N573">
            <v>1458.41</v>
          </cell>
        </row>
        <row r="574">
          <cell r="A574" t="str">
            <v>104519590-C04</v>
          </cell>
          <cell r="B574" t="str">
            <v>FS00</v>
          </cell>
          <cell r="C574" t="str">
            <v>104519590FS00</v>
          </cell>
          <cell r="D574">
            <v>104519590</v>
          </cell>
          <cell r="E574" t="str">
            <v>C04</v>
          </cell>
          <cell r="F574" t="str">
            <v>UN</v>
          </cell>
          <cell r="G574">
            <v>4709</v>
          </cell>
          <cell r="H574" t="str">
            <v>FS00</v>
          </cell>
          <cell r="I574" t="str">
            <v>UN</v>
          </cell>
          <cell r="J574" t="b">
            <v>1</v>
          </cell>
          <cell r="K574">
            <v>4</v>
          </cell>
          <cell r="L574">
            <v>1</v>
          </cell>
          <cell r="M574">
            <v>4</v>
          </cell>
          <cell r="N574">
            <v>18836</v>
          </cell>
        </row>
        <row r="575">
          <cell r="A575" t="str">
            <v>104520730-C06</v>
          </cell>
          <cell r="B575" t="str">
            <v>FS00</v>
          </cell>
          <cell r="C575" t="str">
            <v>104520730FS00</v>
          </cell>
          <cell r="D575">
            <v>104520730</v>
          </cell>
          <cell r="E575" t="str">
            <v>C06</v>
          </cell>
          <cell r="F575" t="str">
            <v>UN</v>
          </cell>
          <cell r="G575">
            <v>6542</v>
          </cell>
          <cell r="H575" t="str">
            <v>FS00</v>
          </cell>
          <cell r="I575" t="str">
            <v>UN</v>
          </cell>
          <cell r="J575" t="b">
            <v>1</v>
          </cell>
          <cell r="K575">
            <v>6</v>
          </cell>
          <cell r="L575">
            <v>1</v>
          </cell>
          <cell r="M575">
            <v>6</v>
          </cell>
          <cell r="N575">
            <v>39252</v>
          </cell>
        </row>
        <row r="576">
          <cell r="A576" t="str">
            <v>104519580-C04</v>
          </cell>
          <cell r="B576" t="str">
            <v>FS00</v>
          </cell>
          <cell r="C576" t="str">
            <v>104519580FS00</v>
          </cell>
          <cell r="D576">
            <v>104519580</v>
          </cell>
          <cell r="E576" t="str">
            <v>C04</v>
          </cell>
          <cell r="F576" t="str">
            <v>UN</v>
          </cell>
          <cell r="G576">
            <v>4405.51</v>
          </cell>
          <cell r="H576" t="str">
            <v>FS00</v>
          </cell>
          <cell r="I576" t="str">
            <v>UN</v>
          </cell>
          <cell r="J576" t="b">
            <v>1</v>
          </cell>
          <cell r="K576">
            <v>4</v>
          </cell>
          <cell r="L576">
            <v>1</v>
          </cell>
          <cell r="M576">
            <v>4</v>
          </cell>
          <cell r="N576">
            <v>17622.04</v>
          </cell>
        </row>
        <row r="577">
          <cell r="A577" t="str">
            <v>104547610-KG</v>
          </cell>
          <cell r="B577" t="str">
            <v>FS00</v>
          </cell>
          <cell r="C577" t="str">
            <v>104547610FS00</v>
          </cell>
          <cell r="D577">
            <v>104547610</v>
          </cell>
          <cell r="E577" t="str">
            <v>KG</v>
          </cell>
          <cell r="F577" t="str">
            <v>KG</v>
          </cell>
          <cell r="G577">
            <v>7000</v>
          </cell>
          <cell r="H577" t="str">
            <v>FS00</v>
          </cell>
          <cell r="I577" t="str">
            <v>KG</v>
          </cell>
          <cell r="J577" t="b">
            <v>1</v>
          </cell>
          <cell r="K577">
            <v>1</v>
          </cell>
          <cell r="L577">
            <v>1</v>
          </cell>
          <cell r="M577">
            <v>1</v>
          </cell>
          <cell r="N577">
            <v>7000</v>
          </cell>
        </row>
        <row r="578">
          <cell r="A578" t="str">
            <v>104519330-C48</v>
          </cell>
          <cell r="B578" t="str">
            <v>FS00</v>
          </cell>
          <cell r="C578" t="str">
            <v>104519330FS00</v>
          </cell>
          <cell r="D578">
            <v>104519330</v>
          </cell>
          <cell r="E578" t="str">
            <v>C48</v>
          </cell>
          <cell r="F578" t="str">
            <v>UN</v>
          </cell>
          <cell r="G578">
            <v>909.09</v>
          </cell>
          <cell r="H578" t="str">
            <v>FS00</v>
          </cell>
          <cell r="I578" t="str">
            <v>UN</v>
          </cell>
          <cell r="J578" t="b">
            <v>1</v>
          </cell>
          <cell r="K578">
            <v>48</v>
          </cell>
          <cell r="L578">
            <v>1</v>
          </cell>
          <cell r="M578">
            <v>48</v>
          </cell>
          <cell r="N578">
            <v>43636.32</v>
          </cell>
        </row>
        <row r="579">
          <cell r="A579" t="str">
            <v>104523510-C30</v>
          </cell>
          <cell r="B579" t="str">
            <v>FS00</v>
          </cell>
          <cell r="C579" t="str">
            <v>104523510FS00</v>
          </cell>
          <cell r="D579">
            <v>104523510</v>
          </cell>
          <cell r="E579" t="str">
            <v>C30</v>
          </cell>
          <cell r="F579" t="str">
            <v>UN</v>
          </cell>
          <cell r="G579">
            <v>1230</v>
          </cell>
          <cell r="H579" t="str">
            <v>FS00</v>
          </cell>
          <cell r="I579" t="str">
            <v>UN</v>
          </cell>
          <cell r="J579" t="b">
            <v>1</v>
          </cell>
          <cell r="K579">
            <v>30</v>
          </cell>
          <cell r="L579">
            <v>1</v>
          </cell>
          <cell r="M579">
            <v>30</v>
          </cell>
          <cell r="N579">
            <v>36900</v>
          </cell>
        </row>
        <row r="580">
          <cell r="A580" t="str">
            <v>104529190-C24</v>
          </cell>
          <cell r="B580" t="str">
            <v>FS00</v>
          </cell>
          <cell r="C580" t="str">
            <v>104529190FS00</v>
          </cell>
          <cell r="D580">
            <v>104529190</v>
          </cell>
          <cell r="E580" t="str">
            <v>C24</v>
          </cell>
          <cell r="F580" t="str">
            <v>UN</v>
          </cell>
          <cell r="G580">
            <v>1626</v>
          </cell>
          <cell r="H580" t="str">
            <v>FS00</v>
          </cell>
          <cell r="I580" t="str">
            <v>UN</v>
          </cell>
          <cell r="J580" t="b">
            <v>1</v>
          </cell>
          <cell r="K580">
            <v>24</v>
          </cell>
          <cell r="L580">
            <v>1</v>
          </cell>
          <cell r="M580">
            <v>24</v>
          </cell>
          <cell r="N580">
            <v>39024</v>
          </cell>
        </row>
        <row r="581">
          <cell r="A581" t="str">
            <v>104545060-KG</v>
          </cell>
          <cell r="B581" t="str">
            <v>FS00</v>
          </cell>
          <cell r="C581" t="str">
            <v>104545060FS00</v>
          </cell>
          <cell r="D581">
            <v>104545060</v>
          </cell>
          <cell r="E581" t="str">
            <v>KG</v>
          </cell>
          <cell r="F581" t="str">
            <v>KG</v>
          </cell>
          <cell r="G581">
            <v>7686</v>
          </cell>
          <cell r="H581" t="str">
            <v>FS00</v>
          </cell>
          <cell r="I581" t="str">
            <v>KG</v>
          </cell>
          <cell r="J581" t="b">
            <v>1</v>
          </cell>
          <cell r="K581">
            <v>1</v>
          </cell>
          <cell r="L581">
            <v>1</v>
          </cell>
          <cell r="M581">
            <v>1</v>
          </cell>
          <cell r="N581">
            <v>7686</v>
          </cell>
        </row>
        <row r="582">
          <cell r="A582" t="str">
            <v>104523750-C27</v>
          </cell>
          <cell r="B582" t="str">
            <v>FS00</v>
          </cell>
          <cell r="C582" t="str">
            <v>104523750FS00</v>
          </cell>
          <cell r="D582">
            <v>104523750</v>
          </cell>
          <cell r="E582" t="str">
            <v>C27</v>
          </cell>
          <cell r="F582" t="str">
            <v>UN</v>
          </cell>
          <cell r="G582">
            <v>513.85</v>
          </cell>
          <cell r="H582" t="str">
            <v>FS00</v>
          </cell>
          <cell r="I582" t="str">
            <v>UN</v>
          </cell>
          <cell r="J582" t="b">
            <v>1</v>
          </cell>
          <cell r="K582">
            <v>27</v>
          </cell>
          <cell r="L582">
            <v>1</v>
          </cell>
          <cell r="M582">
            <v>27</v>
          </cell>
          <cell r="N582">
            <v>13873.95</v>
          </cell>
        </row>
        <row r="583">
          <cell r="A583" t="str">
            <v>104548940-Z00</v>
          </cell>
          <cell r="B583" t="str">
            <v>FS00</v>
          </cell>
          <cell r="C583" t="str">
            <v>104548940FS00</v>
          </cell>
          <cell r="D583">
            <v>104548940</v>
          </cell>
          <cell r="E583" t="str">
            <v>Z00</v>
          </cell>
          <cell r="F583" t="str">
            <v>UN</v>
          </cell>
          <cell r="G583">
            <v>659</v>
          </cell>
          <cell r="H583" t="str">
            <v>FS00</v>
          </cell>
          <cell r="I583" t="str">
            <v>UN</v>
          </cell>
          <cell r="J583" t="b">
            <v>1</v>
          </cell>
          <cell r="K583">
            <v>100</v>
          </cell>
          <cell r="L583">
            <v>1</v>
          </cell>
          <cell r="M583">
            <v>100</v>
          </cell>
          <cell r="N583">
            <v>65900</v>
          </cell>
        </row>
        <row r="584">
          <cell r="A584" t="str">
            <v>104524840-C24</v>
          </cell>
          <cell r="B584" t="str">
            <v>FS00</v>
          </cell>
          <cell r="C584" t="str">
            <v>104524840FS00</v>
          </cell>
          <cell r="D584">
            <v>104524840</v>
          </cell>
          <cell r="E584" t="str">
            <v>C24</v>
          </cell>
          <cell r="F584" t="str">
            <v>UN</v>
          </cell>
          <cell r="G584">
            <v>1125.6199999999999</v>
          </cell>
          <cell r="H584" t="str">
            <v>FS00</v>
          </cell>
          <cell r="I584" t="str">
            <v>UN</v>
          </cell>
          <cell r="J584" t="b">
            <v>1</v>
          </cell>
          <cell r="K584">
            <v>24</v>
          </cell>
          <cell r="L584">
            <v>1</v>
          </cell>
          <cell r="M584">
            <v>24</v>
          </cell>
          <cell r="N584">
            <v>27014.879999999997</v>
          </cell>
        </row>
        <row r="585">
          <cell r="A585" t="str">
            <v>150001020-D16</v>
          </cell>
          <cell r="B585" t="str">
            <v>FS00</v>
          </cell>
          <cell r="C585" t="str">
            <v>150001020FS00</v>
          </cell>
          <cell r="D585">
            <v>150001020</v>
          </cell>
          <cell r="E585" t="str">
            <v>D16</v>
          </cell>
          <cell r="F585" t="str">
            <v>CJ</v>
          </cell>
          <cell r="G585">
            <v>5375.99</v>
          </cell>
          <cell r="H585" t="str">
            <v>FS00</v>
          </cell>
          <cell r="I585" t="str">
            <v>CJ</v>
          </cell>
          <cell r="J585" t="b">
            <v>1</v>
          </cell>
          <cell r="K585">
            <v>1</v>
          </cell>
          <cell r="L585">
            <v>1</v>
          </cell>
          <cell r="M585">
            <v>1</v>
          </cell>
          <cell r="N585">
            <v>5375.99</v>
          </cell>
        </row>
        <row r="586">
          <cell r="A586" t="str">
            <v>103001080-C02</v>
          </cell>
          <cell r="B586" t="str">
            <v>FS00</v>
          </cell>
          <cell r="C586" t="str">
            <v>103001080FS00</v>
          </cell>
          <cell r="D586">
            <v>103001080</v>
          </cell>
          <cell r="E586" t="str">
            <v>C02</v>
          </cell>
          <cell r="F586" t="str">
            <v>C02</v>
          </cell>
          <cell r="G586">
            <v>73018.429999999993</v>
          </cell>
          <cell r="H586" t="str">
            <v>FS00</v>
          </cell>
          <cell r="I586" t="str">
            <v>C02</v>
          </cell>
          <cell r="J586" t="b">
            <v>1</v>
          </cell>
          <cell r="K586">
            <v>1</v>
          </cell>
          <cell r="L586">
            <v>1</v>
          </cell>
          <cell r="M586">
            <v>1</v>
          </cell>
          <cell r="N586">
            <v>73018.429999999993</v>
          </cell>
        </row>
        <row r="587">
          <cell r="A587" t="str">
            <v>104521840-C01</v>
          </cell>
          <cell r="B587" t="str">
            <v>FS00</v>
          </cell>
          <cell r="C587" t="str">
            <v>104521840FS00</v>
          </cell>
          <cell r="D587">
            <v>104521840</v>
          </cell>
          <cell r="E587" t="str">
            <v>C01</v>
          </cell>
          <cell r="F587" t="str">
            <v>C01</v>
          </cell>
          <cell r="G587">
            <v>43095</v>
          </cell>
          <cell r="H587" t="str">
            <v>FS00</v>
          </cell>
          <cell r="I587" t="str">
            <v>C01</v>
          </cell>
          <cell r="J587" t="b">
            <v>1</v>
          </cell>
          <cell r="K587">
            <v>1</v>
          </cell>
          <cell r="L587">
            <v>1</v>
          </cell>
          <cell r="M587">
            <v>1</v>
          </cell>
          <cell r="N587">
            <v>43095</v>
          </cell>
        </row>
        <row r="588">
          <cell r="A588" t="str">
            <v>150001070-C24</v>
          </cell>
          <cell r="B588" t="str">
            <v>FS00</v>
          </cell>
          <cell r="C588" t="str">
            <v>150001070FS00</v>
          </cell>
          <cell r="D588">
            <v>150001070</v>
          </cell>
          <cell r="E588" t="str">
            <v>C24</v>
          </cell>
          <cell r="F588" t="str">
            <v>UN</v>
          </cell>
          <cell r="G588">
            <v>337.95</v>
          </cell>
          <cell r="H588" t="str">
            <v>FS00</v>
          </cell>
          <cell r="I588" t="str">
            <v>UN</v>
          </cell>
          <cell r="J588" t="b">
            <v>1</v>
          </cell>
          <cell r="K588">
            <v>24</v>
          </cell>
          <cell r="L588">
            <v>1</v>
          </cell>
          <cell r="M588">
            <v>24</v>
          </cell>
          <cell r="N588">
            <v>8110.7999999999993</v>
          </cell>
        </row>
        <row r="589">
          <cell r="A589" t="str">
            <v>150001437-C24</v>
          </cell>
          <cell r="B589" t="str">
            <v>FS00</v>
          </cell>
          <cell r="C589" t="str">
            <v>150001437FS00</v>
          </cell>
          <cell r="D589">
            <v>150001437</v>
          </cell>
          <cell r="E589" t="str">
            <v>C24</v>
          </cell>
          <cell r="F589" t="str">
            <v>UN</v>
          </cell>
          <cell r="G589">
            <v>329</v>
          </cell>
          <cell r="H589" t="str">
            <v>FS00</v>
          </cell>
          <cell r="I589" t="str">
            <v>UN</v>
          </cell>
          <cell r="J589" t="b">
            <v>1</v>
          </cell>
          <cell r="K589">
            <v>24</v>
          </cell>
          <cell r="L589">
            <v>1</v>
          </cell>
          <cell r="M589">
            <v>24</v>
          </cell>
          <cell r="N589">
            <v>7896</v>
          </cell>
        </row>
        <row r="590">
          <cell r="A590" t="str">
            <v>104532120-C30</v>
          </cell>
          <cell r="B590" t="str">
            <v>FS00</v>
          </cell>
          <cell r="C590" t="str">
            <v>104532120FS00</v>
          </cell>
          <cell r="D590">
            <v>104532120</v>
          </cell>
          <cell r="E590" t="str">
            <v>C30</v>
          </cell>
          <cell r="F590" t="str">
            <v>UN</v>
          </cell>
          <cell r="G590">
            <v>306</v>
          </cell>
          <cell r="H590" t="str">
            <v>FS00</v>
          </cell>
          <cell r="I590" t="str">
            <v>UN</v>
          </cell>
          <cell r="J590" t="b">
            <v>1</v>
          </cell>
          <cell r="K590">
            <v>30</v>
          </cell>
          <cell r="L590">
            <v>1</v>
          </cell>
          <cell r="M590">
            <v>30</v>
          </cell>
          <cell r="N590">
            <v>9180</v>
          </cell>
        </row>
        <row r="591">
          <cell r="A591" t="str">
            <v>104532110-C30</v>
          </cell>
          <cell r="B591" t="str">
            <v>FS00</v>
          </cell>
          <cell r="C591" t="str">
            <v>104532110FS00</v>
          </cell>
          <cell r="D591">
            <v>104532110</v>
          </cell>
          <cell r="E591" t="str">
            <v>C30</v>
          </cell>
          <cell r="F591" t="str">
            <v>UN</v>
          </cell>
          <cell r="G591">
            <v>305</v>
          </cell>
          <cell r="H591" t="str">
            <v>FS00</v>
          </cell>
          <cell r="I591" t="str">
            <v>UN</v>
          </cell>
          <cell r="J591" t="b">
            <v>1</v>
          </cell>
          <cell r="K591">
            <v>30</v>
          </cell>
          <cell r="L591">
            <v>1</v>
          </cell>
          <cell r="M591">
            <v>30</v>
          </cell>
          <cell r="N591">
            <v>9150</v>
          </cell>
        </row>
        <row r="592">
          <cell r="A592" t="str">
            <v>150001436-C24</v>
          </cell>
          <cell r="B592" t="str">
            <v>FS00</v>
          </cell>
          <cell r="C592" t="str">
            <v>150001436FS00</v>
          </cell>
          <cell r="D592">
            <v>150001436</v>
          </cell>
          <cell r="E592" t="str">
            <v>C24</v>
          </cell>
          <cell r="F592" t="str">
            <v>UN</v>
          </cell>
          <cell r="G592">
            <v>332</v>
          </cell>
          <cell r="H592" t="str">
            <v>FS00</v>
          </cell>
          <cell r="I592" t="str">
            <v>UN</v>
          </cell>
          <cell r="J592" t="b">
            <v>1</v>
          </cell>
          <cell r="K592">
            <v>24</v>
          </cell>
          <cell r="L592">
            <v>1</v>
          </cell>
          <cell r="M592">
            <v>24</v>
          </cell>
          <cell r="N592">
            <v>7968</v>
          </cell>
        </row>
        <row r="593">
          <cell r="A593" t="str">
            <v>104545200-UN</v>
          </cell>
          <cell r="B593" t="str">
            <v>FS00</v>
          </cell>
          <cell r="C593" t="str">
            <v>104545200FS00</v>
          </cell>
          <cell r="D593">
            <v>104545200</v>
          </cell>
          <cell r="E593" t="str">
            <v>UN</v>
          </cell>
          <cell r="F593" t="str">
            <v>UN</v>
          </cell>
          <cell r="G593">
            <v>350000</v>
          </cell>
          <cell r="H593" t="str">
            <v>FS00</v>
          </cell>
          <cell r="I593" t="str">
            <v>UN</v>
          </cell>
          <cell r="J593" t="b">
            <v>1</v>
          </cell>
          <cell r="K593">
            <v>1</v>
          </cell>
          <cell r="L593">
            <v>1</v>
          </cell>
          <cell r="M593">
            <v>1</v>
          </cell>
          <cell r="N593">
            <v>350000</v>
          </cell>
        </row>
        <row r="594">
          <cell r="A594" t="str">
            <v>40002147-UN</v>
          </cell>
          <cell r="B594" t="str">
            <v>FS00</v>
          </cell>
          <cell r="C594" t="str">
            <v>40002147FS00</v>
          </cell>
          <cell r="D594">
            <v>40002147</v>
          </cell>
          <cell r="E594" t="str">
            <v>UN</v>
          </cell>
          <cell r="F594" t="str">
            <v>UN</v>
          </cell>
          <cell r="G594">
            <v>60764.69</v>
          </cell>
          <cell r="H594" t="str">
            <v>FS00</v>
          </cell>
          <cell r="I594" t="str">
            <v>UN</v>
          </cell>
          <cell r="J594" t="b">
            <v>1</v>
          </cell>
          <cell r="K594">
            <v>1</v>
          </cell>
          <cell r="L594">
            <v>1</v>
          </cell>
          <cell r="M594">
            <v>1</v>
          </cell>
          <cell r="N594">
            <v>60764.69</v>
          </cell>
        </row>
        <row r="595">
          <cell r="A595" t="str">
            <v>105020070-UN</v>
          </cell>
          <cell r="B595" t="str">
            <v>FS00</v>
          </cell>
          <cell r="C595" t="str">
            <v>105020070FS00</v>
          </cell>
          <cell r="D595">
            <v>105020070</v>
          </cell>
          <cell r="E595" t="str">
            <v>UN</v>
          </cell>
          <cell r="F595" t="str">
            <v>UN</v>
          </cell>
          <cell r="G595">
            <v>34673.19</v>
          </cell>
          <cell r="H595" t="str">
            <v>FS00</v>
          </cell>
          <cell r="I595" t="str">
            <v>UN</v>
          </cell>
          <cell r="J595" t="b">
            <v>1</v>
          </cell>
          <cell r="K595">
            <v>1</v>
          </cell>
          <cell r="L595">
            <v>1</v>
          </cell>
          <cell r="M595">
            <v>1</v>
          </cell>
          <cell r="N595">
            <v>34673.19</v>
          </cell>
        </row>
        <row r="596">
          <cell r="A596" t="str">
            <v>40004996-UN</v>
          </cell>
          <cell r="B596" t="str">
            <v>FS00</v>
          </cell>
          <cell r="C596" t="str">
            <v>40004996FS00</v>
          </cell>
          <cell r="D596">
            <v>40004996</v>
          </cell>
          <cell r="E596" t="str">
            <v>UN</v>
          </cell>
          <cell r="F596" t="str">
            <v>UN</v>
          </cell>
          <cell r="G596">
            <v>124034.07</v>
          </cell>
          <cell r="H596" t="str">
            <v>FS00</v>
          </cell>
          <cell r="I596" t="str">
            <v>UN</v>
          </cell>
          <cell r="J596" t="b">
            <v>1</v>
          </cell>
          <cell r="K596">
            <v>1</v>
          </cell>
          <cell r="L596">
            <v>1</v>
          </cell>
          <cell r="M596">
            <v>1</v>
          </cell>
          <cell r="N596">
            <v>124034.07</v>
          </cell>
        </row>
        <row r="597">
          <cell r="A597" t="str">
            <v>104544240-UN</v>
          </cell>
          <cell r="B597" t="str">
            <v>FS00</v>
          </cell>
          <cell r="C597" t="str">
            <v>104544240FS00</v>
          </cell>
          <cell r="D597">
            <v>104544240</v>
          </cell>
          <cell r="E597" t="str">
            <v>UN</v>
          </cell>
          <cell r="F597" t="str">
            <v>UN</v>
          </cell>
          <cell r="G597">
            <v>15708</v>
          </cell>
          <cell r="H597" t="str">
            <v>FS00</v>
          </cell>
          <cell r="I597" t="str">
            <v>UN</v>
          </cell>
          <cell r="J597" t="b">
            <v>1</v>
          </cell>
          <cell r="K597">
            <v>1</v>
          </cell>
          <cell r="L597">
            <v>1</v>
          </cell>
          <cell r="M597">
            <v>1</v>
          </cell>
          <cell r="N597">
            <v>15708</v>
          </cell>
        </row>
        <row r="598">
          <cell r="A598" t="str">
            <v>92009365-UN</v>
          </cell>
          <cell r="B598" t="str">
            <v>FS00</v>
          </cell>
          <cell r="C598" t="str">
            <v>92009365FS00</v>
          </cell>
          <cell r="D598">
            <v>92009365</v>
          </cell>
          <cell r="E598" t="str">
            <v>UN</v>
          </cell>
          <cell r="F598" t="str">
            <v>UN</v>
          </cell>
          <cell r="G598">
            <v>93024</v>
          </cell>
          <cell r="H598" t="str">
            <v>FS00</v>
          </cell>
          <cell r="I598" t="str">
            <v>UN</v>
          </cell>
          <cell r="J598" t="b">
            <v>1</v>
          </cell>
          <cell r="K598">
            <v>1</v>
          </cell>
          <cell r="L598">
            <v>1</v>
          </cell>
          <cell r="M598">
            <v>1</v>
          </cell>
          <cell r="N598">
            <v>93024</v>
          </cell>
        </row>
        <row r="599">
          <cell r="A599" t="str">
            <v>104518540-UN</v>
          </cell>
          <cell r="B599" t="str">
            <v>FS00</v>
          </cell>
          <cell r="C599" t="str">
            <v>104518540FS00</v>
          </cell>
          <cell r="D599">
            <v>104518540</v>
          </cell>
          <cell r="E599" t="str">
            <v>UN</v>
          </cell>
          <cell r="F599" t="str">
            <v>UN</v>
          </cell>
          <cell r="G599">
            <v>45666.2</v>
          </cell>
          <cell r="H599" t="str">
            <v>FS00</v>
          </cell>
          <cell r="I599" t="str">
            <v>UN</v>
          </cell>
          <cell r="J599" t="b">
            <v>1</v>
          </cell>
          <cell r="K599">
            <v>1</v>
          </cell>
          <cell r="L599">
            <v>1</v>
          </cell>
          <cell r="M599">
            <v>1</v>
          </cell>
          <cell r="N599">
            <v>45666.2</v>
          </cell>
        </row>
        <row r="600">
          <cell r="A600" t="str">
            <v>104523020-UN</v>
          </cell>
          <cell r="B600" t="str">
            <v>FS00</v>
          </cell>
          <cell r="C600" t="str">
            <v>104523020FS00</v>
          </cell>
          <cell r="D600">
            <v>104523020</v>
          </cell>
          <cell r="E600" t="str">
            <v>UN</v>
          </cell>
          <cell r="F600" t="str">
            <v>UN</v>
          </cell>
          <cell r="G600">
            <v>4738</v>
          </cell>
          <cell r="H600" t="str">
            <v>FS00</v>
          </cell>
          <cell r="I600" t="str">
            <v>UN</v>
          </cell>
          <cell r="J600" t="b">
            <v>1</v>
          </cell>
          <cell r="K600">
            <v>1</v>
          </cell>
          <cell r="L600">
            <v>1</v>
          </cell>
          <cell r="M600">
            <v>1</v>
          </cell>
          <cell r="N600">
            <v>4738</v>
          </cell>
        </row>
        <row r="601">
          <cell r="A601" t="str">
            <v>104523030-UN</v>
          </cell>
          <cell r="B601" t="str">
            <v>FS00</v>
          </cell>
          <cell r="C601" t="str">
            <v>104523030FS00</v>
          </cell>
          <cell r="D601">
            <v>104523030</v>
          </cell>
          <cell r="E601" t="str">
            <v>UN</v>
          </cell>
          <cell r="F601" t="str">
            <v>UN</v>
          </cell>
          <cell r="G601">
            <v>3840</v>
          </cell>
          <cell r="H601" t="str">
            <v>FS00</v>
          </cell>
          <cell r="I601" t="str">
            <v>UN</v>
          </cell>
          <cell r="J601" t="b">
            <v>1</v>
          </cell>
          <cell r="K601">
            <v>1</v>
          </cell>
          <cell r="L601">
            <v>1</v>
          </cell>
          <cell r="M601">
            <v>1</v>
          </cell>
          <cell r="N601">
            <v>3840</v>
          </cell>
        </row>
        <row r="602">
          <cell r="A602" t="str">
            <v>105201430-UN</v>
          </cell>
          <cell r="B602" t="str">
            <v>FS00</v>
          </cell>
          <cell r="C602" t="str">
            <v>105201430FS00</v>
          </cell>
          <cell r="D602">
            <v>105201430</v>
          </cell>
          <cell r="E602" t="str">
            <v>UN</v>
          </cell>
          <cell r="F602" t="str">
            <v>UN</v>
          </cell>
          <cell r="G602">
            <v>7919.81</v>
          </cell>
          <cell r="H602" t="str">
            <v>FS00</v>
          </cell>
          <cell r="I602" t="str">
            <v>UN</v>
          </cell>
          <cell r="J602" t="b">
            <v>1</v>
          </cell>
          <cell r="K602">
            <v>1</v>
          </cell>
          <cell r="L602">
            <v>1</v>
          </cell>
          <cell r="M602">
            <v>1</v>
          </cell>
          <cell r="N602">
            <v>7919.81</v>
          </cell>
        </row>
        <row r="603">
          <cell r="A603" t="str">
            <v>104518560-UN</v>
          </cell>
          <cell r="B603" t="str">
            <v>FS00</v>
          </cell>
          <cell r="C603" t="str">
            <v>104518560FS00</v>
          </cell>
          <cell r="D603">
            <v>104518560</v>
          </cell>
          <cell r="E603" t="str">
            <v>UN</v>
          </cell>
          <cell r="F603" t="str">
            <v>UN</v>
          </cell>
          <cell r="G603">
            <v>128022.5</v>
          </cell>
          <cell r="H603" t="str">
            <v>FS00</v>
          </cell>
          <cell r="I603" t="str">
            <v>UN</v>
          </cell>
          <cell r="J603" t="b">
            <v>1</v>
          </cell>
          <cell r="K603">
            <v>1</v>
          </cell>
          <cell r="L603">
            <v>1</v>
          </cell>
          <cell r="M603">
            <v>1</v>
          </cell>
          <cell r="N603">
            <v>128022.5</v>
          </cell>
        </row>
        <row r="604">
          <cell r="A604" t="str">
            <v>104518550-UN</v>
          </cell>
          <cell r="B604" t="str">
            <v>FS00</v>
          </cell>
          <cell r="C604" t="str">
            <v>104518550FS00</v>
          </cell>
          <cell r="D604">
            <v>104518550</v>
          </cell>
          <cell r="E604" t="str">
            <v>UN</v>
          </cell>
          <cell r="F604" t="str">
            <v>UN</v>
          </cell>
          <cell r="G604">
            <v>92267.75</v>
          </cell>
          <cell r="H604" t="str">
            <v>FS00</v>
          </cell>
          <cell r="I604" t="str">
            <v>UN</v>
          </cell>
          <cell r="J604" t="b">
            <v>1</v>
          </cell>
          <cell r="K604">
            <v>1</v>
          </cell>
          <cell r="L604">
            <v>1</v>
          </cell>
          <cell r="M604">
            <v>1</v>
          </cell>
          <cell r="N604">
            <v>92267.75</v>
          </cell>
        </row>
        <row r="605">
          <cell r="A605" t="str">
            <v>104544230-UN</v>
          </cell>
          <cell r="B605" t="str">
            <v>FS00</v>
          </cell>
          <cell r="C605" t="str">
            <v>104544230FS00</v>
          </cell>
          <cell r="D605">
            <v>104544230</v>
          </cell>
          <cell r="E605" t="str">
            <v>UN</v>
          </cell>
          <cell r="F605" t="str">
            <v>UN</v>
          </cell>
          <cell r="G605">
            <v>58000</v>
          </cell>
          <cell r="H605" t="str">
            <v>FS00</v>
          </cell>
          <cell r="I605" t="str">
            <v>UN</v>
          </cell>
          <cell r="J605" t="b">
            <v>1</v>
          </cell>
          <cell r="K605">
            <v>1</v>
          </cell>
          <cell r="L605">
            <v>1</v>
          </cell>
          <cell r="M605">
            <v>1</v>
          </cell>
          <cell r="N605">
            <v>58000</v>
          </cell>
        </row>
        <row r="606">
          <cell r="A606" t="str">
            <v>104522590-Y50</v>
          </cell>
          <cell r="B606" t="str">
            <v>FS00</v>
          </cell>
          <cell r="C606" t="str">
            <v>104522590FS00</v>
          </cell>
          <cell r="D606">
            <v>104522590</v>
          </cell>
          <cell r="E606" t="str">
            <v>Y50</v>
          </cell>
          <cell r="F606" t="str">
            <v>UN</v>
          </cell>
          <cell r="G606">
            <v>112</v>
          </cell>
          <cell r="H606" t="str">
            <v>FS00</v>
          </cell>
          <cell r="I606" t="str">
            <v>UN</v>
          </cell>
          <cell r="J606" t="b">
            <v>1</v>
          </cell>
          <cell r="K606">
            <v>250</v>
          </cell>
          <cell r="L606">
            <v>1</v>
          </cell>
          <cell r="M606">
            <v>250</v>
          </cell>
          <cell r="N606">
            <v>28000</v>
          </cell>
        </row>
        <row r="607">
          <cell r="A607" t="str">
            <v>104522600-V00</v>
          </cell>
          <cell r="B607" t="str">
            <v>FS00</v>
          </cell>
          <cell r="C607" t="str">
            <v>104522600FS00</v>
          </cell>
          <cell r="D607">
            <v>104522600</v>
          </cell>
          <cell r="E607" t="str">
            <v>V00</v>
          </cell>
          <cell r="F607" t="str">
            <v>UN</v>
          </cell>
          <cell r="G607">
            <v>51</v>
          </cell>
          <cell r="H607" t="str">
            <v>FS00</v>
          </cell>
          <cell r="I607" t="str">
            <v>UN</v>
          </cell>
          <cell r="J607" t="b">
            <v>1</v>
          </cell>
          <cell r="K607">
            <v>500</v>
          </cell>
          <cell r="L607">
            <v>1</v>
          </cell>
          <cell r="M607">
            <v>500</v>
          </cell>
          <cell r="N607">
            <v>25500</v>
          </cell>
        </row>
        <row r="608">
          <cell r="A608" t="str">
            <v>104518530-UN</v>
          </cell>
          <cell r="B608" t="str">
            <v>FS00</v>
          </cell>
          <cell r="C608" t="str">
            <v>104518530FS00</v>
          </cell>
          <cell r="D608">
            <v>104518530</v>
          </cell>
          <cell r="E608" t="str">
            <v>UN</v>
          </cell>
          <cell r="F608" t="str">
            <v>UN</v>
          </cell>
          <cell r="G608">
            <v>14786.33</v>
          </cell>
          <cell r="H608" t="str">
            <v>FS00</v>
          </cell>
          <cell r="I608" t="str">
            <v>UN</v>
          </cell>
          <cell r="J608" t="b">
            <v>1</v>
          </cell>
          <cell r="K608">
            <v>1</v>
          </cell>
          <cell r="L608">
            <v>1</v>
          </cell>
          <cell r="M608">
            <v>1</v>
          </cell>
          <cell r="N608">
            <v>14786.33</v>
          </cell>
        </row>
        <row r="609">
          <cell r="A609" t="str">
            <v>40009378-UN</v>
          </cell>
          <cell r="B609" t="str">
            <v>FS00</v>
          </cell>
          <cell r="C609" t="str">
            <v>40009378FS00</v>
          </cell>
          <cell r="D609">
            <v>40009378</v>
          </cell>
          <cell r="E609" t="str">
            <v>UN</v>
          </cell>
          <cell r="F609" t="str">
            <v>UN</v>
          </cell>
          <cell r="G609">
            <v>26063.03</v>
          </cell>
          <cell r="H609" t="str">
            <v>FS00</v>
          </cell>
          <cell r="I609" t="str">
            <v>UN</v>
          </cell>
          <cell r="J609" t="b">
            <v>1</v>
          </cell>
          <cell r="K609">
            <v>1</v>
          </cell>
          <cell r="L609">
            <v>1</v>
          </cell>
          <cell r="M609">
            <v>1</v>
          </cell>
          <cell r="N609">
            <v>26063.03</v>
          </cell>
        </row>
        <row r="610">
          <cell r="A610" t="str">
            <v>40009375-UN</v>
          </cell>
          <cell r="B610" t="str">
            <v>FS00</v>
          </cell>
          <cell r="C610" t="str">
            <v>40009375FS00</v>
          </cell>
          <cell r="D610">
            <v>40009375</v>
          </cell>
          <cell r="E610" t="str">
            <v>UN</v>
          </cell>
          <cell r="F610" t="str">
            <v>UN</v>
          </cell>
          <cell r="G610">
            <v>18355.48</v>
          </cell>
          <cell r="H610" t="str">
            <v>FS00</v>
          </cell>
          <cell r="I610" t="str">
            <v>UN</v>
          </cell>
          <cell r="J610" t="b">
            <v>1</v>
          </cell>
          <cell r="K610">
            <v>1</v>
          </cell>
          <cell r="L610">
            <v>1</v>
          </cell>
          <cell r="M610">
            <v>1</v>
          </cell>
          <cell r="N610">
            <v>18355.48</v>
          </cell>
        </row>
        <row r="611">
          <cell r="A611" t="str">
            <v>40009376-UN</v>
          </cell>
          <cell r="B611" t="str">
            <v>FS00</v>
          </cell>
          <cell r="C611" t="str">
            <v>40009376FS00</v>
          </cell>
          <cell r="D611">
            <v>40009376</v>
          </cell>
          <cell r="E611" t="str">
            <v>UN</v>
          </cell>
          <cell r="F611" t="str">
            <v>UN</v>
          </cell>
          <cell r="G611">
            <v>20781.63</v>
          </cell>
          <cell r="H611" t="str">
            <v>FS00</v>
          </cell>
          <cell r="I611" t="str">
            <v>UN</v>
          </cell>
          <cell r="J611" t="b">
            <v>1</v>
          </cell>
          <cell r="K611">
            <v>1</v>
          </cell>
          <cell r="L611">
            <v>1</v>
          </cell>
          <cell r="M611">
            <v>1</v>
          </cell>
          <cell r="N611">
            <v>20781.63</v>
          </cell>
        </row>
        <row r="612">
          <cell r="A612" t="str">
            <v>40009377-UN</v>
          </cell>
          <cell r="B612" t="str">
            <v>FS00</v>
          </cell>
          <cell r="C612" t="str">
            <v>40009377FS00</v>
          </cell>
          <cell r="D612">
            <v>40009377</v>
          </cell>
          <cell r="E612" t="str">
            <v>UN</v>
          </cell>
          <cell r="F612" t="str">
            <v>UN</v>
          </cell>
          <cell r="G612">
            <v>23594.83</v>
          </cell>
          <cell r="H612" t="str">
            <v>FS00</v>
          </cell>
          <cell r="I612" t="str">
            <v>UN</v>
          </cell>
          <cell r="J612" t="b">
            <v>1</v>
          </cell>
          <cell r="K612">
            <v>1</v>
          </cell>
          <cell r="L612">
            <v>1</v>
          </cell>
          <cell r="M612">
            <v>1</v>
          </cell>
          <cell r="N612">
            <v>23594.83</v>
          </cell>
        </row>
        <row r="613">
          <cell r="A613" t="str">
            <v>100093730-UN</v>
          </cell>
          <cell r="B613" t="str">
            <v>FS00</v>
          </cell>
          <cell r="C613" t="str">
            <v>100093730FS00</v>
          </cell>
          <cell r="D613">
            <v>100093730</v>
          </cell>
          <cell r="E613" t="str">
            <v>UN</v>
          </cell>
          <cell r="F613" t="str">
            <v>UN</v>
          </cell>
          <cell r="G613">
            <v>258070.67</v>
          </cell>
          <cell r="H613" t="str">
            <v>FS00</v>
          </cell>
          <cell r="I613" t="str">
            <v>UN</v>
          </cell>
          <cell r="J613" t="b">
            <v>1</v>
          </cell>
          <cell r="K613">
            <v>1</v>
          </cell>
          <cell r="L613">
            <v>1</v>
          </cell>
          <cell r="M613">
            <v>1</v>
          </cell>
          <cell r="N613">
            <v>258070.67</v>
          </cell>
        </row>
        <row r="614">
          <cell r="A614" t="str">
            <v>40005008-UN</v>
          </cell>
          <cell r="B614" t="str">
            <v>FS00</v>
          </cell>
          <cell r="C614" t="str">
            <v>40005008FS00</v>
          </cell>
          <cell r="D614">
            <v>40005008</v>
          </cell>
          <cell r="E614" t="str">
            <v>UN</v>
          </cell>
          <cell r="F614" t="str">
            <v>UN</v>
          </cell>
          <cell r="G614">
            <v>37894.15</v>
          </cell>
          <cell r="H614" t="str">
            <v>FS00</v>
          </cell>
          <cell r="I614" t="str">
            <v>UN</v>
          </cell>
          <cell r="J614" t="b">
            <v>1</v>
          </cell>
          <cell r="K614">
            <v>1</v>
          </cell>
          <cell r="L614">
            <v>1</v>
          </cell>
          <cell r="M614">
            <v>1</v>
          </cell>
          <cell r="N614">
            <v>37894.15</v>
          </cell>
        </row>
        <row r="615">
          <cell r="A615" t="str">
            <v>104548230-UN</v>
          </cell>
          <cell r="B615" t="str">
            <v>FS00</v>
          </cell>
          <cell r="C615" t="str">
            <v>104548230FS00</v>
          </cell>
          <cell r="D615">
            <v>104548230</v>
          </cell>
          <cell r="E615" t="str">
            <v>UN</v>
          </cell>
          <cell r="F615" t="str">
            <v>UN</v>
          </cell>
          <cell r="G615">
            <v>931000</v>
          </cell>
          <cell r="H615" t="str">
            <v>FS00</v>
          </cell>
          <cell r="I615" t="str">
            <v>UN</v>
          </cell>
          <cell r="J615" t="b">
            <v>1</v>
          </cell>
          <cell r="K615">
            <v>1</v>
          </cell>
          <cell r="L615">
            <v>1</v>
          </cell>
          <cell r="M615">
            <v>1</v>
          </cell>
          <cell r="N615">
            <v>931000</v>
          </cell>
        </row>
        <row r="616">
          <cell r="A616" t="str">
            <v>104522610-UN</v>
          </cell>
          <cell r="B616" t="str">
            <v>FS00</v>
          </cell>
          <cell r="C616" t="str">
            <v>104522610FS00</v>
          </cell>
          <cell r="D616">
            <v>104522610</v>
          </cell>
          <cell r="E616" t="str">
            <v>UN</v>
          </cell>
          <cell r="F616" t="str">
            <v>UN</v>
          </cell>
          <cell r="G616">
            <v>357885</v>
          </cell>
          <cell r="H616" t="str">
            <v>FS00</v>
          </cell>
          <cell r="I616" t="str">
            <v>UN</v>
          </cell>
          <cell r="J616" t="b">
            <v>1</v>
          </cell>
          <cell r="K616">
            <v>1</v>
          </cell>
          <cell r="L616">
            <v>1</v>
          </cell>
          <cell r="M616">
            <v>1</v>
          </cell>
          <cell r="N616">
            <v>357885</v>
          </cell>
        </row>
        <row r="617">
          <cell r="A617" t="str">
            <v>104534850-UN</v>
          </cell>
          <cell r="B617" t="str">
            <v>FS00</v>
          </cell>
          <cell r="C617" t="str">
            <v>104534850FS00</v>
          </cell>
          <cell r="D617">
            <v>104534850</v>
          </cell>
          <cell r="E617" t="str">
            <v>UN</v>
          </cell>
          <cell r="F617" t="str">
            <v>UN</v>
          </cell>
          <cell r="G617">
            <v>26970</v>
          </cell>
          <cell r="H617" t="str">
            <v>FS00</v>
          </cell>
          <cell r="I617" t="str">
            <v>UN</v>
          </cell>
          <cell r="J617" t="b">
            <v>1</v>
          </cell>
          <cell r="K617">
            <v>1</v>
          </cell>
          <cell r="L617">
            <v>1</v>
          </cell>
          <cell r="M617">
            <v>1</v>
          </cell>
          <cell r="N617">
            <v>26970</v>
          </cell>
        </row>
        <row r="618">
          <cell r="A618" t="str">
            <v>40002139-UN</v>
          </cell>
          <cell r="B618" t="str">
            <v>FS00</v>
          </cell>
          <cell r="C618" t="str">
            <v>40002139FS00</v>
          </cell>
          <cell r="D618">
            <v>40002139</v>
          </cell>
          <cell r="E618" t="str">
            <v>UN</v>
          </cell>
          <cell r="F618" t="str">
            <v>UN</v>
          </cell>
          <cell r="G618">
            <v>29169.040000000001</v>
          </cell>
          <cell r="H618" t="str">
            <v>FS00</v>
          </cell>
          <cell r="I618" t="str">
            <v>UN</v>
          </cell>
          <cell r="J618" t="b">
            <v>1</v>
          </cell>
          <cell r="K618">
            <v>1</v>
          </cell>
          <cell r="L618">
            <v>1</v>
          </cell>
          <cell r="M618">
            <v>1</v>
          </cell>
          <cell r="N618">
            <v>29169.040000000001</v>
          </cell>
        </row>
        <row r="619">
          <cell r="A619" t="str">
            <v>40642060-UN</v>
          </cell>
          <cell r="B619" t="str">
            <v>FS00</v>
          </cell>
          <cell r="C619" t="str">
            <v>40642060FS00</v>
          </cell>
          <cell r="D619">
            <v>40642060</v>
          </cell>
          <cell r="E619" t="str">
            <v>UN</v>
          </cell>
          <cell r="F619" t="str">
            <v>UN</v>
          </cell>
          <cell r="G619">
            <v>80749.67</v>
          </cell>
          <cell r="H619" t="str">
            <v>FS00</v>
          </cell>
          <cell r="I619" t="str">
            <v>UN</v>
          </cell>
          <cell r="J619" t="b">
            <v>1</v>
          </cell>
          <cell r="K619">
            <v>1</v>
          </cell>
          <cell r="L619">
            <v>1</v>
          </cell>
          <cell r="M619">
            <v>1</v>
          </cell>
          <cell r="N619">
            <v>80749.67</v>
          </cell>
        </row>
        <row r="620">
          <cell r="A620" t="str">
            <v>40002118-UN</v>
          </cell>
          <cell r="B620" t="str">
            <v>FS00</v>
          </cell>
          <cell r="C620" t="str">
            <v>40002118FS00</v>
          </cell>
          <cell r="D620">
            <v>40002118</v>
          </cell>
          <cell r="E620" t="str">
            <v>UN</v>
          </cell>
          <cell r="F620" t="str">
            <v>UN</v>
          </cell>
          <cell r="G620">
            <v>24028.080000000002</v>
          </cell>
          <cell r="H620" t="str">
            <v>FS00</v>
          </cell>
          <cell r="I620" t="str">
            <v>UN</v>
          </cell>
          <cell r="J620" t="b">
            <v>1</v>
          </cell>
          <cell r="K620">
            <v>1</v>
          </cell>
          <cell r="L620">
            <v>1</v>
          </cell>
          <cell r="M620">
            <v>1</v>
          </cell>
          <cell r="N620">
            <v>24028.080000000002</v>
          </cell>
        </row>
        <row r="621">
          <cell r="A621" t="str">
            <v>40002148-UN</v>
          </cell>
          <cell r="B621" t="str">
            <v>FS00</v>
          </cell>
          <cell r="C621" t="str">
            <v>40002148FS00</v>
          </cell>
          <cell r="D621">
            <v>40002148</v>
          </cell>
          <cell r="E621" t="str">
            <v>UN</v>
          </cell>
          <cell r="F621" t="str">
            <v>UN</v>
          </cell>
          <cell r="G621">
            <v>300420.27</v>
          </cell>
          <cell r="H621" t="str">
            <v>FS00</v>
          </cell>
          <cell r="I621" t="str">
            <v>UN</v>
          </cell>
          <cell r="J621" t="b">
            <v>1</v>
          </cell>
          <cell r="K621">
            <v>1</v>
          </cell>
          <cell r="L621">
            <v>1</v>
          </cell>
          <cell r="M621">
            <v>1</v>
          </cell>
          <cell r="N621">
            <v>300420.27</v>
          </cell>
        </row>
        <row r="622">
          <cell r="A622" t="str">
            <v>40002119-UN</v>
          </cell>
          <cell r="B622" t="str">
            <v>FS00</v>
          </cell>
          <cell r="C622" t="str">
            <v>40002119FS00</v>
          </cell>
          <cell r="D622">
            <v>40002119</v>
          </cell>
          <cell r="E622" t="str">
            <v>UN</v>
          </cell>
          <cell r="F622" t="str">
            <v>UN</v>
          </cell>
          <cell r="G622">
            <v>201263.52</v>
          </cell>
          <cell r="H622" t="str">
            <v>FS00</v>
          </cell>
          <cell r="I622" t="str">
            <v>UN</v>
          </cell>
          <cell r="J622" t="b">
            <v>1</v>
          </cell>
          <cell r="K622">
            <v>1</v>
          </cell>
          <cell r="L622">
            <v>1</v>
          </cell>
          <cell r="M622">
            <v>1</v>
          </cell>
          <cell r="N622">
            <v>201263.52</v>
          </cell>
        </row>
        <row r="623">
          <cell r="A623" t="str">
            <v>40002138-UN</v>
          </cell>
          <cell r="B623" t="str">
            <v>FS00</v>
          </cell>
          <cell r="C623" t="str">
            <v>40002138FS00</v>
          </cell>
          <cell r="D623">
            <v>40002138</v>
          </cell>
          <cell r="E623" t="str">
            <v>UN</v>
          </cell>
          <cell r="F623" t="str">
            <v>UN</v>
          </cell>
          <cell r="G623">
            <v>6709253</v>
          </cell>
          <cell r="H623" t="str">
            <v>FS00</v>
          </cell>
          <cell r="I623" t="str">
            <v>UN</v>
          </cell>
          <cell r="J623" t="b">
            <v>1</v>
          </cell>
          <cell r="K623">
            <v>1</v>
          </cell>
          <cell r="L623">
            <v>1</v>
          </cell>
          <cell r="M623">
            <v>1</v>
          </cell>
          <cell r="N623">
            <v>6709253</v>
          </cell>
        </row>
        <row r="624">
          <cell r="A624" t="str">
            <v>40002134-UN</v>
          </cell>
          <cell r="B624" t="str">
            <v>FS00</v>
          </cell>
          <cell r="C624" t="str">
            <v>40002134FS00</v>
          </cell>
          <cell r="D624">
            <v>40002134</v>
          </cell>
          <cell r="E624" t="str">
            <v>UN</v>
          </cell>
          <cell r="F624" t="str">
            <v>UN</v>
          </cell>
          <cell r="G624">
            <v>1020073.24</v>
          </cell>
          <cell r="H624" t="str">
            <v>FS00</v>
          </cell>
          <cell r="I624" t="str">
            <v>UN</v>
          </cell>
          <cell r="J624" t="b">
            <v>1</v>
          </cell>
          <cell r="K624">
            <v>1</v>
          </cell>
          <cell r="L624">
            <v>1</v>
          </cell>
          <cell r="M624">
            <v>1</v>
          </cell>
          <cell r="N624">
            <v>1020073.24</v>
          </cell>
        </row>
        <row r="625">
          <cell r="A625" t="str">
            <v>40002131-UN</v>
          </cell>
          <cell r="B625" t="str">
            <v>FS00</v>
          </cell>
          <cell r="C625" t="str">
            <v>40002131FS00</v>
          </cell>
          <cell r="D625">
            <v>40002131</v>
          </cell>
          <cell r="E625" t="str">
            <v>UN</v>
          </cell>
          <cell r="F625" t="str">
            <v>UN</v>
          </cell>
          <cell r="G625">
            <v>2100660.04</v>
          </cell>
          <cell r="H625" t="str">
            <v>FS00</v>
          </cell>
          <cell r="I625" t="str">
            <v>UN</v>
          </cell>
          <cell r="J625" t="b">
            <v>1</v>
          </cell>
          <cell r="K625">
            <v>1</v>
          </cell>
          <cell r="L625">
            <v>1</v>
          </cell>
          <cell r="M625">
            <v>1</v>
          </cell>
          <cell r="N625">
            <v>2100660.04</v>
          </cell>
        </row>
        <row r="626">
          <cell r="A626" t="str">
            <v>40002121-UN</v>
          </cell>
          <cell r="B626" t="str">
            <v>FS00</v>
          </cell>
          <cell r="C626" t="str">
            <v>40002121FS00</v>
          </cell>
          <cell r="D626">
            <v>40002121</v>
          </cell>
          <cell r="E626" t="str">
            <v>UN</v>
          </cell>
          <cell r="F626" t="str">
            <v>UN</v>
          </cell>
          <cell r="G626">
            <v>1525609.6</v>
          </cell>
          <cell r="H626" t="str">
            <v>FS00</v>
          </cell>
          <cell r="I626" t="str">
            <v>UN</v>
          </cell>
          <cell r="J626" t="b">
            <v>1</v>
          </cell>
          <cell r="K626">
            <v>1</v>
          </cell>
          <cell r="L626">
            <v>1</v>
          </cell>
          <cell r="M626">
            <v>1</v>
          </cell>
          <cell r="N626">
            <v>1525609.6</v>
          </cell>
        </row>
        <row r="627">
          <cell r="A627" t="str">
            <v>104534910-UN</v>
          </cell>
          <cell r="B627" t="str">
            <v>FS00</v>
          </cell>
          <cell r="C627" t="str">
            <v>104534910FS00</v>
          </cell>
          <cell r="D627">
            <v>104534910</v>
          </cell>
          <cell r="E627" t="str">
            <v>UN</v>
          </cell>
          <cell r="F627" t="str">
            <v>UN</v>
          </cell>
          <cell r="G627">
            <v>1636827</v>
          </cell>
          <cell r="H627" t="str">
            <v>FS00</v>
          </cell>
          <cell r="I627" t="str">
            <v>UN</v>
          </cell>
          <cell r="J627" t="b">
            <v>1</v>
          </cell>
          <cell r="K627">
            <v>1</v>
          </cell>
          <cell r="L627">
            <v>1</v>
          </cell>
          <cell r="M627">
            <v>1</v>
          </cell>
          <cell r="N627">
            <v>1636827</v>
          </cell>
        </row>
        <row r="628">
          <cell r="A628" t="str">
            <v>40002157-UN</v>
          </cell>
          <cell r="B628" t="str">
            <v>FS00</v>
          </cell>
          <cell r="C628" t="str">
            <v>40002157FS00</v>
          </cell>
          <cell r="D628">
            <v>40002157</v>
          </cell>
          <cell r="E628" t="str">
            <v>UN</v>
          </cell>
          <cell r="F628" t="str">
            <v>UN</v>
          </cell>
          <cell r="G628">
            <v>974179</v>
          </cell>
          <cell r="H628" t="str">
            <v>FS00</v>
          </cell>
          <cell r="I628" t="str">
            <v>UN</v>
          </cell>
          <cell r="J628" t="b">
            <v>1</v>
          </cell>
          <cell r="K628">
            <v>1</v>
          </cell>
          <cell r="L628">
            <v>1</v>
          </cell>
          <cell r="M628">
            <v>1</v>
          </cell>
          <cell r="N628">
            <v>974179</v>
          </cell>
        </row>
        <row r="629">
          <cell r="A629" t="str">
            <v>40002156-UN</v>
          </cell>
          <cell r="B629" t="str">
            <v>FS00</v>
          </cell>
          <cell r="C629" t="str">
            <v>40002156FS00</v>
          </cell>
          <cell r="D629">
            <v>40002156</v>
          </cell>
          <cell r="E629" t="str">
            <v>UN</v>
          </cell>
          <cell r="F629" t="str">
            <v>UN</v>
          </cell>
          <cell r="G629">
            <v>2421210</v>
          </cell>
          <cell r="H629" t="str">
            <v>FS00</v>
          </cell>
          <cell r="I629" t="str">
            <v>UN</v>
          </cell>
          <cell r="J629" t="b">
            <v>1</v>
          </cell>
          <cell r="K629">
            <v>1</v>
          </cell>
          <cell r="L629">
            <v>1</v>
          </cell>
          <cell r="M629">
            <v>1</v>
          </cell>
          <cell r="N629">
            <v>2421210</v>
          </cell>
        </row>
        <row r="630">
          <cell r="A630" t="str">
            <v>40002159-UN</v>
          </cell>
          <cell r="B630" t="str">
            <v>FS00</v>
          </cell>
          <cell r="C630" t="str">
            <v>40002159FS00</v>
          </cell>
          <cell r="D630">
            <v>40002159</v>
          </cell>
          <cell r="E630" t="str">
            <v>UN</v>
          </cell>
          <cell r="F630" t="str">
            <v>UN</v>
          </cell>
          <cell r="G630">
            <v>150375</v>
          </cell>
          <cell r="H630" t="str">
            <v>FS00</v>
          </cell>
          <cell r="I630" t="str">
            <v>UN</v>
          </cell>
          <cell r="J630" t="b">
            <v>1</v>
          </cell>
          <cell r="K630">
            <v>1</v>
          </cell>
          <cell r="L630">
            <v>1</v>
          </cell>
          <cell r="M630">
            <v>1</v>
          </cell>
          <cell r="N630">
            <v>150375</v>
          </cell>
        </row>
        <row r="631">
          <cell r="A631" t="str">
            <v>40002155-UN</v>
          </cell>
          <cell r="B631" t="str">
            <v>FS00</v>
          </cell>
          <cell r="C631" t="str">
            <v>40002155FS00</v>
          </cell>
          <cell r="D631">
            <v>40002155</v>
          </cell>
          <cell r="E631" t="str">
            <v>UN</v>
          </cell>
          <cell r="F631" t="str">
            <v>UN</v>
          </cell>
          <cell r="G631">
            <v>780130</v>
          </cell>
          <cell r="H631" t="str">
            <v>FS00</v>
          </cell>
          <cell r="I631" t="str">
            <v>UN</v>
          </cell>
          <cell r="J631" t="b">
            <v>1</v>
          </cell>
          <cell r="K631">
            <v>1</v>
          </cell>
          <cell r="L631">
            <v>1</v>
          </cell>
          <cell r="M631">
            <v>1</v>
          </cell>
          <cell r="N631">
            <v>780130</v>
          </cell>
        </row>
        <row r="632">
          <cell r="A632" t="str">
            <v>40002142-UN</v>
          </cell>
          <cell r="B632" t="str">
            <v>FS00</v>
          </cell>
          <cell r="C632" t="str">
            <v>40002142FS00</v>
          </cell>
          <cell r="D632">
            <v>40002142</v>
          </cell>
          <cell r="E632" t="str">
            <v>UN</v>
          </cell>
          <cell r="F632" t="str">
            <v>UN</v>
          </cell>
          <cell r="G632">
            <v>791530</v>
          </cell>
          <cell r="H632" t="str">
            <v>FS00</v>
          </cell>
          <cell r="I632" t="str">
            <v>UN</v>
          </cell>
          <cell r="J632" t="b">
            <v>1</v>
          </cell>
          <cell r="K632">
            <v>1</v>
          </cell>
          <cell r="L632">
            <v>1</v>
          </cell>
          <cell r="M632">
            <v>1</v>
          </cell>
          <cell r="N632">
            <v>791530</v>
          </cell>
        </row>
        <row r="633">
          <cell r="A633" t="str">
            <v>92009223-UN</v>
          </cell>
          <cell r="B633" t="str">
            <v>FS00</v>
          </cell>
          <cell r="C633" t="str">
            <v>92009223FS00</v>
          </cell>
          <cell r="D633">
            <v>92009223</v>
          </cell>
          <cell r="E633" t="str">
            <v>UN</v>
          </cell>
          <cell r="F633" t="str">
            <v>UN</v>
          </cell>
          <cell r="G633">
            <v>1150400</v>
          </cell>
          <cell r="H633" t="str">
            <v>FS00</v>
          </cell>
          <cell r="I633" t="str">
            <v>UN</v>
          </cell>
          <cell r="J633" t="b">
            <v>1</v>
          </cell>
          <cell r="K633">
            <v>1</v>
          </cell>
          <cell r="L633">
            <v>1</v>
          </cell>
          <cell r="M633">
            <v>1</v>
          </cell>
          <cell r="N633">
            <v>1150400</v>
          </cell>
        </row>
        <row r="634">
          <cell r="A634" t="str">
            <v>40002140-UN</v>
          </cell>
          <cell r="B634" t="str">
            <v>FS00</v>
          </cell>
          <cell r="C634" t="str">
            <v>40002140FS00</v>
          </cell>
          <cell r="D634">
            <v>40002140</v>
          </cell>
          <cell r="E634" t="str">
            <v>UN</v>
          </cell>
          <cell r="F634" t="str">
            <v>UN</v>
          </cell>
          <cell r="G634">
            <v>1304780</v>
          </cell>
          <cell r="H634" t="str">
            <v>FS00</v>
          </cell>
          <cell r="I634" t="str">
            <v>UN</v>
          </cell>
          <cell r="J634" t="b">
            <v>1</v>
          </cell>
          <cell r="K634">
            <v>1</v>
          </cell>
          <cell r="L634">
            <v>1</v>
          </cell>
          <cell r="M634">
            <v>1</v>
          </cell>
          <cell r="N634">
            <v>1304780</v>
          </cell>
        </row>
        <row r="635">
          <cell r="A635" t="str">
            <v>40002135-UN</v>
          </cell>
          <cell r="B635" t="str">
            <v>FS00</v>
          </cell>
          <cell r="C635" t="str">
            <v>40002135FS00</v>
          </cell>
          <cell r="D635">
            <v>40002135</v>
          </cell>
          <cell r="E635" t="str">
            <v>UN</v>
          </cell>
          <cell r="F635" t="str">
            <v>UN</v>
          </cell>
          <cell r="G635">
            <v>2113825.33</v>
          </cell>
          <cell r="H635" t="str">
            <v>FS00</v>
          </cell>
          <cell r="I635" t="str">
            <v>UN</v>
          </cell>
          <cell r="J635" t="b">
            <v>1</v>
          </cell>
          <cell r="K635">
            <v>1</v>
          </cell>
          <cell r="L635">
            <v>1</v>
          </cell>
          <cell r="M635">
            <v>1</v>
          </cell>
          <cell r="N635">
            <v>2113825.33</v>
          </cell>
        </row>
        <row r="636">
          <cell r="A636" t="str">
            <v>104537530-UN</v>
          </cell>
          <cell r="B636" t="str">
            <v>FS00</v>
          </cell>
          <cell r="C636" t="str">
            <v>104537530FS00</v>
          </cell>
          <cell r="D636">
            <v>104537530</v>
          </cell>
          <cell r="E636" t="str">
            <v>UN</v>
          </cell>
          <cell r="F636" t="str">
            <v>UN</v>
          </cell>
          <cell r="G636">
            <v>848950</v>
          </cell>
          <cell r="H636" t="str">
            <v>FS00</v>
          </cell>
          <cell r="I636" t="str">
            <v>UN</v>
          </cell>
          <cell r="J636" t="b">
            <v>1</v>
          </cell>
          <cell r="K636">
            <v>1</v>
          </cell>
          <cell r="L636">
            <v>1</v>
          </cell>
          <cell r="M636">
            <v>1</v>
          </cell>
          <cell r="N636">
            <v>848950</v>
          </cell>
        </row>
        <row r="637">
          <cell r="A637" t="str">
            <v>105201810-UN</v>
          </cell>
          <cell r="B637" t="str">
            <v>FS00</v>
          </cell>
          <cell r="C637" t="str">
            <v>105201810FS00</v>
          </cell>
          <cell r="D637">
            <v>105201810</v>
          </cell>
          <cell r="E637" t="str">
            <v>UN</v>
          </cell>
          <cell r="F637" t="str">
            <v>UN</v>
          </cell>
          <cell r="G637">
            <v>2286159</v>
          </cell>
          <cell r="H637" t="str">
            <v>FS00</v>
          </cell>
          <cell r="I637" t="str">
            <v>UN</v>
          </cell>
          <cell r="J637" t="b">
            <v>1</v>
          </cell>
          <cell r="K637">
            <v>1</v>
          </cell>
          <cell r="L637">
            <v>1</v>
          </cell>
          <cell r="M637">
            <v>1</v>
          </cell>
          <cell r="N637">
            <v>2286159</v>
          </cell>
        </row>
        <row r="638">
          <cell r="A638" t="str">
            <v>105201820-UN</v>
          </cell>
          <cell r="B638" t="str">
            <v>FS00</v>
          </cell>
          <cell r="C638" t="str">
            <v>105201820FS00</v>
          </cell>
          <cell r="D638">
            <v>105201820</v>
          </cell>
          <cell r="E638" t="str">
            <v>UN</v>
          </cell>
          <cell r="F638" t="str">
            <v>UN</v>
          </cell>
          <cell r="G638">
            <v>2539630.5</v>
          </cell>
          <cell r="H638" t="str">
            <v>FS00</v>
          </cell>
          <cell r="I638" t="str">
            <v>UN</v>
          </cell>
          <cell r="J638" t="b">
            <v>1</v>
          </cell>
          <cell r="K638">
            <v>1</v>
          </cell>
          <cell r="L638">
            <v>1</v>
          </cell>
          <cell r="M638">
            <v>1</v>
          </cell>
          <cell r="N638">
            <v>2539630.5</v>
          </cell>
        </row>
        <row r="639">
          <cell r="A639" t="str">
            <v>100093700-UN</v>
          </cell>
          <cell r="B639" t="str">
            <v>FS00</v>
          </cell>
          <cell r="C639" t="str">
            <v>100093700FS00</v>
          </cell>
          <cell r="D639">
            <v>100093700</v>
          </cell>
          <cell r="E639" t="str">
            <v>UN</v>
          </cell>
          <cell r="F639" t="str">
            <v>UN</v>
          </cell>
          <cell r="G639">
            <v>1889764.4</v>
          </cell>
          <cell r="H639" t="str">
            <v>FS00</v>
          </cell>
          <cell r="I639" t="str">
            <v>UN</v>
          </cell>
          <cell r="J639" t="b">
            <v>1</v>
          </cell>
          <cell r="K639">
            <v>1</v>
          </cell>
          <cell r="L639">
            <v>1</v>
          </cell>
          <cell r="M639">
            <v>1</v>
          </cell>
          <cell r="N639">
            <v>1889764.4</v>
          </cell>
        </row>
        <row r="640">
          <cell r="A640" t="str">
            <v>40002161-UN</v>
          </cell>
          <cell r="B640" t="str">
            <v>FS00</v>
          </cell>
          <cell r="C640" t="str">
            <v>40002161FS00</v>
          </cell>
          <cell r="D640">
            <v>40002161</v>
          </cell>
          <cell r="E640" t="str">
            <v>UN</v>
          </cell>
          <cell r="F640" t="str">
            <v>UN</v>
          </cell>
          <cell r="G640">
            <v>1610872</v>
          </cell>
          <cell r="H640" t="str">
            <v>FS00</v>
          </cell>
          <cell r="I640" t="str">
            <v>UN</v>
          </cell>
          <cell r="J640" t="b">
            <v>1</v>
          </cell>
          <cell r="K640">
            <v>1</v>
          </cell>
          <cell r="L640">
            <v>1</v>
          </cell>
          <cell r="M640">
            <v>1</v>
          </cell>
          <cell r="N640">
            <v>1610872</v>
          </cell>
        </row>
        <row r="641">
          <cell r="A641" t="str">
            <v>105201000-UN</v>
          </cell>
          <cell r="B641" t="str">
            <v>FS00</v>
          </cell>
          <cell r="C641" t="str">
            <v>105201000FS00</v>
          </cell>
          <cell r="D641">
            <v>105201000</v>
          </cell>
          <cell r="E641" t="str">
            <v>UN</v>
          </cell>
          <cell r="F641" t="str">
            <v>UN</v>
          </cell>
          <cell r="G641">
            <v>298650.90000000002</v>
          </cell>
          <cell r="H641" t="str">
            <v>FS00</v>
          </cell>
          <cell r="I641" t="str">
            <v>UN</v>
          </cell>
          <cell r="J641" t="b">
            <v>1</v>
          </cell>
          <cell r="K641">
            <v>1</v>
          </cell>
          <cell r="L641">
            <v>1</v>
          </cell>
          <cell r="M641">
            <v>1</v>
          </cell>
          <cell r="N641">
            <v>298650.90000000002</v>
          </cell>
        </row>
        <row r="642">
          <cell r="A642" t="str">
            <v>105200980-UN</v>
          </cell>
          <cell r="B642" t="str">
            <v>FS00</v>
          </cell>
          <cell r="C642" t="str">
            <v>105200980FS00</v>
          </cell>
          <cell r="D642">
            <v>105200980</v>
          </cell>
          <cell r="E642" t="str">
            <v>UN</v>
          </cell>
          <cell r="F642" t="str">
            <v>UN</v>
          </cell>
          <cell r="G642">
            <v>189224.5</v>
          </cell>
          <cell r="H642" t="str">
            <v>FS00</v>
          </cell>
          <cell r="I642" t="str">
            <v>UN</v>
          </cell>
          <cell r="J642" t="b">
            <v>1</v>
          </cell>
          <cell r="K642">
            <v>1</v>
          </cell>
          <cell r="L642">
            <v>1</v>
          </cell>
          <cell r="M642">
            <v>1</v>
          </cell>
          <cell r="N642">
            <v>189224.5</v>
          </cell>
        </row>
        <row r="643">
          <cell r="A643" t="str">
            <v>105200990-UN</v>
          </cell>
          <cell r="B643" t="str">
            <v>FS00</v>
          </cell>
          <cell r="C643" t="str">
            <v>105200990FS00</v>
          </cell>
          <cell r="D643">
            <v>105200990</v>
          </cell>
          <cell r="E643" t="str">
            <v>UN</v>
          </cell>
          <cell r="F643" t="str">
            <v>UN</v>
          </cell>
          <cell r="G643">
            <v>252119.7</v>
          </cell>
          <cell r="H643" t="str">
            <v>FS00</v>
          </cell>
          <cell r="I643" t="str">
            <v>UN</v>
          </cell>
          <cell r="J643" t="b">
            <v>1</v>
          </cell>
          <cell r="K643">
            <v>1</v>
          </cell>
          <cell r="L643">
            <v>1</v>
          </cell>
          <cell r="M643">
            <v>1</v>
          </cell>
          <cell r="N643">
            <v>252119.7</v>
          </cell>
        </row>
        <row r="644">
          <cell r="A644" t="str">
            <v>40002158-UN</v>
          </cell>
          <cell r="B644" t="str">
            <v>FS00</v>
          </cell>
          <cell r="C644" t="str">
            <v>40002158FS00</v>
          </cell>
          <cell r="D644">
            <v>40002158</v>
          </cell>
          <cell r="E644" t="str">
            <v>UN</v>
          </cell>
          <cell r="F644" t="str">
            <v>UN</v>
          </cell>
          <cell r="G644">
            <v>3649420</v>
          </cell>
          <cell r="H644" t="str">
            <v>FS00</v>
          </cell>
          <cell r="I644" t="str">
            <v>UN</v>
          </cell>
          <cell r="J644" t="b">
            <v>1</v>
          </cell>
          <cell r="K644">
            <v>1</v>
          </cell>
          <cell r="L644">
            <v>1</v>
          </cell>
          <cell r="M644">
            <v>1</v>
          </cell>
          <cell r="N644">
            <v>3649420</v>
          </cell>
        </row>
        <row r="645">
          <cell r="A645" t="str">
            <v>104547210-UN</v>
          </cell>
          <cell r="B645" t="str">
            <v>FS00</v>
          </cell>
          <cell r="C645" t="str">
            <v>104547210FS00</v>
          </cell>
          <cell r="D645">
            <v>104547210</v>
          </cell>
          <cell r="E645" t="str">
            <v>UN</v>
          </cell>
          <cell r="F645" t="str">
            <v>UN</v>
          </cell>
          <cell r="G645">
            <v>2308680</v>
          </cell>
          <cell r="H645" t="str">
            <v>FS00</v>
          </cell>
          <cell r="I645" t="str">
            <v>UN</v>
          </cell>
          <cell r="J645" t="b">
            <v>1</v>
          </cell>
          <cell r="K645">
            <v>1</v>
          </cell>
          <cell r="L645">
            <v>1</v>
          </cell>
          <cell r="M645">
            <v>1</v>
          </cell>
          <cell r="N645">
            <v>2308680</v>
          </cell>
        </row>
        <row r="646">
          <cell r="A646" t="str">
            <v>104531500-UN</v>
          </cell>
          <cell r="B646" t="str">
            <v>FS00</v>
          </cell>
          <cell r="C646" t="str">
            <v>104531500FS00</v>
          </cell>
          <cell r="D646">
            <v>104531500</v>
          </cell>
          <cell r="E646" t="str">
            <v>UN</v>
          </cell>
          <cell r="F646" t="str">
            <v>UN</v>
          </cell>
          <cell r="G646">
            <v>3050287</v>
          </cell>
          <cell r="H646" t="str">
            <v>FS00</v>
          </cell>
          <cell r="I646" t="str">
            <v>UN</v>
          </cell>
          <cell r="J646" t="b">
            <v>1</v>
          </cell>
          <cell r="K646">
            <v>1</v>
          </cell>
          <cell r="L646">
            <v>1</v>
          </cell>
          <cell r="M646">
            <v>1</v>
          </cell>
          <cell r="N646">
            <v>3050287</v>
          </cell>
        </row>
        <row r="647">
          <cell r="A647" t="str">
            <v>104543190-UN</v>
          </cell>
          <cell r="B647" t="str">
            <v>FS00</v>
          </cell>
          <cell r="C647" t="str">
            <v>104543190FS00</v>
          </cell>
          <cell r="D647">
            <v>104543190</v>
          </cell>
          <cell r="E647" t="str">
            <v>UN</v>
          </cell>
          <cell r="F647" t="str">
            <v>UN</v>
          </cell>
          <cell r="G647">
            <v>3299320</v>
          </cell>
          <cell r="H647" t="str">
            <v>FS00</v>
          </cell>
          <cell r="I647" t="str">
            <v>UN</v>
          </cell>
          <cell r="J647" t="b">
            <v>1</v>
          </cell>
          <cell r="K647">
            <v>1</v>
          </cell>
          <cell r="L647">
            <v>1</v>
          </cell>
          <cell r="M647">
            <v>1</v>
          </cell>
          <cell r="N647">
            <v>3299320</v>
          </cell>
        </row>
        <row r="648">
          <cell r="A648" t="str">
            <v>104537520-UN</v>
          </cell>
          <cell r="B648" t="str">
            <v>FS00</v>
          </cell>
          <cell r="C648" t="str">
            <v>104537520FS00</v>
          </cell>
          <cell r="D648">
            <v>104537520</v>
          </cell>
          <cell r="E648" t="str">
            <v>UN</v>
          </cell>
          <cell r="F648" t="str">
            <v>UN</v>
          </cell>
          <cell r="G648">
            <v>814300</v>
          </cell>
          <cell r="H648" t="str">
            <v>FS00</v>
          </cell>
          <cell r="I648" t="str">
            <v>UN</v>
          </cell>
          <cell r="J648" t="b">
            <v>1</v>
          </cell>
          <cell r="K648">
            <v>1</v>
          </cell>
          <cell r="L648">
            <v>1</v>
          </cell>
          <cell r="M648">
            <v>1</v>
          </cell>
          <cell r="N648">
            <v>814300</v>
          </cell>
        </row>
        <row r="649">
          <cell r="A649" t="str">
            <v>104539960-UN</v>
          </cell>
          <cell r="B649" t="str">
            <v>FS00</v>
          </cell>
          <cell r="C649" t="str">
            <v>104539960FS00</v>
          </cell>
          <cell r="D649">
            <v>104539960</v>
          </cell>
          <cell r="E649" t="str">
            <v>UN</v>
          </cell>
          <cell r="F649" t="str">
            <v>UN</v>
          </cell>
          <cell r="G649">
            <v>6030890</v>
          </cell>
          <cell r="H649" t="str">
            <v>FS00</v>
          </cell>
          <cell r="I649" t="str">
            <v>UN</v>
          </cell>
          <cell r="J649" t="b">
            <v>1</v>
          </cell>
          <cell r="K649">
            <v>1</v>
          </cell>
          <cell r="L649">
            <v>1</v>
          </cell>
          <cell r="M649">
            <v>1</v>
          </cell>
          <cell r="N649">
            <v>6030890</v>
          </cell>
        </row>
        <row r="650">
          <cell r="A650" t="str">
            <v>104539970-UN</v>
          </cell>
          <cell r="B650" t="str">
            <v>FS00</v>
          </cell>
          <cell r="C650" t="str">
            <v>104539970FS00</v>
          </cell>
          <cell r="D650">
            <v>104539970</v>
          </cell>
          <cell r="E650" t="str">
            <v>UN</v>
          </cell>
          <cell r="F650" t="str">
            <v>UN</v>
          </cell>
          <cell r="G650">
            <v>2382800</v>
          </cell>
          <cell r="H650" t="str">
            <v>FS00</v>
          </cell>
          <cell r="I650" t="str">
            <v>UN</v>
          </cell>
          <cell r="J650" t="b">
            <v>1</v>
          </cell>
          <cell r="K650">
            <v>1</v>
          </cell>
          <cell r="L650">
            <v>1</v>
          </cell>
          <cell r="M650">
            <v>1</v>
          </cell>
          <cell r="N650">
            <v>2382800</v>
          </cell>
        </row>
        <row r="651">
          <cell r="A651" t="str">
            <v>92009256-UN</v>
          </cell>
          <cell r="B651" t="str">
            <v>FS00</v>
          </cell>
          <cell r="C651" t="str">
            <v>92009256FS00</v>
          </cell>
          <cell r="D651">
            <v>92009256</v>
          </cell>
          <cell r="E651" t="str">
            <v>UN</v>
          </cell>
          <cell r="F651" t="str">
            <v>UN</v>
          </cell>
          <cell r="G651">
            <v>597098.4</v>
          </cell>
          <cell r="H651" t="str">
            <v>FS00</v>
          </cell>
          <cell r="I651" t="str">
            <v>UN</v>
          </cell>
          <cell r="J651" t="b">
            <v>1</v>
          </cell>
          <cell r="K651">
            <v>1</v>
          </cell>
          <cell r="L651">
            <v>1</v>
          </cell>
          <cell r="M651">
            <v>1</v>
          </cell>
          <cell r="N651">
            <v>597098.4</v>
          </cell>
        </row>
        <row r="652">
          <cell r="A652" t="str">
            <v>100093710-UN</v>
          </cell>
          <cell r="B652" t="str">
            <v>FS00</v>
          </cell>
          <cell r="C652" t="str">
            <v>100093710FS00</v>
          </cell>
          <cell r="D652">
            <v>100093710</v>
          </cell>
          <cell r="E652" t="str">
            <v>UN</v>
          </cell>
          <cell r="F652" t="str">
            <v>UN</v>
          </cell>
          <cell r="G652">
            <v>432919.5</v>
          </cell>
          <cell r="H652" t="str">
            <v>FS00</v>
          </cell>
          <cell r="I652" t="str">
            <v>UN</v>
          </cell>
          <cell r="J652" t="b">
            <v>1</v>
          </cell>
          <cell r="K652">
            <v>1</v>
          </cell>
          <cell r="L652">
            <v>1</v>
          </cell>
          <cell r="M652">
            <v>1</v>
          </cell>
          <cell r="N652">
            <v>432919.5</v>
          </cell>
        </row>
        <row r="653">
          <cell r="A653" t="str">
            <v>40002126-UN</v>
          </cell>
          <cell r="B653" t="str">
            <v>FS00</v>
          </cell>
          <cell r="C653" t="str">
            <v>40002126FS00</v>
          </cell>
          <cell r="D653">
            <v>40002126</v>
          </cell>
          <cell r="E653" t="str">
            <v>UN</v>
          </cell>
          <cell r="F653" t="str">
            <v>UN</v>
          </cell>
          <cell r="G653">
            <v>512187</v>
          </cell>
          <cell r="H653" t="str">
            <v>FS00</v>
          </cell>
          <cell r="I653" t="str">
            <v>UN</v>
          </cell>
          <cell r="J653" t="b">
            <v>1</v>
          </cell>
          <cell r="K653">
            <v>1</v>
          </cell>
          <cell r="L653">
            <v>1</v>
          </cell>
          <cell r="M653">
            <v>1</v>
          </cell>
          <cell r="N653">
            <v>512187</v>
          </cell>
        </row>
        <row r="654">
          <cell r="A654" t="str">
            <v>92009271-UN</v>
          </cell>
          <cell r="B654" t="str">
            <v>FS00</v>
          </cell>
          <cell r="C654" t="str">
            <v>92009271FS00</v>
          </cell>
          <cell r="D654">
            <v>92009271</v>
          </cell>
          <cell r="E654" t="str">
            <v>UN</v>
          </cell>
          <cell r="F654" t="str">
            <v>UN</v>
          </cell>
          <cell r="G654">
            <v>264538</v>
          </cell>
          <cell r="H654" t="str">
            <v>FS00</v>
          </cell>
          <cell r="I654" t="str">
            <v>UN</v>
          </cell>
          <cell r="J654" t="b">
            <v>1</v>
          </cell>
          <cell r="K654">
            <v>1</v>
          </cell>
          <cell r="L654">
            <v>1</v>
          </cell>
          <cell r="M654">
            <v>1</v>
          </cell>
          <cell r="N654">
            <v>264538</v>
          </cell>
        </row>
        <row r="655">
          <cell r="A655" t="str">
            <v>104534380-UN</v>
          </cell>
          <cell r="B655" t="str">
            <v>FS00</v>
          </cell>
          <cell r="C655" t="str">
            <v>104534380FS00</v>
          </cell>
          <cell r="D655">
            <v>104534380</v>
          </cell>
          <cell r="E655" t="str">
            <v>UN</v>
          </cell>
          <cell r="F655" t="str">
            <v>UN</v>
          </cell>
          <cell r="G655">
            <v>13230</v>
          </cell>
          <cell r="H655" t="str">
            <v>FS00</v>
          </cell>
          <cell r="I655" t="str">
            <v>UN</v>
          </cell>
          <cell r="J655" t="b">
            <v>1</v>
          </cell>
          <cell r="K655">
            <v>1</v>
          </cell>
          <cell r="L655">
            <v>1</v>
          </cell>
          <cell r="M655">
            <v>1</v>
          </cell>
          <cell r="N655">
            <v>13230</v>
          </cell>
        </row>
        <row r="656">
          <cell r="A656" t="str">
            <v>40002128-UN</v>
          </cell>
          <cell r="B656" t="str">
            <v>FS00</v>
          </cell>
          <cell r="C656" t="str">
            <v>40002128FS00</v>
          </cell>
          <cell r="D656">
            <v>40002128</v>
          </cell>
          <cell r="E656" t="str">
            <v>UN</v>
          </cell>
          <cell r="F656" t="str">
            <v>UN</v>
          </cell>
          <cell r="G656">
            <v>808871.38</v>
          </cell>
          <cell r="H656" t="str">
            <v>FS00</v>
          </cell>
          <cell r="I656" t="str">
            <v>UN</v>
          </cell>
          <cell r="J656" t="b">
            <v>1</v>
          </cell>
          <cell r="K656">
            <v>1</v>
          </cell>
          <cell r="L656">
            <v>1</v>
          </cell>
          <cell r="M656">
            <v>1</v>
          </cell>
          <cell r="N656">
            <v>808871.38</v>
          </cell>
        </row>
        <row r="657">
          <cell r="A657" t="str">
            <v>105201140-UN</v>
          </cell>
          <cell r="B657" t="str">
            <v>FS00</v>
          </cell>
          <cell r="C657" t="str">
            <v>105201140FS00</v>
          </cell>
          <cell r="D657">
            <v>105201140</v>
          </cell>
          <cell r="E657" t="str">
            <v>UN</v>
          </cell>
          <cell r="F657" t="str">
            <v>UN</v>
          </cell>
          <cell r="G657">
            <v>289206</v>
          </cell>
          <cell r="H657" t="str">
            <v>FS00</v>
          </cell>
          <cell r="I657" t="str">
            <v>UN</v>
          </cell>
          <cell r="J657" t="b">
            <v>1</v>
          </cell>
          <cell r="K657">
            <v>1</v>
          </cell>
          <cell r="L657">
            <v>1</v>
          </cell>
          <cell r="M657">
            <v>1</v>
          </cell>
          <cell r="N657">
            <v>289206</v>
          </cell>
        </row>
        <row r="658">
          <cell r="A658" t="str">
            <v>104520990-AJ</v>
          </cell>
          <cell r="B658" t="str">
            <v>FS00</v>
          </cell>
          <cell r="C658" t="str">
            <v>104520990FS00</v>
          </cell>
          <cell r="D658">
            <v>104520990</v>
          </cell>
          <cell r="E658" t="str">
            <v>AJ</v>
          </cell>
          <cell r="F658" t="str">
            <v>KG</v>
          </cell>
          <cell r="G658">
            <v>850.05</v>
          </cell>
          <cell r="H658" t="str">
            <v>FS00</v>
          </cell>
          <cell r="I658" t="str">
            <v>KG</v>
          </cell>
          <cell r="J658" t="b">
            <v>1</v>
          </cell>
          <cell r="K658">
            <v>25</v>
          </cell>
          <cell r="L658">
            <v>1</v>
          </cell>
          <cell r="M658">
            <v>25</v>
          </cell>
          <cell r="N658">
            <v>21251.25</v>
          </cell>
        </row>
        <row r="659">
          <cell r="A659" t="str">
            <v>104521980-AJ</v>
          </cell>
          <cell r="B659" t="str">
            <v>FS00</v>
          </cell>
          <cell r="C659" t="str">
            <v>104521980FS00</v>
          </cell>
          <cell r="D659">
            <v>104521980</v>
          </cell>
          <cell r="E659" t="str">
            <v>AJ</v>
          </cell>
          <cell r="F659" t="str">
            <v>KG</v>
          </cell>
          <cell r="G659">
            <v>968.27</v>
          </cell>
          <cell r="H659" t="str">
            <v>FS00</v>
          </cell>
          <cell r="I659" t="str">
            <v>KG</v>
          </cell>
          <cell r="J659" t="b">
            <v>1</v>
          </cell>
          <cell r="K659">
            <v>5</v>
          </cell>
          <cell r="L659">
            <v>1</v>
          </cell>
          <cell r="M659">
            <v>5</v>
          </cell>
          <cell r="N659">
            <v>4841.3500000000004</v>
          </cell>
        </row>
        <row r="660">
          <cell r="A660" t="str">
            <v>150000048-D20</v>
          </cell>
          <cell r="B660" t="str">
            <v>FS00</v>
          </cell>
          <cell r="C660" t="str">
            <v>150000048FS00</v>
          </cell>
          <cell r="D660">
            <v>150000048</v>
          </cell>
          <cell r="E660" t="str">
            <v>D20</v>
          </cell>
          <cell r="F660" t="str">
            <v>D20</v>
          </cell>
          <cell r="G660">
            <v>2098</v>
          </cell>
          <cell r="H660" t="str">
            <v>FS00</v>
          </cell>
          <cell r="I660" t="str">
            <v>D20</v>
          </cell>
          <cell r="J660" t="b">
            <v>1</v>
          </cell>
          <cell r="K660">
            <v>1</v>
          </cell>
          <cell r="L660">
            <v>1</v>
          </cell>
          <cell r="M660">
            <v>1</v>
          </cell>
          <cell r="N660">
            <v>2098</v>
          </cell>
        </row>
        <row r="661">
          <cell r="A661" t="str">
            <v>150001549-D20</v>
          </cell>
          <cell r="B661" t="str">
            <v>FS00</v>
          </cell>
          <cell r="C661" t="str">
            <v>150001549FS00</v>
          </cell>
          <cell r="D661">
            <v>150001549</v>
          </cell>
          <cell r="E661" t="str">
            <v>D20</v>
          </cell>
          <cell r="F661" t="str">
            <v>UN</v>
          </cell>
          <cell r="G661">
            <v>104.93</v>
          </cell>
          <cell r="H661" t="str">
            <v>FS00</v>
          </cell>
          <cell r="I661" t="str">
            <v>UN</v>
          </cell>
          <cell r="J661" t="b">
            <v>1</v>
          </cell>
          <cell r="K661">
            <v>20</v>
          </cell>
          <cell r="L661">
            <v>1</v>
          </cell>
          <cell r="M661">
            <v>20</v>
          </cell>
          <cell r="N661">
            <v>2098.6000000000004</v>
          </cell>
        </row>
        <row r="662">
          <cell r="A662" t="str">
            <v>150001548-D20</v>
          </cell>
          <cell r="B662" t="str">
            <v>FS00</v>
          </cell>
          <cell r="C662" t="str">
            <v>150001548FS00</v>
          </cell>
          <cell r="D662">
            <v>150001548</v>
          </cell>
          <cell r="E662" t="str">
            <v>D20</v>
          </cell>
          <cell r="F662" t="str">
            <v>UN</v>
          </cell>
          <cell r="G662">
            <v>104.93</v>
          </cell>
          <cell r="H662" t="str">
            <v>FS00</v>
          </cell>
          <cell r="I662" t="str">
            <v>UN</v>
          </cell>
          <cell r="J662" t="b">
            <v>1</v>
          </cell>
          <cell r="K662">
            <v>20</v>
          </cell>
          <cell r="L662">
            <v>1</v>
          </cell>
          <cell r="M662">
            <v>20</v>
          </cell>
          <cell r="N662">
            <v>2098.6000000000004</v>
          </cell>
        </row>
        <row r="663">
          <cell r="A663" t="str">
            <v>150001787-D20</v>
          </cell>
          <cell r="B663" t="str">
            <v>FS00</v>
          </cell>
          <cell r="C663" t="str">
            <v>150001787FS00</v>
          </cell>
          <cell r="D663">
            <v>150001787</v>
          </cell>
          <cell r="E663" t="str">
            <v>D20</v>
          </cell>
          <cell r="F663" t="str">
            <v>UN</v>
          </cell>
          <cell r="G663">
            <v>104.92</v>
          </cell>
          <cell r="H663" t="str">
            <v>FS00</v>
          </cell>
          <cell r="I663" t="str">
            <v>UN</v>
          </cell>
          <cell r="J663" t="b">
            <v>1</v>
          </cell>
          <cell r="K663">
            <v>20</v>
          </cell>
          <cell r="L663">
            <v>1</v>
          </cell>
          <cell r="M663">
            <v>20</v>
          </cell>
          <cell r="N663">
            <v>2098.4</v>
          </cell>
        </row>
        <row r="664">
          <cell r="A664" t="str">
            <v>150001689-C60</v>
          </cell>
          <cell r="B664" t="str">
            <v>FS00</v>
          </cell>
          <cell r="C664" t="str">
            <v>150001689FS00</v>
          </cell>
          <cell r="D664">
            <v>150001689</v>
          </cell>
          <cell r="E664" t="str">
            <v>C60</v>
          </cell>
          <cell r="F664" t="str">
            <v>UN</v>
          </cell>
          <cell r="G664">
            <v>365</v>
          </cell>
          <cell r="H664" t="str">
            <v>FS00</v>
          </cell>
          <cell r="I664" t="str">
            <v>UN</v>
          </cell>
          <cell r="J664" t="b">
            <v>1</v>
          </cell>
          <cell r="K664">
            <v>60</v>
          </cell>
          <cell r="L664">
            <v>1</v>
          </cell>
          <cell r="M664">
            <v>60</v>
          </cell>
          <cell r="N664">
            <v>21900</v>
          </cell>
        </row>
        <row r="665">
          <cell r="A665" t="str">
            <v>150001690-C60</v>
          </cell>
          <cell r="B665" t="str">
            <v>FS00</v>
          </cell>
          <cell r="C665" t="str">
            <v>150001690FS00</v>
          </cell>
          <cell r="D665">
            <v>150001690</v>
          </cell>
          <cell r="E665" t="str">
            <v>C60</v>
          </cell>
          <cell r="F665" t="str">
            <v>UN</v>
          </cell>
          <cell r="G665">
            <v>350</v>
          </cell>
          <cell r="H665" t="str">
            <v>FS00</v>
          </cell>
          <cell r="I665" t="str">
            <v>UN</v>
          </cell>
          <cell r="J665" t="b">
            <v>1</v>
          </cell>
          <cell r="K665">
            <v>60</v>
          </cell>
          <cell r="L665">
            <v>1</v>
          </cell>
          <cell r="M665">
            <v>60</v>
          </cell>
          <cell r="N665">
            <v>21000</v>
          </cell>
        </row>
        <row r="666">
          <cell r="A666" t="str">
            <v>108000140-C08</v>
          </cell>
          <cell r="B666" t="str">
            <v>FS00</v>
          </cell>
          <cell r="C666" t="str">
            <v>108000140FS00</v>
          </cell>
          <cell r="D666">
            <v>108000140</v>
          </cell>
          <cell r="E666" t="str">
            <v>C08</v>
          </cell>
          <cell r="F666" t="str">
            <v>UN</v>
          </cell>
          <cell r="G666">
            <v>1786</v>
          </cell>
          <cell r="H666" t="str">
            <v>FS00</v>
          </cell>
          <cell r="I666" t="str">
            <v>UN</v>
          </cell>
          <cell r="J666" t="b">
            <v>1</v>
          </cell>
          <cell r="K666">
            <v>8</v>
          </cell>
          <cell r="L666">
            <v>1</v>
          </cell>
          <cell r="M666">
            <v>8</v>
          </cell>
          <cell r="N666">
            <v>14288</v>
          </cell>
        </row>
        <row r="667">
          <cell r="A667" t="str">
            <v>104521210-CJ</v>
          </cell>
          <cell r="B667" t="str">
            <v>FS00</v>
          </cell>
          <cell r="C667" t="str">
            <v>104521210FS00</v>
          </cell>
          <cell r="D667">
            <v>104521210</v>
          </cell>
          <cell r="E667" t="str">
            <v>CJ</v>
          </cell>
          <cell r="F667" t="str">
            <v>KG</v>
          </cell>
          <cell r="G667">
            <v>9119.57</v>
          </cell>
          <cell r="H667" t="str">
            <v>FS00</v>
          </cell>
          <cell r="I667" t="str">
            <v>KG</v>
          </cell>
          <cell r="J667" t="b">
            <v>1</v>
          </cell>
          <cell r="K667">
            <v>10</v>
          </cell>
          <cell r="L667">
            <v>1</v>
          </cell>
          <cell r="M667">
            <v>10</v>
          </cell>
          <cell r="N667">
            <v>91195.7</v>
          </cell>
        </row>
        <row r="668">
          <cell r="A668" t="str">
            <v>150001829-C32</v>
          </cell>
          <cell r="B668" t="str">
            <v>FS00</v>
          </cell>
          <cell r="C668" t="str">
            <v>150001829FS00</v>
          </cell>
          <cell r="D668">
            <v>150001829</v>
          </cell>
          <cell r="E668" t="str">
            <v>C32</v>
          </cell>
          <cell r="F668" t="str">
            <v>UN</v>
          </cell>
          <cell r="G668">
            <v>113.43</v>
          </cell>
          <cell r="H668" t="str">
            <v>FS00</v>
          </cell>
          <cell r="I668" t="str">
            <v>UN</v>
          </cell>
          <cell r="J668" t="b">
            <v>1</v>
          </cell>
          <cell r="K668">
            <v>32</v>
          </cell>
          <cell r="L668">
            <v>1</v>
          </cell>
          <cell r="M668">
            <v>32</v>
          </cell>
          <cell r="N668">
            <v>3629.76</v>
          </cell>
        </row>
        <row r="669">
          <cell r="A669" t="str">
            <v>150001739-D20</v>
          </cell>
          <cell r="B669" t="str">
            <v>FS00</v>
          </cell>
          <cell r="C669" t="str">
            <v>150001739FS00</v>
          </cell>
          <cell r="D669">
            <v>150001739</v>
          </cell>
          <cell r="E669" t="str">
            <v>D20</v>
          </cell>
          <cell r="F669" t="str">
            <v>UN</v>
          </cell>
          <cell r="G669">
            <v>307.47000000000003</v>
          </cell>
          <cell r="H669" t="str">
            <v>FS00</v>
          </cell>
          <cell r="I669" t="str">
            <v>UN</v>
          </cell>
          <cell r="J669" t="b">
            <v>1</v>
          </cell>
          <cell r="K669">
            <v>20</v>
          </cell>
          <cell r="L669">
            <v>1</v>
          </cell>
          <cell r="M669">
            <v>20</v>
          </cell>
          <cell r="N669">
            <v>6149.4000000000005</v>
          </cell>
        </row>
        <row r="670">
          <cell r="A670" t="str">
            <v>102320340-C09</v>
          </cell>
          <cell r="B670" t="str">
            <v>FS00</v>
          </cell>
          <cell r="C670" t="str">
            <v>102320340FS00</v>
          </cell>
          <cell r="D670">
            <v>102320340</v>
          </cell>
          <cell r="E670" t="str">
            <v>C09</v>
          </cell>
          <cell r="F670" t="str">
            <v>UN</v>
          </cell>
          <cell r="G670">
            <v>4378.76</v>
          </cell>
          <cell r="H670" t="str">
            <v>FS00</v>
          </cell>
          <cell r="I670" t="str">
            <v>UN</v>
          </cell>
          <cell r="J670" t="b">
            <v>1</v>
          </cell>
          <cell r="K670">
            <v>9</v>
          </cell>
          <cell r="L670">
            <v>1</v>
          </cell>
          <cell r="M670">
            <v>9</v>
          </cell>
          <cell r="N670">
            <v>39408.840000000004</v>
          </cell>
        </row>
        <row r="671">
          <cell r="A671" t="str">
            <v>102310110-C24</v>
          </cell>
          <cell r="B671" t="str">
            <v>FS00</v>
          </cell>
          <cell r="C671" t="str">
            <v>102310110FS00</v>
          </cell>
          <cell r="D671">
            <v>102310110</v>
          </cell>
          <cell r="E671" t="str">
            <v>C24</v>
          </cell>
          <cell r="F671" t="str">
            <v>UN</v>
          </cell>
          <cell r="G671">
            <v>765.63</v>
          </cell>
          <cell r="H671" t="str">
            <v>FS00</v>
          </cell>
          <cell r="I671" t="str">
            <v>UN</v>
          </cell>
          <cell r="J671" t="b">
            <v>1</v>
          </cell>
          <cell r="K671">
            <v>24</v>
          </cell>
          <cell r="L671">
            <v>1</v>
          </cell>
          <cell r="M671">
            <v>24</v>
          </cell>
          <cell r="N671">
            <v>18375.12</v>
          </cell>
        </row>
        <row r="672">
          <cell r="A672" t="str">
            <v>102310250-D16</v>
          </cell>
          <cell r="B672" t="str">
            <v>FS00</v>
          </cell>
          <cell r="C672" t="str">
            <v>102310250FS00</v>
          </cell>
          <cell r="D672">
            <v>102310250</v>
          </cell>
          <cell r="E672" t="str">
            <v>D16</v>
          </cell>
          <cell r="F672" t="str">
            <v>UN</v>
          </cell>
          <cell r="G672">
            <v>934.45</v>
          </cell>
          <cell r="H672" t="str">
            <v>FS00</v>
          </cell>
          <cell r="I672" t="str">
            <v>UN</v>
          </cell>
          <cell r="J672" t="b">
            <v>1</v>
          </cell>
          <cell r="K672">
            <v>16</v>
          </cell>
          <cell r="L672">
            <v>1</v>
          </cell>
          <cell r="M672">
            <v>16</v>
          </cell>
          <cell r="N672">
            <v>14951.2</v>
          </cell>
        </row>
        <row r="673">
          <cell r="A673" t="str">
            <v>104534810-C25</v>
          </cell>
          <cell r="B673" t="str">
            <v>FS00</v>
          </cell>
          <cell r="C673" t="str">
            <v>104534810FS00</v>
          </cell>
          <cell r="D673">
            <v>104534810</v>
          </cell>
          <cell r="E673" t="str">
            <v>C25</v>
          </cell>
          <cell r="F673" t="str">
            <v>UN</v>
          </cell>
          <cell r="G673">
            <v>592</v>
          </cell>
          <cell r="H673" t="str">
            <v>FS00</v>
          </cell>
          <cell r="I673" t="str">
            <v>UN</v>
          </cell>
          <cell r="J673" t="b">
            <v>1</v>
          </cell>
          <cell r="K673">
            <v>25</v>
          </cell>
          <cell r="L673">
            <v>1</v>
          </cell>
          <cell r="M673">
            <v>25</v>
          </cell>
          <cell r="N673">
            <v>14800</v>
          </cell>
        </row>
        <row r="674">
          <cell r="A674" t="str">
            <v>104512290-C12</v>
          </cell>
          <cell r="B674" t="str">
            <v>FS00</v>
          </cell>
          <cell r="C674" t="str">
            <v>104512290FS00</v>
          </cell>
          <cell r="D674">
            <v>104512290</v>
          </cell>
          <cell r="E674" t="str">
            <v>C12</v>
          </cell>
          <cell r="F674" t="str">
            <v>UN</v>
          </cell>
          <cell r="G674">
            <v>876.06166666666661</v>
          </cell>
          <cell r="H674" t="str">
            <v>FS00</v>
          </cell>
          <cell r="I674" t="str">
            <v>UN</v>
          </cell>
          <cell r="J674" t="b">
            <v>1</v>
          </cell>
          <cell r="K674">
            <v>12</v>
          </cell>
          <cell r="L674">
            <v>1</v>
          </cell>
          <cell r="M674">
            <v>12</v>
          </cell>
          <cell r="N674">
            <v>10512.74</v>
          </cell>
        </row>
        <row r="675">
          <cell r="A675" t="str">
            <v>150000074-C28</v>
          </cell>
          <cell r="B675" t="str">
            <v>FS00</v>
          </cell>
          <cell r="C675" t="str">
            <v>150000074FS00</v>
          </cell>
          <cell r="D675">
            <v>150000074</v>
          </cell>
          <cell r="E675" t="str">
            <v>C28</v>
          </cell>
          <cell r="F675" t="str">
            <v>UN</v>
          </cell>
          <cell r="G675">
            <v>507</v>
          </cell>
          <cell r="H675" t="str">
            <v>FS00</v>
          </cell>
          <cell r="I675" t="str">
            <v>UN</v>
          </cell>
          <cell r="J675" t="b">
            <v>1</v>
          </cell>
          <cell r="K675">
            <v>28</v>
          </cell>
          <cell r="L675">
            <v>1</v>
          </cell>
          <cell r="M675">
            <v>28</v>
          </cell>
          <cell r="N675">
            <v>14196</v>
          </cell>
        </row>
        <row r="676">
          <cell r="A676" t="str">
            <v>150000075-C24</v>
          </cell>
          <cell r="B676" t="str">
            <v>FS00</v>
          </cell>
          <cell r="C676" t="str">
            <v>150000075FS00</v>
          </cell>
          <cell r="D676">
            <v>150000075</v>
          </cell>
          <cell r="E676" t="str">
            <v>C24</v>
          </cell>
          <cell r="F676" t="str">
            <v>UN</v>
          </cell>
          <cell r="G676">
            <v>478.89</v>
          </cell>
          <cell r="H676" t="str">
            <v>FS00</v>
          </cell>
          <cell r="I676" t="str">
            <v>UN</v>
          </cell>
          <cell r="J676" t="b">
            <v>1</v>
          </cell>
          <cell r="K676">
            <v>24</v>
          </cell>
          <cell r="L676">
            <v>1</v>
          </cell>
          <cell r="M676">
            <v>24</v>
          </cell>
          <cell r="N676">
            <v>11493.36</v>
          </cell>
        </row>
        <row r="677">
          <cell r="A677" t="str">
            <v>150000076-C28</v>
          </cell>
          <cell r="B677" t="str">
            <v>FS00</v>
          </cell>
          <cell r="C677" t="str">
            <v>150000076FS00</v>
          </cell>
          <cell r="D677">
            <v>150000076</v>
          </cell>
          <cell r="E677" t="str">
            <v>C28</v>
          </cell>
          <cell r="F677" t="str">
            <v>UN</v>
          </cell>
          <cell r="G677">
            <v>478.89</v>
          </cell>
          <cell r="H677" t="str">
            <v>FS00</v>
          </cell>
          <cell r="I677" t="str">
            <v>UN</v>
          </cell>
          <cell r="J677" t="b">
            <v>1</v>
          </cell>
          <cell r="K677">
            <v>28</v>
          </cell>
          <cell r="L677">
            <v>1</v>
          </cell>
          <cell r="M677">
            <v>28</v>
          </cell>
          <cell r="N677">
            <v>13408.92</v>
          </cell>
        </row>
        <row r="678">
          <cell r="A678" t="str">
            <v>104512300-C35</v>
          </cell>
          <cell r="B678" t="str">
            <v>FS00</v>
          </cell>
          <cell r="C678" t="str">
            <v>104512300FS00</v>
          </cell>
          <cell r="D678">
            <v>104512300</v>
          </cell>
          <cell r="E678" t="str">
            <v>C35</v>
          </cell>
          <cell r="F678" t="str">
            <v>UN</v>
          </cell>
          <cell r="G678">
            <v>313.98657142857144</v>
          </cell>
          <cell r="H678" t="str">
            <v>FS00</v>
          </cell>
          <cell r="I678" t="str">
            <v>UN</v>
          </cell>
          <cell r="J678" t="b">
            <v>1</v>
          </cell>
          <cell r="K678">
            <v>35</v>
          </cell>
          <cell r="L678">
            <v>1</v>
          </cell>
          <cell r="M678">
            <v>35</v>
          </cell>
          <cell r="N678">
            <v>10989.53</v>
          </cell>
        </row>
        <row r="679">
          <cell r="A679" t="str">
            <v>104543430-C28</v>
          </cell>
          <cell r="B679" t="str">
            <v>FS00</v>
          </cell>
          <cell r="C679" t="str">
            <v>104543430FS00</v>
          </cell>
          <cell r="D679">
            <v>104543430</v>
          </cell>
          <cell r="E679" t="str">
            <v>C28</v>
          </cell>
          <cell r="F679" t="str">
            <v>UN</v>
          </cell>
          <cell r="G679">
            <v>763</v>
          </cell>
          <cell r="H679" t="str">
            <v>FS00</v>
          </cell>
          <cell r="I679" t="str">
            <v>UN</v>
          </cell>
          <cell r="J679" t="b">
            <v>1</v>
          </cell>
          <cell r="K679">
            <v>28</v>
          </cell>
          <cell r="L679">
            <v>1</v>
          </cell>
          <cell r="M679">
            <v>28</v>
          </cell>
          <cell r="N679">
            <v>21364</v>
          </cell>
        </row>
        <row r="680">
          <cell r="A680" t="str">
            <v>150001832-C35</v>
          </cell>
          <cell r="B680" t="str">
            <v>FS00</v>
          </cell>
          <cell r="C680" t="str">
            <v>150001832FS00</v>
          </cell>
          <cell r="D680">
            <v>150001832</v>
          </cell>
          <cell r="E680" t="str">
            <v>C35</v>
          </cell>
          <cell r="F680" t="str">
            <v>UN</v>
          </cell>
          <cell r="G680">
            <v>336.03</v>
          </cell>
          <cell r="H680" t="str">
            <v>FS00</v>
          </cell>
          <cell r="I680" t="str">
            <v>UN</v>
          </cell>
          <cell r="J680" t="b">
            <v>1</v>
          </cell>
          <cell r="K680">
            <v>35</v>
          </cell>
          <cell r="L680">
            <v>1</v>
          </cell>
          <cell r="M680">
            <v>35</v>
          </cell>
          <cell r="N680">
            <v>11761.05</v>
          </cell>
        </row>
        <row r="681">
          <cell r="A681" t="str">
            <v>104544790-C24</v>
          </cell>
          <cell r="B681" t="str">
            <v>FS00</v>
          </cell>
          <cell r="C681" t="str">
            <v>104544790FS00</v>
          </cell>
          <cell r="D681">
            <v>104544790</v>
          </cell>
          <cell r="E681" t="str">
            <v>C24</v>
          </cell>
          <cell r="F681" t="str">
            <v>UN</v>
          </cell>
          <cell r="G681">
            <v>730</v>
          </cell>
          <cell r="H681" t="str">
            <v>FS00</v>
          </cell>
          <cell r="I681" t="str">
            <v>UN</v>
          </cell>
          <cell r="J681" t="b">
            <v>1</v>
          </cell>
          <cell r="K681">
            <v>24</v>
          </cell>
          <cell r="L681">
            <v>1</v>
          </cell>
          <cell r="M681">
            <v>24</v>
          </cell>
          <cell r="N681">
            <v>17520</v>
          </cell>
        </row>
        <row r="682">
          <cell r="A682" t="str">
            <v>104522020-C24</v>
          </cell>
          <cell r="B682" t="str">
            <v>FS00</v>
          </cell>
          <cell r="C682" t="str">
            <v>104522020FS00</v>
          </cell>
          <cell r="D682">
            <v>104522020</v>
          </cell>
          <cell r="E682" t="str">
            <v>C24</v>
          </cell>
          <cell r="F682" t="str">
            <v>UN</v>
          </cell>
          <cell r="G682">
            <v>733.1</v>
          </cell>
          <cell r="H682" t="str">
            <v>FS00</v>
          </cell>
          <cell r="I682" t="str">
            <v>UN</v>
          </cell>
          <cell r="J682" t="b">
            <v>1</v>
          </cell>
          <cell r="K682">
            <v>24</v>
          </cell>
          <cell r="L682">
            <v>1</v>
          </cell>
          <cell r="M682">
            <v>24</v>
          </cell>
          <cell r="N682">
            <v>17594.400000000001</v>
          </cell>
        </row>
        <row r="683">
          <cell r="A683" t="str">
            <v>104543450-C36</v>
          </cell>
          <cell r="B683" t="str">
            <v>FS00</v>
          </cell>
          <cell r="C683" t="str">
            <v>104543450FS00</v>
          </cell>
          <cell r="D683">
            <v>104543450</v>
          </cell>
          <cell r="E683" t="str">
            <v>C36</v>
          </cell>
          <cell r="F683" t="str">
            <v>UN</v>
          </cell>
          <cell r="G683">
            <v>409</v>
          </cell>
          <cell r="H683" t="str">
            <v>FS00</v>
          </cell>
          <cell r="I683" t="str">
            <v>UN</v>
          </cell>
          <cell r="J683" t="b">
            <v>1</v>
          </cell>
          <cell r="K683">
            <v>36</v>
          </cell>
          <cell r="L683">
            <v>1</v>
          </cell>
          <cell r="M683">
            <v>36</v>
          </cell>
          <cell r="N683">
            <v>14724</v>
          </cell>
        </row>
        <row r="684">
          <cell r="A684" t="str">
            <v>104543440-C36</v>
          </cell>
          <cell r="B684" t="str">
            <v>FS00</v>
          </cell>
          <cell r="C684" t="str">
            <v>104543440FS00</v>
          </cell>
          <cell r="D684">
            <v>104543440</v>
          </cell>
          <cell r="E684" t="str">
            <v>C36</v>
          </cell>
          <cell r="F684" t="str">
            <v>UN</v>
          </cell>
          <cell r="G684">
            <v>409</v>
          </cell>
          <cell r="H684" t="str">
            <v>FS00</v>
          </cell>
          <cell r="I684" t="str">
            <v>UN</v>
          </cell>
          <cell r="J684" t="b">
            <v>1</v>
          </cell>
          <cell r="K684">
            <v>36</v>
          </cell>
          <cell r="L684">
            <v>1</v>
          </cell>
          <cell r="M684">
            <v>36</v>
          </cell>
          <cell r="N684">
            <v>14724</v>
          </cell>
        </row>
        <row r="685">
          <cell r="A685" t="str">
            <v>150000080-C24</v>
          </cell>
          <cell r="B685" t="str">
            <v>FS00</v>
          </cell>
          <cell r="C685" t="str">
            <v>150000080FS00</v>
          </cell>
          <cell r="D685">
            <v>150000080</v>
          </cell>
          <cell r="E685" t="str">
            <v>C24</v>
          </cell>
          <cell r="F685" t="str">
            <v>UN</v>
          </cell>
          <cell r="G685">
            <v>733.98</v>
          </cell>
          <cell r="H685" t="str">
            <v>FS00</v>
          </cell>
          <cell r="I685" t="str">
            <v>UN</v>
          </cell>
          <cell r="J685" t="b">
            <v>1</v>
          </cell>
          <cell r="K685">
            <v>24</v>
          </cell>
          <cell r="L685">
            <v>1</v>
          </cell>
          <cell r="M685">
            <v>24</v>
          </cell>
          <cell r="N685">
            <v>17615.52</v>
          </cell>
        </row>
        <row r="686">
          <cell r="A686" t="str">
            <v>150000409-C30</v>
          </cell>
          <cell r="B686" t="str">
            <v>FS00</v>
          </cell>
          <cell r="C686" t="str">
            <v>150000409FS00</v>
          </cell>
          <cell r="D686">
            <v>150000409</v>
          </cell>
          <cell r="E686" t="str">
            <v>C30</v>
          </cell>
          <cell r="F686" t="str">
            <v>UN</v>
          </cell>
          <cell r="G686">
            <v>704.72</v>
          </cell>
          <cell r="H686" t="str">
            <v>FS00</v>
          </cell>
          <cell r="I686" t="str">
            <v>UN</v>
          </cell>
          <cell r="J686" t="b">
            <v>1</v>
          </cell>
          <cell r="K686">
            <v>30</v>
          </cell>
          <cell r="L686">
            <v>1</v>
          </cell>
          <cell r="M686">
            <v>30</v>
          </cell>
          <cell r="N686">
            <v>21141.600000000002</v>
          </cell>
        </row>
        <row r="687">
          <cell r="A687" t="str">
            <v>150000082-C24</v>
          </cell>
          <cell r="B687" t="str">
            <v>FS00</v>
          </cell>
          <cell r="C687" t="str">
            <v>150000082FS00</v>
          </cell>
          <cell r="D687">
            <v>150000082</v>
          </cell>
          <cell r="E687" t="str">
            <v>C24</v>
          </cell>
          <cell r="F687" t="str">
            <v>UN</v>
          </cell>
          <cell r="G687">
            <v>478.8</v>
          </cell>
          <cell r="H687" t="str">
            <v>FS00</v>
          </cell>
          <cell r="I687" t="str">
            <v>UN</v>
          </cell>
          <cell r="J687" t="b">
            <v>1</v>
          </cell>
          <cell r="K687">
            <v>24</v>
          </cell>
          <cell r="L687">
            <v>1</v>
          </cell>
          <cell r="M687">
            <v>24</v>
          </cell>
          <cell r="N687">
            <v>11491.2</v>
          </cell>
        </row>
        <row r="688">
          <cell r="A688" t="str">
            <v>150000083-C24</v>
          </cell>
          <cell r="B688" t="str">
            <v>FS00</v>
          </cell>
          <cell r="C688" t="str">
            <v>150000083FS00</v>
          </cell>
          <cell r="D688">
            <v>150000083</v>
          </cell>
          <cell r="E688" t="str">
            <v>C24</v>
          </cell>
          <cell r="F688" t="str">
            <v>UN</v>
          </cell>
          <cell r="G688">
            <v>478.92</v>
          </cell>
          <cell r="H688" t="str">
            <v>FS00</v>
          </cell>
          <cell r="I688" t="str">
            <v>UN</v>
          </cell>
          <cell r="J688" t="b">
            <v>1</v>
          </cell>
          <cell r="K688">
            <v>24</v>
          </cell>
          <cell r="L688">
            <v>1</v>
          </cell>
          <cell r="M688">
            <v>24</v>
          </cell>
          <cell r="N688">
            <v>11494.08</v>
          </cell>
        </row>
        <row r="689">
          <cell r="A689" t="str">
            <v>150001250-C30</v>
          </cell>
          <cell r="B689" t="str">
            <v>FS00</v>
          </cell>
          <cell r="C689" t="str">
            <v>150001250FS00</v>
          </cell>
          <cell r="D689">
            <v>150001250</v>
          </cell>
          <cell r="E689" t="str">
            <v>C30</v>
          </cell>
          <cell r="F689" t="str">
            <v>UN</v>
          </cell>
          <cell r="G689">
            <v>143.83000000000001</v>
          </cell>
          <cell r="H689" t="str">
            <v>FS00</v>
          </cell>
          <cell r="I689" t="str">
            <v>UN</v>
          </cell>
          <cell r="J689" t="b">
            <v>1</v>
          </cell>
          <cell r="K689">
            <v>30</v>
          </cell>
          <cell r="L689">
            <v>1</v>
          </cell>
          <cell r="M689">
            <v>30</v>
          </cell>
          <cell r="N689">
            <v>4314.9000000000005</v>
          </cell>
        </row>
        <row r="690">
          <cell r="A690" t="str">
            <v>104534480-C30</v>
          </cell>
          <cell r="B690" t="str">
            <v>FS00</v>
          </cell>
          <cell r="C690" t="str">
            <v>104534480FS00</v>
          </cell>
          <cell r="D690">
            <v>104534480</v>
          </cell>
          <cell r="E690" t="str">
            <v>C30</v>
          </cell>
          <cell r="F690" t="str">
            <v>UN</v>
          </cell>
          <cell r="G690">
            <v>144</v>
          </cell>
          <cell r="H690" t="str">
            <v>FS00</v>
          </cell>
          <cell r="I690" t="str">
            <v>UN</v>
          </cell>
          <cell r="J690" t="b">
            <v>1</v>
          </cell>
          <cell r="K690">
            <v>30</v>
          </cell>
          <cell r="L690">
            <v>1</v>
          </cell>
          <cell r="M690">
            <v>30</v>
          </cell>
          <cell r="N690">
            <v>4320</v>
          </cell>
        </row>
        <row r="691">
          <cell r="A691" t="str">
            <v>104534490-C30</v>
          </cell>
          <cell r="B691" t="str">
            <v>FS00</v>
          </cell>
          <cell r="C691" t="str">
            <v>104534490FS00</v>
          </cell>
          <cell r="D691">
            <v>104534490</v>
          </cell>
          <cell r="E691" t="str">
            <v>C30</v>
          </cell>
          <cell r="F691" t="str">
            <v>UN</v>
          </cell>
          <cell r="G691">
            <v>143</v>
          </cell>
          <cell r="H691" t="str">
            <v>FS00</v>
          </cell>
          <cell r="I691" t="str">
            <v>UN</v>
          </cell>
          <cell r="J691" t="b">
            <v>1</v>
          </cell>
          <cell r="K691">
            <v>30</v>
          </cell>
          <cell r="L691">
            <v>1</v>
          </cell>
          <cell r="M691">
            <v>30</v>
          </cell>
          <cell r="N691">
            <v>4290</v>
          </cell>
        </row>
        <row r="692">
          <cell r="A692" t="str">
            <v>104534210-C30</v>
          </cell>
          <cell r="B692" t="str">
            <v>FS00</v>
          </cell>
          <cell r="C692" t="str">
            <v>104534210FS00</v>
          </cell>
          <cell r="D692">
            <v>104534210</v>
          </cell>
          <cell r="E692" t="str">
            <v>C30</v>
          </cell>
          <cell r="F692" t="str">
            <v>UN</v>
          </cell>
          <cell r="G692">
            <v>144</v>
          </cell>
          <cell r="H692" t="str">
            <v>FS00</v>
          </cell>
          <cell r="I692" t="str">
            <v>UN</v>
          </cell>
          <cell r="J692" t="b">
            <v>1</v>
          </cell>
          <cell r="K692">
            <v>30</v>
          </cell>
          <cell r="L692">
            <v>1</v>
          </cell>
          <cell r="M692">
            <v>30</v>
          </cell>
          <cell r="N692">
            <v>4320</v>
          </cell>
        </row>
        <row r="693">
          <cell r="A693" t="str">
            <v>104533870-C30</v>
          </cell>
          <cell r="B693" t="str">
            <v>FS00</v>
          </cell>
          <cell r="C693" t="str">
            <v>104533870FS00</v>
          </cell>
          <cell r="D693">
            <v>104533870</v>
          </cell>
          <cell r="E693" t="str">
            <v>C30</v>
          </cell>
          <cell r="F693" t="str">
            <v>UN</v>
          </cell>
          <cell r="G693">
            <v>144</v>
          </cell>
          <cell r="H693" t="str">
            <v>FS00</v>
          </cell>
          <cell r="I693" t="str">
            <v>UN</v>
          </cell>
          <cell r="J693" t="b">
            <v>1</v>
          </cell>
          <cell r="K693">
            <v>30</v>
          </cell>
          <cell r="L693">
            <v>1</v>
          </cell>
          <cell r="M693">
            <v>30</v>
          </cell>
          <cell r="N693">
            <v>4320</v>
          </cell>
        </row>
        <row r="694">
          <cell r="A694" t="str">
            <v>150001743-C36</v>
          </cell>
          <cell r="B694" t="str">
            <v>FS00</v>
          </cell>
          <cell r="C694" t="str">
            <v>150001743FS00</v>
          </cell>
          <cell r="D694">
            <v>150001743</v>
          </cell>
          <cell r="E694" t="str">
            <v>C36</v>
          </cell>
          <cell r="F694" t="str">
            <v>UN</v>
          </cell>
          <cell r="G694">
            <v>290.48</v>
          </cell>
          <cell r="H694" t="str">
            <v>FS00</v>
          </cell>
          <cell r="I694" t="str">
            <v>UN</v>
          </cell>
          <cell r="J694" t="b">
            <v>1</v>
          </cell>
          <cell r="K694">
            <v>36</v>
          </cell>
          <cell r="L694">
            <v>1</v>
          </cell>
          <cell r="M694">
            <v>36</v>
          </cell>
          <cell r="N694">
            <v>10457.280000000001</v>
          </cell>
        </row>
        <row r="695">
          <cell r="A695" t="str">
            <v>104527700-C24</v>
          </cell>
          <cell r="B695" t="str">
            <v>FS00</v>
          </cell>
          <cell r="C695" t="str">
            <v>104527700FS00</v>
          </cell>
          <cell r="D695">
            <v>104527700</v>
          </cell>
          <cell r="E695" t="str">
            <v>C24</v>
          </cell>
          <cell r="F695" t="str">
            <v>UN</v>
          </cell>
          <cell r="G695">
            <v>697</v>
          </cell>
          <cell r="H695" t="str">
            <v>FS00</v>
          </cell>
          <cell r="I695" t="str">
            <v>UN</v>
          </cell>
          <cell r="J695" t="b">
            <v>1</v>
          </cell>
          <cell r="K695">
            <v>24</v>
          </cell>
          <cell r="L695">
            <v>1</v>
          </cell>
          <cell r="M695">
            <v>24</v>
          </cell>
          <cell r="N695">
            <v>16728</v>
          </cell>
        </row>
        <row r="696">
          <cell r="A696" t="str">
            <v>104538580-C24</v>
          </cell>
          <cell r="B696" t="str">
            <v>FS00</v>
          </cell>
          <cell r="C696" t="str">
            <v>104538580FS00</v>
          </cell>
          <cell r="D696">
            <v>104538580</v>
          </cell>
          <cell r="E696" t="str">
            <v>C24</v>
          </cell>
          <cell r="F696" t="str">
            <v>UN</v>
          </cell>
          <cell r="G696">
            <v>590</v>
          </cell>
          <cell r="H696" t="str">
            <v>FS00</v>
          </cell>
          <cell r="I696" t="str">
            <v>UN</v>
          </cell>
          <cell r="J696" t="b">
            <v>1</v>
          </cell>
          <cell r="K696">
            <v>24</v>
          </cell>
          <cell r="L696">
            <v>1</v>
          </cell>
          <cell r="M696">
            <v>24</v>
          </cell>
          <cell r="N696">
            <v>14160</v>
          </cell>
        </row>
        <row r="697">
          <cell r="A697" t="str">
            <v>150001837-C27</v>
          </cell>
          <cell r="B697" t="str">
            <v>FS00</v>
          </cell>
          <cell r="C697" t="str">
            <v>150001837FS00</v>
          </cell>
          <cell r="D697">
            <v>150001837</v>
          </cell>
          <cell r="E697" t="str">
            <v>C27</v>
          </cell>
          <cell r="F697" t="str">
            <v>UN</v>
          </cell>
          <cell r="G697">
            <v>191.92</v>
          </cell>
          <cell r="H697" t="str">
            <v>FS00</v>
          </cell>
          <cell r="I697" t="str">
            <v>UN</v>
          </cell>
          <cell r="J697" t="b">
            <v>1</v>
          </cell>
          <cell r="K697">
            <v>27</v>
          </cell>
          <cell r="L697">
            <v>1</v>
          </cell>
          <cell r="M697">
            <v>27</v>
          </cell>
          <cell r="N697">
            <v>5181.8399999999992</v>
          </cell>
        </row>
        <row r="698">
          <cell r="A698" t="str">
            <v>150001747-C35</v>
          </cell>
          <cell r="B698" t="str">
            <v>FS00</v>
          </cell>
          <cell r="C698" t="str">
            <v>150001747FS00</v>
          </cell>
          <cell r="D698">
            <v>150001747</v>
          </cell>
          <cell r="E698" t="str">
            <v>C35</v>
          </cell>
          <cell r="F698" t="str">
            <v>UN</v>
          </cell>
          <cell r="G698">
            <v>346.06</v>
          </cell>
          <cell r="H698" t="str">
            <v>FS00</v>
          </cell>
          <cell r="I698" t="str">
            <v>UN</v>
          </cell>
          <cell r="J698" t="b">
            <v>1</v>
          </cell>
          <cell r="K698">
            <v>35</v>
          </cell>
          <cell r="L698">
            <v>1</v>
          </cell>
          <cell r="M698">
            <v>35</v>
          </cell>
          <cell r="N698">
            <v>12112.1</v>
          </cell>
        </row>
        <row r="699">
          <cell r="A699" t="str">
            <v>150000089-C32</v>
          </cell>
          <cell r="B699" t="str">
            <v>FS00</v>
          </cell>
          <cell r="C699" t="str">
            <v>150000089FS00</v>
          </cell>
          <cell r="D699">
            <v>150000089</v>
          </cell>
          <cell r="E699" t="str">
            <v>C32</v>
          </cell>
          <cell r="F699" t="str">
            <v>UN</v>
          </cell>
          <cell r="G699">
            <v>478.95</v>
          </cell>
          <cell r="H699" t="str">
            <v>FS00</v>
          </cell>
          <cell r="I699" t="str">
            <v>UN</v>
          </cell>
          <cell r="J699" t="b">
            <v>1</v>
          </cell>
          <cell r="K699">
            <v>32</v>
          </cell>
          <cell r="L699">
            <v>1</v>
          </cell>
          <cell r="M699">
            <v>32</v>
          </cell>
          <cell r="N699">
            <v>15326.4</v>
          </cell>
        </row>
        <row r="700">
          <cell r="A700" t="str">
            <v>104516040-C05</v>
          </cell>
          <cell r="B700" t="str">
            <v>FS00</v>
          </cell>
          <cell r="C700" t="str">
            <v>104516040FS00</v>
          </cell>
          <cell r="D700">
            <v>104516040</v>
          </cell>
          <cell r="E700" t="str">
            <v>C05</v>
          </cell>
          <cell r="F700" t="str">
            <v>UN</v>
          </cell>
          <cell r="G700">
            <v>8181.23</v>
          </cell>
          <cell r="H700" t="str">
            <v>FS00</v>
          </cell>
          <cell r="I700" t="str">
            <v>UN</v>
          </cell>
          <cell r="J700" t="b">
            <v>1</v>
          </cell>
          <cell r="K700">
            <v>5</v>
          </cell>
          <cell r="L700">
            <v>1</v>
          </cell>
          <cell r="M700">
            <v>5</v>
          </cell>
          <cell r="N700">
            <v>40906.149999999994</v>
          </cell>
        </row>
        <row r="701">
          <cell r="A701" t="str">
            <v>104522040-Z80</v>
          </cell>
          <cell r="B701" t="str">
            <v>FS00</v>
          </cell>
          <cell r="C701" t="str">
            <v>104522040FS00</v>
          </cell>
          <cell r="D701">
            <v>104522040</v>
          </cell>
          <cell r="E701" t="str">
            <v>Z80</v>
          </cell>
          <cell r="F701" t="str">
            <v>UN</v>
          </cell>
          <cell r="G701">
            <v>154.4</v>
          </cell>
          <cell r="H701" t="str">
            <v>FS00</v>
          </cell>
          <cell r="I701" t="str">
            <v>UN</v>
          </cell>
          <cell r="J701" t="b">
            <v>1</v>
          </cell>
          <cell r="K701">
            <v>180</v>
          </cell>
          <cell r="L701">
            <v>1</v>
          </cell>
          <cell r="M701">
            <v>180</v>
          </cell>
          <cell r="N701">
            <v>27792</v>
          </cell>
        </row>
        <row r="702">
          <cell r="A702" t="str">
            <v>104501110-Z80</v>
          </cell>
          <cell r="B702" t="str">
            <v>FS00</v>
          </cell>
          <cell r="C702" t="str">
            <v>104501110FS00</v>
          </cell>
          <cell r="D702">
            <v>104501110</v>
          </cell>
          <cell r="E702" t="str">
            <v>Z80</v>
          </cell>
          <cell r="F702" t="str">
            <v>Z80</v>
          </cell>
          <cell r="G702">
            <v>25897.7</v>
          </cell>
          <cell r="H702" t="str">
            <v>FS00</v>
          </cell>
          <cell r="I702" t="str">
            <v>Z80</v>
          </cell>
          <cell r="J702" t="b">
            <v>1</v>
          </cell>
          <cell r="K702">
            <v>1</v>
          </cell>
          <cell r="L702">
            <v>1</v>
          </cell>
          <cell r="M702">
            <v>1</v>
          </cell>
          <cell r="N702">
            <v>25897.7</v>
          </cell>
        </row>
        <row r="703">
          <cell r="A703" t="str">
            <v>104522050-Z80</v>
          </cell>
          <cell r="B703" t="str">
            <v>FS00</v>
          </cell>
          <cell r="C703" t="str">
            <v>104522050FS00</v>
          </cell>
          <cell r="D703">
            <v>104522050</v>
          </cell>
          <cell r="E703" t="str">
            <v>Z80</v>
          </cell>
          <cell r="F703" t="str">
            <v>UN</v>
          </cell>
          <cell r="G703">
            <v>137.13999999999999</v>
          </cell>
          <cell r="H703" t="str">
            <v>FS00</v>
          </cell>
          <cell r="I703" t="str">
            <v>UN</v>
          </cell>
          <cell r="J703" t="b">
            <v>1</v>
          </cell>
          <cell r="K703">
            <v>180</v>
          </cell>
          <cell r="L703">
            <v>1</v>
          </cell>
          <cell r="M703">
            <v>180</v>
          </cell>
          <cell r="N703">
            <v>24685.199999999997</v>
          </cell>
        </row>
        <row r="704">
          <cell r="A704" t="str">
            <v>104530200-S00</v>
          </cell>
          <cell r="B704" t="str">
            <v>FS00</v>
          </cell>
          <cell r="C704" t="str">
            <v>104530200FS00</v>
          </cell>
          <cell r="D704">
            <v>104530200</v>
          </cell>
          <cell r="E704" t="str">
            <v>S00</v>
          </cell>
          <cell r="F704" t="str">
            <v>S00</v>
          </cell>
          <cell r="G704">
            <v>4990.25</v>
          </cell>
          <cell r="H704" t="str">
            <v>FS00</v>
          </cell>
          <cell r="I704" t="str">
            <v>S00</v>
          </cell>
          <cell r="J704" t="b">
            <v>1</v>
          </cell>
          <cell r="K704">
            <v>1</v>
          </cell>
          <cell r="L704">
            <v>1</v>
          </cell>
          <cell r="M704">
            <v>1</v>
          </cell>
          <cell r="N704">
            <v>4990.25</v>
          </cell>
        </row>
        <row r="705">
          <cell r="A705" t="str">
            <v>104521200-S00</v>
          </cell>
          <cell r="B705" t="str">
            <v>FS00</v>
          </cell>
          <cell r="C705" t="str">
            <v>104521200FS00</v>
          </cell>
          <cell r="D705">
            <v>104521200</v>
          </cell>
          <cell r="E705" t="str">
            <v>S00</v>
          </cell>
          <cell r="F705" t="str">
            <v>UN</v>
          </cell>
          <cell r="G705">
            <v>11.35</v>
          </cell>
          <cell r="H705" t="str">
            <v>FS00</v>
          </cell>
          <cell r="I705" t="str">
            <v>UN</v>
          </cell>
          <cell r="J705" t="b">
            <v>1</v>
          </cell>
          <cell r="K705">
            <v>800</v>
          </cell>
          <cell r="L705">
            <v>1</v>
          </cell>
          <cell r="M705">
            <v>800</v>
          </cell>
          <cell r="N705">
            <v>9080</v>
          </cell>
        </row>
        <row r="706">
          <cell r="A706" t="str">
            <v>104501230-S00</v>
          </cell>
          <cell r="B706" t="str">
            <v>FS00</v>
          </cell>
          <cell r="C706" t="str">
            <v>104501230FS00</v>
          </cell>
          <cell r="D706">
            <v>104501230</v>
          </cell>
          <cell r="E706" t="str">
            <v>S00</v>
          </cell>
          <cell r="F706" t="str">
            <v>S00</v>
          </cell>
          <cell r="G706">
            <v>9100.35</v>
          </cell>
          <cell r="H706" t="str">
            <v>FS00</v>
          </cell>
          <cell r="I706" t="str">
            <v>S00</v>
          </cell>
          <cell r="J706" t="b">
            <v>1</v>
          </cell>
          <cell r="K706">
            <v>1</v>
          </cell>
          <cell r="L706">
            <v>1</v>
          </cell>
          <cell r="M706">
            <v>1</v>
          </cell>
          <cell r="N706">
            <v>9100.35</v>
          </cell>
        </row>
        <row r="707">
          <cell r="A707" t="str">
            <v>104501170-S00</v>
          </cell>
          <cell r="B707" t="str">
            <v>FS00</v>
          </cell>
          <cell r="C707" t="str">
            <v>104501170FS00</v>
          </cell>
          <cell r="D707">
            <v>104501170</v>
          </cell>
          <cell r="E707" t="str">
            <v>S00</v>
          </cell>
          <cell r="F707" t="str">
            <v>S00</v>
          </cell>
          <cell r="G707">
            <v>9100.02</v>
          </cell>
          <cell r="H707" t="str">
            <v>FS00</v>
          </cell>
          <cell r="I707" t="str">
            <v>S00</v>
          </cell>
          <cell r="J707" t="b">
            <v>1</v>
          </cell>
          <cell r="K707">
            <v>1</v>
          </cell>
          <cell r="L707">
            <v>1</v>
          </cell>
          <cell r="M707">
            <v>1</v>
          </cell>
          <cell r="N707">
            <v>9100.02</v>
          </cell>
        </row>
        <row r="708">
          <cell r="A708" t="str">
            <v>104501150-S00</v>
          </cell>
          <cell r="B708" t="str">
            <v>FS00</v>
          </cell>
          <cell r="C708" t="str">
            <v>104501150FS00</v>
          </cell>
          <cell r="D708">
            <v>104501150</v>
          </cell>
          <cell r="E708" t="str">
            <v>S00</v>
          </cell>
          <cell r="F708" t="str">
            <v>S00</v>
          </cell>
          <cell r="G708">
            <v>9100.26</v>
          </cell>
          <cell r="H708" t="str">
            <v>FS00</v>
          </cell>
          <cell r="I708" t="str">
            <v>S00</v>
          </cell>
          <cell r="J708" t="b">
            <v>1</v>
          </cell>
          <cell r="K708">
            <v>1</v>
          </cell>
          <cell r="L708">
            <v>1</v>
          </cell>
          <cell r="M708">
            <v>1</v>
          </cell>
          <cell r="N708">
            <v>9100.26</v>
          </cell>
        </row>
        <row r="709">
          <cell r="A709" t="str">
            <v>104522090-Z20</v>
          </cell>
          <cell r="B709" t="str">
            <v>FS00</v>
          </cell>
          <cell r="C709" t="str">
            <v>104522090FS00</v>
          </cell>
          <cell r="D709">
            <v>104522090</v>
          </cell>
          <cell r="E709" t="str">
            <v>Z20</v>
          </cell>
          <cell r="F709" t="str">
            <v>UN</v>
          </cell>
          <cell r="G709">
            <v>85.02</v>
          </cell>
          <cell r="H709" t="str">
            <v>FS00</v>
          </cell>
          <cell r="I709" t="str">
            <v>UN</v>
          </cell>
          <cell r="J709" t="b">
            <v>1</v>
          </cell>
          <cell r="K709">
            <v>120</v>
          </cell>
          <cell r="L709">
            <v>1</v>
          </cell>
          <cell r="M709">
            <v>120</v>
          </cell>
          <cell r="N709">
            <v>10202.4</v>
          </cell>
        </row>
        <row r="710">
          <cell r="A710" t="str">
            <v>104535210-Z92</v>
          </cell>
          <cell r="B710" t="str">
            <v>FS00</v>
          </cell>
          <cell r="C710" t="str">
            <v>104535210FS00</v>
          </cell>
          <cell r="D710">
            <v>104535210</v>
          </cell>
          <cell r="E710" t="str">
            <v>Z92</v>
          </cell>
          <cell r="F710" t="str">
            <v>UN</v>
          </cell>
          <cell r="G710">
            <v>40</v>
          </cell>
          <cell r="H710" t="str">
            <v>FS00</v>
          </cell>
          <cell r="I710" t="str">
            <v>UN</v>
          </cell>
          <cell r="J710" t="b">
            <v>1</v>
          </cell>
          <cell r="K710">
            <v>192</v>
          </cell>
          <cell r="L710">
            <v>1</v>
          </cell>
          <cell r="M710">
            <v>192</v>
          </cell>
          <cell r="N710">
            <v>7680</v>
          </cell>
        </row>
        <row r="711">
          <cell r="A711" t="str">
            <v>104548280-Z92</v>
          </cell>
          <cell r="B711" t="str">
            <v>FS00</v>
          </cell>
          <cell r="C711" t="str">
            <v>104548280FS00</v>
          </cell>
          <cell r="D711">
            <v>104548280</v>
          </cell>
          <cell r="E711" t="str">
            <v>Z92</v>
          </cell>
          <cell r="F711" t="str">
            <v>UN</v>
          </cell>
          <cell r="G711">
            <v>60</v>
          </cell>
          <cell r="H711" t="str">
            <v>FS00</v>
          </cell>
          <cell r="I711" t="str">
            <v>UN</v>
          </cell>
          <cell r="J711" t="b">
            <v>1</v>
          </cell>
          <cell r="K711">
            <v>192</v>
          </cell>
          <cell r="L711">
            <v>1</v>
          </cell>
          <cell r="M711">
            <v>192</v>
          </cell>
          <cell r="N711">
            <v>11520</v>
          </cell>
        </row>
        <row r="712">
          <cell r="A712" t="str">
            <v>104535220-Z92</v>
          </cell>
          <cell r="B712" t="str">
            <v>FS00</v>
          </cell>
          <cell r="C712" t="str">
            <v>104535220FS00</v>
          </cell>
          <cell r="D712">
            <v>104535220</v>
          </cell>
          <cell r="E712" t="str">
            <v>Z92</v>
          </cell>
          <cell r="F712" t="str">
            <v>UN</v>
          </cell>
          <cell r="G712">
            <v>40</v>
          </cell>
          <cell r="H712" t="str">
            <v>FS00</v>
          </cell>
          <cell r="I712" t="str">
            <v>UN</v>
          </cell>
          <cell r="J712" t="b">
            <v>1</v>
          </cell>
          <cell r="K712">
            <v>192</v>
          </cell>
          <cell r="L712">
            <v>1</v>
          </cell>
          <cell r="M712">
            <v>192</v>
          </cell>
          <cell r="N712">
            <v>7680</v>
          </cell>
        </row>
        <row r="713">
          <cell r="A713" t="str">
            <v>104535230-Z92</v>
          </cell>
          <cell r="B713" t="str">
            <v>FS00</v>
          </cell>
          <cell r="C713" t="str">
            <v>104535230FS00</v>
          </cell>
          <cell r="D713">
            <v>104535230</v>
          </cell>
          <cell r="E713" t="str">
            <v>Z92</v>
          </cell>
          <cell r="F713" t="str">
            <v>UN</v>
          </cell>
          <cell r="G713">
            <v>60</v>
          </cell>
          <cell r="H713" t="str">
            <v>FS00</v>
          </cell>
          <cell r="I713" t="str">
            <v>UN</v>
          </cell>
          <cell r="J713" t="b">
            <v>1</v>
          </cell>
          <cell r="K713">
            <v>192</v>
          </cell>
          <cell r="L713">
            <v>1</v>
          </cell>
          <cell r="M713">
            <v>192</v>
          </cell>
          <cell r="N713">
            <v>11520</v>
          </cell>
        </row>
        <row r="714">
          <cell r="A714" t="str">
            <v>104535240-Z92</v>
          </cell>
          <cell r="B714" t="str">
            <v>FS00</v>
          </cell>
          <cell r="C714" t="str">
            <v>104535240FS00</v>
          </cell>
          <cell r="D714">
            <v>104535240</v>
          </cell>
          <cell r="E714" t="str">
            <v>Z92</v>
          </cell>
          <cell r="F714" t="str">
            <v>UN</v>
          </cell>
          <cell r="G714">
            <v>40</v>
          </cell>
          <cell r="H714" t="str">
            <v>FS00</v>
          </cell>
          <cell r="I714" t="str">
            <v>UN</v>
          </cell>
          <cell r="J714" t="b">
            <v>1</v>
          </cell>
          <cell r="K714">
            <v>192</v>
          </cell>
          <cell r="L714">
            <v>1</v>
          </cell>
          <cell r="M714">
            <v>192</v>
          </cell>
          <cell r="N714">
            <v>7680</v>
          </cell>
        </row>
        <row r="715">
          <cell r="A715" t="str">
            <v>104535250-Z92</v>
          </cell>
          <cell r="B715" t="str">
            <v>FS00</v>
          </cell>
          <cell r="C715" t="str">
            <v>104535250FS00</v>
          </cell>
          <cell r="D715">
            <v>104535250</v>
          </cell>
          <cell r="E715" t="str">
            <v>Z92</v>
          </cell>
          <cell r="F715" t="str">
            <v>UN</v>
          </cell>
          <cell r="G715">
            <v>40</v>
          </cell>
          <cell r="H715" t="str">
            <v>FS00</v>
          </cell>
          <cell r="I715" t="str">
            <v>UN</v>
          </cell>
          <cell r="J715" t="b">
            <v>1</v>
          </cell>
          <cell r="K715">
            <v>192</v>
          </cell>
          <cell r="L715">
            <v>1</v>
          </cell>
          <cell r="M715">
            <v>192</v>
          </cell>
          <cell r="N715">
            <v>7680</v>
          </cell>
        </row>
        <row r="716">
          <cell r="A716" t="str">
            <v>104535260-Z92</v>
          </cell>
          <cell r="B716" t="str">
            <v>FS00</v>
          </cell>
          <cell r="C716" t="str">
            <v>104535260FS00</v>
          </cell>
          <cell r="D716">
            <v>104535260</v>
          </cell>
          <cell r="E716" t="str">
            <v>Z92</v>
          </cell>
          <cell r="F716" t="str">
            <v>UN</v>
          </cell>
          <cell r="G716">
            <v>110</v>
          </cell>
          <cell r="H716" t="str">
            <v>FS00</v>
          </cell>
          <cell r="I716" t="str">
            <v>UN</v>
          </cell>
          <cell r="J716" t="b">
            <v>1</v>
          </cell>
          <cell r="K716">
            <v>192</v>
          </cell>
          <cell r="L716">
            <v>1</v>
          </cell>
          <cell r="M716">
            <v>192</v>
          </cell>
          <cell r="N716">
            <v>21120</v>
          </cell>
        </row>
        <row r="717">
          <cell r="A717" t="str">
            <v>104522190-2Q</v>
          </cell>
          <cell r="B717" t="str">
            <v>FS00</v>
          </cell>
          <cell r="C717" t="str">
            <v>104522190FS00</v>
          </cell>
          <cell r="D717">
            <v>104522190</v>
          </cell>
          <cell r="E717" t="str">
            <v>2Q</v>
          </cell>
          <cell r="F717" t="str">
            <v>UN</v>
          </cell>
          <cell r="G717">
            <v>1.99</v>
          </cell>
          <cell r="H717" t="str">
            <v>FS00</v>
          </cell>
          <cell r="I717" t="str">
            <v>UN</v>
          </cell>
          <cell r="J717" t="b">
            <v>1</v>
          </cell>
          <cell r="K717">
            <v>2000</v>
          </cell>
          <cell r="L717">
            <v>1</v>
          </cell>
          <cell r="M717">
            <v>2000</v>
          </cell>
          <cell r="N717">
            <v>3980</v>
          </cell>
        </row>
        <row r="718">
          <cell r="A718" t="str">
            <v>104522200-2Q</v>
          </cell>
          <cell r="B718" t="str">
            <v>FS00</v>
          </cell>
          <cell r="C718" t="str">
            <v>104522200FS00</v>
          </cell>
          <cell r="D718">
            <v>104522200</v>
          </cell>
          <cell r="E718" t="str">
            <v>2Q</v>
          </cell>
          <cell r="F718" t="str">
            <v>UN</v>
          </cell>
          <cell r="G718">
            <v>6.53</v>
          </cell>
          <cell r="H718" t="str">
            <v>FS00</v>
          </cell>
          <cell r="I718" t="str">
            <v>UN</v>
          </cell>
          <cell r="J718" t="b">
            <v>1</v>
          </cell>
          <cell r="K718">
            <v>2000</v>
          </cell>
          <cell r="L718">
            <v>1</v>
          </cell>
          <cell r="M718">
            <v>2000</v>
          </cell>
          <cell r="N718">
            <v>13060</v>
          </cell>
        </row>
        <row r="719">
          <cell r="A719" t="str">
            <v>104500810-2Q</v>
          </cell>
          <cell r="B719" t="str">
            <v>FS00</v>
          </cell>
          <cell r="C719" t="str">
            <v>104500810FS00</v>
          </cell>
          <cell r="D719">
            <v>104500810</v>
          </cell>
          <cell r="E719" t="str">
            <v>2Q</v>
          </cell>
          <cell r="F719" t="str">
            <v>2Q</v>
          </cell>
          <cell r="G719">
            <v>13750.34</v>
          </cell>
          <cell r="H719" t="str">
            <v>FS00</v>
          </cell>
          <cell r="I719" t="str">
            <v>2Q</v>
          </cell>
          <cell r="J719" t="b">
            <v>1</v>
          </cell>
          <cell r="K719">
            <v>1</v>
          </cell>
          <cell r="L719">
            <v>1</v>
          </cell>
          <cell r="M719">
            <v>1</v>
          </cell>
          <cell r="N719">
            <v>13750.34</v>
          </cell>
        </row>
        <row r="720">
          <cell r="A720" t="str">
            <v>104501190-2Q</v>
          </cell>
          <cell r="B720" t="str">
            <v>FS00</v>
          </cell>
          <cell r="C720" t="str">
            <v>104501190FS00</v>
          </cell>
          <cell r="D720">
            <v>104501190</v>
          </cell>
          <cell r="E720" t="str">
            <v>2Q</v>
          </cell>
          <cell r="F720" t="str">
            <v>2Q</v>
          </cell>
          <cell r="G720">
            <v>13750.06</v>
          </cell>
          <cell r="H720" t="str">
            <v>FS00</v>
          </cell>
          <cell r="I720" t="str">
            <v>2Q</v>
          </cell>
          <cell r="J720" t="b">
            <v>1</v>
          </cell>
          <cell r="K720">
            <v>1</v>
          </cell>
          <cell r="L720">
            <v>1</v>
          </cell>
          <cell r="M720">
            <v>1</v>
          </cell>
          <cell r="N720">
            <v>13750.06</v>
          </cell>
        </row>
        <row r="721">
          <cell r="A721" t="str">
            <v>104522210-1Q</v>
          </cell>
          <cell r="B721" t="str">
            <v>FS00</v>
          </cell>
          <cell r="C721" t="str">
            <v>104522210FS00</v>
          </cell>
          <cell r="D721">
            <v>104522210</v>
          </cell>
          <cell r="E721" t="str">
            <v>1Q</v>
          </cell>
          <cell r="F721" t="str">
            <v>UN</v>
          </cell>
          <cell r="G721">
            <v>5</v>
          </cell>
          <cell r="H721" t="str">
            <v>FS00</v>
          </cell>
          <cell r="I721" t="str">
            <v>UN</v>
          </cell>
          <cell r="J721" t="b">
            <v>1</v>
          </cell>
          <cell r="K721">
            <v>1000</v>
          </cell>
          <cell r="L721">
            <v>1</v>
          </cell>
          <cell r="M721">
            <v>1000</v>
          </cell>
          <cell r="N721">
            <v>5000</v>
          </cell>
        </row>
        <row r="722">
          <cell r="A722" t="str">
            <v>104538610-C36</v>
          </cell>
          <cell r="B722" t="str">
            <v>FS00</v>
          </cell>
          <cell r="C722" t="str">
            <v>104538610FS00</v>
          </cell>
          <cell r="D722">
            <v>104538610</v>
          </cell>
          <cell r="E722" t="str">
            <v>C36</v>
          </cell>
          <cell r="F722" t="str">
            <v>UN</v>
          </cell>
          <cell r="G722">
            <v>292</v>
          </cell>
          <cell r="H722" t="str">
            <v>FS00</v>
          </cell>
          <cell r="I722" t="str">
            <v>UN</v>
          </cell>
          <cell r="J722" t="b">
            <v>1</v>
          </cell>
          <cell r="K722">
            <v>36</v>
          </cell>
          <cell r="L722">
            <v>1</v>
          </cell>
          <cell r="M722">
            <v>36</v>
          </cell>
          <cell r="N722">
            <v>10512</v>
          </cell>
        </row>
        <row r="723">
          <cell r="A723" t="str">
            <v>104538600-C36</v>
          </cell>
          <cell r="B723" t="str">
            <v>FS00</v>
          </cell>
          <cell r="C723" t="str">
            <v>104538600FS00</v>
          </cell>
          <cell r="D723">
            <v>104538600</v>
          </cell>
          <cell r="E723" t="str">
            <v>C36</v>
          </cell>
          <cell r="F723" t="str">
            <v>UN</v>
          </cell>
          <cell r="G723">
            <v>293</v>
          </cell>
          <cell r="H723" t="str">
            <v>FS00</v>
          </cell>
          <cell r="I723" t="str">
            <v>UN</v>
          </cell>
          <cell r="J723" t="b">
            <v>1</v>
          </cell>
          <cell r="K723">
            <v>36</v>
          </cell>
          <cell r="L723">
            <v>1</v>
          </cell>
          <cell r="M723">
            <v>36</v>
          </cell>
          <cell r="N723">
            <v>10548</v>
          </cell>
        </row>
        <row r="724">
          <cell r="A724" t="str">
            <v>104538590-C36</v>
          </cell>
          <cell r="B724" t="str">
            <v>FS00</v>
          </cell>
          <cell r="C724" t="str">
            <v>104538590FS00</v>
          </cell>
          <cell r="D724">
            <v>104538590</v>
          </cell>
          <cell r="E724" t="str">
            <v>C36</v>
          </cell>
          <cell r="F724" t="str">
            <v>UN</v>
          </cell>
          <cell r="G724">
            <v>290</v>
          </cell>
          <cell r="H724" t="str">
            <v>FS00</v>
          </cell>
          <cell r="I724" t="str">
            <v>UN</v>
          </cell>
          <cell r="J724" t="b">
            <v>1</v>
          </cell>
          <cell r="K724">
            <v>36</v>
          </cell>
          <cell r="L724">
            <v>1</v>
          </cell>
          <cell r="M724">
            <v>36</v>
          </cell>
          <cell r="N724">
            <v>10440</v>
          </cell>
        </row>
        <row r="725">
          <cell r="A725" t="str">
            <v>104548290-C03</v>
          </cell>
          <cell r="B725" t="str">
            <v>FS00</v>
          </cell>
          <cell r="C725" t="str">
            <v>104548290FS00</v>
          </cell>
          <cell r="D725">
            <v>104548290</v>
          </cell>
          <cell r="E725" t="str">
            <v>C03</v>
          </cell>
          <cell r="F725" t="str">
            <v>UN</v>
          </cell>
          <cell r="G725">
            <v>10587</v>
          </cell>
          <cell r="H725" t="str">
            <v>FS00</v>
          </cell>
          <cell r="I725" t="str">
            <v>UN</v>
          </cell>
          <cell r="J725" t="b">
            <v>1</v>
          </cell>
          <cell r="K725">
            <v>3</v>
          </cell>
          <cell r="L725">
            <v>1</v>
          </cell>
          <cell r="M725">
            <v>3</v>
          </cell>
          <cell r="N725">
            <v>31761</v>
          </cell>
        </row>
        <row r="726">
          <cell r="A726" t="str">
            <v>104534530-CJ</v>
          </cell>
          <cell r="B726" t="str">
            <v>FS00</v>
          </cell>
          <cell r="C726" t="str">
            <v>104534530FS00</v>
          </cell>
          <cell r="D726">
            <v>104534530</v>
          </cell>
          <cell r="E726" t="str">
            <v>CJ</v>
          </cell>
          <cell r="F726" t="str">
            <v>KG</v>
          </cell>
          <cell r="G726">
            <v>5268</v>
          </cell>
          <cell r="H726" t="str">
            <v>FS00</v>
          </cell>
          <cell r="I726" t="str">
            <v>KG</v>
          </cell>
          <cell r="J726" t="b">
            <v>1</v>
          </cell>
          <cell r="K726">
            <v>15</v>
          </cell>
          <cell r="L726">
            <v>1</v>
          </cell>
          <cell r="M726">
            <v>15</v>
          </cell>
          <cell r="N726">
            <v>79020</v>
          </cell>
        </row>
        <row r="727">
          <cell r="A727" t="str">
            <v>104538390-C60</v>
          </cell>
          <cell r="B727" t="str">
            <v>FS00</v>
          </cell>
          <cell r="C727" t="str">
            <v>104538390FS00</v>
          </cell>
          <cell r="D727">
            <v>104538390</v>
          </cell>
          <cell r="E727" t="str">
            <v>C60</v>
          </cell>
          <cell r="F727" t="str">
            <v>UN</v>
          </cell>
          <cell r="G727">
            <v>423</v>
          </cell>
          <cell r="H727" t="str">
            <v>FS00</v>
          </cell>
          <cell r="I727" t="str">
            <v>UN</v>
          </cell>
          <cell r="J727" t="b">
            <v>1</v>
          </cell>
          <cell r="K727">
            <v>60</v>
          </cell>
          <cell r="L727">
            <v>1</v>
          </cell>
          <cell r="M727">
            <v>60</v>
          </cell>
          <cell r="N727">
            <v>25380</v>
          </cell>
        </row>
        <row r="728">
          <cell r="A728" t="str">
            <v>104538380-C60</v>
          </cell>
          <cell r="B728" t="str">
            <v>FS00</v>
          </cell>
          <cell r="C728" t="str">
            <v>104538380FS00</v>
          </cell>
          <cell r="D728">
            <v>104538380</v>
          </cell>
          <cell r="E728" t="str">
            <v>C60</v>
          </cell>
          <cell r="F728" t="str">
            <v>UN</v>
          </cell>
          <cell r="G728">
            <v>486</v>
          </cell>
          <cell r="H728" t="str">
            <v>FS00</v>
          </cell>
          <cell r="I728" t="str">
            <v>UN</v>
          </cell>
          <cell r="J728" t="b">
            <v>1</v>
          </cell>
          <cell r="K728">
            <v>60</v>
          </cell>
          <cell r="L728">
            <v>1</v>
          </cell>
          <cell r="M728">
            <v>60</v>
          </cell>
          <cell r="N728">
            <v>29160</v>
          </cell>
        </row>
        <row r="729">
          <cell r="A729" t="str">
            <v>104538360-C60</v>
          </cell>
          <cell r="B729" t="str">
            <v>FS00</v>
          </cell>
          <cell r="C729" t="str">
            <v>104538360FS00</v>
          </cell>
          <cell r="D729">
            <v>104538360</v>
          </cell>
          <cell r="E729" t="str">
            <v>C60</v>
          </cell>
          <cell r="F729" t="str">
            <v>UN</v>
          </cell>
          <cell r="G729">
            <v>466</v>
          </cell>
          <cell r="H729" t="str">
            <v>FS00</v>
          </cell>
          <cell r="I729" t="str">
            <v>UN</v>
          </cell>
          <cell r="J729" t="b">
            <v>1</v>
          </cell>
          <cell r="K729">
            <v>60</v>
          </cell>
          <cell r="L729">
            <v>1</v>
          </cell>
          <cell r="M729">
            <v>60</v>
          </cell>
          <cell r="N729">
            <v>27960</v>
          </cell>
        </row>
        <row r="730">
          <cell r="A730" t="str">
            <v>104545100-C05</v>
          </cell>
          <cell r="B730" t="str">
            <v>FS00</v>
          </cell>
          <cell r="C730" t="str">
            <v>104545100FS00</v>
          </cell>
          <cell r="D730">
            <v>104545100</v>
          </cell>
          <cell r="E730" t="str">
            <v>C05</v>
          </cell>
          <cell r="F730" t="str">
            <v>KG</v>
          </cell>
          <cell r="G730">
            <v>7400</v>
          </cell>
          <cell r="H730" t="str">
            <v>FS00</v>
          </cell>
          <cell r="I730" t="str">
            <v>KG</v>
          </cell>
          <cell r="J730" t="b">
            <v>1</v>
          </cell>
          <cell r="K730">
            <v>5</v>
          </cell>
          <cell r="L730">
            <v>1</v>
          </cell>
          <cell r="M730">
            <v>5</v>
          </cell>
          <cell r="N730">
            <v>37000</v>
          </cell>
        </row>
        <row r="731">
          <cell r="A731" t="str">
            <v>104535410-KG</v>
          </cell>
          <cell r="B731" t="str">
            <v>FS00</v>
          </cell>
          <cell r="C731" t="str">
            <v>104535410FS00</v>
          </cell>
          <cell r="D731">
            <v>104535410</v>
          </cell>
          <cell r="E731" t="str">
            <v>KG</v>
          </cell>
          <cell r="F731" t="str">
            <v>KG</v>
          </cell>
          <cell r="G731">
            <v>7690</v>
          </cell>
          <cell r="H731" t="str">
            <v>FS00</v>
          </cell>
          <cell r="I731" t="str">
            <v>KG</v>
          </cell>
          <cell r="J731" t="b">
            <v>1</v>
          </cell>
          <cell r="K731">
            <v>1</v>
          </cell>
          <cell r="L731">
            <v>1</v>
          </cell>
          <cell r="M731">
            <v>1</v>
          </cell>
          <cell r="N731">
            <v>7690</v>
          </cell>
        </row>
        <row r="732">
          <cell r="A732" t="str">
            <v>104547020-KG</v>
          </cell>
          <cell r="B732" t="str">
            <v>FS00</v>
          </cell>
          <cell r="C732" t="str">
            <v>104547020FS00</v>
          </cell>
          <cell r="D732">
            <v>104547020</v>
          </cell>
          <cell r="E732" t="str">
            <v>KG</v>
          </cell>
          <cell r="F732" t="str">
            <v>KG</v>
          </cell>
          <cell r="G732">
            <v>8500</v>
          </cell>
          <cell r="H732" t="str">
            <v>FS00</v>
          </cell>
          <cell r="I732" t="str">
            <v>KG</v>
          </cell>
          <cell r="J732" t="b">
            <v>1</v>
          </cell>
          <cell r="K732">
            <v>1</v>
          </cell>
          <cell r="L732">
            <v>1</v>
          </cell>
          <cell r="M732">
            <v>1</v>
          </cell>
          <cell r="N732">
            <v>8500</v>
          </cell>
        </row>
        <row r="733">
          <cell r="A733" t="str">
            <v>104527720-C12</v>
          </cell>
          <cell r="B733" t="str">
            <v>FS00</v>
          </cell>
          <cell r="C733" t="str">
            <v>104527720FS00</v>
          </cell>
          <cell r="D733">
            <v>104527720</v>
          </cell>
          <cell r="E733" t="str">
            <v>C12</v>
          </cell>
          <cell r="F733" t="str">
            <v>UN</v>
          </cell>
          <cell r="G733">
            <v>1429</v>
          </cell>
          <cell r="H733" t="str">
            <v>FS00</v>
          </cell>
          <cell r="I733" t="str">
            <v>UN</v>
          </cell>
          <cell r="J733" t="b">
            <v>1</v>
          </cell>
          <cell r="K733">
            <v>12</v>
          </cell>
          <cell r="L733">
            <v>1</v>
          </cell>
          <cell r="M733">
            <v>12</v>
          </cell>
          <cell r="N733">
            <v>17148</v>
          </cell>
        </row>
        <row r="734">
          <cell r="A734" t="str">
            <v>104528720-C12</v>
          </cell>
          <cell r="B734" t="str">
            <v>FS00</v>
          </cell>
          <cell r="C734" t="str">
            <v>104528720FS00</v>
          </cell>
          <cell r="D734">
            <v>104528720</v>
          </cell>
          <cell r="E734" t="str">
            <v>C12</v>
          </cell>
          <cell r="F734" t="str">
            <v>UN</v>
          </cell>
          <cell r="G734">
            <v>1497</v>
          </cell>
          <cell r="H734" t="str">
            <v>FS00</v>
          </cell>
          <cell r="I734" t="str">
            <v>UN</v>
          </cell>
          <cell r="J734" t="b">
            <v>1</v>
          </cell>
          <cell r="K734">
            <v>12</v>
          </cell>
          <cell r="L734">
            <v>1</v>
          </cell>
          <cell r="M734">
            <v>12</v>
          </cell>
          <cell r="N734">
            <v>17964</v>
          </cell>
        </row>
        <row r="735">
          <cell r="A735" t="str">
            <v>104533130-C56</v>
          </cell>
          <cell r="B735" t="str">
            <v>FS00</v>
          </cell>
          <cell r="C735" t="str">
            <v>104533130FS00</v>
          </cell>
          <cell r="D735">
            <v>104533130</v>
          </cell>
          <cell r="E735" t="str">
            <v>C56</v>
          </cell>
          <cell r="F735" t="str">
            <v>C56</v>
          </cell>
          <cell r="G735">
            <v>49151</v>
          </cell>
          <cell r="H735" t="str">
            <v>FS00</v>
          </cell>
          <cell r="I735" t="str">
            <v>C56</v>
          </cell>
          <cell r="J735" t="b">
            <v>1</v>
          </cell>
          <cell r="K735">
            <v>1</v>
          </cell>
          <cell r="L735">
            <v>1</v>
          </cell>
          <cell r="M735">
            <v>1</v>
          </cell>
          <cell r="N735">
            <v>49151</v>
          </cell>
        </row>
        <row r="736">
          <cell r="A736" t="str">
            <v>104529640-C40</v>
          </cell>
          <cell r="B736" t="str">
            <v>FS00</v>
          </cell>
          <cell r="C736" t="str">
            <v>104529640FS00</v>
          </cell>
          <cell r="D736">
            <v>104529640</v>
          </cell>
          <cell r="E736" t="str">
            <v>C40</v>
          </cell>
          <cell r="F736" t="str">
            <v>UN</v>
          </cell>
          <cell r="G736">
            <v>723</v>
          </cell>
          <cell r="H736" t="str">
            <v>FS00</v>
          </cell>
          <cell r="I736" t="str">
            <v>UN</v>
          </cell>
          <cell r="J736" t="b">
            <v>1</v>
          </cell>
          <cell r="K736">
            <v>40</v>
          </cell>
          <cell r="L736">
            <v>1</v>
          </cell>
          <cell r="M736">
            <v>40</v>
          </cell>
          <cell r="N736">
            <v>28920</v>
          </cell>
        </row>
        <row r="737">
          <cell r="A737" t="str">
            <v>104527760-C40</v>
          </cell>
          <cell r="B737" t="str">
            <v>FS00</v>
          </cell>
          <cell r="C737" t="str">
            <v>104527760FS00</v>
          </cell>
          <cell r="D737">
            <v>104527760</v>
          </cell>
          <cell r="E737" t="str">
            <v>C40</v>
          </cell>
          <cell r="F737" t="str">
            <v>UN</v>
          </cell>
          <cell r="G737">
            <v>838</v>
          </cell>
          <cell r="H737" t="str">
            <v>FS00</v>
          </cell>
          <cell r="I737" t="str">
            <v>UN</v>
          </cell>
          <cell r="J737" t="b">
            <v>1</v>
          </cell>
          <cell r="K737">
            <v>40</v>
          </cell>
          <cell r="L737">
            <v>1</v>
          </cell>
          <cell r="M737">
            <v>40</v>
          </cell>
          <cell r="N737">
            <v>33520</v>
          </cell>
        </row>
        <row r="738">
          <cell r="A738" t="str">
            <v>209100057-C40</v>
          </cell>
          <cell r="B738" t="str">
            <v>FS00</v>
          </cell>
          <cell r="C738" t="str">
            <v>209100057FS00</v>
          </cell>
          <cell r="D738">
            <v>209100057</v>
          </cell>
          <cell r="E738" t="str">
            <v>C40</v>
          </cell>
          <cell r="F738" t="str">
            <v>UN</v>
          </cell>
          <cell r="G738">
            <v>1119.4694999999999</v>
          </cell>
          <cell r="H738" t="str">
            <v>FS00</v>
          </cell>
          <cell r="I738" t="str">
            <v>UN</v>
          </cell>
          <cell r="J738" t="b">
            <v>1</v>
          </cell>
          <cell r="K738">
            <v>40</v>
          </cell>
          <cell r="L738">
            <v>1</v>
          </cell>
          <cell r="M738">
            <v>40</v>
          </cell>
          <cell r="N738">
            <v>44778.78</v>
          </cell>
        </row>
        <row r="739">
          <cell r="A739" t="str">
            <v>150002076-D30</v>
          </cell>
          <cell r="B739" t="str">
            <v>FS00</v>
          </cell>
          <cell r="C739" t="str">
            <v>150002076FS00</v>
          </cell>
          <cell r="D739">
            <v>150002076</v>
          </cell>
          <cell r="E739" t="str">
            <v>D30</v>
          </cell>
          <cell r="F739" t="str">
            <v>UN</v>
          </cell>
          <cell r="G739">
            <v>270</v>
          </cell>
          <cell r="H739" t="str">
            <v>FS00</v>
          </cell>
          <cell r="I739" t="str">
            <v>UN</v>
          </cell>
          <cell r="J739" t="b">
            <v>1</v>
          </cell>
          <cell r="K739">
            <v>30</v>
          </cell>
          <cell r="L739">
            <v>1</v>
          </cell>
          <cell r="M739">
            <v>30</v>
          </cell>
          <cell r="N739">
            <v>8100</v>
          </cell>
        </row>
        <row r="740">
          <cell r="A740" t="str">
            <v>104527460-C24</v>
          </cell>
          <cell r="B740" t="str">
            <v>FS00</v>
          </cell>
          <cell r="C740" t="str">
            <v>104527460FS00</v>
          </cell>
          <cell r="D740">
            <v>104527460</v>
          </cell>
          <cell r="E740" t="str">
            <v>C24</v>
          </cell>
          <cell r="F740" t="str">
            <v>UN</v>
          </cell>
          <cell r="G740">
            <v>974</v>
          </cell>
          <cell r="H740" t="str">
            <v>FS00</v>
          </cell>
          <cell r="I740" t="str">
            <v>UN</v>
          </cell>
          <cell r="J740" t="b">
            <v>1</v>
          </cell>
          <cell r="K740">
            <v>24</v>
          </cell>
          <cell r="L740">
            <v>1</v>
          </cell>
          <cell r="M740">
            <v>24</v>
          </cell>
          <cell r="N740">
            <v>23376</v>
          </cell>
        </row>
        <row r="741">
          <cell r="A741" t="str">
            <v>104527450-C24</v>
          </cell>
          <cell r="B741" t="str">
            <v>FS00</v>
          </cell>
          <cell r="C741" t="str">
            <v>104527450FS00</v>
          </cell>
          <cell r="D741">
            <v>104527450</v>
          </cell>
          <cell r="E741" t="str">
            <v>C24</v>
          </cell>
          <cell r="F741" t="str">
            <v>UN</v>
          </cell>
          <cell r="G741">
            <v>974</v>
          </cell>
          <cell r="H741" t="str">
            <v>FS00</v>
          </cell>
          <cell r="I741" t="str">
            <v>UN</v>
          </cell>
          <cell r="J741" t="b">
            <v>1</v>
          </cell>
          <cell r="K741">
            <v>24</v>
          </cell>
          <cell r="L741">
            <v>1</v>
          </cell>
          <cell r="M741">
            <v>24</v>
          </cell>
          <cell r="N741">
            <v>23376</v>
          </cell>
        </row>
        <row r="742">
          <cell r="A742" t="str">
            <v>104343100-C10</v>
          </cell>
          <cell r="B742" t="str">
            <v>FS00</v>
          </cell>
          <cell r="C742" t="str">
            <v>104343100FS00</v>
          </cell>
          <cell r="D742">
            <v>104343100</v>
          </cell>
          <cell r="E742" t="str">
            <v>C10</v>
          </cell>
          <cell r="F742" t="str">
            <v>KG</v>
          </cell>
          <cell r="G742">
            <v>2043.37</v>
          </cell>
          <cell r="H742" t="str">
            <v>FS00</v>
          </cell>
          <cell r="I742" t="str">
            <v>KG</v>
          </cell>
          <cell r="J742" t="b">
            <v>1</v>
          </cell>
          <cell r="K742">
            <v>18</v>
          </cell>
          <cell r="L742">
            <v>1</v>
          </cell>
          <cell r="M742">
            <v>18</v>
          </cell>
          <cell r="N742">
            <v>36780.659999999996</v>
          </cell>
        </row>
        <row r="743">
          <cell r="A743" t="str">
            <v>150001930-C10</v>
          </cell>
          <cell r="B743" t="str">
            <v>FS00</v>
          </cell>
          <cell r="C743" t="str">
            <v>150001930FS00</v>
          </cell>
          <cell r="D743">
            <v>150001930</v>
          </cell>
          <cell r="E743" t="str">
            <v>C10</v>
          </cell>
          <cell r="F743" t="str">
            <v>KG</v>
          </cell>
          <cell r="G743">
            <v>1934.14</v>
          </cell>
          <cell r="H743" t="str">
            <v>FS00</v>
          </cell>
          <cell r="I743" t="str">
            <v>KG</v>
          </cell>
          <cell r="J743" t="b">
            <v>1</v>
          </cell>
          <cell r="K743">
            <v>19</v>
          </cell>
          <cell r="L743">
            <v>1</v>
          </cell>
          <cell r="M743">
            <v>19</v>
          </cell>
          <cell r="N743">
            <v>36748.660000000003</v>
          </cell>
        </row>
        <row r="744">
          <cell r="A744" t="str">
            <v>150001921-KG</v>
          </cell>
          <cell r="B744" t="str">
            <v>FS00</v>
          </cell>
          <cell r="C744" t="str">
            <v>150001921FS00</v>
          </cell>
          <cell r="D744">
            <v>150001921</v>
          </cell>
          <cell r="E744" t="str">
            <v>KG</v>
          </cell>
          <cell r="F744" t="str">
            <v>KG</v>
          </cell>
          <cell r="G744">
            <v>3699.46</v>
          </cell>
          <cell r="H744" t="str">
            <v>FS00</v>
          </cell>
          <cell r="I744" t="str">
            <v>KG</v>
          </cell>
          <cell r="J744" t="b">
            <v>1</v>
          </cell>
          <cell r="K744">
            <v>1</v>
          </cell>
          <cell r="L744">
            <v>1</v>
          </cell>
          <cell r="M744">
            <v>1</v>
          </cell>
          <cell r="N744">
            <v>3699.46</v>
          </cell>
        </row>
        <row r="745">
          <cell r="A745" t="str">
            <v>104520850-KG</v>
          </cell>
          <cell r="B745" t="str">
            <v>FS00</v>
          </cell>
          <cell r="C745" t="str">
            <v>104520850FS00</v>
          </cell>
          <cell r="D745">
            <v>104520850</v>
          </cell>
          <cell r="E745" t="str">
            <v>KG</v>
          </cell>
          <cell r="F745" t="str">
            <v>KG</v>
          </cell>
          <cell r="G745">
            <v>4632.83</v>
          </cell>
          <cell r="H745" t="str">
            <v>FS00</v>
          </cell>
          <cell r="I745" t="str">
            <v>KG</v>
          </cell>
          <cell r="J745" t="b">
            <v>1</v>
          </cell>
          <cell r="K745">
            <v>1</v>
          </cell>
          <cell r="L745">
            <v>1</v>
          </cell>
          <cell r="M745">
            <v>1</v>
          </cell>
          <cell r="N745">
            <v>4632.83</v>
          </cell>
        </row>
        <row r="746">
          <cell r="A746" t="str">
            <v>104520890-CJ</v>
          </cell>
          <cell r="B746" t="str">
            <v>FS00</v>
          </cell>
          <cell r="C746" t="str">
            <v>104520890FS00</v>
          </cell>
          <cell r="D746">
            <v>104520890</v>
          </cell>
          <cell r="E746" t="str">
            <v>CJ</v>
          </cell>
          <cell r="F746" t="str">
            <v>KG</v>
          </cell>
          <cell r="G746">
            <v>2802</v>
          </cell>
          <cell r="H746" t="str">
            <v>FS00</v>
          </cell>
          <cell r="I746" t="str">
            <v>KG</v>
          </cell>
          <cell r="J746" t="b">
            <v>1</v>
          </cell>
          <cell r="K746">
            <v>15</v>
          </cell>
          <cell r="L746">
            <v>1</v>
          </cell>
          <cell r="M746">
            <v>15</v>
          </cell>
          <cell r="N746">
            <v>42030</v>
          </cell>
        </row>
        <row r="747">
          <cell r="A747" t="str">
            <v>104522620-CJ</v>
          </cell>
          <cell r="B747" t="str">
            <v>FS00</v>
          </cell>
          <cell r="C747" t="str">
            <v>104522620FS00</v>
          </cell>
          <cell r="D747">
            <v>104522620</v>
          </cell>
          <cell r="E747" t="str">
            <v>CJ</v>
          </cell>
          <cell r="F747" t="str">
            <v>KG</v>
          </cell>
          <cell r="G747">
            <v>2084</v>
          </cell>
          <cell r="H747" t="str">
            <v>FS00</v>
          </cell>
          <cell r="I747" t="str">
            <v>KG</v>
          </cell>
          <cell r="J747" t="b">
            <v>1</v>
          </cell>
          <cell r="K747">
            <v>15</v>
          </cell>
          <cell r="L747">
            <v>1</v>
          </cell>
          <cell r="M747">
            <v>15</v>
          </cell>
          <cell r="N747">
            <v>31260</v>
          </cell>
        </row>
        <row r="748">
          <cell r="A748" t="str">
            <v>104533780-CJ</v>
          </cell>
          <cell r="B748" t="str">
            <v>FS00</v>
          </cell>
          <cell r="C748" t="str">
            <v>104533780FS00</v>
          </cell>
          <cell r="D748">
            <v>104533780</v>
          </cell>
          <cell r="E748" t="str">
            <v>CJ</v>
          </cell>
          <cell r="F748" t="str">
            <v>CJ</v>
          </cell>
          <cell r="G748">
            <v>29370</v>
          </cell>
          <cell r="H748" t="str">
            <v>FS00</v>
          </cell>
          <cell r="I748" t="str">
            <v>CJ</v>
          </cell>
          <cell r="J748" t="b">
            <v>1</v>
          </cell>
          <cell r="K748">
            <v>1</v>
          </cell>
          <cell r="L748">
            <v>1</v>
          </cell>
          <cell r="M748">
            <v>1</v>
          </cell>
          <cell r="N748">
            <v>29370</v>
          </cell>
        </row>
        <row r="749">
          <cell r="A749" t="str">
            <v>104519180-C15</v>
          </cell>
          <cell r="B749" t="str">
            <v>FS00</v>
          </cell>
          <cell r="C749" t="str">
            <v>104519180FS00</v>
          </cell>
          <cell r="D749">
            <v>104519180</v>
          </cell>
          <cell r="E749" t="str">
            <v>C15</v>
          </cell>
          <cell r="F749" t="str">
            <v>KG</v>
          </cell>
          <cell r="G749">
            <v>1560.91</v>
          </cell>
          <cell r="H749" t="str">
            <v>FS00</v>
          </cell>
          <cell r="I749" t="str">
            <v>KG</v>
          </cell>
          <cell r="J749" t="b">
            <v>1</v>
          </cell>
          <cell r="K749">
            <v>15</v>
          </cell>
          <cell r="L749">
            <v>1</v>
          </cell>
          <cell r="M749">
            <v>15</v>
          </cell>
          <cell r="N749">
            <v>23413.65</v>
          </cell>
        </row>
        <row r="750">
          <cell r="A750" t="str">
            <v>104543020-CJ</v>
          </cell>
          <cell r="B750" t="str">
            <v>FS00</v>
          </cell>
          <cell r="C750" t="str">
            <v>104543020FS00</v>
          </cell>
          <cell r="D750">
            <v>104543020</v>
          </cell>
          <cell r="E750" t="str">
            <v>CJ</v>
          </cell>
          <cell r="F750" t="str">
            <v>CJ</v>
          </cell>
          <cell r="G750">
            <v>28750</v>
          </cell>
          <cell r="H750" t="str">
            <v>FS00</v>
          </cell>
          <cell r="I750" t="str">
            <v>CJ</v>
          </cell>
          <cell r="J750" t="b">
            <v>1</v>
          </cell>
          <cell r="K750">
            <v>1</v>
          </cell>
          <cell r="L750">
            <v>1</v>
          </cell>
          <cell r="M750">
            <v>1</v>
          </cell>
          <cell r="N750">
            <v>28750</v>
          </cell>
        </row>
        <row r="751">
          <cell r="A751" t="str">
            <v>104543010-CJ</v>
          </cell>
          <cell r="B751" t="str">
            <v>FS00</v>
          </cell>
          <cell r="C751" t="str">
            <v>104543010FS00</v>
          </cell>
          <cell r="D751">
            <v>104543010</v>
          </cell>
          <cell r="E751" t="str">
            <v>CJ</v>
          </cell>
          <cell r="F751" t="str">
            <v>CJ</v>
          </cell>
          <cell r="G751">
            <v>28655</v>
          </cell>
          <cell r="H751" t="str">
            <v>FS00</v>
          </cell>
          <cell r="I751" t="str">
            <v>CJ</v>
          </cell>
          <cell r="J751" t="b">
            <v>1</v>
          </cell>
          <cell r="K751">
            <v>1</v>
          </cell>
          <cell r="L751">
            <v>1</v>
          </cell>
          <cell r="M751">
            <v>1</v>
          </cell>
          <cell r="N751">
            <v>28655</v>
          </cell>
        </row>
        <row r="752">
          <cell r="A752" t="str">
            <v>104543040-C03</v>
          </cell>
          <cell r="B752" t="str">
            <v>FS00</v>
          </cell>
          <cell r="C752" t="str">
            <v>104543040FS00</v>
          </cell>
          <cell r="D752">
            <v>104543040</v>
          </cell>
          <cell r="E752" t="str">
            <v>C03</v>
          </cell>
          <cell r="F752" t="str">
            <v>UN</v>
          </cell>
          <cell r="G752">
            <v>6820</v>
          </cell>
          <cell r="H752" t="str">
            <v>FS00</v>
          </cell>
          <cell r="I752" t="str">
            <v>UN</v>
          </cell>
          <cell r="J752" t="b">
            <v>1</v>
          </cell>
          <cell r="K752">
            <v>3</v>
          </cell>
          <cell r="L752">
            <v>1</v>
          </cell>
          <cell r="M752">
            <v>3</v>
          </cell>
          <cell r="N752">
            <v>20460</v>
          </cell>
        </row>
        <row r="753">
          <cell r="A753" t="str">
            <v>104533910-Z44</v>
          </cell>
          <cell r="B753" t="str">
            <v>FS00</v>
          </cell>
          <cell r="C753" t="str">
            <v>104533910FS00</v>
          </cell>
          <cell r="D753">
            <v>104533910</v>
          </cell>
          <cell r="E753" t="str">
            <v>Z44</v>
          </cell>
          <cell r="F753" t="str">
            <v>Z44</v>
          </cell>
          <cell r="G753">
            <v>12562</v>
          </cell>
          <cell r="H753" t="str">
            <v>FS00</v>
          </cell>
          <cell r="I753" t="str">
            <v>Z44</v>
          </cell>
          <cell r="J753" t="b">
            <v>1</v>
          </cell>
          <cell r="K753">
            <v>1</v>
          </cell>
          <cell r="L753">
            <v>1</v>
          </cell>
          <cell r="M753">
            <v>1</v>
          </cell>
          <cell r="N753">
            <v>12562</v>
          </cell>
        </row>
        <row r="754">
          <cell r="A754" t="str">
            <v>150002000-KG</v>
          </cell>
          <cell r="B754" t="str">
            <v>FS00</v>
          </cell>
          <cell r="C754" t="str">
            <v>150002000FS00</v>
          </cell>
          <cell r="D754">
            <v>150002000</v>
          </cell>
          <cell r="E754" t="str">
            <v>KG</v>
          </cell>
          <cell r="F754" t="str">
            <v>KG</v>
          </cell>
          <cell r="G754">
            <v>3501.19</v>
          </cell>
          <cell r="H754" t="str">
            <v>FS00</v>
          </cell>
          <cell r="I754" t="str">
            <v>KG</v>
          </cell>
          <cell r="J754" t="b">
            <v>1</v>
          </cell>
          <cell r="K754">
            <v>1</v>
          </cell>
          <cell r="L754">
            <v>1</v>
          </cell>
          <cell r="M754">
            <v>1</v>
          </cell>
          <cell r="N754">
            <v>3501.19</v>
          </cell>
        </row>
        <row r="755">
          <cell r="A755" t="str">
            <v>150002001-KG</v>
          </cell>
          <cell r="B755" t="str">
            <v>FS00</v>
          </cell>
          <cell r="C755" t="str">
            <v>150002001FS00</v>
          </cell>
          <cell r="D755">
            <v>150002001</v>
          </cell>
          <cell r="E755" t="str">
            <v>KG</v>
          </cell>
          <cell r="F755" t="str">
            <v>KG</v>
          </cell>
          <cell r="G755">
            <v>3500</v>
          </cell>
          <cell r="H755" t="str">
            <v>FS00</v>
          </cell>
          <cell r="I755" t="str">
            <v>KG</v>
          </cell>
          <cell r="J755" t="b">
            <v>1</v>
          </cell>
          <cell r="K755">
            <v>1</v>
          </cell>
          <cell r="L755">
            <v>1</v>
          </cell>
          <cell r="M755">
            <v>1</v>
          </cell>
          <cell r="N755">
            <v>3500</v>
          </cell>
        </row>
        <row r="756">
          <cell r="A756" t="str">
            <v>104534920-C06</v>
          </cell>
          <cell r="B756" t="str">
            <v>FS00</v>
          </cell>
          <cell r="C756" t="str">
            <v>104534920FS00</v>
          </cell>
          <cell r="D756">
            <v>104534920</v>
          </cell>
          <cell r="E756" t="str">
            <v>C06</v>
          </cell>
          <cell r="F756" t="str">
            <v>UN</v>
          </cell>
          <cell r="G756">
            <v>4765</v>
          </cell>
          <cell r="H756" t="str">
            <v>FS00</v>
          </cell>
          <cell r="I756" t="str">
            <v>UN</v>
          </cell>
          <cell r="J756" t="b">
            <v>1</v>
          </cell>
          <cell r="K756">
            <v>6</v>
          </cell>
          <cell r="L756">
            <v>1</v>
          </cell>
          <cell r="M756">
            <v>6</v>
          </cell>
          <cell r="N756">
            <v>28590</v>
          </cell>
        </row>
        <row r="757">
          <cell r="A757" t="str">
            <v>104520790-C01</v>
          </cell>
          <cell r="B757" t="str">
            <v>FS00</v>
          </cell>
          <cell r="C757" t="str">
            <v>104520790FS00</v>
          </cell>
          <cell r="D757">
            <v>104520790</v>
          </cell>
          <cell r="E757" t="str">
            <v>C01</v>
          </cell>
          <cell r="F757" t="str">
            <v>KG</v>
          </cell>
          <cell r="G757">
            <v>4917.66</v>
          </cell>
          <cell r="H757" t="str">
            <v>FS00</v>
          </cell>
          <cell r="I757" t="str">
            <v>KG</v>
          </cell>
          <cell r="J757" t="b">
            <v>1</v>
          </cell>
          <cell r="K757">
            <v>68</v>
          </cell>
          <cell r="L757">
            <v>10</v>
          </cell>
          <cell r="M757">
            <v>6.8</v>
          </cell>
          <cell r="N757">
            <v>33440.087999999996</v>
          </cell>
        </row>
        <row r="758">
          <cell r="A758" t="str">
            <v>104535090-KG</v>
          </cell>
          <cell r="B758" t="str">
            <v>FS00</v>
          </cell>
          <cell r="C758" t="str">
            <v>104535090FS00</v>
          </cell>
          <cell r="D758">
            <v>104535090</v>
          </cell>
          <cell r="E758" t="str">
            <v>KG</v>
          </cell>
          <cell r="F758" t="str">
            <v>KG</v>
          </cell>
          <cell r="G758">
            <v>11441</v>
          </cell>
          <cell r="H758" t="str">
            <v>FS00</v>
          </cell>
          <cell r="I758" t="str">
            <v>KG</v>
          </cell>
          <cell r="J758" t="b">
            <v>1</v>
          </cell>
          <cell r="K758">
            <v>1</v>
          </cell>
          <cell r="L758">
            <v>1</v>
          </cell>
          <cell r="M758">
            <v>1</v>
          </cell>
          <cell r="N758">
            <v>11441</v>
          </cell>
        </row>
        <row r="759">
          <cell r="A759" t="str">
            <v>104512560-UN</v>
          </cell>
          <cell r="B759" t="str">
            <v>FS00</v>
          </cell>
          <cell r="C759" t="str">
            <v>104512560FS00</v>
          </cell>
          <cell r="D759">
            <v>104512560</v>
          </cell>
          <cell r="E759" t="str">
            <v>UN</v>
          </cell>
          <cell r="F759" t="str">
            <v>UN</v>
          </cell>
          <cell r="G759">
            <v>20867.8</v>
          </cell>
          <cell r="H759" t="str">
            <v>FS00</v>
          </cell>
          <cell r="I759" t="str">
            <v>UN</v>
          </cell>
          <cell r="J759" t="b">
            <v>1</v>
          </cell>
          <cell r="K759">
            <v>1</v>
          </cell>
          <cell r="L759">
            <v>1</v>
          </cell>
          <cell r="M759">
            <v>1</v>
          </cell>
          <cell r="N759">
            <v>20867.8</v>
          </cell>
        </row>
        <row r="760">
          <cell r="A760" t="str">
            <v>104534900-C10</v>
          </cell>
          <cell r="B760" t="str">
            <v>FS00</v>
          </cell>
          <cell r="C760" t="str">
            <v>104534900FS00</v>
          </cell>
          <cell r="D760">
            <v>104534900</v>
          </cell>
          <cell r="E760" t="str">
            <v>C10</v>
          </cell>
          <cell r="F760" t="str">
            <v>UN</v>
          </cell>
          <cell r="G760">
            <v>2056</v>
          </cell>
          <cell r="H760" t="str">
            <v>FS00</v>
          </cell>
          <cell r="I760" t="str">
            <v>UN</v>
          </cell>
          <cell r="J760" t="b">
            <v>1</v>
          </cell>
          <cell r="K760">
            <v>10</v>
          </cell>
          <cell r="L760">
            <v>1</v>
          </cell>
          <cell r="M760">
            <v>10</v>
          </cell>
          <cell r="N760">
            <v>20560</v>
          </cell>
        </row>
        <row r="761">
          <cell r="A761" t="str">
            <v>104533320-C05</v>
          </cell>
          <cell r="B761" t="str">
            <v>FS00</v>
          </cell>
          <cell r="C761" t="str">
            <v>104533320FS00</v>
          </cell>
          <cell r="D761">
            <v>104533320</v>
          </cell>
          <cell r="E761" t="str">
            <v>C05</v>
          </cell>
          <cell r="F761" t="str">
            <v>UN</v>
          </cell>
          <cell r="G761">
            <v>7811</v>
          </cell>
          <cell r="H761" t="str">
            <v>FS00</v>
          </cell>
          <cell r="I761" t="str">
            <v>UN</v>
          </cell>
          <cell r="J761" t="b">
            <v>1</v>
          </cell>
          <cell r="K761">
            <v>5</v>
          </cell>
          <cell r="L761">
            <v>1</v>
          </cell>
          <cell r="M761">
            <v>5</v>
          </cell>
          <cell r="N761">
            <v>39055</v>
          </cell>
        </row>
        <row r="762">
          <cell r="A762" t="str">
            <v>104542610-AJ</v>
          </cell>
          <cell r="B762" t="str">
            <v>FS00</v>
          </cell>
          <cell r="C762" t="str">
            <v>104542610FS00</v>
          </cell>
          <cell r="D762">
            <v>104542610</v>
          </cell>
          <cell r="E762" t="str">
            <v>AJ</v>
          </cell>
          <cell r="F762" t="str">
            <v>AJ</v>
          </cell>
          <cell r="G762">
            <v>15000</v>
          </cell>
          <cell r="H762" t="str">
            <v>FS00</v>
          </cell>
          <cell r="I762" t="str">
            <v>AJ</v>
          </cell>
          <cell r="J762" t="b">
            <v>1</v>
          </cell>
          <cell r="K762">
            <v>1</v>
          </cell>
          <cell r="L762">
            <v>1</v>
          </cell>
          <cell r="M762">
            <v>1</v>
          </cell>
          <cell r="N762">
            <v>15000</v>
          </cell>
        </row>
        <row r="763">
          <cell r="A763" t="str">
            <v>104517100-UN</v>
          </cell>
          <cell r="B763" t="str">
            <v>FS00</v>
          </cell>
          <cell r="C763" t="str">
            <v>104517100FS00</v>
          </cell>
          <cell r="D763">
            <v>104517100</v>
          </cell>
          <cell r="E763" t="str">
            <v>UN</v>
          </cell>
          <cell r="F763" t="str">
            <v>UN</v>
          </cell>
          <cell r="G763">
            <v>12718.73</v>
          </cell>
          <cell r="H763" t="str">
            <v>FS00</v>
          </cell>
          <cell r="I763" t="str">
            <v>UN</v>
          </cell>
          <cell r="J763" t="b">
            <v>1</v>
          </cell>
          <cell r="K763">
            <v>1</v>
          </cell>
          <cell r="L763">
            <v>1</v>
          </cell>
          <cell r="M763">
            <v>1</v>
          </cell>
          <cell r="N763">
            <v>12718.73</v>
          </cell>
        </row>
        <row r="764">
          <cell r="A764" t="str">
            <v>104547720-C18</v>
          </cell>
          <cell r="B764" t="str">
            <v>FS00</v>
          </cell>
          <cell r="C764" t="str">
            <v>104547720FS00</v>
          </cell>
          <cell r="D764">
            <v>104547720</v>
          </cell>
          <cell r="E764" t="str">
            <v>C18</v>
          </cell>
          <cell r="F764" t="str">
            <v>UN</v>
          </cell>
          <cell r="G764">
            <v>1100</v>
          </cell>
          <cell r="H764" t="str">
            <v>FS00</v>
          </cell>
          <cell r="I764" t="str">
            <v>UN</v>
          </cell>
          <cell r="J764" t="b">
            <v>1</v>
          </cell>
          <cell r="K764">
            <v>18</v>
          </cell>
          <cell r="L764">
            <v>1</v>
          </cell>
          <cell r="M764">
            <v>18</v>
          </cell>
          <cell r="N764">
            <v>19800</v>
          </cell>
        </row>
        <row r="765">
          <cell r="A765" t="str">
            <v>104517950-UN</v>
          </cell>
          <cell r="B765" t="str">
            <v>FS00</v>
          </cell>
          <cell r="C765" t="str">
            <v>104517950FS00</v>
          </cell>
          <cell r="D765">
            <v>104517950</v>
          </cell>
          <cell r="E765" t="str">
            <v>UN</v>
          </cell>
          <cell r="F765" t="str">
            <v>UN</v>
          </cell>
          <cell r="G765">
            <v>12716.42</v>
          </cell>
          <cell r="H765" t="str">
            <v>FS00</v>
          </cell>
          <cell r="I765" t="str">
            <v>UN</v>
          </cell>
          <cell r="J765" t="b">
            <v>1</v>
          </cell>
          <cell r="K765">
            <v>1</v>
          </cell>
          <cell r="L765">
            <v>1</v>
          </cell>
          <cell r="M765">
            <v>1</v>
          </cell>
          <cell r="N765">
            <v>12716.42</v>
          </cell>
        </row>
        <row r="766">
          <cell r="A766" t="str">
            <v>104547730-C18</v>
          </cell>
          <cell r="B766" t="str">
            <v>FS00</v>
          </cell>
          <cell r="C766" t="str">
            <v>104547730FS00</v>
          </cell>
          <cell r="D766">
            <v>104547730</v>
          </cell>
          <cell r="E766" t="str">
            <v>C18</v>
          </cell>
          <cell r="F766" t="str">
            <v>UN</v>
          </cell>
          <cell r="G766">
            <v>1100</v>
          </cell>
          <cell r="H766" t="str">
            <v>FS00</v>
          </cell>
          <cell r="I766" t="str">
            <v>UN</v>
          </cell>
          <cell r="J766" t="b">
            <v>1</v>
          </cell>
          <cell r="K766">
            <v>18</v>
          </cell>
          <cell r="L766">
            <v>1</v>
          </cell>
          <cell r="M766">
            <v>18</v>
          </cell>
          <cell r="N766">
            <v>19800</v>
          </cell>
        </row>
        <row r="767">
          <cell r="A767" t="str">
            <v>104517300-UN</v>
          </cell>
          <cell r="B767" t="str">
            <v>FS00</v>
          </cell>
          <cell r="C767" t="str">
            <v>104517300FS00</v>
          </cell>
          <cell r="D767">
            <v>104517300</v>
          </cell>
          <cell r="E767" t="str">
            <v>UN</v>
          </cell>
          <cell r="F767" t="str">
            <v>UN</v>
          </cell>
          <cell r="G767">
            <v>12716.88</v>
          </cell>
          <cell r="H767" t="str">
            <v>FS00</v>
          </cell>
          <cell r="I767" t="str">
            <v>UN</v>
          </cell>
          <cell r="J767" t="b">
            <v>1</v>
          </cell>
          <cell r="K767">
            <v>1</v>
          </cell>
          <cell r="L767">
            <v>1</v>
          </cell>
          <cell r="M767">
            <v>1</v>
          </cell>
          <cell r="N767">
            <v>12716.88</v>
          </cell>
        </row>
        <row r="768">
          <cell r="A768" t="str">
            <v>104517970-UN</v>
          </cell>
          <cell r="B768" t="str">
            <v>FS00</v>
          </cell>
          <cell r="C768" t="str">
            <v>104517970FS00</v>
          </cell>
          <cell r="D768">
            <v>104517970</v>
          </cell>
          <cell r="E768" t="str">
            <v>UN</v>
          </cell>
          <cell r="F768" t="str">
            <v>UN</v>
          </cell>
          <cell r="G768">
            <v>11006.81</v>
          </cell>
          <cell r="H768" t="str">
            <v>FS00</v>
          </cell>
          <cell r="I768" t="str">
            <v>UN</v>
          </cell>
          <cell r="J768" t="b">
            <v>1</v>
          </cell>
          <cell r="K768">
            <v>1</v>
          </cell>
          <cell r="L768">
            <v>1</v>
          </cell>
          <cell r="M768">
            <v>1</v>
          </cell>
          <cell r="N768">
            <v>11006.81</v>
          </cell>
        </row>
        <row r="769">
          <cell r="A769" t="str">
            <v>104547740-C18</v>
          </cell>
          <cell r="B769" t="str">
            <v>FS00</v>
          </cell>
          <cell r="C769" t="str">
            <v>104547740FS00</v>
          </cell>
          <cell r="D769">
            <v>104547740</v>
          </cell>
          <cell r="E769" t="str">
            <v>C18</v>
          </cell>
          <cell r="F769" t="str">
            <v>UN</v>
          </cell>
          <cell r="G769">
            <v>1100</v>
          </cell>
          <cell r="H769" t="str">
            <v>FS00</v>
          </cell>
          <cell r="I769" t="str">
            <v>UN</v>
          </cell>
          <cell r="J769" t="b">
            <v>1</v>
          </cell>
          <cell r="K769">
            <v>18</v>
          </cell>
          <cell r="L769">
            <v>1</v>
          </cell>
          <cell r="M769">
            <v>18</v>
          </cell>
          <cell r="N769">
            <v>19800</v>
          </cell>
        </row>
        <row r="770">
          <cell r="A770" t="str">
            <v>104517140-UN</v>
          </cell>
          <cell r="B770" t="str">
            <v>FS00</v>
          </cell>
          <cell r="C770" t="str">
            <v>104517140FS00</v>
          </cell>
          <cell r="D770">
            <v>104517140</v>
          </cell>
          <cell r="E770" t="str">
            <v>UN</v>
          </cell>
          <cell r="F770" t="str">
            <v>UN</v>
          </cell>
          <cell r="G770">
            <v>12717.82</v>
          </cell>
          <cell r="H770" t="str">
            <v>FS00</v>
          </cell>
          <cell r="I770" t="str">
            <v>UN</v>
          </cell>
          <cell r="J770" t="b">
            <v>1</v>
          </cell>
          <cell r="K770">
            <v>1</v>
          </cell>
          <cell r="L770">
            <v>1</v>
          </cell>
          <cell r="M770">
            <v>1</v>
          </cell>
          <cell r="N770">
            <v>12717.82</v>
          </cell>
        </row>
        <row r="771">
          <cell r="A771" t="str">
            <v>104517130-UN</v>
          </cell>
          <cell r="B771" t="str">
            <v>FS00</v>
          </cell>
          <cell r="C771" t="str">
            <v>104517130FS00</v>
          </cell>
          <cell r="D771">
            <v>104517130</v>
          </cell>
          <cell r="E771" t="str">
            <v>UN</v>
          </cell>
          <cell r="F771" t="str">
            <v>UN</v>
          </cell>
          <cell r="G771">
            <v>12703.77</v>
          </cell>
          <cell r="H771" t="str">
            <v>FS00</v>
          </cell>
          <cell r="I771" t="str">
            <v>UN</v>
          </cell>
          <cell r="J771" t="b">
            <v>1</v>
          </cell>
          <cell r="K771">
            <v>1</v>
          </cell>
          <cell r="L771">
            <v>1</v>
          </cell>
          <cell r="M771">
            <v>1</v>
          </cell>
          <cell r="N771">
            <v>12703.77</v>
          </cell>
        </row>
        <row r="772">
          <cell r="A772" t="str">
            <v>104547750-C18</v>
          </cell>
          <cell r="B772" t="str">
            <v>FS00</v>
          </cell>
          <cell r="C772" t="str">
            <v>104547750FS00</v>
          </cell>
          <cell r="D772">
            <v>104547750</v>
          </cell>
          <cell r="E772" t="str">
            <v>C18</v>
          </cell>
          <cell r="F772" t="str">
            <v>UN</v>
          </cell>
          <cell r="G772">
            <v>1100</v>
          </cell>
          <cell r="H772" t="str">
            <v>FS00</v>
          </cell>
          <cell r="I772" t="str">
            <v>UN</v>
          </cell>
          <cell r="J772" t="b">
            <v>1</v>
          </cell>
          <cell r="K772">
            <v>18</v>
          </cell>
          <cell r="L772">
            <v>1</v>
          </cell>
          <cell r="M772">
            <v>18</v>
          </cell>
          <cell r="N772">
            <v>19800</v>
          </cell>
        </row>
        <row r="773">
          <cell r="A773" t="str">
            <v>104517960-UN</v>
          </cell>
          <cell r="B773" t="str">
            <v>FS00</v>
          </cell>
          <cell r="C773" t="str">
            <v>104517960FS00</v>
          </cell>
          <cell r="D773">
            <v>104517960</v>
          </cell>
          <cell r="E773" t="str">
            <v>UN</v>
          </cell>
          <cell r="F773" t="str">
            <v>UN</v>
          </cell>
          <cell r="G773">
            <v>11658.51</v>
          </cell>
          <cell r="H773" t="str">
            <v>FS00</v>
          </cell>
          <cell r="I773" t="str">
            <v>UN</v>
          </cell>
          <cell r="J773" t="b">
            <v>1</v>
          </cell>
          <cell r="K773">
            <v>1</v>
          </cell>
          <cell r="L773">
            <v>1</v>
          </cell>
          <cell r="M773">
            <v>1</v>
          </cell>
          <cell r="N773">
            <v>11658.51</v>
          </cell>
        </row>
        <row r="774">
          <cell r="A774" t="str">
            <v>104547760-C18</v>
          </cell>
          <cell r="B774" t="str">
            <v>FS00</v>
          </cell>
          <cell r="C774" t="str">
            <v>104547760FS00</v>
          </cell>
          <cell r="D774">
            <v>104547760</v>
          </cell>
          <cell r="E774" t="str">
            <v>C18</v>
          </cell>
          <cell r="F774" t="str">
            <v>UN</v>
          </cell>
          <cell r="G774">
            <v>1100</v>
          </cell>
          <cell r="H774" t="str">
            <v>FS00</v>
          </cell>
          <cell r="I774" t="str">
            <v>UN</v>
          </cell>
          <cell r="J774" t="b">
            <v>1</v>
          </cell>
          <cell r="K774">
            <v>18</v>
          </cell>
          <cell r="L774">
            <v>1</v>
          </cell>
          <cell r="M774">
            <v>18</v>
          </cell>
          <cell r="N774">
            <v>19800</v>
          </cell>
        </row>
        <row r="775">
          <cell r="A775" t="str">
            <v>104517000-UN</v>
          </cell>
          <cell r="B775" t="str">
            <v>FS00</v>
          </cell>
          <cell r="C775" t="str">
            <v>104517000FS00</v>
          </cell>
          <cell r="D775">
            <v>104517000</v>
          </cell>
          <cell r="E775" t="str">
            <v>UN</v>
          </cell>
          <cell r="F775" t="str">
            <v>UN</v>
          </cell>
          <cell r="G775">
            <v>12718.89</v>
          </cell>
          <cell r="H775" t="str">
            <v>FS00</v>
          </cell>
          <cell r="I775" t="str">
            <v>UN</v>
          </cell>
          <cell r="J775" t="b">
            <v>1</v>
          </cell>
          <cell r="K775">
            <v>1</v>
          </cell>
          <cell r="L775">
            <v>1</v>
          </cell>
          <cell r="M775">
            <v>1</v>
          </cell>
          <cell r="N775">
            <v>12718.89</v>
          </cell>
        </row>
        <row r="776">
          <cell r="A776" t="str">
            <v>104517120-UN</v>
          </cell>
          <cell r="B776" t="str">
            <v>FS00</v>
          </cell>
          <cell r="C776" t="str">
            <v>104517120FS00</v>
          </cell>
          <cell r="D776">
            <v>104517120</v>
          </cell>
          <cell r="E776" t="str">
            <v>UN</v>
          </cell>
          <cell r="F776" t="str">
            <v>UN</v>
          </cell>
          <cell r="G776">
            <v>12688.53</v>
          </cell>
          <cell r="H776" t="str">
            <v>FS00</v>
          </cell>
          <cell r="I776" t="str">
            <v>UN</v>
          </cell>
          <cell r="J776" t="b">
            <v>1</v>
          </cell>
          <cell r="K776">
            <v>1</v>
          </cell>
          <cell r="L776">
            <v>1</v>
          </cell>
          <cell r="M776">
            <v>1</v>
          </cell>
          <cell r="N776">
            <v>12688.53</v>
          </cell>
        </row>
        <row r="777">
          <cell r="A777" t="str">
            <v>104512990-C10</v>
          </cell>
          <cell r="B777" t="str">
            <v>FS00</v>
          </cell>
          <cell r="C777" t="str">
            <v>104512990FS00</v>
          </cell>
          <cell r="D777">
            <v>104512990</v>
          </cell>
          <cell r="E777" t="str">
            <v>C10</v>
          </cell>
          <cell r="F777" t="str">
            <v>UN</v>
          </cell>
          <cell r="G777">
            <v>1210.0170000000001</v>
          </cell>
          <cell r="H777" t="str">
            <v>FS00</v>
          </cell>
          <cell r="I777" t="str">
            <v>UN</v>
          </cell>
          <cell r="J777" t="b">
            <v>1</v>
          </cell>
          <cell r="K777">
            <v>10</v>
          </cell>
          <cell r="L777">
            <v>1</v>
          </cell>
          <cell r="M777">
            <v>10</v>
          </cell>
          <cell r="N777">
            <v>12100.17</v>
          </cell>
        </row>
        <row r="778">
          <cell r="A778" t="str">
            <v>104524570-AJ</v>
          </cell>
          <cell r="B778" t="str">
            <v>FS00</v>
          </cell>
          <cell r="C778" t="str">
            <v>104524570FS00</v>
          </cell>
          <cell r="D778">
            <v>104524570</v>
          </cell>
          <cell r="E778" t="str">
            <v>AJ</v>
          </cell>
          <cell r="F778" t="str">
            <v>AJ</v>
          </cell>
          <cell r="G778">
            <v>27482</v>
          </cell>
          <cell r="H778" t="str">
            <v>FS00</v>
          </cell>
          <cell r="I778" t="str">
            <v>AJ</v>
          </cell>
          <cell r="J778" t="b">
            <v>1</v>
          </cell>
          <cell r="K778">
            <v>1</v>
          </cell>
          <cell r="L778">
            <v>1</v>
          </cell>
          <cell r="M778">
            <v>1</v>
          </cell>
          <cell r="N778">
            <v>27482</v>
          </cell>
        </row>
        <row r="779">
          <cell r="A779" t="str">
            <v>201350000-C16</v>
          </cell>
          <cell r="B779" t="str">
            <v>FS00</v>
          </cell>
          <cell r="C779" t="str">
            <v>201350000FS00</v>
          </cell>
          <cell r="D779">
            <v>201350000</v>
          </cell>
          <cell r="E779" t="str">
            <v>C16</v>
          </cell>
          <cell r="F779" t="str">
            <v>UN</v>
          </cell>
          <cell r="G779">
            <v>1339.125</v>
          </cell>
          <cell r="H779" t="str">
            <v>FS00</v>
          </cell>
          <cell r="I779" t="str">
            <v>UN</v>
          </cell>
          <cell r="J779" t="b">
            <v>1</v>
          </cell>
          <cell r="K779">
            <v>16</v>
          </cell>
          <cell r="L779">
            <v>1</v>
          </cell>
          <cell r="M779">
            <v>16</v>
          </cell>
          <cell r="N779">
            <v>21426</v>
          </cell>
        </row>
        <row r="780">
          <cell r="A780" t="str">
            <v>150000311-UN</v>
          </cell>
          <cell r="B780" t="str">
            <v>FS00</v>
          </cell>
          <cell r="C780" t="str">
            <v>150000311FS00</v>
          </cell>
          <cell r="D780">
            <v>150000311</v>
          </cell>
          <cell r="E780" t="str">
            <v>UN</v>
          </cell>
          <cell r="F780" t="str">
            <v>UN</v>
          </cell>
          <cell r="G780">
            <v>34092</v>
          </cell>
          <cell r="H780" t="str">
            <v>FS00</v>
          </cell>
          <cell r="I780" t="str">
            <v>UN</v>
          </cell>
          <cell r="J780" t="b">
            <v>1</v>
          </cell>
          <cell r="K780">
            <v>1</v>
          </cell>
          <cell r="L780">
            <v>1</v>
          </cell>
          <cell r="M780">
            <v>1</v>
          </cell>
          <cell r="N780">
            <v>34092</v>
          </cell>
        </row>
        <row r="781">
          <cell r="A781" t="str">
            <v>104547390-UN</v>
          </cell>
          <cell r="B781" t="str">
            <v>FS00</v>
          </cell>
          <cell r="C781" t="str">
            <v>104547390FS00</v>
          </cell>
          <cell r="D781">
            <v>104547390</v>
          </cell>
          <cell r="E781" t="str">
            <v>UN</v>
          </cell>
          <cell r="F781" t="str">
            <v>UN</v>
          </cell>
          <cell r="G781">
            <v>66928</v>
          </cell>
          <cell r="H781" t="str">
            <v>FS00</v>
          </cell>
          <cell r="I781" t="str">
            <v>UN</v>
          </cell>
          <cell r="J781" t="b">
            <v>1</v>
          </cell>
          <cell r="K781">
            <v>1</v>
          </cell>
          <cell r="L781">
            <v>1</v>
          </cell>
          <cell r="M781">
            <v>1</v>
          </cell>
          <cell r="N781">
            <v>66928</v>
          </cell>
        </row>
        <row r="782">
          <cell r="A782" t="str">
            <v>104540100-C02</v>
          </cell>
          <cell r="B782" t="str">
            <v>FS00</v>
          </cell>
          <cell r="C782" t="str">
            <v>104540100FS00</v>
          </cell>
          <cell r="D782">
            <v>104540100</v>
          </cell>
          <cell r="E782" t="str">
            <v>C02</v>
          </cell>
          <cell r="F782" t="str">
            <v>UN</v>
          </cell>
          <cell r="G782">
            <v>21712</v>
          </cell>
          <cell r="H782" t="str">
            <v>FS00</v>
          </cell>
          <cell r="I782" t="str">
            <v>UN</v>
          </cell>
          <cell r="J782" t="b">
            <v>1</v>
          </cell>
          <cell r="K782">
            <v>2</v>
          </cell>
          <cell r="L782">
            <v>1</v>
          </cell>
          <cell r="M782">
            <v>2</v>
          </cell>
          <cell r="N782">
            <v>43424</v>
          </cell>
        </row>
        <row r="783">
          <cell r="A783" t="str">
            <v>104538810-C02</v>
          </cell>
          <cell r="B783" t="str">
            <v>FS00</v>
          </cell>
          <cell r="C783" t="str">
            <v>104538810FS00</v>
          </cell>
          <cell r="D783">
            <v>104538810</v>
          </cell>
          <cell r="E783" t="str">
            <v>C02</v>
          </cell>
          <cell r="F783" t="str">
            <v>UN</v>
          </cell>
          <cell r="G783">
            <v>6075</v>
          </cell>
          <cell r="H783" t="str">
            <v>FS00</v>
          </cell>
          <cell r="I783" t="str">
            <v>UN</v>
          </cell>
          <cell r="J783" t="b">
            <v>1</v>
          </cell>
          <cell r="K783">
            <v>2</v>
          </cell>
          <cell r="L783">
            <v>1</v>
          </cell>
          <cell r="M783">
            <v>2</v>
          </cell>
          <cell r="N783">
            <v>12150</v>
          </cell>
        </row>
        <row r="784">
          <cell r="A784" t="str">
            <v>104538800-C02</v>
          </cell>
          <cell r="B784" t="str">
            <v>FS00</v>
          </cell>
          <cell r="C784" t="str">
            <v>104538800FS00</v>
          </cell>
          <cell r="D784">
            <v>104538800</v>
          </cell>
          <cell r="E784" t="str">
            <v>C02</v>
          </cell>
          <cell r="F784" t="str">
            <v>UN</v>
          </cell>
          <cell r="G784">
            <v>7071</v>
          </cell>
          <cell r="H784" t="str">
            <v>FS00</v>
          </cell>
          <cell r="I784" t="str">
            <v>UN</v>
          </cell>
          <cell r="J784" t="b">
            <v>1</v>
          </cell>
          <cell r="K784">
            <v>2</v>
          </cell>
          <cell r="L784">
            <v>1</v>
          </cell>
          <cell r="M784">
            <v>2</v>
          </cell>
          <cell r="N784">
            <v>14142</v>
          </cell>
        </row>
        <row r="785">
          <cell r="A785" t="str">
            <v>104538780-C02</v>
          </cell>
          <cell r="B785" t="str">
            <v>FS00</v>
          </cell>
          <cell r="C785" t="str">
            <v>104538780FS00</v>
          </cell>
          <cell r="D785">
            <v>104538780</v>
          </cell>
          <cell r="E785" t="str">
            <v>C02</v>
          </cell>
          <cell r="F785" t="str">
            <v>UN</v>
          </cell>
          <cell r="G785">
            <v>11488</v>
          </cell>
          <cell r="H785" t="str">
            <v>FS00</v>
          </cell>
          <cell r="I785" t="str">
            <v>UN</v>
          </cell>
          <cell r="J785" t="b">
            <v>1</v>
          </cell>
          <cell r="K785">
            <v>2</v>
          </cell>
          <cell r="L785">
            <v>1</v>
          </cell>
          <cell r="M785">
            <v>2</v>
          </cell>
          <cell r="N785">
            <v>22976</v>
          </cell>
        </row>
        <row r="786">
          <cell r="A786" t="str">
            <v>104532160-C02</v>
          </cell>
          <cell r="B786" t="str">
            <v>FS00</v>
          </cell>
          <cell r="C786" t="str">
            <v>104532160FS00</v>
          </cell>
          <cell r="D786">
            <v>104532160</v>
          </cell>
          <cell r="E786" t="str">
            <v>C02</v>
          </cell>
          <cell r="F786" t="str">
            <v>UN</v>
          </cell>
          <cell r="G786">
            <v>8250</v>
          </cell>
          <cell r="H786" t="str">
            <v>FS00</v>
          </cell>
          <cell r="I786" t="str">
            <v>UN</v>
          </cell>
          <cell r="J786" t="b">
            <v>1</v>
          </cell>
          <cell r="K786">
            <v>2</v>
          </cell>
          <cell r="L786">
            <v>1</v>
          </cell>
          <cell r="M786">
            <v>2</v>
          </cell>
          <cell r="N786">
            <v>16500</v>
          </cell>
        </row>
        <row r="787">
          <cell r="A787" t="str">
            <v>104532510-UN</v>
          </cell>
          <cell r="B787" t="str">
            <v>FS00</v>
          </cell>
          <cell r="C787" t="str">
            <v>104532510FS00</v>
          </cell>
          <cell r="D787">
            <v>104532510</v>
          </cell>
          <cell r="E787" t="str">
            <v>UN</v>
          </cell>
          <cell r="F787" t="str">
            <v>UN</v>
          </cell>
          <cell r="G787">
            <v>7600</v>
          </cell>
          <cell r="H787" t="str">
            <v>FS00</v>
          </cell>
          <cell r="I787" t="str">
            <v>UN</v>
          </cell>
          <cell r="J787" t="b">
            <v>1</v>
          </cell>
          <cell r="K787">
            <v>1</v>
          </cell>
          <cell r="L787">
            <v>1</v>
          </cell>
          <cell r="M787">
            <v>1</v>
          </cell>
          <cell r="N787">
            <v>7600</v>
          </cell>
        </row>
        <row r="788">
          <cell r="A788" t="str">
            <v>104510620-UN</v>
          </cell>
          <cell r="B788" t="str">
            <v>FS00</v>
          </cell>
          <cell r="C788" t="str">
            <v>104510620FS00</v>
          </cell>
          <cell r="D788">
            <v>104510620</v>
          </cell>
          <cell r="E788" t="str">
            <v>UN</v>
          </cell>
          <cell r="F788" t="str">
            <v>UN</v>
          </cell>
          <cell r="G788">
            <v>22283.65</v>
          </cell>
          <cell r="H788" t="str">
            <v>FS00</v>
          </cell>
          <cell r="I788" t="str">
            <v>UN</v>
          </cell>
          <cell r="J788" t="b">
            <v>1</v>
          </cell>
          <cell r="K788">
            <v>1</v>
          </cell>
          <cell r="L788">
            <v>1</v>
          </cell>
          <cell r="M788">
            <v>1</v>
          </cell>
          <cell r="N788">
            <v>22283.65</v>
          </cell>
        </row>
        <row r="789">
          <cell r="A789" t="str">
            <v>104510640-UN</v>
          </cell>
          <cell r="B789" t="str">
            <v>FS00</v>
          </cell>
          <cell r="C789" t="str">
            <v>104510640FS00</v>
          </cell>
          <cell r="D789">
            <v>104510640</v>
          </cell>
          <cell r="E789" t="str">
            <v>UN</v>
          </cell>
          <cell r="F789" t="str">
            <v>UN</v>
          </cell>
          <cell r="G789">
            <v>22313.83</v>
          </cell>
          <cell r="H789" t="str">
            <v>FS00</v>
          </cell>
          <cell r="I789" t="str">
            <v>UN</v>
          </cell>
          <cell r="J789" t="b">
            <v>1</v>
          </cell>
          <cell r="K789">
            <v>1</v>
          </cell>
          <cell r="L789">
            <v>1</v>
          </cell>
          <cell r="M789">
            <v>1</v>
          </cell>
          <cell r="N789">
            <v>22313.83</v>
          </cell>
        </row>
        <row r="790">
          <cell r="A790" t="str">
            <v>201200240-C06</v>
          </cell>
          <cell r="B790" t="str">
            <v>FS00</v>
          </cell>
          <cell r="C790" t="str">
            <v>201200240FS00</v>
          </cell>
          <cell r="D790">
            <v>201200240</v>
          </cell>
          <cell r="E790" t="str">
            <v>C06</v>
          </cell>
          <cell r="F790" t="str">
            <v>UN</v>
          </cell>
          <cell r="G790">
            <v>2117.58</v>
          </cell>
          <cell r="H790" t="str">
            <v>FS00</v>
          </cell>
          <cell r="I790" t="str">
            <v>UN</v>
          </cell>
          <cell r="J790" t="b">
            <v>1</v>
          </cell>
          <cell r="K790">
            <v>6</v>
          </cell>
          <cell r="L790">
            <v>1</v>
          </cell>
          <cell r="M790">
            <v>6</v>
          </cell>
          <cell r="N790">
            <v>12705.48</v>
          </cell>
        </row>
        <row r="791">
          <cell r="A791" t="str">
            <v>104538110-C02</v>
          </cell>
          <cell r="B791" t="str">
            <v>FS00</v>
          </cell>
          <cell r="C791" t="str">
            <v>104538110FS00</v>
          </cell>
          <cell r="D791">
            <v>104538110</v>
          </cell>
          <cell r="E791" t="str">
            <v>C02</v>
          </cell>
          <cell r="F791" t="str">
            <v>UN</v>
          </cell>
          <cell r="G791">
            <v>4811</v>
          </cell>
          <cell r="H791" t="str">
            <v>FS00</v>
          </cell>
          <cell r="I791" t="str">
            <v>UN</v>
          </cell>
          <cell r="J791" t="b">
            <v>1</v>
          </cell>
          <cell r="K791">
            <v>2</v>
          </cell>
          <cell r="L791">
            <v>1</v>
          </cell>
          <cell r="M791">
            <v>2</v>
          </cell>
          <cell r="N791">
            <v>9622</v>
          </cell>
        </row>
        <row r="792">
          <cell r="A792" t="str">
            <v>201200180-C06</v>
          </cell>
          <cell r="B792" t="str">
            <v>FS00</v>
          </cell>
          <cell r="C792" t="str">
            <v>201200180FS00</v>
          </cell>
          <cell r="D792">
            <v>201200180</v>
          </cell>
          <cell r="E792" t="str">
            <v>C06</v>
          </cell>
          <cell r="F792" t="str">
            <v>UN</v>
          </cell>
          <cell r="G792">
            <v>2110.7399999999998</v>
          </cell>
          <cell r="H792" t="str">
            <v>FS00</v>
          </cell>
          <cell r="I792" t="str">
            <v>UN</v>
          </cell>
          <cell r="J792" t="b">
            <v>1</v>
          </cell>
          <cell r="K792">
            <v>6</v>
          </cell>
          <cell r="L792">
            <v>1</v>
          </cell>
          <cell r="M792">
            <v>6</v>
          </cell>
          <cell r="N792">
            <v>12664.439999999999</v>
          </cell>
        </row>
        <row r="793">
          <cell r="A793" t="str">
            <v>201220950-V00</v>
          </cell>
          <cell r="B793" t="str">
            <v>FS00</v>
          </cell>
          <cell r="C793" t="str">
            <v>201220950FS00</v>
          </cell>
          <cell r="D793">
            <v>201220950</v>
          </cell>
          <cell r="E793" t="str">
            <v>V00</v>
          </cell>
          <cell r="F793" t="str">
            <v>V00</v>
          </cell>
          <cell r="G793">
            <v>5014.9799999999996</v>
          </cell>
          <cell r="H793" t="str">
            <v>FS00</v>
          </cell>
          <cell r="I793" t="str">
            <v>V00</v>
          </cell>
          <cell r="J793" t="b">
            <v>1</v>
          </cell>
          <cell r="K793">
            <v>1</v>
          </cell>
          <cell r="L793">
            <v>1</v>
          </cell>
          <cell r="M793">
            <v>1</v>
          </cell>
          <cell r="N793">
            <v>5014.9799999999996</v>
          </cell>
        </row>
        <row r="794">
          <cell r="A794" t="str">
            <v>104528280-V28</v>
          </cell>
          <cell r="B794" t="str">
            <v>FS00</v>
          </cell>
          <cell r="C794" t="str">
            <v>104528280FS00</v>
          </cell>
          <cell r="D794">
            <v>104528280</v>
          </cell>
          <cell r="E794" t="str">
            <v>V28</v>
          </cell>
          <cell r="F794" t="str">
            <v>UN</v>
          </cell>
          <cell r="G794">
            <v>20</v>
          </cell>
          <cell r="H794" t="str">
            <v>FS00</v>
          </cell>
          <cell r="I794" t="str">
            <v>UN</v>
          </cell>
          <cell r="J794" t="b">
            <v>1</v>
          </cell>
          <cell r="K794">
            <v>528</v>
          </cell>
          <cell r="L794">
            <v>1</v>
          </cell>
          <cell r="M794">
            <v>528</v>
          </cell>
          <cell r="N794">
            <v>10560</v>
          </cell>
        </row>
        <row r="795">
          <cell r="A795" t="str">
            <v>201222160-T00</v>
          </cell>
          <cell r="B795" t="str">
            <v>FS00</v>
          </cell>
          <cell r="C795" t="str">
            <v>201222160FS00</v>
          </cell>
          <cell r="D795">
            <v>201222160</v>
          </cell>
          <cell r="E795" t="str">
            <v>T00</v>
          </cell>
          <cell r="F795" t="str">
            <v>T00</v>
          </cell>
          <cell r="G795">
            <v>10587</v>
          </cell>
          <cell r="H795" t="str">
            <v>FS00</v>
          </cell>
          <cell r="I795" t="str">
            <v>T00</v>
          </cell>
          <cell r="J795" t="b">
            <v>1</v>
          </cell>
          <cell r="K795">
            <v>1</v>
          </cell>
          <cell r="L795">
            <v>1</v>
          </cell>
          <cell r="M795">
            <v>1</v>
          </cell>
          <cell r="N795">
            <v>10587</v>
          </cell>
        </row>
        <row r="796">
          <cell r="A796" t="str">
            <v>104523060-V00</v>
          </cell>
          <cell r="B796" t="str">
            <v>FS00</v>
          </cell>
          <cell r="C796" t="str">
            <v>104523060FS00</v>
          </cell>
          <cell r="D796">
            <v>104523060</v>
          </cell>
          <cell r="E796" t="str">
            <v>V00</v>
          </cell>
          <cell r="F796" t="str">
            <v>UN</v>
          </cell>
          <cell r="G796">
            <v>16</v>
          </cell>
          <cell r="H796" t="str">
            <v>FS00</v>
          </cell>
          <cell r="I796" t="str">
            <v>UN</v>
          </cell>
          <cell r="J796" t="b">
            <v>1</v>
          </cell>
          <cell r="K796">
            <v>500</v>
          </cell>
          <cell r="L796">
            <v>1</v>
          </cell>
          <cell r="M796">
            <v>500</v>
          </cell>
          <cell r="N796">
            <v>8000</v>
          </cell>
        </row>
        <row r="797">
          <cell r="A797" t="str">
            <v>104522060-V28</v>
          </cell>
          <cell r="B797" t="str">
            <v>FS00</v>
          </cell>
          <cell r="C797" t="str">
            <v>104522060FS00</v>
          </cell>
          <cell r="D797">
            <v>104522060</v>
          </cell>
          <cell r="E797" t="str">
            <v>V28</v>
          </cell>
          <cell r="F797" t="str">
            <v>UN</v>
          </cell>
          <cell r="G797">
            <v>26.82</v>
          </cell>
          <cell r="H797" t="str">
            <v>FS00</v>
          </cell>
          <cell r="I797" t="str">
            <v>UN</v>
          </cell>
          <cell r="J797" t="b">
            <v>1</v>
          </cell>
          <cell r="K797">
            <v>528</v>
          </cell>
          <cell r="L797">
            <v>1</v>
          </cell>
          <cell r="M797">
            <v>528</v>
          </cell>
          <cell r="N797">
            <v>14160.960000000001</v>
          </cell>
        </row>
        <row r="798">
          <cell r="A798" t="str">
            <v>104522080-X00</v>
          </cell>
          <cell r="B798" t="str">
            <v>FS00</v>
          </cell>
          <cell r="C798" t="str">
            <v>104522080FS00</v>
          </cell>
          <cell r="D798">
            <v>104522080</v>
          </cell>
          <cell r="E798" t="str">
            <v>X00</v>
          </cell>
          <cell r="F798" t="str">
            <v>UN</v>
          </cell>
          <cell r="G798">
            <v>13.26</v>
          </cell>
          <cell r="H798" t="str">
            <v>FS00</v>
          </cell>
          <cell r="I798" t="str">
            <v>UN</v>
          </cell>
          <cell r="J798" t="b">
            <v>1</v>
          </cell>
          <cell r="K798">
            <v>300</v>
          </cell>
          <cell r="L798">
            <v>1</v>
          </cell>
          <cell r="M798">
            <v>300</v>
          </cell>
          <cell r="N798">
            <v>3978</v>
          </cell>
        </row>
        <row r="799">
          <cell r="A799" t="str">
            <v>104528290-V28</v>
          </cell>
          <cell r="B799" t="str">
            <v>FS00</v>
          </cell>
          <cell r="C799" t="str">
            <v>104528290FS00</v>
          </cell>
          <cell r="D799">
            <v>104528290</v>
          </cell>
          <cell r="E799" t="str">
            <v>V28</v>
          </cell>
          <cell r="F799" t="str">
            <v>UN</v>
          </cell>
          <cell r="G799">
            <v>37</v>
          </cell>
          <cell r="H799" t="str">
            <v>FS00</v>
          </cell>
          <cell r="I799" t="str">
            <v>UN</v>
          </cell>
          <cell r="J799" t="b">
            <v>1</v>
          </cell>
          <cell r="K799">
            <v>528</v>
          </cell>
          <cell r="L799">
            <v>1</v>
          </cell>
          <cell r="M799">
            <v>528</v>
          </cell>
          <cell r="N799">
            <v>19536</v>
          </cell>
        </row>
        <row r="800">
          <cell r="A800" t="str">
            <v>104537740-V00</v>
          </cell>
          <cell r="B800" t="str">
            <v>FS00</v>
          </cell>
          <cell r="C800" t="str">
            <v>104537740FS00</v>
          </cell>
          <cell r="D800">
            <v>104537740</v>
          </cell>
          <cell r="E800" t="str">
            <v>V00</v>
          </cell>
          <cell r="F800" t="str">
            <v>UN</v>
          </cell>
          <cell r="G800">
            <v>29</v>
          </cell>
          <cell r="H800" t="str">
            <v>FS00</v>
          </cell>
          <cell r="I800" t="str">
            <v>UN</v>
          </cell>
          <cell r="J800" t="b">
            <v>1</v>
          </cell>
          <cell r="K800">
            <v>500</v>
          </cell>
          <cell r="L800">
            <v>1</v>
          </cell>
          <cell r="M800">
            <v>500</v>
          </cell>
          <cell r="N800">
            <v>14500</v>
          </cell>
        </row>
        <row r="801">
          <cell r="A801" t="str">
            <v>201222280-T00</v>
          </cell>
          <cell r="B801" t="str">
            <v>FS00</v>
          </cell>
          <cell r="C801" t="str">
            <v>201222280FS00</v>
          </cell>
          <cell r="D801">
            <v>201222280</v>
          </cell>
          <cell r="E801" t="str">
            <v>T00</v>
          </cell>
          <cell r="F801" t="str">
            <v>T00</v>
          </cell>
          <cell r="G801">
            <v>9587</v>
          </cell>
          <cell r="H801" t="str">
            <v>FS00</v>
          </cell>
          <cell r="I801" t="str">
            <v>T00</v>
          </cell>
          <cell r="J801" t="b">
            <v>1</v>
          </cell>
          <cell r="K801">
            <v>1</v>
          </cell>
          <cell r="L801">
            <v>1</v>
          </cell>
          <cell r="M801">
            <v>1</v>
          </cell>
          <cell r="N801">
            <v>9587</v>
          </cell>
        </row>
        <row r="802">
          <cell r="A802" t="str">
            <v>104523040-V00</v>
          </cell>
          <cell r="B802" t="str">
            <v>FS00</v>
          </cell>
          <cell r="C802" t="str">
            <v>104523040FS00</v>
          </cell>
          <cell r="D802">
            <v>104523040</v>
          </cell>
          <cell r="E802" t="str">
            <v>V00</v>
          </cell>
          <cell r="F802" t="str">
            <v>UN</v>
          </cell>
          <cell r="G802">
            <v>19</v>
          </cell>
          <cell r="H802" t="str">
            <v>FS00</v>
          </cell>
          <cell r="I802" t="str">
            <v>UN</v>
          </cell>
          <cell r="J802" t="b">
            <v>1</v>
          </cell>
          <cell r="K802">
            <v>500</v>
          </cell>
          <cell r="L802">
            <v>1</v>
          </cell>
          <cell r="M802">
            <v>500</v>
          </cell>
          <cell r="N802">
            <v>9500</v>
          </cell>
        </row>
        <row r="803">
          <cell r="A803" t="str">
            <v>104544290-V28</v>
          </cell>
          <cell r="B803" t="str">
            <v>FS00</v>
          </cell>
          <cell r="C803" t="str">
            <v>104544290FS00</v>
          </cell>
          <cell r="D803">
            <v>104544290</v>
          </cell>
          <cell r="E803" t="str">
            <v>V28</v>
          </cell>
          <cell r="F803" t="str">
            <v>UN</v>
          </cell>
          <cell r="G803">
            <v>39</v>
          </cell>
          <cell r="H803" t="str">
            <v>FS00</v>
          </cell>
          <cell r="I803" t="str">
            <v>UN</v>
          </cell>
          <cell r="J803" t="b">
            <v>1</v>
          </cell>
          <cell r="K803">
            <v>528</v>
          </cell>
          <cell r="L803">
            <v>1</v>
          </cell>
          <cell r="M803">
            <v>528</v>
          </cell>
          <cell r="N803">
            <v>20592</v>
          </cell>
        </row>
        <row r="804">
          <cell r="A804" t="str">
            <v>201222750-T00</v>
          </cell>
          <cell r="B804" t="str">
            <v>FS00</v>
          </cell>
          <cell r="C804" t="str">
            <v>201222750FS00</v>
          </cell>
          <cell r="D804">
            <v>201222750</v>
          </cell>
          <cell r="E804" t="str">
            <v>T00</v>
          </cell>
          <cell r="F804" t="str">
            <v>T00</v>
          </cell>
          <cell r="G804">
            <v>5809.5</v>
          </cell>
          <cell r="H804" t="str">
            <v>FS00</v>
          </cell>
          <cell r="I804" t="str">
            <v>T00</v>
          </cell>
          <cell r="J804" t="b">
            <v>1</v>
          </cell>
          <cell r="K804">
            <v>1</v>
          </cell>
          <cell r="L804">
            <v>1</v>
          </cell>
          <cell r="M804">
            <v>1</v>
          </cell>
          <cell r="N804">
            <v>5809.5</v>
          </cell>
        </row>
        <row r="805">
          <cell r="A805" t="str">
            <v>104523050-V00</v>
          </cell>
          <cell r="B805" t="str">
            <v>FS00</v>
          </cell>
          <cell r="C805" t="str">
            <v>104523050FS00</v>
          </cell>
          <cell r="D805">
            <v>104523050</v>
          </cell>
          <cell r="E805" t="str">
            <v>V00</v>
          </cell>
          <cell r="F805" t="str">
            <v>UN</v>
          </cell>
          <cell r="G805">
            <v>14</v>
          </cell>
          <cell r="H805" t="str">
            <v>FS00</v>
          </cell>
          <cell r="I805" t="str">
            <v>UN</v>
          </cell>
          <cell r="J805" t="b">
            <v>1</v>
          </cell>
          <cell r="K805">
            <v>500</v>
          </cell>
          <cell r="L805">
            <v>1</v>
          </cell>
          <cell r="M805">
            <v>500</v>
          </cell>
          <cell r="N805">
            <v>7000</v>
          </cell>
        </row>
        <row r="806">
          <cell r="A806" t="str">
            <v>104529180-V00</v>
          </cell>
          <cell r="B806" t="str">
            <v>FS00</v>
          </cell>
          <cell r="C806" t="str">
            <v>104529180FS00</v>
          </cell>
          <cell r="D806">
            <v>104529180</v>
          </cell>
          <cell r="E806" t="str">
            <v>V00</v>
          </cell>
          <cell r="F806" t="str">
            <v>UN</v>
          </cell>
          <cell r="G806">
            <v>20</v>
          </cell>
          <cell r="H806" t="str">
            <v>FS00</v>
          </cell>
          <cell r="I806" t="str">
            <v>UN</v>
          </cell>
          <cell r="J806" t="b">
            <v>1</v>
          </cell>
          <cell r="K806">
            <v>500</v>
          </cell>
          <cell r="L806">
            <v>1</v>
          </cell>
          <cell r="M806">
            <v>500</v>
          </cell>
          <cell r="N806">
            <v>10000</v>
          </cell>
        </row>
        <row r="807">
          <cell r="A807" t="str">
            <v>104527690-X00</v>
          </cell>
          <cell r="B807" t="str">
            <v>FS00</v>
          </cell>
          <cell r="C807" t="str">
            <v>104527690FS00</v>
          </cell>
          <cell r="D807">
            <v>104527690</v>
          </cell>
          <cell r="E807" t="str">
            <v>X00</v>
          </cell>
          <cell r="F807" t="str">
            <v>UN</v>
          </cell>
          <cell r="G807">
            <v>13</v>
          </cell>
          <cell r="H807" t="str">
            <v>FS00</v>
          </cell>
          <cell r="I807" t="str">
            <v>UN</v>
          </cell>
          <cell r="J807" t="b">
            <v>1</v>
          </cell>
          <cell r="K807">
            <v>300</v>
          </cell>
          <cell r="L807">
            <v>1</v>
          </cell>
          <cell r="M807">
            <v>300</v>
          </cell>
          <cell r="N807">
            <v>3900</v>
          </cell>
        </row>
        <row r="808">
          <cell r="A808" t="str">
            <v>104528490-X00</v>
          </cell>
          <cell r="B808" t="str">
            <v>FS00</v>
          </cell>
          <cell r="C808" t="str">
            <v>104528490FS00</v>
          </cell>
          <cell r="D808">
            <v>104528490</v>
          </cell>
          <cell r="E808" t="str">
            <v>X00</v>
          </cell>
          <cell r="F808" t="str">
            <v>UN</v>
          </cell>
          <cell r="G808">
            <v>13</v>
          </cell>
          <cell r="H808" t="str">
            <v>FS00</v>
          </cell>
          <cell r="I808" t="str">
            <v>UN</v>
          </cell>
          <cell r="J808" t="b">
            <v>1</v>
          </cell>
          <cell r="K808">
            <v>300</v>
          </cell>
          <cell r="L808">
            <v>1</v>
          </cell>
          <cell r="M808">
            <v>300</v>
          </cell>
          <cell r="N808">
            <v>3900</v>
          </cell>
        </row>
        <row r="809">
          <cell r="A809" t="str">
            <v>201200220-C06</v>
          </cell>
          <cell r="B809" t="str">
            <v>FS00</v>
          </cell>
          <cell r="C809" t="str">
            <v>201200220FS00</v>
          </cell>
          <cell r="D809">
            <v>201200220</v>
          </cell>
          <cell r="E809" t="str">
            <v>C06</v>
          </cell>
          <cell r="F809" t="str">
            <v>UN</v>
          </cell>
          <cell r="G809">
            <v>1302.8</v>
          </cell>
          <cell r="H809" t="str">
            <v>FS00</v>
          </cell>
          <cell r="I809" t="str">
            <v>UN</v>
          </cell>
          <cell r="J809" t="b">
            <v>1</v>
          </cell>
          <cell r="K809">
            <v>6</v>
          </cell>
          <cell r="L809">
            <v>1</v>
          </cell>
          <cell r="M809">
            <v>6</v>
          </cell>
          <cell r="N809">
            <v>7816.7999999999993</v>
          </cell>
        </row>
        <row r="810">
          <cell r="A810" t="str">
            <v>101310077-C12</v>
          </cell>
          <cell r="B810" t="str">
            <v>FS00</v>
          </cell>
          <cell r="C810" t="str">
            <v>101310077FS00</v>
          </cell>
          <cell r="D810">
            <v>101310077</v>
          </cell>
          <cell r="E810" t="str">
            <v>C12</v>
          </cell>
          <cell r="F810" t="str">
            <v>UN</v>
          </cell>
          <cell r="G810">
            <v>820</v>
          </cell>
          <cell r="H810" t="str">
            <v>FS00</v>
          </cell>
          <cell r="I810" t="str">
            <v>UN</v>
          </cell>
          <cell r="J810" t="b">
            <v>1</v>
          </cell>
          <cell r="K810">
            <v>12</v>
          </cell>
          <cell r="L810">
            <v>1</v>
          </cell>
          <cell r="M810">
            <v>12</v>
          </cell>
          <cell r="N810">
            <v>9840</v>
          </cell>
        </row>
        <row r="811">
          <cell r="A811" t="str">
            <v>104525130-C10</v>
          </cell>
          <cell r="B811" t="str">
            <v>FS00</v>
          </cell>
          <cell r="C811" t="str">
            <v>104525130FS00</v>
          </cell>
          <cell r="D811">
            <v>104525130</v>
          </cell>
          <cell r="E811" t="str">
            <v>C10</v>
          </cell>
          <cell r="F811" t="str">
            <v>UN</v>
          </cell>
          <cell r="G811">
            <v>1255.28</v>
          </cell>
          <cell r="H811" t="str">
            <v>FS00</v>
          </cell>
          <cell r="I811" t="str">
            <v>UN</v>
          </cell>
          <cell r="J811" t="b">
            <v>1</v>
          </cell>
          <cell r="K811">
            <v>10</v>
          </cell>
          <cell r="L811">
            <v>1</v>
          </cell>
          <cell r="M811">
            <v>10</v>
          </cell>
          <cell r="N811">
            <v>12552.8</v>
          </cell>
        </row>
        <row r="812">
          <cell r="A812" t="str">
            <v>201230120-C12</v>
          </cell>
          <cell r="B812" t="str">
            <v>FS00</v>
          </cell>
          <cell r="C812" t="str">
            <v>201230120FS00</v>
          </cell>
          <cell r="D812">
            <v>201230120</v>
          </cell>
          <cell r="E812" t="str">
            <v>C12</v>
          </cell>
          <cell r="F812" t="str">
            <v>UN</v>
          </cell>
          <cell r="G812">
            <v>248.16666666666666</v>
          </cell>
          <cell r="H812" t="str">
            <v>FS00</v>
          </cell>
          <cell r="I812" t="str">
            <v>UN</v>
          </cell>
          <cell r="J812" t="b">
            <v>1</v>
          </cell>
          <cell r="K812">
            <v>12</v>
          </cell>
          <cell r="L812">
            <v>1</v>
          </cell>
          <cell r="M812">
            <v>12</v>
          </cell>
          <cell r="N812">
            <v>2978</v>
          </cell>
        </row>
        <row r="813">
          <cell r="A813" t="str">
            <v>201700467-C12</v>
          </cell>
          <cell r="B813" t="str">
            <v>FS00</v>
          </cell>
          <cell r="C813" t="str">
            <v>201700467FS00</v>
          </cell>
          <cell r="D813">
            <v>201700467</v>
          </cell>
          <cell r="E813" t="str">
            <v>C12</v>
          </cell>
          <cell r="F813" t="str">
            <v>UN</v>
          </cell>
          <cell r="G813">
            <v>798.75</v>
          </cell>
          <cell r="H813" t="str">
            <v>FS00</v>
          </cell>
          <cell r="I813" t="str">
            <v>UN</v>
          </cell>
          <cell r="J813" t="b">
            <v>1</v>
          </cell>
          <cell r="K813">
            <v>12</v>
          </cell>
          <cell r="L813">
            <v>1</v>
          </cell>
          <cell r="M813">
            <v>12</v>
          </cell>
          <cell r="N813">
            <v>9585</v>
          </cell>
        </row>
        <row r="814">
          <cell r="A814" t="str">
            <v>201700286-C80</v>
          </cell>
          <cell r="B814" t="str">
            <v>FS00</v>
          </cell>
          <cell r="C814" t="str">
            <v>201700286FS00</v>
          </cell>
          <cell r="D814">
            <v>201700286</v>
          </cell>
          <cell r="E814" t="str">
            <v>C80</v>
          </cell>
          <cell r="F814" t="str">
            <v>UN</v>
          </cell>
          <cell r="G814">
            <v>121.02666666666667</v>
          </cell>
          <cell r="H814" t="str">
            <v>FS00</v>
          </cell>
          <cell r="I814" t="str">
            <v>UN</v>
          </cell>
          <cell r="J814" t="b">
            <v>1</v>
          </cell>
          <cell r="K814">
            <v>80</v>
          </cell>
          <cell r="L814">
            <v>1</v>
          </cell>
          <cell r="M814">
            <v>80</v>
          </cell>
          <cell r="N814">
            <v>9682.1333333333332</v>
          </cell>
        </row>
        <row r="815">
          <cell r="A815" t="str">
            <v>201700288-C75</v>
          </cell>
          <cell r="B815" t="str">
            <v>FS00</v>
          </cell>
          <cell r="C815" t="str">
            <v>201700288FS00</v>
          </cell>
          <cell r="D815">
            <v>201700288</v>
          </cell>
          <cell r="E815" t="str">
            <v>C75</v>
          </cell>
          <cell r="F815" t="str">
            <v>UN</v>
          </cell>
          <cell r="G815">
            <v>89.813333333333333</v>
          </cell>
          <cell r="H815" t="str">
            <v>FS00</v>
          </cell>
          <cell r="I815" t="str">
            <v>UN</v>
          </cell>
          <cell r="J815" t="b">
            <v>1</v>
          </cell>
          <cell r="K815">
            <v>75</v>
          </cell>
          <cell r="L815">
            <v>1</v>
          </cell>
          <cell r="M815">
            <v>75</v>
          </cell>
          <cell r="N815">
            <v>6736</v>
          </cell>
        </row>
        <row r="816">
          <cell r="A816" t="str">
            <v>201700287-C75</v>
          </cell>
          <cell r="B816" t="str">
            <v>FS00</v>
          </cell>
          <cell r="C816" t="str">
            <v>201700287FS00</v>
          </cell>
          <cell r="D816">
            <v>201700287</v>
          </cell>
          <cell r="E816" t="str">
            <v>C75</v>
          </cell>
          <cell r="F816" t="str">
            <v>UN</v>
          </cell>
          <cell r="G816">
            <v>67.429866666666669</v>
          </cell>
          <cell r="H816" t="str">
            <v>FS00</v>
          </cell>
          <cell r="I816" t="str">
            <v>UN</v>
          </cell>
          <cell r="J816" t="b">
            <v>1</v>
          </cell>
          <cell r="K816">
            <v>75</v>
          </cell>
          <cell r="L816">
            <v>1</v>
          </cell>
          <cell r="M816">
            <v>75</v>
          </cell>
          <cell r="N816">
            <v>5057.24</v>
          </cell>
        </row>
        <row r="817">
          <cell r="A817" t="str">
            <v>201700292-C60</v>
          </cell>
          <cell r="B817" t="str">
            <v>FS00</v>
          </cell>
          <cell r="C817" t="str">
            <v>201700292FS00</v>
          </cell>
          <cell r="D817">
            <v>201700292</v>
          </cell>
          <cell r="E817" t="str">
            <v>C60</v>
          </cell>
          <cell r="F817" t="str">
            <v>UN</v>
          </cell>
          <cell r="G817">
            <v>116.25749999999999</v>
          </cell>
          <cell r="H817" t="str">
            <v>FS00</v>
          </cell>
          <cell r="I817" t="str">
            <v>UN</v>
          </cell>
          <cell r="J817" t="b">
            <v>1</v>
          </cell>
          <cell r="K817">
            <v>60</v>
          </cell>
          <cell r="L817">
            <v>1</v>
          </cell>
          <cell r="M817">
            <v>60</v>
          </cell>
          <cell r="N817">
            <v>6975.45</v>
          </cell>
        </row>
        <row r="818">
          <cell r="A818" t="str">
            <v>201700351-C54</v>
          </cell>
          <cell r="B818" t="str">
            <v>FS00</v>
          </cell>
          <cell r="C818" t="str">
            <v>201700351FS00</v>
          </cell>
          <cell r="D818">
            <v>201700351</v>
          </cell>
          <cell r="E818" t="str">
            <v>C54</v>
          </cell>
          <cell r="F818" t="str">
            <v>UN</v>
          </cell>
          <cell r="G818">
            <v>117.09870370370371</v>
          </cell>
          <cell r="H818" t="str">
            <v>FS00</v>
          </cell>
          <cell r="I818" t="str">
            <v>UN</v>
          </cell>
          <cell r="J818" t="b">
            <v>1</v>
          </cell>
          <cell r="K818">
            <v>54</v>
          </cell>
          <cell r="L818">
            <v>1</v>
          </cell>
          <cell r="M818">
            <v>54</v>
          </cell>
          <cell r="N818">
            <v>6323.33</v>
          </cell>
        </row>
        <row r="819">
          <cell r="A819" t="str">
            <v>201700352-C54</v>
          </cell>
          <cell r="B819" t="str">
            <v>FS00</v>
          </cell>
          <cell r="C819" t="str">
            <v>201700352FS00</v>
          </cell>
          <cell r="D819">
            <v>201700352</v>
          </cell>
          <cell r="E819" t="str">
            <v>C54</v>
          </cell>
          <cell r="F819" t="str">
            <v>UN</v>
          </cell>
          <cell r="G819">
            <v>112.24074074074075</v>
          </cell>
          <cell r="H819" t="str">
            <v>FS00</v>
          </cell>
          <cell r="I819" t="str">
            <v>UN</v>
          </cell>
          <cell r="J819" t="b">
            <v>1</v>
          </cell>
          <cell r="K819">
            <v>54</v>
          </cell>
          <cell r="L819">
            <v>1</v>
          </cell>
          <cell r="M819">
            <v>54</v>
          </cell>
          <cell r="N819">
            <v>6061</v>
          </cell>
        </row>
        <row r="820">
          <cell r="A820" t="str">
            <v>201700508-C16</v>
          </cell>
          <cell r="B820" t="str">
            <v>FS00</v>
          </cell>
          <cell r="C820" t="str">
            <v>201700508FS00</v>
          </cell>
          <cell r="D820">
            <v>201700508</v>
          </cell>
          <cell r="E820" t="str">
            <v>C16</v>
          </cell>
          <cell r="F820" t="str">
            <v>UN</v>
          </cell>
          <cell r="G820">
            <v>525.0625</v>
          </cell>
          <cell r="H820" t="str">
            <v>FS00</v>
          </cell>
          <cell r="I820" t="str">
            <v>UN</v>
          </cell>
          <cell r="J820" t="b">
            <v>1</v>
          </cell>
          <cell r="K820">
            <v>16</v>
          </cell>
          <cell r="L820">
            <v>1</v>
          </cell>
          <cell r="M820">
            <v>16</v>
          </cell>
          <cell r="N820">
            <v>8401</v>
          </cell>
        </row>
        <row r="821">
          <cell r="A821" t="str">
            <v>201700195-C66</v>
          </cell>
          <cell r="B821" t="str">
            <v>FS00</v>
          </cell>
          <cell r="C821" t="str">
            <v>201700195FS00</v>
          </cell>
          <cell r="D821">
            <v>201700195</v>
          </cell>
          <cell r="E821" t="str">
            <v>C66</v>
          </cell>
          <cell r="F821" t="str">
            <v>UN</v>
          </cell>
          <cell r="G821">
            <v>135.93015151515152</v>
          </cell>
          <cell r="H821" t="str">
            <v>FS00</v>
          </cell>
          <cell r="I821" t="str">
            <v>UN</v>
          </cell>
          <cell r="J821" t="b">
            <v>1</v>
          </cell>
          <cell r="K821">
            <v>66</v>
          </cell>
          <cell r="L821">
            <v>1</v>
          </cell>
          <cell r="M821">
            <v>66</v>
          </cell>
          <cell r="N821">
            <v>8971.3900000000012</v>
          </cell>
        </row>
        <row r="822">
          <cell r="A822" t="str">
            <v>104531470-C48</v>
          </cell>
          <cell r="B822" t="str">
            <v>FS00</v>
          </cell>
          <cell r="C822" t="str">
            <v>104531470FS00</v>
          </cell>
          <cell r="D822">
            <v>104531470</v>
          </cell>
          <cell r="E822" t="str">
            <v>C48</v>
          </cell>
          <cell r="F822" t="str">
            <v>UN</v>
          </cell>
          <cell r="G822">
            <v>429</v>
          </cell>
          <cell r="H822" t="str">
            <v>FS00</v>
          </cell>
          <cell r="I822" t="str">
            <v>UN</v>
          </cell>
          <cell r="J822" t="b">
            <v>1</v>
          </cell>
          <cell r="K822">
            <v>48</v>
          </cell>
          <cell r="L822">
            <v>1</v>
          </cell>
          <cell r="M822">
            <v>48</v>
          </cell>
          <cell r="N822">
            <v>20592</v>
          </cell>
        </row>
        <row r="823">
          <cell r="A823" t="str">
            <v>104531480-C48</v>
          </cell>
          <cell r="B823" t="str">
            <v>FS00</v>
          </cell>
          <cell r="C823" t="str">
            <v>104531480FS00</v>
          </cell>
          <cell r="D823">
            <v>104531480</v>
          </cell>
          <cell r="E823" t="str">
            <v>C48</v>
          </cell>
          <cell r="F823" t="str">
            <v>UN</v>
          </cell>
          <cell r="G823">
            <v>429</v>
          </cell>
          <cell r="H823" t="str">
            <v>FS00</v>
          </cell>
          <cell r="I823" t="str">
            <v>UN</v>
          </cell>
          <cell r="J823" t="b">
            <v>1</v>
          </cell>
          <cell r="K823">
            <v>48</v>
          </cell>
          <cell r="L823">
            <v>1</v>
          </cell>
          <cell r="M823">
            <v>48</v>
          </cell>
          <cell r="N823">
            <v>20592</v>
          </cell>
        </row>
        <row r="824">
          <cell r="A824" t="str">
            <v>104547200-Y50</v>
          </cell>
          <cell r="B824" t="str">
            <v>FS00</v>
          </cell>
          <cell r="C824" t="str">
            <v>104547200FS00</v>
          </cell>
          <cell r="D824">
            <v>104547200</v>
          </cell>
          <cell r="E824" t="str">
            <v>Y50</v>
          </cell>
          <cell r="F824" t="str">
            <v>UN</v>
          </cell>
          <cell r="G824">
            <v>110</v>
          </cell>
          <cell r="H824" t="str">
            <v>FS00</v>
          </cell>
          <cell r="I824" t="str">
            <v>UN</v>
          </cell>
          <cell r="J824" t="b">
            <v>1</v>
          </cell>
          <cell r="K824">
            <v>250</v>
          </cell>
          <cell r="L824">
            <v>1</v>
          </cell>
          <cell r="M824">
            <v>250</v>
          </cell>
          <cell r="N824">
            <v>27500</v>
          </cell>
        </row>
        <row r="825">
          <cell r="A825" t="str">
            <v>104547970-Y00</v>
          </cell>
          <cell r="B825" t="str">
            <v>FS00</v>
          </cell>
          <cell r="C825" t="str">
            <v>104547970FS00</v>
          </cell>
          <cell r="D825">
            <v>104547970</v>
          </cell>
          <cell r="E825" t="str">
            <v>Y00</v>
          </cell>
          <cell r="F825" t="str">
            <v>UN</v>
          </cell>
          <cell r="G825">
            <v>103</v>
          </cell>
          <cell r="H825" t="str">
            <v>FS00</v>
          </cell>
          <cell r="I825" t="str">
            <v>UN</v>
          </cell>
          <cell r="J825" t="b">
            <v>1</v>
          </cell>
          <cell r="K825">
            <v>200</v>
          </cell>
          <cell r="L825">
            <v>1</v>
          </cell>
          <cell r="M825">
            <v>200</v>
          </cell>
          <cell r="N825">
            <v>20600</v>
          </cell>
        </row>
        <row r="826">
          <cell r="A826" t="str">
            <v>104524930-Y00</v>
          </cell>
          <cell r="B826" t="str">
            <v>FS00</v>
          </cell>
          <cell r="C826" t="str">
            <v>104524930FS00</v>
          </cell>
          <cell r="D826">
            <v>104524930</v>
          </cell>
          <cell r="E826" t="str">
            <v>Y00</v>
          </cell>
          <cell r="F826" t="str">
            <v>UN</v>
          </cell>
          <cell r="G826">
            <v>14</v>
          </cell>
          <cell r="H826" t="str">
            <v>FS00</v>
          </cell>
          <cell r="I826" t="str">
            <v>UN</v>
          </cell>
          <cell r="J826" t="b">
            <v>1</v>
          </cell>
          <cell r="K826">
            <v>200</v>
          </cell>
          <cell r="L826">
            <v>1</v>
          </cell>
          <cell r="M826">
            <v>200</v>
          </cell>
          <cell r="N826">
            <v>2800</v>
          </cell>
        </row>
        <row r="827">
          <cell r="A827" t="str">
            <v>104524100-W00</v>
          </cell>
          <cell r="B827" t="str">
            <v>FS00</v>
          </cell>
          <cell r="C827" t="str">
            <v>104524100FS00</v>
          </cell>
          <cell r="D827">
            <v>104524100</v>
          </cell>
          <cell r="E827" t="str">
            <v>W00</v>
          </cell>
          <cell r="F827" t="str">
            <v>UN</v>
          </cell>
          <cell r="G827">
            <v>10.99</v>
          </cell>
          <cell r="H827" t="str">
            <v>FS00</v>
          </cell>
          <cell r="I827" t="str">
            <v>UN</v>
          </cell>
          <cell r="J827" t="b">
            <v>1</v>
          </cell>
          <cell r="K827">
            <v>400</v>
          </cell>
          <cell r="L827">
            <v>1</v>
          </cell>
          <cell r="M827">
            <v>400</v>
          </cell>
          <cell r="N827">
            <v>4396</v>
          </cell>
        </row>
        <row r="828">
          <cell r="A828" t="str">
            <v>104537850-1Q</v>
          </cell>
          <cell r="B828" t="str">
            <v>FS00</v>
          </cell>
          <cell r="C828" t="str">
            <v>104537850FS00</v>
          </cell>
          <cell r="D828">
            <v>104537850</v>
          </cell>
          <cell r="E828" t="str">
            <v>1Q</v>
          </cell>
          <cell r="F828" t="str">
            <v>UN</v>
          </cell>
          <cell r="G828">
            <v>28</v>
          </cell>
          <cell r="H828" t="str">
            <v>FS00</v>
          </cell>
          <cell r="I828" t="str">
            <v>UN</v>
          </cell>
          <cell r="J828" t="b">
            <v>1</v>
          </cell>
          <cell r="K828">
            <v>1000</v>
          </cell>
          <cell r="L828">
            <v>1</v>
          </cell>
          <cell r="M828">
            <v>1000</v>
          </cell>
          <cell r="N828">
            <v>28000</v>
          </cell>
        </row>
        <row r="829">
          <cell r="A829" t="str">
            <v>104541820-1Q</v>
          </cell>
          <cell r="B829" t="str">
            <v>FS00</v>
          </cell>
          <cell r="C829" t="str">
            <v>104541820FS00</v>
          </cell>
          <cell r="D829">
            <v>104541820</v>
          </cell>
          <cell r="E829" t="str">
            <v>1Q</v>
          </cell>
          <cell r="F829" t="str">
            <v>UN</v>
          </cell>
          <cell r="G829">
            <v>52</v>
          </cell>
          <cell r="H829" t="str">
            <v>FS00</v>
          </cell>
          <cell r="I829" t="str">
            <v>UN</v>
          </cell>
          <cell r="J829" t="b">
            <v>1</v>
          </cell>
          <cell r="K829">
            <v>1000</v>
          </cell>
          <cell r="L829">
            <v>1</v>
          </cell>
          <cell r="M829">
            <v>1000</v>
          </cell>
          <cell r="N829">
            <v>52000</v>
          </cell>
        </row>
        <row r="830">
          <cell r="A830" t="str">
            <v>104540010-Y50</v>
          </cell>
          <cell r="B830" t="str">
            <v>FS00</v>
          </cell>
          <cell r="C830" t="str">
            <v>104540010FS00</v>
          </cell>
          <cell r="D830">
            <v>104540010</v>
          </cell>
          <cell r="E830" t="str">
            <v>Y50</v>
          </cell>
          <cell r="F830" t="str">
            <v>UN</v>
          </cell>
          <cell r="G830">
            <v>83</v>
          </cell>
          <cell r="H830" t="str">
            <v>FS00</v>
          </cell>
          <cell r="I830" t="str">
            <v>UN</v>
          </cell>
          <cell r="J830" t="b">
            <v>1</v>
          </cell>
          <cell r="K830">
            <v>250</v>
          </cell>
          <cell r="L830">
            <v>1</v>
          </cell>
          <cell r="M830">
            <v>250</v>
          </cell>
          <cell r="N830">
            <v>20750</v>
          </cell>
        </row>
        <row r="831">
          <cell r="A831" t="str">
            <v>104524230-Z00</v>
          </cell>
          <cell r="B831" t="str">
            <v>FS00</v>
          </cell>
          <cell r="C831" t="str">
            <v>104524230FS00</v>
          </cell>
          <cell r="D831">
            <v>104524230</v>
          </cell>
          <cell r="E831" t="str">
            <v>Z00</v>
          </cell>
          <cell r="F831" t="str">
            <v>UN</v>
          </cell>
          <cell r="G831">
            <v>30.02</v>
          </cell>
          <cell r="H831" t="str">
            <v>FS00</v>
          </cell>
          <cell r="I831" t="str">
            <v>UN</v>
          </cell>
          <cell r="J831" t="b">
            <v>1</v>
          </cell>
          <cell r="K831">
            <v>100</v>
          </cell>
          <cell r="L831">
            <v>1</v>
          </cell>
          <cell r="M831">
            <v>100</v>
          </cell>
          <cell r="N831">
            <v>3002</v>
          </cell>
        </row>
        <row r="832">
          <cell r="A832" t="str">
            <v>104524260-Z00</v>
          </cell>
          <cell r="B832" t="str">
            <v>FS00</v>
          </cell>
          <cell r="C832" t="str">
            <v>104524260FS00</v>
          </cell>
          <cell r="D832">
            <v>104524260</v>
          </cell>
          <cell r="E832" t="str">
            <v>Z00</v>
          </cell>
          <cell r="F832" t="str">
            <v>UN</v>
          </cell>
          <cell r="G832">
            <v>36.369999999999997</v>
          </cell>
          <cell r="H832" t="str">
            <v>FS00</v>
          </cell>
          <cell r="I832" t="str">
            <v>UN</v>
          </cell>
          <cell r="J832" t="b">
            <v>1</v>
          </cell>
          <cell r="K832">
            <v>100</v>
          </cell>
          <cell r="L832">
            <v>1</v>
          </cell>
          <cell r="M832">
            <v>100</v>
          </cell>
          <cell r="N832">
            <v>3636.9999999999995</v>
          </cell>
        </row>
        <row r="833">
          <cell r="A833" t="str">
            <v>104524250-Z00</v>
          </cell>
          <cell r="B833" t="str">
            <v>FS00</v>
          </cell>
          <cell r="C833" t="str">
            <v>104524250FS00</v>
          </cell>
          <cell r="D833">
            <v>104524250</v>
          </cell>
          <cell r="E833" t="str">
            <v>Z00</v>
          </cell>
          <cell r="F833" t="str">
            <v>UN</v>
          </cell>
          <cell r="G833">
            <v>29.48</v>
          </cell>
          <cell r="H833" t="str">
            <v>FS00</v>
          </cell>
          <cell r="I833" t="str">
            <v>UN</v>
          </cell>
          <cell r="J833" t="b">
            <v>1</v>
          </cell>
          <cell r="K833">
            <v>100</v>
          </cell>
          <cell r="L833">
            <v>1</v>
          </cell>
          <cell r="M833">
            <v>100</v>
          </cell>
          <cell r="N833">
            <v>2948</v>
          </cell>
        </row>
        <row r="834">
          <cell r="A834" t="str">
            <v>104524240-Z00</v>
          </cell>
          <cell r="B834" t="str">
            <v>FS00</v>
          </cell>
          <cell r="C834" t="str">
            <v>104524240FS00</v>
          </cell>
          <cell r="D834">
            <v>104524240</v>
          </cell>
          <cell r="E834" t="str">
            <v>Z00</v>
          </cell>
          <cell r="F834" t="str">
            <v>UN</v>
          </cell>
          <cell r="G834">
            <v>29.49</v>
          </cell>
          <cell r="H834" t="str">
            <v>FS00</v>
          </cell>
          <cell r="I834" t="str">
            <v>UN</v>
          </cell>
          <cell r="J834" t="b">
            <v>1</v>
          </cell>
          <cell r="K834">
            <v>100</v>
          </cell>
          <cell r="L834">
            <v>1</v>
          </cell>
          <cell r="M834">
            <v>100</v>
          </cell>
          <cell r="N834">
            <v>2949</v>
          </cell>
        </row>
        <row r="835">
          <cell r="A835" t="str">
            <v>104545210-V00</v>
          </cell>
          <cell r="B835" t="str">
            <v>FS00</v>
          </cell>
          <cell r="C835" t="str">
            <v>104545210FS00</v>
          </cell>
          <cell r="D835">
            <v>104545210</v>
          </cell>
          <cell r="E835" t="str">
            <v>V00</v>
          </cell>
          <cell r="F835" t="str">
            <v>UN</v>
          </cell>
          <cell r="G835">
            <v>45</v>
          </cell>
          <cell r="H835" t="str">
            <v>FS00</v>
          </cell>
          <cell r="I835" t="str">
            <v>UN</v>
          </cell>
          <cell r="J835" t="b">
            <v>1</v>
          </cell>
          <cell r="K835">
            <v>500</v>
          </cell>
          <cell r="L835">
            <v>1</v>
          </cell>
          <cell r="M835">
            <v>500</v>
          </cell>
          <cell r="N835">
            <v>22500</v>
          </cell>
        </row>
        <row r="836">
          <cell r="A836" t="str">
            <v>104537830-2Q</v>
          </cell>
          <cell r="B836" t="str">
            <v>FS00</v>
          </cell>
          <cell r="C836" t="str">
            <v>104537830FS00</v>
          </cell>
          <cell r="D836">
            <v>104537830</v>
          </cell>
          <cell r="E836" t="str">
            <v>2Q</v>
          </cell>
          <cell r="F836" t="str">
            <v>UN</v>
          </cell>
          <cell r="G836">
            <v>15</v>
          </cell>
          <cell r="H836" t="str">
            <v>FS00</v>
          </cell>
          <cell r="I836" t="str">
            <v>UN</v>
          </cell>
          <cell r="J836" t="b">
            <v>1</v>
          </cell>
          <cell r="K836">
            <v>2000</v>
          </cell>
          <cell r="L836">
            <v>1</v>
          </cell>
          <cell r="M836">
            <v>2000</v>
          </cell>
          <cell r="N836">
            <v>30000</v>
          </cell>
        </row>
        <row r="837">
          <cell r="A837" t="str">
            <v>105201320-1Q</v>
          </cell>
          <cell r="B837" t="str">
            <v>FS00</v>
          </cell>
          <cell r="C837" t="str">
            <v>105201320FS00</v>
          </cell>
          <cell r="D837">
            <v>105201320</v>
          </cell>
          <cell r="E837" t="str">
            <v>1Q</v>
          </cell>
          <cell r="F837" t="str">
            <v>1Q</v>
          </cell>
          <cell r="G837">
            <v>1900</v>
          </cell>
          <cell r="H837" t="str">
            <v>FS00</v>
          </cell>
          <cell r="I837" t="str">
            <v>1Q</v>
          </cell>
          <cell r="J837" t="b">
            <v>1</v>
          </cell>
          <cell r="K837">
            <v>1</v>
          </cell>
          <cell r="L837">
            <v>1</v>
          </cell>
          <cell r="M837">
            <v>1</v>
          </cell>
          <cell r="N837">
            <v>1900</v>
          </cell>
        </row>
        <row r="838">
          <cell r="A838" t="str">
            <v>104533820-V00</v>
          </cell>
          <cell r="B838" t="str">
            <v>FS00</v>
          </cell>
          <cell r="C838" t="str">
            <v>104533820FS00</v>
          </cell>
          <cell r="D838">
            <v>104533820</v>
          </cell>
          <cell r="E838" t="str">
            <v>V00</v>
          </cell>
          <cell r="F838" t="str">
            <v>UN</v>
          </cell>
          <cell r="G838">
            <v>68</v>
          </cell>
          <cell r="H838" t="str">
            <v>FS00</v>
          </cell>
          <cell r="I838" t="str">
            <v>UN</v>
          </cell>
          <cell r="J838" t="b">
            <v>1</v>
          </cell>
          <cell r="K838">
            <v>500</v>
          </cell>
          <cell r="L838">
            <v>1</v>
          </cell>
          <cell r="M838">
            <v>500</v>
          </cell>
          <cell r="N838">
            <v>34000</v>
          </cell>
        </row>
        <row r="839">
          <cell r="A839" t="str">
            <v>104539630-1Q</v>
          </cell>
          <cell r="B839" t="str">
            <v>FS00</v>
          </cell>
          <cell r="C839" t="str">
            <v>104539630FS00</v>
          </cell>
          <cell r="D839">
            <v>104539630</v>
          </cell>
          <cell r="E839" t="str">
            <v>1Q</v>
          </cell>
          <cell r="F839" t="str">
            <v>UN</v>
          </cell>
          <cell r="G839">
            <v>40</v>
          </cell>
          <cell r="H839" t="str">
            <v>FS00</v>
          </cell>
          <cell r="I839" t="str">
            <v>UN</v>
          </cell>
          <cell r="J839" t="b">
            <v>1</v>
          </cell>
          <cell r="K839">
            <v>1000</v>
          </cell>
          <cell r="L839">
            <v>1</v>
          </cell>
          <cell r="M839">
            <v>1000</v>
          </cell>
          <cell r="N839">
            <v>40000</v>
          </cell>
        </row>
        <row r="840">
          <cell r="A840" t="str">
            <v>104539620-1Q</v>
          </cell>
          <cell r="B840" t="str">
            <v>FS00</v>
          </cell>
          <cell r="C840" t="str">
            <v>104539620FS00</v>
          </cell>
          <cell r="D840">
            <v>104539620</v>
          </cell>
          <cell r="E840" t="str">
            <v>1Q</v>
          </cell>
          <cell r="F840" t="str">
            <v>UN</v>
          </cell>
          <cell r="G840">
            <v>33</v>
          </cell>
          <cell r="H840" t="str">
            <v>FS00</v>
          </cell>
          <cell r="I840" t="str">
            <v>UN</v>
          </cell>
          <cell r="J840" t="b">
            <v>1</v>
          </cell>
          <cell r="K840">
            <v>1000</v>
          </cell>
          <cell r="L840">
            <v>1</v>
          </cell>
          <cell r="M840">
            <v>1000</v>
          </cell>
          <cell r="N840">
            <v>33000</v>
          </cell>
        </row>
        <row r="841">
          <cell r="A841" t="str">
            <v>104539740-V00</v>
          </cell>
          <cell r="B841" t="str">
            <v>FS00</v>
          </cell>
          <cell r="C841" t="str">
            <v>104539740FS00</v>
          </cell>
          <cell r="D841">
            <v>104539740</v>
          </cell>
          <cell r="E841" t="str">
            <v>V00</v>
          </cell>
          <cell r="F841" t="str">
            <v>UN</v>
          </cell>
          <cell r="G841">
            <v>48</v>
          </cell>
          <cell r="H841" t="str">
            <v>FS00</v>
          </cell>
          <cell r="I841" t="str">
            <v>UN</v>
          </cell>
          <cell r="J841" t="b">
            <v>1</v>
          </cell>
          <cell r="K841">
            <v>500</v>
          </cell>
          <cell r="L841">
            <v>1</v>
          </cell>
          <cell r="M841">
            <v>500</v>
          </cell>
          <cell r="N841">
            <v>24000</v>
          </cell>
        </row>
        <row r="842">
          <cell r="A842" t="str">
            <v>104537820-2Q</v>
          </cell>
          <cell r="B842" t="str">
            <v>FS00</v>
          </cell>
          <cell r="C842" t="str">
            <v>104537820FS00</v>
          </cell>
          <cell r="D842">
            <v>104537820</v>
          </cell>
          <cell r="E842" t="str">
            <v>2Q</v>
          </cell>
          <cell r="F842" t="str">
            <v>UN</v>
          </cell>
          <cell r="G842">
            <v>10</v>
          </cell>
          <cell r="H842" t="str">
            <v>FS00</v>
          </cell>
          <cell r="I842" t="str">
            <v>UN</v>
          </cell>
          <cell r="J842" t="b">
            <v>1</v>
          </cell>
          <cell r="K842">
            <v>2000</v>
          </cell>
          <cell r="L842">
            <v>1</v>
          </cell>
          <cell r="M842">
            <v>2000</v>
          </cell>
          <cell r="N842">
            <v>20000</v>
          </cell>
        </row>
        <row r="843">
          <cell r="A843" t="str">
            <v>104537770-1Q</v>
          </cell>
          <cell r="B843" t="str">
            <v>FS00</v>
          </cell>
          <cell r="C843" t="str">
            <v>104537770FS00</v>
          </cell>
          <cell r="D843">
            <v>104537770</v>
          </cell>
          <cell r="E843" t="str">
            <v>1Q</v>
          </cell>
          <cell r="F843" t="str">
            <v>UN</v>
          </cell>
          <cell r="G843">
            <v>34</v>
          </cell>
          <cell r="H843" t="str">
            <v>FS00</v>
          </cell>
          <cell r="I843" t="str">
            <v>UN</v>
          </cell>
          <cell r="J843" t="b">
            <v>1</v>
          </cell>
          <cell r="K843">
            <v>1000</v>
          </cell>
          <cell r="L843">
            <v>1</v>
          </cell>
          <cell r="M843">
            <v>1000</v>
          </cell>
          <cell r="N843">
            <v>34000</v>
          </cell>
        </row>
        <row r="844">
          <cell r="A844" t="str">
            <v>104537780-1Q</v>
          </cell>
          <cell r="B844" t="str">
            <v>FS00</v>
          </cell>
          <cell r="C844" t="str">
            <v>104537780FS00</v>
          </cell>
          <cell r="D844">
            <v>104537780</v>
          </cell>
          <cell r="E844" t="str">
            <v>1Q</v>
          </cell>
          <cell r="F844" t="str">
            <v>UN</v>
          </cell>
          <cell r="G844">
            <v>27</v>
          </cell>
          <cell r="H844" t="str">
            <v>FS00</v>
          </cell>
          <cell r="I844" t="str">
            <v>UN</v>
          </cell>
          <cell r="J844" t="b">
            <v>1</v>
          </cell>
          <cell r="K844">
            <v>1000</v>
          </cell>
          <cell r="L844">
            <v>1</v>
          </cell>
          <cell r="M844">
            <v>1000</v>
          </cell>
          <cell r="N844">
            <v>27000</v>
          </cell>
        </row>
        <row r="845">
          <cell r="A845" t="str">
            <v>105201340-1Q</v>
          </cell>
          <cell r="B845" t="str">
            <v>FS00</v>
          </cell>
          <cell r="C845" t="str">
            <v>105201340FS00</v>
          </cell>
          <cell r="D845">
            <v>105201340</v>
          </cell>
          <cell r="E845" t="str">
            <v>1Q</v>
          </cell>
          <cell r="F845" t="str">
            <v>1Q</v>
          </cell>
          <cell r="G845">
            <v>32792.75</v>
          </cell>
          <cell r="H845" t="str">
            <v>FS00</v>
          </cell>
          <cell r="I845" t="str">
            <v>1Q</v>
          </cell>
          <cell r="J845" t="b">
            <v>1</v>
          </cell>
          <cell r="K845">
            <v>1</v>
          </cell>
          <cell r="L845">
            <v>1</v>
          </cell>
          <cell r="M845">
            <v>1</v>
          </cell>
          <cell r="N845">
            <v>32792.75</v>
          </cell>
        </row>
        <row r="846">
          <cell r="A846" t="str">
            <v>104537750-1Q</v>
          </cell>
          <cell r="B846" t="str">
            <v>FS00</v>
          </cell>
          <cell r="C846" t="str">
            <v>104537750FS00</v>
          </cell>
          <cell r="D846">
            <v>104537750</v>
          </cell>
          <cell r="E846" t="str">
            <v>1Q</v>
          </cell>
          <cell r="F846" t="str">
            <v>UN</v>
          </cell>
          <cell r="G846">
            <v>35</v>
          </cell>
          <cell r="H846" t="str">
            <v>FS00</v>
          </cell>
          <cell r="I846" t="str">
            <v>UN</v>
          </cell>
          <cell r="J846" t="b">
            <v>1</v>
          </cell>
          <cell r="K846">
            <v>1000</v>
          </cell>
          <cell r="L846">
            <v>1</v>
          </cell>
          <cell r="M846">
            <v>1000</v>
          </cell>
          <cell r="N846">
            <v>35000</v>
          </cell>
        </row>
        <row r="847">
          <cell r="A847" t="str">
            <v>104539640-1Q</v>
          </cell>
          <cell r="B847" t="str">
            <v>FS00</v>
          </cell>
          <cell r="C847" t="str">
            <v>104539640FS00</v>
          </cell>
          <cell r="D847">
            <v>104539640</v>
          </cell>
          <cell r="E847" t="str">
            <v>1Q</v>
          </cell>
          <cell r="F847" t="str">
            <v>UN</v>
          </cell>
          <cell r="G847">
            <v>31</v>
          </cell>
          <cell r="H847" t="str">
            <v>FS00</v>
          </cell>
          <cell r="I847" t="str">
            <v>UN</v>
          </cell>
          <cell r="J847" t="b">
            <v>1</v>
          </cell>
          <cell r="K847">
            <v>1000</v>
          </cell>
          <cell r="L847">
            <v>1</v>
          </cell>
          <cell r="M847">
            <v>1000</v>
          </cell>
          <cell r="N847">
            <v>31000</v>
          </cell>
        </row>
        <row r="848">
          <cell r="A848" t="str">
            <v>104537760-1Q</v>
          </cell>
          <cell r="B848" t="str">
            <v>FS00</v>
          </cell>
          <cell r="C848" t="str">
            <v>104537760FS00</v>
          </cell>
          <cell r="D848">
            <v>104537760</v>
          </cell>
          <cell r="E848" t="str">
            <v>1Q</v>
          </cell>
          <cell r="F848" t="str">
            <v>UN</v>
          </cell>
          <cell r="G848">
            <v>25</v>
          </cell>
          <cell r="H848" t="str">
            <v>FS00</v>
          </cell>
          <cell r="I848" t="str">
            <v>UN</v>
          </cell>
          <cell r="J848" t="b">
            <v>1</v>
          </cell>
          <cell r="K848">
            <v>1000</v>
          </cell>
          <cell r="L848">
            <v>1</v>
          </cell>
          <cell r="M848">
            <v>1000</v>
          </cell>
          <cell r="N848">
            <v>25000</v>
          </cell>
        </row>
        <row r="849">
          <cell r="A849" t="str">
            <v>104539660-V00</v>
          </cell>
          <cell r="B849" t="str">
            <v>FS00</v>
          </cell>
          <cell r="C849" t="str">
            <v>104539660FS00</v>
          </cell>
          <cell r="D849">
            <v>104539660</v>
          </cell>
          <cell r="E849" t="str">
            <v>V00</v>
          </cell>
          <cell r="F849" t="str">
            <v>UN</v>
          </cell>
          <cell r="G849">
            <v>87</v>
          </cell>
          <cell r="H849" t="str">
            <v>FS00</v>
          </cell>
          <cell r="I849" t="str">
            <v>UN</v>
          </cell>
          <cell r="J849" t="b">
            <v>1</v>
          </cell>
          <cell r="K849">
            <v>500</v>
          </cell>
          <cell r="L849">
            <v>1</v>
          </cell>
          <cell r="M849">
            <v>500</v>
          </cell>
          <cell r="N849">
            <v>43500</v>
          </cell>
        </row>
        <row r="850">
          <cell r="A850" t="str">
            <v>104539650-V00</v>
          </cell>
          <cell r="B850" t="str">
            <v>FS00</v>
          </cell>
          <cell r="C850" t="str">
            <v>104539650FS00</v>
          </cell>
          <cell r="D850">
            <v>104539650</v>
          </cell>
          <cell r="E850" t="str">
            <v>V00</v>
          </cell>
          <cell r="F850" t="str">
            <v>UN</v>
          </cell>
          <cell r="G850">
            <v>73</v>
          </cell>
          <cell r="H850" t="str">
            <v>FS00</v>
          </cell>
          <cell r="I850" t="str">
            <v>UN</v>
          </cell>
          <cell r="J850" t="b">
            <v>1</v>
          </cell>
          <cell r="K850">
            <v>500</v>
          </cell>
          <cell r="L850">
            <v>1</v>
          </cell>
          <cell r="M850">
            <v>500</v>
          </cell>
          <cell r="N850">
            <v>36500</v>
          </cell>
        </row>
        <row r="851">
          <cell r="A851" t="str">
            <v>104545040-V00</v>
          </cell>
          <cell r="B851" t="str">
            <v>FS00</v>
          </cell>
          <cell r="C851" t="str">
            <v>104545040FS00</v>
          </cell>
          <cell r="D851">
            <v>104545040</v>
          </cell>
          <cell r="E851" t="str">
            <v>V00</v>
          </cell>
          <cell r="F851" t="str">
            <v>UN</v>
          </cell>
          <cell r="G851">
            <v>58</v>
          </cell>
          <cell r="H851" t="str">
            <v>FS00</v>
          </cell>
          <cell r="I851" t="str">
            <v>UN</v>
          </cell>
          <cell r="J851" t="b">
            <v>1</v>
          </cell>
          <cell r="K851">
            <v>500</v>
          </cell>
          <cell r="L851">
            <v>1</v>
          </cell>
          <cell r="M851">
            <v>500</v>
          </cell>
          <cell r="N851">
            <v>29000</v>
          </cell>
        </row>
        <row r="852">
          <cell r="A852" t="str">
            <v>104534970-C06</v>
          </cell>
          <cell r="B852" t="str">
            <v>FS00</v>
          </cell>
          <cell r="C852" t="str">
            <v>104534970FS00</v>
          </cell>
          <cell r="D852">
            <v>104534970</v>
          </cell>
          <cell r="E852" t="str">
            <v>C06</v>
          </cell>
          <cell r="F852" t="str">
            <v>UN</v>
          </cell>
          <cell r="G852">
            <v>4686</v>
          </cell>
          <cell r="H852" t="str">
            <v>FS00</v>
          </cell>
          <cell r="I852" t="str">
            <v>UN</v>
          </cell>
          <cell r="J852" t="b">
            <v>1</v>
          </cell>
          <cell r="K852">
            <v>6</v>
          </cell>
          <cell r="L852">
            <v>1</v>
          </cell>
          <cell r="M852">
            <v>6</v>
          </cell>
          <cell r="N852">
            <v>28116</v>
          </cell>
        </row>
        <row r="853">
          <cell r="A853" t="str">
            <v>150000297-Z00</v>
          </cell>
          <cell r="B853" t="str">
            <v>FS00</v>
          </cell>
          <cell r="C853" t="str">
            <v>150000297FS00</v>
          </cell>
          <cell r="D853">
            <v>150000297</v>
          </cell>
          <cell r="E853" t="str">
            <v>Z00</v>
          </cell>
          <cell r="F853" t="str">
            <v>UN</v>
          </cell>
          <cell r="G853">
            <v>135.75</v>
          </cell>
          <cell r="H853" t="str">
            <v>FS00</v>
          </cell>
          <cell r="I853" t="str">
            <v>UN</v>
          </cell>
          <cell r="J853" t="b">
            <v>1</v>
          </cell>
          <cell r="K853">
            <v>100</v>
          </cell>
          <cell r="L853">
            <v>1</v>
          </cell>
          <cell r="M853">
            <v>100</v>
          </cell>
          <cell r="N853">
            <v>13575</v>
          </cell>
        </row>
        <row r="854">
          <cell r="A854" t="str">
            <v>104538080-C02</v>
          </cell>
          <cell r="B854" t="str">
            <v>FS00</v>
          </cell>
          <cell r="C854" t="str">
            <v>104538080FS00</v>
          </cell>
          <cell r="D854">
            <v>104538080</v>
          </cell>
          <cell r="E854" t="str">
            <v>C02</v>
          </cell>
          <cell r="F854" t="str">
            <v>UN</v>
          </cell>
          <cell r="G854">
            <v>2753</v>
          </cell>
          <cell r="H854" t="str">
            <v>FS00</v>
          </cell>
          <cell r="I854" t="str">
            <v>UN</v>
          </cell>
          <cell r="J854" t="b">
            <v>1</v>
          </cell>
          <cell r="K854">
            <v>2</v>
          </cell>
          <cell r="L854">
            <v>1</v>
          </cell>
          <cell r="M854">
            <v>2</v>
          </cell>
          <cell r="N854">
            <v>5506</v>
          </cell>
        </row>
        <row r="855">
          <cell r="A855" t="str">
            <v>104547870-UN</v>
          </cell>
          <cell r="B855" t="str">
            <v>FS00</v>
          </cell>
          <cell r="C855" t="str">
            <v>104547870FS00</v>
          </cell>
          <cell r="D855">
            <v>104547870</v>
          </cell>
          <cell r="E855" t="str">
            <v>UN</v>
          </cell>
          <cell r="F855" t="str">
            <v>UN</v>
          </cell>
          <cell r="G855">
            <v>32480</v>
          </cell>
          <cell r="H855" t="str">
            <v>FS00</v>
          </cell>
          <cell r="I855" t="str">
            <v>UN</v>
          </cell>
          <cell r="J855" t="b">
            <v>1</v>
          </cell>
          <cell r="K855">
            <v>1</v>
          </cell>
          <cell r="L855">
            <v>1</v>
          </cell>
          <cell r="M855">
            <v>1</v>
          </cell>
          <cell r="N855">
            <v>32480</v>
          </cell>
        </row>
        <row r="856">
          <cell r="A856" t="str">
            <v>104533630-D04</v>
          </cell>
          <cell r="B856" t="str">
            <v>FS00</v>
          </cell>
          <cell r="C856" t="str">
            <v>104533630FS00</v>
          </cell>
          <cell r="D856">
            <v>104533630</v>
          </cell>
          <cell r="E856" t="str">
            <v>D04</v>
          </cell>
          <cell r="F856" t="str">
            <v>UN</v>
          </cell>
          <cell r="G856">
            <v>1603</v>
          </cell>
          <cell r="H856" t="str">
            <v>FS00</v>
          </cell>
          <cell r="I856" t="str">
            <v>UN</v>
          </cell>
          <cell r="J856" t="b">
            <v>1</v>
          </cell>
          <cell r="K856">
            <v>4</v>
          </cell>
          <cell r="L856">
            <v>1</v>
          </cell>
          <cell r="M856">
            <v>4</v>
          </cell>
          <cell r="N856">
            <v>6412</v>
          </cell>
        </row>
        <row r="857">
          <cell r="A857" t="str">
            <v>104534250-C02</v>
          </cell>
          <cell r="B857" t="str">
            <v>FS00</v>
          </cell>
          <cell r="C857" t="str">
            <v>104534250FS00</v>
          </cell>
          <cell r="D857">
            <v>104534250</v>
          </cell>
          <cell r="E857" t="str">
            <v>C02</v>
          </cell>
          <cell r="F857" t="str">
            <v>UN</v>
          </cell>
          <cell r="G857">
            <v>2954</v>
          </cell>
          <cell r="H857" t="str">
            <v>FS00</v>
          </cell>
          <cell r="I857" t="str">
            <v>UN</v>
          </cell>
          <cell r="J857" t="b">
            <v>1</v>
          </cell>
          <cell r="K857">
            <v>2</v>
          </cell>
          <cell r="L857">
            <v>1</v>
          </cell>
          <cell r="M857">
            <v>2</v>
          </cell>
          <cell r="N857">
            <v>5908</v>
          </cell>
        </row>
        <row r="858">
          <cell r="A858" t="str">
            <v>104533660-D02</v>
          </cell>
          <cell r="B858" t="str">
            <v>FS00</v>
          </cell>
          <cell r="C858" t="str">
            <v>104533660FS00</v>
          </cell>
          <cell r="D858">
            <v>104533660</v>
          </cell>
          <cell r="E858" t="str">
            <v>D02</v>
          </cell>
          <cell r="F858" t="str">
            <v>UN</v>
          </cell>
          <cell r="G858">
            <v>3787</v>
          </cell>
          <cell r="H858" t="str">
            <v>FS00</v>
          </cell>
          <cell r="I858" t="str">
            <v>UN</v>
          </cell>
          <cell r="J858" t="b">
            <v>1</v>
          </cell>
          <cell r="K858">
            <v>2</v>
          </cell>
          <cell r="L858">
            <v>1</v>
          </cell>
          <cell r="M858">
            <v>2</v>
          </cell>
          <cell r="N858">
            <v>7574</v>
          </cell>
        </row>
        <row r="859">
          <cell r="A859" t="str">
            <v>104523100-C42</v>
          </cell>
          <cell r="B859" t="str">
            <v>FS00</v>
          </cell>
          <cell r="C859" t="str">
            <v>104523100FS00</v>
          </cell>
          <cell r="D859">
            <v>104523100</v>
          </cell>
          <cell r="E859" t="str">
            <v>C42</v>
          </cell>
          <cell r="F859" t="str">
            <v>UN</v>
          </cell>
          <cell r="G859">
            <v>454</v>
          </cell>
          <cell r="H859" t="str">
            <v>FS00</v>
          </cell>
          <cell r="I859" t="str">
            <v>UN</v>
          </cell>
          <cell r="J859" t="b">
            <v>1</v>
          </cell>
          <cell r="K859">
            <v>42</v>
          </cell>
          <cell r="L859">
            <v>1</v>
          </cell>
          <cell r="M859">
            <v>42</v>
          </cell>
          <cell r="N859">
            <v>19068</v>
          </cell>
        </row>
        <row r="860">
          <cell r="A860" t="str">
            <v>104533650-D03</v>
          </cell>
          <cell r="B860" t="str">
            <v>FS00</v>
          </cell>
          <cell r="C860" t="str">
            <v>104533650FS00</v>
          </cell>
          <cell r="D860">
            <v>104533650</v>
          </cell>
          <cell r="E860" t="str">
            <v>D03</v>
          </cell>
          <cell r="F860" t="str">
            <v>UN</v>
          </cell>
          <cell r="G860">
            <v>2692</v>
          </cell>
          <cell r="H860" t="str">
            <v>FS00</v>
          </cell>
          <cell r="I860" t="str">
            <v>UN</v>
          </cell>
          <cell r="J860" t="b">
            <v>1</v>
          </cell>
          <cell r="K860">
            <v>3</v>
          </cell>
          <cell r="L860">
            <v>1</v>
          </cell>
          <cell r="M860">
            <v>3</v>
          </cell>
          <cell r="N860">
            <v>8076</v>
          </cell>
        </row>
        <row r="861">
          <cell r="A861" t="str">
            <v>104533640-D02</v>
          </cell>
          <cell r="B861" t="str">
            <v>FS00</v>
          </cell>
          <cell r="C861" t="str">
            <v>104533640FS00</v>
          </cell>
          <cell r="D861">
            <v>104533640</v>
          </cell>
          <cell r="E861" t="str">
            <v>D02</v>
          </cell>
          <cell r="F861" t="str">
            <v>UN</v>
          </cell>
          <cell r="G861">
            <v>3946</v>
          </cell>
          <cell r="H861" t="str">
            <v>FS00</v>
          </cell>
          <cell r="I861" t="str">
            <v>UN</v>
          </cell>
          <cell r="J861" t="b">
            <v>1</v>
          </cell>
          <cell r="K861">
            <v>2</v>
          </cell>
          <cell r="L861">
            <v>1</v>
          </cell>
          <cell r="M861">
            <v>2</v>
          </cell>
          <cell r="N861">
            <v>7892</v>
          </cell>
        </row>
        <row r="862">
          <cell r="A862" t="str">
            <v>104548680-C48</v>
          </cell>
          <cell r="B862" t="str">
            <v>FS00</v>
          </cell>
          <cell r="C862" t="str">
            <v>104548680FS00</v>
          </cell>
          <cell r="D862">
            <v>104548680</v>
          </cell>
          <cell r="E862" t="str">
            <v>C48</v>
          </cell>
          <cell r="F862" t="str">
            <v>UN</v>
          </cell>
          <cell r="G862">
            <v>22850</v>
          </cell>
          <cell r="H862" t="str">
            <v>FS00</v>
          </cell>
          <cell r="I862" t="str">
            <v>UN</v>
          </cell>
          <cell r="J862" t="b">
            <v>1</v>
          </cell>
          <cell r="K862">
            <v>48</v>
          </cell>
          <cell r="L862">
            <v>1</v>
          </cell>
          <cell r="M862">
            <v>48</v>
          </cell>
          <cell r="N862">
            <v>1096800</v>
          </cell>
        </row>
        <row r="863">
          <cell r="A863" t="str">
            <v>104548770-C02</v>
          </cell>
          <cell r="B863" t="str">
            <v>FS00</v>
          </cell>
          <cell r="C863" t="str">
            <v>104548770FS00</v>
          </cell>
          <cell r="D863">
            <v>104548770</v>
          </cell>
          <cell r="E863" t="str">
            <v>C02</v>
          </cell>
          <cell r="F863" t="str">
            <v>UN</v>
          </cell>
          <cell r="G863">
            <v>6380</v>
          </cell>
          <cell r="H863" t="str">
            <v>FS00</v>
          </cell>
          <cell r="I863" t="str">
            <v>UN</v>
          </cell>
          <cell r="J863" t="b">
            <v>1</v>
          </cell>
          <cell r="K863">
            <v>2</v>
          </cell>
          <cell r="L863">
            <v>1</v>
          </cell>
          <cell r="M863">
            <v>2</v>
          </cell>
          <cell r="N863">
            <v>12760</v>
          </cell>
        </row>
        <row r="864">
          <cell r="A864" t="str">
            <v>104548790-C02</v>
          </cell>
          <cell r="B864" t="str">
            <v>FS00</v>
          </cell>
          <cell r="C864" t="str">
            <v>104548790FS00</v>
          </cell>
          <cell r="D864">
            <v>104548790</v>
          </cell>
          <cell r="E864" t="str">
            <v>C02</v>
          </cell>
          <cell r="F864" t="str">
            <v>UN</v>
          </cell>
          <cell r="G864">
            <v>9405</v>
          </cell>
          <cell r="H864" t="str">
            <v>FS00</v>
          </cell>
          <cell r="I864" t="str">
            <v>UN</v>
          </cell>
          <cell r="J864" t="b">
            <v>1</v>
          </cell>
          <cell r="K864">
            <v>2</v>
          </cell>
          <cell r="L864">
            <v>1</v>
          </cell>
          <cell r="M864">
            <v>2</v>
          </cell>
          <cell r="N864">
            <v>18810</v>
          </cell>
        </row>
        <row r="865">
          <cell r="A865" t="str">
            <v>104548830-C10</v>
          </cell>
          <cell r="B865" t="str">
            <v>FS00</v>
          </cell>
          <cell r="C865" t="str">
            <v>104548830FS00</v>
          </cell>
          <cell r="D865">
            <v>104548830</v>
          </cell>
          <cell r="E865" t="str">
            <v>C10</v>
          </cell>
          <cell r="F865" t="str">
            <v>UN</v>
          </cell>
          <cell r="G865">
            <v>20161</v>
          </cell>
          <cell r="H865" t="str">
            <v>FS00</v>
          </cell>
          <cell r="I865" t="str">
            <v>UN</v>
          </cell>
          <cell r="J865" t="b">
            <v>1</v>
          </cell>
          <cell r="K865">
            <v>10</v>
          </cell>
          <cell r="L865">
            <v>1</v>
          </cell>
          <cell r="M865">
            <v>10</v>
          </cell>
          <cell r="N865">
            <v>201610</v>
          </cell>
        </row>
        <row r="866">
          <cell r="A866" t="str">
            <v>104548840-C06</v>
          </cell>
          <cell r="B866" t="str">
            <v>FS00</v>
          </cell>
          <cell r="C866" t="str">
            <v>104548840FS00</v>
          </cell>
          <cell r="D866">
            <v>104548840</v>
          </cell>
          <cell r="E866" t="str">
            <v>C06</v>
          </cell>
          <cell r="F866" t="str">
            <v>UN</v>
          </cell>
          <cell r="G866">
            <v>33607</v>
          </cell>
          <cell r="H866" t="str">
            <v>FS00</v>
          </cell>
          <cell r="I866" t="str">
            <v>UN</v>
          </cell>
          <cell r="J866" t="b">
            <v>1</v>
          </cell>
          <cell r="K866">
            <v>6</v>
          </cell>
          <cell r="L866">
            <v>1</v>
          </cell>
          <cell r="M866">
            <v>6</v>
          </cell>
          <cell r="N866">
            <v>201642</v>
          </cell>
        </row>
        <row r="867">
          <cell r="A867" t="str">
            <v>104549050-C77</v>
          </cell>
          <cell r="B867" t="str">
            <v>FS00</v>
          </cell>
          <cell r="C867" t="str">
            <v>104549050FS00</v>
          </cell>
          <cell r="D867">
            <v>104549050</v>
          </cell>
          <cell r="E867" t="str">
            <v>C77</v>
          </cell>
          <cell r="F867" t="str">
            <v>UN</v>
          </cell>
          <cell r="G867">
            <v>15455</v>
          </cell>
          <cell r="H867" t="str">
            <v>FS00</v>
          </cell>
          <cell r="I867" t="str">
            <v>UN</v>
          </cell>
          <cell r="J867" t="b">
            <v>1</v>
          </cell>
          <cell r="K867">
            <v>77</v>
          </cell>
          <cell r="L867">
            <v>1</v>
          </cell>
          <cell r="M867">
            <v>77</v>
          </cell>
          <cell r="N867">
            <v>1190035</v>
          </cell>
        </row>
        <row r="868">
          <cell r="A868" t="str">
            <v>104548660-C80</v>
          </cell>
          <cell r="B868" t="str">
            <v>FS00</v>
          </cell>
          <cell r="C868" t="str">
            <v>104548660FS00</v>
          </cell>
          <cell r="D868">
            <v>104548660</v>
          </cell>
          <cell r="E868" t="str">
            <v>C80</v>
          </cell>
          <cell r="F868" t="str">
            <v>UN</v>
          </cell>
          <cell r="G868">
            <v>14783</v>
          </cell>
          <cell r="H868" t="str">
            <v>FS00</v>
          </cell>
          <cell r="I868" t="str">
            <v>UN</v>
          </cell>
          <cell r="J868" t="b">
            <v>1</v>
          </cell>
          <cell r="K868">
            <v>80</v>
          </cell>
          <cell r="L868">
            <v>1</v>
          </cell>
          <cell r="M868">
            <v>80</v>
          </cell>
          <cell r="N868">
            <v>1182640</v>
          </cell>
        </row>
        <row r="869">
          <cell r="A869" t="str">
            <v>104548670-C66</v>
          </cell>
          <cell r="B869" t="str">
            <v>FS00</v>
          </cell>
          <cell r="C869" t="str">
            <v>104548670FS00</v>
          </cell>
          <cell r="D869">
            <v>104548670</v>
          </cell>
          <cell r="E869" t="str">
            <v>C66</v>
          </cell>
          <cell r="F869" t="str">
            <v>UN</v>
          </cell>
          <cell r="G869">
            <v>18163</v>
          </cell>
          <cell r="H869" t="str">
            <v>FS00</v>
          </cell>
          <cell r="I869" t="str">
            <v>UN</v>
          </cell>
          <cell r="J869" t="b">
            <v>1</v>
          </cell>
          <cell r="K869">
            <v>66</v>
          </cell>
          <cell r="L869">
            <v>1</v>
          </cell>
          <cell r="M869">
            <v>66</v>
          </cell>
          <cell r="N869">
            <v>1198758</v>
          </cell>
        </row>
        <row r="870">
          <cell r="A870" t="str">
            <v>104548690-C48</v>
          </cell>
          <cell r="B870" t="str">
            <v>FS00</v>
          </cell>
          <cell r="C870" t="str">
            <v>104548690FS00</v>
          </cell>
          <cell r="D870">
            <v>104548690</v>
          </cell>
          <cell r="E870" t="str">
            <v>C48</v>
          </cell>
          <cell r="F870" t="str">
            <v>UN</v>
          </cell>
          <cell r="G870">
            <v>23534</v>
          </cell>
          <cell r="H870" t="str">
            <v>FS00</v>
          </cell>
          <cell r="I870" t="str">
            <v>UN</v>
          </cell>
          <cell r="J870" t="b">
            <v>1</v>
          </cell>
          <cell r="K870">
            <v>48</v>
          </cell>
          <cell r="L870">
            <v>1</v>
          </cell>
          <cell r="M870">
            <v>48</v>
          </cell>
          <cell r="N870">
            <v>1129632</v>
          </cell>
        </row>
        <row r="871">
          <cell r="A871" t="str">
            <v>104548700-C44</v>
          </cell>
          <cell r="B871" t="str">
            <v>FS00</v>
          </cell>
          <cell r="C871" t="str">
            <v>104548700FS00</v>
          </cell>
          <cell r="D871">
            <v>104548700</v>
          </cell>
          <cell r="E871" t="str">
            <v>C44</v>
          </cell>
          <cell r="F871" t="str">
            <v>UN</v>
          </cell>
          <cell r="G871">
            <v>28901</v>
          </cell>
          <cell r="H871" t="str">
            <v>FS00</v>
          </cell>
          <cell r="I871" t="str">
            <v>UN</v>
          </cell>
          <cell r="J871" t="b">
            <v>1</v>
          </cell>
          <cell r="K871">
            <v>44</v>
          </cell>
          <cell r="L871">
            <v>1</v>
          </cell>
          <cell r="M871">
            <v>44</v>
          </cell>
          <cell r="N871">
            <v>1271644</v>
          </cell>
        </row>
        <row r="872">
          <cell r="A872" t="str">
            <v>104548650-Z25</v>
          </cell>
          <cell r="B872" t="str">
            <v>FS00</v>
          </cell>
          <cell r="C872" t="str">
            <v>104548650FS00</v>
          </cell>
          <cell r="D872">
            <v>104548650</v>
          </cell>
          <cell r="E872" t="str">
            <v>Z25</v>
          </cell>
          <cell r="F872" t="str">
            <v>UN</v>
          </cell>
          <cell r="G872">
            <v>8733</v>
          </cell>
          <cell r="H872" t="str">
            <v>FS00</v>
          </cell>
          <cell r="I872" t="str">
            <v>UN</v>
          </cell>
          <cell r="J872" t="b">
            <v>1</v>
          </cell>
          <cell r="K872">
            <v>125</v>
          </cell>
          <cell r="L872">
            <v>1</v>
          </cell>
          <cell r="M872">
            <v>125</v>
          </cell>
          <cell r="N872">
            <v>1091625</v>
          </cell>
        </row>
        <row r="873">
          <cell r="A873" t="str">
            <v>104548780-C06</v>
          </cell>
          <cell r="B873" t="str">
            <v>FS00</v>
          </cell>
          <cell r="C873" t="str">
            <v>104548780FS00</v>
          </cell>
          <cell r="D873">
            <v>104548780</v>
          </cell>
          <cell r="E873" t="str">
            <v>C06</v>
          </cell>
          <cell r="F873" t="str">
            <v>UN</v>
          </cell>
          <cell r="G873">
            <v>7724</v>
          </cell>
          <cell r="H873" t="str">
            <v>FS00</v>
          </cell>
          <cell r="I873" t="str">
            <v>UN</v>
          </cell>
          <cell r="J873" t="b">
            <v>1</v>
          </cell>
          <cell r="K873">
            <v>6</v>
          </cell>
          <cell r="L873">
            <v>1</v>
          </cell>
          <cell r="M873">
            <v>6</v>
          </cell>
          <cell r="N873">
            <v>46344</v>
          </cell>
        </row>
        <row r="874">
          <cell r="A874" t="str">
            <v>104548800-C06</v>
          </cell>
          <cell r="B874" t="str">
            <v>FS00</v>
          </cell>
          <cell r="C874" t="str">
            <v>104548800FS00</v>
          </cell>
          <cell r="D874">
            <v>104548800</v>
          </cell>
          <cell r="E874" t="str">
            <v>C06</v>
          </cell>
          <cell r="F874" t="str">
            <v>UN</v>
          </cell>
          <cell r="G874">
            <v>12094</v>
          </cell>
          <cell r="H874" t="str">
            <v>FS00</v>
          </cell>
          <cell r="I874" t="str">
            <v>UN</v>
          </cell>
          <cell r="J874" t="b">
            <v>1</v>
          </cell>
          <cell r="K874">
            <v>6</v>
          </cell>
          <cell r="L874">
            <v>1</v>
          </cell>
          <cell r="M874">
            <v>6</v>
          </cell>
          <cell r="N874">
            <v>72564</v>
          </cell>
        </row>
        <row r="875">
          <cell r="A875" t="str">
            <v>104548810-C06</v>
          </cell>
          <cell r="B875" t="str">
            <v>FS00</v>
          </cell>
          <cell r="C875" t="str">
            <v>104548810FS00</v>
          </cell>
          <cell r="D875">
            <v>104548810</v>
          </cell>
          <cell r="E875" t="str">
            <v>C06</v>
          </cell>
          <cell r="F875" t="str">
            <v>UN</v>
          </cell>
          <cell r="G875">
            <v>16800</v>
          </cell>
          <cell r="H875" t="str">
            <v>FS00</v>
          </cell>
          <cell r="I875" t="str">
            <v>UN</v>
          </cell>
          <cell r="J875" t="b">
            <v>1</v>
          </cell>
          <cell r="K875">
            <v>6</v>
          </cell>
          <cell r="L875">
            <v>1</v>
          </cell>
          <cell r="M875">
            <v>6</v>
          </cell>
          <cell r="N875">
            <v>100800</v>
          </cell>
        </row>
        <row r="876">
          <cell r="A876" t="str">
            <v>104548820-C06</v>
          </cell>
          <cell r="B876" t="str">
            <v>FS00</v>
          </cell>
          <cell r="C876" t="str">
            <v>104548820FS00</v>
          </cell>
          <cell r="D876">
            <v>104548820</v>
          </cell>
          <cell r="E876" t="str">
            <v>C06</v>
          </cell>
          <cell r="F876" t="str">
            <v>UN</v>
          </cell>
          <cell r="G876">
            <v>17472</v>
          </cell>
          <cell r="H876" t="str">
            <v>FS00</v>
          </cell>
          <cell r="I876" t="str">
            <v>UN</v>
          </cell>
          <cell r="J876" t="b">
            <v>1</v>
          </cell>
          <cell r="K876">
            <v>6</v>
          </cell>
          <cell r="L876">
            <v>1</v>
          </cell>
          <cell r="M876">
            <v>6</v>
          </cell>
          <cell r="N876">
            <v>104832</v>
          </cell>
        </row>
        <row r="877">
          <cell r="A877" t="str">
            <v>104548750-C12</v>
          </cell>
          <cell r="B877" t="str">
            <v>FS00</v>
          </cell>
          <cell r="C877" t="str">
            <v>104548750FS00</v>
          </cell>
          <cell r="D877">
            <v>104548750</v>
          </cell>
          <cell r="E877" t="str">
            <v>C12</v>
          </cell>
          <cell r="F877" t="str">
            <v>UN</v>
          </cell>
          <cell r="G877">
            <v>6716</v>
          </cell>
          <cell r="H877" t="str">
            <v>FS00</v>
          </cell>
          <cell r="I877" t="str">
            <v>UN</v>
          </cell>
          <cell r="J877" t="b">
            <v>1</v>
          </cell>
          <cell r="K877">
            <v>12</v>
          </cell>
          <cell r="L877">
            <v>1</v>
          </cell>
          <cell r="M877">
            <v>12</v>
          </cell>
          <cell r="N877">
            <v>80592</v>
          </cell>
        </row>
        <row r="878">
          <cell r="A878" t="str">
            <v>104548740-C12</v>
          </cell>
          <cell r="B878" t="str">
            <v>FS00</v>
          </cell>
          <cell r="C878" t="str">
            <v>104548740FS00</v>
          </cell>
          <cell r="D878">
            <v>104548740</v>
          </cell>
          <cell r="E878" t="str">
            <v>C12</v>
          </cell>
          <cell r="F878" t="str">
            <v>UN</v>
          </cell>
          <cell r="G878">
            <v>6716</v>
          </cell>
          <cell r="H878" t="str">
            <v>FS00</v>
          </cell>
          <cell r="I878" t="str">
            <v>UN</v>
          </cell>
          <cell r="J878" t="b">
            <v>1</v>
          </cell>
          <cell r="K878">
            <v>12</v>
          </cell>
          <cell r="L878">
            <v>1</v>
          </cell>
          <cell r="M878">
            <v>12</v>
          </cell>
          <cell r="N878">
            <v>80592</v>
          </cell>
        </row>
        <row r="879">
          <cell r="A879" t="str">
            <v>104548710-C12</v>
          </cell>
          <cell r="B879" t="str">
            <v>FS00</v>
          </cell>
          <cell r="C879" t="str">
            <v>104548710FS00</v>
          </cell>
          <cell r="D879">
            <v>104548710</v>
          </cell>
          <cell r="E879" t="str">
            <v>C12</v>
          </cell>
          <cell r="F879" t="str">
            <v>UN</v>
          </cell>
          <cell r="G879">
            <v>6716</v>
          </cell>
          <cell r="H879" t="str">
            <v>FS00</v>
          </cell>
          <cell r="I879" t="str">
            <v>UN</v>
          </cell>
          <cell r="J879" t="b">
            <v>1</v>
          </cell>
          <cell r="K879">
            <v>12</v>
          </cell>
          <cell r="L879">
            <v>1</v>
          </cell>
          <cell r="M879">
            <v>12</v>
          </cell>
          <cell r="N879">
            <v>80592</v>
          </cell>
        </row>
        <row r="880">
          <cell r="A880" t="str">
            <v>104548720-C12</v>
          </cell>
          <cell r="B880" t="str">
            <v>FS00</v>
          </cell>
          <cell r="C880" t="str">
            <v>104548720FS00</v>
          </cell>
          <cell r="D880">
            <v>104548720</v>
          </cell>
          <cell r="E880" t="str">
            <v>C12</v>
          </cell>
          <cell r="F880" t="str">
            <v>UN</v>
          </cell>
          <cell r="G880">
            <v>6716</v>
          </cell>
          <cell r="H880" t="str">
            <v>FS00</v>
          </cell>
          <cell r="I880" t="str">
            <v>UN</v>
          </cell>
          <cell r="J880" t="b">
            <v>1</v>
          </cell>
          <cell r="K880">
            <v>12</v>
          </cell>
          <cell r="L880">
            <v>1</v>
          </cell>
          <cell r="M880">
            <v>12</v>
          </cell>
          <cell r="N880">
            <v>80592</v>
          </cell>
        </row>
        <row r="881">
          <cell r="A881" t="str">
            <v>104548730-C12</v>
          </cell>
          <cell r="B881" t="str">
            <v>FS00</v>
          </cell>
          <cell r="C881" t="str">
            <v>104548730FS00</v>
          </cell>
          <cell r="D881">
            <v>104548730</v>
          </cell>
          <cell r="E881" t="str">
            <v>C12</v>
          </cell>
          <cell r="F881" t="str">
            <v>UN</v>
          </cell>
          <cell r="G881">
            <v>6716</v>
          </cell>
          <cell r="H881" t="str">
            <v>FS00</v>
          </cell>
          <cell r="I881" t="str">
            <v>UN</v>
          </cell>
          <cell r="J881" t="b">
            <v>1</v>
          </cell>
          <cell r="K881">
            <v>12</v>
          </cell>
          <cell r="L881">
            <v>1</v>
          </cell>
          <cell r="M881">
            <v>12</v>
          </cell>
          <cell r="N881">
            <v>80592</v>
          </cell>
        </row>
        <row r="882">
          <cell r="A882" t="str">
            <v>104548760-UN</v>
          </cell>
          <cell r="B882" t="str">
            <v>FS00</v>
          </cell>
          <cell r="C882" t="str">
            <v>104548760FS00</v>
          </cell>
          <cell r="D882">
            <v>104548760</v>
          </cell>
          <cell r="E882" t="str">
            <v>UN</v>
          </cell>
          <cell r="F882" t="str">
            <v>UN</v>
          </cell>
          <cell r="G882">
            <v>26884</v>
          </cell>
          <cell r="H882" t="str">
            <v>FS00</v>
          </cell>
          <cell r="I882" t="str">
            <v>UN</v>
          </cell>
          <cell r="J882" t="b">
            <v>1</v>
          </cell>
          <cell r="K882">
            <v>1</v>
          </cell>
          <cell r="L882">
            <v>1</v>
          </cell>
          <cell r="M882">
            <v>1</v>
          </cell>
          <cell r="N882">
            <v>26884</v>
          </cell>
        </row>
        <row r="883">
          <cell r="A883" t="str">
            <v>104547840-KG</v>
          </cell>
          <cell r="B883" t="str">
            <v>FS00</v>
          </cell>
          <cell r="C883" t="str">
            <v>104547840FS00</v>
          </cell>
          <cell r="D883">
            <v>104547840</v>
          </cell>
          <cell r="E883" t="str">
            <v>KG</v>
          </cell>
          <cell r="F883" t="str">
            <v>KG</v>
          </cell>
          <cell r="G883">
            <v>4013</v>
          </cell>
          <cell r="H883" t="str">
            <v>FS00</v>
          </cell>
          <cell r="I883" t="str">
            <v>KG</v>
          </cell>
          <cell r="J883" t="b">
            <v>1</v>
          </cell>
          <cell r="K883">
            <v>1</v>
          </cell>
          <cell r="L883">
            <v>1</v>
          </cell>
          <cell r="M883">
            <v>1</v>
          </cell>
          <cell r="N883">
            <v>4013</v>
          </cell>
        </row>
        <row r="884">
          <cell r="A884" t="str">
            <v>150001945-KG</v>
          </cell>
          <cell r="B884" t="str">
            <v>FS00</v>
          </cell>
          <cell r="C884" t="str">
            <v>150001945FS00</v>
          </cell>
          <cell r="D884">
            <v>150001945</v>
          </cell>
          <cell r="E884" t="str">
            <v>KG</v>
          </cell>
          <cell r="F884" t="str">
            <v>KG</v>
          </cell>
          <cell r="G884">
            <v>4778.12</v>
          </cell>
          <cell r="H884" t="str">
            <v>FS00</v>
          </cell>
          <cell r="I884" t="str">
            <v>KG</v>
          </cell>
          <cell r="J884" t="b">
            <v>1</v>
          </cell>
          <cell r="K884">
            <v>1</v>
          </cell>
          <cell r="L884">
            <v>1</v>
          </cell>
          <cell r="M884">
            <v>1</v>
          </cell>
          <cell r="N884">
            <v>4778.12</v>
          </cell>
        </row>
        <row r="885">
          <cell r="A885" t="str">
            <v>104524940-KG</v>
          </cell>
          <cell r="B885" t="str">
            <v>FS00</v>
          </cell>
          <cell r="C885" t="str">
            <v>104524940FS00</v>
          </cell>
          <cell r="D885">
            <v>104524940</v>
          </cell>
          <cell r="E885" t="str">
            <v>KG</v>
          </cell>
          <cell r="F885" t="str">
            <v>KG</v>
          </cell>
          <cell r="G885">
            <v>2539</v>
          </cell>
          <cell r="H885" t="str">
            <v>FS00</v>
          </cell>
          <cell r="I885" t="str">
            <v>KG</v>
          </cell>
          <cell r="J885" t="b">
            <v>1</v>
          </cell>
          <cell r="K885">
            <v>1</v>
          </cell>
          <cell r="L885">
            <v>1</v>
          </cell>
          <cell r="M885">
            <v>1</v>
          </cell>
          <cell r="N885">
            <v>2539</v>
          </cell>
        </row>
        <row r="886">
          <cell r="A886" t="str">
            <v>150001947-KG</v>
          </cell>
          <cell r="B886" t="str">
            <v>FS00</v>
          </cell>
          <cell r="C886" t="str">
            <v>150001947FS00</v>
          </cell>
          <cell r="D886">
            <v>150001947</v>
          </cell>
          <cell r="E886" t="str">
            <v>KG</v>
          </cell>
          <cell r="F886" t="str">
            <v>KG</v>
          </cell>
          <cell r="G886">
            <v>1775.21</v>
          </cell>
          <cell r="H886" t="str">
            <v>FS00</v>
          </cell>
          <cell r="I886" t="str">
            <v>KG</v>
          </cell>
          <cell r="J886" t="b">
            <v>1</v>
          </cell>
          <cell r="K886">
            <v>1</v>
          </cell>
          <cell r="L886">
            <v>1</v>
          </cell>
          <cell r="M886">
            <v>1</v>
          </cell>
          <cell r="N886">
            <v>1775.21</v>
          </cell>
        </row>
        <row r="887">
          <cell r="A887" t="str">
            <v>104540440-C30</v>
          </cell>
          <cell r="B887" t="str">
            <v>FS00</v>
          </cell>
          <cell r="C887" t="str">
            <v>104540440FS00</v>
          </cell>
          <cell r="D887">
            <v>104540440</v>
          </cell>
          <cell r="E887" t="str">
            <v>C30</v>
          </cell>
          <cell r="F887" t="e">
            <v>#N/A</v>
          </cell>
          <cell r="G887" t="e">
            <v>#N/A</v>
          </cell>
          <cell r="H887" t="e">
            <v>#N/A</v>
          </cell>
          <cell r="I887" t="str">
            <v>UN</v>
          </cell>
          <cell r="J887" t="e">
            <v>#N/A</v>
          </cell>
          <cell r="K887">
            <v>30</v>
          </cell>
          <cell r="L887">
            <v>1</v>
          </cell>
          <cell r="M887">
            <v>30</v>
          </cell>
          <cell r="N887" t="e">
            <v>#N/A</v>
          </cell>
        </row>
        <row r="888">
          <cell r="A888" t="str">
            <v>104543760-X00</v>
          </cell>
          <cell r="B888" t="str">
            <v>FS00</v>
          </cell>
          <cell r="C888" t="str">
            <v>104543760FS00</v>
          </cell>
          <cell r="D888">
            <v>104543760</v>
          </cell>
          <cell r="E888" t="str">
            <v>X00</v>
          </cell>
          <cell r="F888" t="e">
            <v>#N/A</v>
          </cell>
          <cell r="G888" t="e">
            <v>#N/A</v>
          </cell>
          <cell r="H888" t="e">
            <v>#N/A</v>
          </cell>
          <cell r="I888" t="str">
            <v>UN</v>
          </cell>
          <cell r="J888" t="e">
            <v>#N/A</v>
          </cell>
          <cell r="K888">
            <v>300</v>
          </cell>
          <cell r="L888">
            <v>1</v>
          </cell>
          <cell r="M888">
            <v>300</v>
          </cell>
          <cell r="N888" t="e">
            <v>#N/A</v>
          </cell>
        </row>
        <row r="889">
          <cell r="A889" t="str">
            <v>150001710-C15</v>
          </cell>
          <cell r="B889" t="str">
            <v>FS00</v>
          </cell>
          <cell r="C889" t="str">
            <v>150001710FS00</v>
          </cell>
          <cell r="D889">
            <v>150001710</v>
          </cell>
          <cell r="E889" t="str">
            <v>C15</v>
          </cell>
          <cell r="F889" t="e">
            <v>#N/A</v>
          </cell>
          <cell r="G889" t="e">
            <v>#N/A</v>
          </cell>
          <cell r="H889" t="e">
            <v>#N/A</v>
          </cell>
          <cell r="I889" t="str">
            <v>UN</v>
          </cell>
          <cell r="J889" t="e">
            <v>#N/A</v>
          </cell>
          <cell r="K889">
            <v>15</v>
          </cell>
          <cell r="L889">
            <v>1</v>
          </cell>
          <cell r="M889">
            <v>15</v>
          </cell>
          <cell r="N889" t="e">
            <v>#N/A</v>
          </cell>
        </row>
        <row r="890">
          <cell r="A890" t="str">
            <v>104539860-Z35</v>
          </cell>
          <cell r="B890" t="str">
            <v>FS00</v>
          </cell>
          <cell r="C890" t="str">
            <v>104539860FS00</v>
          </cell>
          <cell r="D890">
            <v>104539860</v>
          </cell>
          <cell r="E890" t="str">
            <v>Z35</v>
          </cell>
          <cell r="F890" t="e">
            <v>#N/A</v>
          </cell>
          <cell r="G890" t="e">
            <v>#N/A</v>
          </cell>
          <cell r="H890" t="e">
            <v>#N/A</v>
          </cell>
          <cell r="I890" t="str">
            <v>UN</v>
          </cell>
          <cell r="J890" t="e">
            <v>#N/A</v>
          </cell>
          <cell r="K890">
            <v>135</v>
          </cell>
          <cell r="L890">
            <v>1</v>
          </cell>
          <cell r="M890">
            <v>135</v>
          </cell>
          <cell r="N890" t="e">
            <v>#N/A</v>
          </cell>
        </row>
        <row r="891">
          <cell r="A891" t="str">
            <v>104524270-V28</v>
          </cell>
          <cell r="B891" t="str">
            <v>FS00</v>
          </cell>
          <cell r="C891" t="str">
            <v>104524270FS00</v>
          </cell>
          <cell r="D891">
            <v>104524270</v>
          </cell>
          <cell r="E891" t="str">
            <v>V28</v>
          </cell>
          <cell r="F891" t="e">
            <v>#N/A</v>
          </cell>
          <cell r="G891" t="e">
            <v>#N/A</v>
          </cell>
          <cell r="H891" t="e">
            <v>#N/A</v>
          </cell>
          <cell r="I891" t="str">
            <v>UN</v>
          </cell>
          <cell r="J891" t="e">
            <v>#N/A</v>
          </cell>
          <cell r="K891">
            <v>528</v>
          </cell>
          <cell r="L891">
            <v>1</v>
          </cell>
          <cell r="M891">
            <v>528</v>
          </cell>
          <cell r="N891" t="e">
            <v>#N/A</v>
          </cell>
        </row>
        <row r="892">
          <cell r="A892" t="str">
            <v>104516860-C24</v>
          </cell>
          <cell r="B892" t="str">
            <v>FS00</v>
          </cell>
          <cell r="C892" t="str">
            <v>104516860FS00</v>
          </cell>
          <cell r="D892">
            <v>104516860</v>
          </cell>
          <cell r="E892" t="str">
            <v>C24</v>
          </cell>
          <cell r="F892" t="e">
            <v>#N/A</v>
          </cell>
          <cell r="G892" t="e">
            <v>#N/A</v>
          </cell>
          <cell r="H892" t="e">
            <v>#N/A</v>
          </cell>
          <cell r="I892" t="str">
            <v>UN</v>
          </cell>
          <cell r="J892" t="e">
            <v>#N/A</v>
          </cell>
          <cell r="K892">
            <v>24</v>
          </cell>
          <cell r="L892">
            <v>1</v>
          </cell>
          <cell r="M892">
            <v>24</v>
          </cell>
          <cell r="N892" t="e">
            <v>#N/A</v>
          </cell>
        </row>
        <row r="893">
          <cell r="A893" t="str">
            <v>201211550-C04</v>
          </cell>
          <cell r="B893" t="str">
            <v>FS00</v>
          </cell>
          <cell r="C893" t="str">
            <v>201211550FS00</v>
          </cell>
          <cell r="D893">
            <v>201211550</v>
          </cell>
          <cell r="E893" t="str">
            <v>C04</v>
          </cell>
          <cell r="F893" t="e">
            <v>#N/A</v>
          </cell>
          <cell r="G893" t="e">
            <v>#N/A</v>
          </cell>
          <cell r="H893" t="e">
            <v>#N/A</v>
          </cell>
          <cell r="I893" t="str">
            <v>C04</v>
          </cell>
          <cell r="J893" t="e">
            <v>#N/A</v>
          </cell>
          <cell r="K893">
            <v>1</v>
          </cell>
          <cell r="L893">
            <v>1</v>
          </cell>
          <cell r="M893">
            <v>1</v>
          </cell>
          <cell r="N893" t="e">
            <v>#N/A</v>
          </cell>
        </row>
        <row r="894">
          <cell r="A894" t="str">
            <v>101600051-C12</v>
          </cell>
          <cell r="B894" t="str">
            <v>FS00</v>
          </cell>
          <cell r="C894" t="str">
            <v>101600051FS00</v>
          </cell>
          <cell r="D894">
            <v>101600051</v>
          </cell>
          <cell r="E894" t="str">
            <v>C12</v>
          </cell>
          <cell r="F894" t="str">
            <v>UN</v>
          </cell>
          <cell r="G894">
            <v>4403.0775000000003</v>
          </cell>
          <cell r="H894" t="str">
            <v>FS00</v>
          </cell>
          <cell r="I894" t="str">
            <v>UN</v>
          </cell>
          <cell r="J894" t="b">
            <v>1</v>
          </cell>
          <cell r="K894">
            <v>12</v>
          </cell>
          <cell r="L894">
            <v>1</v>
          </cell>
          <cell r="M894">
            <v>12</v>
          </cell>
          <cell r="N894">
            <v>52836.930000000008</v>
          </cell>
        </row>
        <row r="895">
          <cell r="A895" t="str">
            <v>101600036-C06</v>
          </cell>
          <cell r="B895" t="str">
            <v>FS00</v>
          </cell>
          <cell r="C895" t="str">
            <v>101600036FS00</v>
          </cell>
          <cell r="D895">
            <v>101600036</v>
          </cell>
          <cell r="E895" t="str">
            <v>C06</v>
          </cell>
          <cell r="F895" t="str">
            <v>UN</v>
          </cell>
          <cell r="G895">
            <v>3771.0833333333335</v>
          </cell>
          <cell r="H895" t="str">
            <v>FS00</v>
          </cell>
          <cell r="I895" t="str">
            <v>UN</v>
          </cell>
          <cell r="J895" t="b">
            <v>1</v>
          </cell>
          <cell r="K895">
            <v>6</v>
          </cell>
          <cell r="L895">
            <v>1</v>
          </cell>
          <cell r="M895">
            <v>6</v>
          </cell>
          <cell r="N895">
            <v>22626.5</v>
          </cell>
        </row>
        <row r="896">
          <cell r="A896" t="str">
            <v>101600038-C06</v>
          </cell>
          <cell r="B896" t="str">
            <v>FS00</v>
          </cell>
          <cell r="C896" t="str">
            <v>101600038FS00</v>
          </cell>
          <cell r="D896">
            <v>101600038</v>
          </cell>
          <cell r="E896" t="str">
            <v>C06</v>
          </cell>
          <cell r="F896" t="str">
            <v>UN</v>
          </cell>
          <cell r="G896">
            <v>3406.02</v>
          </cell>
          <cell r="H896" t="str">
            <v>FS00</v>
          </cell>
          <cell r="I896" t="str">
            <v>UN</v>
          </cell>
          <cell r="J896" t="b">
            <v>1</v>
          </cell>
          <cell r="K896">
            <v>6</v>
          </cell>
          <cell r="L896">
            <v>1</v>
          </cell>
          <cell r="M896">
            <v>6</v>
          </cell>
          <cell r="N896">
            <v>20436.12</v>
          </cell>
        </row>
        <row r="897">
          <cell r="A897" t="str">
            <v>101600062-C06</v>
          </cell>
          <cell r="B897" t="str">
            <v>FS00</v>
          </cell>
          <cell r="C897" t="str">
            <v>101600062FS00</v>
          </cell>
          <cell r="D897">
            <v>101600062</v>
          </cell>
          <cell r="E897" t="str">
            <v>C06</v>
          </cell>
          <cell r="F897" t="str">
            <v>UN</v>
          </cell>
          <cell r="G897">
            <v>2665.1666666666665</v>
          </cell>
          <cell r="H897" t="str">
            <v>FS00</v>
          </cell>
          <cell r="I897" t="str">
            <v>UN</v>
          </cell>
          <cell r="J897" t="b">
            <v>1</v>
          </cell>
          <cell r="K897">
            <v>6</v>
          </cell>
          <cell r="L897">
            <v>1</v>
          </cell>
          <cell r="M897">
            <v>6</v>
          </cell>
          <cell r="N897">
            <v>15991</v>
          </cell>
        </row>
        <row r="898">
          <cell r="A898" t="str">
            <v>101600041-C10</v>
          </cell>
          <cell r="B898" t="str">
            <v>FS00</v>
          </cell>
          <cell r="C898" t="str">
            <v>101600041FS00</v>
          </cell>
          <cell r="D898">
            <v>101600041</v>
          </cell>
          <cell r="E898" t="str">
            <v>C10</v>
          </cell>
          <cell r="F898" t="str">
            <v>UN</v>
          </cell>
          <cell r="G898">
            <v>2737.2579999999998</v>
          </cell>
          <cell r="H898" t="str">
            <v>FS00</v>
          </cell>
          <cell r="I898" t="str">
            <v>UN</v>
          </cell>
          <cell r="J898" t="b">
            <v>1</v>
          </cell>
          <cell r="K898">
            <v>10</v>
          </cell>
          <cell r="L898">
            <v>1</v>
          </cell>
          <cell r="M898">
            <v>10</v>
          </cell>
          <cell r="N898">
            <v>27372.579999999998</v>
          </cell>
        </row>
        <row r="899">
          <cell r="A899" t="str">
            <v>101600042-C10</v>
          </cell>
          <cell r="B899" t="str">
            <v>FS00</v>
          </cell>
          <cell r="C899" t="str">
            <v>101600042FS00</v>
          </cell>
          <cell r="D899">
            <v>101600042</v>
          </cell>
          <cell r="E899" t="str">
            <v>C10</v>
          </cell>
          <cell r="F899" t="str">
            <v>UN</v>
          </cell>
          <cell r="G899">
            <v>2771.3980000000001</v>
          </cell>
          <cell r="H899" t="str">
            <v>FS00</v>
          </cell>
          <cell r="I899" t="str">
            <v>UN</v>
          </cell>
          <cell r="J899" t="b">
            <v>1</v>
          </cell>
          <cell r="K899">
            <v>10</v>
          </cell>
          <cell r="L899">
            <v>1</v>
          </cell>
          <cell r="M899">
            <v>10</v>
          </cell>
          <cell r="N899">
            <v>27713.980000000003</v>
          </cell>
        </row>
        <row r="900">
          <cell r="A900" t="str">
            <v>101600043-C10</v>
          </cell>
          <cell r="B900" t="str">
            <v>FS00</v>
          </cell>
          <cell r="C900" t="str">
            <v>101600043FS00</v>
          </cell>
          <cell r="D900">
            <v>101600043</v>
          </cell>
          <cell r="E900" t="str">
            <v>C10</v>
          </cell>
          <cell r="F900" t="str">
            <v>UN</v>
          </cell>
          <cell r="G900">
            <v>2744.6329999999998</v>
          </cell>
          <cell r="H900" t="str">
            <v>FS00</v>
          </cell>
          <cell r="I900" t="str">
            <v>UN</v>
          </cell>
          <cell r="J900" t="b">
            <v>1</v>
          </cell>
          <cell r="K900">
            <v>10</v>
          </cell>
          <cell r="L900">
            <v>1</v>
          </cell>
          <cell r="M900">
            <v>10</v>
          </cell>
          <cell r="N900">
            <v>27446.329999999998</v>
          </cell>
        </row>
        <row r="901">
          <cell r="A901" t="str">
            <v>101500120-C06</v>
          </cell>
          <cell r="B901" t="str">
            <v>FS00</v>
          </cell>
          <cell r="C901" t="str">
            <v>101500120FS00</v>
          </cell>
          <cell r="D901">
            <v>101500120</v>
          </cell>
          <cell r="E901" t="str">
            <v>C06</v>
          </cell>
          <cell r="F901" t="str">
            <v>UN</v>
          </cell>
          <cell r="G901">
            <v>4374.08</v>
          </cell>
          <cell r="H901" t="str">
            <v>FS00</v>
          </cell>
          <cell r="I901" t="str">
            <v>UN</v>
          </cell>
          <cell r="J901" t="b">
            <v>1</v>
          </cell>
          <cell r="K901">
            <v>6</v>
          </cell>
          <cell r="L901">
            <v>1</v>
          </cell>
          <cell r="M901">
            <v>6</v>
          </cell>
          <cell r="N901">
            <v>26244.48</v>
          </cell>
        </row>
        <row r="902">
          <cell r="A902" t="str">
            <v>104542960-1Q</v>
          </cell>
          <cell r="B902" t="str">
            <v>FS00</v>
          </cell>
          <cell r="C902" t="str">
            <v>104542960FS00</v>
          </cell>
          <cell r="D902">
            <v>104542960</v>
          </cell>
          <cell r="E902" t="str">
            <v>1Q</v>
          </cell>
          <cell r="F902" t="str">
            <v>UN</v>
          </cell>
          <cell r="G902">
            <v>333</v>
          </cell>
          <cell r="H902" t="str">
            <v>FS00</v>
          </cell>
          <cell r="I902" t="str">
            <v>UN</v>
          </cell>
          <cell r="J902" t="b">
            <v>1</v>
          </cell>
          <cell r="K902">
            <v>100</v>
          </cell>
          <cell r="L902">
            <v>1</v>
          </cell>
          <cell r="M902">
            <v>100</v>
          </cell>
          <cell r="N902">
            <v>33300</v>
          </cell>
        </row>
        <row r="903">
          <cell r="A903" t="str">
            <v>104542940-1Q</v>
          </cell>
          <cell r="B903" t="str">
            <v>FS00</v>
          </cell>
          <cell r="C903" t="str">
            <v>104542940FS00</v>
          </cell>
          <cell r="D903">
            <v>104542940</v>
          </cell>
          <cell r="E903" t="str">
            <v>1Q</v>
          </cell>
          <cell r="F903" t="str">
            <v>UN</v>
          </cell>
          <cell r="G903">
            <v>1011</v>
          </cell>
          <cell r="H903" t="str">
            <v>FS00</v>
          </cell>
          <cell r="I903" t="str">
            <v>UN</v>
          </cell>
          <cell r="J903" t="b">
            <v>1</v>
          </cell>
          <cell r="K903">
            <v>100</v>
          </cell>
          <cell r="L903">
            <v>1</v>
          </cell>
          <cell r="M903">
            <v>100</v>
          </cell>
          <cell r="N903">
            <v>101100</v>
          </cell>
        </row>
        <row r="904">
          <cell r="A904" t="str">
            <v>104539450-C12</v>
          </cell>
          <cell r="B904" t="str">
            <v>FS00</v>
          </cell>
          <cell r="C904" t="str">
            <v>104539450FS00</v>
          </cell>
          <cell r="D904">
            <v>104539450</v>
          </cell>
          <cell r="E904" t="str">
            <v>C12</v>
          </cell>
          <cell r="F904" t="str">
            <v>UN</v>
          </cell>
          <cell r="G904">
            <v>3579</v>
          </cell>
          <cell r="H904" t="str">
            <v>FS00</v>
          </cell>
          <cell r="I904" t="str">
            <v>UN</v>
          </cell>
          <cell r="J904" t="b">
            <v>1</v>
          </cell>
          <cell r="K904">
            <v>12</v>
          </cell>
          <cell r="L904">
            <v>1</v>
          </cell>
          <cell r="M904">
            <v>12</v>
          </cell>
          <cell r="N904">
            <v>42948</v>
          </cell>
        </row>
        <row r="905">
          <cell r="A905" t="str">
            <v>104539460-UN</v>
          </cell>
          <cell r="B905" t="str">
            <v>FS00</v>
          </cell>
          <cell r="C905" t="str">
            <v>104539460FS00</v>
          </cell>
          <cell r="D905">
            <v>104539460</v>
          </cell>
          <cell r="E905" t="str">
            <v>UN</v>
          </cell>
          <cell r="F905" t="str">
            <v>UN</v>
          </cell>
          <cell r="G905">
            <v>50780</v>
          </cell>
          <cell r="H905" t="str">
            <v>FS00</v>
          </cell>
          <cell r="I905" t="str">
            <v>UN</v>
          </cell>
          <cell r="J905" t="b">
            <v>1</v>
          </cell>
          <cell r="K905">
            <v>1</v>
          </cell>
          <cell r="L905">
            <v>1</v>
          </cell>
          <cell r="M905">
            <v>1</v>
          </cell>
          <cell r="N905">
            <v>50780</v>
          </cell>
        </row>
        <row r="906">
          <cell r="A906" t="str">
            <v>104535440-C04</v>
          </cell>
          <cell r="B906" t="str">
            <v>FS00</v>
          </cell>
          <cell r="C906" t="str">
            <v>104535440FS00</v>
          </cell>
          <cell r="D906">
            <v>104535440</v>
          </cell>
          <cell r="E906" t="str">
            <v>C04</v>
          </cell>
          <cell r="F906" t="str">
            <v>UN</v>
          </cell>
          <cell r="G906">
            <v>6230</v>
          </cell>
          <cell r="H906" t="str">
            <v>FS00</v>
          </cell>
          <cell r="I906" t="str">
            <v>UN</v>
          </cell>
          <cell r="J906" t="b">
            <v>1</v>
          </cell>
          <cell r="K906">
            <v>4</v>
          </cell>
          <cell r="L906">
            <v>1</v>
          </cell>
          <cell r="M906">
            <v>4</v>
          </cell>
          <cell r="N906">
            <v>24920</v>
          </cell>
        </row>
        <row r="907">
          <cell r="A907" t="str">
            <v>104534280-UN</v>
          </cell>
          <cell r="B907" t="str">
            <v>FS00</v>
          </cell>
          <cell r="C907" t="str">
            <v>104534280FS00</v>
          </cell>
          <cell r="D907">
            <v>104534280</v>
          </cell>
          <cell r="E907" t="str">
            <v>UN</v>
          </cell>
          <cell r="F907" t="str">
            <v>UN</v>
          </cell>
          <cell r="G907">
            <v>14990</v>
          </cell>
          <cell r="H907" t="str">
            <v>FS00</v>
          </cell>
          <cell r="I907" t="str">
            <v>UN</v>
          </cell>
          <cell r="J907" t="b">
            <v>1</v>
          </cell>
          <cell r="K907">
            <v>1</v>
          </cell>
          <cell r="L907">
            <v>1</v>
          </cell>
          <cell r="M907">
            <v>1</v>
          </cell>
          <cell r="N907">
            <v>14990</v>
          </cell>
        </row>
        <row r="908">
          <cell r="A908" t="str">
            <v>104539520-C12</v>
          </cell>
          <cell r="B908" t="str">
            <v>FS00</v>
          </cell>
          <cell r="C908" t="str">
            <v>104539520FS00</v>
          </cell>
          <cell r="D908">
            <v>104539520</v>
          </cell>
          <cell r="E908" t="str">
            <v>C12</v>
          </cell>
          <cell r="F908" t="str">
            <v>UN</v>
          </cell>
          <cell r="G908">
            <v>1736</v>
          </cell>
          <cell r="H908" t="str">
            <v>FS00</v>
          </cell>
          <cell r="I908" t="str">
            <v>UN</v>
          </cell>
          <cell r="J908" t="b">
            <v>1</v>
          </cell>
          <cell r="K908">
            <v>12</v>
          </cell>
          <cell r="L908">
            <v>1</v>
          </cell>
          <cell r="M908">
            <v>12</v>
          </cell>
          <cell r="N908">
            <v>20832</v>
          </cell>
        </row>
        <row r="909">
          <cell r="A909" t="str">
            <v>104539430-UN</v>
          </cell>
          <cell r="B909" t="str">
            <v>FS00</v>
          </cell>
          <cell r="C909" t="str">
            <v>104539430FS00</v>
          </cell>
          <cell r="D909">
            <v>104539430</v>
          </cell>
          <cell r="E909" t="str">
            <v>UN</v>
          </cell>
          <cell r="F909" t="str">
            <v>UN</v>
          </cell>
          <cell r="G909">
            <v>19162</v>
          </cell>
          <cell r="H909" t="str">
            <v>FS00</v>
          </cell>
          <cell r="I909" t="str">
            <v>UN</v>
          </cell>
          <cell r="J909" t="b">
            <v>1</v>
          </cell>
          <cell r="K909">
            <v>1</v>
          </cell>
          <cell r="L909">
            <v>1</v>
          </cell>
          <cell r="M909">
            <v>1</v>
          </cell>
          <cell r="N909">
            <v>19162</v>
          </cell>
        </row>
        <row r="910">
          <cell r="A910" t="str">
            <v>104542670-C20</v>
          </cell>
          <cell r="B910" t="str">
            <v>FS00</v>
          </cell>
          <cell r="C910" t="str">
            <v>104542670FS00</v>
          </cell>
          <cell r="D910">
            <v>104542670</v>
          </cell>
          <cell r="E910" t="str">
            <v>C20</v>
          </cell>
          <cell r="F910" t="str">
            <v>UN</v>
          </cell>
          <cell r="G910">
            <v>1928.52</v>
          </cell>
          <cell r="H910" t="str">
            <v>FS00</v>
          </cell>
          <cell r="I910" t="str">
            <v>UN</v>
          </cell>
          <cell r="J910" t="b">
            <v>1</v>
          </cell>
          <cell r="K910">
            <v>20</v>
          </cell>
          <cell r="L910">
            <v>1</v>
          </cell>
          <cell r="M910">
            <v>20</v>
          </cell>
          <cell r="N910">
            <v>38570.400000000001</v>
          </cell>
        </row>
        <row r="911">
          <cell r="A911" t="str">
            <v>104528970-C06</v>
          </cell>
          <cell r="B911" t="str">
            <v>FS00</v>
          </cell>
          <cell r="C911" t="str">
            <v>104528970FS00</v>
          </cell>
          <cell r="D911">
            <v>104528970</v>
          </cell>
          <cell r="E911" t="str">
            <v>C06</v>
          </cell>
          <cell r="F911" t="str">
            <v>UN</v>
          </cell>
          <cell r="G911">
            <v>7000</v>
          </cell>
          <cell r="H911" t="str">
            <v>FS00</v>
          </cell>
          <cell r="I911" t="str">
            <v>UN</v>
          </cell>
          <cell r="J911" t="b">
            <v>1</v>
          </cell>
          <cell r="K911">
            <v>6</v>
          </cell>
          <cell r="L911">
            <v>1</v>
          </cell>
          <cell r="M911">
            <v>6</v>
          </cell>
          <cell r="N911">
            <v>42000</v>
          </cell>
        </row>
        <row r="912">
          <cell r="A912" t="str">
            <v>104517040-C20</v>
          </cell>
          <cell r="B912" t="str">
            <v>FS00</v>
          </cell>
          <cell r="C912" t="str">
            <v>104517040FS00</v>
          </cell>
          <cell r="D912">
            <v>104517040</v>
          </cell>
          <cell r="E912" t="str">
            <v>C20</v>
          </cell>
          <cell r="F912" t="str">
            <v>UN</v>
          </cell>
          <cell r="G912">
            <v>4377.5</v>
          </cell>
          <cell r="H912" t="str">
            <v>FS00</v>
          </cell>
          <cell r="I912" t="str">
            <v>UN</v>
          </cell>
          <cell r="J912" t="b">
            <v>1</v>
          </cell>
          <cell r="K912">
            <v>20</v>
          </cell>
          <cell r="L912">
            <v>1</v>
          </cell>
          <cell r="M912">
            <v>20</v>
          </cell>
          <cell r="N912">
            <v>87550</v>
          </cell>
        </row>
        <row r="913">
          <cell r="A913" t="str">
            <v>150000186-D16</v>
          </cell>
          <cell r="B913" t="str">
            <v>FS00</v>
          </cell>
          <cell r="C913" t="str">
            <v>150000186FS00</v>
          </cell>
          <cell r="D913">
            <v>150000186</v>
          </cell>
          <cell r="E913" t="str">
            <v>D16</v>
          </cell>
          <cell r="F913" t="str">
            <v>UN</v>
          </cell>
          <cell r="G913">
            <v>4932.2</v>
          </cell>
          <cell r="H913" t="str">
            <v>FS00</v>
          </cell>
          <cell r="I913" t="str">
            <v>UN</v>
          </cell>
          <cell r="J913" t="b">
            <v>1</v>
          </cell>
          <cell r="K913">
            <v>16</v>
          </cell>
          <cell r="L913">
            <v>1</v>
          </cell>
          <cell r="M913">
            <v>16</v>
          </cell>
          <cell r="N913">
            <v>78915.199999999997</v>
          </cell>
        </row>
        <row r="914">
          <cell r="A914" t="str">
            <v>150000188-D16</v>
          </cell>
          <cell r="B914" t="str">
            <v>FS00</v>
          </cell>
          <cell r="C914" t="str">
            <v>150000188FS00</v>
          </cell>
          <cell r="D914">
            <v>150000188</v>
          </cell>
          <cell r="E914" t="str">
            <v>D16</v>
          </cell>
          <cell r="F914" t="str">
            <v>UN</v>
          </cell>
          <cell r="G914">
            <v>4713.8100000000004</v>
          </cell>
          <cell r="H914" t="str">
            <v>FS00</v>
          </cell>
          <cell r="I914" t="str">
            <v>UN</v>
          </cell>
          <cell r="J914" t="b">
            <v>1</v>
          </cell>
          <cell r="K914">
            <v>16</v>
          </cell>
          <cell r="L914">
            <v>1</v>
          </cell>
          <cell r="M914">
            <v>16</v>
          </cell>
          <cell r="N914">
            <v>75420.960000000006</v>
          </cell>
        </row>
        <row r="915">
          <cell r="A915" t="str">
            <v>150001828-UN</v>
          </cell>
          <cell r="B915" t="str">
            <v>FS00</v>
          </cell>
          <cell r="C915" t="str">
            <v>150001828FS00</v>
          </cell>
          <cell r="D915">
            <v>150001828</v>
          </cell>
          <cell r="E915" t="str">
            <v>UN</v>
          </cell>
          <cell r="F915" t="str">
            <v>UN</v>
          </cell>
          <cell r="G915">
            <v>3406.57</v>
          </cell>
          <cell r="H915" t="str">
            <v>FS00</v>
          </cell>
          <cell r="I915" t="str">
            <v>UN</v>
          </cell>
          <cell r="J915" t="b">
            <v>1</v>
          </cell>
          <cell r="K915">
            <v>1</v>
          </cell>
          <cell r="L915">
            <v>1</v>
          </cell>
          <cell r="M915">
            <v>1</v>
          </cell>
          <cell r="N915">
            <v>3406.57</v>
          </cell>
        </row>
        <row r="916">
          <cell r="A916" t="str">
            <v>104522470-UN</v>
          </cell>
          <cell r="B916" t="str">
            <v>FS00</v>
          </cell>
          <cell r="C916" t="str">
            <v>104522470FS00</v>
          </cell>
          <cell r="D916">
            <v>104522470</v>
          </cell>
          <cell r="E916" t="str">
            <v>UN</v>
          </cell>
          <cell r="F916" t="str">
            <v>UN</v>
          </cell>
          <cell r="G916">
            <v>5384</v>
          </cell>
          <cell r="H916" t="str">
            <v>FS00</v>
          </cell>
          <cell r="I916" t="str">
            <v>UN</v>
          </cell>
          <cell r="J916" t="b">
            <v>1</v>
          </cell>
          <cell r="K916">
            <v>1</v>
          </cell>
          <cell r="L916">
            <v>1</v>
          </cell>
          <cell r="M916">
            <v>1</v>
          </cell>
          <cell r="N916">
            <v>5384</v>
          </cell>
        </row>
        <row r="917">
          <cell r="A917" t="str">
            <v>104541780-C24</v>
          </cell>
          <cell r="B917" t="str">
            <v>FS00</v>
          </cell>
          <cell r="C917" t="str">
            <v>104541780FS00</v>
          </cell>
          <cell r="D917">
            <v>104541780</v>
          </cell>
          <cell r="E917" t="str">
            <v>C24</v>
          </cell>
          <cell r="F917" t="str">
            <v>UN</v>
          </cell>
          <cell r="G917">
            <v>913.72916666666663</v>
          </cell>
          <cell r="H917" t="str">
            <v>FS00</v>
          </cell>
          <cell r="I917" t="str">
            <v>UN</v>
          </cell>
          <cell r="J917" t="b">
            <v>1</v>
          </cell>
          <cell r="K917">
            <v>24</v>
          </cell>
          <cell r="L917">
            <v>1</v>
          </cell>
          <cell r="M917">
            <v>24</v>
          </cell>
          <cell r="N917">
            <v>21929.5</v>
          </cell>
        </row>
        <row r="918">
          <cell r="A918" t="str">
            <v>104541770-C24</v>
          </cell>
          <cell r="B918" t="str">
            <v>FS00</v>
          </cell>
          <cell r="C918" t="str">
            <v>104541770FS00</v>
          </cell>
          <cell r="D918">
            <v>104541770</v>
          </cell>
          <cell r="E918" t="str">
            <v>C24</v>
          </cell>
          <cell r="F918" t="str">
            <v>UN</v>
          </cell>
          <cell r="G918">
            <v>903.13374999999996</v>
          </cell>
          <cell r="H918" t="str">
            <v>FS00</v>
          </cell>
          <cell r="I918" t="str">
            <v>UN</v>
          </cell>
          <cell r="J918" t="b">
            <v>1</v>
          </cell>
          <cell r="K918">
            <v>24</v>
          </cell>
          <cell r="L918">
            <v>1</v>
          </cell>
          <cell r="M918">
            <v>24</v>
          </cell>
          <cell r="N918">
            <v>21675.21</v>
          </cell>
        </row>
        <row r="919">
          <cell r="A919" t="str">
            <v>104547090-C06</v>
          </cell>
          <cell r="B919" t="str">
            <v>FS00</v>
          </cell>
          <cell r="C919" t="str">
            <v>104547090FS00</v>
          </cell>
          <cell r="D919">
            <v>104547090</v>
          </cell>
          <cell r="E919" t="str">
            <v>C06</v>
          </cell>
          <cell r="F919" t="str">
            <v>UN</v>
          </cell>
          <cell r="G919">
            <v>4647</v>
          </cell>
          <cell r="H919" t="str">
            <v>FS00</v>
          </cell>
          <cell r="I919" t="str">
            <v>UN</v>
          </cell>
          <cell r="J919" t="b">
            <v>1</v>
          </cell>
          <cell r="K919">
            <v>6</v>
          </cell>
          <cell r="L919">
            <v>1</v>
          </cell>
          <cell r="M919">
            <v>6</v>
          </cell>
          <cell r="N919">
            <v>27882</v>
          </cell>
        </row>
        <row r="920">
          <cell r="A920" t="str">
            <v>104320510-C24</v>
          </cell>
          <cell r="B920" t="str">
            <v>FS00</v>
          </cell>
          <cell r="C920" t="str">
            <v>104320510FS00</v>
          </cell>
          <cell r="D920">
            <v>104320510</v>
          </cell>
          <cell r="E920" t="str">
            <v>C24</v>
          </cell>
          <cell r="F920" t="str">
            <v>UN</v>
          </cell>
          <cell r="G920">
            <v>1333.4445833333334</v>
          </cell>
          <cell r="H920" t="str">
            <v>FS00</v>
          </cell>
          <cell r="I920" t="str">
            <v>UN</v>
          </cell>
          <cell r="J920" t="b">
            <v>1</v>
          </cell>
          <cell r="K920">
            <v>24</v>
          </cell>
          <cell r="L920">
            <v>1</v>
          </cell>
          <cell r="M920">
            <v>24</v>
          </cell>
          <cell r="N920">
            <v>32002.670000000002</v>
          </cell>
        </row>
        <row r="921">
          <cell r="A921" t="str">
            <v>104547030-C24</v>
          </cell>
          <cell r="B921" t="str">
            <v>FS00</v>
          </cell>
          <cell r="C921" t="str">
            <v>104547030FS00</v>
          </cell>
          <cell r="D921">
            <v>104547030</v>
          </cell>
          <cell r="E921" t="str">
            <v>C24</v>
          </cell>
          <cell r="F921" t="str">
            <v>UN</v>
          </cell>
          <cell r="G921">
            <v>1200</v>
          </cell>
          <cell r="H921" t="str">
            <v>FS00</v>
          </cell>
          <cell r="I921" t="str">
            <v>UN</v>
          </cell>
          <cell r="J921" t="b">
            <v>1</v>
          </cell>
          <cell r="K921">
            <v>24</v>
          </cell>
          <cell r="L921">
            <v>1</v>
          </cell>
          <cell r="M921">
            <v>24</v>
          </cell>
          <cell r="N921">
            <v>28800</v>
          </cell>
        </row>
        <row r="922">
          <cell r="A922" t="str">
            <v>104529080-C08</v>
          </cell>
          <cell r="B922" t="str">
            <v>FS00</v>
          </cell>
          <cell r="C922" t="str">
            <v>104529080FS00</v>
          </cell>
          <cell r="D922">
            <v>104529080</v>
          </cell>
          <cell r="E922" t="str">
            <v>C08</v>
          </cell>
          <cell r="F922" t="str">
            <v>UN</v>
          </cell>
          <cell r="G922">
            <v>4780</v>
          </cell>
          <cell r="H922" t="str">
            <v>FS00</v>
          </cell>
          <cell r="I922" t="str">
            <v>UN</v>
          </cell>
          <cell r="J922" t="b">
            <v>1</v>
          </cell>
          <cell r="K922">
            <v>8</v>
          </cell>
          <cell r="L922">
            <v>1</v>
          </cell>
          <cell r="M922">
            <v>8</v>
          </cell>
          <cell r="N922">
            <v>38240</v>
          </cell>
        </row>
        <row r="923">
          <cell r="A923" t="str">
            <v>104545230-C04</v>
          </cell>
          <cell r="B923" t="str">
            <v>FS00</v>
          </cell>
          <cell r="C923" t="str">
            <v>104545230FS00</v>
          </cell>
          <cell r="D923">
            <v>104545230</v>
          </cell>
          <cell r="E923" t="str">
            <v>C04</v>
          </cell>
          <cell r="F923" t="str">
            <v>UN</v>
          </cell>
          <cell r="G923">
            <v>13490</v>
          </cell>
          <cell r="H923" t="str">
            <v>FS00</v>
          </cell>
          <cell r="I923" t="str">
            <v>UN</v>
          </cell>
          <cell r="J923" t="b">
            <v>1</v>
          </cell>
          <cell r="K923">
            <v>4</v>
          </cell>
          <cell r="L923">
            <v>1</v>
          </cell>
          <cell r="M923">
            <v>4</v>
          </cell>
          <cell r="N923">
            <v>53960</v>
          </cell>
        </row>
        <row r="924">
          <cell r="A924" t="str">
            <v>104300450-C04</v>
          </cell>
          <cell r="B924" t="str">
            <v>FS00</v>
          </cell>
          <cell r="C924" t="str">
            <v>104300450FS00</v>
          </cell>
          <cell r="D924">
            <v>104300450</v>
          </cell>
          <cell r="E924" t="str">
            <v>C04</v>
          </cell>
          <cell r="F924" t="str">
            <v>C04</v>
          </cell>
          <cell r="G924">
            <v>32760</v>
          </cell>
          <cell r="H924" t="str">
            <v>FS00</v>
          </cell>
          <cell r="I924" t="str">
            <v>C04</v>
          </cell>
          <cell r="J924" t="b">
            <v>1</v>
          </cell>
          <cell r="K924">
            <v>1</v>
          </cell>
          <cell r="L924">
            <v>1</v>
          </cell>
          <cell r="M924">
            <v>1</v>
          </cell>
          <cell r="N924">
            <v>32760</v>
          </cell>
        </row>
        <row r="925">
          <cell r="A925" t="str">
            <v>104538050-C10</v>
          </cell>
          <cell r="B925" t="str">
            <v>FS00</v>
          </cell>
          <cell r="C925" t="str">
            <v>104538050FS00</v>
          </cell>
          <cell r="D925">
            <v>104538050</v>
          </cell>
          <cell r="E925" t="str">
            <v>C10</v>
          </cell>
          <cell r="F925" t="str">
            <v>UN</v>
          </cell>
          <cell r="G925">
            <v>3300</v>
          </cell>
          <cell r="H925" t="str">
            <v>FS00</v>
          </cell>
          <cell r="I925" t="str">
            <v>UN</v>
          </cell>
          <cell r="J925" t="b">
            <v>1</v>
          </cell>
          <cell r="K925">
            <v>10</v>
          </cell>
          <cell r="L925">
            <v>1</v>
          </cell>
          <cell r="M925">
            <v>10</v>
          </cell>
          <cell r="N925">
            <v>33000</v>
          </cell>
        </row>
        <row r="926">
          <cell r="A926" t="str">
            <v>104538040-C10</v>
          </cell>
          <cell r="B926" t="str">
            <v>FS00</v>
          </cell>
          <cell r="C926" t="str">
            <v>104538040FS00</v>
          </cell>
          <cell r="D926">
            <v>104538040</v>
          </cell>
          <cell r="E926" t="str">
            <v>C10</v>
          </cell>
          <cell r="F926" t="str">
            <v>UN</v>
          </cell>
          <cell r="G926">
            <v>3316</v>
          </cell>
          <cell r="H926" t="str">
            <v>FS00</v>
          </cell>
          <cell r="I926" t="str">
            <v>UN</v>
          </cell>
          <cell r="J926" t="b">
            <v>1</v>
          </cell>
          <cell r="K926">
            <v>10</v>
          </cell>
          <cell r="L926">
            <v>1</v>
          </cell>
          <cell r="M926">
            <v>10</v>
          </cell>
          <cell r="N926">
            <v>33160</v>
          </cell>
        </row>
        <row r="927">
          <cell r="A927" t="str">
            <v>104538030-C10</v>
          </cell>
          <cell r="B927" t="str">
            <v>FS00</v>
          </cell>
          <cell r="C927" t="str">
            <v>104538030FS00</v>
          </cell>
          <cell r="D927">
            <v>104538030</v>
          </cell>
          <cell r="E927" t="str">
            <v>C10</v>
          </cell>
          <cell r="F927" t="str">
            <v>UN</v>
          </cell>
          <cell r="G927">
            <v>1800</v>
          </cell>
          <cell r="H927" t="str">
            <v>FS00</v>
          </cell>
          <cell r="I927" t="str">
            <v>UN</v>
          </cell>
          <cell r="J927" t="b">
            <v>1</v>
          </cell>
          <cell r="K927">
            <v>10</v>
          </cell>
          <cell r="L927">
            <v>1</v>
          </cell>
          <cell r="M927">
            <v>10</v>
          </cell>
          <cell r="N927">
            <v>18000</v>
          </cell>
        </row>
        <row r="928">
          <cell r="A928" t="str">
            <v>104537990-C10</v>
          </cell>
          <cell r="B928" t="str">
            <v>FS00</v>
          </cell>
          <cell r="C928" t="str">
            <v>104537990FS00</v>
          </cell>
          <cell r="D928">
            <v>104537990</v>
          </cell>
          <cell r="E928" t="str">
            <v>C10</v>
          </cell>
          <cell r="F928" t="str">
            <v>UN</v>
          </cell>
          <cell r="G928">
            <v>2750</v>
          </cell>
          <cell r="H928" t="str">
            <v>FS00</v>
          </cell>
          <cell r="I928" t="str">
            <v>UN</v>
          </cell>
          <cell r="J928" t="b">
            <v>1</v>
          </cell>
          <cell r="K928">
            <v>10</v>
          </cell>
          <cell r="L928">
            <v>1</v>
          </cell>
          <cell r="M928">
            <v>10</v>
          </cell>
          <cell r="N928">
            <v>27500</v>
          </cell>
        </row>
        <row r="929">
          <cell r="A929" t="str">
            <v>104537980-C10</v>
          </cell>
          <cell r="B929" t="str">
            <v>FS00</v>
          </cell>
          <cell r="C929" t="str">
            <v>104537980FS00</v>
          </cell>
          <cell r="D929">
            <v>104537980</v>
          </cell>
          <cell r="E929" t="str">
            <v>C10</v>
          </cell>
          <cell r="F929" t="str">
            <v>UN</v>
          </cell>
          <cell r="G929">
            <v>3350</v>
          </cell>
          <cell r="H929" t="str">
            <v>FS00</v>
          </cell>
          <cell r="I929" t="str">
            <v>UN</v>
          </cell>
          <cell r="J929" t="b">
            <v>1</v>
          </cell>
          <cell r="K929">
            <v>10</v>
          </cell>
          <cell r="L929">
            <v>1</v>
          </cell>
          <cell r="M929">
            <v>10</v>
          </cell>
          <cell r="N929">
            <v>33500</v>
          </cell>
        </row>
        <row r="930">
          <cell r="A930" t="str">
            <v>104538020-C10</v>
          </cell>
          <cell r="B930" t="str">
            <v>FS00</v>
          </cell>
          <cell r="C930" t="str">
            <v>104538020FS00</v>
          </cell>
          <cell r="D930">
            <v>104538020</v>
          </cell>
          <cell r="E930" t="str">
            <v>C10</v>
          </cell>
          <cell r="F930" t="str">
            <v>UN</v>
          </cell>
          <cell r="G930">
            <v>3600</v>
          </cell>
          <cell r="H930" t="str">
            <v>FS00</v>
          </cell>
          <cell r="I930" t="str">
            <v>UN</v>
          </cell>
          <cell r="J930" t="b">
            <v>1</v>
          </cell>
          <cell r="K930">
            <v>10</v>
          </cell>
          <cell r="L930">
            <v>1</v>
          </cell>
          <cell r="M930">
            <v>10</v>
          </cell>
          <cell r="N930">
            <v>36000</v>
          </cell>
        </row>
        <row r="931">
          <cell r="A931" t="str">
            <v>104538010-C10</v>
          </cell>
          <cell r="B931" t="str">
            <v>FS00</v>
          </cell>
          <cell r="C931" t="str">
            <v>104538010FS00</v>
          </cell>
          <cell r="D931">
            <v>104538010</v>
          </cell>
          <cell r="E931" t="str">
            <v>C10</v>
          </cell>
          <cell r="F931" t="str">
            <v>UN</v>
          </cell>
          <cell r="G931">
            <v>2100</v>
          </cell>
          <cell r="H931" t="str">
            <v>FS00</v>
          </cell>
          <cell r="I931" t="str">
            <v>UN</v>
          </cell>
          <cell r="J931" t="b">
            <v>1</v>
          </cell>
          <cell r="K931">
            <v>10</v>
          </cell>
          <cell r="L931">
            <v>1</v>
          </cell>
          <cell r="M931">
            <v>10</v>
          </cell>
          <cell r="N931">
            <v>21000</v>
          </cell>
        </row>
        <row r="932">
          <cell r="A932" t="str">
            <v>104544650-C10</v>
          </cell>
          <cell r="B932" t="str">
            <v>FS00</v>
          </cell>
          <cell r="C932" t="str">
            <v>104544650FS00</v>
          </cell>
          <cell r="D932">
            <v>104544650</v>
          </cell>
          <cell r="E932" t="str">
            <v>C10</v>
          </cell>
          <cell r="F932" t="str">
            <v>UN</v>
          </cell>
          <cell r="G932">
            <v>1229</v>
          </cell>
          <cell r="H932" t="str">
            <v>FS00</v>
          </cell>
          <cell r="I932" t="str">
            <v>UN</v>
          </cell>
          <cell r="J932" t="b">
            <v>1</v>
          </cell>
          <cell r="K932">
            <v>10</v>
          </cell>
          <cell r="L932">
            <v>1</v>
          </cell>
          <cell r="M932">
            <v>10</v>
          </cell>
          <cell r="N932">
            <v>12290</v>
          </cell>
        </row>
        <row r="933">
          <cell r="A933" t="str">
            <v>104300530-C04</v>
          </cell>
          <cell r="B933" t="str">
            <v>FS00</v>
          </cell>
          <cell r="C933" t="str">
            <v>104300530FS00</v>
          </cell>
          <cell r="D933">
            <v>104300530</v>
          </cell>
          <cell r="E933" t="str">
            <v>C04</v>
          </cell>
          <cell r="F933" t="str">
            <v>UN</v>
          </cell>
          <cell r="G933">
            <v>3100.31</v>
          </cell>
          <cell r="H933" t="str">
            <v>FS00</v>
          </cell>
          <cell r="I933" t="str">
            <v>UN</v>
          </cell>
          <cell r="J933" t="b">
            <v>1</v>
          </cell>
          <cell r="K933">
            <v>4</v>
          </cell>
          <cell r="L933">
            <v>1</v>
          </cell>
          <cell r="M933">
            <v>4</v>
          </cell>
          <cell r="N933">
            <v>12401.24</v>
          </cell>
        </row>
        <row r="934">
          <cell r="A934" t="str">
            <v>104520710-C06</v>
          </cell>
          <cell r="B934" t="str">
            <v>FS00</v>
          </cell>
          <cell r="C934" t="str">
            <v>104520710FS00</v>
          </cell>
          <cell r="D934">
            <v>104520710</v>
          </cell>
          <cell r="E934" t="str">
            <v>C06</v>
          </cell>
          <cell r="F934" t="str">
            <v>UN</v>
          </cell>
          <cell r="G934">
            <v>2114</v>
          </cell>
          <cell r="H934" t="str">
            <v>FS00</v>
          </cell>
          <cell r="I934" t="str">
            <v>UN</v>
          </cell>
          <cell r="J934" t="b">
            <v>1</v>
          </cell>
          <cell r="K934">
            <v>6</v>
          </cell>
          <cell r="L934">
            <v>1</v>
          </cell>
          <cell r="M934">
            <v>6</v>
          </cell>
          <cell r="N934">
            <v>12684</v>
          </cell>
        </row>
        <row r="935">
          <cell r="A935" t="str">
            <v>104547040-C10</v>
          </cell>
          <cell r="B935" t="str">
            <v>FS00</v>
          </cell>
          <cell r="C935" t="str">
            <v>104547040FS00</v>
          </cell>
          <cell r="D935">
            <v>104547040</v>
          </cell>
          <cell r="E935" t="str">
            <v>C10</v>
          </cell>
          <cell r="F935" t="str">
            <v>UN</v>
          </cell>
          <cell r="G935">
            <v>1790</v>
          </cell>
          <cell r="H935" t="str">
            <v>FS00</v>
          </cell>
          <cell r="I935" t="str">
            <v>UN</v>
          </cell>
          <cell r="J935" t="b">
            <v>1</v>
          </cell>
          <cell r="K935">
            <v>10</v>
          </cell>
          <cell r="L935">
            <v>1</v>
          </cell>
          <cell r="M935">
            <v>10</v>
          </cell>
          <cell r="N935">
            <v>17900</v>
          </cell>
        </row>
        <row r="936">
          <cell r="A936" t="str">
            <v>104532660-UN</v>
          </cell>
          <cell r="B936" t="str">
            <v>FS00</v>
          </cell>
          <cell r="C936" t="str">
            <v>104532660FS00</v>
          </cell>
          <cell r="D936">
            <v>104532660</v>
          </cell>
          <cell r="E936" t="str">
            <v>UN</v>
          </cell>
          <cell r="F936" t="str">
            <v>UN</v>
          </cell>
          <cell r="G936">
            <v>75942</v>
          </cell>
          <cell r="H936" t="str">
            <v>FS00</v>
          </cell>
          <cell r="I936" t="str">
            <v>UN</v>
          </cell>
          <cell r="J936" t="b">
            <v>1</v>
          </cell>
          <cell r="K936">
            <v>1</v>
          </cell>
          <cell r="L936">
            <v>1</v>
          </cell>
          <cell r="M936">
            <v>1</v>
          </cell>
          <cell r="N936">
            <v>75942</v>
          </cell>
        </row>
        <row r="937">
          <cell r="A937" t="str">
            <v>104526080-C10</v>
          </cell>
          <cell r="B937" t="str">
            <v>FS00</v>
          </cell>
          <cell r="C937" t="str">
            <v>104526080FS00</v>
          </cell>
          <cell r="D937">
            <v>104526080</v>
          </cell>
          <cell r="E937" t="str">
            <v>C10</v>
          </cell>
          <cell r="F937" t="str">
            <v>UN</v>
          </cell>
          <cell r="G937">
            <v>900.02</v>
          </cell>
          <cell r="H937" t="str">
            <v>FS00</v>
          </cell>
          <cell r="I937" t="str">
            <v>UN</v>
          </cell>
          <cell r="J937" t="b">
            <v>1</v>
          </cell>
          <cell r="K937">
            <v>10</v>
          </cell>
          <cell r="L937">
            <v>1</v>
          </cell>
          <cell r="M937">
            <v>10</v>
          </cell>
          <cell r="N937">
            <v>9000.2000000000007</v>
          </cell>
        </row>
        <row r="938">
          <cell r="A938" t="str">
            <v>150000400-C16</v>
          </cell>
          <cell r="B938" t="str">
            <v>FS00</v>
          </cell>
          <cell r="C938" t="str">
            <v>150000400FS00</v>
          </cell>
          <cell r="D938">
            <v>150000400</v>
          </cell>
          <cell r="E938" t="str">
            <v>C16</v>
          </cell>
          <cell r="F938" t="str">
            <v>UN</v>
          </cell>
          <cell r="G938">
            <v>3586.05</v>
          </cell>
          <cell r="H938" t="str">
            <v>FS00</v>
          </cell>
          <cell r="I938" t="str">
            <v>UN</v>
          </cell>
          <cell r="J938" t="b">
            <v>1</v>
          </cell>
          <cell r="K938">
            <v>16</v>
          </cell>
          <cell r="L938">
            <v>1</v>
          </cell>
          <cell r="M938">
            <v>16</v>
          </cell>
          <cell r="N938">
            <v>57376.800000000003</v>
          </cell>
        </row>
        <row r="939">
          <cell r="A939" t="str">
            <v>104530550-C14</v>
          </cell>
          <cell r="B939" t="str">
            <v>FS00</v>
          </cell>
          <cell r="C939" t="str">
            <v>104530550FS00</v>
          </cell>
          <cell r="D939">
            <v>104530550</v>
          </cell>
          <cell r="E939" t="str">
            <v>C14</v>
          </cell>
          <cell r="F939" t="str">
            <v>UN</v>
          </cell>
          <cell r="G939">
            <v>2711</v>
          </cell>
          <cell r="H939" t="str">
            <v>FS00</v>
          </cell>
          <cell r="I939" t="str">
            <v>UN</v>
          </cell>
          <cell r="J939" t="b">
            <v>1</v>
          </cell>
          <cell r="K939">
            <v>14</v>
          </cell>
          <cell r="L939">
            <v>1</v>
          </cell>
          <cell r="M939">
            <v>14</v>
          </cell>
          <cell r="N939">
            <v>37954</v>
          </cell>
        </row>
        <row r="940">
          <cell r="A940" t="str">
            <v>108000144-C10</v>
          </cell>
          <cell r="B940" t="str">
            <v>FS00</v>
          </cell>
          <cell r="C940" t="str">
            <v>108000144FS00</v>
          </cell>
          <cell r="D940">
            <v>108000144</v>
          </cell>
          <cell r="E940" t="str">
            <v>C10</v>
          </cell>
          <cell r="F940" t="str">
            <v>UN</v>
          </cell>
          <cell r="G940">
            <v>2560</v>
          </cell>
          <cell r="H940" t="str">
            <v>FS00</v>
          </cell>
          <cell r="I940" t="str">
            <v>UN</v>
          </cell>
          <cell r="J940" t="b">
            <v>1</v>
          </cell>
          <cell r="K940">
            <v>10</v>
          </cell>
          <cell r="L940">
            <v>1</v>
          </cell>
          <cell r="M940">
            <v>10</v>
          </cell>
          <cell r="N940">
            <v>25600</v>
          </cell>
        </row>
        <row r="941">
          <cell r="A941" t="str">
            <v>104534140-C45</v>
          </cell>
          <cell r="B941" t="str">
            <v>FS00</v>
          </cell>
          <cell r="C941" t="str">
            <v>104534140FS00</v>
          </cell>
          <cell r="D941">
            <v>104534140</v>
          </cell>
          <cell r="E941" t="str">
            <v>C45</v>
          </cell>
          <cell r="F941" t="str">
            <v>UN</v>
          </cell>
          <cell r="G941">
            <v>7288</v>
          </cell>
          <cell r="H941" t="str">
            <v>FS00</v>
          </cell>
          <cell r="I941" t="str">
            <v>UN</v>
          </cell>
          <cell r="J941" t="b">
            <v>1</v>
          </cell>
          <cell r="K941">
            <v>45</v>
          </cell>
          <cell r="L941">
            <v>1</v>
          </cell>
          <cell r="M941">
            <v>45</v>
          </cell>
          <cell r="N941">
            <v>327960</v>
          </cell>
        </row>
        <row r="942">
          <cell r="A942" t="str">
            <v>150001863-C10</v>
          </cell>
          <cell r="B942" t="str">
            <v>FS00</v>
          </cell>
          <cell r="C942" t="str">
            <v>150001863FS00</v>
          </cell>
          <cell r="D942">
            <v>150001863</v>
          </cell>
          <cell r="E942" t="str">
            <v>C10</v>
          </cell>
          <cell r="F942" t="e">
            <v>#N/A</v>
          </cell>
          <cell r="G942" t="e">
            <v>#N/A</v>
          </cell>
          <cell r="H942" t="e">
            <v>#N/A</v>
          </cell>
          <cell r="I942" t="str">
            <v>UN</v>
          </cell>
          <cell r="J942" t="e">
            <v>#N/A</v>
          </cell>
          <cell r="K942">
            <v>10</v>
          </cell>
          <cell r="L942">
            <v>1</v>
          </cell>
          <cell r="M942">
            <v>10</v>
          </cell>
          <cell r="N942" t="e">
            <v>#N/A</v>
          </cell>
        </row>
        <row r="943">
          <cell r="A943" t="str">
            <v>104540320-D30</v>
          </cell>
          <cell r="B943" t="str">
            <v>FS00</v>
          </cell>
          <cell r="C943" t="str">
            <v>104540320FS00</v>
          </cell>
          <cell r="D943">
            <v>104540320</v>
          </cell>
          <cell r="E943" t="str">
            <v>D30</v>
          </cell>
          <cell r="F943" t="str">
            <v>UN</v>
          </cell>
          <cell r="G943">
            <v>501</v>
          </cell>
          <cell r="H943" t="str">
            <v>FS00</v>
          </cell>
          <cell r="I943" t="str">
            <v>UN</v>
          </cell>
          <cell r="J943" t="b">
            <v>1</v>
          </cell>
          <cell r="K943">
            <v>30</v>
          </cell>
          <cell r="L943">
            <v>1</v>
          </cell>
          <cell r="M943">
            <v>30</v>
          </cell>
          <cell r="N943">
            <v>15030</v>
          </cell>
        </row>
        <row r="944">
          <cell r="A944" t="str">
            <v>104526990-D30</v>
          </cell>
          <cell r="B944" t="str">
            <v>FS00</v>
          </cell>
          <cell r="C944" t="str">
            <v>104526990FS00</v>
          </cell>
          <cell r="D944">
            <v>104526990</v>
          </cell>
          <cell r="E944" t="str">
            <v>D30</v>
          </cell>
          <cell r="F944" t="str">
            <v>UN</v>
          </cell>
          <cell r="G944">
            <v>516</v>
          </cell>
          <cell r="H944" t="str">
            <v>FS00</v>
          </cell>
          <cell r="I944" t="str">
            <v>UN</v>
          </cell>
          <cell r="J944" t="b">
            <v>1</v>
          </cell>
          <cell r="K944">
            <v>30</v>
          </cell>
          <cell r="L944">
            <v>1</v>
          </cell>
          <cell r="M944">
            <v>30</v>
          </cell>
          <cell r="N944">
            <v>15480</v>
          </cell>
        </row>
        <row r="945">
          <cell r="A945" t="str">
            <v>104526980-D30</v>
          </cell>
          <cell r="B945" t="str">
            <v>FS00</v>
          </cell>
          <cell r="C945" t="str">
            <v>104526980FS00</v>
          </cell>
          <cell r="D945">
            <v>104526980</v>
          </cell>
          <cell r="E945" t="str">
            <v>D30</v>
          </cell>
          <cell r="F945" t="str">
            <v>UN</v>
          </cell>
          <cell r="G945">
            <v>556</v>
          </cell>
          <cell r="H945" t="str">
            <v>FS00</v>
          </cell>
          <cell r="I945" t="str">
            <v>UN</v>
          </cell>
          <cell r="J945" t="b">
            <v>1</v>
          </cell>
          <cell r="K945">
            <v>30</v>
          </cell>
          <cell r="L945">
            <v>1</v>
          </cell>
          <cell r="M945">
            <v>30</v>
          </cell>
          <cell r="N945">
            <v>16680</v>
          </cell>
        </row>
        <row r="946">
          <cell r="A946" t="str">
            <v>102500040-C12</v>
          </cell>
          <cell r="B946" t="str">
            <v>FS00</v>
          </cell>
          <cell r="C946" t="str">
            <v>102500040FS00</v>
          </cell>
          <cell r="D946">
            <v>102500040</v>
          </cell>
          <cell r="E946" t="str">
            <v>C12</v>
          </cell>
          <cell r="F946" t="str">
            <v>UN</v>
          </cell>
          <cell r="G946">
            <v>1200.0516666666667</v>
          </cell>
          <cell r="H946" t="str">
            <v>FS00</v>
          </cell>
          <cell r="I946" t="str">
            <v>UN</v>
          </cell>
          <cell r="J946" t="b">
            <v>1</v>
          </cell>
          <cell r="K946">
            <v>12</v>
          </cell>
          <cell r="L946">
            <v>1</v>
          </cell>
          <cell r="M946">
            <v>12</v>
          </cell>
          <cell r="N946">
            <v>14400.62</v>
          </cell>
        </row>
        <row r="947">
          <cell r="A947" t="str">
            <v>150001831-C48</v>
          </cell>
          <cell r="B947" t="str">
            <v>FS00</v>
          </cell>
          <cell r="C947" t="str">
            <v>150001831FS00</v>
          </cell>
          <cell r="D947">
            <v>150001831</v>
          </cell>
          <cell r="E947" t="str">
            <v>C48</v>
          </cell>
          <cell r="F947" t="str">
            <v>UN</v>
          </cell>
          <cell r="G947">
            <v>428.13</v>
          </cell>
          <cell r="H947" t="str">
            <v>FS00</v>
          </cell>
          <cell r="I947" t="str">
            <v>UN</v>
          </cell>
          <cell r="J947" t="b">
            <v>1</v>
          </cell>
          <cell r="K947">
            <v>48</v>
          </cell>
          <cell r="L947">
            <v>1</v>
          </cell>
          <cell r="M947">
            <v>48</v>
          </cell>
          <cell r="N947">
            <v>20550.239999999998</v>
          </cell>
        </row>
        <row r="948">
          <cell r="A948" t="str">
            <v>102200083-C24</v>
          </cell>
          <cell r="B948" t="str">
            <v>FS00</v>
          </cell>
          <cell r="C948" t="str">
            <v>102200083FS00</v>
          </cell>
          <cell r="D948">
            <v>102200083</v>
          </cell>
          <cell r="E948" t="str">
            <v>C24</v>
          </cell>
          <cell r="F948" t="str">
            <v>UN</v>
          </cell>
          <cell r="G948">
            <v>383.71499999999997</v>
          </cell>
          <cell r="H948" t="str">
            <v>FS00</v>
          </cell>
          <cell r="I948" t="str">
            <v>UN</v>
          </cell>
          <cell r="J948" t="b">
            <v>1</v>
          </cell>
          <cell r="K948">
            <v>24</v>
          </cell>
          <cell r="L948">
            <v>1</v>
          </cell>
          <cell r="M948">
            <v>24</v>
          </cell>
          <cell r="N948">
            <v>9209.16</v>
          </cell>
        </row>
        <row r="949">
          <cell r="A949" t="str">
            <v>104540260-D30</v>
          </cell>
          <cell r="B949" t="str">
            <v>FS00</v>
          </cell>
          <cell r="C949" t="str">
            <v>104540260FS00</v>
          </cell>
          <cell r="D949">
            <v>104540260</v>
          </cell>
          <cell r="E949" t="str">
            <v>D30</v>
          </cell>
          <cell r="F949" t="str">
            <v>UN</v>
          </cell>
          <cell r="G949">
            <v>491</v>
          </cell>
          <cell r="H949" t="str">
            <v>FS00</v>
          </cell>
          <cell r="I949" t="str">
            <v>UN</v>
          </cell>
          <cell r="J949" t="b">
            <v>1</v>
          </cell>
          <cell r="K949">
            <v>30</v>
          </cell>
          <cell r="L949">
            <v>1</v>
          </cell>
          <cell r="M949">
            <v>30</v>
          </cell>
          <cell r="N949">
            <v>14730</v>
          </cell>
        </row>
        <row r="950">
          <cell r="A950" t="str">
            <v>104540340-D30</v>
          </cell>
          <cell r="B950" t="str">
            <v>FS00</v>
          </cell>
          <cell r="C950" t="str">
            <v>104540340FS00</v>
          </cell>
          <cell r="D950">
            <v>104540340</v>
          </cell>
          <cell r="E950" t="str">
            <v>D30</v>
          </cell>
          <cell r="F950" t="str">
            <v>UN</v>
          </cell>
          <cell r="G950">
            <v>480</v>
          </cell>
          <cell r="H950" t="str">
            <v>FS00</v>
          </cell>
          <cell r="I950" t="str">
            <v>UN</v>
          </cell>
          <cell r="J950" t="b">
            <v>1</v>
          </cell>
          <cell r="K950">
            <v>30</v>
          </cell>
          <cell r="L950">
            <v>1</v>
          </cell>
          <cell r="M950">
            <v>30</v>
          </cell>
          <cell r="N950">
            <v>14400</v>
          </cell>
        </row>
        <row r="951">
          <cell r="A951" t="str">
            <v>104544220-C03</v>
          </cell>
          <cell r="B951" t="str">
            <v>FS00</v>
          </cell>
          <cell r="C951" t="str">
            <v>104544220FS00</v>
          </cell>
          <cell r="D951">
            <v>104544220</v>
          </cell>
          <cell r="E951" t="str">
            <v>C03</v>
          </cell>
          <cell r="F951" t="str">
            <v>UN</v>
          </cell>
          <cell r="G951">
            <v>11661</v>
          </cell>
          <cell r="H951" t="str">
            <v>FS00</v>
          </cell>
          <cell r="I951" t="str">
            <v>UN</v>
          </cell>
          <cell r="J951" t="b">
            <v>1</v>
          </cell>
          <cell r="K951">
            <v>3</v>
          </cell>
          <cell r="L951">
            <v>1</v>
          </cell>
          <cell r="M951">
            <v>3</v>
          </cell>
          <cell r="N951">
            <v>34983</v>
          </cell>
        </row>
        <row r="952">
          <cell r="A952" t="str">
            <v>102200085-C12</v>
          </cell>
          <cell r="B952" t="str">
            <v>FS00</v>
          </cell>
          <cell r="C952" t="str">
            <v>102200085FS00</v>
          </cell>
          <cell r="D952">
            <v>102200085</v>
          </cell>
          <cell r="E952" t="str">
            <v>C12</v>
          </cell>
          <cell r="F952" t="str">
            <v>UN</v>
          </cell>
          <cell r="G952">
            <v>384.46083333333331</v>
          </cell>
          <cell r="H952" t="str">
            <v>FS00</v>
          </cell>
          <cell r="I952" t="str">
            <v>UN</v>
          </cell>
          <cell r="J952" t="b">
            <v>1</v>
          </cell>
          <cell r="K952">
            <v>12</v>
          </cell>
          <cell r="L952">
            <v>1</v>
          </cell>
          <cell r="M952">
            <v>12</v>
          </cell>
          <cell r="N952">
            <v>4613.53</v>
          </cell>
        </row>
        <row r="953">
          <cell r="A953" t="str">
            <v>102200086-C24</v>
          </cell>
          <cell r="B953" t="str">
            <v>FS00</v>
          </cell>
          <cell r="C953" t="str">
            <v>102200086FS00</v>
          </cell>
          <cell r="D953">
            <v>102200086</v>
          </cell>
          <cell r="E953" t="str">
            <v>C24</v>
          </cell>
          <cell r="F953" t="str">
            <v>UN</v>
          </cell>
          <cell r="G953">
            <v>397.48750000000001</v>
          </cell>
          <cell r="H953" t="str">
            <v>FS00</v>
          </cell>
          <cell r="I953" t="str">
            <v>UN</v>
          </cell>
          <cell r="J953" t="b">
            <v>1</v>
          </cell>
          <cell r="K953">
            <v>24</v>
          </cell>
          <cell r="L953">
            <v>1</v>
          </cell>
          <cell r="M953">
            <v>24</v>
          </cell>
          <cell r="N953">
            <v>9539.7000000000007</v>
          </cell>
        </row>
        <row r="954">
          <cell r="A954" t="str">
            <v>104540270-D25</v>
          </cell>
          <cell r="B954" t="str">
            <v>FS00</v>
          </cell>
          <cell r="C954" t="str">
            <v>104540270FS00</v>
          </cell>
          <cell r="D954">
            <v>104540270</v>
          </cell>
          <cell r="E954" t="str">
            <v>D25</v>
          </cell>
          <cell r="F954" t="str">
            <v>UN</v>
          </cell>
          <cell r="G954">
            <v>482</v>
          </cell>
          <cell r="H954" t="str">
            <v>FS00</v>
          </cell>
          <cell r="I954" t="str">
            <v>UN</v>
          </cell>
          <cell r="J954" t="b">
            <v>1</v>
          </cell>
          <cell r="K954">
            <v>25</v>
          </cell>
          <cell r="L954">
            <v>1</v>
          </cell>
          <cell r="M954">
            <v>25</v>
          </cell>
          <cell r="N954">
            <v>12050</v>
          </cell>
        </row>
        <row r="955">
          <cell r="A955" t="str">
            <v>104330270-C04</v>
          </cell>
          <cell r="B955" t="str">
            <v>FS00</v>
          </cell>
          <cell r="C955" t="str">
            <v>104330270FS00</v>
          </cell>
          <cell r="D955">
            <v>104330270</v>
          </cell>
          <cell r="E955" t="str">
            <v>C04</v>
          </cell>
          <cell r="F955" t="e">
            <v>#N/A</v>
          </cell>
          <cell r="G955" t="e">
            <v>#N/A</v>
          </cell>
          <cell r="H955" t="e">
            <v>#N/A</v>
          </cell>
          <cell r="I955" t="str">
            <v>C04</v>
          </cell>
          <cell r="J955" t="e">
            <v>#N/A</v>
          </cell>
          <cell r="K955">
            <v>1</v>
          </cell>
          <cell r="L955">
            <v>1</v>
          </cell>
          <cell r="M955">
            <v>1</v>
          </cell>
          <cell r="N955" t="e">
            <v>#N/A</v>
          </cell>
        </row>
        <row r="956">
          <cell r="A956" t="str">
            <v>104538340-C14</v>
          </cell>
          <cell r="B956" t="str">
            <v>FS00</v>
          </cell>
          <cell r="C956" t="str">
            <v>104538340FS00</v>
          </cell>
          <cell r="D956">
            <v>104538340</v>
          </cell>
          <cell r="E956" t="str">
            <v>C14</v>
          </cell>
          <cell r="F956" t="str">
            <v>UN</v>
          </cell>
          <cell r="G956">
            <v>1400</v>
          </cell>
          <cell r="H956" t="str">
            <v>FS00</v>
          </cell>
          <cell r="I956" t="str">
            <v>UN</v>
          </cell>
          <cell r="J956" t="b">
            <v>1</v>
          </cell>
          <cell r="K956">
            <v>14</v>
          </cell>
          <cell r="L956">
            <v>1</v>
          </cell>
          <cell r="M956">
            <v>14</v>
          </cell>
          <cell r="N956">
            <v>19600</v>
          </cell>
        </row>
        <row r="957">
          <cell r="A957" t="str">
            <v>104340780-C05</v>
          </cell>
          <cell r="B957" t="str">
            <v>FS00</v>
          </cell>
          <cell r="C957" t="str">
            <v>104340780FS00</v>
          </cell>
          <cell r="D957">
            <v>104340780</v>
          </cell>
          <cell r="E957" t="str">
            <v>C05</v>
          </cell>
          <cell r="F957" t="str">
            <v>KG</v>
          </cell>
          <cell r="G957">
            <v>3922.83</v>
          </cell>
          <cell r="H957" t="str">
            <v>FS00</v>
          </cell>
          <cell r="I957" t="str">
            <v>KG</v>
          </cell>
          <cell r="J957" t="b">
            <v>1</v>
          </cell>
          <cell r="K957">
            <v>5</v>
          </cell>
          <cell r="L957">
            <v>1</v>
          </cell>
          <cell r="M957">
            <v>5</v>
          </cell>
          <cell r="N957">
            <v>19614.150000000001</v>
          </cell>
        </row>
        <row r="958">
          <cell r="A958" t="str">
            <v>104539120-C05</v>
          </cell>
          <cell r="B958" t="str">
            <v>FS00</v>
          </cell>
          <cell r="C958" t="str">
            <v>104539120FS00</v>
          </cell>
          <cell r="D958">
            <v>104539120</v>
          </cell>
          <cell r="E958" t="str">
            <v>C05</v>
          </cell>
          <cell r="F958" t="str">
            <v>UN</v>
          </cell>
          <cell r="G958">
            <v>4528</v>
          </cell>
          <cell r="H958" t="str">
            <v>FS00</v>
          </cell>
          <cell r="I958" t="str">
            <v>UN</v>
          </cell>
          <cell r="J958" t="b">
            <v>1</v>
          </cell>
          <cell r="K958">
            <v>5</v>
          </cell>
          <cell r="L958">
            <v>1</v>
          </cell>
          <cell r="M958">
            <v>5</v>
          </cell>
          <cell r="N958">
            <v>22640</v>
          </cell>
        </row>
        <row r="959">
          <cell r="A959" t="str">
            <v>104340790-C05</v>
          </cell>
          <cell r="B959" t="str">
            <v>FS00</v>
          </cell>
          <cell r="C959" t="str">
            <v>104340790FS00</v>
          </cell>
          <cell r="D959">
            <v>104340790</v>
          </cell>
          <cell r="E959" t="str">
            <v>C05</v>
          </cell>
          <cell r="F959" t="str">
            <v>KG</v>
          </cell>
          <cell r="G959">
            <v>4073.45</v>
          </cell>
          <cell r="H959" t="str">
            <v>FS00</v>
          </cell>
          <cell r="I959" t="str">
            <v>KG</v>
          </cell>
          <cell r="J959" t="b">
            <v>1</v>
          </cell>
          <cell r="K959">
            <v>5</v>
          </cell>
          <cell r="L959">
            <v>1</v>
          </cell>
          <cell r="M959">
            <v>5</v>
          </cell>
          <cell r="N959">
            <v>20367.25</v>
          </cell>
        </row>
        <row r="960">
          <cell r="A960" t="str">
            <v>104519290-C05</v>
          </cell>
          <cell r="B960" t="str">
            <v>FS00</v>
          </cell>
          <cell r="C960" t="str">
            <v>104519290FS00</v>
          </cell>
          <cell r="D960">
            <v>104519290</v>
          </cell>
          <cell r="E960" t="str">
            <v>C05</v>
          </cell>
          <cell r="F960" t="str">
            <v>KG</v>
          </cell>
          <cell r="G960">
            <v>5052</v>
          </cell>
          <cell r="H960" t="str">
            <v>FS00</v>
          </cell>
          <cell r="I960" t="str">
            <v>KG</v>
          </cell>
          <cell r="J960" t="b">
            <v>1</v>
          </cell>
          <cell r="K960">
            <v>5</v>
          </cell>
          <cell r="L960">
            <v>1</v>
          </cell>
          <cell r="M960">
            <v>5</v>
          </cell>
          <cell r="N960">
            <v>25260</v>
          </cell>
        </row>
        <row r="961">
          <cell r="A961" t="str">
            <v>104340040-C10</v>
          </cell>
          <cell r="B961" t="str">
            <v>FS00</v>
          </cell>
          <cell r="C961" t="str">
            <v>104340040FS00</v>
          </cell>
          <cell r="D961">
            <v>104340040</v>
          </cell>
          <cell r="E961" t="str">
            <v>C10</v>
          </cell>
          <cell r="F961" t="str">
            <v>KG</v>
          </cell>
          <cell r="G961">
            <v>5913.1</v>
          </cell>
          <cell r="H961" t="str">
            <v>FS00</v>
          </cell>
          <cell r="I961" t="str">
            <v>KG</v>
          </cell>
          <cell r="J961" t="b">
            <v>1</v>
          </cell>
          <cell r="K961">
            <v>10</v>
          </cell>
          <cell r="L961">
            <v>1</v>
          </cell>
          <cell r="M961">
            <v>10</v>
          </cell>
          <cell r="N961">
            <v>59131</v>
          </cell>
        </row>
        <row r="962">
          <cell r="A962" t="str">
            <v>104516630-C04</v>
          </cell>
          <cell r="B962" t="str">
            <v>FS00</v>
          </cell>
          <cell r="C962" t="str">
            <v>104516630FS00</v>
          </cell>
          <cell r="D962">
            <v>104516630</v>
          </cell>
          <cell r="E962" t="str">
            <v>C04</v>
          </cell>
          <cell r="F962" t="str">
            <v>UN</v>
          </cell>
          <cell r="G962">
            <v>9902.24</v>
          </cell>
          <cell r="H962" t="str">
            <v>FS00</v>
          </cell>
          <cell r="I962" t="str">
            <v>UN</v>
          </cell>
          <cell r="J962" t="b">
            <v>1</v>
          </cell>
          <cell r="K962">
            <v>4</v>
          </cell>
          <cell r="L962">
            <v>1</v>
          </cell>
          <cell r="M962">
            <v>4</v>
          </cell>
          <cell r="N962">
            <v>39608.959999999999</v>
          </cell>
        </row>
        <row r="963">
          <cell r="A963" t="str">
            <v>104544970-C05</v>
          </cell>
          <cell r="B963" t="str">
            <v>FS00</v>
          </cell>
          <cell r="C963" t="str">
            <v>104544970FS00</v>
          </cell>
          <cell r="D963">
            <v>104544970</v>
          </cell>
          <cell r="E963" t="str">
            <v>C05</v>
          </cell>
          <cell r="F963" t="str">
            <v>UN</v>
          </cell>
          <cell r="G963">
            <v>2450</v>
          </cell>
          <cell r="H963" t="str">
            <v>FS00</v>
          </cell>
          <cell r="I963" t="str">
            <v>UN</v>
          </cell>
          <cell r="J963" t="b">
            <v>1</v>
          </cell>
          <cell r="K963">
            <v>5</v>
          </cell>
          <cell r="L963">
            <v>1</v>
          </cell>
          <cell r="M963">
            <v>5</v>
          </cell>
          <cell r="N963">
            <v>12250</v>
          </cell>
        </row>
        <row r="964">
          <cell r="A964" t="str">
            <v>104545130-C08</v>
          </cell>
          <cell r="B964" t="str">
            <v>FS00</v>
          </cell>
          <cell r="C964" t="str">
            <v>104545130FS00</v>
          </cell>
          <cell r="D964">
            <v>104545130</v>
          </cell>
          <cell r="E964" t="str">
            <v>C08</v>
          </cell>
          <cell r="F964" t="str">
            <v>UN</v>
          </cell>
          <cell r="G964">
            <v>4161</v>
          </cell>
          <cell r="H964" t="str">
            <v>FS00</v>
          </cell>
          <cell r="I964" t="str">
            <v>UN</v>
          </cell>
          <cell r="J964" t="b">
            <v>1</v>
          </cell>
          <cell r="K964">
            <v>8</v>
          </cell>
          <cell r="L964">
            <v>1</v>
          </cell>
          <cell r="M964">
            <v>8</v>
          </cell>
          <cell r="N964">
            <v>33288</v>
          </cell>
        </row>
        <row r="965">
          <cell r="A965" t="str">
            <v>104541760-C10</v>
          </cell>
          <cell r="B965" t="str">
            <v>FS00</v>
          </cell>
          <cell r="C965" t="str">
            <v>104541760FS00</v>
          </cell>
          <cell r="D965">
            <v>104541760</v>
          </cell>
          <cell r="E965" t="str">
            <v>C10</v>
          </cell>
          <cell r="F965" t="str">
            <v>UN</v>
          </cell>
          <cell r="G965">
            <v>8998.27</v>
          </cell>
          <cell r="H965" t="str">
            <v>FS00</v>
          </cell>
          <cell r="I965" t="str">
            <v>UN</v>
          </cell>
          <cell r="J965" t="b">
            <v>1</v>
          </cell>
          <cell r="K965">
            <v>10</v>
          </cell>
          <cell r="L965">
            <v>1</v>
          </cell>
          <cell r="M965">
            <v>10</v>
          </cell>
          <cell r="N965">
            <v>89982.700000000012</v>
          </cell>
        </row>
        <row r="966">
          <cell r="A966" t="str">
            <v>104543210-C12</v>
          </cell>
          <cell r="B966" t="str">
            <v>FS00</v>
          </cell>
          <cell r="C966" t="str">
            <v>104543210FS00</v>
          </cell>
          <cell r="D966">
            <v>104543210</v>
          </cell>
          <cell r="E966" t="str">
            <v>C12</v>
          </cell>
          <cell r="F966" t="str">
            <v>UN</v>
          </cell>
          <cell r="G966">
            <v>1666</v>
          </cell>
          <cell r="H966" t="str">
            <v>FS00</v>
          </cell>
          <cell r="I966" t="str">
            <v>UN</v>
          </cell>
          <cell r="J966" t="b">
            <v>1</v>
          </cell>
          <cell r="K966">
            <v>12</v>
          </cell>
          <cell r="L966">
            <v>1</v>
          </cell>
          <cell r="M966">
            <v>12</v>
          </cell>
          <cell r="N966">
            <v>19992</v>
          </cell>
        </row>
        <row r="967">
          <cell r="A967" t="str">
            <v>104533160-UN</v>
          </cell>
          <cell r="B967" t="str">
            <v>FS00</v>
          </cell>
          <cell r="C967" t="str">
            <v>104533160FS00</v>
          </cell>
          <cell r="D967">
            <v>104533160</v>
          </cell>
          <cell r="E967" t="str">
            <v>UN</v>
          </cell>
          <cell r="F967" t="str">
            <v>UN</v>
          </cell>
          <cell r="G967">
            <v>27414</v>
          </cell>
          <cell r="H967" t="str">
            <v>FS00</v>
          </cell>
          <cell r="I967" t="str">
            <v>UN</v>
          </cell>
          <cell r="J967" t="b">
            <v>1</v>
          </cell>
          <cell r="K967">
            <v>1</v>
          </cell>
          <cell r="L967">
            <v>1</v>
          </cell>
          <cell r="M967">
            <v>1</v>
          </cell>
          <cell r="N967">
            <v>27414</v>
          </cell>
        </row>
        <row r="968">
          <cell r="A968" t="str">
            <v>104537950-UN</v>
          </cell>
          <cell r="B968" t="str">
            <v>FS00</v>
          </cell>
          <cell r="C968" t="str">
            <v>104537950FS00</v>
          </cell>
          <cell r="D968">
            <v>104537950</v>
          </cell>
          <cell r="E968" t="str">
            <v>UN</v>
          </cell>
          <cell r="F968" t="str">
            <v>UN</v>
          </cell>
          <cell r="G968">
            <v>48180</v>
          </cell>
          <cell r="H968" t="str">
            <v>FS00</v>
          </cell>
          <cell r="I968" t="str">
            <v>UN</v>
          </cell>
          <cell r="J968" t="b">
            <v>1</v>
          </cell>
          <cell r="K968">
            <v>1</v>
          </cell>
          <cell r="L968">
            <v>1</v>
          </cell>
          <cell r="M968">
            <v>1</v>
          </cell>
          <cell r="N968">
            <v>48180</v>
          </cell>
        </row>
        <row r="969">
          <cell r="A969" t="str">
            <v>104533190-C12</v>
          </cell>
          <cell r="B969" t="str">
            <v>FS00</v>
          </cell>
          <cell r="C969" t="str">
            <v>104533190FS00</v>
          </cell>
          <cell r="D969">
            <v>104533190</v>
          </cell>
          <cell r="E969" t="str">
            <v>C12</v>
          </cell>
          <cell r="F969" t="str">
            <v>UN</v>
          </cell>
          <cell r="G969">
            <v>2572</v>
          </cell>
          <cell r="H969" t="str">
            <v>FS00</v>
          </cell>
          <cell r="I969" t="str">
            <v>UN</v>
          </cell>
          <cell r="J969" t="b">
            <v>1</v>
          </cell>
          <cell r="K969">
            <v>12</v>
          </cell>
          <cell r="L969">
            <v>1</v>
          </cell>
          <cell r="M969">
            <v>12</v>
          </cell>
          <cell r="N969">
            <v>30864</v>
          </cell>
        </row>
        <row r="970">
          <cell r="A970" t="str">
            <v>104528530-C04</v>
          </cell>
          <cell r="B970" t="str">
            <v>FS00</v>
          </cell>
          <cell r="C970" t="str">
            <v>104528530FS00</v>
          </cell>
          <cell r="D970">
            <v>104528530</v>
          </cell>
          <cell r="E970" t="str">
            <v>C04</v>
          </cell>
          <cell r="F970" t="str">
            <v>UN</v>
          </cell>
          <cell r="G970">
            <v>3629</v>
          </cell>
          <cell r="H970" t="str">
            <v>FS00</v>
          </cell>
          <cell r="I970" t="str">
            <v>UN</v>
          </cell>
          <cell r="J970" t="b">
            <v>1</v>
          </cell>
          <cell r="K970">
            <v>4</v>
          </cell>
          <cell r="L970">
            <v>1</v>
          </cell>
          <cell r="M970">
            <v>4</v>
          </cell>
          <cell r="N970">
            <v>14516</v>
          </cell>
        </row>
        <row r="971">
          <cell r="A971" t="str">
            <v>104545000-C06</v>
          </cell>
          <cell r="B971" t="str">
            <v>FS00</v>
          </cell>
          <cell r="C971" t="str">
            <v>104545000FS00</v>
          </cell>
          <cell r="D971">
            <v>104545000</v>
          </cell>
          <cell r="E971" t="str">
            <v>C06</v>
          </cell>
          <cell r="F971" t="str">
            <v>UN</v>
          </cell>
          <cell r="G971">
            <v>3386</v>
          </cell>
          <cell r="H971" t="str">
            <v>FS00</v>
          </cell>
          <cell r="I971" t="str">
            <v>UN</v>
          </cell>
          <cell r="J971" t="b">
            <v>1</v>
          </cell>
          <cell r="K971">
            <v>6</v>
          </cell>
          <cell r="L971">
            <v>1</v>
          </cell>
          <cell r="M971">
            <v>6</v>
          </cell>
          <cell r="N971">
            <v>20316</v>
          </cell>
        </row>
        <row r="972">
          <cell r="A972" t="str">
            <v>104528540-C04</v>
          </cell>
          <cell r="B972" t="str">
            <v>FS00</v>
          </cell>
          <cell r="C972" t="str">
            <v>104528540FS00</v>
          </cell>
          <cell r="D972">
            <v>104528540</v>
          </cell>
          <cell r="E972" t="str">
            <v>C04</v>
          </cell>
          <cell r="F972" t="e">
            <v>#N/A</v>
          </cell>
          <cell r="G972" t="e">
            <v>#N/A</v>
          </cell>
          <cell r="H972" t="e">
            <v>#N/A</v>
          </cell>
          <cell r="I972" t="str">
            <v>UN</v>
          </cell>
          <cell r="J972" t="e">
            <v>#N/A</v>
          </cell>
          <cell r="K972">
            <v>4</v>
          </cell>
          <cell r="L972">
            <v>1</v>
          </cell>
          <cell r="M972">
            <v>4</v>
          </cell>
          <cell r="N972" t="e">
            <v>#N/A</v>
          </cell>
        </row>
        <row r="973">
          <cell r="A973" t="str">
            <v>150000899-C40</v>
          </cell>
          <cell r="B973" t="str">
            <v>FS00</v>
          </cell>
          <cell r="C973" t="str">
            <v>150000899FS00</v>
          </cell>
          <cell r="D973">
            <v>150000899</v>
          </cell>
          <cell r="E973" t="str">
            <v>C40</v>
          </cell>
          <cell r="F973" t="str">
            <v>UN</v>
          </cell>
          <cell r="G973">
            <v>1428.56</v>
          </cell>
          <cell r="H973" t="str">
            <v>FS00</v>
          </cell>
          <cell r="I973" t="str">
            <v>UN</v>
          </cell>
          <cell r="J973" t="b">
            <v>1</v>
          </cell>
          <cell r="K973">
            <v>40</v>
          </cell>
          <cell r="L973">
            <v>1</v>
          </cell>
          <cell r="M973">
            <v>40</v>
          </cell>
          <cell r="N973">
            <v>57142.399999999994</v>
          </cell>
        </row>
        <row r="974">
          <cell r="A974" t="str">
            <v>104533280-AJ</v>
          </cell>
          <cell r="B974" t="str">
            <v>FS00</v>
          </cell>
          <cell r="C974" t="str">
            <v>104533280FS00</v>
          </cell>
          <cell r="D974">
            <v>104533280</v>
          </cell>
          <cell r="E974" t="str">
            <v>AJ</v>
          </cell>
          <cell r="F974" t="str">
            <v>AJ</v>
          </cell>
          <cell r="G974">
            <v>33937</v>
          </cell>
          <cell r="H974" t="str">
            <v>FS00</v>
          </cell>
          <cell r="I974" t="str">
            <v>AJ</v>
          </cell>
          <cell r="J974" t="b">
            <v>1</v>
          </cell>
          <cell r="K974">
            <v>1</v>
          </cell>
          <cell r="L974">
            <v>1</v>
          </cell>
          <cell r="M974">
            <v>1</v>
          </cell>
          <cell r="N974">
            <v>33937</v>
          </cell>
        </row>
        <row r="975">
          <cell r="A975" t="str">
            <v>104533300-AJ</v>
          </cell>
          <cell r="B975" t="str">
            <v>FS00</v>
          </cell>
          <cell r="C975" t="str">
            <v>104533300FS00</v>
          </cell>
          <cell r="D975">
            <v>104533300</v>
          </cell>
          <cell r="E975" t="str">
            <v>AJ</v>
          </cell>
          <cell r="F975" t="str">
            <v>AJ</v>
          </cell>
          <cell r="G975">
            <v>18918</v>
          </cell>
          <cell r="H975" t="str">
            <v>FS00</v>
          </cell>
          <cell r="I975" t="str">
            <v>AJ</v>
          </cell>
          <cell r="J975" t="b">
            <v>1</v>
          </cell>
          <cell r="K975">
            <v>1</v>
          </cell>
          <cell r="L975">
            <v>1</v>
          </cell>
          <cell r="M975">
            <v>1</v>
          </cell>
          <cell r="N975">
            <v>18918</v>
          </cell>
        </row>
        <row r="976">
          <cell r="A976" t="str">
            <v>104538890-AJ</v>
          </cell>
          <cell r="B976" t="str">
            <v>FS00</v>
          </cell>
          <cell r="C976" t="str">
            <v>104538890FS00</v>
          </cell>
          <cell r="D976">
            <v>104538890</v>
          </cell>
          <cell r="E976" t="str">
            <v>AJ</v>
          </cell>
          <cell r="F976" t="str">
            <v>AJ</v>
          </cell>
          <cell r="G976">
            <v>214601</v>
          </cell>
          <cell r="H976" t="str">
            <v>FS00</v>
          </cell>
          <cell r="I976" t="str">
            <v>AJ</v>
          </cell>
          <cell r="J976" t="b">
            <v>1</v>
          </cell>
          <cell r="K976">
            <v>1</v>
          </cell>
          <cell r="L976">
            <v>1</v>
          </cell>
          <cell r="M976">
            <v>1</v>
          </cell>
          <cell r="N976">
            <v>214601</v>
          </cell>
        </row>
        <row r="977">
          <cell r="A977" t="str">
            <v>104544950-UN</v>
          </cell>
          <cell r="B977" t="str">
            <v>FS00</v>
          </cell>
          <cell r="C977" t="str">
            <v>104544950FS00</v>
          </cell>
          <cell r="D977">
            <v>104544950</v>
          </cell>
          <cell r="E977" t="str">
            <v>UN</v>
          </cell>
          <cell r="F977" t="e">
            <v>#N/A</v>
          </cell>
          <cell r="G977" t="e">
            <v>#N/A</v>
          </cell>
          <cell r="H977" t="e">
            <v>#N/A</v>
          </cell>
          <cell r="I977" t="str">
            <v>UN</v>
          </cell>
          <cell r="J977" t="e">
            <v>#N/A</v>
          </cell>
          <cell r="K977">
            <v>1</v>
          </cell>
          <cell r="L977">
            <v>1</v>
          </cell>
          <cell r="M977">
            <v>1</v>
          </cell>
          <cell r="N977" t="e">
            <v>#N/A</v>
          </cell>
        </row>
        <row r="978">
          <cell r="A978" t="str">
            <v>104544960-UN</v>
          </cell>
          <cell r="B978" t="str">
            <v>FS00</v>
          </cell>
          <cell r="C978" t="str">
            <v>104544960FS00</v>
          </cell>
          <cell r="D978">
            <v>104544960</v>
          </cell>
          <cell r="E978" t="str">
            <v>UN</v>
          </cell>
          <cell r="F978" t="str">
            <v>UN</v>
          </cell>
          <cell r="G978">
            <v>32009</v>
          </cell>
          <cell r="H978" t="str">
            <v>FS00</v>
          </cell>
          <cell r="I978" t="str">
            <v>UN</v>
          </cell>
          <cell r="J978" t="b">
            <v>1</v>
          </cell>
          <cell r="K978">
            <v>1</v>
          </cell>
          <cell r="L978">
            <v>1</v>
          </cell>
          <cell r="M978">
            <v>1</v>
          </cell>
          <cell r="N978">
            <v>32009</v>
          </cell>
        </row>
        <row r="979">
          <cell r="A979" t="str">
            <v>104544080-C12</v>
          </cell>
          <cell r="B979" t="str">
            <v>FS00</v>
          </cell>
          <cell r="C979" t="str">
            <v>104544080FS00</v>
          </cell>
          <cell r="D979">
            <v>104544080</v>
          </cell>
          <cell r="E979" t="str">
            <v>C12</v>
          </cell>
          <cell r="F979" t="str">
            <v>UN</v>
          </cell>
          <cell r="G979">
            <v>1926</v>
          </cell>
          <cell r="H979" t="str">
            <v>FS00</v>
          </cell>
          <cell r="I979" t="str">
            <v>UN</v>
          </cell>
          <cell r="J979" t="b">
            <v>1</v>
          </cell>
          <cell r="K979">
            <v>12</v>
          </cell>
          <cell r="L979">
            <v>1</v>
          </cell>
          <cell r="M979">
            <v>12</v>
          </cell>
          <cell r="N979">
            <v>23112</v>
          </cell>
        </row>
        <row r="980">
          <cell r="A980" t="str">
            <v>104529930-C02</v>
          </cell>
          <cell r="B980" t="str">
            <v>FS00</v>
          </cell>
          <cell r="C980" t="str">
            <v>104529930FS00</v>
          </cell>
          <cell r="D980">
            <v>104529930</v>
          </cell>
          <cell r="E980" t="str">
            <v>C02</v>
          </cell>
          <cell r="F980" t="str">
            <v>UN</v>
          </cell>
          <cell r="G980">
            <v>3318</v>
          </cell>
          <cell r="H980" t="str">
            <v>FS00</v>
          </cell>
          <cell r="I980" t="str">
            <v>UN</v>
          </cell>
          <cell r="J980" t="b">
            <v>1</v>
          </cell>
          <cell r="K980">
            <v>2</v>
          </cell>
          <cell r="L980">
            <v>1</v>
          </cell>
          <cell r="M980">
            <v>2</v>
          </cell>
          <cell r="N980">
            <v>6636</v>
          </cell>
        </row>
        <row r="981">
          <cell r="A981" t="str">
            <v>102500008-C06</v>
          </cell>
          <cell r="B981" t="str">
            <v>FS00</v>
          </cell>
          <cell r="C981" t="str">
            <v>102500008FS00</v>
          </cell>
          <cell r="D981">
            <v>102500008</v>
          </cell>
          <cell r="E981" t="str">
            <v>C06</v>
          </cell>
          <cell r="F981" t="str">
            <v>UN</v>
          </cell>
          <cell r="G981">
            <v>1457</v>
          </cell>
          <cell r="H981" t="str">
            <v>FS00</v>
          </cell>
          <cell r="I981" t="str">
            <v>UN</v>
          </cell>
          <cell r="J981" t="b">
            <v>1</v>
          </cell>
          <cell r="K981">
            <v>6</v>
          </cell>
          <cell r="L981">
            <v>1</v>
          </cell>
          <cell r="M981">
            <v>6</v>
          </cell>
          <cell r="N981">
            <v>8742</v>
          </cell>
        </row>
        <row r="982">
          <cell r="A982" t="str">
            <v>104545220-C06</v>
          </cell>
          <cell r="B982" t="str">
            <v>FS00</v>
          </cell>
          <cell r="C982" t="str">
            <v>104545220FS00</v>
          </cell>
          <cell r="D982">
            <v>104545220</v>
          </cell>
          <cell r="E982" t="str">
            <v>C06</v>
          </cell>
          <cell r="F982" t="str">
            <v>UN</v>
          </cell>
          <cell r="G982">
            <v>10787</v>
          </cell>
          <cell r="H982" t="str">
            <v>FS00</v>
          </cell>
          <cell r="I982" t="str">
            <v>UN</v>
          </cell>
          <cell r="J982" t="b">
            <v>1</v>
          </cell>
          <cell r="K982">
            <v>6</v>
          </cell>
          <cell r="L982">
            <v>1</v>
          </cell>
          <cell r="M982">
            <v>6</v>
          </cell>
          <cell r="N982">
            <v>64722</v>
          </cell>
        </row>
        <row r="983">
          <cell r="A983" t="str">
            <v>150001924-C20</v>
          </cell>
          <cell r="B983" t="str">
            <v>FS00</v>
          </cell>
          <cell r="C983" t="str">
            <v>150001924FS00</v>
          </cell>
          <cell r="D983">
            <v>150001924</v>
          </cell>
          <cell r="E983" t="str">
            <v>C20</v>
          </cell>
          <cell r="F983" t="str">
            <v>UN</v>
          </cell>
          <cell r="G983">
            <v>2049.81</v>
          </cell>
          <cell r="H983" t="str">
            <v>FS00</v>
          </cell>
          <cell r="I983" t="str">
            <v>UN</v>
          </cell>
          <cell r="J983" t="b">
            <v>1</v>
          </cell>
          <cell r="K983">
            <v>20</v>
          </cell>
          <cell r="L983">
            <v>1</v>
          </cell>
          <cell r="M983">
            <v>20</v>
          </cell>
          <cell r="N983">
            <v>40996.199999999997</v>
          </cell>
        </row>
        <row r="984">
          <cell r="A984" t="str">
            <v>104529810-UN</v>
          </cell>
          <cell r="B984" t="str">
            <v>FS00</v>
          </cell>
          <cell r="C984" t="str">
            <v>104529810FS00</v>
          </cell>
          <cell r="D984">
            <v>104529810</v>
          </cell>
          <cell r="E984" t="str">
            <v>UN</v>
          </cell>
          <cell r="F984" t="str">
            <v>UN</v>
          </cell>
          <cell r="G984">
            <v>1659</v>
          </cell>
          <cell r="H984" t="str">
            <v>FS00</v>
          </cell>
          <cell r="I984" t="str">
            <v>UN</v>
          </cell>
          <cell r="J984" t="b">
            <v>1</v>
          </cell>
          <cell r="K984">
            <v>1</v>
          </cell>
          <cell r="L984">
            <v>1</v>
          </cell>
          <cell r="M984">
            <v>1</v>
          </cell>
          <cell r="N984">
            <v>1659</v>
          </cell>
        </row>
        <row r="985">
          <cell r="A985" t="str">
            <v>104531450-UN</v>
          </cell>
          <cell r="B985" t="str">
            <v>FS00</v>
          </cell>
          <cell r="C985" t="str">
            <v>104531450FS00</v>
          </cell>
          <cell r="D985">
            <v>104531450</v>
          </cell>
          <cell r="E985" t="str">
            <v>UN</v>
          </cell>
          <cell r="F985" t="str">
            <v>UN</v>
          </cell>
          <cell r="G985">
            <v>1700</v>
          </cell>
          <cell r="H985" t="str">
            <v>FS00</v>
          </cell>
          <cell r="I985" t="str">
            <v>UN</v>
          </cell>
          <cell r="J985" t="b">
            <v>1</v>
          </cell>
          <cell r="K985">
            <v>1</v>
          </cell>
          <cell r="L985">
            <v>1</v>
          </cell>
          <cell r="M985">
            <v>1</v>
          </cell>
          <cell r="N985">
            <v>1700</v>
          </cell>
        </row>
        <row r="986">
          <cell r="A986" t="str">
            <v>150000304-C50</v>
          </cell>
          <cell r="B986" t="str">
            <v>FS00</v>
          </cell>
          <cell r="C986" t="str">
            <v>150000304FS00</v>
          </cell>
          <cell r="D986">
            <v>150000304</v>
          </cell>
          <cell r="E986" t="str">
            <v>C50</v>
          </cell>
          <cell r="F986" t="str">
            <v>UN</v>
          </cell>
          <cell r="G986">
            <v>1013.65</v>
          </cell>
          <cell r="H986" t="str">
            <v>FS00</v>
          </cell>
          <cell r="I986" t="str">
            <v>UN</v>
          </cell>
          <cell r="J986" t="b">
            <v>1</v>
          </cell>
          <cell r="K986">
            <v>50</v>
          </cell>
          <cell r="L986">
            <v>1</v>
          </cell>
          <cell r="M986">
            <v>50</v>
          </cell>
          <cell r="N986">
            <v>50682.5</v>
          </cell>
        </row>
        <row r="987">
          <cell r="A987" t="str">
            <v>104538880-5Q</v>
          </cell>
          <cell r="B987" t="str">
            <v>FS00</v>
          </cell>
          <cell r="C987" t="str">
            <v>104538880FS00</v>
          </cell>
          <cell r="D987">
            <v>104538880</v>
          </cell>
          <cell r="E987" t="str">
            <v>5Q</v>
          </cell>
          <cell r="F987" t="str">
            <v>1Q</v>
          </cell>
          <cell r="G987">
            <v>1931</v>
          </cell>
          <cell r="H987" t="str">
            <v>FS00</v>
          </cell>
          <cell r="I987" t="str">
            <v>1Q</v>
          </cell>
          <cell r="J987" t="b">
            <v>1</v>
          </cell>
          <cell r="K987">
            <v>5</v>
          </cell>
          <cell r="L987">
            <v>1</v>
          </cell>
          <cell r="M987">
            <v>5</v>
          </cell>
          <cell r="N987">
            <v>9655</v>
          </cell>
        </row>
        <row r="988">
          <cell r="A988" t="str">
            <v>50723037-1Q</v>
          </cell>
          <cell r="B988" t="str">
            <v>FS00</v>
          </cell>
          <cell r="C988" t="str">
            <v>50723037FS00</v>
          </cell>
          <cell r="D988">
            <v>50723037</v>
          </cell>
          <cell r="E988" t="str">
            <v>1Q</v>
          </cell>
          <cell r="F988" t="e">
            <v>#N/A</v>
          </cell>
          <cell r="G988" t="e">
            <v>#N/A</v>
          </cell>
          <cell r="H988" t="e">
            <v>#N/A</v>
          </cell>
          <cell r="I988" t="str">
            <v>1Q</v>
          </cell>
          <cell r="J988" t="e">
            <v>#N/A</v>
          </cell>
          <cell r="K988">
            <v>1</v>
          </cell>
          <cell r="L988">
            <v>1</v>
          </cell>
          <cell r="M988">
            <v>1</v>
          </cell>
          <cell r="N988" t="e">
            <v>#N/A</v>
          </cell>
        </row>
        <row r="989">
          <cell r="A989" t="str">
            <v>104538860-C04</v>
          </cell>
          <cell r="B989" t="str">
            <v>FS00</v>
          </cell>
          <cell r="C989" t="str">
            <v>104538860FS00</v>
          </cell>
          <cell r="D989">
            <v>104538860</v>
          </cell>
          <cell r="E989" t="str">
            <v>C04</v>
          </cell>
          <cell r="F989" t="str">
            <v>UN</v>
          </cell>
          <cell r="G989">
            <v>9000</v>
          </cell>
          <cell r="H989" t="str">
            <v>FS00</v>
          </cell>
          <cell r="I989" t="str">
            <v>UN</v>
          </cell>
          <cell r="J989" t="b">
            <v>1</v>
          </cell>
          <cell r="K989">
            <v>4</v>
          </cell>
          <cell r="L989">
            <v>1</v>
          </cell>
          <cell r="M989">
            <v>4</v>
          </cell>
          <cell r="N989">
            <v>36000</v>
          </cell>
        </row>
        <row r="990">
          <cell r="A990" t="str">
            <v>104531070-C12</v>
          </cell>
          <cell r="B990" t="str">
            <v>FS00</v>
          </cell>
          <cell r="C990" t="str">
            <v>104531070FS00</v>
          </cell>
          <cell r="D990">
            <v>104531070</v>
          </cell>
          <cell r="E990" t="str">
            <v>C12</v>
          </cell>
          <cell r="F990" t="str">
            <v>UN</v>
          </cell>
          <cell r="G990">
            <v>2277.5766666666668</v>
          </cell>
          <cell r="H990" t="str">
            <v>FS00</v>
          </cell>
          <cell r="I990" t="str">
            <v>UN</v>
          </cell>
          <cell r="J990" t="b">
            <v>1</v>
          </cell>
          <cell r="K990">
            <v>12</v>
          </cell>
          <cell r="L990">
            <v>1</v>
          </cell>
          <cell r="M990">
            <v>12</v>
          </cell>
          <cell r="N990">
            <v>27330.920000000002</v>
          </cell>
        </row>
        <row r="991">
          <cell r="A991" t="str">
            <v>104512230-C02</v>
          </cell>
          <cell r="B991" t="str">
            <v>FS00</v>
          </cell>
          <cell r="C991" t="str">
            <v>104512230FS00</v>
          </cell>
          <cell r="D991">
            <v>104512230</v>
          </cell>
          <cell r="E991" t="str">
            <v>C02</v>
          </cell>
          <cell r="F991" t="str">
            <v>UN</v>
          </cell>
          <cell r="G991">
            <v>35340.839999999997</v>
          </cell>
          <cell r="H991" t="str">
            <v>FS00</v>
          </cell>
          <cell r="I991" t="str">
            <v>UN</v>
          </cell>
          <cell r="J991" t="b">
            <v>1</v>
          </cell>
          <cell r="K991">
            <v>2</v>
          </cell>
          <cell r="L991">
            <v>1</v>
          </cell>
          <cell r="M991">
            <v>2</v>
          </cell>
          <cell r="N991">
            <v>70681.679999999993</v>
          </cell>
        </row>
        <row r="992">
          <cell r="A992" t="str">
            <v>104524420-C12</v>
          </cell>
          <cell r="B992" t="str">
            <v>FS00</v>
          </cell>
          <cell r="C992" t="str">
            <v>104524420FS00</v>
          </cell>
          <cell r="D992">
            <v>104524420</v>
          </cell>
          <cell r="E992" t="str">
            <v>C12</v>
          </cell>
          <cell r="F992" t="str">
            <v>UN</v>
          </cell>
          <cell r="G992">
            <v>3775.45</v>
          </cell>
          <cell r="H992" t="str">
            <v>FS00</v>
          </cell>
          <cell r="I992" t="str">
            <v>UN</v>
          </cell>
          <cell r="J992" t="b">
            <v>1</v>
          </cell>
          <cell r="K992">
            <v>12</v>
          </cell>
          <cell r="L992">
            <v>1</v>
          </cell>
          <cell r="M992">
            <v>12</v>
          </cell>
          <cell r="N992">
            <v>45305.399999999994</v>
          </cell>
        </row>
        <row r="993">
          <cell r="A993" t="str">
            <v>104521640-UN</v>
          </cell>
          <cell r="B993" t="str">
            <v>FS00</v>
          </cell>
          <cell r="C993" t="str">
            <v>104521640FS00</v>
          </cell>
          <cell r="D993">
            <v>104521640</v>
          </cell>
          <cell r="E993" t="str">
            <v>UN</v>
          </cell>
          <cell r="F993" t="str">
            <v>UN</v>
          </cell>
          <cell r="G993">
            <v>20331.509999999998</v>
          </cell>
          <cell r="H993" t="str">
            <v>FS00</v>
          </cell>
          <cell r="I993" t="str">
            <v>UN</v>
          </cell>
          <cell r="J993" t="b">
            <v>1</v>
          </cell>
          <cell r="K993">
            <v>1</v>
          </cell>
          <cell r="L993">
            <v>1</v>
          </cell>
          <cell r="M993">
            <v>1</v>
          </cell>
          <cell r="N993">
            <v>20331.509999999998</v>
          </cell>
        </row>
        <row r="994">
          <cell r="A994" t="str">
            <v>104537630-C20</v>
          </cell>
          <cell r="B994" t="str">
            <v>FS00</v>
          </cell>
          <cell r="C994" t="str">
            <v>104537630FS00</v>
          </cell>
          <cell r="D994">
            <v>104537630</v>
          </cell>
          <cell r="E994" t="str">
            <v>C20</v>
          </cell>
          <cell r="F994" t="str">
            <v>UN</v>
          </cell>
          <cell r="G994">
            <v>2759</v>
          </cell>
          <cell r="H994" t="str">
            <v>FS00</v>
          </cell>
          <cell r="I994" t="str">
            <v>UN</v>
          </cell>
          <cell r="J994" t="b">
            <v>1</v>
          </cell>
          <cell r="K994">
            <v>20</v>
          </cell>
          <cell r="L994">
            <v>1</v>
          </cell>
          <cell r="M994">
            <v>20</v>
          </cell>
          <cell r="N994">
            <v>55180</v>
          </cell>
        </row>
        <row r="995">
          <cell r="A995" t="str">
            <v>104514840-CJ</v>
          </cell>
          <cell r="B995" t="str">
            <v>FS00</v>
          </cell>
          <cell r="C995" t="str">
            <v>104514840FS00</v>
          </cell>
          <cell r="D995">
            <v>104514840</v>
          </cell>
          <cell r="E995" t="str">
            <v>CJ</v>
          </cell>
          <cell r="F995" t="str">
            <v>UN</v>
          </cell>
          <cell r="G995">
            <v>30695.96</v>
          </cell>
          <cell r="H995" t="str">
            <v>FS00</v>
          </cell>
          <cell r="I995" t="str">
            <v>UN</v>
          </cell>
          <cell r="J995" t="b">
            <v>1</v>
          </cell>
          <cell r="K995">
            <v>2</v>
          </cell>
          <cell r="L995">
            <v>1</v>
          </cell>
          <cell r="M995">
            <v>2</v>
          </cell>
          <cell r="N995">
            <v>61391.92</v>
          </cell>
        </row>
        <row r="996">
          <cell r="A996" t="str">
            <v>150000273-C02</v>
          </cell>
          <cell r="B996" t="str">
            <v>FS00</v>
          </cell>
          <cell r="C996" t="str">
            <v>150000273FS00</v>
          </cell>
          <cell r="D996">
            <v>150000273</v>
          </cell>
          <cell r="E996" t="str">
            <v>C02</v>
          </cell>
          <cell r="F996" t="str">
            <v>UN</v>
          </cell>
          <cell r="G996">
            <v>28877.75</v>
          </cell>
          <cell r="H996" t="str">
            <v>FS00</v>
          </cell>
          <cell r="I996" t="str">
            <v>UN</v>
          </cell>
          <cell r="J996" t="b">
            <v>1</v>
          </cell>
          <cell r="K996">
            <v>2</v>
          </cell>
          <cell r="L996">
            <v>1</v>
          </cell>
          <cell r="M996">
            <v>2</v>
          </cell>
          <cell r="N996">
            <v>57755.5</v>
          </cell>
        </row>
        <row r="997">
          <cell r="A997" t="str">
            <v>104534130-C12</v>
          </cell>
          <cell r="B997" t="str">
            <v>FS00</v>
          </cell>
          <cell r="C997" t="str">
            <v>104534130FS00</v>
          </cell>
          <cell r="D997">
            <v>104534130</v>
          </cell>
          <cell r="E997" t="str">
            <v>C12</v>
          </cell>
          <cell r="F997" t="str">
            <v>UN</v>
          </cell>
          <cell r="G997">
            <v>3317</v>
          </cell>
          <cell r="H997" t="str">
            <v>FS00</v>
          </cell>
          <cell r="I997" t="str">
            <v>UN</v>
          </cell>
          <cell r="J997" t="b">
            <v>1</v>
          </cell>
          <cell r="K997">
            <v>12</v>
          </cell>
          <cell r="L997">
            <v>1</v>
          </cell>
          <cell r="M997">
            <v>12</v>
          </cell>
          <cell r="N997">
            <v>39804</v>
          </cell>
        </row>
        <row r="998">
          <cell r="A998" t="str">
            <v>104500940-C06</v>
          </cell>
          <cell r="B998" t="str">
            <v>FS00</v>
          </cell>
          <cell r="C998" t="str">
            <v>104500940FS00</v>
          </cell>
          <cell r="D998">
            <v>104500940</v>
          </cell>
          <cell r="E998" t="str">
            <v>C06</v>
          </cell>
          <cell r="F998" t="str">
            <v>UN</v>
          </cell>
          <cell r="G998">
            <v>5253.43</v>
          </cell>
          <cell r="H998" t="str">
            <v>FS00</v>
          </cell>
          <cell r="I998" t="str">
            <v>UN</v>
          </cell>
          <cell r="J998" t="b">
            <v>1</v>
          </cell>
          <cell r="K998">
            <v>6</v>
          </cell>
          <cell r="L998">
            <v>1</v>
          </cell>
          <cell r="M998">
            <v>6</v>
          </cell>
          <cell r="N998">
            <v>31520.58</v>
          </cell>
        </row>
        <row r="999">
          <cell r="A999" t="str">
            <v>104540490-C04</v>
          </cell>
          <cell r="B999" t="str">
            <v>FS00</v>
          </cell>
          <cell r="C999" t="str">
            <v>104540490FS00</v>
          </cell>
          <cell r="D999">
            <v>104540490</v>
          </cell>
          <cell r="E999" t="str">
            <v>C04</v>
          </cell>
          <cell r="F999" t="str">
            <v>UN</v>
          </cell>
          <cell r="G999">
            <v>7362</v>
          </cell>
          <cell r="H999" t="str">
            <v>FS00</v>
          </cell>
          <cell r="I999" t="str">
            <v>UN</v>
          </cell>
          <cell r="J999" t="b">
            <v>1</v>
          </cell>
          <cell r="K999">
            <v>4</v>
          </cell>
          <cell r="L999">
            <v>1</v>
          </cell>
          <cell r="M999">
            <v>4</v>
          </cell>
          <cell r="N999">
            <v>29448</v>
          </cell>
        </row>
        <row r="1000">
          <cell r="A1000" t="str">
            <v>104540480-C12</v>
          </cell>
          <cell r="B1000" t="str">
            <v>FS00</v>
          </cell>
          <cell r="C1000" t="str">
            <v>104540480FS00</v>
          </cell>
          <cell r="D1000">
            <v>104540480</v>
          </cell>
          <cell r="E1000" t="str">
            <v>C12</v>
          </cell>
          <cell r="F1000" t="str">
            <v>UN</v>
          </cell>
          <cell r="G1000">
            <v>1329</v>
          </cell>
          <cell r="H1000" t="str">
            <v>FS00</v>
          </cell>
          <cell r="I1000" t="str">
            <v>UN</v>
          </cell>
          <cell r="J1000" t="b">
            <v>1</v>
          </cell>
          <cell r="K1000">
            <v>12</v>
          </cell>
          <cell r="L1000">
            <v>1</v>
          </cell>
          <cell r="M1000">
            <v>12</v>
          </cell>
          <cell r="N1000">
            <v>15948</v>
          </cell>
        </row>
        <row r="1001">
          <cell r="A1001" t="str">
            <v>104512690-UN</v>
          </cell>
          <cell r="B1001" t="str">
            <v>FS00</v>
          </cell>
          <cell r="C1001" t="str">
            <v>104512690FS00</v>
          </cell>
          <cell r="D1001">
            <v>104512690</v>
          </cell>
          <cell r="E1001" t="str">
            <v>UN</v>
          </cell>
          <cell r="F1001" t="str">
            <v>UN</v>
          </cell>
          <cell r="G1001">
            <v>32106.77</v>
          </cell>
          <cell r="H1001" t="str">
            <v>FS00</v>
          </cell>
          <cell r="I1001" t="str">
            <v>UN</v>
          </cell>
          <cell r="J1001" t="b">
            <v>1</v>
          </cell>
          <cell r="K1001">
            <v>1</v>
          </cell>
          <cell r="L1001">
            <v>1</v>
          </cell>
          <cell r="M1001">
            <v>1</v>
          </cell>
          <cell r="N1001">
            <v>32106.77</v>
          </cell>
        </row>
        <row r="1002">
          <cell r="A1002" t="str">
            <v>104500860-C04</v>
          </cell>
          <cell r="B1002" t="str">
            <v>FS00</v>
          </cell>
          <cell r="C1002" t="str">
            <v>104500860FS00</v>
          </cell>
          <cell r="D1002">
            <v>104500860</v>
          </cell>
          <cell r="E1002" t="str">
            <v>C04</v>
          </cell>
          <cell r="F1002" t="str">
            <v>UN</v>
          </cell>
          <cell r="G1002">
            <v>6668.24</v>
          </cell>
          <cell r="H1002" t="str">
            <v>FS00</v>
          </cell>
          <cell r="I1002" t="str">
            <v>UN</v>
          </cell>
          <cell r="J1002" t="b">
            <v>1</v>
          </cell>
          <cell r="K1002">
            <v>4</v>
          </cell>
          <cell r="L1002">
            <v>1</v>
          </cell>
          <cell r="M1002">
            <v>4</v>
          </cell>
          <cell r="N1002">
            <v>26672.959999999999</v>
          </cell>
        </row>
        <row r="1003">
          <cell r="A1003" t="str">
            <v>104519250-C12</v>
          </cell>
          <cell r="B1003" t="str">
            <v>FS00</v>
          </cell>
          <cell r="C1003" t="str">
            <v>104519250FS00</v>
          </cell>
          <cell r="D1003">
            <v>104519250</v>
          </cell>
          <cell r="E1003" t="str">
            <v>C12</v>
          </cell>
          <cell r="F1003" t="str">
            <v>UN</v>
          </cell>
          <cell r="G1003">
            <v>1203</v>
          </cell>
          <cell r="H1003" t="str">
            <v>FS00</v>
          </cell>
          <cell r="I1003" t="str">
            <v>UN</v>
          </cell>
          <cell r="J1003" t="b">
            <v>1</v>
          </cell>
          <cell r="K1003">
            <v>12</v>
          </cell>
          <cell r="L1003">
            <v>1</v>
          </cell>
          <cell r="M1003">
            <v>12</v>
          </cell>
          <cell r="N1003">
            <v>14436</v>
          </cell>
        </row>
        <row r="1004">
          <cell r="A1004" t="str">
            <v>104530120-C12</v>
          </cell>
          <cell r="B1004" t="str">
            <v>FS00</v>
          </cell>
          <cell r="C1004" t="str">
            <v>104530120FS00</v>
          </cell>
          <cell r="D1004">
            <v>104530120</v>
          </cell>
          <cell r="E1004" t="str">
            <v>C12</v>
          </cell>
          <cell r="F1004" t="str">
            <v>UN</v>
          </cell>
          <cell r="G1004">
            <v>1377</v>
          </cell>
          <cell r="H1004" t="str">
            <v>FS00</v>
          </cell>
          <cell r="I1004" t="str">
            <v>UN</v>
          </cell>
          <cell r="J1004" t="b">
            <v>1</v>
          </cell>
          <cell r="K1004">
            <v>12</v>
          </cell>
          <cell r="L1004">
            <v>1</v>
          </cell>
          <cell r="M1004">
            <v>12</v>
          </cell>
          <cell r="N1004">
            <v>16524</v>
          </cell>
        </row>
        <row r="1005">
          <cell r="A1005" t="str">
            <v>104531100-C12</v>
          </cell>
          <cell r="B1005" t="str">
            <v>FS00</v>
          </cell>
          <cell r="C1005" t="str">
            <v>104531100FS00</v>
          </cell>
          <cell r="D1005">
            <v>104531100</v>
          </cell>
          <cell r="E1005" t="str">
            <v>C12</v>
          </cell>
          <cell r="F1005" t="str">
            <v>UN</v>
          </cell>
          <cell r="G1005">
            <v>1035.4583333333333</v>
          </cell>
          <cell r="H1005" t="str">
            <v>FS00</v>
          </cell>
          <cell r="I1005" t="str">
            <v>UN</v>
          </cell>
          <cell r="J1005" t="b">
            <v>1</v>
          </cell>
          <cell r="K1005">
            <v>12</v>
          </cell>
          <cell r="L1005">
            <v>1</v>
          </cell>
          <cell r="M1005">
            <v>12</v>
          </cell>
          <cell r="N1005">
            <v>12425.5</v>
          </cell>
        </row>
        <row r="1006">
          <cell r="A1006" t="str">
            <v>104514870-C02</v>
          </cell>
          <cell r="B1006" t="str">
            <v>FS00</v>
          </cell>
          <cell r="C1006" t="str">
            <v>104514870FS00</v>
          </cell>
          <cell r="D1006">
            <v>104514870</v>
          </cell>
          <cell r="E1006" t="str">
            <v>C02</v>
          </cell>
          <cell r="F1006" t="str">
            <v>UN</v>
          </cell>
          <cell r="G1006">
            <v>9227.74</v>
          </cell>
          <cell r="H1006" t="str">
            <v>FS00</v>
          </cell>
          <cell r="I1006" t="str">
            <v>UN</v>
          </cell>
          <cell r="J1006" t="b">
            <v>1</v>
          </cell>
          <cell r="K1006">
            <v>2</v>
          </cell>
          <cell r="L1006">
            <v>1</v>
          </cell>
          <cell r="M1006">
            <v>2</v>
          </cell>
          <cell r="N1006">
            <v>18455.48</v>
          </cell>
        </row>
        <row r="1007">
          <cell r="A1007" t="str">
            <v>150001445-C02</v>
          </cell>
          <cell r="B1007" t="str">
            <v>FS00</v>
          </cell>
          <cell r="C1007" t="str">
            <v>150001445FS00</v>
          </cell>
          <cell r="D1007">
            <v>150001445</v>
          </cell>
          <cell r="E1007" t="str">
            <v>C02</v>
          </cell>
          <cell r="F1007" t="str">
            <v>UN</v>
          </cell>
          <cell r="G1007">
            <v>8246.56</v>
          </cell>
          <cell r="H1007" t="str">
            <v>FS00</v>
          </cell>
          <cell r="I1007" t="str">
            <v>UN</v>
          </cell>
          <cell r="J1007" t="b">
            <v>1</v>
          </cell>
          <cell r="K1007">
            <v>2</v>
          </cell>
          <cell r="L1007">
            <v>1</v>
          </cell>
          <cell r="M1007">
            <v>2</v>
          </cell>
          <cell r="N1007">
            <v>16493.12</v>
          </cell>
        </row>
        <row r="1008">
          <cell r="A1008" t="str">
            <v>201230620-C12</v>
          </cell>
          <cell r="B1008" t="str">
            <v>FS00</v>
          </cell>
          <cell r="C1008" t="str">
            <v>201230620FS00</v>
          </cell>
          <cell r="D1008">
            <v>201230620</v>
          </cell>
          <cell r="E1008" t="str">
            <v>C12</v>
          </cell>
          <cell r="F1008" t="str">
            <v>UN</v>
          </cell>
          <cell r="G1008">
            <v>321.62583333333333</v>
          </cell>
          <cell r="H1008" t="str">
            <v>FS00</v>
          </cell>
          <cell r="I1008" t="str">
            <v>UN</v>
          </cell>
          <cell r="J1008" t="b">
            <v>1</v>
          </cell>
          <cell r="K1008">
            <v>12</v>
          </cell>
          <cell r="L1008">
            <v>1</v>
          </cell>
          <cell r="M1008">
            <v>12</v>
          </cell>
          <cell r="N1008">
            <v>3859.51</v>
          </cell>
        </row>
        <row r="1009">
          <cell r="A1009" t="str">
            <v>150001692-C02</v>
          </cell>
          <cell r="B1009" t="str">
            <v>FS00</v>
          </cell>
          <cell r="C1009" t="str">
            <v>150001692FS00</v>
          </cell>
          <cell r="D1009">
            <v>150001692</v>
          </cell>
          <cell r="E1009" t="str">
            <v>C02</v>
          </cell>
          <cell r="F1009" t="str">
            <v>UN</v>
          </cell>
          <cell r="G1009">
            <v>1891.65</v>
          </cell>
          <cell r="H1009" t="str">
            <v>FS00</v>
          </cell>
          <cell r="I1009" t="str">
            <v>UN</v>
          </cell>
          <cell r="J1009" t="b">
            <v>1</v>
          </cell>
          <cell r="K1009">
            <v>2</v>
          </cell>
          <cell r="L1009">
            <v>1</v>
          </cell>
          <cell r="M1009">
            <v>2</v>
          </cell>
          <cell r="N1009">
            <v>3783.3</v>
          </cell>
        </row>
        <row r="1010">
          <cell r="A1010" t="str">
            <v>104534090-C02</v>
          </cell>
          <cell r="B1010" t="str">
            <v>FS00</v>
          </cell>
          <cell r="C1010" t="str">
            <v>104534090FS00</v>
          </cell>
          <cell r="D1010">
            <v>104534090</v>
          </cell>
          <cell r="E1010" t="str">
            <v>C02</v>
          </cell>
          <cell r="F1010" t="str">
            <v>UN</v>
          </cell>
          <cell r="G1010">
            <v>4264</v>
          </cell>
          <cell r="H1010" t="str">
            <v>FS00</v>
          </cell>
          <cell r="I1010" t="str">
            <v>UN</v>
          </cell>
          <cell r="J1010" t="b">
            <v>1</v>
          </cell>
          <cell r="K1010">
            <v>2</v>
          </cell>
          <cell r="L1010">
            <v>1</v>
          </cell>
          <cell r="M1010">
            <v>2</v>
          </cell>
          <cell r="N1010">
            <v>8528</v>
          </cell>
        </row>
        <row r="1011">
          <cell r="A1011" t="str">
            <v>201200131-C04</v>
          </cell>
          <cell r="B1011" t="str">
            <v>FS00</v>
          </cell>
          <cell r="C1011" t="str">
            <v>201200131FS00</v>
          </cell>
          <cell r="D1011">
            <v>201200131</v>
          </cell>
          <cell r="E1011" t="str">
            <v>C04</v>
          </cell>
          <cell r="F1011" t="str">
            <v>UN</v>
          </cell>
          <cell r="G1011">
            <v>1976.4549999999999</v>
          </cell>
          <cell r="H1011" t="str">
            <v>FS00</v>
          </cell>
          <cell r="I1011" t="str">
            <v>UN</v>
          </cell>
          <cell r="J1011" t="b">
            <v>1</v>
          </cell>
          <cell r="K1011">
            <v>4</v>
          </cell>
          <cell r="L1011">
            <v>1</v>
          </cell>
          <cell r="M1011">
            <v>4</v>
          </cell>
          <cell r="N1011">
            <v>7905.82</v>
          </cell>
        </row>
        <row r="1012">
          <cell r="A1012" t="str">
            <v>150001883-C02</v>
          </cell>
          <cell r="B1012" t="str">
            <v>FS00</v>
          </cell>
          <cell r="C1012" t="str">
            <v>150001883FS00</v>
          </cell>
          <cell r="D1012">
            <v>150001883</v>
          </cell>
          <cell r="E1012" t="str">
            <v>C02</v>
          </cell>
          <cell r="F1012" t="str">
            <v>UN</v>
          </cell>
          <cell r="G1012">
            <v>1892.47</v>
          </cell>
          <cell r="H1012" t="str">
            <v>FS00</v>
          </cell>
          <cell r="I1012" t="str">
            <v>UN</v>
          </cell>
          <cell r="J1012" t="b">
            <v>1</v>
          </cell>
          <cell r="K1012">
            <v>2</v>
          </cell>
          <cell r="L1012">
            <v>1</v>
          </cell>
          <cell r="M1012">
            <v>2</v>
          </cell>
          <cell r="N1012">
            <v>3784.94</v>
          </cell>
        </row>
        <row r="1013">
          <cell r="A1013" t="str">
            <v>201230700-C04</v>
          </cell>
          <cell r="B1013" t="str">
            <v>FS00</v>
          </cell>
          <cell r="C1013" t="str">
            <v>201230700FS00</v>
          </cell>
          <cell r="D1013">
            <v>201230700</v>
          </cell>
          <cell r="E1013" t="str">
            <v>C04</v>
          </cell>
          <cell r="F1013" t="str">
            <v>UN</v>
          </cell>
          <cell r="G1013">
            <v>2550.44</v>
          </cell>
          <cell r="H1013" t="str">
            <v>FS00</v>
          </cell>
          <cell r="I1013" t="str">
            <v>UN</v>
          </cell>
          <cell r="J1013" t="b">
            <v>1</v>
          </cell>
          <cell r="K1013">
            <v>4</v>
          </cell>
          <cell r="L1013">
            <v>1</v>
          </cell>
          <cell r="M1013">
            <v>4</v>
          </cell>
          <cell r="N1013">
            <v>10201.76</v>
          </cell>
        </row>
        <row r="1014">
          <cell r="A1014" t="str">
            <v>201230300-C04</v>
          </cell>
          <cell r="B1014" t="str">
            <v>FS00</v>
          </cell>
          <cell r="C1014" t="str">
            <v>201230300FS00</v>
          </cell>
          <cell r="D1014">
            <v>201230300</v>
          </cell>
          <cell r="E1014" t="str">
            <v>C04</v>
          </cell>
          <cell r="F1014" t="str">
            <v>UN</v>
          </cell>
          <cell r="G1014">
            <v>2198.6999999999998</v>
          </cell>
          <cell r="H1014" t="str">
            <v>FS00</v>
          </cell>
          <cell r="I1014" t="str">
            <v>UN</v>
          </cell>
          <cell r="J1014" t="b">
            <v>1</v>
          </cell>
          <cell r="K1014">
            <v>4</v>
          </cell>
          <cell r="L1014">
            <v>1</v>
          </cell>
          <cell r="M1014">
            <v>4</v>
          </cell>
          <cell r="N1014">
            <v>8794.7999999999993</v>
          </cell>
        </row>
        <row r="1015">
          <cell r="A1015" t="str">
            <v>104519850-C10</v>
          </cell>
          <cell r="B1015" t="str">
            <v>FS00</v>
          </cell>
          <cell r="C1015" t="str">
            <v>104519850FS00</v>
          </cell>
          <cell r="D1015">
            <v>104519850</v>
          </cell>
          <cell r="E1015" t="str">
            <v>C10</v>
          </cell>
          <cell r="F1015" t="str">
            <v>UN</v>
          </cell>
          <cell r="G1015">
            <v>3816.67</v>
          </cell>
          <cell r="H1015" t="str">
            <v>FS00</v>
          </cell>
          <cell r="I1015" t="str">
            <v>UN</v>
          </cell>
          <cell r="J1015" t="b">
            <v>1</v>
          </cell>
          <cell r="K1015">
            <v>10</v>
          </cell>
          <cell r="L1015">
            <v>1</v>
          </cell>
          <cell r="M1015">
            <v>10</v>
          </cell>
          <cell r="N1015">
            <v>38166.699999999997</v>
          </cell>
        </row>
        <row r="1016">
          <cell r="A1016" t="str">
            <v>104544600-C10</v>
          </cell>
          <cell r="B1016" t="str">
            <v>FS00</v>
          </cell>
          <cell r="C1016" t="str">
            <v>104544600FS00</v>
          </cell>
          <cell r="D1016">
            <v>104544600</v>
          </cell>
          <cell r="E1016" t="str">
            <v>C10</v>
          </cell>
          <cell r="F1016" t="str">
            <v>UN</v>
          </cell>
          <cell r="G1016">
            <v>3926</v>
          </cell>
          <cell r="H1016" t="str">
            <v>FS00</v>
          </cell>
          <cell r="I1016" t="str">
            <v>UN</v>
          </cell>
          <cell r="J1016" t="b">
            <v>1</v>
          </cell>
          <cell r="K1016">
            <v>10</v>
          </cell>
          <cell r="L1016">
            <v>1</v>
          </cell>
          <cell r="M1016">
            <v>10</v>
          </cell>
          <cell r="N1016">
            <v>39260</v>
          </cell>
        </row>
        <row r="1017">
          <cell r="A1017" t="str">
            <v>104516010-C10</v>
          </cell>
          <cell r="B1017" t="str">
            <v>FS00</v>
          </cell>
          <cell r="C1017" t="str">
            <v>104516010FS00</v>
          </cell>
          <cell r="D1017">
            <v>104516010</v>
          </cell>
          <cell r="E1017" t="str">
            <v>C10</v>
          </cell>
          <cell r="F1017" t="str">
            <v>UN</v>
          </cell>
          <cell r="G1017">
            <v>3887.16</v>
          </cell>
          <cell r="H1017" t="str">
            <v>FS00</v>
          </cell>
          <cell r="I1017" t="str">
            <v>UN</v>
          </cell>
          <cell r="J1017" t="b">
            <v>1</v>
          </cell>
          <cell r="K1017">
            <v>10</v>
          </cell>
          <cell r="L1017">
            <v>1</v>
          </cell>
          <cell r="M1017">
            <v>10</v>
          </cell>
          <cell r="N1017">
            <v>38871.599999999999</v>
          </cell>
        </row>
        <row r="1018">
          <cell r="A1018" t="str">
            <v>104544610-C10</v>
          </cell>
          <cell r="B1018" t="str">
            <v>FS00</v>
          </cell>
          <cell r="C1018" t="str">
            <v>104544610FS00</v>
          </cell>
          <cell r="D1018">
            <v>104544610</v>
          </cell>
          <cell r="E1018" t="str">
            <v>C10</v>
          </cell>
          <cell r="F1018" t="str">
            <v>UN</v>
          </cell>
          <cell r="G1018">
            <v>3993</v>
          </cell>
          <cell r="H1018" t="str">
            <v>FS00</v>
          </cell>
          <cell r="I1018" t="str">
            <v>UN</v>
          </cell>
          <cell r="J1018" t="b">
            <v>1</v>
          </cell>
          <cell r="K1018">
            <v>10</v>
          </cell>
          <cell r="L1018">
            <v>1</v>
          </cell>
          <cell r="M1018">
            <v>10</v>
          </cell>
          <cell r="N1018">
            <v>39930</v>
          </cell>
        </row>
        <row r="1019">
          <cell r="A1019" t="str">
            <v>104520490-C10</v>
          </cell>
          <cell r="B1019" t="str">
            <v>FS00</v>
          </cell>
          <cell r="C1019" t="str">
            <v>104520490FS00</v>
          </cell>
          <cell r="D1019">
            <v>104520490</v>
          </cell>
          <cell r="E1019" t="str">
            <v>C10</v>
          </cell>
          <cell r="F1019" t="str">
            <v>UN</v>
          </cell>
          <cell r="G1019">
            <v>4007.018</v>
          </cell>
          <cell r="H1019" t="str">
            <v>FS00</v>
          </cell>
          <cell r="I1019" t="str">
            <v>UN</v>
          </cell>
          <cell r="J1019" t="b">
            <v>1</v>
          </cell>
          <cell r="K1019">
            <v>10</v>
          </cell>
          <cell r="L1019">
            <v>1</v>
          </cell>
          <cell r="M1019">
            <v>10</v>
          </cell>
          <cell r="N1019">
            <v>40070.18</v>
          </cell>
        </row>
        <row r="1020">
          <cell r="A1020" t="str">
            <v>104533710-C06</v>
          </cell>
          <cell r="B1020" t="str">
            <v>FS00</v>
          </cell>
          <cell r="C1020" t="str">
            <v>104533710FS00</v>
          </cell>
          <cell r="D1020">
            <v>104533710</v>
          </cell>
          <cell r="E1020" t="str">
            <v>C06</v>
          </cell>
          <cell r="F1020" t="str">
            <v>UN</v>
          </cell>
          <cell r="G1020">
            <v>3605</v>
          </cell>
          <cell r="H1020" t="str">
            <v>FS00</v>
          </cell>
          <cell r="I1020" t="str">
            <v>UN</v>
          </cell>
          <cell r="J1020" t="b">
            <v>1</v>
          </cell>
          <cell r="K1020">
            <v>6</v>
          </cell>
          <cell r="L1020">
            <v>1</v>
          </cell>
          <cell r="M1020">
            <v>6</v>
          </cell>
          <cell r="N1020">
            <v>21630</v>
          </cell>
        </row>
        <row r="1021">
          <cell r="A1021" t="str">
            <v>104531630-C06</v>
          </cell>
          <cell r="B1021" t="str">
            <v>FS00</v>
          </cell>
          <cell r="C1021" t="str">
            <v>104531630FS00</v>
          </cell>
          <cell r="D1021">
            <v>104531630</v>
          </cell>
          <cell r="E1021" t="str">
            <v>C06</v>
          </cell>
          <cell r="F1021" t="str">
            <v>UN</v>
          </cell>
          <cell r="G1021">
            <v>8127</v>
          </cell>
          <cell r="H1021" t="str">
            <v>FS00</v>
          </cell>
          <cell r="I1021" t="str">
            <v>UN</v>
          </cell>
          <cell r="J1021" t="b">
            <v>1</v>
          </cell>
          <cell r="K1021">
            <v>6</v>
          </cell>
          <cell r="L1021">
            <v>1</v>
          </cell>
          <cell r="M1021">
            <v>6</v>
          </cell>
          <cell r="N1021">
            <v>48762</v>
          </cell>
        </row>
        <row r="1022">
          <cell r="A1022" t="str">
            <v>104530240-C06</v>
          </cell>
          <cell r="B1022" t="str">
            <v>FS00</v>
          </cell>
          <cell r="C1022" t="str">
            <v>104530240FS00</v>
          </cell>
          <cell r="D1022">
            <v>104530240</v>
          </cell>
          <cell r="E1022" t="str">
            <v>C06</v>
          </cell>
          <cell r="F1022" t="str">
            <v>UN</v>
          </cell>
          <cell r="G1022">
            <v>2375</v>
          </cell>
          <cell r="H1022" t="str">
            <v>FS00</v>
          </cell>
          <cell r="I1022" t="str">
            <v>UN</v>
          </cell>
          <cell r="J1022" t="b">
            <v>1</v>
          </cell>
          <cell r="K1022">
            <v>6</v>
          </cell>
          <cell r="L1022">
            <v>1</v>
          </cell>
          <cell r="M1022">
            <v>6</v>
          </cell>
          <cell r="N1022">
            <v>14250</v>
          </cell>
        </row>
        <row r="1023">
          <cell r="A1023" t="str">
            <v>201200082-C04</v>
          </cell>
          <cell r="B1023" t="str">
            <v>FS00</v>
          </cell>
          <cell r="C1023" t="str">
            <v>201200082FS00</v>
          </cell>
          <cell r="D1023">
            <v>201200082</v>
          </cell>
          <cell r="E1023" t="str">
            <v>C04</v>
          </cell>
          <cell r="F1023" t="str">
            <v>UN</v>
          </cell>
          <cell r="G1023">
            <v>2151.4</v>
          </cell>
          <cell r="H1023" t="str">
            <v>FS00</v>
          </cell>
          <cell r="I1023" t="str">
            <v>UN</v>
          </cell>
          <cell r="J1023" t="b">
            <v>1</v>
          </cell>
          <cell r="K1023">
            <v>4</v>
          </cell>
          <cell r="L1023">
            <v>1</v>
          </cell>
          <cell r="M1023">
            <v>4</v>
          </cell>
          <cell r="N1023">
            <v>8605.6</v>
          </cell>
        </row>
        <row r="1024">
          <cell r="A1024" t="str">
            <v>104544830-C02</v>
          </cell>
          <cell r="B1024" t="str">
            <v>FS00</v>
          </cell>
          <cell r="C1024" t="str">
            <v>104544830FS00</v>
          </cell>
          <cell r="D1024">
            <v>104544830</v>
          </cell>
          <cell r="E1024" t="str">
            <v>C02</v>
          </cell>
          <cell r="F1024" t="str">
            <v>UN</v>
          </cell>
          <cell r="G1024">
            <v>19801</v>
          </cell>
          <cell r="H1024" t="str">
            <v>FS00</v>
          </cell>
          <cell r="I1024" t="str">
            <v>UN</v>
          </cell>
          <cell r="J1024" t="b">
            <v>1</v>
          </cell>
          <cell r="K1024">
            <v>2</v>
          </cell>
          <cell r="L1024">
            <v>1</v>
          </cell>
          <cell r="M1024">
            <v>2</v>
          </cell>
          <cell r="N1024">
            <v>39602</v>
          </cell>
        </row>
        <row r="1025">
          <cell r="A1025" t="str">
            <v>104544840-C02</v>
          </cell>
          <cell r="B1025" t="str">
            <v>FS00</v>
          </cell>
          <cell r="C1025" t="str">
            <v>104544840FS00</v>
          </cell>
          <cell r="D1025">
            <v>104544840</v>
          </cell>
          <cell r="E1025" t="str">
            <v>C02</v>
          </cell>
          <cell r="F1025" t="str">
            <v>UN</v>
          </cell>
          <cell r="G1025">
            <v>15657</v>
          </cell>
          <cell r="H1025" t="str">
            <v>FS00</v>
          </cell>
          <cell r="I1025" t="str">
            <v>UN</v>
          </cell>
          <cell r="J1025" t="b">
            <v>1</v>
          </cell>
          <cell r="K1025">
            <v>2</v>
          </cell>
          <cell r="L1025">
            <v>1</v>
          </cell>
          <cell r="M1025">
            <v>2</v>
          </cell>
          <cell r="N1025">
            <v>31314</v>
          </cell>
        </row>
        <row r="1026">
          <cell r="A1026" t="str">
            <v>104544850-C02</v>
          </cell>
          <cell r="B1026" t="str">
            <v>FS00</v>
          </cell>
          <cell r="C1026" t="str">
            <v>104544850FS00</v>
          </cell>
          <cell r="D1026">
            <v>104544850</v>
          </cell>
          <cell r="E1026" t="str">
            <v>C02</v>
          </cell>
          <cell r="F1026" t="str">
            <v>UN</v>
          </cell>
          <cell r="G1026">
            <v>17933</v>
          </cell>
          <cell r="H1026" t="str">
            <v>FS00</v>
          </cell>
          <cell r="I1026" t="str">
            <v>UN</v>
          </cell>
          <cell r="J1026" t="b">
            <v>1</v>
          </cell>
          <cell r="K1026">
            <v>2</v>
          </cell>
          <cell r="L1026">
            <v>1</v>
          </cell>
          <cell r="M1026">
            <v>2</v>
          </cell>
          <cell r="N1026">
            <v>35866</v>
          </cell>
        </row>
        <row r="1027">
          <cell r="A1027" t="str">
            <v>104544860-C02</v>
          </cell>
          <cell r="B1027" t="str">
            <v>FS00</v>
          </cell>
          <cell r="C1027" t="str">
            <v>104544860FS00</v>
          </cell>
          <cell r="D1027">
            <v>104544860</v>
          </cell>
          <cell r="E1027" t="str">
            <v>C02</v>
          </cell>
          <cell r="F1027" t="str">
            <v>UN</v>
          </cell>
          <cell r="G1027">
            <v>12365</v>
          </cell>
          <cell r="H1027" t="str">
            <v>FS00</v>
          </cell>
          <cell r="I1027" t="str">
            <v>UN</v>
          </cell>
          <cell r="J1027" t="b">
            <v>1</v>
          </cell>
          <cell r="K1027">
            <v>2</v>
          </cell>
          <cell r="L1027">
            <v>1</v>
          </cell>
          <cell r="M1027">
            <v>2</v>
          </cell>
          <cell r="N1027">
            <v>24730</v>
          </cell>
        </row>
        <row r="1028">
          <cell r="A1028" t="str">
            <v>104544870-C10</v>
          </cell>
          <cell r="B1028" t="str">
            <v>FS00</v>
          </cell>
          <cell r="C1028" t="str">
            <v>104544870FS00</v>
          </cell>
          <cell r="D1028">
            <v>104544870</v>
          </cell>
          <cell r="E1028" t="str">
            <v>C10</v>
          </cell>
          <cell r="F1028" t="str">
            <v>UN</v>
          </cell>
          <cell r="G1028">
            <v>1740</v>
          </cell>
          <cell r="H1028" t="str">
            <v>FS00</v>
          </cell>
          <cell r="I1028" t="str">
            <v>UN</v>
          </cell>
          <cell r="J1028" t="b">
            <v>1</v>
          </cell>
          <cell r="K1028">
            <v>10</v>
          </cell>
          <cell r="L1028">
            <v>1</v>
          </cell>
          <cell r="M1028">
            <v>10</v>
          </cell>
          <cell r="N1028">
            <v>17400</v>
          </cell>
        </row>
        <row r="1029">
          <cell r="A1029" t="str">
            <v>104539160-C06</v>
          </cell>
          <cell r="B1029" t="str">
            <v>FS00</v>
          </cell>
          <cell r="C1029" t="str">
            <v>104539160FS00</v>
          </cell>
          <cell r="D1029">
            <v>104539160</v>
          </cell>
          <cell r="E1029" t="str">
            <v>C06</v>
          </cell>
          <cell r="F1029" t="str">
            <v>UN</v>
          </cell>
          <cell r="G1029">
            <v>2731</v>
          </cell>
          <cell r="H1029" t="str">
            <v>FS00</v>
          </cell>
          <cell r="I1029" t="str">
            <v>UN</v>
          </cell>
          <cell r="J1029" t="b">
            <v>1</v>
          </cell>
          <cell r="K1029">
            <v>6</v>
          </cell>
          <cell r="L1029">
            <v>1</v>
          </cell>
          <cell r="M1029">
            <v>6</v>
          </cell>
          <cell r="N1029">
            <v>16386</v>
          </cell>
        </row>
        <row r="1030">
          <cell r="A1030" t="str">
            <v>104543130-C06</v>
          </cell>
          <cell r="B1030" t="str">
            <v>FS00</v>
          </cell>
          <cell r="C1030" t="str">
            <v>104543130FS00</v>
          </cell>
          <cell r="D1030">
            <v>104543130</v>
          </cell>
          <cell r="E1030" t="str">
            <v>C06</v>
          </cell>
          <cell r="F1030" t="str">
            <v>UN</v>
          </cell>
          <cell r="G1030">
            <v>4243</v>
          </cell>
          <cell r="H1030" t="str">
            <v>FS00</v>
          </cell>
          <cell r="I1030" t="str">
            <v>UN</v>
          </cell>
          <cell r="J1030" t="b">
            <v>1</v>
          </cell>
          <cell r="K1030">
            <v>6</v>
          </cell>
          <cell r="L1030">
            <v>1</v>
          </cell>
          <cell r="M1030">
            <v>6</v>
          </cell>
          <cell r="N1030">
            <v>25458</v>
          </cell>
        </row>
        <row r="1031">
          <cell r="A1031" t="str">
            <v>104547500-C08</v>
          </cell>
          <cell r="B1031" t="str">
            <v>FS00</v>
          </cell>
          <cell r="C1031" t="str">
            <v>104547500FS00</v>
          </cell>
          <cell r="D1031">
            <v>104547500</v>
          </cell>
          <cell r="E1031" t="str">
            <v>C08</v>
          </cell>
          <cell r="F1031" t="str">
            <v>UN</v>
          </cell>
          <cell r="G1031">
            <v>22300</v>
          </cell>
          <cell r="H1031" t="str">
            <v>FS00</v>
          </cell>
          <cell r="I1031" t="str">
            <v>UN</v>
          </cell>
          <cell r="J1031" t="b">
            <v>1</v>
          </cell>
          <cell r="K1031">
            <v>8</v>
          </cell>
          <cell r="L1031">
            <v>1</v>
          </cell>
          <cell r="M1031">
            <v>8</v>
          </cell>
          <cell r="N1031">
            <v>178400</v>
          </cell>
        </row>
        <row r="1032">
          <cell r="A1032" t="str">
            <v>104547510-C08</v>
          </cell>
          <cell r="B1032" t="str">
            <v>FS00</v>
          </cell>
          <cell r="C1032" t="str">
            <v>104547510FS00</v>
          </cell>
          <cell r="D1032">
            <v>104547510</v>
          </cell>
          <cell r="E1032" t="str">
            <v>C08</v>
          </cell>
          <cell r="F1032" t="str">
            <v>UN</v>
          </cell>
          <cell r="G1032">
            <v>15279</v>
          </cell>
          <cell r="H1032" t="str">
            <v>FS00</v>
          </cell>
          <cell r="I1032" t="str">
            <v>UN</v>
          </cell>
          <cell r="J1032" t="b">
            <v>1</v>
          </cell>
          <cell r="K1032">
            <v>8</v>
          </cell>
          <cell r="L1032">
            <v>1</v>
          </cell>
          <cell r="M1032">
            <v>8</v>
          </cell>
          <cell r="N1032">
            <v>122232</v>
          </cell>
        </row>
        <row r="1033">
          <cell r="A1033" t="str">
            <v>104547490-C08</v>
          </cell>
          <cell r="B1033" t="str">
            <v>FS00</v>
          </cell>
          <cell r="C1033" t="str">
            <v>104547490FS00</v>
          </cell>
          <cell r="D1033">
            <v>104547490</v>
          </cell>
          <cell r="E1033" t="str">
            <v>C08</v>
          </cell>
          <cell r="F1033" t="str">
            <v>UN</v>
          </cell>
          <cell r="G1033">
            <v>18900</v>
          </cell>
          <cell r="H1033" t="str">
            <v>FS00</v>
          </cell>
          <cell r="I1033" t="str">
            <v>UN</v>
          </cell>
          <cell r="J1033" t="b">
            <v>1</v>
          </cell>
          <cell r="K1033">
            <v>8</v>
          </cell>
          <cell r="L1033">
            <v>1</v>
          </cell>
          <cell r="M1033">
            <v>8</v>
          </cell>
          <cell r="N1033">
            <v>151200</v>
          </cell>
        </row>
        <row r="1034">
          <cell r="A1034" t="str">
            <v>104547520-C08</v>
          </cell>
          <cell r="B1034" t="str">
            <v>FS00</v>
          </cell>
          <cell r="C1034" t="str">
            <v>104547520FS00</v>
          </cell>
          <cell r="D1034">
            <v>104547520</v>
          </cell>
          <cell r="E1034" t="str">
            <v>C08</v>
          </cell>
          <cell r="F1034" t="str">
            <v>UN</v>
          </cell>
          <cell r="G1034">
            <v>18905</v>
          </cell>
          <cell r="H1034" t="str">
            <v>FS00</v>
          </cell>
          <cell r="I1034" t="str">
            <v>UN</v>
          </cell>
          <cell r="J1034" t="b">
            <v>1</v>
          </cell>
          <cell r="K1034">
            <v>8</v>
          </cell>
          <cell r="L1034">
            <v>1</v>
          </cell>
          <cell r="M1034">
            <v>8</v>
          </cell>
          <cell r="N1034">
            <v>151240</v>
          </cell>
        </row>
        <row r="1035">
          <cell r="A1035" t="str">
            <v>104528840-C10</v>
          </cell>
          <cell r="B1035" t="str">
            <v>FS00</v>
          </cell>
          <cell r="C1035" t="str">
            <v>104528840FS00</v>
          </cell>
          <cell r="D1035">
            <v>104528840</v>
          </cell>
          <cell r="E1035" t="str">
            <v>C10</v>
          </cell>
          <cell r="F1035" t="str">
            <v>UN</v>
          </cell>
          <cell r="G1035">
            <v>5244</v>
          </cell>
          <cell r="H1035" t="str">
            <v>FS00</v>
          </cell>
          <cell r="I1035" t="str">
            <v>UN</v>
          </cell>
          <cell r="J1035" t="b">
            <v>1</v>
          </cell>
          <cell r="K1035">
            <v>10</v>
          </cell>
          <cell r="L1035">
            <v>1</v>
          </cell>
          <cell r="M1035">
            <v>10</v>
          </cell>
          <cell r="N1035">
            <v>52440</v>
          </cell>
        </row>
        <row r="1036">
          <cell r="A1036" t="str">
            <v>104538620-C05</v>
          </cell>
          <cell r="B1036" t="str">
            <v>FS00</v>
          </cell>
          <cell r="C1036" t="str">
            <v>104538620FS00</v>
          </cell>
          <cell r="D1036">
            <v>104538620</v>
          </cell>
          <cell r="E1036" t="str">
            <v>C05</v>
          </cell>
          <cell r="F1036" t="str">
            <v>UN</v>
          </cell>
          <cell r="G1036">
            <v>7304</v>
          </cell>
          <cell r="H1036" t="str">
            <v>FS00</v>
          </cell>
          <cell r="I1036" t="str">
            <v>UN</v>
          </cell>
          <cell r="J1036" t="b">
            <v>1</v>
          </cell>
          <cell r="K1036">
            <v>5</v>
          </cell>
          <cell r="L1036">
            <v>1</v>
          </cell>
          <cell r="M1036">
            <v>5</v>
          </cell>
          <cell r="N1036">
            <v>36520</v>
          </cell>
        </row>
        <row r="1037">
          <cell r="A1037" t="str">
            <v>104542720-C06</v>
          </cell>
          <cell r="B1037" t="str">
            <v>FS00</v>
          </cell>
          <cell r="C1037" t="str">
            <v>104542720FS00</v>
          </cell>
          <cell r="D1037">
            <v>104542720</v>
          </cell>
          <cell r="E1037" t="str">
            <v>C06</v>
          </cell>
          <cell r="F1037" t="str">
            <v>UN</v>
          </cell>
          <cell r="G1037">
            <v>6932</v>
          </cell>
          <cell r="H1037" t="str">
            <v>FS00</v>
          </cell>
          <cell r="I1037" t="str">
            <v>UN</v>
          </cell>
          <cell r="J1037" t="b">
            <v>1</v>
          </cell>
          <cell r="K1037">
            <v>6</v>
          </cell>
          <cell r="L1037">
            <v>1</v>
          </cell>
          <cell r="M1037">
            <v>6</v>
          </cell>
          <cell r="N1037">
            <v>41592</v>
          </cell>
        </row>
        <row r="1038">
          <cell r="A1038" t="str">
            <v>104538200-C06</v>
          </cell>
          <cell r="B1038" t="str">
            <v>FS00</v>
          </cell>
          <cell r="C1038" t="str">
            <v>104538200FS00</v>
          </cell>
          <cell r="D1038">
            <v>104538200</v>
          </cell>
          <cell r="E1038" t="str">
            <v>C06</v>
          </cell>
          <cell r="F1038" t="str">
            <v>UN</v>
          </cell>
          <cell r="G1038">
            <v>7081</v>
          </cell>
          <cell r="H1038" t="str">
            <v>FS00</v>
          </cell>
          <cell r="I1038" t="str">
            <v>UN</v>
          </cell>
          <cell r="J1038" t="b">
            <v>1</v>
          </cell>
          <cell r="K1038">
            <v>6</v>
          </cell>
          <cell r="L1038">
            <v>1</v>
          </cell>
          <cell r="M1038">
            <v>6</v>
          </cell>
          <cell r="N1038">
            <v>42486</v>
          </cell>
        </row>
        <row r="1039">
          <cell r="A1039" t="str">
            <v>104542710-C04</v>
          </cell>
          <cell r="B1039" t="str">
            <v>FS00</v>
          </cell>
          <cell r="C1039" t="str">
            <v>104542710FS00</v>
          </cell>
          <cell r="D1039">
            <v>104542710</v>
          </cell>
          <cell r="E1039" t="str">
            <v>C04</v>
          </cell>
          <cell r="F1039" t="str">
            <v>UN</v>
          </cell>
          <cell r="G1039">
            <v>4512</v>
          </cell>
          <cell r="H1039" t="str">
            <v>FS00</v>
          </cell>
          <cell r="I1039" t="str">
            <v>UN</v>
          </cell>
          <cell r="J1039" t="b">
            <v>1</v>
          </cell>
          <cell r="K1039">
            <v>4</v>
          </cell>
          <cell r="L1039">
            <v>1</v>
          </cell>
          <cell r="M1039">
            <v>4</v>
          </cell>
          <cell r="N1039">
            <v>18048</v>
          </cell>
        </row>
        <row r="1040">
          <cell r="A1040" t="str">
            <v>104540430-C02</v>
          </cell>
          <cell r="B1040" t="str">
            <v>FS00</v>
          </cell>
          <cell r="C1040" t="str">
            <v>104540430FS00</v>
          </cell>
          <cell r="D1040">
            <v>104540430</v>
          </cell>
          <cell r="E1040" t="str">
            <v>C02</v>
          </cell>
          <cell r="F1040" t="str">
            <v>UN</v>
          </cell>
          <cell r="G1040">
            <v>6000</v>
          </cell>
          <cell r="H1040" t="str">
            <v>FS00</v>
          </cell>
          <cell r="I1040" t="str">
            <v>UN</v>
          </cell>
          <cell r="J1040" t="b">
            <v>1</v>
          </cell>
          <cell r="K1040">
            <v>2</v>
          </cell>
          <cell r="L1040">
            <v>1</v>
          </cell>
          <cell r="M1040">
            <v>2</v>
          </cell>
          <cell r="N1040">
            <v>12000</v>
          </cell>
        </row>
        <row r="1041">
          <cell r="A1041" t="str">
            <v>104548140-C04</v>
          </cell>
          <cell r="B1041" t="str">
            <v>FS00</v>
          </cell>
          <cell r="C1041" t="str">
            <v>104548140FS00</v>
          </cell>
          <cell r="D1041">
            <v>104548140</v>
          </cell>
          <cell r="E1041" t="str">
            <v>C04</v>
          </cell>
          <cell r="F1041" t="e">
            <v>#N/A</v>
          </cell>
          <cell r="G1041" t="e">
            <v>#N/A</v>
          </cell>
          <cell r="H1041" t="e">
            <v>#N/A</v>
          </cell>
          <cell r="I1041" t="str">
            <v>UN</v>
          </cell>
          <cell r="J1041" t="e">
            <v>#N/A</v>
          </cell>
          <cell r="K1041">
            <v>4</v>
          </cell>
          <cell r="L1041">
            <v>1</v>
          </cell>
          <cell r="M1041">
            <v>4</v>
          </cell>
          <cell r="N1041" t="e">
            <v>#N/A</v>
          </cell>
        </row>
        <row r="1042">
          <cell r="A1042" t="str">
            <v>104548160-C06</v>
          </cell>
          <cell r="B1042" t="str">
            <v>FS00</v>
          </cell>
          <cell r="C1042" t="str">
            <v>104548160FS00</v>
          </cell>
          <cell r="D1042">
            <v>104548160</v>
          </cell>
          <cell r="E1042" t="str">
            <v>C06</v>
          </cell>
          <cell r="F1042" t="e">
            <v>#N/A</v>
          </cell>
          <cell r="G1042" t="e">
            <v>#N/A</v>
          </cell>
          <cell r="H1042" t="e">
            <v>#N/A</v>
          </cell>
          <cell r="I1042" t="str">
            <v>UN</v>
          </cell>
          <cell r="J1042" t="e">
            <v>#N/A</v>
          </cell>
          <cell r="K1042">
            <v>6</v>
          </cell>
          <cell r="L1042">
            <v>1</v>
          </cell>
          <cell r="M1042">
            <v>6</v>
          </cell>
          <cell r="N1042" t="e">
            <v>#N/A</v>
          </cell>
        </row>
        <row r="1043">
          <cell r="A1043" t="str">
            <v>104548150-C06</v>
          </cell>
          <cell r="B1043" t="str">
            <v>FS00</v>
          </cell>
          <cell r="C1043" t="str">
            <v>104548150FS00</v>
          </cell>
          <cell r="D1043">
            <v>104548150</v>
          </cell>
          <cell r="E1043" t="str">
            <v>C06</v>
          </cell>
          <cell r="F1043" t="e">
            <v>#N/A</v>
          </cell>
          <cell r="G1043" t="e">
            <v>#N/A</v>
          </cell>
          <cell r="H1043" t="e">
            <v>#N/A</v>
          </cell>
          <cell r="I1043" t="str">
            <v>UN</v>
          </cell>
          <cell r="J1043" t="e">
            <v>#N/A</v>
          </cell>
          <cell r="K1043">
            <v>6</v>
          </cell>
          <cell r="L1043">
            <v>1</v>
          </cell>
          <cell r="M1043">
            <v>6</v>
          </cell>
          <cell r="N1043" t="e">
            <v>#N/A</v>
          </cell>
        </row>
        <row r="1044">
          <cell r="A1044" t="str">
            <v>104548950-CJ</v>
          </cell>
          <cell r="B1044" t="str">
            <v>FS00</v>
          </cell>
          <cell r="C1044" t="str">
            <v>104548950FS00</v>
          </cell>
          <cell r="D1044">
            <v>104548950</v>
          </cell>
          <cell r="E1044" t="str">
            <v>CJ</v>
          </cell>
          <cell r="F1044" t="str">
            <v>CJ</v>
          </cell>
          <cell r="G1044">
            <v>19330</v>
          </cell>
          <cell r="H1044" t="str">
            <v>FS00</v>
          </cell>
          <cell r="I1044" t="str">
            <v>CJ</v>
          </cell>
          <cell r="J1044" t="b">
            <v>1</v>
          </cell>
          <cell r="K1044">
            <v>1</v>
          </cell>
          <cell r="L1044">
            <v>1</v>
          </cell>
          <cell r="M1044">
            <v>1</v>
          </cell>
          <cell r="N1044">
            <v>19330</v>
          </cell>
        </row>
        <row r="1045">
          <cell r="A1045" t="str">
            <v>104522520-C04</v>
          </cell>
          <cell r="B1045" t="str">
            <v>FS00</v>
          </cell>
          <cell r="C1045" t="str">
            <v>104522520FS00</v>
          </cell>
          <cell r="D1045">
            <v>104522520</v>
          </cell>
          <cell r="E1045" t="str">
            <v>C04</v>
          </cell>
          <cell r="F1045" t="str">
            <v>UN</v>
          </cell>
          <cell r="G1045">
            <v>2745</v>
          </cell>
          <cell r="H1045" t="str">
            <v>FS00</v>
          </cell>
          <cell r="I1045" t="str">
            <v>UN</v>
          </cell>
          <cell r="J1045" t="b">
            <v>1</v>
          </cell>
          <cell r="K1045">
            <v>4</v>
          </cell>
          <cell r="L1045">
            <v>1</v>
          </cell>
          <cell r="M1045">
            <v>4</v>
          </cell>
          <cell r="N1045">
            <v>10980</v>
          </cell>
        </row>
        <row r="1046">
          <cell r="A1046" t="str">
            <v>104524040-C06</v>
          </cell>
          <cell r="B1046" t="str">
            <v>FS00</v>
          </cell>
          <cell r="C1046" t="str">
            <v>104524040FS00</v>
          </cell>
          <cell r="D1046">
            <v>104524040</v>
          </cell>
          <cell r="E1046" t="str">
            <v>C06</v>
          </cell>
          <cell r="F1046" t="str">
            <v>UN</v>
          </cell>
          <cell r="G1046">
            <v>2826.96</v>
          </cell>
          <cell r="H1046" t="str">
            <v>FS00</v>
          </cell>
          <cell r="I1046" t="str">
            <v>UN</v>
          </cell>
          <cell r="J1046" t="b">
            <v>1</v>
          </cell>
          <cell r="K1046">
            <v>6</v>
          </cell>
          <cell r="L1046">
            <v>1</v>
          </cell>
          <cell r="M1046">
            <v>6</v>
          </cell>
          <cell r="N1046">
            <v>16961.760000000002</v>
          </cell>
        </row>
        <row r="1047">
          <cell r="A1047" t="str">
            <v>104540170-UN</v>
          </cell>
          <cell r="B1047" t="str">
            <v>FS00</v>
          </cell>
          <cell r="C1047" t="str">
            <v>104540170FS00</v>
          </cell>
          <cell r="D1047">
            <v>104540170</v>
          </cell>
          <cell r="E1047" t="str">
            <v>UN</v>
          </cell>
          <cell r="F1047" t="str">
            <v>UN</v>
          </cell>
          <cell r="G1047">
            <v>30420</v>
          </cell>
          <cell r="H1047" t="str">
            <v>FS00</v>
          </cell>
          <cell r="I1047" t="str">
            <v>UN</v>
          </cell>
          <cell r="J1047" t="b">
            <v>1</v>
          </cell>
          <cell r="K1047">
            <v>1</v>
          </cell>
          <cell r="L1047">
            <v>1</v>
          </cell>
          <cell r="M1047">
            <v>1</v>
          </cell>
          <cell r="N1047">
            <v>30420</v>
          </cell>
        </row>
        <row r="1048">
          <cell r="A1048" t="str">
            <v>104540160-UN</v>
          </cell>
          <cell r="B1048" t="str">
            <v>FS00</v>
          </cell>
          <cell r="C1048" t="str">
            <v>104540160FS00</v>
          </cell>
          <cell r="D1048">
            <v>104540160</v>
          </cell>
          <cell r="E1048" t="str">
            <v>UN</v>
          </cell>
          <cell r="F1048" t="str">
            <v>UN</v>
          </cell>
          <cell r="G1048">
            <v>45449</v>
          </cell>
          <cell r="H1048" t="str">
            <v>FS00</v>
          </cell>
          <cell r="I1048" t="str">
            <v>UN</v>
          </cell>
          <cell r="J1048" t="b">
            <v>1</v>
          </cell>
          <cell r="K1048">
            <v>1</v>
          </cell>
          <cell r="L1048">
            <v>1</v>
          </cell>
          <cell r="M1048">
            <v>1</v>
          </cell>
          <cell r="N1048">
            <v>45449</v>
          </cell>
        </row>
        <row r="1049">
          <cell r="A1049" t="str">
            <v>201300001-C10</v>
          </cell>
          <cell r="B1049" t="str">
            <v>FS00</v>
          </cell>
          <cell r="C1049" t="str">
            <v>201300001FS00</v>
          </cell>
          <cell r="D1049">
            <v>201300001</v>
          </cell>
          <cell r="E1049" t="str">
            <v>C10</v>
          </cell>
          <cell r="F1049" t="str">
            <v>UN</v>
          </cell>
          <cell r="G1049">
            <v>4572.4380000000001</v>
          </cell>
          <cell r="H1049" t="str">
            <v>FS00</v>
          </cell>
          <cell r="I1049" t="str">
            <v>UN</v>
          </cell>
          <cell r="J1049" t="b">
            <v>1</v>
          </cell>
          <cell r="K1049">
            <v>10</v>
          </cell>
          <cell r="L1049">
            <v>1</v>
          </cell>
          <cell r="M1049">
            <v>10</v>
          </cell>
          <cell r="N1049">
            <v>45724.380000000005</v>
          </cell>
        </row>
        <row r="1050">
          <cell r="A1050" t="str">
            <v>104560910-C06</v>
          </cell>
          <cell r="B1050" t="str">
            <v>FS00</v>
          </cell>
          <cell r="C1050" t="str">
            <v>104560910FS00</v>
          </cell>
          <cell r="D1050">
            <v>104560910</v>
          </cell>
          <cell r="E1050" t="str">
            <v>C06</v>
          </cell>
          <cell r="F1050" t="str">
            <v>UN</v>
          </cell>
          <cell r="G1050">
            <v>11282.613333333333</v>
          </cell>
          <cell r="H1050" t="str">
            <v>FS00</v>
          </cell>
          <cell r="I1050" t="str">
            <v>UN</v>
          </cell>
          <cell r="J1050" t="b">
            <v>1</v>
          </cell>
          <cell r="K1050">
            <v>6</v>
          </cell>
          <cell r="L1050">
            <v>1</v>
          </cell>
          <cell r="M1050">
            <v>6</v>
          </cell>
          <cell r="N1050">
            <v>67695.679999999993</v>
          </cell>
        </row>
        <row r="1051">
          <cell r="A1051" t="str">
            <v>104500330-C06</v>
          </cell>
          <cell r="B1051" t="str">
            <v>FS00</v>
          </cell>
          <cell r="C1051" t="str">
            <v>104500330FS00</v>
          </cell>
          <cell r="D1051">
            <v>104500330</v>
          </cell>
          <cell r="E1051" t="str">
            <v>C06</v>
          </cell>
          <cell r="F1051" t="str">
            <v>UN</v>
          </cell>
          <cell r="G1051">
            <v>11927.74</v>
          </cell>
          <cell r="H1051" t="str">
            <v>FS00</v>
          </cell>
          <cell r="I1051" t="str">
            <v>UN</v>
          </cell>
          <cell r="J1051" t="b">
            <v>1</v>
          </cell>
          <cell r="K1051">
            <v>6</v>
          </cell>
          <cell r="L1051">
            <v>1</v>
          </cell>
          <cell r="M1051">
            <v>6</v>
          </cell>
          <cell r="N1051">
            <v>71566.44</v>
          </cell>
        </row>
        <row r="1052">
          <cell r="A1052" t="str">
            <v>104514810-C06</v>
          </cell>
          <cell r="B1052" t="str">
            <v>FS00</v>
          </cell>
          <cell r="C1052" t="str">
            <v>104514810FS00</v>
          </cell>
          <cell r="D1052">
            <v>104514810</v>
          </cell>
          <cell r="E1052" t="str">
            <v>C06</v>
          </cell>
          <cell r="F1052" t="str">
            <v>UN</v>
          </cell>
          <cell r="G1052">
            <v>10404.64</v>
          </cell>
          <cell r="H1052" t="str">
            <v>FS00</v>
          </cell>
          <cell r="I1052" t="str">
            <v>UN</v>
          </cell>
          <cell r="J1052" t="b">
            <v>1</v>
          </cell>
          <cell r="K1052">
            <v>6</v>
          </cell>
          <cell r="L1052">
            <v>1</v>
          </cell>
          <cell r="M1052">
            <v>6</v>
          </cell>
          <cell r="N1052">
            <v>62427.839999999997</v>
          </cell>
        </row>
        <row r="1053">
          <cell r="A1053" t="str">
            <v>104524660-C06</v>
          </cell>
          <cell r="B1053" t="str">
            <v>FS00</v>
          </cell>
          <cell r="C1053" t="str">
            <v>104524660FS00</v>
          </cell>
          <cell r="D1053">
            <v>104524660</v>
          </cell>
          <cell r="E1053" t="str">
            <v>C06</v>
          </cell>
          <cell r="F1053" t="str">
            <v>UN</v>
          </cell>
          <cell r="G1053">
            <v>12403.18</v>
          </cell>
          <cell r="H1053" t="str">
            <v>FS00</v>
          </cell>
          <cell r="I1053" t="str">
            <v>UN</v>
          </cell>
          <cell r="J1053" t="b">
            <v>1</v>
          </cell>
          <cell r="K1053">
            <v>6</v>
          </cell>
          <cell r="L1053">
            <v>1</v>
          </cell>
          <cell r="M1053">
            <v>6</v>
          </cell>
          <cell r="N1053">
            <v>74419.08</v>
          </cell>
        </row>
        <row r="1054">
          <cell r="A1054" t="str">
            <v>104519130-C06</v>
          </cell>
          <cell r="B1054" t="str">
            <v>FS00</v>
          </cell>
          <cell r="C1054" t="str">
            <v>104519130FS00</v>
          </cell>
          <cell r="D1054">
            <v>104519130</v>
          </cell>
          <cell r="E1054" t="str">
            <v>C06</v>
          </cell>
          <cell r="F1054" t="str">
            <v>UN</v>
          </cell>
          <cell r="G1054">
            <v>13969.25</v>
          </cell>
          <cell r="H1054" t="str">
            <v>FS00</v>
          </cell>
          <cell r="I1054" t="str">
            <v>UN</v>
          </cell>
          <cell r="J1054" t="b">
            <v>1</v>
          </cell>
          <cell r="K1054">
            <v>6</v>
          </cell>
          <cell r="L1054">
            <v>1</v>
          </cell>
          <cell r="M1054">
            <v>6</v>
          </cell>
          <cell r="N1054">
            <v>83815.5</v>
          </cell>
        </row>
        <row r="1055">
          <cell r="A1055" t="str">
            <v>104543070-C12</v>
          </cell>
          <cell r="B1055" t="str">
            <v>FS00</v>
          </cell>
          <cell r="C1055" t="str">
            <v>104543070FS00</v>
          </cell>
          <cell r="D1055">
            <v>104543070</v>
          </cell>
          <cell r="E1055" t="str">
            <v>C12</v>
          </cell>
          <cell r="F1055" t="str">
            <v>UN</v>
          </cell>
          <cell r="G1055">
            <v>2760</v>
          </cell>
          <cell r="H1055" t="str">
            <v>FS00</v>
          </cell>
          <cell r="I1055" t="str">
            <v>UN</v>
          </cell>
          <cell r="J1055" t="b">
            <v>1</v>
          </cell>
          <cell r="K1055">
            <v>12</v>
          </cell>
          <cell r="L1055">
            <v>1</v>
          </cell>
          <cell r="M1055">
            <v>12</v>
          </cell>
          <cell r="N1055">
            <v>33120</v>
          </cell>
        </row>
        <row r="1056">
          <cell r="A1056" t="str">
            <v>201300003-C10</v>
          </cell>
          <cell r="B1056" t="str">
            <v>FS00</v>
          </cell>
          <cell r="C1056" t="str">
            <v>201300003FS00</v>
          </cell>
          <cell r="D1056">
            <v>201300003</v>
          </cell>
          <cell r="E1056" t="str">
            <v>C10</v>
          </cell>
          <cell r="F1056" t="str">
            <v>UN</v>
          </cell>
          <cell r="G1056">
            <v>4140.1000000000004</v>
          </cell>
          <cell r="H1056" t="str">
            <v>FS00</v>
          </cell>
          <cell r="I1056" t="str">
            <v>UN</v>
          </cell>
          <cell r="J1056" t="b">
            <v>1</v>
          </cell>
          <cell r="K1056">
            <v>10</v>
          </cell>
          <cell r="L1056">
            <v>1</v>
          </cell>
          <cell r="M1056">
            <v>10</v>
          </cell>
          <cell r="N1056">
            <v>41401</v>
          </cell>
        </row>
        <row r="1057">
          <cell r="A1057" t="str">
            <v>101600080-C06</v>
          </cell>
          <cell r="B1057" t="str">
            <v>FS00</v>
          </cell>
          <cell r="C1057" t="str">
            <v>101600080FS00</v>
          </cell>
          <cell r="D1057">
            <v>101600080</v>
          </cell>
          <cell r="E1057" t="str">
            <v>C06</v>
          </cell>
          <cell r="F1057" t="str">
            <v>UN</v>
          </cell>
          <cell r="G1057">
            <v>3169.8333333333335</v>
          </cell>
          <cell r="H1057" t="str">
            <v>FS00</v>
          </cell>
          <cell r="I1057" t="str">
            <v>UN</v>
          </cell>
          <cell r="J1057" t="b">
            <v>1</v>
          </cell>
          <cell r="K1057">
            <v>6</v>
          </cell>
          <cell r="L1057">
            <v>1</v>
          </cell>
          <cell r="M1057">
            <v>6</v>
          </cell>
          <cell r="N1057">
            <v>19019</v>
          </cell>
        </row>
        <row r="1058">
          <cell r="A1058" t="str">
            <v>150001266-C12</v>
          </cell>
          <cell r="B1058" t="str">
            <v>FS00</v>
          </cell>
          <cell r="C1058" t="str">
            <v>150001266FS00</v>
          </cell>
          <cell r="D1058">
            <v>150001266</v>
          </cell>
          <cell r="E1058" t="str">
            <v>C12</v>
          </cell>
          <cell r="F1058" t="str">
            <v>UN</v>
          </cell>
          <cell r="G1058">
            <v>10216.23</v>
          </cell>
          <cell r="H1058" t="str">
            <v>FS00</v>
          </cell>
          <cell r="I1058" t="str">
            <v>UN</v>
          </cell>
          <cell r="J1058" t="b">
            <v>1</v>
          </cell>
          <cell r="K1058">
            <v>12</v>
          </cell>
          <cell r="L1058">
            <v>1</v>
          </cell>
          <cell r="M1058">
            <v>12</v>
          </cell>
          <cell r="N1058">
            <v>122594.76</v>
          </cell>
        </row>
        <row r="1059">
          <cell r="A1059" t="str">
            <v>150000829-C06</v>
          </cell>
          <cell r="B1059" t="str">
            <v>FS00</v>
          </cell>
          <cell r="C1059" t="str">
            <v>150000829FS00</v>
          </cell>
          <cell r="D1059">
            <v>150000829</v>
          </cell>
          <cell r="E1059" t="str">
            <v>C06</v>
          </cell>
          <cell r="F1059" t="str">
            <v>UN</v>
          </cell>
          <cell r="G1059">
            <v>8628.6299999999992</v>
          </cell>
          <cell r="H1059" t="str">
            <v>FS00</v>
          </cell>
          <cell r="I1059" t="str">
            <v>UN</v>
          </cell>
          <cell r="J1059" t="b">
            <v>1</v>
          </cell>
          <cell r="K1059">
            <v>6</v>
          </cell>
          <cell r="L1059">
            <v>1</v>
          </cell>
          <cell r="M1059">
            <v>6</v>
          </cell>
          <cell r="N1059">
            <v>51771.78</v>
          </cell>
        </row>
        <row r="1060">
          <cell r="A1060" t="str">
            <v>104545160-C10</v>
          </cell>
          <cell r="B1060" t="str">
            <v>FS00</v>
          </cell>
          <cell r="C1060" t="str">
            <v>104545160FS00</v>
          </cell>
          <cell r="D1060">
            <v>104545160</v>
          </cell>
          <cell r="E1060" t="str">
            <v>C10</v>
          </cell>
          <cell r="F1060" t="str">
            <v>UN</v>
          </cell>
          <cell r="G1060">
            <v>8509</v>
          </cell>
          <cell r="H1060" t="str">
            <v>FS00</v>
          </cell>
          <cell r="I1060" t="str">
            <v>UN</v>
          </cell>
          <cell r="J1060" t="b">
            <v>1</v>
          </cell>
          <cell r="K1060">
            <v>10</v>
          </cell>
          <cell r="L1060">
            <v>1</v>
          </cell>
          <cell r="M1060">
            <v>10</v>
          </cell>
          <cell r="N1060">
            <v>85090</v>
          </cell>
        </row>
        <row r="1061">
          <cell r="A1061" t="str">
            <v>104543850-C10</v>
          </cell>
          <cell r="B1061" t="str">
            <v>FS00</v>
          </cell>
          <cell r="C1061" t="str">
            <v>104543850FS00</v>
          </cell>
          <cell r="D1061">
            <v>104543850</v>
          </cell>
          <cell r="E1061" t="str">
            <v>C10</v>
          </cell>
          <cell r="F1061" t="str">
            <v>UN</v>
          </cell>
          <cell r="G1061">
            <v>6745</v>
          </cell>
          <cell r="H1061" t="str">
            <v>FS00</v>
          </cell>
          <cell r="I1061" t="str">
            <v>UN</v>
          </cell>
          <cell r="J1061" t="b">
            <v>1</v>
          </cell>
          <cell r="K1061">
            <v>10</v>
          </cell>
          <cell r="L1061">
            <v>1</v>
          </cell>
          <cell r="M1061">
            <v>10</v>
          </cell>
          <cell r="N1061">
            <v>67450</v>
          </cell>
        </row>
        <row r="1062">
          <cell r="A1062" t="str">
            <v>104516290-C10</v>
          </cell>
          <cell r="B1062" t="str">
            <v>FS00</v>
          </cell>
          <cell r="C1062" t="str">
            <v>104516290FS00</v>
          </cell>
          <cell r="D1062">
            <v>104516290</v>
          </cell>
          <cell r="E1062" t="str">
            <v>C10</v>
          </cell>
          <cell r="F1062" t="str">
            <v>UN</v>
          </cell>
          <cell r="G1062">
            <v>6409.71</v>
          </cell>
          <cell r="H1062" t="str">
            <v>FS00</v>
          </cell>
          <cell r="I1062" t="str">
            <v>UN</v>
          </cell>
          <cell r="J1062" t="b">
            <v>1</v>
          </cell>
          <cell r="K1062">
            <v>10</v>
          </cell>
          <cell r="L1062">
            <v>1</v>
          </cell>
          <cell r="M1062">
            <v>10</v>
          </cell>
          <cell r="N1062">
            <v>64097.1</v>
          </cell>
        </row>
        <row r="1063">
          <cell r="A1063" t="str">
            <v>104529600-C10</v>
          </cell>
          <cell r="B1063" t="str">
            <v>FS00</v>
          </cell>
          <cell r="C1063" t="str">
            <v>104529600FS00</v>
          </cell>
          <cell r="D1063">
            <v>104529600</v>
          </cell>
          <cell r="E1063" t="str">
            <v>C10</v>
          </cell>
          <cell r="F1063" t="str">
            <v>UN</v>
          </cell>
          <cell r="G1063">
            <v>5490</v>
          </cell>
          <cell r="H1063" t="str">
            <v>FS00</v>
          </cell>
          <cell r="I1063" t="str">
            <v>UN</v>
          </cell>
          <cell r="J1063" t="b">
            <v>1</v>
          </cell>
          <cell r="K1063">
            <v>10</v>
          </cell>
          <cell r="L1063">
            <v>1</v>
          </cell>
          <cell r="M1063">
            <v>10</v>
          </cell>
          <cell r="N1063">
            <v>54900</v>
          </cell>
        </row>
        <row r="1064">
          <cell r="A1064" t="str">
            <v>104515840-C10</v>
          </cell>
          <cell r="B1064" t="str">
            <v>FS00</v>
          </cell>
          <cell r="C1064" t="str">
            <v>104515840FS00</v>
          </cell>
          <cell r="D1064">
            <v>104515840</v>
          </cell>
          <cell r="E1064" t="str">
            <v>C10</v>
          </cell>
          <cell r="F1064" t="str">
            <v>UN</v>
          </cell>
          <cell r="G1064">
            <v>3405.88</v>
          </cell>
          <cell r="H1064" t="str">
            <v>FS00</v>
          </cell>
          <cell r="I1064" t="str">
            <v>UN</v>
          </cell>
          <cell r="J1064" t="b">
            <v>1</v>
          </cell>
          <cell r="K1064">
            <v>10</v>
          </cell>
          <cell r="L1064">
            <v>1</v>
          </cell>
          <cell r="M1064">
            <v>10</v>
          </cell>
          <cell r="N1064">
            <v>34058.800000000003</v>
          </cell>
        </row>
        <row r="1065">
          <cell r="A1065" t="str">
            <v>104547990-C20</v>
          </cell>
          <cell r="B1065" t="str">
            <v>FS00</v>
          </cell>
          <cell r="C1065" t="str">
            <v>104547990FS00</v>
          </cell>
          <cell r="D1065">
            <v>104547990</v>
          </cell>
          <cell r="E1065" t="str">
            <v>C20</v>
          </cell>
          <cell r="F1065" t="str">
            <v>UN</v>
          </cell>
          <cell r="G1065">
            <v>3280</v>
          </cell>
          <cell r="H1065" t="str">
            <v>FS00</v>
          </cell>
          <cell r="I1065" t="str">
            <v>UN</v>
          </cell>
          <cell r="J1065" t="b">
            <v>1</v>
          </cell>
          <cell r="K1065">
            <v>20</v>
          </cell>
          <cell r="L1065">
            <v>1</v>
          </cell>
          <cell r="M1065">
            <v>20</v>
          </cell>
          <cell r="N1065">
            <v>65600</v>
          </cell>
        </row>
        <row r="1066">
          <cell r="A1066" t="str">
            <v>104516280-C10</v>
          </cell>
          <cell r="B1066" t="str">
            <v>FS00</v>
          </cell>
          <cell r="C1066" t="str">
            <v>104516280FS00</v>
          </cell>
          <cell r="D1066">
            <v>104516280</v>
          </cell>
          <cell r="E1066" t="str">
            <v>C10</v>
          </cell>
          <cell r="F1066" t="str">
            <v>UN</v>
          </cell>
          <cell r="G1066">
            <v>8889.18</v>
          </cell>
          <cell r="H1066" t="str">
            <v>FS00</v>
          </cell>
          <cell r="I1066" t="str">
            <v>UN</v>
          </cell>
          <cell r="J1066" t="b">
            <v>1</v>
          </cell>
          <cell r="K1066">
            <v>10</v>
          </cell>
          <cell r="L1066">
            <v>1</v>
          </cell>
          <cell r="M1066">
            <v>10</v>
          </cell>
          <cell r="N1066">
            <v>88891.8</v>
          </cell>
        </row>
        <row r="1067">
          <cell r="A1067" t="str">
            <v>104529610-C10</v>
          </cell>
          <cell r="B1067" t="str">
            <v>FS00</v>
          </cell>
          <cell r="C1067" t="str">
            <v>104529610FS00</v>
          </cell>
          <cell r="D1067">
            <v>104529610</v>
          </cell>
          <cell r="E1067" t="str">
            <v>C10</v>
          </cell>
          <cell r="F1067" t="str">
            <v>UN</v>
          </cell>
          <cell r="G1067">
            <v>6962</v>
          </cell>
          <cell r="H1067" t="str">
            <v>FS00</v>
          </cell>
          <cell r="I1067" t="str">
            <v>UN</v>
          </cell>
          <cell r="J1067" t="b">
            <v>1</v>
          </cell>
          <cell r="K1067">
            <v>10</v>
          </cell>
          <cell r="L1067">
            <v>1</v>
          </cell>
          <cell r="M1067">
            <v>10</v>
          </cell>
          <cell r="N1067">
            <v>69620</v>
          </cell>
        </row>
        <row r="1068">
          <cell r="A1068" t="str">
            <v>104522390-UN</v>
          </cell>
          <cell r="B1068" t="str">
            <v>FS00</v>
          </cell>
          <cell r="C1068" t="str">
            <v>104522390FS00</v>
          </cell>
          <cell r="D1068">
            <v>104522390</v>
          </cell>
          <cell r="E1068" t="str">
            <v>UN</v>
          </cell>
          <cell r="F1068" t="str">
            <v>UN</v>
          </cell>
          <cell r="G1068">
            <v>15663</v>
          </cell>
          <cell r="H1068" t="str">
            <v>FS00</v>
          </cell>
          <cell r="I1068" t="str">
            <v>UN</v>
          </cell>
          <cell r="J1068" t="b">
            <v>1</v>
          </cell>
          <cell r="K1068">
            <v>1</v>
          </cell>
          <cell r="L1068">
            <v>1</v>
          </cell>
          <cell r="M1068">
            <v>1</v>
          </cell>
          <cell r="N1068">
            <v>15663</v>
          </cell>
        </row>
        <row r="1069">
          <cell r="A1069" t="str">
            <v>104522320-UN</v>
          </cell>
          <cell r="B1069" t="str">
            <v>FS00</v>
          </cell>
          <cell r="C1069" t="str">
            <v>104522320FS00</v>
          </cell>
          <cell r="D1069">
            <v>104522320</v>
          </cell>
          <cell r="E1069" t="str">
            <v>UN</v>
          </cell>
          <cell r="F1069" t="str">
            <v>UN</v>
          </cell>
          <cell r="G1069">
            <v>13120</v>
          </cell>
          <cell r="H1069" t="str">
            <v>FS00</v>
          </cell>
          <cell r="I1069" t="str">
            <v>UN</v>
          </cell>
          <cell r="J1069" t="b">
            <v>1</v>
          </cell>
          <cell r="K1069">
            <v>1</v>
          </cell>
          <cell r="L1069">
            <v>1</v>
          </cell>
          <cell r="M1069">
            <v>1</v>
          </cell>
          <cell r="N1069">
            <v>13120</v>
          </cell>
        </row>
        <row r="1070">
          <cell r="A1070" t="str">
            <v>101710110-C50</v>
          </cell>
          <cell r="B1070" t="str">
            <v>FS00</v>
          </cell>
          <cell r="C1070" t="str">
            <v>101710110FS00</v>
          </cell>
          <cell r="D1070">
            <v>101710110</v>
          </cell>
          <cell r="E1070" t="str">
            <v>C50</v>
          </cell>
          <cell r="F1070" t="str">
            <v>UN</v>
          </cell>
          <cell r="G1070">
            <v>731.65120000000002</v>
          </cell>
          <cell r="H1070" t="str">
            <v>FS00</v>
          </cell>
          <cell r="I1070" t="str">
            <v>UN</v>
          </cell>
          <cell r="J1070" t="b">
            <v>1</v>
          </cell>
          <cell r="K1070">
            <v>50</v>
          </cell>
          <cell r="L1070">
            <v>1</v>
          </cell>
          <cell r="M1070">
            <v>50</v>
          </cell>
          <cell r="N1070">
            <v>36582.559999999998</v>
          </cell>
        </row>
        <row r="1071">
          <cell r="A1071" t="str">
            <v>101710133-C10</v>
          </cell>
          <cell r="B1071" t="str">
            <v>FS00</v>
          </cell>
          <cell r="C1071" t="str">
            <v>101710133FS00</v>
          </cell>
          <cell r="D1071">
            <v>101710133</v>
          </cell>
          <cell r="E1071" t="str">
            <v>C10</v>
          </cell>
          <cell r="F1071" t="str">
            <v>UN</v>
          </cell>
          <cell r="G1071">
            <v>1557.5070000000001</v>
          </cell>
          <cell r="H1071" t="str">
            <v>FS00</v>
          </cell>
          <cell r="I1071" t="str">
            <v>UN</v>
          </cell>
          <cell r="J1071" t="b">
            <v>1</v>
          </cell>
          <cell r="K1071">
            <v>10</v>
          </cell>
          <cell r="L1071">
            <v>1</v>
          </cell>
          <cell r="M1071">
            <v>10</v>
          </cell>
          <cell r="N1071">
            <v>15575.07</v>
          </cell>
        </row>
        <row r="1072">
          <cell r="A1072" t="str">
            <v>101710009-C10</v>
          </cell>
          <cell r="B1072" t="str">
            <v>FS00</v>
          </cell>
          <cell r="C1072" t="str">
            <v>101710009FS00</v>
          </cell>
          <cell r="D1072">
            <v>101710009</v>
          </cell>
          <cell r="E1072" t="str">
            <v>C10</v>
          </cell>
          <cell r="F1072" t="str">
            <v>UN</v>
          </cell>
          <cell r="G1072">
            <v>1733.2833333333333</v>
          </cell>
          <cell r="H1072" t="str">
            <v>FS00</v>
          </cell>
          <cell r="I1072" t="str">
            <v>UN</v>
          </cell>
          <cell r="J1072" t="b">
            <v>1</v>
          </cell>
          <cell r="K1072">
            <v>10</v>
          </cell>
          <cell r="L1072">
            <v>1</v>
          </cell>
          <cell r="M1072">
            <v>10</v>
          </cell>
          <cell r="N1072">
            <v>17332.833333333332</v>
          </cell>
        </row>
        <row r="1073">
          <cell r="A1073" t="str">
            <v>101710090-C10</v>
          </cell>
          <cell r="B1073" t="str">
            <v>FS00</v>
          </cell>
          <cell r="C1073" t="str">
            <v>101710090FS00</v>
          </cell>
          <cell r="D1073">
            <v>101710090</v>
          </cell>
          <cell r="E1073" t="str">
            <v>C10</v>
          </cell>
          <cell r="F1073" t="str">
            <v>UN</v>
          </cell>
          <cell r="G1073">
            <v>1398.71</v>
          </cell>
          <cell r="H1073" t="str">
            <v>FS00</v>
          </cell>
          <cell r="I1073" t="str">
            <v>UN</v>
          </cell>
          <cell r="J1073" t="b">
            <v>1</v>
          </cell>
          <cell r="K1073">
            <v>10</v>
          </cell>
          <cell r="L1073">
            <v>1</v>
          </cell>
          <cell r="M1073">
            <v>10</v>
          </cell>
          <cell r="N1073">
            <v>13987.1</v>
          </cell>
        </row>
        <row r="1074">
          <cell r="A1074" t="str">
            <v>101710137-C10</v>
          </cell>
          <cell r="B1074" t="str">
            <v>FS00</v>
          </cell>
          <cell r="C1074" t="str">
            <v>101710137FS00</v>
          </cell>
          <cell r="D1074">
            <v>101710137</v>
          </cell>
          <cell r="E1074" t="str">
            <v>C10</v>
          </cell>
          <cell r="F1074" t="str">
            <v>UN</v>
          </cell>
          <cell r="G1074">
            <v>1378</v>
          </cell>
          <cell r="H1074" t="str">
            <v>FS00</v>
          </cell>
          <cell r="I1074" t="str">
            <v>UN</v>
          </cell>
          <cell r="J1074" t="b">
            <v>1</v>
          </cell>
          <cell r="K1074">
            <v>10</v>
          </cell>
          <cell r="L1074">
            <v>1</v>
          </cell>
          <cell r="M1074">
            <v>10</v>
          </cell>
          <cell r="N1074">
            <v>13780</v>
          </cell>
        </row>
        <row r="1075">
          <cell r="A1075" t="str">
            <v>104545360-C12</v>
          </cell>
          <cell r="B1075" t="str">
            <v>FS00</v>
          </cell>
          <cell r="C1075" t="str">
            <v>104545360FS00</v>
          </cell>
          <cell r="D1075">
            <v>104545360</v>
          </cell>
          <cell r="E1075" t="str">
            <v>C12</v>
          </cell>
          <cell r="F1075" t="str">
            <v>UN</v>
          </cell>
          <cell r="G1075">
            <v>1217</v>
          </cell>
          <cell r="H1075" t="str">
            <v>FS00</v>
          </cell>
          <cell r="I1075" t="str">
            <v>UN</v>
          </cell>
          <cell r="J1075" t="b">
            <v>1</v>
          </cell>
          <cell r="K1075">
            <v>12</v>
          </cell>
          <cell r="L1075">
            <v>1</v>
          </cell>
          <cell r="M1075">
            <v>12</v>
          </cell>
          <cell r="N1075">
            <v>14604</v>
          </cell>
        </row>
        <row r="1076">
          <cell r="A1076" t="str">
            <v>104525080-C24</v>
          </cell>
          <cell r="B1076" t="str">
            <v>FS00</v>
          </cell>
          <cell r="C1076" t="str">
            <v>104525080FS00</v>
          </cell>
          <cell r="D1076">
            <v>104525080</v>
          </cell>
          <cell r="E1076" t="str">
            <v>C24</v>
          </cell>
          <cell r="F1076" t="str">
            <v>UN</v>
          </cell>
          <cell r="G1076">
            <v>1216.46</v>
          </cell>
          <cell r="H1076" t="str">
            <v>FS00</v>
          </cell>
          <cell r="I1076" t="str">
            <v>UN</v>
          </cell>
          <cell r="J1076" t="b">
            <v>1</v>
          </cell>
          <cell r="K1076">
            <v>24</v>
          </cell>
          <cell r="L1076">
            <v>1</v>
          </cell>
          <cell r="M1076">
            <v>24</v>
          </cell>
          <cell r="N1076">
            <v>29195.040000000001</v>
          </cell>
        </row>
        <row r="1077">
          <cell r="A1077" t="str">
            <v>104547570-C16</v>
          </cell>
          <cell r="B1077" t="str">
            <v>FS00</v>
          </cell>
          <cell r="C1077" t="str">
            <v>104547570FS00</v>
          </cell>
          <cell r="D1077">
            <v>104547570</v>
          </cell>
          <cell r="E1077" t="str">
            <v>C16</v>
          </cell>
          <cell r="F1077" t="str">
            <v>UN</v>
          </cell>
          <cell r="G1077">
            <v>4932</v>
          </cell>
          <cell r="H1077" t="str">
            <v>FS00</v>
          </cell>
          <cell r="I1077" t="str">
            <v>UN</v>
          </cell>
          <cell r="J1077" t="b">
            <v>1</v>
          </cell>
          <cell r="K1077">
            <v>16</v>
          </cell>
          <cell r="L1077">
            <v>1</v>
          </cell>
          <cell r="M1077">
            <v>16</v>
          </cell>
          <cell r="N1077">
            <v>78912</v>
          </cell>
        </row>
        <row r="1078">
          <cell r="A1078" t="str">
            <v>104538150-D12</v>
          </cell>
          <cell r="B1078" t="str">
            <v>FS00</v>
          </cell>
          <cell r="C1078" t="str">
            <v>104538150FS00</v>
          </cell>
          <cell r="D1078">
            <v>104538150</v>
          </cell>
          <cell r="E1078" t="str">
            <v>D12</v>
          </cell>
          <cell r="F1078" t="str">
            <v>UN</v>
          </cell>
          <cell r="G1078">
            <v>1625</v>
          </cell>
          <cell r="H1078" t="str">
            <v>FS00</v>
          </cell>
          <cell r="I1078" t="str">
            <v>UN</v>
          </cell>
          <cell r="J1078" t="b">
            <v>1</v>
          </cell>
          <cell r="K1078">
            <v>12</v>
          </cell>
          <cell r="L1078">
            <v>1</v>
          </cell>
          <cell r="M1078">
            <v>12</v>
          </cell>
          <cell r="N1078">
            <v>19500</v>
          </cell>
        </row>
        <row r="1079">
          <cell r="A1079" t="str">
            <v>150001718-D12</v>
          </cell>
          <cell r="B1079" t="str">
            <v>FS00</v>
          </cell>
          <cell r="C1079" t="str">
            <v>150001718FS00</v>
          </cell>
          <cell r="D1079">
            <v>150001718</v>
          </cell>
          <cell r="E1079" t="str">
            <v>D12</v>
          </cell>
          <cell r="F1079" t="str">
            <v>UN</v>
          </cell>
          <cell r="G1079">
            <v>1606.57</v>
          </cell>
          <cell r="H1079" t="str">
            <v>FS00</v>
          </cell>
          <cell r="I1079" t="str">
            <v>UN</v>
          </cell>
          <cell r="J1079" t="b">
            <v>1</v>
          </cell>
          <cell r="K1079">
            <v>12</v>
          </cell>
          <cell r="L1079">
            <v>1</v>
          </cell>
          <cell r="M1079">
            <v>12</v>
          </cell>
          <cell r="N1079">
            <v>19278.84</v>
          </cell>
        </row>
        <row r="1080">
          <cell r="A1080" t="str">
            <v>104543830-C06</v>
          </cell>
          <cell r="B1080" t="str">
            <v>FS00</v>
          </cell>
          <cell r="C1080" t="str">
            <v>104543830FS00</v>
          </cell>
          <cell r="D1080">
            <v>104543830</v>
          </cell>
          <cell r="E1080" t="str">
            <v>C06</v>
          </cell>
          <cell r="F1080" t="str">
            <v>UN</v>
          </cell>
          <cell r="G1080">
            <v>4402</v>
          </cell>
          <cell r="H1080" t="str">
            <v>FS00</v>
          </cell>
          <cell r="I1080" t="str">
            <v>UN</v>
          </cell>
          <cell r="J1080" t="b">
            <v>1</v>
          </cell>
          <cell r="K1080">
            <v>6</v>
          </cell>
          <cell r="L1080">
            <v>1</v>
          </cell>
          <cell r="M1080">
            <v>6</v>
          </cell>
          <cell r="N1080">
            <v>26412</v>
          </cell>
        </row>
        <row r="1081">
          <cell r="A1081" t="str">
            <v>104538140-D12</v>
          </cell>
          <cell r="B1081" t="str">
            <v>FS00</v>
          </cell>
          <cell r="C1081" t="str">
            <v>104538140FS00</v>
          </cell>
          <cell r="D1081">
            <v>104538140</v>
          </cell>
          <cell r="E1081" t="str">
            <v>D12</v>
          </cell>
          <cell r="F1081" t="str">
            <v>UN</v>
          </cell>
          <cell r="G1081">
            <v>1627</v>
          </cell>
          <cell r="H1081" t="str">
            <v>FS00</v>
          </cell>
          <cell r="I1081" t="str">
            <v>UN</v>
          </cell>
          <cell r="J1081" t="b">
            <v>1</v>
          </cell>
          <cell r="K1081">
            <v>12</v>
          </cell>
          <cell r="L1081">
            <v>1</v>
          </cell>
          <cell r="M1081">
            <v>12</v>
          </cell>
          <cell r="N1081">
            <v>19524</v>
          </cell>
        </row>
        <row r="1082">
          <cell r="A1082" t="str">
            <v>104538190-D12</v>
          </cell>
          <cell r="B1082" t="str">
            <v>FS00</v>
          </cell>
          <cell r="C1082" t="str">
            <v>104538190FS00</v>
          </cell>
          <cell r="D1082">
            <v>104538190</v>
          </cell>
          <cell r="E1082" t="str">
            <v>D12</v>
          </cell>
          <cell r="F1082" t="str">
            <v>UN</v>
          </cell>
          <cell r="G1082">
            <v>1629</v>
          </cell>
          <cell r="H1082" t="str">
            <v>FS00</v>
          </cell>
          <cell r="I1082" t="str">
            <v>UN</v>
          </cell>
          <cell r="J1082" t="b">
            <v>1</v>
          </cell>
          <cell r="K1082">
            <v>12</v>
          </cell>
          <cell r="L1082">
            <v>1</v>
          </cell>
          <cell r="M1082">
            <v>12</v>
          </cell>
          <cell r="N1082">
            <v>19548</v>
          </cell>
        </row>
        <row r="1083">
          <cell r="A1083" t="str">
            <v>104538180-D12</v>
          </cell>
          <cell r="B1083" t="str">
            <v>FS00</v>
          </cell>
          <cell r="C1083" t="str">
            <v>104538180FS00</v>
          </cell>
          <cell r="D1083">
            <v>104538180</v>
          </cell>
          <cell r="E1083" t="str">
            <v>D12</v>
          </cell>
          <cell r="F1083" t="str">
            <v>UN</v>
          </cell>
          <cell r="G1083">
            <v>1634</v>
          </cell>
          <cell r="H1083" t="str">
            <v>FS00</v>
          </cell>
          <cell r="I1083" t="str">
            <v>UN</v>
          </cell>
          <cell r="J1083" t="b">
            <v>1</v>
          </cell>
          <cell r="K1083">
            <v>12</v>
          </cell>
          <cell r="L1083">
            <v>1</v>
          </cell>
          <cell r="M1083">
            <v>12</v>
          </cell>
          <cell r="N1083">
            <v>19608</v>
          </cell>
        </row>
        <row r="1084">
          <cell r="A1084" t="str">
            <v>150001720-D12</v>
          </cell>
          <cell r="B1084" t="str">
            <v>FS00</v>
          </cell>
          <cell r="C1084" t="str">
            <v>150001720FS00</v>
          </cell>
          <cell r="D1084">
            <v>150001720</v>
          </cell>
          <cell r="E1084" t="str">
            <v>D12</v>
          </cell>
          <cell r="F1084" t="str">
            <v>UN</v>
          </cell>
          <cell r="G1084">
            <v>1623.85</v>
          </cell>
          <cell r="H1084" t="str">
            <v>FS00</v>
          </cell>
          <cell r="I1084" t="str">
            <v>UN</v>
          </cell>
          <cell r="J1084" t="b">
            <v>1</v>
          </cell>
          <cell r="K1084">
            <v>12</v>
          </cell>
          <cell r="L1084">
            <v>1</v>
          </cell>
          <cell r="M1084">
            <v>12</v>
          </cell>
          <cell r="N1084">
            <v>19486.199999999997</v>
          </cell>
        </row>
        <row r="1085">
          <cell r="A1085" t="str">
            <v>104538160-D12</v>
          </cell>
          <cell r="B1085" t="str">
            <v>FS00</v>
          </cell>
          <cell r="C1085" t="str">
            <v>104538160FS00</v>
          </cell>
          <cell r="D1085">
            <v>104538160</v>
          </cell>
          <cell r="E1085" t="str">
            <v>D12</v>
          </cell>
          <cell r="F1085" t="str">
            <v>UN</v>
          </cell>
          <cell r="G1085">
            <v>1628</v>
          </cell>
          <cell r="H1085" t="str">
            <v>FS00</v>
          </cell>
          <cell r="I1085" t="str">
            <v>UN</v>
          </cell>
          <cell r="J1085" t="b">
            <v>1</v>
          </cell>
          <cell r="K1085">
            <v>12</v>
          </cell>
          <cell r="L1085">
            <v>1</v>
          </cell>
          <cell r="M1085">
            <v>12</v>
          </cell>
          <cell r="N1085">
            <v>19536</v>
          </cell>
        </row>
        <row r="1086">
          <cell r="A1086" t="str">
            <v>104543840-C06</v>
          </cell>
          <cell r="B1086" t="str">
            <v>FS00</v>
          </cell>
          <cell r="C1086" t="str">
            <v>104543840FS00</v>
          </cell>
          <cell r="D1086">
            <v>104543840</v>
          </cell>
          <cell r="E1086" t="str">
            <v>C06</v>
          </cell>
          <cell r="F1086" t="str">
            <v>UN</v>
          </cell>
          <cell r="G1086">
            <v>4475</v>
          </cell>
          <cell r="H1086" t="str">
            <v>FS00</v>
          </cell>
          <cell r="I1086" t="str">
            <v>UN</v>
          </cell>
          <cell r="J1086" t="b">
            <v>1</v>
          </cell>
          <cell r="K1086">
            <v>6</v>
          </cell>
          <cell r="L1086">
            <v>1</v>
          </cell>
          <cell r="M1086">
            <v>6</v>
          </cell>
          <cell r="N1086">
            <v>26850</v>
          </cell>
        </row>
        <row r="1087">
          <cell r="A1087" t="str">
            <v>104543810-C12</v>
          </cell>
          <cell r="B1087" t="str">
            <v>FS00</v>
          </cell>
          <cell r="C1087" t="str">
            <v>104543810FS00</v>
          </cell>
          <cell r="D1087">
            <v>104543810</v>
          </cell>
          <cell r="E1087" t="str">
            <v>C12</v>
          </cell>
          <cell r="F1087" t="str">
            <v>UN</v>
          </cell>
          <cell r="G1087">
            <v>1647</v>
          </cell>
          <cell r="H1087" t="str">
            <v>FS00</v>
          </cell>
          <cell r="I1087" t="str">
            <v>UN</v>
          </cell>
          <cell r="J1087" t="b">
            <v>1</v>
          </cell>
          <cell r="K1087">
            <v>12</v>
          </cell>
          <cell r="L1087">
            <v>1</v>
          </cell>
          <cell r="M1087">
            <v>12</v>
          </cell>
          <cell r="N1087">
            <v>19764</v>
          </cell>
        </row>
        <row r="1088">
          <cell r="A1088" t="str">
            <v>104543820-C10</v>
          </cell>
          <cell r="B1088" t="str">
            <v>FS00</v>
          </cell>
          <cell r="C1088" t="str">
            <v>104543820FS00</v>
          </cell>
          <cell r="D1088">
            <v>104543820</v>
          </cell>
          <cell r="E1088" t="str">
            <v>C10</v>
          </cell>
          <cell r="F1088" t="str">
            <v>UN</v>
          </cell>
          <cell r="G1088">
            <v>4994</v>
          </cell>
          <cell r="H1088" t="str">
            <v>FS00</v>
          </cell>
          <cell r="I1088" t="str">
            <v>UN</v>
          </cell>
          <cell r="J1088" t="b">
            <v>1</v>
          </cell>
          <cell r="K1088">
            <v>10</v>
          </cell>
          <cell r="L1088">
            <v>1</v>
          </cell>
          <cell r="M1088">
            <v>10</v>
          </cell>
          <cell r="N1088">
            <v>49940</v>
          </cell>
        </row>
        <row r="1089">
          <cell r="A1089" t="str">
            <v>104543790-C12</v>
          </cell>
          <cell r="B1089" t="str">
            <v>FS00</v>
          </cell>
          <cell r="C1089" t="str">
            <v>104543790FS00</v>
          </cell>
          <cell r="D1089">
            <v>104543790</v>
          </cell>
          <cell r="E1089" t="str">
            <v>C12</v>
          </cell>
          <cell r="F1089" t="str">
            <v>UN</v>
          </cell>
          <cell r="G1089">
            <v>1633</v>
          </cell>
          <cell r="H1089" t="str">
            <v>FS00</v>
          </cell>
          <cell r="I1089" t="str">
            <v>UN</v>
          </cell>
          <cell r="J1089" t="b">
            <v>1</v>
          </cell>
          <cell r="K1089">
            <v>12</v>
          </cell>
          <cell r="L1089">
            <v>1</v>
          </cell>
          <cell r="M1089">
            <v>12</v>
          </cell>
          <cell r="N1089">
            <v>19596</v>
          </cell>
        </row>
        <row r="1090">
          <cell r="A1090" t="str">
            <v>104543800-C10</v>
          </cell>
          <cell r="B1090" t="str">
            <v>FS00</v>
          </cell>
          <cell r="C1090" t="str">
            <v>104543800FS00</v>
          </cell>
          <cell r="D1090">
            <v>104543800</v>
          </cell>
          <cell r="E1090" t="str">
            <v>C10</v>
          </cell>
          <cell r="F1090" t="str">
            <v>UN</v>
          </cell>
          <cell r="G1090">
            <v>5115</v>
          </cell>
          <cell r="H1090" t="str">
            <v>FS00</v>
          </cell>
          <cell r="I1090" t="str">
            <v>UN</v>
          </cell>
          <cell r="J1090" t="b">
            <v>1</v>
          </cell>
          <cell r="K1090">
            <v>10</v>
          </cell>
          <cell r="L1090">
            <v>1</v>
          </cell>
          <cell r="M1090">
            <v>10</v>
          </cell>
          <cell r="N1090">
            <v>51150</v>
          </cell>
        </row>
        <row r="1091">
          <cell r="A1091" t="str">
            <v>104545370-C10</v>
          </cell>
          <cell r="B1091" t="str">
            <v>FS00</v>
          </cell>
          <cell r="C1091" t="str">
            <v>104545370FS00</v>
          </cell>
          <cell r="D1091">
            <v>104545370</v>
          </cell>
          <cell r="E1091" t="str">
            <v>C10</v>
          </cell>
          <cell r="F1091" t="str">
            <v>UN</v>
          </cell>
          <cell r="G1091">
            <v>4714</v>
          </cell>
          <cell r="H1091" t="str">
            <v>FS00</v>
          </cell>
          <cell r="I1091" t="str">
            <v>UN</v>
          </cell>
          <cell r="J1091" t="b">
            <v>1</v>
          </cell>
          <cell r="K1091">
            <v>10</v>
          </cell>
          <cell r="L1091">
            <v>1</v>
          </cell>
          <cell r="M1091">
            <v>10</v>
          </cell>
          <cell r="N1091">
            <v>47140</v>
          </cell>
        </row>
        <row r="1092">
          <cell r="A1092" t="str">
            <v>150000000-C10</v>
          </cell>
          <cell r="B1092" t="str">
            <v>FS00</v>
          </cell>
          <cell r="C1092" t="str">
            <v>150000000FS00</v>
          </cell>
          <cell r="D1092">
            <v>150000000</v>
          </cell>
          <cell r="E1092" t="str">
            <v>C10</v>
          </cell>
          <cell r="F1092" t="str">
            <v>UN</v>
          </cell>
          <cell r="G1092">
            <v>1228.25</v>
          </cell>
          <cell r="H1092" t="str">
            <v>FS00</v>
          </cell>
          <cell r="I1092" t="str">
            <v>UN</v>
          </cell>
          <cell r="J1092" t="b">
            <v>1</v>
          </cell>
          <cell r="K1092">
            <v>10</v>
          </cell>
          <cell r="L1092">
            <v>1</v>
          </cell>
          <cell r="M1092">
            <v>10</v>
          </cell>
          <cell r="N1092">
            <v>12282.5</v>
          </cell>
        </row>
        <row r="1093">
          <cell r="A1093" t="str">
            <v>150000367-C10</v>
          </cell>
          <cell r="B1093" t="str">
            <v>FS00</v>
          </cell>
          <cell r="C1093" t="str">
            <v>150000367FS00</v>
          </cell>
          <cell r="D1093">
            <v>150000367</v>
          </cell>
          <cell r="E1093" t="str">
            <v>C10</v>
          </cell>
          <cell r="F1093" t="str">
            <v>UN</v>
          </cell>
          <cell r="G1093">
            <v>1220.75</v>
          </cell>
          <cell r="H1093" t="str">
            <v>FS00</v>
          </cell>
          <cell r="I1093" t="str">
            <v>UN</v>
          </cell>
          <cell r="J1093" t="b">
            <v>1</v>
          </cell>
          <cell r="K1093">
            <v>10</v>
          </cell>
          <cell r="L1093">
            <v>1</v>
          </cell>
          <cell r="M1093">
            <v>10</v>
          </cell>
          <cell r="N1093">
            <v>12207.5</v>
          </cell>
        </row>
        <row r="1094">
          <cell r="A1094" t="str">
            <v>104527910-C40</v>
          </cell>
          <cell r="B1094" t="str">
            <v>FS00</v>
          </cell>
          <cell r="C1094" t="str">
            <v>104527910FS00</v>
          </cell>
          <cell r="D1094">
            <v>104527910</v>
          </cell>
          <cell r="E1094" t="str">
            <v>C40</v>
          </cell>
          <cell r="F1094" t="str">
            <v>UN</v>
          </cell>
          <cell r="G1094">
            <v>849</v>
          </cell>
          <cell r="H1094" t="str">
            <v>FS00</v>
          </cell>
          <cell r="I1094" t="str">
            <v>UN</v>
          </cell>
          <cell r="J1094" t="b">
            <v>1</v>
          </cell>
          <cell r="K1094">
            <v>40</v>
          </cell>
          <cell r="L1094">
            <v>1</v>
          </cell>
          <cell r="M1094">
            <v>40</v>
          </cell>
          <cell r="N1094">
            <v>33960</v>
          </cell>
        </row>
        <row r="1095">
          <cell r="A1095" t="str">
            <v>104543220-C06</v>
          </cell>
          <cell r="B1095" t="str">
            <v>FS00</v>
          </cell>
          <cell r="C1095" t="str">
            <v>104543220FS00</v>
          </cell>
          <cell r="D1095">
            <v>104543220</v>
          </cell>
          <cell r="E1095" t="str">
            <v>C06</v>
          </cell>
          <cell r="F1095" t="str">
            <v>UN</v>
          </cell>
          <cell r="G1095">
            <v>5901</v>
          </cell>
          <cell r="H1095" t="str">
            <v>FS00</v>
          </cell>
          <cell r="I1095" t="str">
            <v>UN</v>
          </cell>
          <cell r="J1095" t="b">
            <v>1</v>
          </cell>
          <cell r="K1095">
            <v>6</v>
          </cell>
          <cell r="L1095">
            <v>1</v>
          </cell>
          <cell r="M1095">
            <v>6</v>
          </cell>
          <cell r="N1095">
            <v>35406</v>
          </cell>
        </row>
        <row r="1096">
          <cell r="A1096" t="str">
            <v>104527920-C40</v>
          </cell>
          <cell r="B1096" t="str">
            <v>FS00</v>
          </cell>
          <cell r="C1096" t="str">
            <v>104527920FS00</v>
          </cell>
          <cell r="D1096">
            <v>104527920</v>
          </cell>
          <cell r="E1096" t="str">
            <v>C40</v>
          </cell>
          <cell r="F1096" t="str">
            <v>UN</v>
          </cell>
          <cell r="G1096">
            <v>830</v>
          </cell>
          <cell r="H1096" t="str">
            <v>FS00</v>
          </cell>
          <cell r="I1096" t="str">
            <v>UN</v>
          </cell>
          <cell r="J1096" t="b">
            <v>1</v>
          </cell>
          <cell r="K1096">
            <v>40</v>
          </cell>
          <cell r="L1096">
            <v>1</v>
          </cell>
          <cell r="M1096">
            <v>40</v>
          </cell>
          <cell r="N1096">
            <v>33200</v>
          </cell>
        </row>
        <row r="1097">
          <cell r="A1097" t="str">
            <v>104543230-C06</v>
          </cell>
          <cell r="B1097" t="str">
            <v>FS00</v>
          </cell>
          <cell r="C1097" t="str">
            <v>104543230FS00</v>
          </cell>
          <cell r="D1097">
            <v>104543230</v>
          </cell>
          <cell r="E1097" t="str">
            <v>C06</v>
          </cell>
          <cell r="F1097" t="str">
            <v>UN</v>
          </cell>
          <cell r="G1097">
            <v>5802</v>
          </cell>
          <cell r="H1097" t="str">
            <v>FS00</v>
          </cell>
          <cell r="I1097" t="str">
            <v>UN</v>
          </cell>
          <cell r="J1097" t="b">
            <v>1</v>
          </cell>
          <cell r="K1097">
            <v>6</v>
          </cell>
          <cell r="L1097">
            <v>1</v>
          </cell>
          <cell r="M1097">
            <v>6</v>
          </cell>
          <cell r="N1097">
            <v>34812</v>
          </cell>
        </row>
        <row r="1098">
          <cell r="A1098" t="str">
            <v>201700302-C10</v>
          </cell>
          <cell r="B1098" t="str">
            <v>FS00</v>
          </cell>
          <cell r="C1098" t="str">
            <v>201700302FS00</v>
          </cell>
          <cell r="D1098">
            <v>201700302</v>
          </cell>
          <cell r="E1098" t="str">
            <v>C10</v>
          </cell>
          <cell r="F1098" t="str">
            <v>KG</v>
          </cell>
          <cell r="G1098">
            <v>3719.1</v>
          </cell>
          <cell r="H1098" t="str">
            <v>FS00</v>
          </cell>
          <cell r="I1098" t="str">
            <v>KG</v>
          </cell>
          <cell r="J1098" t="b">
            <v>1</v>
          </cell>
          <cell r="K1098">
            <v>10</v>
          </cell>
          <cell r="L1098">
            <v>1</v>
          </cell>
          <cell r="M1098">
            <v>10</v>
          </cell>
          <cell r="N1098">
            <v>37191</v>
          </cell>
        </row>
        <row r="1099">
          <cell r="A1099" t="str">
            <v>104543240-C06</v>
          </cell>
          <cell r="B1099" t="str">
            <v>FS00</v>
          </cell>
          <cell r="C1099" t="str">
            <v>104543240FS00</v>
          </cell>
          <cell r="D1099">
            <v>104543240</v>
          </cell>
          <cell r="E1099" t="str">
            <v>C06</v>
          </cell>
          <cell r="F1099" t="str">
            <v>UN</v>
          </cell>
          <cell r="G1099">
            <v>7904</v>
          </cell>
          <cell r="H1099" t="str">
            <v>FS00</v>
          </cell>
          <cell r="I1099" t="str">
            <v>UN</v>
          </cell>
          <cell r="J1099" t="b">
            <v>1</v>
          </cell>
          <cell r="K1099">
            <v>6</v>
          </cell>
          <cell r="L1099">
            <v>1</v>
          </cell>
          <cell r="M1099">
            <v>6</v>
          </cell>
          <cell r="N1099">
            <v>47424</v>
          </cell>
        </row>
        <row r="1100">
          <cell r="A1100" t="str">
            <v>104543250-C06</v>
          </cell>
          <cell r="B1100" t="str">
            <v>FS00</v>
          </cell>
          <cell r="C1100" t="str">
            <v>104543250FS00</v>
          </cell>
          <cell r="D1100">
            <v>104543250</v>
          </cell>
          <cell r="E1100" t="str">
            <v>C06</v>
          </cell>
          <cell r="F1100" t="str">
            <v>UN</v>
          </cell>
          <cell r="G1100">
            <v>3002</v>
          </cell>
          <cell r="H1100" t="str">
            <v>FS00</v>
          </cell>
          <cell r="I1100" t="str">
            <v>UN</v>
          </cell>
          <cell r="J1100" t="b">
            <v>1</v>
          </cell>
          <cell r="K1100">
            <v>6</v>
          </cell>
          <cell r="L1100">
            <v>1</v>
          </cell>
          <cell r="M1100">
            <v>6</v>
          </cell>
          <cell r="N1100">
            <v>18012</v>
          </cell>
        </row>
        <row r="1101">
          <cell r="A1101" t="str">
            <v>104527960-C40</v>
          </cell>
          <cell r="B1101" t="str">
            <v>FS00</v>
          </cell>
          <cell r="C1101" t="str">
            <v>104527960FS00</v>
          </cell>
          <cell r="D1101">
            <v>104527960</v>
          </cell>
          <cell r="E1101" t="str">
            <v>C40</v>
          </cell>
          <cell r="F1101" t="str">
            <v>UN</v>
          </cell>
          <cell r="G1101">
            <v>842</v>
          </cell>
          <cell r="H1101" t="str">
            <v>FS00</v>
          </cell>
          <cell r="I1101" t="str">
            <v>UN</v>
          </cell>
          <cell r="J1101" t="b">
            <v>1</v>
          </cell>
          <cell r="K1101">
            <v>40</v>
          </cell>
          <cell r="L1101">
            <v>1</v>
          </cell>
          <cell r="M1101">
            <v>40</v>
          </cell>
          <cell r="N1101">
            <v>33680</v>
          </cell>
        </row>
        <row r="1102">
          <cell r="A1102" t="str">
            <v>104543260-C06</v>
          </cell>
          <cell r="B1102" t="str">
            <v>FS00</v>
          </cell>
          <cell r="C1102" t="str">
            <v>104543260FS00</v>
          </cell>
          <cell r="D1102">
            <v>104543260</v>
          </cell>
          <cell r="E1102" t="str">
            <v>C06</v>
          </cell>
          <cell r="F1102" t="str">
            <v>UN</v>
          </cell>
          <cell r="G1102">
            <v>7494</v>
          </cell>
          <cell r="H1102" t="str">
            <v>FS00</v>
          </cell>
          <cell r="I1102" t="str">
            <v>UN</v>
          </cell>
          <cell r="J1102" t="b">
            <v>1</v>
          </cell>
          <cell r="K1102">
            <v>6</v>
          </cell>
          <cell r="L1102">
            <v>1</v>
          </cell>
          <cell r="M1102">
            <v>6</v>
          </cell>
          <cell r="N1102">
            <v>44964</v>
          </cell>
        </row>
        <row r="1103">
          <cell r="A1103" t="str">
            <v>104543270-C06</v>
          </cell>
          <cell r="B1103" t="str">
            <v>FS00</v>
          </cell>
          <cell r="C1103" t="str">
            <v>104543270FS00</v>
          </cell>
          <cell r="D1103">
            <v>104543270</v>
          </cell>
          <cell r="E1103" t="str">
            <v>C06</v>
          </cell>
          <cell r="F1103" t="str">
            <v>UN</v>
          </cell>
          <cell r="G1103">
            <v>7690</v>
          </cell>
          <cell r="H1103" t="str">
            <v>FS00</v>
          </cell>
          <cell r="I1103" t="str">
            <v>UN</v>
          </cell>
          <cell r="J1103" t="b">
            <v>1</v>
          </cell>
          <cell r="K1103">
            <v>6</v>
          </cell>
          <cell r="L1103">
            <v>1</v>
          </cell>
          <cell r="M1103">
            <v>6</v>
          </cell>
          <cell r="N1103">
            <v>46140</v>
          </cell>
        </row>
        <row r="1104">
          <cell r="A1104" t="str">
            <v>150001897-C30</v>
          </cell>
          <cell r="B1104" t="str">
            <v>FS00</v>
          </cell>
          <cell r="C1104" t="str">
            <v>150001897FS00</v>
          </cell>
          <cell r="D1104">
            <v>150001897</v>
          </cell>
          <cell r="E1104" t="str">
            <v>C30</v>
          </cell>
          <cell r="F1104" t="str">
            <v>UN</v>
          </cell>
          <cell r="G1104">
            <v>3436.63</v>
          </cell>
          <cell r="H1104" t="str">
            <v>FS00</v>
          </cell>
          <cell r="I1104" t="str">
            <v>UN</v>
          </cell>
          <cell r="J1104" t="b">
            <v>1</v>
          </cell>
          <cell r="K1104">
            <v>30</v>
          </cell>
          <cell r="L1104">
            <v>1</v>
          </cell>
          <cell r="M1104">
            <v>30</v>
          </cell>
          <cell r="N1104">
            <v>103098.90000000001</v>
          </cell>
        </row>
        <row r="1105">
          <cell r="A1105" t="str">
            <v>104527930-C15</v>
          </cell>
          <cell r="B1105" t="str">
            <v>FS00</v>
          </cell>
          <cell r="C1105" t="str">
            <v>104527930FS00</v>
          </cell>
          <cell r="D1105">
            <v>104527930</v>
          </cell>
          <cell r="E1105" t="str">
            <v>C15</v>
          </cell>
          <cell r="F1105" t="str">
            <v>UN</v>
          </cell>
          <cell r="G1105">
            <v>6800</v>
          </cell>
          <cell r="H1105" t="str">
            <v>FS00</v>
          </cell>
          <cell r="I1105" t="str">
            <v>UN</v>
          </cell>
          <cell r="J1105" t="b">
            <v>1</v>
          </cell>
          <cell r="K1105">
            <v>15</v>
          </cell>
          <cell r="L1105">
            <v>1</v>
          </cell>
          <cell r="M1105">
            <v>15</v>
          </cell>
          <cell r="N1105">
            <v>102000</v>
          </cell>
        </row>
        <row r="1106">
          <cell r="A1106" t="str">
            <v>104527940-C40</v>
          </cell>
          <cell r="B1106" t="str">
            <v>FS00</v>
          </cell>
          <cell r="C1106" t="str">
            <v>104527940FS00</v>
          </cell>
          <cell r="D1106">
            <v>104527940</v>
          </cell>
          <cell r="E1106" t="str">
            <v>C40</v>
          </cell>
          <cell r="F1106" t="str">
            <v>UN</v>
          </cell>
          <cell r="G1106">
            <v>2404</v>
          </cell>
          <cell r="H1106" t="str">
            <v>FS00</v>
          </cell>
          <cell r="I1106" t="str">
            <v>UN</v>
          </cell>
          <cell r="J1106" t="b">
            <v>1</v>
          </cell>
          <cell r="K1106">
            <v>40</v>
          </cell>
          <cell r="L1106">
            <v>1</v>
          </cell>
          <cell r="M1106">
            <v>40</v>
          </cell>
          <cell r="N1106">
            <v>96160</v>
          </cell>
        </row>
        <row r="1107">
          <cell r="A1107" t="str">
            <v>104543280-C06</v>
          </cell>
          <cell r="B1107" t="str">
            <v>FS00</v>
          </cell>
          <cell r="C1107" t="str">
            <v>104543280FS00</v>
          </cell>
          <cell r="D1107">
            <v>104543280</v>
          </cell>
          <cell r="E1107" t="str">
            <v>C06</v>
          </cell>
          <cell r="F1107" t="str">
            <v>UN</v>
          </cell>
          <cell r="G1107">
            <v>5391</v>
          </cell>
          <cell r="H1107" t="str">
            <v>FS00</v>
          </cell>
          <cell r="I1107" t="str">
            <v>UN</v>
          </cell>
          <cell r="J1107" t="b">
            <v>1</v>
          </cell>
          <cell r="K1107">
            <v>6</v>
          </cell>
          <cell r="L1107">
            <v>1</v>
          </cell>
          <cell r="M1107">
            <v>6</v>
          </cell>
          <cell r="N1107">
            <v>32346</v>
          </cell>
        </row>
        <row r="1108">
          <cell r="A1108" t="str">
            <v>104543290-C06</v>
          </cell>
          <cell r="B1108" t="str">
            <v>FS00</v>
          </cell>
          <cell r="C1108" t="str">
            <v>104543290FS00</v>
          </cell>
          <cell r="D1108">
            <v>104543290</v>
          </cell>
          <cell r="E1108" t="str">
            <v>C06</v>
          </cell>
          <cell r="F1108" t="str">
            <v>UN</v>
          </cell>
          <cell r="G1108">
            <v>4492</v>
          </cell>
          <cell r="H1108" t="str">
            <v>FS00</v>
          </cell>
          <cell r="I1108" t="str">
            <v>UN</v>
          </cell>
          <cell r="J1108" t="b">
            <v>1</v>
          </cell>
          <cell r="K1108">
            <v>6</v>
          </cell>
          <cell r="L1108">
            <v>1</v>
          </cell>
          <cell r="M1108">
            <v>6</v>
          </cell>
          <cell r="N1108">
            <v>26952</v>
          </cell>
        </row>
        <row r="1109">
          <cell r="A1109" t="str">
            <v>104543300-C06</v>
          </cell>
          <cell r="B1109" t="str">
            <v>FS00</v>
          </cell>
          <cell r="C1109" t="str">
            <v>104543300FS00</v>
          </cell>
          <cell r="D1109">
            <v>104543300</v>
          </cell>
          <cell r="E1109" t="str">
            <v>C06</v>
          </cell>
          <cell r="F1109" t="str">
            <v>UN</v>
          </cell>
          <cell r="G1109">
            <v>7903</v>
          </cell>
          <cell r="H1109" t="str">
            <v>FS00</v>
          </cell>
          <cell r="I1109" t="str">
            <v>UN</v>
          </cell>
          <cell r="J1109" t="b">
            <v>1</v>
          </cell>
          <cell r="K1109">
            <v>6</v>
          </cell>
          <cell r="L1109">
            <v>1</v>
          </cell>
          <cell r="M1109">
            <v>6</v>
          </cell>
          <cell r="N1109">
            <v>47418</v>
          </cell>
        </row>
        <row r="1110">
          <cell r="A1110" t="str">
            <v>104527950-C40</v>
          </cell>
          <cell r="B1110" t="str">
            <v>FS00</v>
          </cell>
          <cell r="C1110" t="str">
            <v>104527950FS00</v>
          </cell>
          <cell r="D1110">
            <v>104527950</v>
          </cell>
          <cell r="E1110" t="str">
            <v>C40</v>
          </cell>
          <cell r="F1110" t="str">
            <v>UN</v>
          </cell>
          <cell r="G1110">
            <v>2890</v>
          </cell>
          <cell r="H1110" t="str">
            <v>FS00</v>
          </cell>
          <cell r="I1110" t="str">
            <v>UN</v>
          </cell>
          <cell r="J1110" t="b">
            <v>1</v>
          </cell>
          <cell r="K1110">
            <v>40</v>
          </cell>
          <cell r="L1110">
            <v>1</v>
          </cell>
          <cell r="M1110">
            <v>40</v>
          </cell>
          <cell r="N1110">
            <v>115600</v>
          </cell>
        </row>
        <row r="1111">
          <cell r="A1111" t="str">
            <v>201700306-C10</v>
          </cell>
          <cell r="B1111" t="str">
            <v>FS00</v>
          </cell>
          <cell r="C1111" t="str">
            <v>201700306FS00</v>
          </cell>
          <cell r="D1111">
            <v>201700306</v>
          </cell>
          <cell r="E1111" t="str">
            <v>C10</v>
          </cell>
          <cell r="F1111" t="str">
            <v>KG</v>
          </cell>
          <cell r="G1111">
            <v>10500.8</v>
          </cell>
          <cell r="H1111" t="str">
            <v>FS00</v>
          </cell>
          <cell r="I1111" t="str">
            <v>KG</v>
          </cell>
          <cell r="J1111" t="b">
            <v>1</v>
          </cell>
          <cell r="K1111">
            <v>10</v>
          </cell>
          <cell r="L1111">
            <v>1</v>
          </cell>
          <cell r="M1111">
            <v>10</v>
          </cell>
          <cell r="N1111">
            <v>105008</v>
          </cell>
        </row>
        <row r="1112">
          <cell r="A1112" t="str">
            <v>104543310-C06</v>
          </cell>
          <cell r="B1112" t="str">
            <v>FS00</v>
          </cell>
          <cell r="C1112" t="str">
            <v>104543310FS00</v>
          </cell>
          <cell r="D1112">
            <v>104543310</v>
          </cell>
          <cell r="E1112" t="str">
            <v>C06</v>
          </cell>
          <cell r="F1112" t="str">
            <v>UN</v>
          </cell>
          <cell r="G1112">
            <v>5653</v>
          </cell>
          <cell r="H1112" t="str">
            <v>FS00</v>
          </cell>
          <cell r="I1112" t="str">
            <v>UN</v>
          </cell>
          <cell r="J1112" t="b">
            <v>1</v>
          </cell>
          <cell r="K1112">
            <v>6</v>
          </cell>
          <cell r="L1112">
            <v>1</v>
          </cell>
          <cell r="M1112">
            <v>6</v>
          </cell>
          <cell r="N1112">
            <v>33918</v>
          </cell>
        </row>
        <row r="1113">
          <cell r="A1113" t="str">
            <v>104543320-C06</v>
          </cell>
          <cell r="B1113" t="str">
            <v>FS00</v>
          </cell>
          <cell r="C1113" t="str">
            <v>104543320FS00</v>
          </cell>
          <cell r="D1113">
            <v>104543320</v>
          </cell>
          <cell r="E1113" t="str">
            <v>C06</v>
          </cell>
          <cell r="F1113" t="str">
            <v>UN</v>
          </cell>
          <cell r="G1113">
            <v>4301</v>
          </cell>
          <cell r="H1113" t="str">
            <v>FS00</v>
          </cell>
          <cell r="I1113" t="str">
            <v>UN</v>
          </cell>
          <cell r="J1113" t="b">
            <v>1</v>
          </cell>
          <cell r="K1113">
            <v>6</v>
          </cell>
          <cell r="L1113">
            <v>1</v>
          </cell>
          <cell r="M1113">
            <v>6</v>
          </cell>
          <cell r="N1113">
            <v>25806</v>
          </cell>
        </row>
        <row r="1114">
          <cell r="A1114" t="str">
            <v>150001624-C10</v>
          </cell>
          <cell r="B1114" t="str">
            <v>FS00</v>
          </cell>
          <cell r="C1114" t="str">
            <v>150001624FS00</v>
          </cell>
          <cell r="D1114">
            <v>150001624</v>
          </cell>
          <cell r="E1114" t="str">
            <v>C10</v>
          </cell>
          <cell r="F1114" t="str">
            <v>UN</v>
          </cell>
          <cell r="G1114">
            <v>3350</v>
          </cell>
          <cell r="H1114" t="str">
            <v>FS00</v>
          </cell>
          <cell r="I1114" t="str">
            <v>UN</v>
          </cell>
          <cell r="J1114" t="b">
            <v>1</v>
          </cell>
          <cell r="K1114">
            <v>10</v>
          </cell>
          <cell r="L1114">
            <v>1</v>
          </cell>
          <cell r="M1114">
            <v>10</v>
          </cell>
          <cell r="N1114">
            <v>33500</v>
          </cell>
        </row>
        <row r="1115">
          <cell r="A1115" t="str">
            <v>104544100-C10</v>
          </cell>
          <cell r="B1115" t="str">
            <v>FS00</v>
          </cell>
          <cell r="C1115" t="str">
            <v>104544100FS00</v>
          </cell>
          <cell r="D1115">
            <v>104544100</v>
          </cell>
          <cell r="E1115" t="str">
            <v>C10</v>
          </cell>
          <cell r="F1115" t="str">
            <v>UN</v>
          </cell>
          <cell r="G1115">
            <v>4750</v>
          </cell>
          <cell r="H1115" t="str">
            <v>FS00</v>
          </cell>
          <cell r="I1115" t="str">
            <v>UN</v>
          </cell>
          <cell r="J1115" t="b">
            <v>1</v>
          </cell>
          <cell r="K1115">
            <v>10</v>
          </cell>
          <cell r="L1115">
            <v>1</v>
          </cell>
          <cell r="M1115">
            <v>10</v>
          </cell>
          <cell r="N1115">
            <v>47500</v>
          </cell>
        </row>
        <row r="1116">
          <cell r="A1116" t="str">
            <v>104543330-C06</v>
          </cell>
          <cell r="B1116" t="str">
            <v>FS00</v>
          </cell>
          <cell r="C1116" t="str">
            <v>104543330FS00</v>
          </cell>
          <cell r="D1116">
            <v>104543330</v>
          </cell>
          <cell r="E1116" t="str">
            <v>C06</v>
          </cell>
          <cell r="F1116" t="str">
            <v>UN</v>
          </cell>
          <cell r="G1116">
            <v>4202</v>
          </cell>
          <cell r="H1116" t="str">
            <v>FS00</v>
          </cell>
          <cell r="I1116" t="str">
            <v>UN</v>
          </cell>
          <cell r="J1116" t="b">
            <v>1</v>
          </cell>
          <cell r="K1116">
            <v>6</v>
          </cell>
          <cell r="L1116">
            <v>1</v>
          </cell>
          <cell r="M1116">
            <v>6</v>
          </cell>
          <cell r="N1116">
            <v>25212</v>
          </cell>
        </row>
        <row r="1117">
          <cell r="A1117" t="str">
            <v>104511850-KG</v>
          </cell>
          <cell r="B1117" t="str">
            <v>FS00</v>
          </cell>
          <cell r="C1117" t="str">
            <v>104511850FS00</v>
          </cell>
          <cell r="D1117">
            <v>104511850</v>
          </cell>
          <cell r="E1117" t="str">
            <v>KG</v>
          </cell>
          <cell r="F1117" t="str">
            <v>KG</v>
          </cell>
          <cell r="G1117">
            <v>4594.08</v>
          </cell>
          <cell r="H1117" t="str">
            <v>FS00</v>
          </cell>
          <cell r="I1117" t="str">
            <v>KG</v>
          </cell>
          <cell r="J1117" t="b">
            <v>1</v>
          </cell>
          <cell r="K1117">
            <v>1</v>
          </cell>
          <cell r="L1117">
            <v>1</v>
          </cell>
          <cell r="M1117">
            <v>1</v>
          </cell>
          <cell r="N1117">
            <v>4594.08</v>
          </cell>
        </row>
        <row r="1118">
          <cell r="A1118" t="str">
            <v>104543340-C06</v>
          </cell>
          <cell r="B1118" t="str">
            <v>FS00</v>
          </cell>
          <cell r="C1118" t="str">
            <v>104543340FS00</v>
          </cell>
          <cell r="D1118">
            <v>104543340</v>
          </cell>
          <cell r="E1118" t="str">
            <v>C06</v>
          </cell>
          <cell r="F1118" t="str">
            <v>UN</v>
          </cell>
          <cell r="G1118">
            <v>3562</v>
          </cell>
          <cell r="H1118" t="str">
            <v>FS00</v>
          </cell>
          <cell r="I1118" t="str">
            <v>UN</v>
          </cell>
          <cell r="J1118" t="b">
            <v>1</v>
          </cell>
          <cell r="K1118">
            <v>6</v>
          </cell>
          <cell r="L1118">
            <v>1</v>
          </cell>
          <cell r="M1118">
            <v>6</v>
          </cell>
          <cell r="N1118">
            <v>21372</v>
          </cell>
        </row>
        <row r="1119">
          <cell r="A1119" t="str">
            <v>201700308-C10</v>
          </cell>
          <cell r="B1119" t="str">
            <v>FS00</v>
          </cell>
          <cell r="C1119" t="str">
            <v>201700308FS00</v>
          </cell>
          <cell r="D1119">
            <v>201700308</v>
          </cell>
          <cell r="E1119" t="str">
            <v>C10</v>
          </cell>
          <cell r="F1119" t="str">
            <v>UN</v>
          </cell>
          <cell r="G1119">
            <v>1433.2</v>
          </cell>
          <cell r="H1119" t="str">
            <v>FS00</v>
          </cell>
          <cell r="I1119" t="str">
            <v>UN</v>
          </cell>
          <cell r="J1119" t="b">
            <v>1</v>
          </cell>
          <cell r="K1119">
            <v>10</v>
          </cell>
          <cell r="L1119">
            <v>1</v>
          </cell>
          <cell r="M1119">
            <v>10</v>
          </cell>
          <cell r="N1119">
            <v>14332</v>
          </cell>
        </row>
        <row r="1120">
          <cell r="A1120" t="str">
            <v>104543350-C06</v>
          </cell>
          <cell r="B1120" t="str">
            <v>FS00</v>
          </cell>
          <cell r="C1120" t="str">
            <v>104543350FS00</v>
          </cell>
          <cell r="D1120">
            <v>104543350</v>
          </cell>
          <cell r="E1120" t="str">
            <v>C06</v>
          </cell>
          <cell r="F1120" t="str">
            <v>UN</v>
          </cell>
          <cell r="G1120">
            <v>2902</v>
          </cell>
          <cell r="H1120" t="str">
            <v>FS00</v>
          </cell>
          <cell r="I1120" t="str">
            <v>UN</v>
          </cell>
          <cell r="J1120" t="b">
            <v>1</v>
          </cell>
          <cell r="K1120">
            <v>6</v>
          </cell>
          <cell r="L1120">
            <v>1</v>
          </cell>
          <cell r="M1120">
            <v>6</v>
          </cell>
          <cell r="N1120">
            <v>17412</v>
          </cell>
        </row>
        <row r="1121">
          <cell r="A1121" t="str">
            <v>104522460-C10</v>
          </cell>
          <cell r="B1121" t="str">
            <v>FS00</v>
          </cell>
          <cell r="C1121" t="str">
            <v>104522460FS00</v>
          </cell>
          <cell r="D1121">
            <v>104522460</v>
          </cell>
          <cell r="E1121" t="str">
            <v>C10</v>
          </cell>
          <cell r="F1121" t="str">
            <v>UN</v>
          </cell>
          <cell r="G1121">
            <v>3049</v>
          </cell>
          <cell r="H1121" t="str">
            <v>FS00</v>
          </cell>
          <cell r="I1121" t="str">
            <v>UN</v>
          </cell>
          <cell r="J1121" t="b">
            <v>1</v>
          </cell>
          <cell r="K1121">
            <v>10</v>
          </cell>
          <cell r="L1121">
            <v>1</v>
          </cell>
          <cell r="M1121">
            <v>10</v>
          </cell>
          <cell r="N1121">
            <v>30490</v>
          </cell>
        </row>
        <row r="1122">
          <cell r="A1122" t="str">
            <v>104543370-C06</v>
          </cell>
          <cell r="B1122" t="str">
            <v>FS00</v>
          </cell>
          <cell r="C1122" t="str">
            <v>104543370FS00</v>
          </cell>
          <cell r="D1122">
            <v>104543370</v>
          </cell>
          <cell r="E1122" t="str">
            <v>C06</v>
          </cell>
          <cell r="F1122" t="str">
            <v>UN</v>
          </cell>
          <cell r="G1122">
            <v>5994</v>
          </cell>
          <cell r="H1122" t="str">
            <v>FS00</v>
          </cell>
          <cell r="I1122" t="str">
            <v>UN</v>
          </cell>
          <cell r="J1122" t="b">
            <v>1</v>
          </cell>
          <cell r="K1122">
            <v>6</v>
          </cell>
          <cell r="L1122">
            <v>1</v>
          </cell>
          <cell r="M1122">
            <v>6</v>
          </cell>
          <cell r="N1122">
            <v>35964</v>
          </cell>
        </row>
        <row r="1123">
          <cell r="A1123" t="str">
            <v>104543380-C04</v>
          </cell>
          <cell r="B1123" t="str">
            <v>FS00</v>
          </cell>
          <cell r="C1123" t="str">
            <v>104543380FS00</v>
          </cell>
          <cell r="D1123">
            <v>104543380</v>
          </cell>
          <cell r="E1123" t="str">
            <v>C04</v>
          </cell>
          <cell r="F1123" t="str">
            <v>UN</v>
          </cell>
          <cell r="G1123">
            <v>6903</v>
          </cell>
          <cell r="H1123" t="str">
            <v>FS00</v>
          </cell>
          <cell r="I1123" t="str">
            <v>UN</v>
          </cell>
          <cell r="J1123" t="b">
            <v>1</v>
          </cell>
          <cell r="K1123">
            <v>4</v>
          </cell>
          <cell r="L1123">
            <v>1</v>
          </cell>
          <cell r="M1123">
            <v>4</v>
          </cell>
          <cell r="N1123">
            <v>27612</v>
          </cell>
        </row>
        <row r="1124">
          <cell r="A1124" t="str">
            <v>104543390-C06</v>
          </cell>
          <cell r="B1124" t="str">
            <v>FS00</v>
          </cell>
          <cell r="C1124" t="str">
            <v>104543390FS00</v>
          </cell>
          <cell r="D1124">
            <v>104543390</v>
          </cell>
          <cell r="E1124" t="str">
            <v>C06</v>
          </cell>
          <cell r="F1124" t="str">
            <v>UN</v>
          </cell>
          <cell r="G1124">
            <v>8193</v>
          </cell>
          <cell r="H1124" t="str">
            <v>FS00</v>
          </cell>
          <cell r="I1124" t="str">
            <v>UN</v>
          </cell>
          <cell r="J1124" t="b">
            <v>1</v>
          </cell>
          <cell r="K1124">
            <v>6</v>
          </cell>
          <cell r="L1124">
            <v>1</v>
          </cell>
          <cell r="M1124">
            <v>6</v>
          </cell>
          <cell r="N1124">
            <v>49158</v>
          </cell>
        </row>
        <row r="1125">
          <cell r="A1125" t="str">
            <v>150000772-C10</v>
          </cell>
          <cell r="B1125" t="str">
            <v>FS00</v>
          </cell>
          <cell r="C1125" t="str">
            <v>150000772FS00</v>
          </cell>
          <cell r="D1125">
            <v>150000772</v>
          </cell>
          <cell r="E1125" t="str">
            <v>C10</v>
          </cell>
          <cell r="F1125" t="str">
            <v>UN</v>
          </cell>
          <cell r="G1125">
            <v>11453.56</v>
          </cell>
          <cell r="H1125" t="str">
            <v>FS00</v>
          </cell>
          <cell r="I1125" t="str">
            <v>UN</v>
          </cell>
          <cell r="J1125" t="b">
            <v>1</v>
          </cell>
          <cell r="K1125">
            <v>10</v>
          </cell>
          <cell r="L1125">
            <v>1</v>
          </cell>
          <cell r="M1125">
            <v>10</v>
          </cell>
          <cell r="N1125">
            <v>114535.59999999999</v>
          </cell>
        </row>
        <row r="1126">
          <cell r="A1126" t="str">
            <v>201700307-C10</v>
          </cell>
          <cell r="B1126" t="str">
            <v>FS00</v>
          </cell>
          <cell r="C1126" t="str">
            <v>201700307FS00</v>
          </cell>
          <cell r="D1126">
            <v>201700307</v>
          </cell>
          <cell r="E1126" t="str">
            <v>C10</v>
          </cell>
          <cell r="F1126" t="str">
            <v>KG</v>
          </cell>
          <cell r="G1126">
            <v>11049</v>
          </cell>
          <cell r="H1126" t="str">
            <v>FS00</v>
          </cell>
          <cell r="I1126" t="str">
            <v>KG</v>
          </cell>
          <cell r="J1126" t="b">
            <v>1</v>
          </cell>
          <cell r="K1126">
            <v>10</v>
          </cell>
          <cell r="L1126">
            <v>1</v>
          </cell>
          <cell r="M1126">
            <v>10</v>
          </cell>
          <cell r="N1126">
            <v>110490</v>
          </cell>
        </row>
        <row r="1127">
          <cell r="A1127" t="str">
            <v>104543400-C06</v>
          </cell>
          <cell r="B1127" t="str">
            <v>FS00</v>
          </cell>
          <cell r="C1127" t="str">
            <v>104543400FS00</v>
          </cell>
          <cell r="D1127">
            <v>104543400</v>
          </cell>
          <cell r="E1127" t="str">
            <v>C06</v>
          </cell>
          <cell r="F1127" t="str">
            <v>UN</v>
          </cell>
          <cell r="G1127">
            <v>3892</v>
          </cell>
          <cell r="H1127" t="str">
            <v>FS00</v>
          </cell>
          <cell r="I1127" t="str">
            <v>UN</v>
          </cell>
          <cell r="J1127" t="b">
            <v>1</v>
          </cell>
          <cell r="K1127">
            <v>6</v>
          </cell>
          <cell r="L1127">
            <v>1</v>
          </cell>
          <cell r="M1127">
            <v>6</v>
          </cell>
          <cell r="N1127">
            <v>23352</v>
          </cell>
        </row>
        <row r="1128">
          <cell r="A1128" t="str">
            <v>104543410-C06</v>
          </cell>
          <cell r="B1128" t="str">
            <v>FS00</v>
          </cell>
          <cell r="C1128" t="str">
            <v>104543410FS00</v>
          </cell>
          <cell r="D1128">
            <v>104543410</v>
          </cell>
          <cell r="E1128" t="str">
            <v>C06</v>
          </cell>
          <cell r="F1128" t="str">
            <v>UN</v>
          </cell>
          <cell r="G1128">
            <v>4807</v>
          </cell>
          <cell r="H1128" t="str">
            <v>FS00</v>
          </cell>
          <cell r="I1128" t="str">
            <v>UN</v>
          </cell>
          <cell r="J1128" t="b">
            <v>1</v>
          </cell>
          <cell r="K1128">
            <v>6</v>
          </cell>
          <cell r="L1128">
            <v>1</v>
          </cell>
          <cell r="M1128">
            <v>6</v>
          </cell>
          <cell r="N1128">
            <v>28842</v>
          </cell>
        </row>
        <row r="1129">
          <cell r="A1129" t="str">
            <v>150000983-C06</v>
          </cell>
          <cell r="B1129" t="str">
            <v>FS00</v>
          </cell>
          <cell r="C1129" t="str">
            <v>150000983FS00</v>
          </cell>
          <cell r="D1129">
            <v>150000983</v>
          </cell>
          <cell r="E1129" t="str">
            <v>C06</v>
          </cell>
          <cell r="F1129" t="str">
            <v>UN</v>
          </cell>
          <cell r="G1129">
            <v>5855.59</v>
          </cell>
          <cell r="H1129" t="str">
            <v>FS00</v>
          </cell>
          <cell r="I1129" t="str">
            <v>UN</v>
          </cell>
          <cell r="J1129" t="b">
            <v>1</v>
          </cell>
          <cell r="K1129">
            <v>6</v>
          </cell>
          <cell r="L1129">
            <v>1</v>
          </cell>
          <cell r="M1129">
            <v>6</v>
          </cell>
          <cell r="N1129">
            <v>35133.54</v>
          </cell>
        </row>
        <row r="1130">
          <cell r="A1130" t="str">
            <v>150000775-C10</v>
          </cell>
          <cell r="B1130" t="str">
            <v>FS00</v>
          </cell>
          <cell r="C1130" t="str">
            <v>150000775FS00</v>
          </cell>
          <cell r="D1130">
            <v>150000775</v>
          </cell>
          <cell r="E1130" t="str">
            <v>C10</v>
          </cell>
          <cell r="F1130" t="str">
            <v>UN</v>
          </cell>
          <cell r="G1130">
            <v>4599.96</v>
          </cell>
          <cell r="H1130" t="str">
            <v>FS00</v>
          </cell>
          <cell r="I1130" t="str">
            <v>UN</v>
          </cell>
          <cell r="J1130" t="b">
            <v>1</v>
          </cell>
          <cell r="K1130">
            <v>10</v>
          </cell>
          <cell r="L1130">
            <v>1</v>
          </cell>
          <cell r="M1130">
            <v>10</v>
          </cell>
          <cell r="N1130">
            <v>45999.6</v>
          </cell>
        </row>
        <row r="1131">
          <cell r="A1131" t="str">
            <v>104540110-C50</v>
          </cell>
          <cell r="B1131" t="str">
            <v>FS00</v>
          </cell>
          <cell r="C1131" t="str">
            <v>104540110FS00</v>
          </cell>
          <cell r="D1131">
            <v>104540110</v>
          </cell>
          <cell r="E1131" t="str">
            <v>C50</v>
          </cell>
          <cell r="F1131" t="str">
            <v>UN</v>
          </cell>
          <cell r="G1131">
            <v>660</v>
          </cell>
          <cell r="H1131" t="str">
            <v>FS00</v>
          </cell>
          <cell r="I1131" t="str">
            <v>UN</v>
          </cell>
          <cell r="J1131" t="b">
            <v>1</v>
          </cell>
          <cell r="K1131">
            <v>50</v>
          </cell>
          <cell r="L1131">
            <v>1</v>
          </cell>
          <cell r="M1131">
            <v>50</v>
          </cell>
          <cell r="N1131">
            <v>33000</v>
          </cell>
        </row>
        <row r="1132">
          <cell r="A1132" t="str">
            <v>104534120-C10</v>
          </cell>
          <cell r="B1132" t="str">
            <v>FS00</v>
          </cell>
          <cell r="C1132" t="str">
            <v>104534120FS00</v>
          </cell>
          <cell r="D1132">
            <v>104534120</v>
          </cell>
          <cell r="E1132" t="str">
            <v>C10</v>
          </cell>
          <cell r="F1132" t="str">
            <v>UN</v>
          </cell>
          <cell r="G1132">
            <v>4600</v>
          </cell>
          <cell r="H1132" t="str">
            <v>FS00</v>
          </cell>
          <cell r="I1132" t="str">
            <v>UN</v>
          </cell>
          <cell r="J1132" t="b">
            <v>1</v>
          </cell>
          <cell r="K1132">
            <v>10</v>
          </cell>
          <cell r="L1132">
            <v>1</v>
          </cell>
          <cell r="M1132">
            <v>10</v>
          </cell>
          <cell r="N1132">
            <v>46000</v>
          </cell>
        </row>
        <row r="1133">
          <cell r="A1133" t="str">
            <v>104541890-C06</v>
          </cell>
          <cell r="B1133" t="str">
            <v>FS00</v>
          </cell>
          <cell r="C1133" t="str">
            <v>104541890FS00</v>
          </cell>
          <cell r="D1133">
            <v>104541890</v>
          </cell>
          <cell r="E1133" t="str">
            <v>C06</v>
          </cell>
          <cell r="F1133" t="str">
            <v>UN</v>
          </cell>
          <cell r="G1133">
            <v>4518</v>
          </cell>
          <cell r="H1133" t="str">
            <v>FS00</v>
          </cell>
          <cell r="I1133" t="str">
            <v>UN</v>
          </cell>
          <cell r="J1133" t="b">
            <v>1</v>
          </cell>
          <cell r="K1133">
            <v>6</v>
          </cell>
          <cell r="L1133">
            <v>1</v>
          </cell>
          <cell r="M1133">
            <v>6</v>
          </cell>
          <cell r="N1133">
            <v>27108</v>
          </cell>
        </row>
        <row r="1134">
          <cell r="A1134" t="str">
            <v>104520060-C06</v>
          </cell>
          <cell r="B1134" t="str">
            <v>FS00</v>
          </cell>
          <cell r="C1134" t="str">
            <v>104520060FS00</v>
          </cell>
          <cell r="D1134">
            <v>104520060</v>
          </cell>
          <cell r="E1134" t="str">
            <v>C06</v>
          </cell>
          <cell r="F1134" t="str">
            <v>UN</v>
          </cell>
          <cell r="G1134">
            <v>3880.1550000000002</v>
          </cell>
          <cell r="H1134" t="str">
            <v>FS00</v>
          </cell>
          <cell r="I1134" t="str">
            <v>UN</v>
          </cell>
          <cell r="J1134" t="b">
            <v>1</v>
          </cell>
          <cell r="K1134">
            <v>6</v>
          </cell>
          <cell r="L1134">
            <v>1</v>
          </cell>
          <cell r="M1134">
            <v>6</v>
          </cell>
          <cell r="N1134">
            <v>23280.93</v>
          </cell>
        </row>
        <row r="1135">
          <cell r="A1135" t="str">
            <v>104520070-C06</v>
          </cell>
          <cell r="B1135" t="str">
            <v>FS00</v>
          </cell>
          <cell r="C1135" t="str">
            <v>104520070FS00</v>
          </cell>
          <cell r="D1135">
            <v>104520070</v>
          </cell>
          <cell r="E1135" t="str">
            <v>C06</v>
          </cell>
          <cell r="F1135" t="str">
            <v>UN</v>
          </cell>
          <cell r="G1135">
            <v>3851.8883333333333</v>
          </cell>
          <cell r="H1135" t="str">
            <v>FS00</v>
          </cell>
          <cell r="I1135" t="str">
            <v>UN</v>
          </cell>
          <cell r="J1135" t="b">
            <v>1</v>
          </cell>
          <cell r="K1135">
            <v>6</v>
          </cell>
          <cell r="L1135">
            <v>1</v>
          </cell>
          <cell r="M1135">
            <v>6</v>
          </cell>
          <cell r="N1135">
            <v>23111.33</v>
          </cell>
        </row>
        <row r="1136">
          <cell r="A1136" t="str">
            <v>150001031-C06</v>
          </cell>
          <cell r="B1136" t="str">
            <v>FS00</v>
          </cell>
          <cell r="C1136" t="str">
            <v>150001031FS00</v>
          </cell>
          <cell r="D1136">
            <v>150001031</v>
          </cell>
          <cell r="E1136" t="str">
            <v>C06</v>
          </cell>
          <cell r="F1136" t="str">
            <v>UN</v>
          </cell>
          <cell r="G1136">
            <v>4552.49</v>
          </cell>
          <cell r="H1136" t="str">
            <v>FS00</v>
          </cell>
          <cell r="I1136" t="str">
            <v>UN</v>
          </cell>
          <cell r="J1136" t="b">
            <v>1</v>
          </cell>
          <cell r="K1136">
            <v>6</v>
          </cell>
          <cell r="L1136">
            <v>1</v>
          </cell>
          <cell r="M1136">
            <v>6</v>
          </cell>
          <cell r="N1136">
            <v>27314.94</v>
          </cell>
        </row>
        <row r="1137">
          <cell r="A1137" t="str">
            <v>104544260-C20</v>
          </cell>
          <cell r="B1137" t="str">
            <v>FS00</v>
          </cell>
          <cell r="C1137" t="str">
            <v>104544260FS00</v>
          </cell>
          <cell r="D1137">
            <v>104544260</v>
          </cell>
          <cell r="E1137" t="str">
            <v>C20</v>
          </cell>
          <cell r="F1137" t="str">
            <v>UN</v>
          </cell>
          <cell r="G1137">
            <v>3850</v>
          </cell>
          <cell r="H1137" t="str">
            <v>FS00</v>
          </cell>
          <cell r="I1137" t="str">
            <v>UN</v>
          </cell>
          <cell r="J1137" t="b">
            <v>1</v>
          </cell>
          <cell r="K1137">
            <v>20</v>
          </cell>
          <cell r="L1137">
            <v>1</v>
          </cell>
          <cell r="M1137">
            <v>20</v>
          </cell>
          <cell r="N1137">
            <v>77000</v>
          </cell>
        </row>
        <row r="1138">
          <cell r="A1138" t="str">
            <v>104544580-C06</v>
          </cell>
          <cell r="B1138" t="str">
            <v>FS00</v>
          </cell>
          <cell r="C1138" t="str">
            <v>104544580FS00</v>
          </cell>
          <cell r="D1138">
            <v>104544580</v>
          </cell>
          <cell r="E1138" t="str">
            <v>C06</v>
          </cell>
          <cell r="F1138" t="str">
            <v>UN</v>
          </cell>
          <cell r="G1138">
            <v>3936</v>
          </cell>
          <cell r="H1138" t="str">
            <v>FS00</v>
          </cell>
          <cell r="I1138" t="str">
            <v>UN</v>
          </cell>
          <cell r="J1138" t="b">
            <v>1</v>
          </cell>
          <cell r="K1138">
            <v>6</v>
          </cell>
          <cell r="L1138">
            <v>1</v>
          </cell>
          <cell r="M1138">
            <v>6</v>
          </cell>
          <cell r="N1138">
            <v>23616</v>
          </cell>
        </row>
        <row r="1139">
          <cell r="A1139" t="str">
            <v>104544590-C06</v>
          </cell>
          <cell r="B1139" t="str">
            <v>FS00</v>
          </cell>
          <cell r="C1139" t="str">
            <v>104544590FS00</v>
          </cell>
          <cell r="D1139">
            <v>104544590</v>
          </cell>
          <cell r="E1139" t="str">
            <v>C06</v>
          </cell>
          <cell r="F1139" t="str">
            <v>UN</v>
          </cell>
          <cell r="G1139">
            <v>4581</v>
          </cell>
          <cell r="H1139" t="str">
            <v>FS00</v>
          </cell>
          <cell r="I1139" t="str">
            <v>UN</v>
          </cell>
          <cell r="J1139" t="b">
            <v>1</v>
          </cell>
          <cell r="K1139">
            <v>6</v>
          </cell>
          <cell r="L1139">
            <v>1</v>
          </cell>
          <cell r="M1139">
            <v>6</v>
          </cell>
          <cell r="N1139">
            <v>27486</v>
          </cell>
        </row>
        <row r="1140">
          <cell r="A1140" t="str">
            <v>102140410-C48</v>
          </cell>
          <cell r="B1140" t="str">
            <v>FS00</v>
          </cell>
          <cell r="C1140" t="str">
            <v>102140410FS00</v>
          </cell>
          <cell r="D1140">
            <v>102140410</v>
          </cell>
          <cell r="E1140" t="str">
            <v>C48</v>
          </cell>
          <cell r="F1140" t="str">
            <v>UN</v>
          </cell>
          <cell r="G1140">
            <v>835.01</v>
          </cell>
          <cell r="H1140" t="str">
            <v>FS00</v>
          </cell>
          <cell r="I1140" t="str">
            <v>UN</v>
          </cell>
          <cell r="J1140" t="b">
            <v>1</v>
          </cell>
          <cell r="K1140">
            <v>48</v>
          </cell>
          <cell r="L1140">
            <v>1</v>
          </cell>
          <cell r="M1140">
            <v>48</v>
          </cell>
          <cell r="N1140">
            <v>40080.479999999996</v>
          </cell>
        </row>
        <row r="1141">
          <cell r="A1141" t="str">
            <v>102100001-C24</v>
          </cell>
          <cell r="B1141" t="str">
            <v>FS00</v>
          </cell>
          <cell r="C1141" t="str">
            <v>102100001FS00</v>
          </cell>
          <cell r="D1141">
            <v>102100001</v>
          </cell>
          <cell r="E1141" t="str">
            <v>C24</v>
          </cell>
          <cell r="F1141" t="str">
            <v>UN</v>
          </cell>
          <cell r="G1141">
            <v>1520.6720833333334</v>
          </cell>
          <cell r="H1141" t="str">
            <v>FS00</v>
          </cell>
          <cell r="I1141" t="str">
            <v>UN</v>
          </cell>
          <cell r="J1141" t="b">
            <v>1</v>
          </cell>
          <cell r="K1141">
            <v>24</v>
          </cell>
          <cell r="L1141">
            <v>1</v>
          </cell>
          <cell r="M1141">
            <v>24</v>
          </cell>
          <cell r="N1141">
            <v>36496.130000000005</v>
          </cell>
        </row>
        <row r="1142">
          <cell r="A1142" t="str">
            <v>102140420-C48</v>
          </cell>
          <cell r="B1142" t="str">
            <v>FS00</v>
          </cell>
          <cell r="C1142" t="str">
            <v>102140420FS00</v>
          </cell>
          <cell r="D1142">
            <v>102140420</v>
          </cell>
          <cell r="E1142" t="str">
            <v>C48</v>
          </cell>
          <cell r="F1142" t="str">
            <v>UN</v>
          </cell>
          <cell r="G1142">
            <v>749.43</v>
          </cell>
          <cell r="H1142" t="str">
            <v>FS00</v>
          </cell>
          <cell r="I1142" t="str">
            <v>UN</v>
          </cell>
          <cell r="J1142" t="b">
            <v>1</v>
          </cell>
          <cell r="K1142">
            <v>48</v>
          </cell>
          <cell r="L1142">
            <v>1</v>
          </cell>
          <cell r="M1142">
            <v>48</v>
          </cell>
          <cell r="N1142">
            <v>35972.639999999999</v>
          </cell>
        </row>
        <row r="1143">
          <cell r="A1143" t="str">
            <v>104549040-C24</v>
          </cell>
          <cell r="B1143" t="str">
            <v>FS00</v>
          </cell>
          <cell r="C1143" t="str">
            <v>104549040FS00</v>
          </cell>
          <cell r="D1143">
            <v>104549040</v>
          </cell>
          <cell r="E1143" t="str">
            <v>C24</v>
          </cell>
          <cell r="F1143" t="str">
            <v>UN</v>
          </cell>
          <cell r="G1143">
            <v>1021</v>
          </cell>
          <cell r="H1143" t="str">
            <v>FS00</v>
          </cell>
          <cell r="I1143" t="str">
            <v>UN</v>
          </cell>
          <cell r="J1143" t="b">
            <v>1</v>
          </cell>
          <cell r="K1143">
            <v>24</v>
          </cell>
          <cell r="L1143">
            <v>1</v>
          </cell>
          <cell r="M1143">
            <v>24</v>
          </cell>
          <cell r="N1143">
            <v>24504</v>
          </cell>
        </row>
        <row r="1144">
          <cell r="A1144" t="str">
            <v>104527830-C10</v>
          </cell>
          <cell r="B1144" t="str">
            <v>FS00</v>
          </cell>
          <cell r="C1144" t="str">
            <v>104527830FS00</v>
          </cell>
          <cell r="D1144">
            <v>104527830</v>
          </cell>
          <cell r="E1144" t="str">
            <v>C10</v>
          </cell>
          <cell r="F1144" t="str">
            <v>UN</v>
          </cell>
          <cell r="G1144">
            <v>4237</v>
          </cell>
          <cell r="H1144" t="str">
            <v>FS00</v>
          </cell>
          <cell r="I1144" t="str">
            <v>UN</v>
          </cell>
          <cell r="J1144" t="b">
            <v>1</v>
          </cell>
          <cell r="K1144">
            <v>10</v>
          </cell>
          <cell r="L1144">
            <v>1</v>
          </cell>
          <cell r="M1144">
            <v>10</v>
          </cell>
          <cell r="N1144">
            <v>42370</v>
          </cell>
        </row>
        <row r="1145">
          <cell r="A1145" t="str">
            <v>104534690-C24</v>
          </cell>
          <cell r="B1145" t="str">
            <v>FS00</v>
          </cell>
          <cell r="C1145" t="str">
            <v>104534690FS00</v>
          </cell>
          <cell r="D1145">
            <v>104534690</v>
          </cell>
          <cell r="E1145" t="str">
            <v>C24</v>
          </cell>
          <cell r="F1145" t="str">
            <v>UN</v>
          </cell>
          <cell r="G1145">
            <v>603</v>
          </cell>
          <cell r="H1145" t="str">
            <v>FS00</v>
          </cell>
          <cell r="I1145" t="str">
            <v>UN</v>
          </cell>
          <cell r="J1145" t="b">
            <v>1</v>
          </cell>
          <cell r="K1145">
            <v>24</v>
          </cell>
          <cell r="L1145">
            <v>1</v>
          </cell>
          <cell r="M1145">
            <v>24</v>
          </cell>
          <cell r="N1145">
            <v>14472</v>
          </cell>
        </row>
        <row r="1146">
          <cell r="A1146" t="str">
            <v>104535200-C24</v>
          </cell>
          <cell r="B1146" t="str">
            <v>FS00</v>
          </cell>
          <cell r="C1146" t="str">
            <v>104535200FS00</v>
          </cell>
          <cell r="D1146">
            <v>104535200</v>
          </cell>
          <cell r="E1146" t="str">
            <v>C24</v>
          </cell>
          <cell r="F1146" t="str">
            <v>UN</v>
          </cell>
          <cell r="G1146">
            <v>823</v>
          </cell>
          <cell r="H1146" t="str">
            <v>FS00</v>
          </cell>
          <cell r="I1146" t="str">
            <v>UN</v>
          </cell>
          <cell r="J1146" t="b">
            <v>1</v>
          </cell>
          <cell r="K1146">
            <v>24</v>
          </cell>
          <cell r="L1146">
            <v>1</v>
          </cell>
          <cell r="M1146">
            <v>24</v>
          </cell>
          <cell r="N1146">
            <v>19752</v>
          </cell>
        </row>
        <row r="1147">
          <cell r="A1147" t="str">
            <v>104542770-C24</v>
          </cell>
          <cell r="B1147" t="str">
            <v>FS00</v>
          </cell>
          <cell r="C1147" t="str">
            <v>104542770FS00</v>
          </cell>
          <cell r="D1147">
            <v>104542770</v>
          </cell>
          <cell r="E1147" t="str">
            <v>C24</v>
          </cell>
          <cell r="F1147" t="str">
            <v>UN</v>
          </cell>
          <cell r="G1147">
            <v>1520</v>
          </cell>
          <cell r="H1147" t="str">
            <v>FS00</v>
          </cell>
          <cell r="I1147" t="str">
            <v>UN</v>
          </cell>
          <cell r="J1147" t="b">
            <v>1</v>
          </cell>
          <cell r="K1147">
            <v>24</v>
          </cell>
          <cell r="L1147">
            <v>1</v>
          </cell>
          <cell r="M1147">
            <v>24</v>
          </cell>
          <cell r="N1147">
            <v>36480</v>
          </cell>
        </row>
        <row r="1148">
          <cell r="A1148" t="str">
            <v>104547100-C06</v>
          </cell>
          <cell r="B1148" t="str">
            <v>FS00</v>
          </cell>
          <cell r="C1148" t="str">
            <v>104547100FS00</v>
          </cell>
          <cell r="D1148">
            <v>104547100</v>
          </cell>
          <cell r="E1148" t="str">
            <v>C06</v>
          </cell>
          <cell r="F1148" t="str">
            <v>UN</v>
          </cell>
          <cell r="G1148">
            <v>6495</v>
          </cell>
          <cell r="H1148" t="str">
            <v>FS00</v>
          </cell>
          <cell r="I1148" t="str">
            <v>UN</v>
          </cell>
          <cell r="J1148" t="b">
            <v>1</v>
          </cell>
          <cell r="K1148">
            <v>6</v>
          </cell>
          <cell r="L1148">
            <v>1</v>
          </cell>
          <cell r="M1148">
            <v>6</v>
          </cell>
          <cell r="N1148">
            <v>38970</v>
          </cell>
        </row>
        <row r="1149">
          <cell r="A1149" t="str">
            <v>104547480-C24</v>
          </cell>
          <cell r="B1149" t="str">
            <v>FS00</v>
          </cell>
          <cell r="C1149" t="str">
            <v>104547480FS00</v>
          </cell>
          <cell r="D1149">
            <v>104547480</v>
          </cell>
          <cell r="E1149" t="str">
            <v>C24</v>
          </cell>
          <cell r="F1149" t="str">
            <v>UN</v>
          </cell>
          <cell r="G1149">
            <v>1020</v>
          </cell>
          <cell r="H1149" t="str">
            <v>FS00</v>
          </cell>
          <cell r="I1149" t="str">
            <v>UN</v>
          </cell>
          <cell r="J1149" t="b">
            <v>1</v>
          </cell>
          <cell r="K1149">
            <v>24</v>
          </cell>
          <cell r="L1149">
            <v>1</v>
          </cell>
          <cell r="M1149">
            <v>24</v>
          </cell>
          <cell r="N1149">
            <v>24480</v>
          </cell>
        </row>
        <row r="1150">
          <cell r="A1150" t="str">
            <v>104533700-C06</v>
          </cell>
          <cell r="B1150" t="str">
            <v>FS00</v>
          </cell>
          <cell r="C1150" t="str">
            <v>104533700FS00</v>
          </cell>
          <cell r="D1150">
            <v>104533700</v>
          </cell>
          <cell r="E1150" t="str">
            <v>C06</v>
          </cell>
          <cell r="F1150" t="str">
            <v>UN</v>
          </cell>
          <cell r="G1150">
            <v>3679</v>
          </cell>
          <cell r="H1150" t="str">
            <v>FS00</v>
          </cell>
          <cell r="I1150" t="str">
            <v>UN</v>
          </cell>
          <cell r="J1150" t="b">
            <v>1</v>
          </cell>
          <cell r="K1150">
            <v>6</v>
          </cell>
          <cell r="L1150">
            <v>1</v>
          </cell>
          <cell r="M1150">
            <v>6</v>
          </cell>
          <cell r="N1150">
            <v>22074</v>
          </cell>
        </row>
        <row r="1151">
          <cell r="A1151" t="str">
            <v>101520120-C24</v>
          </cell>
          <cell r="B1151" t="str">
            <v>FS00</v>
          </cell>
          <cell r="C1151" t="str">
            <v>101520120FS00</v>
          </cell>
          <cell r="D1151">
            <v>101520120</v>
          </cell>
          <cell r="E1151" t="str">
            <v>C24</v>
          </cell>
          <cell r="F1151" t="str">
            <v>UN</v>
          </cell>
          <cell r="G1151">
            <v>1276.90625</v>
          </cell>
          <cell r="H1151" t="str">
            <v>FS00</v>
          </cell>
          <cell r="I1151" t="str">
            <v>UN</v>
          </cell>
          <cell r="J1151" t="b">
            <v>1</v>
          </cell>
          <cell r="K1151">
            <v>24</v>
          </cell>
          <cell r="L1151">
            <v>1</v>
          </cell>
          <cell r="M1151">
            <v>24</v>
          </cell>
          <cell r="N1151">
            <v>30645.75</v>
          </cell>
        </row>
        <row r="1152">
          <cell r="A1152" t="str">
            <v>101520140-C12</v>
          </cell>
          <cell r="B1152" t="str">
            <v>FS00</v>
          </cell>
          <cell r="C1152" t="str">
            <v>101520140FS00</v>
          </cell>
          <cell r="D1152">
            <v>101520140</v>
          </cell>
          <cell r="E1152" t="str">
            <v>C12</v>
          </cell>
          <cell r="F1152" t="str">
            <v>UN</v>
          </cell>
          <cell r="G1152">
            <v>2460.4441666666667</v>
          </cell>
          <cell r="H1152" t="str">
            <v>FS00</v>
          </cell>
          <cell r="I1152" t="str">
            <v>UN</v>
          </cell>
          <cell r="J1152" t="b">
            <v>1</v>
          </cell>
          <cell r="K1152">
            <v>12</v>
          </cell>
          <cell r="L1152">
            <v>1</v>
          </cell>
          <cell r="M1152">
            <v>12</v>
          </cell>
          <cell r="N1152">
            <v>29525.33</v>
          </cell>
        </row>
        <row r="1153">
          <cell r="A1153" t="str">
            <v>101520200-C24</v>
          </cell>
          <cell r="B1153" t="str">
            <v>FS00</v>
          </cell>
          <cell r="C1153" t="str">
            <v>101520200FS00</v>
          </cell>
          <cell r="D1153">
            <v>101520200</v>
          </cell>
          <cell r="E1153" t="str">
            <v>C24</v>
          </cell>
          <cell r="F1153" t="str">
            <v>UN</v>
          </cell>
          <cell r="G1153">
            <v>673.63083333333338</v>
          </cell>
          <cell r="H1153" t="str">
            <v>FS00</v>
          </cell>
          <cell r="I1153" t="str">
            <v>UN</v>
          </cell>
          <cell r="J1153" t="b">
            <v>1</v>
          </cell>
          <cell r="K1153">
            <v>24</v>
          </cell>
          <cell r="L1153">
            <v>1</v>
          </cell>
          <cell r="M1153">
            <v>24</v>
          </cell>
          <cell r="N1153">
            <v>16167.140000000001</v>
          </cell>
        </row>
        <row r="1154">
          <cell r="A1154" t="str">
            <v>101520250-C12</v>
          </cell>
          <cell r="B1154" t="str">
            <v>FS00</v>
          </cell>
          <cell r="C1154" t="str">
            <v>101520250FS00</v>
          </cell>
          <cell r="D1154">
            <v>101520250</v>
          </cell>
          <cell r="E1154" t="str">
            <v>C12</v>
          </cell>
          <cell r="F1154" t="str">
            <v>UN</v>
          </cell>
          <cell r="G1154">
            <v>1199.0758333333333</v>
          </cell>
          <cell r="H1154" t="str">
            <v>FS00</v>
          </cell>
          <cell r="I1154" t="str">
            <v>UN</v>
          </cell>
          <cell r="J1154" t="b">
            <v>1</v>
          </cell>
          <cell r="K1154">
            <v>12</v>
          </cell>
          <cell r="L1154">
            <v>1</v>
          </cell>
          <cell r="M1154">
            <v>12</v>
          </cell>
          <cell r="N1154">
            <v>14388.91</v>
          </cell>
        </row>
        <row r="1155">
          <cell r="A1155" t="str">
            <v>104547110-C06</v>
          </cell>
          <cell r="B1155" t="str">
            <v>FS00</v>
          </cell>
          <cell r="C1155" t="str">
            <v>104547110FS00</v>
          </cell>
          <cell r="D1155">
            <v>104547110</v>
          </cell>
          <cell r="E1155" t="str">
            <v>C06</v>
          </cell>
          <cell r="F1155" t="str">
            <v>UN</v>
          </cell>
          <cell r="G1155">
            <v>6726</v>
          </cell>
          <cell r="H1155" t="str">
            <v>FS00</v>
          </cell>
          <cell r="I1155" t="str">
            <v>UN</v>
          </cell>
          <cell r="J1155" t="b">
            <v>1</v>
          </cell>
          <cell r="K1155">
            <v>6</v>
          </cell>
          <cell r="L1155">
            <v>1</v>
          </cell>
          <cell r="M1155">
            <v>6</v>
          </cell>
          <cell r="N1155">
            <v>40356</v>
          </cell>
        </row>
        <row r="1156">
          <cell r="A1156" t="str">
            <v>104544560-C06</v>
          </cell>
          <cell r="B1156" t="str">
            <v>FS00</v>
          </cell>
          <cell r="C1156" t="str">
            <v>104544560FS00</v>
          </cell>
          <cell r="D1156">
            <v>104544560</v>
          </cell>
          <cell r="E1156" t="str">
            <v>C06</v>
          </cell>
          <cell r="F1156" t="str">
            <v>UN</v>
          </cell>
          <cell r="G1156">
            <v>5164</v>
          </cell>
          <cell r="H1156" t="str">
            <v>FS00</v>
          </cell>
          <cell r="I1156" t="str">
            <v>UN</v>
          </cell>
          <cell r="J1156" t="b">
            <v>1</v>
          </cell>
          <cell r="K1156">
            <v>6</v>
          </cell>
          <cell r="L1156">
            <v>1</v>
          </cell>
          <cell r="M1156">
            <v>6</v>
          </cell>
          <cell r="N1156">
            <v>30984</v>
          </cell>
        </row>
        <row r="1157">
          <cell r="A1157" t="str">
            <v>104524750-C12</v>
          </cell>
          <cell r="B1157" t="str">
            <v>FS00</v>
          </cell>
          <cell r="C1157" t="str">
            <v>104524750FS00</v>
          </cell>
          <cell r="D1157">
            <v>104524750</v>
          </cell>
          <cell r="E1157" t="str">
            <v>C12</v>
          </cell>
          <cell r="F1157" t="str">
            <v>UN</v>
          </cell>
          <cell r="G1157">
            <v>1805.5</v>
          </cell>
          <cell r="H1157" t="str">
            <v>FS00</v>
          </cell>
          <cell r="I1157" t="str">
            <v>UN</v>
          </cell>
          <cell r="J1157" t="b">
            <v>1</v>
          </cell>
          <cell r="K1157">
            <v>12</v>
          </cell>
          <cell r="L1157">
            <v>1</v>
          </cell>
          <cell r="M1157">
            <v>12</v>
          </cell>
          <cell r="N1157">
            <v>21666</v>
          </cell>
        </row>
        <row r="1158">
          <cell r="A1158" t="str">
            <v>104544570-C06</v>
          </cell>
          <cell r="B1158" t="str">
            <v>FS00</v>
          </cell>
          <cell r="C1158" t="str">
            <v>104544570FS00</v>
          </cell>
          <cell r="D1158">
            <v>104544570</v>
          </cell>
          <cell r="E1158" t="str">
            <v>C06</v>
          </cell>
          <cell r="F1158" t="str">
            <v>UN</v>
          </cell>
          <cell r="G1158">
            <v>5217</v>
          </cell>
          <cell r="H1158" t="str">
            <v>FS00</v>
          </cell>
          <cell r="I1158" t="str">
            <v>UN</v>
          </cell>
          <cell r="J1158" t="b">
            <v>1</v>
          </cell>
          <cell r="K1158">
            <v>6</v>
          </cell>
          <cell r="L1158">
            <v>1</v>
          </cell>
          <cell r="M1158">
            <v>6</v>
          </cell>
          <cell r="N1158">
            <v>31302</v>
          </cell>
        </row>
        <row r="1159">
          <cell r="A1159" t="str">
            <v>108004000-C06</v>
          </cell>
          <cell r="B1159" t="str">
            <v>FS00</v>
          </cell>
          <cell r="C1159" t="str">
            <v>108004000FS00</v>
          </cell>
          <cell r="D1159">
            <v>108004000</v>
          </cell>
          <cell r="E1159" t="str">
            <v>C06</v>
          </cell>
          <cell r="F1159" t="str">
            <v>UN</v>
          </cell>
          <cell r="G1159">
            <v>3368.78</v>
          </cell>
          <cell r="H1159" t="str">
            <v>FS00</v>
          </cell>
          <cell r="I1159" t="str">
            <v>UN</v>
          </cell>
          <cell r="J1159" t="b">
            <v>1</v>
          </cell>
          <cell r="K1159">
            <v>6</v>
          </cell>
          <cell r="L1159">
            <v>1</v>
          </cell>
          <cell r="M1159">
            <v>6</v>
          </cell>
          <cell r="N1159">
            <v>20212.68</v>
          </cell>
        </row>
        <row r="1160">
          <cell r="A1160" t="str">
            <v>108004050-C06</v>
          </cell>
          <cell r="B1160" t="str">
            <v>FS00</v>
          </cell>
          <cell r="C1160" t="str">
            <v>108004050FS00</v>
          </cell>
          <cell r="D1160">
            <v>108004050</v>
          </cell>
          <cell r="E1160" t="str">
            <v>C06</v>
          </cell>
          <cell r="F1160" t="str">
            <v>UN</v>
          </cell>
          <cell r="G1160">
            <v>3447.08</v>
          </cell>
          <cell r="H1160" t="str">
            <v>FS00</v>
          </cell>
          <cell r="I1160" t="str">
            <v>UN</v>
          </cell>
          <cell r="J1160" t="b">
            <v>1</v>
          </cell>
          <cell r="K1160">
            <v>6</v>
          </cell>
          <cell r="L1160">
            <v>1</v>
          </cell>
          <cell r="M1160">
            <v>6</v>
          </cell>
          <cell r="N1160">
            <v>20682.48</v>
          </cell>
        </row>
        <row r="1161">
          <cell r="A1161" t="str">
            <v>104528630-C04</v>
          </cell>
          <cell r="B1161" t="str">
            <v>FS00</v>
          </cell>
          <cell r="C1161" t="str">
            <v>104528630FS00</v>
          </cell>
          <cell r="D1161">
            <v>104528630</v>
          </cell>
          <cell r="E1161" t="str">
            <v>C04</v>
          </cell>
          <cell r="F1161" t="str">
            <v>UN</v>
          </cell>
          <cell r="G1161">
            <v>16814</v>
          </cell>
          <cell r="H1161" t="str">
            <v>FS00</v>
          </cell>
          <cell r="I1161" t="str">
            <v>UN</v>
          </cell>
          <cell r="J1161" t="b">
            <v>1</v>
          </cell>
          <cell r="K1161">
            <v>4</v>
          </cell>
          <cell r="L1161">
            <v>1</v>
          </cell>
          <cell r="M1161">
            <v>4</v>
          </cell>
          <cell r="N1161">
            <v>67256</v>
          </cell>
        </row>
        <row r="1162">
          <cell r="A1162" t="str">
            <v>104520680-C02</v>
          </cell>
          <cell r="B1162" t="str">
            <v>FS00</v>
          </cell>
          <cell r="C1162" t="str">
            <v>104520680FS00</v>
          </cell>
          <cell r="D1162">
            <v>104520680</v>
          </cell>
          <cell r="E1162" t="str">
            <v>C02</v>
          </cell>
          <cell r="F1162" t="str">
            <v>UN</v>
          </cell>
          <cell r="G1162">
            <v>7614</v>
          </cell>
          <cell r="H1162" t="str">
            <v>FS00</v>
          </cell>
          <cell r="I1162" t="str">
            <v>UN</v>
          </cell>
          <cell r="J1162" t="b">
            <v>1</v>
          </cell>
          <cell r="K1162">
            <v>2</v>
          </cell>
          <cell r="L1162">
            <v>1</v>
          </cell>
          <cell r="M1162">
            <v>2</v>
          </cell>
          <cell r="N1162">
            <v>15228</v>
          </cell>
        </row>
        <row r="1163">
          <cell r="A1163" t="str">
            <v>105045110-C02</v>
          </cell>
          <cell r="B1163" t="str">
            <v>FS00</v>
          </cell>
          <cell r="C1163" t="str">
            <v>105045110FS00</v>
          </cell>
          <cell r="D1163">
            <v>105045110</v>
          </cell>
          <cell r="E1163" t="str">
            <v>C02</v>
          </cell>
          <cell r="F1163" t="str">
            <v>UN</v>
          </cell>
          <cell r="G1163">
            <v>10869.89</v>
          </cell>
          <cell r="H1163" t="str">
            <v>FS00</v>
          </cell>
          <cell r="I1163" t="str">
            <v>UN</v>
          </cell>
          <cell r="J1163" t="b">
            <v>1</v>
          </cell>
          <cell r="K1163">
            <v>2</v>
          </cell>
          <cell r="L1163">
            <v>1</v>
          </cell>
          <cell r="M1163">
            <v>2</v>
          </cell>
          <cell r="N1163">
            <v>21739.78</v>
          </cell>
        </row>
        <row r="1164">
          <cell r="A1164" t="str">
            <v>105045100-C02</v>
          </cell>
          <cell r="B1164" t="str">
            <v>FS00</v>
          </cell>
          <cell r="C1164" t="str">
            <v>105045100FS00</v>
          </cell>
          <cell r="D1164">
            <v>105045100</v>
          </cell>
          <cell r="E1164" t="str">
            <v>C02</v>
          </cell>
          <cell r="F1164" t="str">
            <v>UN</v>
          </cell>
          <cell r="G1164">
            <v>10169.530000000001</v>
          </cell>
          <cell r="H1164" t="str">
            <v>FS00</v>
          </cell>
          <cell r="I1164" t="str">
            <v>UN</v>
          </cell>
          <cell r="J1164" t="b">
            <v>1</v>
          </cell>
          <cell r="K1164">
            <v>2</v>
          </cell>
          <cell r="L1164">
            <v>1</v>
          </cell>
          <cell r="M1164">
            <v>2</v>
          </cell>
          <cell r="N1164">
            <v>20339.060000000001</v>
          </cell>
        </row>
        <row r="1165">
          <cell r="A1165" t="str">
            <v>104542820-C03</v>
          </cell>
          <cell r="B1165" t="str">
            <v>FS00</v>
          </cell>
          <cell r="C1165" t="str">
            <v>104542820FS00</v>
          </cell>
          <cell r="D1165">
            <v>104542820</v>
          </cell>
          <cell r="E1165" t="str">
            <v>C03</v>
          </cell>
          <cell r="F1165" t="str">
            <v>UN</v>
          </cell>
          <cell r="G1165">
            <v>8485</v>
          </cell>
          <cell r="H1165" t="str">
            <v>FS00</v>
          </cell>
          <cell r="I1165" t="str">
            <v>UN</v>
          </cell>
          <cell r="J1165" t="b">
            <v>1</v>
          </cell>
          <cell r="K1165">
            <v>3</v>
          </cell>
          <cell r="L1165">
            <v>1</v>
          </cell>
          <cell r="M1165">
            <v>3</v>
          </cell>
          <cell r="N1165">
            <v>25455</v>
          </cell>
        </row>
        <row r="1166">
          <cell r="A1166" t="str">
            <v>104528760-C03</v>
          </cell>
          <cell r="B1166" t="str">
            <v>FS00</v>
          </cell>
          <cell r="C1166" t="str">
            <v>104528760FS00</v>
          </cell>
          <cell r="D1166">
            <v>104528760</v>
          </cell>
          <cell r="E1166" t="str">
            <v>C03</v>
          </cell>
          <cell r="F1166" t="str">
            <v>UN</v>
          </cell>
          <cell r="G1166">
            <v>6860</v>
          </cell>
          <cell r="H1166" t="str">
            <v>FS00</v>
          </cell>
          <cell r="I1166" t="str">
            <v>UN</v>
          </cell>
          <cell r="J1166" t="b">
            <v>1</v>
          </cell>
          <cell r="K1166">
            <v>3</v>
          </cell>
          <cell r="L1166">
            <v>1</v>
          </cell>
          <cell r="M1166">
            <v>3</v>
          </cell>
          <cell r="N1166">
            <v>20580</v>
          </cell>
        </row>
        <row r="1167">
          <cell r="A1167" t="str">
            <v>104539190-C05</v>
          </cell>
          <cell r="B1167" t="str">
            <v>FS00</v>
          </cell>
          <cell r="C1167" t="str">
            <v>104539190FS00</v>
          </cell>
          <cell r="D1167">
            <v>104539190</v>
          </cell>
          <cell r="E1167" t="str">
            <v>C05</v>
          </cell>
          <cell r="F1167" t="str">
            <v>UN</v>
          </cell>
          <cell r="G1167">
            <v>8400</v>
          </cell>
          <cell r="H1167" t="str">
            <v>FS00</v>
          </cell>
          <cell r="I1167" t="str">
            <v>UN</v>
          </cell>
          <cell r="J1167" t="b">
            <v>1</v>
          </cell>
          <cell r="K1167">
            <v>5</v>
          </cell>
          <cell r="L1167">
            <v>1</v>
          </cell>
          <cell r="M1167">
            <v>5</v>
          </cell>
          <cell r="N1167">
            <v>42000</v>
          </cell>
        </row>
        <row r="1168">
          <cell r="A1168" t="str">
            <v>104539180-C05</v>
          </cell>
          <cell r="B1168" t="str">
            <v>FS00</v>
          </cell>
          <cell r="C1168" t="str">
            <v>104539180FS00</v>
          </cell>
          <cell r="D1168">
            <v>104539180</v>
          </cell>
          <cell r="E1168" t="str">
            <v>C05</v>
          </cell>
          <cell r="F1168" t="str">
            <v>UN</v>
          </cell>
          <cell r="G1168">
            <v>8400</v>
          </cell>
          <cell r="H1168" t="str">
            <v>FS00</v>
          </cell>
          <cell r="I1168" t="str">
            <v>UN</v>
          </cell>
          <cell r="J1168" t="b">
            <v>1</v>
          </cell>
          <cell r="K1168">
            <v>5</v>
          </cell>
          <cell r="L1168">
            <v>1</v>
          </cell>
          <cell r="M1168">
            <v>5</v>
          </cell>
          <cell r="N1168">
            <v>42000</v>
          </cell>
        </row>
        <row r="1169">
          <cell r="A1169" t="str">
            <v>104519230-C08</v>
          </cell>
          <cell r="B1169" t="str">
            <v>FS00</v>
          </cell>
          <cell r="C1169" t="str">
            <v>104519230FS00</v>
          </cell>
          <cell r="D1169">
            <v>104519230</v>
          </cell>
          <cell r="E1169" t="str">
            <v>C08</v>
          </cell>
          <cell r="F1169" t="str">
            <v>UN</v>
          </cell>
          <cell r="G1169">
            <v>5069.32</v>
          </cell>
          <cell r="H1169" t="str">
            <v>FS00</v>
          </cell>
          <cell r="I1169" t="str">
            <v>UN</v>
          </cell>
          <cell r="J1169" t="b">
            <v>1</v>
          </cell>
          <cell r="K1169">
            <v>8</v>
          </cell>
          <cell r="L1169">
            <v>1</v>
          </cell>
          <cell r="M1169">
            <v>8</v>
          </cell>
          <cell r="N1169">
            <v>40554.559999999998</v>
          </cell>
        </row>
        <row r="1170">
          <cell r="A1170" t="str">
            <v>104548470-C08</v>
          </cell>
          <cell r="B1170" t="str">
            <v>FS00</v>
          </cell>
          <cell r="C1170" t="str">
            <v>104548470FS00</v>
          </cell>
          <cell r="D1170">
            <v>104548470</v>
          </cell>
          <cell r="E1170" t="str">
            <v>C08</v>
          </cell>
          <cell r="F1170" t="str">
            <v>UN</v>
          </cell>
          <cell r="G1170">
            <v>5100</v>
          </cell>
          <cell r="H1170" t="str">
            <v>FS00</v>
          </cell>
          <cell r="I1170" t="str">
            <v>UN</v>
          </cell>
          <cell r="J1170" t="b">
            <v>1</v>
          </cell>
          <cell r="K1170">
            <v>8</v>
          </cell>
          <cell r="L1170">
            <v>1</v>
          </cell>
          <cell r="M1170">
            <v>8</v>
          </cell>
          <cell r="N1170">
            <v>40800</v>
          </cell>
        </row>
        <row r="1171">
          <cell r="A1171" t="str">
            <v>104539250-C03</v>
          </cell>
          <cell r="B1171" t="str">
            <v>FS00</v>
          </cell>
          <cell r="C1171" t="str">
            <v>104539250FS00</v>
          </cell>
          <cell r="D1171">
            <v>104539250</v>
          </cell>
          <cell r="E1171" t="str">
            <v>C03</v>
          </cell>
          <cell r="F1171" t="str">
            <v>UN</v>
          </cell>
          <cell r="G1171">
            <v>8667</v>
          </cell>
          <cell r="H1171" t="str">
            <v>FS00</v>
          </cell>
          <cell r="I1171" t="str">
            <v>UN</v>
          </cell>
          <cell r="J1171" t="b">
            <v>1</v>
          </cell>
          <cell r="K1171">
            <v>3</v>
          </cell>
          <cell r="L1171">
            <v>1</v>
          </cell>
          <cell r="M1171">
            <v>3</v>
          </cell>
          <cell r="N1171">
            <v>26001</v>
          </cell>
        </row>
        <row r="1172">
          <cell r="A1172" t="str">
            <v>104547700-KG</v>
          </cell>
          <cell r="B1172" t="str">
            <v>FS00</v>
          </cell>
          <cell r="C1172" t="str">
            <v>104547700FS00</v>
          </cell>
          <cell r="D1172">
            <v>104547700</v>
          </cell>
          <cell r="E1172" t="str">
            <v>KG</v>
          </cell>
          <cell r="F1172" t="str">
            <v>KG</v>
          </cell>
          <cell r="G1172">
            <v>3260</v>
          </cell>
          <cell r="H1172" t="str">
            <v>FS00</v>
          </cell>
          <cell r="I1172" t="str">
            <v>KG</v>
          </cell>
          <cell r="J1172" t="b">
            <v>1</v>
          </cell>
          <cell r="K1172">
            <v>1</v>
          </cell>
          <cell r="L1172">
            <v>1</v>
          </cell>
          <cell r="M1172">
            <v>1</v>
          </cell>
          <cell r="N1172">
            <v>3260</v>
          </cell>
        </row>
        <row r="1173">
          <cell r="A1173" t="str">
            <v>104516760-C08</v>
          </cell>
          <cell r="B1173" t="str">
            <v>FS00</v>
          </cell>
          <cell r="C1173" t="str">
            <v>104516760FS00</v>
          </cell>
          <cell r="D1173">
            <v>104516760</v>
          </cell>
          <cell r="E1173" t="str">
            <v>C08</v>
          </cell>
          <cell r="F1173" t="str">
            <v>UN</v>
          </cell>
          <cell r="G1173">
            <v>7589.98</v>
          </cell>
          <cell r="H1173" t="str">
            <v>FS00</v>
          </cell>
          <cell r="I1173" t="str">
            <v>UN</v>
          </cell>
          <cell r="J1173" t="b">
            <v>1</v>
          </cell>
          <cell r="K1173">
            <v>8</v>
          </cell>
          <cell r="L1173">
            <v>1</v>
          </cell>
          <cell r="M1173">
            <v>8</v>
          </cell>
          <cell r="N1173">
            <v>60719.839999999997</v>
          </cell>
        </row>
        <row r="1174">
          <cell r="A1174" t="str">
            <v>104523080-C08</v>
          </cell>
          <cell r="B1174" t="str">
            <v>FS00</v>
          </cell>
          <cell r="C1174" t="str">
            <v>104523080FS00</v>
          </cell>
          <cell r="D1174">
            <v>104523080</v>
          </cell>
          <cell r="E1174" t="str">
            <v>C08</v>
          </cell>
          <cell r="F1174" t="str">
            <v>UN</v>
          </cell>
          <cell r="G1174">
            <v>7257</v>
          </cell>
          <cell r="H1174" t="str">
            <v>FS00</v>
          </cell>
          <cell r="I1174" t="str">
            <v>UN</v>
          </cell>
          <cell r="J1174" t="b">
            <v>1</v>
          </cell>
          <cell r="K1174">
            <v>8</v>
          </cell>
          <cell r="L1174">
            <v>1</v>
          </cell>
          <cell r="M1174">
            <v>8</v>
          </cell>
          <cell r="N1174">
            <v>58056</v>
          </cell>
        </row>
        <row r="1175">
          <cell r="A1175" t="str">
            <v>104548490-C08</v>
          </cell>
          <cell r="B1175" t="str">
            <v>FS00</v>
          </cell>
          <cell r="C1175" t="str">
            <v>104548490FS00</v>
          </cell>
          <cell r="D1175">
            <v>104548490</v>
          </cell>
          <cell r="E1175" t="str">
            <v>C08</v>
          </cell>
          <cell r="F1175" t="str">
            <v>UN</v>
          </cell>
          <cell r="G1175">
            <v>7600</v>
          </cell>
          <cell r="H1175" t="str">
            <v>FS00</v>
          </cell>
          <cell r="I1175" t="str">
            <v>UN</v>
          </cell>
          <cell r="J1175" t="b">
            <v>1</v>
          </cell>
          <cell r="K1175">
            <v>8</v>
          </cell>
          <cell r="L1175">
            <v>1</v>
          </cell>
          <cell r="M1175">
            <v>8</v>
          </cell>
          <cell r="N1175">
            <v>60800</v>
          </cell>
        </row>
        <row r="1176">
          <cell r="A1176" t="str">
            <v>105045840-C14</v>
          </cell>
          <cell r="B1176" t="str">
            <v>FS00</v>
          </cell>
          <cell r="C1176" t="str">
            <v>105045840FS00</v>
          </cell>
          <cell r="D1176">
            <v>105045840</v>
          </cell>
          <cell r="E1176" t="str">
            <v>C14</v>
          </cell>
          <cell r="F1176" t="str">
            <v>KG</v>
          </cell>
          <cell r="G1176">
            <v>4244.3</v>
          </cell>
          <cell r="H1176" t="str">
            <v>FS00</v>
          </cell>
          <cell r="I1176" t="str">
            <v>KG</v>
          </cell>
          <cell r="J1176" t="b">
            <v>1</v>
          </cell>
          <cell r="K1176">
            <v>14</v>
          </cell>
          <cell r="L1176">
            <v>1</v>
          </cell>
          <cell r="M1176">
            <v>14</v>
          </cell>
          <cell r="N1176">
            <v>59420.200000000004</v>
          </cell>
        </row>
        <row r="1177">
          <cell r="A1177" t="str">
            <v>150001998-C05</v>
          </cell>
          <cell r="B1177" t="str">
            <v>FS00</v>
          </cell>
          <cell r="C1177" t="str">
            <v>150001998FS00</v>
          </cell>
          <cell r="D1177">
            <v>150001998</v>
          </cell>
          <cell r="E1177" t="str">
            <v>C05</v>
          </cell>
          <cell r="F1177" t="str">
            <v>UN</v>
          </cell>
          <cell r="G1177">
            <v>4785.2</v>
          </cell>
          <cell r="H1177" t="str">
            <v>FS00</v>
          </cell>
          <cell r="I1177" t="str">
            <v>UN</v>
          </cell>
          <cell r="J1177" t="b">
            <v>1</v>
          </cell>
          <cell r="K1177">
            <v>5</v>
          </cell>
          <cell r="L1177">
            <v>1</v>
          </cell>
          <cell r="M1177">
            <v>5</v>
          </cell>
          <cell r="N1177">
            <v>23926</v>
          </cell>
        </row>
        <row r="1178">
          <cell r="A1178" t="str">
            <v>104519220-C05</v>
          </cell>
          <cell r="B1178" t="str">
            <v>FS00</v>
          </cell>
          <cell r="C1178" t="str">
            <v>104519220FS00</v>
          </cell>
          <cell r="D1178">
            <v>104519220</v>
          </cell>
          <cell r="E1178" t="str">
            <v>C05</v>
          </cell>
          <cell r="F1178" t="str">
            <v>UN</v>
          </cell>
          <cell r="G1178">
            <v>6431</v>
          </cell>
          <cell r="H1178" t="str">
            <v>FS00</v>
          </cell>
          <cell r="I1178" t="str">
            <v>UN</v>
          </cell>
          <cell r="J1178" t="b">
            <v>1</v>
          </cell>
          <cell r="K1178">
            <v>5</v>
          </cell>
          <cell r="L1178">
            <v>1</v>
          </cell>
          <cell r="M1178">
            <v>5</v>
          </cell>
          <cell r="N1178">
            <v>32155</v>
          </cell>
        </row>
        <row r="1179">
          <cell r="A1179" t="str">
            <v>104519840-C05</v>
          </cell>
          <cell r="B1179" t="str">
            <v>FS00</v>
          </cell>
          <cell r="C1179" t="str">
            <v>104519840FS00</v>
          </cell>
          <cell r="D1179">
            <v>104519840</v>
          </cell>
          <cell r="E1179" t="str">
            <v>C05</v>
          </cell>
          <cell r="F1179" t="str">
            <v>KG</v>
          </cell>
          <cell r="G1179">
            <v>4972.45</v>
          </cell>
          <cell r="H1179" t="str">
            <v>FS00</v>
          </cell>
          <cell r="I1179" t="str">
            <v>KG</v>
          </cell>
          <cell r="J1179" t="b">
            <v>1</v>
          </cell>
          <cell r="K1179">
            <v>5</v>
          </cell>
          <cell r="L1179">
            <v>1</v>
          </cell>
          <cell r="M1179">
            <v>5</v>
          </cell>
          <cell r="N1179">
            <v>24862.25</v>
          </cell>
        </row>
        <row r="1180">
          <cell r="A1180" t="str">
            <v>104548170-KG</v>
          </cell>
          <cell r="B1180" t="str">
            <v>FS00</v>
          </cell>
          <cell r="C1180" t="str">
            <v>104548170FS00</v>
          </cell>
          <cell r="D1180">
            <v>104548170</v>
          </cell>
          <cell r="E1180" t="str">
            <v>KG</v>
          </cell>
          <cell r="F1180" t="str">
            <v>KG</v>
          </cell>
          <cell r="G1180">
            <v>9200</v>
          </cell>
          <cell r="H1180" t="str">
            <v>FS00</v>
          </cell>
          <cell r="I1180" t="str">
            <v>KG</v>
          </cell>
          <cell r="J1180" t="b">
            <v>1</v>
          </cell>
          <cell r="K1180">
            <v>1</v>
          </cell>
          <cell r="L1180">
            <v>1</v>
          </cell>
          <cell r="M1180">
            <v>1</v>
          </cell>
          <cell r="N1180">
            <v>9200</v>
          </cell>
        </row>
        <row r="1181">
          <cell r="A1181" t="str">
            <v>104541880-C10</v>
          </cell>
          <cell r="B1181" t="str">
            <v>FS00</v>
          </cell>
          <cell r="C1181" t="str">
            <v>104541880FS00</v>
          </cell>
          <cell r="D1181">
            <v>104541880</v>
          </cell>
          <cell r="E1181" t="str">
            <v>C10</v>
          </cell>
          <cell r="F1181" t="str">
            <v>UN</v>
          </cell>
          <cell r="G1181">
            <v>3555</v>
          </cell>
          <cell r="H1181" t="str">
            <v>FS00</v>
          </cell>
          <cell r="I1181" t="str">
            <v>UN</v>
          </cell>
          <cell r="J1181" t="b">
            <v>1</v>
          </cell>
          <cell r="K1181">
            <v>10</v>
          </cell>
          <cell r="L1181">
            <v>1</v>
          </cell>
          <cell r="M1181">
            <v>10</v>
          </cell>
          <cell r="N1181">
            <v>35550</v>
          </cell>
        </row>
        <row r="1182">
          <cell r="A1182" t="str">
            <v>104544000-C10</v>
          </cell>
          <cell r="B1182" t="str">
            <v>FS00</v>
          </cell>
          <cell r="C1182" t="str">
            <v>104544000FS00</v>
          </cell>
          <cell r="D1182">
            <v>104544000</v>
          </cell>
          <cell r="E1182" t="str">
            <v>C10</v>
          </cell>
          <cell r="F1182" t="str">
            <v>UN</v>
          </cell>
          <cell r="G1182">
            <v>3077</v>
          </cell>
          <cell r="H1182" t="str">
            <v>FS00</v>
          </cell>
          <cell r="I1182" t="str">
            <v>UN</v>
          </cell>
          <cell r="J1182" t="b">
            <v>1</v>
          </cell>
          <cell r="K1182">
            <v>10</v>
          </cell>
          <cell r="L1182">
            <v>1</v>
          </cell>
          <cell r="M1182">
            <v>10</v>
          </cell>
          <cell r="N1182">
            <v>30770</v>
          </cell>
        </row>
        <row r="1183">
          <cell r="A1183" t="str">
            <v>104543570-C10</v>
          </cell>
          <cell r="B1183" t="str">
            <v>FS00</v>
          </cell>
          <cell r="C1183" t="str">
            <v>104543570FS00</v>
          </cell>
          <cell r="D1183">
            <v>104543570</v>
          </cell>
          <cell r="E1183" t="str">
            <v>C10</v>
          </cell>
          <cell r="F1183" t="str">
            <v>UN</v>
          </cell>
          <cell r="G1183">
            <v>2463</v>
          </cell>
          <cell r="H1183" t="str">
            <v>FS00</v>
          </cell>
          <cell r="I1183" t="str">
            <v>UN</v>
          </cell>
          <cell r="J1183" t="b">
            <v>1</v>
          </cell>
          <cell r="K1183">
            <v>10</v>
          </cell>
          <cell r="L1183">
            <v>1</v>
          </cell>
          <cell r="M1183">
            <v>10</v>
          </cell>
          <cell r="N1183">
            <v>24630</v>
          </cell>
        </row>
        <row r="1184">
          <cell r="A1184" t="str">
            <v>104525040-C15</v>
          </cell>
          <cell r="B1184" t="str">
            <v>FS00</v>
          </cell>
          <cell r="C1184" t="str">
            <v>104525040FS00</v>
          </cell>
          <cell r="D1184">
            <v>104525040</v>
          </cell>
          <cell r="E1184" t="str">
            <v>C15</v>
          </cell>
          <cell r="F1184" t="str">
            <v>UN</v>
          </cell>
          <cell r="G1184">
            <v>3900</v>
          </cell>
          <cell r="H1184" t="str">
            <v>FS00</v>
          </cell>
          <cell r="I1184" t="str">
            <v>UN</v>
          </cell>
          <cell r="J1184" t="b">
            <v>1</v>
          </cell>
          <cell r="K1184">
            <v>15</v>
          </cell>
          <cell r="L1184">
            <v>1</v>
          </cell>
          <cell r="M1184">
            <v>15</v>
          </cell>
          <cell r="N1184">
            <v>58500</v>
          </cell>
        </row>
        <row r="1185">
          <cell r="A1185" t="str">
            <v>104548430-C08</v>
          </cell>
          <cell r="B1185" t="str">
            <v>FS00</v>
          </cell>
          <cell r="C1185" t="str">
            <v>104548430FS00</v>
          </cell>
          <cell r="D1185">
            <v>104548430</v>
          </cell>
          <cell r="E1185" t="str">
            <v>C08</v>
          </cell>
          <cell r="F1185" t="str">
            <v>UN</v>
          </cell>
          <cell r="G1185">
            <v>6160</v>
          </cell>
          <cell r="H1185" t="str">
            <v>FS00</v>
          </cell>
          <cell r="I1185" t="str">
            <v>UN</v>
          </cell>
          <cell r="J1185" t="b">
            <v>1</v>
          </cell>
          <cell r="K1185">
            <v>8</v>
          </cell>
          <cell r="L1185">
            <v>1</v>
          </cell>
          <cell r="M1185">
            <v>8</v>
          </cell>
          <cell r="N1185">
            <v>49280</v>
          </cell>
        </row>
        <row r="1186">
          <cell r="A1186" t="str">
            <v>104303640-C07</v>
          </cell>
          <cell r="B1186" t="str">
            <v>FS00</v>
          </cell>
          <cell r="C1186" t="str">
            <v>104303640FS00</v>
          </cell>
          <cell r="D1186">
            <v>104303640</v>
          </cell>
          <cell r="E1186" t="str">
            <v>C07</v>
          </cell>
          <cell r="F1186" t="str">
            <v>UN</v>
          </cell>
          <cell r="G1186">
            <v>1750</v>
          </cell>
          <cell r="H1186" t="str">
            <v>FS00</v>
          </cell>
          <cell r="I1186" t="str">
            <v>UN</v>
          </cell>
          <cell r="J1186" t="b">
            <v>1</v>
          </cell>
          <cell r="K1186">
            <v>7</v>
          </cell>
          <cell r="L1186">
            <v>1</v>
          </cell>
          <cell r="M1186">
            <v>7</v>
          </cell>
          <cell r="N1186">
            <v>12250</v>
          </cell>
        </row>
        <row r="1187">
          <cell r="A1187" t="str">
            <v>104548460-C08</v>
          </cell>
          <cell r="B1187" t="str">
            <v>FS00</v>
          </cell>
          <cell r="C1187" t="str">
            <v>104548460FS00</v>
          </cell>
          <cell r="D1187">
            <v>104548460</v>
          </cell>
          <cell r="E1187" t="str">
            <v>C08</v>
          </cell>
          <cell r="F1187" t="str">
            <v>UN</v>
          </cell>
          <cell r="G1187">
            <v>4048</v>
          </cell>
          <cell r="H1187" t="str">
            <v>FS00</v>
          </cell>
          <cell r="I1187" t="str">
            <v>UN</v>
          </cell>
          <cell r="J1187" t="b">
            <v>1</v>
          </cell>
          <cell r="K1187">
            <v>8</v>
          </cell>
          <cell r="L1187">
            <v>1</v>
          </cell>
          <cell r="M1187">
            <v>8</v>
          </cell>
          <cell r="N1187">
            <v>32384</v>
          </cell>
        </row>
        <row r="1188">
          <cell r="A1188" t="str">
            <v>104518950-C10</v>
          </cell>
          <cell r="B1188" t="str">
            <v>FS00</v>
          </cell>
          <cell r="C1188" t="str">
            <v>104518950FS00</v>
          </cell>
          <cell r="D1188">
            <v>104518950</v>
          </cell>
          <cell r="E1188" t="str">
            <v>C10</v>
          </cell>
          <cell r="F1188" t="str">
            <v>UN</v>
          </cell>
          <cell r="G1188">
            <v>4137.53</v>
          </cell>
          <cell r="H1188" t="str">
            <v>FS00</v>
          </cell>
          <cell r="I1188" t="str">
            <v>UN</v>
          </cell>
          <cell r="J1188" t="b">
            <v>1</v>
          </cell>
          <cell r="K1188">
            <v>10</v>
          </cell>
          <cell r="L1188">
            <v>1</v>
          </cell>
          <cell r="M1188">
            <v>10</v>
          </cell>
          <cell r="N1188">
            <v>41375.299999999996</v>
          </cell>
        </row>
        <row r="1189">
          <cell r="A1189" t="str">
            <v>104544630-C10</v>
          </cell>
          <cell r="B1189" t="str">
            <v>FS00</v>
          </cell>
          <cell r="C1189" t="str">
            <v>104544630FS00</v>
          </cell>
          <cell r="D1189">
            <v>104544630</v>
          </cell>
          <cell r="E1189" t="str">
            <v>C10</v>
          </cell>
          <cell r="F1189" t="str">
            <v>UN</v>
          </cell>
          <cell r="G1189">
            <v>4245</v>
          </cell>
          <cell r="H1189" t="str">
            <v>FS00</v>
          </cell>
          <cell r="I1189" t="str">
            <v>UN</v>
          </cell>
          <cell r="J1189" t="b">
            <v>1</v>
          </cell>
          <cell r="K1189">
            <v>10</v>
          </cell>
          <cell r="L1189">
            <v>1</v>
          </cell>
          <cell r="M1189">
            <v>10</v>
          </cell>
          <cell r="N1189">
            <v>42450</v>
          </cell>
        </row>
        <row r="1190">
          <cell r="A1190" t="str">
            <v>104519110-C10</v>
          </cell>
          <cell r="B1190" t="str">
            <v>FS00</v>
          </cell>
          <cell r="C1190" t="str">
            <v>104519110FS00</v>
          </cell>
          <cell r="D1190">
            <v>104519110</v>
          </cell>
          <cell r="E1190" t="str">
            <v>C10</v>
          </cell>
          <cell r="F1190" t="str">
            <v>UN</v>
          </cell>
          <cell r="G1190">
            <v>4838.38</v>
          </cell>
          <cell r="H1190" t="str">
            <v>FS00</v>
          </cell>
          <cell r="I1190" t="str">
            <v>UN</v>
          </cell>
          <cell r="J1190" t="b">
            <v>1</v>
          </cell>
          <cell r="K1190">
            <v>10</v>
          </cell>
          <cell r="L1190">
            <v>1</v>
          </cell>
          <cell r="M1190">
            <v>10</v>
          </cell>
          <cell r="N1190">
            <v>48383.8</v>
          </cell>
        </row>
        <row r="1191">
          <cell r="A1191" t="str">
            <v>104518910-C10</v>
          </cell>
          <cell r="B1191" t="str">
            <v>FS00</v>
          </cell>
          <cell r="C1191" t="str">
            <v>104518910FS00</v>
          </cell>
          <cell r="D1191">
            <v>104518910</v>
          </cell>
          <cell r="E1191" t="str">
            <v>C10</v>
          </cell>
          <cell r="F1191" t="str">
            <v>UN</v>
          </cell>
          <cell r="G1191">
            <v>2236.4</v>
          </cell>
          <cell r="H1191" t="str">
            <v>FS00</v>
          </cell>
          <cell r="I1191" t="str">
            <v>UN</v>
          </cell>
          <cell r="J1191" t="b">
            <v>1</v>
          </cell>
          <cell r="K1191">
            <v>10</v>
          </cell>
          <cell r="L1191">
            <v>1</v>
          </cell>
          <cell r="M1191">
            <v>10</v>
          </cell>
          <cell r="N1191">
            <v>22364</v>
          </cell>
        </row>
        <row r="1192">
          <cell r="A1192" t="str">
            <v>104519510-C10</v>
          </cell>
          <cell r="B1192" t="str">
            <v>FS00</v>
          </cell>
          <cell r="C1192" t="str">
            <v>104519510FS00</v>
          </cell>
          <cell r="D1192">
            <v>104519510</v>
          </cell>
          <cell r="E1192" t="str">
            <v>C10</v>
          </cell>
          <cell r="F1192" t="str">
            <v>UN</v>
          </cell>
          <cell r="G1192">
            <v>2772.5</v>
          </cell>
          <cell r="H1192" t="str">
            <v>FS00</v>
          </cell>
          <cell r="I1192" t="str">
            <v>UN</v>
          </cell>
          <cell r="J1192" t="b">
            <v>1</v>
          </cell>
          <cell r="K1192">
            <v>10</v>
          </cell>
          <cell r="L1192">
            <v>1</v>
          </cell>
          <cell r="M1192">
            <v>10</v>
          </cell>
          <cell r="N1192">
            <v>27725</v>
          </cell>
        </row>
        <row r="1193">
          <cell r="A1193" t="str">
            <v>104549060-C20</v>
          </cell>
          <cell r="B1193" t="str">
            <v>FS00</v>
          </cell>
          <cell r="C1193" t="str">
            <v>104549060FS00</v>
          </cell>
          <cell r="D1193">
            <v>104549060</v>
          </cell>
          <cell r="E1193" t="str">
            <v>C20</v>
          </cell>
          <cell r="F1193" t="str">
            <v>UN</v>
          </cell>
          <cell r="G1193">
            <v>1650</v>
          </cell>
          <cell r="H1193" t="str">
            <v>FS00</v>
          </cell>
          <cell r="I1193" t="str">
            <v>UN</v>
          </cell>
          <cell r="J1193" t="b">
            <v>1</v>
          </cell>
          <cell r="K1193">
            <v>20</v>
          </cell>
          <cell r="L1193">
            <v>1</v>
          </cell>
          <cell r="M1193">
            <v>20</v>
          </cell>
          <cell r="N1193">
            <v>33000</v>
          </cell>
        </row>
        <row r="1194">
          <cell r="A1194" t="str">
            <v>104549070-C10</v>
          </cell>
          <cell r="B1194" t="str">
            <v>FS00</v>
          </cell>
          <cell r="C1194" t="str">
            <v>104549070FS00</v>
          </cell>
          <cell r="D1194">
            <v>104549070</v>
          </cell>
          <cell r="E1194" t="str">
            <v>C10</v>
          </cell>
          <cell r="F1194" t="str">
            <v>UN</v>
          </cell>
          <cell r="G1194">
            <v>2950</v>
          </cell>
          <cell r="H1194" t="str">
            <v>FS00</v>
          </cell>
          <cell r="I1194" t="str">
            <v>UN</v>
          </cell>
          <cell r="J1194" t="b">
            <v>1</v>
          </cell>
          <cell r="K1194">
            <v>10</v>
          </cell>
          <cell r="L1194">
            <v>1</v>
          </cell>
          <cell r="M1194">
            <v>10</v>
          </cell>
          <cell r="N1194">
            <v>29500</v>
          </cell>
        </row>
        <row r="1195">
          <cell r="A1195" t="str">
            <v>104549080-C10</v>
          </cell>
          <cell r="B1195" t="str">
            <v>FS00</v>
          </cell>
          <cell r="C1195" t="str">
            <v>104549080FS00</v>
          </cell>
          <cell r="D1195">
            <v>104549080</v>
          </cell>
          <cell r="E1195" t="str">
            <v>C10</v>
          </cell>
          <cell r="F1195" t="str">
            <v>UN</v>
          </cell>
          <cell r="G1195">
            <v>2950</v>
          </cell>
          <cell r="H1195" t="str">
            <v>FS00</v>
          </cell>
          <cell r="I1195" t="str">
            <v>UN</v>
          </cell>
          <cell r="J1195" t="b">
            <v>1</v>
          </cell>
          <cell r="K1195">
            <v>10</v>
          </cell>
          <cell r="L1195">
            <v>1</v>
          </cell>
          <cell r="M1195">
            <v>10</v>
          </cell>
          <cell r="N1195">
            <v>29500</v>
          </cell>
        </row>
        <row r="1196">
          <cell r="A1196" t="str">
            <v>104518970-C10</v>
          </cell>
          <cell r="B1196" t="str">
            <v>FS00</v>
          </cell>
          <cell r="C1196" t="str">
            <v>104518970FS00</v>
          </cell>
          <cell r="D1196">
            <v>104518970</v>
          </cell>
          <cell r="E1196" t="str">
            <v>C10</v>
          </cell>
          <cell r="F1196" t="str">
            <v>UN</v>
          </cell>
          <cell r="G1196">
            <v>2832.09</v>
          </cell>
          <cell r="H1196" t="str">
            <v>FS00</v>
          </cell>
          <cell r="I1196" t="str">
            <v>UN</v>
          </cell>
          <cell r="J1196" t="b">
            <v>1</v>
          </cell>
          <cell r="K1196">
            <v>10</v>
          </cell>
          <cell r="L1196">
            <v>1</v>
          </cell>
          <cell r="M1196">
            <v>10</v>
          </cell>
          <cell r="N1196">
            <v>28320.9</v>
          </cell>
        </row>
        <row r="1197">
          <cell r="A1197" t="str">
            <v>104519120-C10</v>
          </cell>
          <cell r="B1197" t="str">
            <v>FS00</v>
          </cell>
          <cell r="C1197" t="str">
            <v>104519120FS00</v>
          </cell>
          <cell r="D1197">
            <v>104519120</v>
          </cell>
          <cell r="E1197" t="str">
            <v>C10</v>
          </cell>
          <cell r="F1197" t="str">
            <v>UN</v>
          </cell>
          <cell r="G1197">
            <v>3267.18</v>
          </cell>
          <cell r="H1197" t="str">
            <v>FS00</v>
          </cell>
          <cell r="I1197" t="str">
            <v>UN</v>
          </cell>
          <cell r="J1197" t="b">
            <v>1</v>
          </cell>
          <cell r="K1197">
            <v>10</v>
          </cell>
          <cell r="L1197">
            <v>1</v>
          </cell>
          <cell r="M1197">
            <v>10</v>
          </cell>
          <cell r="N1197">
            <v>32671.8</v>
          </cell>
        </row>
        <row r="1198">
          <cell r="A1198" t="str">
            <v>104544640-C10</v>
          </cell>
          <cell r="B1198" t="str">
            <v>FS00</v>
          </cell>
          <cell r="C1198" t="str">
            <v>104544640FS00</v>
          </cell>
          <cell r="D1198">
            <v>104544640</v>
          </cell>
          <cell r="E1198" t="str">
            <v>C10</v>
          </cell>
          <cell r="F1198" t="str">
            <v>UN</v>
          </cell>
          <cell r="G1198">
            <v>2828</v>
          </cell>
          <cell r="H1198" t="str">
            <v>FS00</v>
          </cell>
          <cell r="I1198" t="str">
            <v>UN</v>
          </cell>
          <cell r="J1198" t="b">
            <v>1</v>
          </cell>
          <cell r="K1198">
            <v>10</v>
          </cell>
          <cell r="L1198">
            <v>1</v>
          </cell>
          <cell r="M1198">
            <v>10</v>
          </cell>
          <cell r="N1198">
            <v>28280</v>
          </cell>
        </row>
        <row r="1199">
          <cell r="A1199" t="str">
            <v>104549090-C10</v>
          </cell>
          <cell r="B1199" t="str">
            <v>FS00</v>
          </cell>
          <cell r="C1199" t="str">
            <v>104549090FS00</v>
          </cell>
          <cell r="D1199">
            <v>104549090</v>
          </cell>
          <cell r="E1199" t="str">
            <v>C10</v>
          </cell>
          <cell r="F1199" t="str">
            <v>UN</v>
          </cell>
          <cell r="G1199">
            <v>4190</v>
          </cell>
          <cell r="H1199" t="str">
            <v>FS00</v>
          </cell>
          <cell r="I1199" t="str">
            <v>UN</v>
          </cell>
          <cell r="J1199" t="b">
            <v>1</v>
          </cell>
          <cell r="K1199">
            <v>10</v>
          </cell>
          <cell r="L1199">
            <v>1</v>
          </cell>
          <cell r="M1199">
            <v>10</v>
          </cell>
          <cell r="N1199">
            <v>41900</v>
          </cell>
        </row>
        <row r="1200">
          <cell r="A1200" t="str">
            <v>104524690-C10</v>
          </cell>
          <cell r="B1200" t="str">
            <v>FS00</v>
          </cell>
          <cell r="C1200" t="str">
            <v>104524690FS00</v>
          </cell>
          <cell r="D1200">
            <v>104524690</v>
          </cell>
          <cell r="E1200" t="str">
            <v>C10</v>
          </cell>
          <cell r="F1200" t="str">
            <v>UN</v>
          </cell>
          <cell r="G1200">
            <v>5287.29</v>
          </cell>
          <cell r="H1200" t="str">
            <v>FS00</v>
          </cell>
          <cell r="I1200" t="str">
            <v>UN</v>
          </cell>
          <cell r="J1200" t="b">
            <v>1</v>
          </cell>
          <cell r="K1200">
            <v>10</v>
          </cell>
          <cell r="L1200">
            <v>1</v>
          </cell>
          <cell r="M1200">
            <v>10</v>
          </cell>
          <cell r="N1200">
            <v>52872.9</v>
          </cell>
        </row>
        <row r="1201">
          <cell r="A1201" t="str">
            <v>104547070-C09</v>
          </cell>
          <cell r="B1201" t="str">
            <v>FS00</v>
          </cell>
          <cell r="C1201" t="str">
            <v>104547070FS00</v>
          </cell>
          <cell r="D1201">
            <v>104547070</v>
          </cell>
          <cell r="E1201" t="str">
            <v>C09</v>
          </cell>
          <cell r="F1201" t="str">
            <v>UN</v>
          </cell>
          <cell r="G1201">
            <v>1750</v>
          </cell>
          <cell r="H1201" t="str">
            <v>FS00</v>
          </cell>
          <cell r="I1201" t="str">
            <v>UN</v>
          </cell>
          <cell r="J1201" t="b">
            <v>1</v>
          </cell>
          <cell r="K1201">
            <v>9</v>
          </cell>
          <cell r="L1201">
            <v>1</v>
          </cell>
          <cell r="M1201">
            <v>9</v>
          </cell>
          <cell r="N1201">
            <v>15750</v>
          </cell>
        </row>
        <row r="1202">
          <cell r="A1202" t="str">
            <v>104545030-C10</v>
          </cell>
          <cell r="B1202" t="str">
            <v>FS00</v>
          </cell>
          <cell r="C1202" t="str">
            <v>104545030FS00</v>
          </cell>
          <cell r="D1202">
            <v>104545030</v>
          </cell>
          <cell r="E1202" t="str">
            <v>C10</v>
          </cell>
          <cell r="F1202" t="str">
            <v>UN</v>
          </cell>
          <cell r="G1202">
            <v>1105</v>
          </cell>
          <cell r="H1202" t="str">
            <v>FS00</v>
          </cell>
          <cell r="I1202" t="str">
            <v>UN</v>
          </cell>
          <cell r="J1202" t="b">
            <v>1</v>
          </cell>
          <cell r="K1202">
            <v>10</v>
          </cell>
          <cell r="L1202">
            <v>1</v>
          </cell>
          <cell r="M1202">
            <v>10</v>
          </cell>
          <cell r="N1202">
            <v>11050</v>
          </cell>
        </row>
        <row r="1203">
          <cell r="A1203" t="str">
            <v>104547470-C10</v>
          </cell>
          <cell r="B1203" t="str">
            <v>FS00</v>
          </cell>
          <cell r="C1203" t="str">
            <v>104547470FS00</v>
          </cell>
          <cell r="D1203">
            <v>104547470</v>
          </cell>
          <cell r="E1203" t="str">
            <v>C10</v>
          </cell>
          <cell r="F1203" t="str">
            <v>UN</v>
          </cell>
          <cell r="G1203">
            <v>1741</v>
          </cell>
          <cell r="H1203" t="str">
            <v>FS00</v>
          </cell>
          <cell r="I1203" t="str">
            <v>UN</v>
          </cell>
          <cell r="J1203" t="b">
            <v>1</v>
          </cell>
          <cell r="K1203">
            <v>10</v>
          </cell>
          <cell r="L1203">
            <v>1</v>
          </cell>
          <cell r="M1203">
            <v>10</v>
          </cell>
          <cell r="N1203">
            <v>17410</v>
          </cell>
        </row>
        <row r="1204">
          <cell r="A1204" t="str">
            <v>104301050-C04</v>
          </cell>
          <cell r="B1204" t="str">
            <v>FS00</v>
          </cell>
          <cell r="C1204" t="str">
            <v>104301050FS00</v>
          </cell>
          <cell r="D1204">
            <v>104301050</v>
          </cell>
          <cell r="E1204" t="str">
            <v>C04</v>
          </cell>
          <cell r="F1204" t="str">
            <v>UN</v>
          </cell>
          <cell r="G1204">
            <v>4182.5</v>
          </cell>
          <cell r="H1204" t="str">
            <v>FS00</v>
          </cell>
          <cell r="I1204" t="str">
            <v>UN</v>
          </cell>
          <cell r="J1204" t="b">
            <v>1</v>
          </cell>
          <cell r="K1204">
            <v>4</v>
          </cell>
          <cell r="L1204">
            <v>1</v>
          </cell>
          <cell r="M1204">
            <v>4</v>
          </cell>
          <cell r="N1204">
            <v>16730</v>
          </cell>
        </row>
        <row r="1205">
          <cell r="A1205" t="str">
            <v>104547450-C10</v>
          </cell>
          <cell r="B1205" t="str">
            <v>FS00</v>
          </cell>
          <cell r="C1205" t="str">
            <v>104547450FS00</v>
          </cell>
          <cell r="D1205">
            <v>104547450</v>
          </cell>
          <cell r="E1205" t="str">
            <v>C10</v>
          </cell>
          <cell r="F1205" t="str">
            <v>UN</v>
          </cell>
          <cell r="G1205">
            <v>2285</v>
          </cell>
          <cell r="H1205" t="str">
            <v>FS00</v>
          </cell>
          <cell r="I1205" t="str">
            <v>UN</v>
          </cell>
          <cell r="J1205" t="b">
            <v>1</v>
          </cell>
          <cell r="K1205">
            <v>10</v>
          </cell>
          <cell r="L1205">
            <v>1</v>
          </cell>
          <cell r="M1205">
            <v>10</v>
          </cell>
          <cell r="N1205">
            <v>22850</v>
          </cell>
        </row>
        <row r="1206">
          <cell r="A1206" t="str">
            <v>104539710-C04</v>
          </cell>
          <cell r="B1206" t="str">
            <v>FS00</v>
          </cell>
          <cell r="C1206" t="str">
            <v>104539710FS00</v>
          </cell>
          <cell r="D1206">
            <v>104539710</v>
          </cell>
          <cell r="E1206" t="str">
            <v>C04</v>
          </cell>
          <cell r="F1206" t="str">
            <v>UN</v>
          </cell>
          <cell r="G1206">
            <v>4498</v>
          </cell>
          <cell r="H1206" t="str">
            <v>FS00</v>
          </cell>
          <cell r="I1206" t="str">
            <v>UN</v>
          </cell>
          <cell r="J1206" t="b">
            <v>1</v>
          </cell>
          <cell r="K1206">
            <v>4</v>
          </cell>
          <cell r="L1206">
            <v>1</v>
          </cell>
          <cell r="M1206">
            <v>4</v>
          </cell>
          <cell r="N1206">
            <v>17992</v>
          </cell>
        </row>
        <row r="1207">
          <cell r="A1207" t="str">
            <v>104321070-C04</v>
          </cell>
          <cell r="B1207" t="str">
            <v>FS00</v>
          </cell>
          <cell r="C1207" t="str">
            <v>104321070FS00</v>
          </cell>
          <cell r="D1207">
            <v>104321070</v>
          </cell>
          <cell r="E1207" t="str">
            <v>C04</v>
          </cell>
          <cell r="F1207" t="str">
            <v>UN</v>
          </cell>
          <cell r="G1207">
            <v>3826.78</v>
          </cell>
          <cell r="H1207" t="str">
            <v>FS00</v>
          </cell>
          <cell r="I1207" t="str">
            <v>UN</v>
          </cell>
          <cell r="J1207" t="b">
            <v>1</v>
          </cell>
          <cell r="K1207">
            <v>4</v>
          </cell>
          <cell r="L1207">
            <v>1</v>
          </cell>
          <cell r="M1207">
            <v>4</v>
          </cell>
          <cell r="N1207">
            <v>15307.12</v>
          </cell>
        </row>
        <row r="1208">
          <cell r="A1208" t="str">
            <v>104544890-C10</v>
          </cell>
          <cell r="B1208" t="str">
            <v>FS00</v>
          </cell>
          <cell r="C1208" t="str">
            <v>104544890FS00</v>
          </cell>
          <cell r="D1208">
            <v>104544890</v>
          </cell>
          <cell r="E1208" t="str">
            <v>C10</v>
          </cell>
          <cell r="F1208" t="str">
            <v>UN</v>
          </cell>
          <cell r="G1208">
            <v>1725</v>
          </cell>
          <cell r="H1208" t="str">
            <v>FS00</v>
          </cell>
          <cell r="I1208" t="str">
            <v>UN</v>
          </cell>
          <cell r="J1208" t="b">
            <v>1</v>
          </cell>
          <cell r="K1208">
            <v>10</v>
          </cell>
          <cell r="L1208">
            <v>1</v>
          </cell>
          <cell r="M1208">
            <v>10</v>
          </cell>
          <cell r="N1208">
            <v>17250</v>
          </cell>
        </row>
        <row r="1209">
          <cell r="A1209" t="str">
            <v>104521770-C04</v>
          </cell>
          <cell r="B1209" t="str">
            <v>FS00</v>
          </cell>
          <cell r="C1209" t="str">
            <v>104521770FS00</v>
          </cell>
          <cell r="D1209">
            <v>104521770</v>
          </cell>
          <cell r="E1209" t="str">
            <v>C04</v>
          </cell>
          <cell r="F1209" t="str">
            <v>UN</v>
          </cell>
          <cell r="G1209">
            <v>4371</v>
          </cell>
          <cell r="H1209" t="str">
            <v>FS00</v>
          </cell>
          <cell r="I1209" t="str">
            <v>UN</v>
          </cell>
          <cell r="J1209" t="b">
            <v>1</v>
          </cell>
          <cell r="K1209">
            <v>4</v>
          </cell>
          <cell r="L1209">
            <v>1</v>
          </cell>
          <cell r="M1209">
            <v>4</v>
          </cell>
          <cell r="N1209">
            <v>17484</v>
          </cell>
        </row>
        <row r="1210">
          <cell r="A1210" t="str">
            <v>104540460-C12</v>
          </cell>
          <cell r="B1210" t="str">
            <v>FS00</v>
          </cell>
          <cell r="C1210" t="str">
            <v>104540460FS00</v>
          </cell>
          <cell r="D1210">
            <v>104540460</v>
          </cell>
          <cell r="E1210" t="str">
            <v>C12</v>
          </cell>
          <cell r="F1210" t="str">
            <v>UN</v>
          </cell>
          <cell r="G1210">
            <v>2090</v>
          </cell>
          <cell r="H1210" t="str">
            <v>FS00</v>
          </cell>
          <cell r="I1210" t="str">
            <v>UN</v>
          </cell>
          <cell r="J1210" t="b">
            <v>1</v>
          </cell>
          <cell r="K1210">
            <v>12</v>
          </cell>
          <cell r="L1210">
            <v>1</v>
          </cell>
          <cell r="M1210">
            <v>12</v>
          </cell>
          <cell r="N1210">
            <v>25080</v>
          </cell>
        </row>
        <row r="1211">
          <cell r="A1211" t="str">
            <v>104300500-C04</v>
          </cell>
          <cell r="B1211" t="str">
            <v>FS00</v>
          </cell>
          <cell r="C1211" t="str">
            <v>104300500FS00</v>
          </cell>
          <cell r="D1211">
            <v>104300500</v>
          </cell>
          <cell r="E1211" t="str">
            <v>C04</v>
          </cell>
          <cell r="F1211" t="str">
            <v>UN</v>
          </cell>
          <cell r="G1211">
            <v>4212.6099999999997</v>
          </cell>
          <cell r="H1211" t="str">
            <v>FS00</v>
          </cell>
          <cell r="I1211" t="str">
            <v>UN</v>
          </cell>
          <cell r="J1211" t="b">
            <v>1</v>
          </cell>
          <cell r="K1211">
            <v>4</v>
          </cell>
          <cell r="L1211">
            <v>1</v>
          </cell>
          <cell r="M1211">
            <v>4</v>
          </cell>
          <cell r="N1211">
            <v>16850.439999999999</v>
          </cell>
        </row>
        <row r="1212">
          <cell r="A1212" t="str">
            <v>104547050-C27</v>
          </cell>
          <cell r="B1212" t="str">
            <v>FS00</v>
          </cell>
          <cell r="C1212" t="str">
            <v>104547050FS00</v>
          </cell>
          <cell r="D1212">
            <v>104547050</v>
          </cell>
          <cell r="E1212" t="str">
            <v>C27</v>
          </cell>
          <cell r="F1212" t="str">
            <v>UN</v>
          </cell>
          <cell r="G1212">
            <v>1380</v>
          </cell>
          <cell r="H1212" t="str">
            <v>FS00</v>
          </cell>
          <cell r="I1212" t="str">
            <v>UN</v>
          </cell>
          <cell r="J1212" t="b">
            <v>1</v>
          </cell>
          <cell r="K1212">
            <v>27</v>
          </cell>
          <cell r="L1212">
            <v>1</v>
          </cell>
          <cell r="M1212">
            <v>27</v>
          </cell>
          <cell r="N1212">
            <v>37260</v>
          </cell>
        </row>
        <row r="1213">
          <cell r="A1213" t="str">
            <v>104547060-C10</v>
          </cell>
          <cell r="B1213" t="str">
            <v>FS00</v>
          </cell>
          <cell r="C1213" t="str">
            <v>104547060FS00</v>
          </cell>
          <cell r="D1213">
            <v>104547060</v>
          </cell>
          <cell r="E1213" t="str">
            <v>C10</v>
          </cell>
          <cell r="F1213" t="str">
            <v>UN</v>
          </cell>
          <cell r="G1213">
            <v>4490</v>
          </cell>
          <cell r="H1213" t="str">
            <v>FS00</v>
          </cell>
          <cell r="I1213" t="str">
            <v>UN</v>
          </cell>
          <cell r="J1213" t="b">
            <v>1</v>
          </cell>
          <cell r="K1213">
            <v>10</v>
          </cell>
          <cell r="L1213">
            <v>1</v>
          </cell>
          <cell r="M1213">
            <v>10</v>
          </cell>
          <cell r="N1213">
            <v>44900</v>
          </cell>
        </row>
        <row r="1214">
          <cell r="A1214" t="str">
            <v>104548180-C06</v>
          </cell>
          <cell r="B1214" t="str">
            <v>FS00</v>
          </cell>
          <cell r="C1214" t="str">
            <v>104548180FS00</v>
          </cell>
          <cell r="D1214">
            <v>104548180</v>
          </cell>
          <cell r="E1214" t="str">
            <v>C06</v>
          </cell>
          <cell r="F1214" t="str">
            <v>UN</v>
          </cell>
          <cell r="G1214">
            <v>2150</v>
          </cell>
          <cell r="H1214" t="str">
            <v>FS00</v>
          </cell>
          <cell r="I1214" t="str">
            <v>UN</v>
          </cell>
          <cell r="J1214" t="b">
            <v>1</v>
          </cell>
          <cell r="K1214">
            <v>6</v>
          </cell>
          <cell r="L1214">
            <v>1</v>
          </cell>
          <cell r="M1214">
            <v>6</v>
          </cell>
          <cell r="N1214">
            <v>12900</v>
          </cell>
        </row>
        <row r="1215">
          <cell r="A1215" t="str">
            <v>104547080-C12</v>
          </cell>
          <cell r="B1215" t="str">
            <v>FS00</v>
          </cell>
          <cell r="C1215" t="str">
            <v>104547080FS00</v>
          </cell>
          <cell r="D1215">
            <v>104547080</v>
          </cell>
          <cell r="E1215" t="str">
            <v>C12</v>
          </cell>
          <cell r="F1215" t="str">
            <v>UN</v>
          </cell>
          <cell r="G1215">
            <v>2290</v>
          </cell>
          <cell r="H1215" t="str">
            <v>FS00</v>
          </cell>
          <cell r="I1215" t="str">
            <v>UN</v>
          </cell>
          <cell r="J1215" t="b">
            <v>1</v>
          </cell>
          <cell r="K1215">
            <v>12</v>
          </cell>
          <cell r="L1215">
            <v>1</v>
          </cell>
          <cell r="M1215">
            <v>12</v>
          </cell>
          <cell r="N1215">
            <v>27480</v>
          </cell>
        </row>
        <row r="1216">
          <cell r="A1216" t="str">
            <v>104515110-C04</v>
          </cell>
          <cell r="B1216" t="str">
            <v>FS00</v>
          </cell>
          <cell r="C1216" t="str">
            <v>104515110FS00</v>
          </cell>
          <cell r="D1216">
            <v>104515110</v>
          </cell>
          <cell r="E1216" t="str">
            <v>C04</v>
          </cell>
          <cell r="F1216" t="str">
            <v>UN</v>
          </cell>
          <cell r="G1216">
            <v>3494.29</v>
          </cell>
          <cell r="H1216" t="str">
            <v>FS00</v>
          </cell>
          <cell r="I1216" t="str">
            <v>UN</v>
          </cell>
          <cell r="J1216" t="b">
            <v>1</v>
          </cell>
          <cell r="K1216">
            <v>4</v>
          </cell>
          <cell r="L1216">
            <v>1</v>
          </cell>
          <cell r="M1216">
            <v>4</v>
          </cell>
          <cell r="N1216">
            <v>13977.16</v>
          </cell>
        </row>
        <row r="1217">
          <cell r="A1217" t="str">
            <v>104547460-C10</v>
          </cell>
          <cell r="B1217" t="str">
            <v>FS00</v>
          </cell>
          <cell r="C1217" t="str">
            <v>104547460FS00</v>
          </cell>
          <cell r="D1217">
            <v>104547460</v>
          </cell>
          <cell r="E1217" t="str">
            <v>C10</v>
          </cell>
          <cell r="F1217" t="str">
            <v>UN</v>
          </cell>
          <cell r="G1217">
            <v>1432</v>
          </cell>
          <cell r="H1217" t="str">
            <v>FS00</v>
          </cell>
          <cell r="I1217" t="str">
            <v>UN</v>
          </cell>
          <cell r="J1217" t="b">
            <v>1</v>
          </cell>
          <cell r="K1217">
            <v>10</v>
          </cell>
          <cell r="L1217">
            <v>1</v>
          </cell>
          <cell r="M1217">
            <v>10</v>
          </cell>
          <cell r="N1217">
            <v>14320</v>
          </cell>
        </row>
        <row r="1218">
          <cell r="A1218" t="str">
            <v>104540470-C15</v>
          </cell>
          <cell r="B1218" t="str">
            <v>FS00</v>
          </cell>
          <cell r="C1218" t="str">
            <v>104540470FS00</v>
          </cell>
          <cell r="D1218">
            <v>104540470</v>
          </cell>
          <cell r="E1218" t="str">
            <v>C15</v>
          </cell>
          <cell r="F1218" t="str">
            <v>UN</v>
          </cell>
          <cell r="G1218">
            <v>2740</v>
          </cell>
          <cell r="H1218" t="str">
            <v>FS00</v>
          </cell>
          <cell r="I1218" t="str">
            <v>UN</v>
          </cell>
          <cell r="J1218" t="b">
            <v>1</v>
          </cell>
          <cell r="K1218">
            <v>15</v>
          </cell>
          <cell r="L1218">
            <v>1</v>
          </cell>
          <cell r="M1218">
            <v>15</v>
          </cell>
          <cell r="N1218">
            <v>41100</v>
          </cell>
        </row>
        <row r="1219">
          <cell r="A1219" t="str">
            <v>104539580-C04</v>
          </cell>
          <cell r="B1219" t="str">
            <v>FS00</v>
          </cell>
          <cell r="C1219" t="str">
            <v>104539580FS00</v>
          </cell>
          <cell r="D1219">
            <v>104539580</v>
          </cell>
          <cell r="E1219" t="str">
            <v>C04</v>
          </cell>
          <cell r="F1219" t="str">
            <v>UN</v>
          </cell>
          <cell r="G1219">
            <v>9814</v>
          </cell>
          <cell r="H1219" t="str">
            <v>FS00</v>
          </cell>
          <cell r="I1219" t="str">
            <v>UN</v>
          </cell>
          <cell r="J1219" t="b">
            <v>1</v>
          </cell>
          <cell r="K1219">
            <v>4</v>
          </cell>
          <cell r="L1219">
            <v>1</v>
          </cell>
          <cell r="M1219">
            <v>4</v>
          </cell>
          <cell r="N1219">
            <v>39256</v>
          </cell>
        </row>
        <row r="1220">
          <cell r="A1220" t="str">
            <v>104528730-C04</v>
          </cell>
          <cell r="B1220" t="str">
            <v>FS00</v>
          </cell>
          <cell r="C1220" t="str">
            <v>104528730FS00</v>
          </cell>
          <cell r="D1220">
            <v>104528730</v>
          </cell>
          <cell r="E1220" t="str">
            <v>C04</v>
          </cell>
          <cell r="F1220" t="str">
            <v>UN</v>
          </cell>
          <cell r="G1220">
            <v>2139</v>
          </cell>
          <cell r="H1220" t="str">
            <v>FS00</v>
          </cell>
          <cell r="I1220" t="str">
            <v>UN</v>
          </cell>
          <cell r="J1220" t="b">
            <v>1</v>
          </cell>
          <cell r="K1220">
            <v>4</v>
          </cell>
          <cell r="L1220">
            <v>1</v>
          </cell>
          <cell r="M1220">
            <v>4</v>
          </cell>
          <cell r="N1220">
            <v>8556</v>
          </cell>
        </row>
        <row r="1221">
          <cell r="A1221" t="str">
            <v>104549140-C10</v>
          </cell>
          <cell r="B1221" t="str">
            <v>FS00</v>
          </cell>
          <cell r="C1221" t="str">
            <v>104549140FS00</v>
          </cell>
          <cell r="D1221">
            <v>104549140</v>
          </cell>
          <cell r="E1221" t="str">
            <v>C10</v>
          </cell>
          <cell r="F1221" t="str">
            <v>UN</v>
          </cell>
          <cell r="G1221">
            <v>4200</v>
          </cell>
          <cell r="H1221" t="str">
            <v>FS00</v>
          </cell>
          <cell r="I1221" t="str">
            <v>UN</v>
          </cell>
          <cell r="J1221" t="b">
            <v>1</v>
          </cell>
          <cell r="K1221">
            <v>10</v>
          </cell>
          <cell r="L1221">
            <v>1</v>
          </cell>
          <cell r="M1221">
            <v>10</v>
          </cell>
          <cell r="N1221">
            <v>42000</v>
          </cell>
        </row>
        <row r="1222">
          <cell r="A1222" t="str">
            <v>104543900-C09</v>
          </cell>
          <cell r="B1222" t="str">
            <v>FS00</v>
          </cell>
          <cell r="C1222" t="str">
            <v>104543900FS00</v>
          </cell>
          <cell r="D1222">
            <v>104543900</v>
          </cell>
          <cell r="E1222" t="str">
            <v>C09</v>
          </cell>
          <cell r="F1222" t="str">
            <v>UN</v>
          </cell>
          <cell r="G1222">
            <v>1680</v>
          </cell>
          <cell r="H1222" t="str">
            <v>FS00</v>
          </cell>
          <cell r="I1222" t="str">
            <v>UN</v>
          </cell>
          <cell r="J1222" t="b">
            <v>1</v>
          </cell>
          <cell r="K1222">
            <v>9</v>
          </cell>
          <cell r="L1222">
            <v>1</v>
          </cell>
          <cell r="M1222">
            <v>9</v>
          </cell>
          <cell r="N1222">
            <v>15120</v>
          </cell>
        </row>
        <row r="1223">
          <cell r="A1223" t="str">
            <v>104523880-C05</v>
          </cell>
          <cell r="B1223" t="str">
            <v>FS00</v>
          </cell>
          <cell r="C1223" t="str">
            <v>104523880FS00</v>
          </cell>
          <cell r="D1223">
            <v>104523880</v>
          </cell>
          <cell r="E1223" t="str">
            <v>C05</v>
          </cell>
          <cell r="F1223" t="str">
            <v>UN</v>
          </cell>
          <cell r="G1223">
            <v>2286</v>
          </cell>
          <cell r="H1223" t="str">
            <v>FS00</v>
          </cell>
          <cell r="I1223" t="str">
            <v>UN</v>
          </cell>
          <cell r="J1223" t="b">
            <v>1</v>
          </cell>
          <cell r="K1223">
            <v>5</v>
          </cell>
          <cell r="L1223">
            <v>1</v>
          </cell>
          <cell r="M1223">
            <v>5</v>
          </cell>
          <cell r="N1223">
            <v>11430</v>
          </cell>
        </row>
        <row r="1224">
          <cell r="A1224" t="str">
            <v>104549130-C10</v>
          </cell>
          <cell r="B1224" t="str">
            <v>FS00</v>
          </cell>
          <cell r="C1224" t="str">
            <v>104549130FS00</v>
          </cell>
          <cell r="D1224">
            <v>104549130</v>
          </cell>
          <cell r="E1224" t="str">
            <v>C10</v>
          </cell>
          <cell r="F1224" t="str">
            <v>UN</v>
          </cell>
          <cell r="G1224">
            <v>4350</v>
          </cell>
          <cell r="H1224" t="str">
            <v>FS00</v>
          </cell>
          <cell r="I1224" t="str">
            <v>UN</v>
          </cell>
          <cell r="J1224" t="b">
            <v>1</v>
          </cell>
          <cell r="K1224">
            <v>10</v>
          </cell>
          <cell r="L1224">
            <v>1</v>
          </cell>
          <cell r="M1224">
            <v>10</v>
          </cell>
          <cell r="N1224">
            <v>43500</v>
          </cell>
        </row>
        <row r="1225">
          <cell r="A1225" t="str">
            <v>104549150-C10</v>
          </cell>
          <cell r="B1225" t="str">
            <v>FS00</v>
          </cell>
          <cell r="C1225" t="str">
            <v>104549150FS00</v>
          </cell>
          <cell r="D1225">
            <v>104549150</v>
          </cell>
          <cell r="E1225" t="str">
            <v>C10</v>
          </cell>
          <cell r="F1225" t="str">
            <v>UN</v>
          </cell>
          <cell r="G1225">
            <v>4500</v>
          </cell>
          <cell r="H1225" t="str">
            <v>FS00</v>
          </cell>
          <cell r="I1225" t="str">
            <v>UN</v>
          </cell>
          <cell r="J1225" t="b">
            <v>1</v>
          </cell>
          <cell r="K1225">
            <v>10</v>
          </cell>
          <cell r="L1225">
            <v>1</v>
          </cell>
          <cell r="M1225">
            <v>10</v>
          </cell>
          <cell r="N1225">
            <v>45000</v>
          </cell>
        </row>
        <row r="1226">
          <cell r="A1226" t="str">
            <v>104544310-C09</v>
          </cell>
          <cell r="B1226" t="str">
            <v>FS00</v>
          </cell>
          <cell r="C1226" t="str">
            <v>104544310FS00</v>
          </cell>
          <cell r="D1226">
            <v>104544310</v>
          </cell>
          <cell r="E1226" t="str">
            <v>C09</v>
          </cell>
          <cell r="F1226" t="str">
            <v>UN</v>
          </cell>
          <cell r="G1226">
            <v>1680</v>
          </cell>
          <cell r="H1226" t="str">
            <v>FS00</v>
          </cell>
          <cell r="I1226" t="str">
            <v>UN</v>
          </cell>
          <cell r="J1226" t="b">
            <v>1</v>
          </cell>
          <cell r="K1226">
            <v>9</v>
          </cell>
          <cell r="L1226">
            <v>1</v>
          </cell>
          <cell r="M1226">
            <v>9</v>
          </cell>
          <cell r="N1226">
            <v>15120</v>
          </cell>
        </row>
        <row r="1227">
          <cell r="A1227" t="str">
            <v>104523890-C05</v>
          </cell>
          <cell r="B1227" t="str">
            <v>FS00</v>
          </cell>
          <cell r="C1227" t="str">
            <v>104523890FS00</v>
          </cell>
          <cell r="D1227">
            <v>104523890</v>
          </cell>
          <cell r="E1227" t="str">
            <v>C05</v>
          </cell>
          <cell r="F1227" t="str">
            <v>UN</v>
          </cell>
          <cell r="G1227">
            <v>2302.27</v>
          </cell>
          <cell r="H1227" t="str">
            <v>FS00</v>
          </cell>
          <cell r="I1227" t="str">
            <v>UN</v>
          </cell>
          <cell r="J1227" t="b">
            <v>1</v>
          </cell>
          <cell r="K1227">
            <v>5</v>
          </cell>
          <cell r="L1227">
            <v>1</v>
          </cell>
          <cell r="M1227">
            <v>5</v>
          </cell>
          <cell r="N1227">
            <v>11511.35</v>
          </cell>
        </row>
        <row r="1228">
          <cell r="A1228" t="str">
            <v>104534500-C06</v>
          </cell>
          <cell r="B1228" t="str">
            <v>FS00</v>
          </cell>
          <cell r="C1228" t="str">
            <v>104534500FS00</v>
          </cell>
          <cell r="D1228">
            <v>104534500</v>
          </cell>
          <cell r="E1228" t="str">
            <v>C06</v>
          </cell>
          <cell r="F1228" t="str">
            <v>UN</v>
          </cell>
          <cell r="G1228">
            <v>7432</v>
          </cell>
          <cell r="H1228" t="str">
            <v>FS00</v>
          </cell>
          <cell r="I1228" t="str">
            <v>UN</v>
          </cell>
          <cell r="J1228" t="b">
            <v>1</v>
          </cell>
          <cell r="K1228">
            <v>6</v>
          </cell>
          <cell r="L1228">
            <v>1</v>
          </cell>
          <cell r="M1228">
            <v>6</v>
          </cell>
          <cell r="N1228">
            <v>44592</v>
          </cell>
        </row>
        <row r="1229">
          <cell r="A1229" t="str">
            <v>104532370-UN</v>
          </cell>
          <cell r="B1229" t="str">
            <v>FS00</v>
          </cell>
          <cell r="C1229" t="str">
            <v>104532370FS00</v>
          </cell>
          <cell r="D1229">
            <v>104532370</v>
          </cell>
          <cell r="E1229" t="str">
            <v>UN</v>
          </cell>
          <cell r="F1229" t="str">
            <v>UN</v>
          </cell>
          <cell r="G1229">
            <v>2947</v>
          </cell>
          <cell r="H1229" t="str">
            <v>FS00</v>
          </cell>
          <cell r="I1229" t="str">
            <v>UN</v>
          </cell>
          <cell r="J1229" t="b">
            <v>1</v>
          </cell>
          <cell r="K1229">
            <v>1</v>
          </cell>
          <cell r="L1229">
            <v>1</v>
          </cell>
          <cell r="M1229">
            <v>1</v>
          </cell>
          <cell r="N1229">
            <v>2947</v>
          </cell>
        </row>
        <row r="1230">
          <cell r="A1230" t="str">
            <v>104549160-C08</v>
          </cell>
          <cell r="B1230" t="str">
            <v>FS00</v>
          </cell>
          <cell r="C1230" t="str">
            <v>104549160FS00</v>
          </cell>
          <cell r="D1230">
            <v>104549160</v>
          </cell>
          <cell r="E1230" t="str">
            <v>C08</v>
          </cell>
          <cell r="F1230" t="str">
            <v>UN</v>
          </cell>
          <cell r="G1230">
            <v>3772</v>
          </cell>
          <cell r="H1230" t="str">
            <v>FS00</v>
          </cell>
          <cell r="I1230" t="str">
            <v>UN</v>
          </cell>
          <cell r="J1230" t="b">
            <v>1</v>
          </cell>
          <cell r="K1230">
            <v>8</v>
          </cell>
          <cell r="L1230">
            <v>1</v>
          </cell>
          <cell r="M1230">
            <v>8</v>
          </cell>
          <cell r="N1230">
            <v>30176</v>
          </cell>
        </row>
        <row r="1231">
          <cell r="A1231" t="str">
            <v>104528740-UN</v>
          </cell>
          <cell r="B1231" t="str">
            <v>FS00</v>
          </cell>
          <cell r="C1231" t="str">
            <v>104528740FS00</v>
          </cell>
          <cell r="D1231">
            <v>104528740</v>
          </cell>
          <cell r="E1231" t="str">
            <v>UN</v>
          </cell>
          <cell r="F1231" t="str">
            <v>UN</v>
          </cell>
          <cell r="G1231">
            <v>11282</v>
          </cell>
          <cell r="H1231" t="str">
            <v>FS00</v>
          </cell>
          <cell r="I1231" t="str">
            <v>UN</v>
          </cell>
          <cell r="J1231" t="b">
            <v>1</v>
          </cell>
          <cell r="K1231">
            <v>1</v>
          </cell>
          <cell r="L1231">
            <v>1</v>
          </cell>
          <cell r="M1231">
            <v>1</v>
          </cell>
          <cell r="N1231">
            <v>11282</v>
          </cell>
        </row>
        <row r="1232">
          <cell r="A1232" t="str">
            <v>104529670-C06</v>
          </cell>
          <cell r="B1232" t="str">
            <v>FS00</v>
          </cell>
          <cell r="C1232" t="str">
            <v>104529670FS00</v>
          </cell>
          <cell r="D1232">
            <v>104529670</v>
          </cell>
          <cell r="E1232" t="str">
            <v>C06</v>
          </cell>
          <cell r="F1232" t="str">
            <v>UN</v>
          </cell>
          <cell r="G1232">
            <v>2120</v>
          </cell>
          <cell r="H1232" t="str">
            <v>FS00</v>
          </cell>
          <cell r="I1232" t="str">
            <v>UN</v>
          </cell>
          <cell r="J1232" t="b">
            <v>1</v>
          </cell>
          <cell r="K1232">
            <v>6</v>
          </cell>
          <cell r="L1232">
            <v>1</v>
          </cell>
          <cell r="M1232">
            <v>6</v>
          </cell>
          <cell r="N1232">
            <v>12720</v>
          </cell>
        </row>
        <row r="1233">
          <cell r="A1233" t="str">
            <v>104547670-KG</v>
          </cell>
          <cell r="B1233" t="str">
            <v>FS00</v>
          </cell>
          <cell r="C1233" t="str">
            <v>104547670FS00</v>
          </cell>
          <cell r="D1233">
            <v>104547670</v>
          </cell>
          <cell r="E1233" t="str">
            <v>KG</v>
          </cell>
          <cell r="F1233" t="str">
            <v>KG</v>
          </cell>
          <cell r="G1233">
            <v>6800</v>
          </cell>
          <cell r="H1233" t="str">
            <v>FS00</v>
          </cell>
          <cell r="I1233" t="str">
            <v>KG</v>
          </cell>
          <cell r="J1233" t="b">
            <v>1</v>
          </cell>
          <cell r="K1233">
            <v>1</v>
          </cell>
          <cell r="L1233">
            <v>1</v>
          </cell>
          <cell r="M1233">
            <v>1</v>
          </cell>
          <cell r="N1233">
            <v>6800</v>
          </cell>
        </row>
        <row r="1234">
          <cell r="A1234" t="str">
            <v>104527640-C04</v>
          </cell>
          <cell r="B1234" t="str">
            <v>FS00</v>
          </cell>
          <cell r="C1234" t="str">
            <v>104527640FS00</v>
          </cell>
          <cell r="D1234">
            <v>104527640</v>
          </cell>
          <cell r="E1234" t="str">
            <v>C04</v>
          </cell>
          <cell r="F1234" t="str">
            <v>UN</v>
          </cell>
          <cell r="G1234">
            <v>4490</v>
          </cell>
          <cell r="H1234" t="str">
            <v>FS00</v>
          </cell>
          <cell r="I1234" t="str">
            <v>UN</v>
          </cell>
          <cell r="J1234" t="b">
            <v>1</v>
          </cell>
          <cell r="K1234">
            <v>4</v>
          </cell>
          <cell r="L1234">
            <v>1</v>
          </cell>
          <cell r="M1234">
            <v>4</v>
          </cell>
          <cell r="N1234">
            <v>17960</v>
          </cell>
        </row>
        <row r="1235">
          <cell r="A1235" t="str">
            <v>104527650-C04</v>
          </cell>
          <cell r="B1235" t="str">
            <v>FS00</v>
          </cell>
          <cell r="C1235" t="str">
            <v>104527650FS00</v>
          </cell>
          <cell r="D1235">
            <v>104527650</v>
          </cell>
          <cell r="E1235" t="str">
            <v>C04</v>
          </cell>
          <cell r="F1235" t="str">
            <v>UN</v>
          </cell>
          <cell r="G1235">
            <v>2917</v>
          </cell>
          <cell r="H1235" t="str">
            <v>FS00</v>
          </cell>
          <cell r="I1235" t="str">
            <v>UN</v>
          </cell>
          <cell r="J1235" t="b">
            <v>1</v>
          </cell>
          <cell r="K1235">
            <v>4</v>
          </cell>
          <cell r="L1235">
            <v>1</v>
          </cell>
          <cell r="M1235">
            <v>4</v>
          </cell>
          <cell r="N1235">
            <v>11668</v>
          </cell>
        </row>
        <row r="1236">
          <cell r="A1236" t="str">
            <v>104527900-C04</v>
          </cell>
          <cell r="B1236" t="str">
            <v>FS00</v>
          </cell>
          <cell r="C1236" t="str">
            <v>104527900FS00</v>
          </cell>
          <cell r="D1236">
            <v>104527900</v>
          </cell>
          <cell r="E1236" t="str">
            <v>C04</v>
          </cell>
          <cell r="F1236" t="str">
            <v>UN</v>
          </cell>
          <cell r="G1236">
            <v>2437</v>
          </cell>
          <cell r="H1236" t="str">
            <v>FS00</v>
          </cell>
          <cell r="I1236" t="str">
            <v>UN</v>
          </cell>
          <cell r="J1236" t="b">
            <v>1</v>
          </cell>
          <cell r="K1236">
            <v>4</v>
          </cell>
          <cell r="L1236">
            <v>1</v>
          </cell>
          <cell r="M1236">
            <v>4</v>
          </cell>
          <cell r="N1236">
            <v>9748</v>
          </cell>
        </row>
        <row r="1237">
          <cell r="A1237" t="str">
            <v>150002013-C04</v>
          </cell>
          <cell r="B1237" t="str">
            <v>FS00</v>
          </cell>
          <cell r="C1237" t="str">
            <v>150002013FS00</v>
          </cell>
          <cell r="D1237">
            <v>150002013</v>
          </cell>
          <cell r="E1237" t="str">
            <v>C04</v>
          </cell>
          <cell r="F1237" t="str">
            <v>UN</v>
          </cell>
          <cell r="G1237">
            <v>1946.98</v>
          </cell>
          <cell r="H1237" t="str">
            <v>FS00</v>
          </cell>
          <cell r="I1237" t="str">
            <v>UN</v>
          </cell>
          <cell r="J1237" t="b">
            <v>1</v>
          </cell>
          <cell r="K1237">
            <v>4</v>
          </cell>
          <cell r="L1237">
            <v>1</v>
          </cell>
          <cell r="M1237">
            <v>4</v>
          </cell>
          <cell r="N1237">
            <v>7787.92</v>
          </cell>
        </row>
        <row r="1238">
          <cell r="A1238" t="str">
            <v>104527570-C04</v>
          </cell>
          <cell r="B1238" t="str">
            <v>FS00</v>
          </cell>
          <cell r="C1238" t="str">
            <v>104527570FS00</v>
          </cell>
          <cell r="D1238">
            <v>104527570</v>
          </cell>
          <cell r="E1238" t="str">
            <v>C04</v>
          </cell>
          <cell r="F1238" t="str">
            <v>UN</v>
          </cell>
          <cell r="G1238">
            <v>1635</v>
          </cell>
          <cell r="H1238" t="str">
            <v>FS00</v>
          </cell>
          <cell r="I1238" t="str">
            <v>UN</v>
          </cell>
          <cell r="J1238" t="b">
            <v>1</v>
          </cell>
          <cell r="K1238">
            <v>4</v>
          </cell>
          <cell r="L1238">
            <v>1</v>
          </cell>
          <cell r="M1238">
            <v>4</v>
          </cell>
          <cell r="N1238">
            <v>6540</v>
          </cell>
        </row>
        <row r="1239">
          <cell r="A1239" t="str">
            <v>104538540-KG</v>
          </cell>
          <cell r="B1239" t="str">
            <v>FS00</v>
          </cell>
          <cell r="C1239" t="str">
            <v>104538540FS00</v>
          </cell>
          <cell r="D1239">
            <v>104538540</v>
          </cell>
          <cell r="E1239" t="str">
            <v>KG</v>
          </cell>
          <cell r="F1239" t="str">
            <v>KG</v>
          </cell>
          <cell r="G1239">
            <v>11870</v>
          </cell>
          <cell r="H1239" t="str">
            <v>FS00</v>
          </cell>
          <cell r="I1239" t="str">
            <v>KG</v>
          </cell>
          <cell r="J1239" t="b">
            <v>1</v>
          </cell>
          <cell r="K1239">
            <v>1</v>
          </cell>
          <cell r="L1239">
            <v>1</v>
          </cell>
          <cell r="M1239">
            <v>1</v>
          </cell>
          <cell r="N1239">
            <v>11870</v>
          </cell>
        </row>
        <row r="1240">
          <cell r="A1240" t="str">
            <v>104534220-C08</v>
          </cell>
          <cell r="B1240" t="str">
            <v>FS00</v>
          </cell>
          <cell r="C1240" t="str">
            <v>104534220FS00</v>
          </cell>
          <cell r="D1240">
            <v>104534220</v>
          </cell>
          <cell r="E1240" t="str">
            <v>C08</v>
          </cell>
          <cell r="F1240" t="str">
            <v>UN</v>
          </cell>
          <cell r="G1240">
            <v>7408</v>
          </cell>
          <cell r="H1240" t="str">
            <v>FS00</v>
          </cell>
          <cell r="I1240" t="str">
            <v>UN</v>
          </cell>
          <cell r="J1240" t="b">
            <v>1</v>
          </cell>
          <cell r="K1240">
            <v>8</v>
          </cell>
          <cell r="L1240">
            <v>1</v>
          </cell>
          <cell r="M1240">
            <v>8</v>
          </cell>
          <cell r="N1240">
            <v>59264</v>
          </cell>
        </row>
        <row r="1241">
          <cell r="A1241" t="str">
            <v>104538550-KG</v>
          </cell>
          <cell r="B1241" t="str">
            <v>FS00</v>
          </cell>
          <cell r="C1241" t="str">
            <v>104538550FS00</v>
          </cell>
          <cell r="D1241">
            <v>104538550</v>
          </cell>
          <cell r="E1241" t="str">
            <v>KG</v>
          </cell>
          <cell r="F1241" t="str">
            <v>KG</v>
          </cell>
          <cell r="G1241">
            <v>6615</v>
          </cell>
          <cell r="H1241" t="str">
            <v>FS00</v>
          </cell>
          <cell r="I1241" t="str">
            <v>KG</v>
          </cell>
          <cell r="J1241" t="b">
            <v>1</v>
          </cell>
          <cell r="K1241">
            <v>1</v>
          </cell>
          <cell r="L1241">
            <v>1</v>
          </cell>
          <cell r="M1241">
            <v>1</v>
          </cell>
          <cell r="N1241">
            <v>6615</v>
          </cell>
        </row>
        <row r="1242">
          <cell r="A1242" t="str">
            <v>104543550-C04</v>
          </cell>
          <cell r="B1242" t="str">
            <v>FS00</v>
          </cell>
          <cell r="C1242" t="str">
            <v>104543550FS00</v>
          </cell>
          <cell r="D1242">
            <v>104543550</v>
          </cell>
          <cell r="E1242" t="str">
            <v>C04</v>
          </cell>
          <cell r="F1242" t="str">
            <v>UN</v>
          </cell>
          <cell r="G1242">
            <v>9781</v>
          </cell>
          <cell r="H1242" t="str">
            <v>FS00</v>
          </cell>
          <cell r="I1242" t="str">
            <v>UN</v>
          </cell>
          <cell r="J1242" t="b">
            <v>1</v>
          </cell>
          <cell r="K1242">
            <v>4</v>
          </cell>
          <cell r="L1242">
            <v>1</v>
          </cell>
          <cell r="M1242">
            <v>4</v>
          </cell>
          <cell r="N1242">
            <v>39124</v>
          </cell>
        </row>
        <row r="1243">
          <cell r="A1243" t="str">
            <v>104538560-KG</v>
          </cell>
          <cell r="B1243" t="str">
            <v>FS00</v>
          </cell>
          <cell r="C1243" t="str">
            <v>104538560FS00</v>
          </cell>
          <cell r="D1243">
            <v>104538560</v>
          </cell>
          <cell r="E1243" t="str">
            <v>KG</v>
          </cell>
          <cell r="F1243" t="str">
            <v>KG</v>
          </cell>
          <cell r="G1243">
            <v>11446</v>
          </cell>
          <cell r="H1243" t="str">
            <v>FS00</v>
          </cell>
          <cell r="I1243" t="str">
            <v>KG</v>
          </cell>
          <cell r="J1243" t="b">
            <v>1</v>
          </cell>
          <cell r="K1243">
            <v>1</v>
          </cell>
          <cell r="L1243">
            <v>1</v>
          </cell>
          <cell r="M1243">
            <v>1</v>
          </cell>
          <cell r="N1243">
            <v>11446</v>
          </cell>
        </row>
        <row r="1244">
          <cell r="A1244" t="str">
            <v>104525830-C04</v>
          </cell>
          <cell r="B1244" t="str">
            <v>FS00</v>
          </cell>
          <cell r="C1244" t="str">
            <v>104525830FS00</v>
          </cell>
          <cell r="D1244">
            <v>104525830</v>
          </cell>
          <cell r="E1244" t="str">
            <v>C04</v>
          </cell>
          <cell r="F1244" t="str">
            <v>UN</v>
          </cell>
          <cell r="G1244">
            <v>3694</v>
          </cell>
          <cell r="H1244" t="str">
            <v>FS00</v>
          </cell>
          <cell r="I1244" t="str">
            <v>UN</v>
          </cell>
          <cell r="J1244" t="b">
            <v>1</v>
          </cell>
          <cell r="K1244">
            <v>4</v>
          </cell>
          <cell r="L1244">
            <v>1</v>
          </cell>
          <cell r="M1244">
            <v>4</v>
          </cell>
          <cell r="N1244">
            <v>14776</v>
          </cell>
        </row>
        <row r="1245">
          <cell r="A1245" t="str">
            <v>105045500-C06</v>
          </cell>
          <cell r="B1245" t="str">
            <v>FS00</v>
          </cell>
          <cell r="C1245" t="str">
            <v>105045500FS00</v>
          </cell>
          <cell r="D1245">
            <v>105045500</v>
          </cell>
          <cell r="E1245" t="str">
            <v>C06</v>
          </cell>
          <cell r="F1245" t="str">
            <v>UN</v>
          </cell>
          <cell r="G1245">
            <v>6216.01</v>
          </cell>
          <cell r="H1245" t="str">
            <v>FS00</v>
          </cell>
          <cell r="I1245" t="str">
            <v>UN</v>
          </cell>
          <cell r="J1245" t="b">
            <v>1</v>
          </cell>
          <cell r="K1245">
            <v>6</v>
          </cell>
          <cell r="L1245">
            <v>1</v>
          </cell>
          <cell r="M1245">
            <v>6</v>
          </cell>
          <cell r="N1245">
            <v>37296.06</v>
          </cell>
        </row>
        <row r="1246">
          <cell r="A1246" t="str">
            <v>104534620-C05</v>
          </cell>
          <cell r="B1246" t="str">
            <v>FS00</v>
          </cell>
          <cell r="C1246" t="str">
            <v>104534620FS00</v>
          </cell>
          <cell r="D1246">
            <v>104534620</v>
          </cell>
          <cell r="E1246" t="str">
            <v>C05</v>
          </cell>
          <cell r="F1246" t="str">
            <v>UN</v>
          </cell>
          <cell r="G1246">
            <v>7729</v>
          </cell>
          <cell r="H1246" t="str">
            <v>FS00</v>
          </cell>
          <cell r="I1246" t="str">
            <v>UN</v>
          </cell>
          <cell r="J1246" t="b">
            <v>1</v>
          </cell>
          <cell r="K1246">
            <v>5</v>
          </cell>
          <cell r="L1246">
            <v>1</v>
          </cell>
          <cell r="M1246">
            <v>5</v>
          </cell>
          <cell r="N1246">
            <v>38645</v>
          </cell>
        </row>
        <row r="1247">
          <cell r="A1247" t="str">
            <v>104519800-C12</v>
          </cell>
          <cell r="B1247" t="str">
            <v>FS00</v>
          </cell>
          <cell r="C1247" t="str">
            <v>104519800FS00</v>
          </cell>
          <cell r="D1247">
            <v>104519800</v>
          </cell>
          <cell r="E1247" t="str">
            <v>C12</v>
          </cell>
          <cell r="F1247" t="str">
            <v>UN</v>
          </cell>
          <cell r="G1247">
            <v>867.62</v>
          </cell>
          <cell r="H1247" t="str">
            <v>FS00</v>
          </cell>
          <cell r="I1247" t="str">
            <v>UN</v>
          </cell>
          <cell r="J1247" t="b">
            <v>1</v>
          </cell>
          <cell r="K1247">
            <v>12</v>
          </cell>
          <cell r="L1247">
            <v>1</v>
          </cell>
          <cell r="M1247">
            <v>12</v>
          </cell>
          <cell r="N1247">
            <v>10411.44</v>
          </cell>
        </row>
        <row r="1248">
          <cell r="A1248" t="str">
            <v>150000702-C12</v>
          </cell>
          <cell r="B1248" t="str">
            <v>FS00</v>
          </cell>
          <cell r="C1248" t="str">
            <v>150000702FS00</v>
          </cell>
          <cell r="D1248">
            <v>150000702</v>
          </cell>
          <cell r="E1248" t="str">
            <v>C12</v>
          </cell>
          <cell r="F1248" t="str">
            <v>UN</v>
          </cell>
          <cell r="G1248">
            <v>958.83</v>
          </cell>
          <cell r="H1248" t="str">
            <v>FS00</v>
          </cell>
          <cell r="I1248" t="str">
            <v>UN</v>
          </cell>
          <cell r="J1248" t="b">
            <v>1</v>
          </cell>
          <cell r="K1248">
            <v>12</v>
          </cell>
          <cell r="L1248">
            <v>1</v>
          </cell>
          <cell r="M1248">
            <v>12</v>
          </cell>
          <cell r="N1248">
            <v>11505.960000000001</v>
          </cell>
        </row>
        <row r="1249">
          <cell r="A1249" t="str">
            <v>104534370-C06</v>
          </cell>
          <cell r="B1249" t="str">
            <v>FS00</v>
          </cell>
          <cell r="C1249" t="str">
            <v>104534370FS00</v>
          </cell>
          <cell r="D1249">
            <v>104534370</v>
          </cell>
          <cell r="E1249" t="str">
            <v>C06</v>
          </cell>
          <cell r="F1249" t="str">
            <v>UN</v>
          </cell>
          <cell r="G1249">
            <v>900</v>
          </cell>
          <cell r="H1249" t="str">
            <v>FS00</v>
          </cell>
          <cell r="I1249" t="str">
            <v>UN</v>
          </cell>
          <cell r="J1249" t="b">
            <v>1</v>
          </cell>
          <cell r="K1249">
            <v>6</v>
          </cell>
          <cell r="L1249">
            <v>1</v>
          </cell>
          <cell r="M1249">
            <v>6</v>
          </cell>
          <cell r="N1249">
            <v>5400</v>
          </cell>
        </row>
        <row r="1250">
          <cell r="A1250" t="str">
            <v>104523390-C12</v>
          </cell>
          <cell r="B1250" t="str">
            <v>FS00</v>
          </cell>
          <cell r="C1250" t="str">
            <v>104523390FS00</v>
          </cell>
          <cell r="D1250">
            <v>104523390</v>
          </cell>
          <cell r="E1250" t="str">
            <v>C12</v>
          </cell>
          <cell r="F1250" t="str">
            <v>UN</v>
          </cell>
          <cell r="G1250">
            <v>872</v>
          </cell>
          <cell r="H1250" t="str">
            <v>FS00</v>
          </cell>
          <cell r="I1250" t="str">
            <v>UN</v>
          </cell>
          <cell r="J1250" t="b">
            <v>1</v>
          </cell>
          <cell r="K1250">
            <v>12</v>
          </cell>
          <cell r="L1250">
            <v>1</v>
          </cell>
          <cell r="M1250">
            <v>12</v>
          </cell>
          <cell r="N1250">
            <v>10464</v>
          </cell>
        </row>
        <row r="1251">
          <cell r="A1251" t="str">
            <v>150000005-C12</v>
          </cell>
          <cell r="B1251" t="str">
            <v>FS00</v>
          </cell>
          <cell r="C1251" t="str">
            <v>150000005FS00</v>
          </cell>
          <cell r="D1251">
            <v>150000005</v>
          </cell>
          <cell r="E1251" t="str">
            <v>C12</v>
          </cell>
          <cell r="F1251" t="str">
            <v>UN</v>
          </cell>
          <cell r="G1251">
            <v>879.89</v>
          </cell>
          <cell r="H1251" t="str">
            <v>FS00</v>
          </cell>
          <cell r="I1251" t="str">
            <v>UN</v>
          </cell>
          <cell r="J1251" t="b">
            <v>1</v>
          </cell>
          <cell r="K1251">
            <v>12</v>
          </cell>
          <cell r="L1251">
            <v>1</v>
          </cell>
          <cell r="M1251">
            <v>12</v>
          </cell>
          <cell r="N1251">
            <v>10558.68</v>
          </cell>
        </row>
        <row r="1252">
          <cell r="A1252" t="str">
            <v>104523380-C12</v>
          </cell>
          <cell r="B1252" t="str">
            <v>FS00</v>
          </cell>
          <cell r="C1252" t="str">
            <v>104523380FS00</v>
          </cell>
          <cell r="D1252">
            <v>104523380</v>
          </cell>
          <cell r="E1252" t="str">
            <v>C12</v>
          </cell>
          <cell r="F1252" t="str">
            <v>UN</v>
          </cell>
          <cell r="G1252">
            <v>872</v>
          </cell>
          <cell r="H1252" t="str">
            <v>FS00</v>
          </cell>
          <cell r="I1252" t="str">
            <v>UN</v>
          </cell>
          <cell r="J1252" t="b">
            <v>1</v>
          </cell>
          <cell r="K1252">
            <v>12</v>
          </cell>
          <cell r="L1252">
            <v>1</v>
          </cell>
          <cell r="M1252">
            <v>12</v>
          </cell>
          <cell r="N1252">
            <v>10464</v>
          </cell>
        </row>
        <row r="1253">
          <cell r="A1253" t="str">
            <v>104533540-C12</v>
          </cell>
          <cell r="B1253" t="str">
            <v>FS00</v>
          </cell>
          <cell r="C1253" t="str">
            <v>104533540FS00</v>
          </cell>
          <cell r="D1253">
            <v>104533540</v>
          </cell>
          <cell r="E1253" t="str">
            <v>C12</v>
          </cell>
          <cell r="F1253" t="str">
            <v>UN</v>
          </cell>
          <cell r="G1253">
            <v>852</v>
          </cell>
          <cell r="H1253" t="str">
            <v>FS00</v>
          </cell>
          <cell r="I1253" t="str">
            <v>UN</v>
          </cell>
          <cell r="J1253" t="b">
            <v>1</v>
          </cell>
          <cell r="K1253">
            <v>12</v>
          </cell>
          <cell r="L1253">
            <v>1</v>
          </cell>
          <cell r="M1253">
            <v>12</v>
          </cell>
          <cell r="N1253">
            <v>10224</v>
          </cell>
        </row>
        <row r="1254">
          <cell r="A1254" t="str">
            <v>150000006-C20</v>
          </cell>
          <cell r="B1254" t="str">
            <v>FS00</v>
          </cell>
          <cell r="C1254" t="str">
            <v>150000006FS00</v>
          </cell>
          <cell r="D1254">
            <v>150000006</v>
          </cell>
          <cell r="E1254" t="str">
            <v>C20</v>
          </cell>
          <cell r="F1254" t="str">
            <v>UN</v>
          </cell>
          <cell r="G1254">
            <v>5245</v>
          </cell>
          <cell r="H1254" t="str">
            <v>FS00</v>
          </cell>
          <cell r="I1254" t="str">
            <v>UN</v>
          </cell>
          <cell r="J1254" t="b">
            <v>1</v>
          </cell>
          <cell r="K1254">
            <v>20</v>
          </cell>
          <cell r="L1254">
            <v>1</v>
          </cell>
          <cell r="M1254">
            <v>20</v>
          </cell>
          <cell r="N1254">
            <v>104900</v>
          </cell>
        </row>
        <row r="1255">
          <cell r="A1255" t="str">
            <v>150001593-C12</v>
          </cell>
          <cell r="B1255" t="str">
            <v>FS00</v>
          </cell>
          <cell r="C1255" t="str">
            <v>150001593FS00</v>
          </cell>
          <cell r="D1255">
            <v>150001593</v>
          </cell>
          <cell r="E1255" t="str">
            <v>C12</v>
          </cell>
          <cell r="F1255" t="str">
            <v>UN</v>
          </cell>
          <cell r="G1255">
            <v>1045.99</v>
          </cell>
          <cell r="H1255" t="str">
            <v>FS00</v>
          </cell>
          <cell r="I1255" t="str">
            <v>UN</v>
          </cell>
          <cell r="J1255" t="b">
            <v>1</v>
          </cell>
          <cell r="K1255">
            <v>12</v>
          </cell>
          <cell r="L1255">
            <v>1</v>
          </cell>
          <cell r="M1255">
            <v>12</v>
          </cell>
          <cell r="N1255">
            <v>12551.880000000001</v>
          </cell>
        </row>
        <row r="1256">
          <cell r="A1256" t="str">
            <v>150000704-C12</v>
          </cell>
          <cell r="B1256" t="str">
            <v>FS00</v>
          </cell>
          <cell r="C1256" t="str">
            <v>150000704FS00</v>
          </cell>
          <cell r="D1256">
            <v>150000704</v>
          </cell>
          <cell r="E1256" t="str">
            <v>C12</v>
          </cell>
          <cell r="F1256" t="str">
            <v>UN</v>
          </cell>
          <cell r="G1256">
            <v>888.09</v>
          </cell>
          <cell r="H1256" t="str">
            <v>FS00</v>
          </cell>
          <cell r="I1256" t="str">
            <v>UN</v>
          </cell>
          <cell r="J1256" t="b">
            <v>1</v>
          </cell>
          <cell r="K1256">
            <v>12</v>
          </cell>
          <cell r="L1256">
            <v>1</v>
          </cell>
          <cell r="M1256">
            <v>12</v>
          </cell>
          <cell r="N1256">
            <v>10657.08</v>
          </cell>
        </row>
        <row r="1257">
          <cell r="A1257" t="str">
            <v>104523400-C12</v>
          </cell>
          <cell r="B1257" t="str">
            <v>FS00</v>
          </cell>
          <cell r="C1257" t="str">
            <v>104523400FS00</v>
          </cell>
          <cell r="D1257">
            <v>104523400</v>
          </cell>
          <cell r="E1257" t="str">
            <v>C12</v>
          </cell>
          <cell r="F1257" t="str">
            <v>UN</v>
          </cell>
          <cell r="G1257">
            <v>870</v>
          </cell>
          <cell r="H1257" t="str">
            <v>FS00</v>
          </cell>
          <cell r="I1257" t="str">
            <v>UN</v>
          </cell>
          <cell r="J1257" t="b">
            <v>1</v>
          </cell>
          <cell r="K1257">
            <v>12</v>
          </cell>
          <cell r="L1257">
            <v>1</v>
          </cell>
          <cell r="M1257">
            <v>12</v>
          </cell>
          <cell r="N1257">
            <v>10440</v>
          </cell>
        </row>
        <row r="1258">
          <cell r="A1258" t="str">
            <v>104533550-C12</v>
          </cell>
          <cell r="B1258" t="str">
            <v>FS00</v>
          </cell>
          <cell r="C1258" t="str">
            <v>104533550FS00</v>
          </cell>
          <cell r="D1258">
            <v>104533550</v>
          </cell>
          <cell r="E1258" t="str">
            <v>C12</v>
          </cell>
          <cell r="F1258" t="str">
            <v>UN</v>
          </cell>
          <cell r="G1258">
            <v>845</v>
          </cell>
          <cell r="H1258" t="str">
            <v>FS00</v>
          </cell>
          <cell r="I1258" t="str">
            <v>UN</v>
          </cell>
          <cell r="J1258" t="b">
            <v>1</v>
          </cell>
          <cell r="K1258">
            <v>12</v>
          </cell>
          <cell r="L1258">
            <v>1</v>
          </cell>
          <cell r="M1258">
            <v>12</v>
          </cell>
          <cell r="N1258">
            <v>10140</v>
          </cell>
        </row>
        <row r="1259">
          <cell r="A1259" t="str">
            <v>104538480-C48</v>
          </cell>
          <cell r="B1259" t="str">
            <v>FS00</v>
          </cell>
          <cell r="C1259" t="str">
            <v>104538480FS00</v>
          </cell>
          <cell r="D1259">
            <v>104538480</v>
          </cell>
          <cell r="E1259" t="str">
            <v>C48</v>
          </cell>
          <cell r="F1259" t="str">
            <v>UN</v>
          </cell>
          <cell r="G1259">
            <v>186</v>
          </cell>
          <cell r="H1259" t="str">
            <v>FS00</v>
          </cell>
          <cell r="I1259" t="str">
            <v>UN</v>
          </cell>
          <cell r="J1259" t="b">
            <v>1</v>
          </cell>
          <cell r="K1259">
            <v>48</v>
          </cell>
          <cell r="L1259">
            <v>1</v>
          </cell>
          <cell r="M1259">
            <v>48</v>
          </cell>
          <cell r="N1259">
            <v>8928</v>
          </cell>
        </row>
        <row r="1260">
          <cell r="A1260" t="str">
            <v>104541810-C48</v>
          </cell>
          <cell r="B1260" t="str">
            <v>FS00</v>
          </cell>
          <cell r="C1260" t="str">
            <v>104541810FS00</v>
          </cell>
          <cell r="D1260">
            <v>104541810</v>
          </cell>
          <cell r="E1260" t="str">
            <v>C48</v>
          </cell>
          <cell r="F1260" t="str">
            <v>UN</v>
          </cell>
          <cell r="G1260">
            <v>145</v>
          </cell>
          <cell r="H1260" t="str">
            <v>FS00</v>
          </cell>
          <cell r="I1260" t="str">
            <v>UN</v>
          </cell>
          <cell r="J1260" t="b">
            <v>1</v>
          </cell>
          <cell r="K1260">
            <v>48</v>
          </cell>
          <cell r="L1260">
            <v>1</v>
          </cell>
          <cell r="M1260">
            <v>48</v>
          </cell>
          <cell r="N1260">
            <v>6960</v>
          </cell>
        </row>
        <row r="1261">
          <cell r="A1261" t="str">
            <v>150001143-C48</v>
          </cell>
          <cell r="B1261" t="str">
            <v>FS00</v>
          </cell>
          <cell r="C1261" t="str">
            <v>150001143FS00</v>
          </cell>
          <cell r="D1261">
            <v>150001143</v>
          </cell>
          <cell r="E1261" t="str">
            <v>C48</v>
          </cell>
          <cell r="F1261" t="str">
            <v>UN</v>
          </cell>
          <cell r="G1261">
            <v>180</v>
          </cell>
          <cell r="H1261" t="str">
            <v>FS00</v>
          </cell>
          <cell r="I1261" t="str">
            <v>UN</v>
          </cell>
          <cell r="J1261" t="b">
            <v>1</v>
          </cell>
          <cell r="K1261">
            <v>48</v>
          </cell>
          <cell r="L1261">
            <v>1</v>
          </cell>
          <cell r="M1261">
            <v>48</v>
          </cell>
          <cell r="N1261">
            <v>8640</v>
          </cell>
        </row>
        <row r="1262">
          <cell r="A1262" t="str">
            <v>104541800-C48</v>
          </cell>
          <cell r="B1262" t="str">
            <v>FS00</v>
          </cell>
          <cell r="C1262" t="str">
            <v>104541800FS00</v>
          </cell>
          <cell r="D1262">
            <v>104541800</v>
          </cell>
          <cell r="E1262" t="str">
            <v>C48</v>
          </cell>
          <cell r="F1262" t="str">
            <v>UN</v>
          </cell>
          <cell r="G1262">
            <v>144</v>
          </cell>
          <cell r="H1262" t="str">
            <v>FS00</v>
          </cell>
          <cell r="I1262" t="str">
            <v>UN</v>
          </cell>
          <cell r="J1262" t="b">
            <v>1</v>
          </cell>
          <cell r="K1262">
            <v>48</v>
          </cell>
          <cell r="L1262">
            <v>1</v>
          </cell>
          <cell r="M1262">
            <v>48</v>
          </cell>
          <cell r="N1262">
            <v>6912</v>
          </cell>
        </row>
        <row r="1263">
          <cell r="A1263" t="str">
            <v>150001144-C48</v>
          </cell>
          <cell r="B1263" t="str">
            <v>FS00</v>
          </cell>
          <cell r="C1263" t="str">
            <v>150001144FS00</v>
          </cell>
          <cell r="D1263">
            <v>150001144</v>
          </cell>
          <cell r="E1263" t="str">
            <v>C48</v>
          </cell>
          <cell r="F1263" t="str">
            <v>UN</v>
          </cell>
          <cell r="G1263">
            <v>179.61</v>
          </cell>
          <cell r="H1263" t="str">
            <v>FS00</v>
          </cell>
          <cell r="I1263" t="str">
            <v>UN</v>
          </cell>
          <cell r="J1263" t="b">
            <v>1</v>
          </cell>
          <cell r="K1263">
            <v>48</v>
          </cell>
          <cell r="L1263">
            <v>1</v>
          </cell>
          <cell r="M1263">
            <v>48</v>
          </cell>
          <cell r="N1263">
            <v>8621.2800000000007</v>
          </cell>
        </row>
        <row r="1264">
          <cell r="A1264" t="str">
            <v>104541790-C48</v>
          </cell>
          <cell r="B1264" t="str">
            <v>FS00</v>
          </cell>
          <cell r="C1264" t="str">
            <v>104541790FS00</v>
          </cell>
          <cell r="D1264">
            <v>104541790</v>
          </cell>
          <cell r="E1264" t="str">
            <v>C48</v>
          </cell>
          <cell r="F1264" t="str">
            <v>UN</v>
          </cell>
          <cell r="G1264">
            <v>145</v>
          </cell>
          <cell r="H1264" t="str">
            <v>FS00</v>
          </cell>
          <cell r="I1264" t="str">
            <v>UN</v>
          </cell>
          <cell r="J1264" t="b">
            <v>1</v>
          </cell>
          <cell r="K1264">
            <v>48</v>
          </cell>
          <cell r="L1264">
            <v>1</v>
          </cell>
          <cell r="M1264">
            <v>48</v>
          </cell>
          <cell r="N1264">
            <v>6960</v>
          </cell>
        </row>
        <row r="1265">
          <cell r="A1265" t="str">
            <v>150001146-C48</v>
          </cell>
          <cell r="B1265" t="str">
            <v>FS00</v>
          </cell>
          <cell r="C1265" t="str">
            <v>150001146FS00</v>
          </cell>
          <cell r="D1265">
            <v>150001146</v>
          </cell>
          <cell r="E1265" t="str">
            <v>C48</v>
          </cell>
          <cell r="F1265" t="str">
            <v>UN</v>
          </cell>
          <cell r="G1265">
            <v>184.81</v>
          </cell>
          <cell r="H1265" t="str">
            <v>FS00</v>
          </cell>
          <cell r="I1265" t="str">
            <v>UN</v>
          </cell>
          <cell r="J1265" t="b">
            <v>1</v>
          </cell>
          <cell r="K1265">
            <v>48</v>
          </cell>
          <cell r="L1265">
            <v>1</v>
          </cell>
          <cell r="M1265">
            <v>48</v>
          </cell>
          <cell r="N1265">
            <v>8870.880000000001</v>
          </cell>
        </row>
        <row r="1266">
          <cell r="A1266" t="str">
            <v>104534340-C18</v>
          </cell>
          <cell r="B1266" t="str">
            <v>FS00</v>
          </cell>
          <cell r="C1266" t="str">
            <v>104534340FS00</v>
          </cell>
          <cell r="D1266">
            <v>104534340</v>
          </cell>
          <cell r="E1266" t="str">
            <v>C18</v>
          </cell>
          <cell r="F1266" t="str">
            <v>UN</v>
          </cell>
          <cell r="G1266">
            <v>958</v>
          </cell>
          <cell r="H1266" t="str">
            <v>FS00</v>
          </cell>
          <cell r="I1266" t="str">
            <v>UN</v>
          </cell>
          <cell r="J1266" t="b">
            <v>1</v>
          </cell>
          <cell r="K1266">
            <v>18</v>
          </cell>
          <cell r="L1266">
            <v>1</v>
          </cell>
          <cell r="M1266">
            <v>18</v>
          </cell>
          <cell r="N1266">
            <v>17244</v>
          </cell>
        </row>
        <row r="1267">
          <cell r="A1267" t="str">
            <v>104534350-C18</v>
          </cell>
          <cell r="B1267" t="str">
            <v>FS00</v>
          </cell>
          <cell r="C1267" t="str">
            <v>104534350FS00</v>
          </cell>
          <cell r="D1267">
            <v>104534350</v>
          </cell>
          <cell r="E1267" t="str">
            <v>C18</v>
          </cell>
          <cell r="F1267" t="str">
            <v>UN</v>
          </cell>
          <cell r="G1267">
            <v>963</v>
          </cell>
          <cell r="H1267" t="str">
            <v>FS00</v>
          </cell>
          <cell r="I1267" t="str">
            <v>UN</v>
          </cell>
          <cell r="J1267" t="b">
            <v>1</v>
          </cell>
          <cell r="K1267">
            <v>18</v>
          </cell>
          <cell r="L1267">
            <v>1</v>
          </cell>
          <cell r="M1267">
            <v>18</v>
          </cell>
          <cell r="N1267">
            <v>17334</v>
          </cell>
        </row>
        <row r="1268">
          <cell r="A1268" t="str">
            <v>104538490-C48</v>
          </cell>
          <cell r="B1268" t="str">
            <v>FS00</v>
          </cell>
          <cell r="C1268" t="str">
            <v>104538490FS00</v>
          </cell>
          <cell r="D1268">
            <v>104538490</v>
          </cell>
          <cell r="E1268" t="str">
            <v>C48</v>
          </cell>
          <cell r="F1268" t="str">
            <v>UN</v>
          </cell>
          <cell r="G1268">
            <v>186</v>
          </cell>
          <cell r="H1268" t="str">
            <v>FS00</v>
          </cell>
          <cell r="I1268" t="str">
            <v>UN</v>
          </cell>
          <cell r="J1268" t="b">
            <v>1</v>
          </cell>
          <cell r="K1268">
            <v>48</v>
          </cell>
          <cell r="L1268">
            <v>1</v>
          </cell>
          <cell r="M1268">
            <v>48</v>
          </cell>
          <cell r="N1268">
            <v>8928</v>
          </cell>
        </row>
        <row r="1269">
          <cell r="A1269" t="str">
            <v>104537920-C18</v>
          </cell>
          <cell r="B1269" t="str">
            <v>FS00</v>
          </cell>
          <cell r="C1269" t="str">
            <v>104537920FS00</v>
          </cell>
          <cell r="D1269">
            <v>104537920</v>
          </cell>
          <cell r="E1269" t="str">
            <v>C18</v>
          </cell>
          <cell r="F1269" t="str">
            <v>UN</v>
          </cell>
          <cell r="G1269">
            <v>1095</v>
          </cell>
          <cell r="H1269" t="str">
            <v>FS00</v>
          </cell>
          <cell r="I1269" t="str">
            <v>UN</v>
          </cell>
          <cell r="J1269" t="b">
            <v>1</v>
          </cell>
          <cell r="K1269">
            <v>18</v>
          </cell>
          <cell r="L1269">
            <v>1</v>
          </cell>
          <cell r="M1269">
            <v>18</v>
          </cell>
          <cell r="N1269">
            <v>19710</v>
          </cell>
        </row>
        <row r="1270">
          <cell r="A1270" t="str">
            <v>104538510-C48</v>
          </cell>
          <cell r="B1270" t="str">
            <v>FS00</v>
          </cell>
          <cell r="C1270" t="str">
            <v>104538510FS00</v>
          </cell>
          <cell r="D1270">
            <v>104538510</v>
          </cell>
          <cell r="E1270" t="str">
            <v>C48</v>
          </cell>
          <cell r="F1270" t="str">
            <v>UN</v>
          </cell>
          <cell r="G1270">
            <v>186</v>
          </cell>
          <cell r="H1270" t="str">
            <v>FS00</v>
          </cell>
          <cell r="I1270" t="str">
            <v>UN</v>
          </cell>
          <cell r="J1270" t="b">
            <v>1</v>
          </cell>
          <cell r="K1270">
            <v>48</v>
          </cell>
          <cell r="L1270">
            <v>1</v>
          </cell>
          <cell r="M1270">
            <v>48</v>
          </cell>
          <cell r="N1270">
            <v>8928</v>
          </cell>
        </row>
        <row r="1271">
          <cell r="A1271" t="str">
            <v>104538500-C48</v>
          </cell>
          <cell r="B1271" t="str">
            <v>FS00</v>
          </cell>
          <cell r="C1271" t="str">
            <v>104538500FS00</v>
          </cell>
          <cell r="D1271">
            <v>104538500</v>
          </cell>
          <cell r="E1271" t="str">
            <v>C48</v>
          </cell>
          <cell r="F1271" t="str">
            <v>UN</v>
          </cell>
          <cell r="G1271">
            <v>186</v>
          </cell>
          <cell r="H1271" t="str">
            <v>FS00</v>
          </cell>
          <cell r="I1271" t="str">
            <v>UN</v>
          </cell>
          <cell r="J1271" t="b">
            <v>1</v>
          </cell>
          <cell r="K1271">
            <v>48</v>
          </cell>
          <cell r="L1271">
            <v>1</v>
          </cell>
          <cell r="M1271">
            <v>48</v>
          </cell>
          <cell r="N1271">
            <v>8928</v>
          </cell>
        </row>
        <row r="1272">
          <cell r="A1272" t="str">
            <v>104537890-C18</v>
          </cell>
          <cell r="B1272" t="str">
            <v>FS00</v>
          </cell>
          <cell r="C1272" t="str">
            <v>104537890FS00</v>
          </cell>
          <cell r="D1272">
            <v>104537890</v>
          </cell>
          <cell r="E1272" t="str">
            <v>C18</v>
          </cell>
          <cell r="F1272" t="str">
            <v>UN</v>
          </cell>
          <cell r="G1272">
            <v>1125</v>
          </cell>
          <cell r="H1272" t="str">
            <v>FS00</v>
          </cell>
          <cell r="I1272" t="str">
            <v>UN</v>
          </cell>
          <cell r="J1272" t="b">
            <v>1</v>
          </cell>
          <cell r="K1272">
            <v>18</v>
          </cell>
          <cell r="L1272">
            <v>1</v>
          </cell>
          <cell r="M1272">
            <v>18</v>
          </cell>
          <cell r="N1272">
            <v>20250</v>
          </cell>
        </row>
        <row r="1273">
          <cell r="A1273" t="str">
            <v>104538470-C48</v>
          </cell>
          <cell r="B1273" t="str">
            <v>FS00</v>
          </cell>
          <cell r="C1273" t="str">
            <v>104538470FS00</v>
          </cell>
          <cell r="D1273">
            <v>104538470</v>
          </cell>
          <cell r="E1273" t="str">
            <v>C48</v>
          </cell>
          <cell r="F1273" t="str">
            <v>UN</v>
          </cell>
          <cell r="G1273">
            <v>186</v>
          </cell>
          <cell r="H1273" t="str">
            <v>FS00</v>
          </cell>
          <cell r="I1273" t="str">
            <v>UN</v>
          </cell>
          <cell r="J1273" t="b">
            <v>1</v>
          </cell>
          <cell r="K1273">
            <v>48</v>
          </cell>
          <cell r="L1273">
            <v>1</v>
          </cell>
          <cell r="M1273">
            <v>48</v>
          </cell>
          <cell r="N1273">
            <v>8928</v>
          </cell>
        </row>
        <row r="1274">
          <cell r="A1274" t="str">
            <v>104537880-C18</v>
          </cell>
          <cell r="B1274" t="str">
            <v>FS00</v>
          </cell>
          <cell r="C1274" t="str">
            <v>104537880FS00</v>
          </cell>
          <cell r="D1274">
            <v>104537880</v>
          </cell>
          <cell r="E1274" t="str">
            <v>C18</v>
          </cell>
          <cell r="F1274" t="str">
            <v>UN</v>
          </cell>
          <cell r="G1274">
            <v>1095</v>
          </cell>
          <cell r="H1274" t="str">
            <v>FS00</v>
          </cell>
          <cell r="I1274" t="str">
            <v>UN</v>
          </cell>
          <cell r="J1274" t="b">
            <v>1</v>
          </cell>
          <cell r="K1274">
            <v>18</v>
          </cell>
          <cell r="L1274">
            <v>1</v>
          </cell>
          <cell r="M1274">
            <v>18</v>
          </cell>
          <cell r="N1274">
            <v>19710</v>
          </cell>
        </row>
        <row r="1275">
          <cell r="A1275" t="str">
            <v>150000718-C18</v>
          </cell>
          <cell r="B1275" t="str">
            <v>FS00</v>
          </cell>
          <cell r="C1275" t="str">
            <v>150000718FS00</v>
          </cell>
          <cell r="D1275">
            <v>150000718</v>
          </cell>
          <cell r="E1275" t="str">
            <v>C18</v>
          </cell>
          <cell r="F1275" t="str">
            <v>UN</v>
          </cell>
          <cell r="G1275">
            <v>1166</v>
          </cell>
          <cell r="H1275" t="str">
            <v>FS00</v>
          </cell>
          <cell r="I1275" t="str">
            <v>UN</v>
          </cell>
          <cell r="J1275" t="b">
            <v>1</v>
          </cell>
          <cell r="K1275">
            <v>18</v>
          </cell>
          <cell r="L1275">
            <v>1</v>
          </cell>
          <cell r="M1275">
            <v>18</v>
          </cell>
          <cell r="N1275">
            <v>20988</v>
          </cell>
        </row>
        <row r="1276">
          <cell r="A1276" t="str">
            <v>150000729-C48</v>
          </cell>
          <cell r="B1276" t="str">
            <v>FS00</v>
          </cell>
          <cell r="C1276" t="str">
            <v>150000729FS00</v>
          </cell>
          <cell r="D1276">
            <v>150000729</v>
          </cell>
          <cell r="E1276" t="str">
            <v>C48</v>
          </cell>
          <cell r="F1276" t="str">
            <v>UN</v>
          </cell>
          <cell r="G1276">
            <v>211</v>
          </cell>
          <cell r="H1276" t="str">
            <v>FS00</v>
          </cell>
          <cell r="I1276" t="str">
            <v>UN</v>
          </cell>
          <cell r="J1276" t="b">
            <v>1</v>
          </cell>
          <cell r="K1276">
            <v>48</v>
          </cell>
          <cell r="L1276">
            <v>1</v>
          </cell>
          <cell r="M1276">
            <v>48</v>
          </cell>
          <cell r="N1276">
            <v>10128</v>
          </cell>
        </row>
        <row r="1277">
          <cell r="A1277" t="str">
            <v>150000720-C18</v>
          </cell>
          <cell r="B1277" t="str">
            <v>FS00</v>
          </cell>
          <cell r="C1277" t="str">
            <v>150000720FS00</v>
          </cell>
          <cell r="D1277">
            <v>150000720</v>
          </cell>
          <cell r="E1277" t="str">
            <v>C18</v>
          </cell>
          <cell r="F1277" t="str">
            <v>UN</v>
          </cell>
          <cell r="G1277">
            <v>1174.9100000000001</v>
          </cell>
          <cell r="H1277" t="str">
            <v>FS00</v>
          </cell>
          <cell r="I1277" t="str">
            <v>UN</v>
          </cell>
          <cell r="J1277" t="b">
            <v>1</v>
          </cell>
          <cell r="K1277">
            <v>18</v>
          </cell>
          <cell r="L1277">
            <v>1</v>
          </cell>
          <cell r="M1277">
            <v>18</v>
          </cell>
          <cell r="N1277">
            <v>21148.38</v>
          </cell>
        </row>
        <row r="1278">
          <cell r="A1278" t="str">
            <v>104534360-C18</v>
          </cell>
          <cell r="B1278" t="str">
            <v>FS00</v>
          </cell>
          <cell r="C1278" t="str">
            <v>104534360FS00</v>
          </cell>
          <cell r="D1278">
            <v>104534360</v>
          </cell>
          <cell r="E1278" t="str">
            <v>C18</v>
          </cell>
          <cell r="F1278" t="str">
            <v>UN</v>
          </cell>
          <cell r="G1278">
            <v>963</v>
          </cell>
          <cell r="H1278" t="str">
            <v>FS00</v>
          </cell>
          <cell r="I1278" t="str">
            <v>UN</v>
          </cell>
          <cell r="J1278" t="b">
            <v>1</v>
          </cell>
          <cell r="K1278">
            <v>18</v>
          </cell>
          <cell r="L1278">
            <v>1</v>
          </cell>
          <cell r="M1278">
            <v>18</v>
          </cell>
          <cell r="N1278">
            <v>17334</v>
          </cell>
        </row>
        <row r="1279">
          <cell r="A1279" t="str">
            <v>104539400-UN</v>
          </cell>
          <cell r="B1279" t="str">
            <v>FS00</v>
          </cell>
          <cell r="C1279" t="str">
            <v>104539400FS00</v>
          </cell>
          <cell r="D1279">
            <v>104539400</v>
          </cell>
          <cell r="E1279" t="str">
            <v>UN</v>
          </cell>
          <cell r="F1279" t="str">
            <v>UN</v>
          </cell>
          <cell r="G1279">
            <v>77868</v>
          </cell>
          <cell r="H1279" t="str">
            <v>FS00</v>
          </cell>
          <cell r="I1279" t="str">
            <v>UN</v>
          </cell>
          <cell r="J1279" t="b">
            <v>1</v>
          </cell>
          <cell r="K1279">
            <v>1</v>
          </cell>
          <cell r="L1279">
            <v>1</v>
          </cell>
          <cell r="M1279">
            <v>1</v>
          </cell>
          <cell r="N1279">
            <v>77868</v>
          </cell>
        </row>
        <row r="1280">
          <cell r="A1280" t="str">
            <v>104539360-UN</v>
          </cell>
          <cell r="B1280" t="str">
            <v>FS00</v>
          </cell>
          <cell r="C1280" t="str">
            <v>104539360FS00</v>
          </cell>
          <cell r="D1280">
            <v>104539360</v>
          </cell>
          <cell r="E1280" t="str">
            <v>UN</v>
          </cell>
          <cell r="F1280" t="str">
            <v>UN</v>
          </cell>
          <cell r="G1280">
            <v>4790</v>
          </cell>
          <cell r="H1280" t="str">
            <v>FS00</v>
          </cell>
          <cell r="I1280" t="str">
            <v>UN</v>
          </cell>
          <cell r="J1280" t="b">
            <v>1</v>
          </cell>
          <cell r="K1280">
            <v>1</v>
          </cell>
          <cell r="L1280">
            <v>1</v>
          </cell>
          <cell r="M1280">
            <v>1</v>
          </cell>
          <cell r="N1280">
            <v>4790</v>
          </cell>
        </row>
        <row r="1281">
          <cell r="A1281" t="str">
            <v>104540540-UN</v>
          </cell>
          <cell r="B1281" t="str">
            <v>FS00</v>
          </cell>
          <cell r="C1281" t="str">
            <v>104540540FS00</v>
          </cell>
          <cell r="D1281">
            <v>104540540</v>
          </cell>
          <cell r="E1281" t="str">
            <v>UN</v>
          </cell>
          <cell r="F1281" t="str">
            <v>UN</v>
          </cell>
          <cell r="G1281">
            <v>294984</v>
          </cell>
          <cell r="H1281" t="str">
            <v>FS00</v>
          </cell>
          <cell r="I1281" t="str">
            <v>UN</v>
          </cell>
          <cell r="J1281" t="b">
            <v>1</v>
          </cell>
          <cell r="K1281">
            <v>1</v>
          </cell>
          <cell r="L1281">
            <v>1</v>
          </cell>
          <cell r="M1281">
            <v>1</v>
          </cell>
          <cell r="N1281">
            <v>294984</v>
          </cell>
        </row>
        <row r="1282">
          <cell r="A1282" t="str">
            <v>104519920-D10</v>
          </cell>
          <cell r="B1282" t="str">
            <v>FS00</v>
          </cell>
          <cell r="C1282" t="str">
            <v>104519920FS00</v>
          </cell>
          <cell r="D1282">
            <v>104519920</v>
          </cell>
          <cell r="E1282" t="str">
            <v>D10</v>
          </cell>
          <cell r="F1282" t="str">
            <v>UN</v>
          </cell>
          <cell r="G1282">
            <v>1357.53</v>
          </cell>
          <cell r="H1282" t="str">
            <v>FS00</v>
          </cell>
          <cell r="I1282" t="str">
            <v>UN</v>
          </cell>
          <cell r="J1282" t="b">
            <v>1</v>
          </cell>
          <cell r="K1282">
            <v>10</v>
          </cell>
          <cell r="L1282">
            <v>1</v>
          </cell>
          <cell r="M1282">
            <v>10</v>
          </cell>
          <cell r="N1282">
            <v>13575.3</v>
          </cell>
        </row>
        <row r="1283">
          <cell r="A1283" t="str">
            <v>150001807-D05</v>
          </cell>
          <cell r="B1283" t="str">
            <v>FS00</v>
          </cell>
          <cell r="C1283" t="str">
            <v>150001807FS00</v>
          </cell>
          <cell r="D1283">
            <v>150001807</v>
          </cell>
          <cell r="E1283" t="str">
            <v>D05</v>
          </cell>
          <cell r="F1283" t="str">
            <v>UN</v>
          </cell>
          <cell r="G1283">
            <v>2658.42</v>
          </cell>
          <cell r="H1283" t="str">
            <v>FS00</v>
          </cell>
          <cell r="I1283" t="str">
            <v>UN</v>
          </cell>
          <cell r="J1283" t="b">
            <v>1</v>
          </cell>
          <cell r="K1283">
            <v>5</v>
          </cell>
          <cell r="L1283">
            <v>1</v>
          </cell>
          <cell r="M1283">
            <v>5</v>
          </cell>
          <cell r="N1283">
            <v>13292.1</v>
          </cell>
        </row>
        <row r="1284">
          <cell r="A1284" t="str">
            <v>104537640-C10</v>
          </cell>
          <cell r="B1284" t="str">
            <v>FS00</v>
          </cell>
          <cell r="C1284" t="str">
            <v>104537640FS00</v>
          </cell>
          <cell r="D1284">
            <v>104537640</v>
          </cell>
          <cell r="E1284" t="str">
            <v>C10</v>
          </cell>
          <cell r="F1284" t="str">
            <v>UN</v>
          </cell>
          <cell r="G1284">
            <v>889</v>
          </cell>
          <cell r="H1284" t="str">
            <v>FS00</v>
          </cell>
          <cell r="I1284" t="str">
            <v>UN</v>
          </cell>
          <cell r="J1284" t="b">
            <v>1</v>
          </cell>
          <cell r="K1284">
            <v>10</v>
          </cell>
          <cell r="L1284">
            <v>1</v>
          </cell>
          <cell r="M1284">
            <v>10</v>
          </cell>
          <cell r="N1284">
            <v>8890</v>
          </cell>
        </row>
        <row r="1285">
          <cell r="A1285" t="str">
            <v>104535120-D10</v>
          </cell>
          <cell r="B1285" t="str">
            <v>FS00</v>
          </cell>
          <cell r="C1285" t="str">
            <v>104535120FS00</v>
          </cell>
          <cell r="D1285">
            <v>104535120</v>
          </cell>
          <cell r="E1285" t="str">
            <v>D10</v>
          </cell>
          <cell r="F1285" t="str">
            <v>UN</v>
          </cell>
          <cell r="G1285">
            <v>573</v>
          </cell>
          <cell r="H1285" t="str">
            <v>FS00</v>
          </cell>
          <cell r="I1285" t="str">
            <v>UN</v>
          </cell>
          <cell r="J1285" t="b">
            <v>1</v>
          </cell>
          <cell r="K1285">
            <v>10</v>
          </cell>
          <cell r="L1285">
            <v>1</v>
          </cell>
          <cell r="M1285">
            <v>10</v>
          </cell>
          <cell r="N1285">
            <v>5730</v>
          </cell>
        </row>
        <row r="1286">
          <cell r="A1286" t="str">
            <v>104513000-D10</v>
          </cell>
          <cell r="B1286" t="str">
            <v>FS00</v>
          </cell>
          <cell r="C1286" t="str">
            <v>104513000FS00</v>
          </cell>
          <cell r="D1286">
            <v>104513000</v>
          </cell>
          <cell r="E1286" t="str">
            <v>D10</v>
          </cell>
          <cell r="F1286" t="str">
            <v>UN</v>
          </cell>
          <cell r="G1286">
            <v>1291.8389999999999</v>
          </cell>
          <cell r="H1286" t="str">
            <v>FS00</v>
          </cell>
          <cell r="I1286" t="str">
            <v>UN</v>
          </cell>
          <cell r="J1286" t="b">
            <v>1</v>
          </cell>
          <cell r="K1286">
            <v>10</v>
          </cell>
          <cell r="L1286">
            <v>1</v>
          </cell>
          <cell r="M1286">
            <v>10</v>
          </cell>
          <cell r="N1286">
            <v>12918.39</v>
          </cell>
        </row>
        <row r="1287">
          <cell r="A1287" t="str">
            <v>104520620-D05</v>
          </cell>
          <cell r="B1287" t="str">
            <v>FS00</v>
          </cell>
          <cell r="C1287" t="str">
            <v>104520620FS00</v>
          </cell>
          <cell r="D1287">
            <v>104520620</v>
          </cell>
          <cell r="E1287" t="str">
            <v>D05</v>
          </cell>
          <cell r="F1287" t="str">
            <v>UN</v>
          </cell>
          <cell r="G1287">
            <v>2399</v>
          </cell>
          <cell r="H1287" t="str">
            <v>FS00</v>
          </cell>
          <cell r="I1287" t="str">
            <v>UN</v>
          </cell>
          <cell r="J1287" t="b">
            <v>1</v>
          </cell>
          <cell r="K1287">
            <v>5</v>
          </cell>
          <cell r="L1287">
            <v>1</v>
          </cell>
          <cell r="M1287">
            <v>5</v>
          </cell>
          <cell r="N1287">
            <v>11995</v>
          </cell>
        </row>
        <row r="1288">
          <cell r="A1288" t="str">
            <v>104544250-D10</v>
          </cell>
          <cell r="B1288" t="str">
            <v>FS00</v>
          </cell>
          <cell r="C1288" t="str">
            <v>104544250FS00</v>
          </cell>
          <cell r="D1288">
            <v>104544250</v>
          </cell>
          <cell r="E1288" t="str">
            <v>D10</v>
          </cell>
          <cell r="F1288" t="str">
            <v>UN</v>
          </cell>
          <cell r="G1288">
            <v>770</v>
          </cell>
          <cell r="H1288" t="str">
            <v>FS00</v>
          </cell>
          <cell r="I1288" t="str">
            <v>UN</v>
          </cell>
          <cell r="J1288" t="b">
            <v>1</v>
          </cell>
          <cell r="K1288">
            <v>10</v>
          </cell>
          <cell r="L1288">
            <v>1</v>
          </cell>
          <cell r="M1288">
            <v>10</v>
          </cell>
          <cell r="N1288">
            <v>7700</v>
          </cell>
        </row>
        <row r="1289">
          <cell r="A1289" t="str">
            <v>150001092-C10</v>
          </cell>
          <cell r="B1289" t="str">
            <v>FS00</v>
          </cell>
          <cell r="C1289" t="str">
            <v>150001092FS00</v>
          </cell>
          <cell r="D1289">
            <v>150001092</v>
          </cell>
          <cell r="E1289" t="str">
            <v>C10</v>
          </cell>
          <cell r="F1289" t="str">
            <v>UN</v>
          </cell>
          <cell r="G1289">
            <v>2615.37</v>
          </cell>
          <cell r="H1289" t="str">
            <v>FS00</v>
          </cell>
          <cell r="I1289" t="str">
            <v>UN</v>
          </cell>
          <cell r="J1289" t="b">
            <v>1</v>
          </cell>
          <cell r="K1289">
            <v>10</v>
          </cell>
          <cell r="L1289">
            <v>1</v>
          </cell>
          <cell r="M1289">
            <v>10</v>
          </cell>
          <cell r="N1289">
            <v>26153.699999999997</v>
          </cell>
        </row>
        <row r="1290">
          <cell r="A1290" t="str">
            <v>104529990-D05</v>
          </cell>
          <cell r="B1290" t="str">
            <v>FS00</v>
          </cell>
          <cell r="C1290" t="str">
            <v>104529990FS00</v>
          </cell>
          <cell r="D1290">
            <v>104529990</v>
          </cell>
          <cell r="E1290" t="str">
            <v>D05</v>
          </cell>
          <cell r="F1290" t="str">
            <v>UN</v>
          </cell>
          <cell r="G1290">
            <v>2500</v>
          </cell>
          <cell r="H1290" t="str">
            <v>FS00</v>
          </cell>
          <cell r="I1290" t="str">
            <v>UN</v>
          </cell>
          <cell r="J1290" t="b">
            <v>1</v>
          </cell>
          <cell r="K1290">
            <v>5</v>
          </cell>
          <cell r="L1290">
            <v>1</v>
          </cell>
          <cell r="M1290">
            <v>5</v>
          </cell>
          <cell r="N1290">
            <v>12500</v>
          </cell>
        </row>
        <row r="1291">
          <cell r="A1291" t="str">
            <v>104546960-C10</v>
          </cell>
          <cell r="B1291" t="str">
            <v>FS00</v>
          </cell>
          <cell r="C1291" t="str">
            <v>104546960FS00</v>
          </cell>
          <cell r="D1291">
            <v>104546960</v>
          </cell>
          <cell r="E1291" t="str">
            <v>C10</v>
          </cell>
          <cell r="F1291" t="str">
            <v>UN</v>
          </cell>
          <cell r="G1291">
            <v>780</v>
          </cell>
          <cell r="H1291" t="str">
            <v>FS00</v>
          </cell>
          <cell r="I1291" t="str">
            <v>UN</v>
          </cell>
          <cell r="J1291" t="b">
            <v>1</v>
          </cell>
          <cell r="K1291">
            <v>10</v>
          </cell>
          <cell r="L1291">
            <v>1</v>
          </cell>
          <cell r="M1291">
            <v>10</v>
          </cell>
          <cell r="N1291">
            <v>7800</v>
          </cell>
        </row>
        <row r="1292">
          <cell r="A1292" t="str">
            <v>104534660-D20</v>
          </cell>
          <cell r="B1292" t="str">
            <v>FS00</v>
          </cell>
          <cell r="C1292" t="str">
            <v>104534660FS00</v>
          </cell>
          <cell r="D1292">
            <v>104534660</v>
          </cell>
          <cell r="E1292" t="str">
            <v>D20</v>
          </cell>
          <cell r="F1292" t="str">
            <v>UN</v>
          </cell>
          <cell r="G1292">
            <v>773</v>
          </cell>
          <cell r="H1292" t="str">
            <v>FS00</v>
          </cell>
          <cell r="I1292" t="str">
            <v>UN</v>
          </cell>
          <cell r="J1292" t="b">
            <v>1</v>
          </cell>
          <cell r="K1292">
            <v>20</v>
          </cell>
          <cell r="L1292">
            <v>1</v>
          </cell>
          <cell r="M1292">
            <v>20</v>
          </cell>
          <cell r="N1292">
            <v>15460</v>
          </cell>
        </row>
        <row r="1293">
          <cell r="A1293" t="str">
            <v>150000893-C20</v>
          </cell>
          <cell r="B1293" t="str">
            <v>FS00</v>
          </cell>
          <cell r="C1293" t="str">
            <v>150000893FS00</v>
          </cell>
          <cell r="D1293">
            <v>150000893</v>
          </cell>
          <cell r="E1293" t="str">
            <v>C20</v>
          </cell>
          <cell r="F1293" t="str">
            <v>UN</v>
          </cell>
          <cell r="G1293">
            <v>979.13</v>
          </cell>
          <cell r="H1293" t="str">
            <v>FS00</v>
          </cell>
          <cell r="I1293" t="str">
            <v>UN</v>
          </cell>
          <cell r="J1293" t="b">
            <v>1</v>
          </cell>
          <cell r="K1293">
            <v>20</v>
          </cell>
          <cell r="L1293">
            <v>1</v>
          </cell>
          <cell r="M1293">
            <v>20</v>
          </cell>
          <cell r="N1293">
            <v>19582.599999999999</v>
          </cell>
        </row>
        <row r="1294">
          <cell r="A1294" t="str">
            <v>104534100-C18</v>
          </cell>
          <cell r="B1294" t="str">
            <v>FS00</v>
          </cell>
          <cell r="C1294" t="str">
            <v>104534100FS00</v>
          </cell>
          <cell r="D1294">
            <v>104534100</v>
          </cell>
          <cell r="E1294" t="str">
            <v>C18</v>
          </cell>
          <cell r="F1294" t="str">
            <v>UN</v>
          </cell>
          <cell r="G1294">
            <v>803</v>
          </cell>
          <cell r="H1294" t="str">
            <v>FS00</v>
          </cell>
          <cell r="I1294" t="str">
            <v>UN</v>
          </cell>
          <cell r="J1294" t="b">
            <v>1</v>
          </cell>
          <cell r="K1294">
            <v>18</v>
          </cell>
          <cell r="L1294">
            <v>1</v>
          </cell>
          <cell r="M1294">
            <v>18</v>
          </cell>
          <cell r="N1294">
            <v>14454</v>
          </cell>
        </row>
        <row r="1295">
          <cell r="A1295" t="str">
            <v>104528710-C16</v>
          </cell>
          <cell r="B1295" t="str">
            <v>FS00</v>
          </cell>
          <cell r="C1295" t="str">
            <v>104528710FS00</v>
          </cell>
          <cell r="D1295">
            <v>104528710</v>
          </cell>
          <cell r="E1295" t="str">
            <v>C16</v>
          </cell>
          <cell r="F1295" t="str">
            <v>UN</v>
          </cell>
          <cell r="G1295">
            <v>1705</v>
          </cell>
          <cell r="H1295" t="str">
            <v>FS00</v>
          </cell>
          <cell r="I1295" t="str">
            <v>UN</v>
          </cell>
          <cell r="J1295" t="b">
            <v>1</v>
          </cell>
          <cell r="K1295">
            <v>16</v>
          </cell>
          <cell r="L1295">
            <v>1</v>
          </cell>
          <cell r="M1295">
            <v>16</v>
          </cell>
          <cell r="N1295">
            <v>27280</v>
          </cell>
        </row>
        <row r="1296">
          <cell r="A1296" t="str">
            <v>104527560-C16</v>
          </cell>
          <cell r="B1296" t="str">
            <v>FS00</v>
          </cell>
          <cell r="C1296" t="str">
            <v>104527560FS00</v>
          </cell>
          <cell r="D1296">
            <v>104527560</v>
          </cell>
          <cell r="E1296" t="str">
            <v>C16</v>
          </cell>
          <cell r="F1296" t="str">
            <v>UN</v>
          </cell>
          <cell r="G1296">
            <v>540</v>
          </cell>
          <cell r="H1296" t="str">
            <v>FS00</v>
          </cell>
          <cell r="I1296" t="str">
            <v>UN</v>
          </cell>
          <cell r="J1296" t="b">
            <v>1</v>
          </cell>
          <cell r="K1296">
            <v>16</v>
          </cell>
          <cell r="L1296">
            <v>1</v>
          </cell>
          <cell r="M1296">
            <v>16</v>
          </cell>
          <cell r="N1296">
            <v>8640</v>
          </cell>
        </row>
        <row r="1297">
          <cell r="A1297" t="str">
            <v>104527550-C10</v>
          </cell>
          <cell r="B1297" t="str">
            <v>FS00</v>
          </cell>
          <cell r="C1297" t="str">
            <v>104527550FS00</v>
          </cell>
          <cell r="D1297">
            <v>104527550</v>
          </cell>
          <cell r="E1297" t="str">
            <v>C10</v>
          </cell>
          <cell r="F1297" t="str">
            <v>UN</v>
          </cell>
          <cell r="G1297">
            <v>920</v>
          </cell>
          <cell r="H1297" t="str">
            <v>FS00</v>
          </cell>
          <cell r="I1297" t="str">
            <v>UN</v>
          </cell>
          <cell r="J1297" t="b">
            <v>1</v>
          </cell>
          <cell r="K1297">
            <v>10</v>
          </cell>
          <cell r="L1297">
            <v>1</v>
          </cell>
          <cell r="M1297">
            <v>10</v>
          </cell>
          <cell r="N1297">
            <v>9200</v>
          </cell>
        </row>
        <row r="1298">
          <cell r="A1298" t="str">
            <v>104548960-UN</v>
          </cell>
          <cell r="B1298" t="str">
            <v>FS00</v>
          </cell>
          <cell r="C1298" t="str">
            <v>104548960FS00</v>
          </cell>
          <cell r="D1298">
            <v>104548960</v>
          </cell>
          <cell r="E1298" t="str">
            <v>UN</v>
          </cell>
          <cell r="F1298" t="str">
            <v>UN</v>
          </cell>
          <cell r="G1298">
            <v>22600</v>
          </cell>
          <cell r="H1298" t="str">
            <v>FS00</v>
          </cell>
          <cell r="I1298" t="str">
            <v>UN</v>
          </cell>
          <cell r="J1298" t="b">
            <v>1</v>
          </cell>
          <cell r="K1298">
            <v>1</v>
          </cell>
          <cell r="L1298">
            <v>1</v>
          </cell>
          <cell r="M1298">
            <v>1</v>
          </cell>
          <cell r="N1298">
            <v>22600</v>
          </cell>
        </row>
        <row r="1299">
          <cell r="A1299" t="str">
            <v>104000051-C02</v>
          </cell>
          <cell r="B1299" t="str">
            <v>FS00</v>
          </cell>
          <cell r="C1299" t="str">
            <v>104000051FS00</v>
          </cell>
          <cell r="D1299">
            <v>104000051</v>
          </cell>
          <cell r="E1299" t="str">
            <v>C02</v>
          </cell>
          <cell r="F1299" t="str">
            <v>UN</v>
          </cell>
          <cell r="G1299">
            <v>9340.1</v>
          </cell>
          <cell r="H1299" t="str">
            <v>FS00</v>
          </cell>
          <cell r="I1299" t="str">
            <v>UN</v>
          </cell>
          <cell r="J1299" t="b">
            <v>1</v>
          </cell>
          <cell r="K1299">
            <v>2</v>
          </cell>
          <cell r="L1299">
            <v>1</v>
          </cell>
          <cell r="M1299">
            <v>2</v>
          </cell>
          <cell r="N1299">
            <v>18680.2</v>
          </cell>
        </row>
        <row r="1300">
          <cell r="A1300" t="str">
            <v>108000192-Z60</v>
          </cell>
          <cell r="B1300" t="str">
            <v>FS00</v>
          </cell>
          <cell r="C1300" t="str">
            <v>108000192FS00</v>
          </cell>
          <cell r="D1300">
            <v>108000192</v>
          </cell>
          <cell r="E1300" t="str">
            <v>Z60</v>
          </cell>
          <cell r="F1300" t="str">
            <v>UN</v>
          </cell>
          <cell r="G1300">
            <v>200.78281250000001</v>
          </cell>
          <cell r="H1300" t="str">
            <v>FS00</v>
          </cell>
          <cell r="I1300" t="str">
            <v>UN</v>
          </cell>
          <cell r="J1300" t="b">
            <v>1</v>
          </cell>
          <cell r="K1300">
            <v>160</v>
          </cell>
          <cell r="L1300">
            <v>1</v>
          </cell>
          <cell r="M1300">
            <v>160</v>
          </cell>
          <cell r="N1300">
            <v>32125.25</v>
          </cell>
        </row>
        <row r="1301">
          <cell r="A1301" t="str">
            <v>108000191-Z60</v>
          </cell>
          <cell r="B1301" t="str">
            <v>FS00</v>
          </cell>
          <cell r="C1301" t="str">
            <v>108000191FS00</v>
          </cell>
          <cell r="D1301">
            <v>108000191</v>
          </cell>
          <cell r="E1301" t="str">
            <v>Z60</v>
          </cell>
          <cell r="F1301" t="str">
            <v>UN</v>
          </cell>
          <cell r="G1301">
            <v>257.17862500000001</v>
          </cell>
          <cell r="H1301" t="str">
            <v>FS00</v>
          </cell>
          <cell r="I1301" t="str">
            <v>UN</v>
          </cell>
          <cell r="J1301" t="b">
            <v>1</v>
          </cell>
          <cell r="K1301">
            <v>160</v>
          </cell>
          <cell r="L1301">
            <v>1</v>
          </cell>
          <cell r="M1301">
            <v>160</v>
          </cell>
          <cell r="N1301">
            <v>41148.58</v>
          </cell>
        </row>
        <row r="1302">
          <cell r="A1302" t="str">
            <v>104538320-C12</v>
          </cell>
          <cell r="B1302" t="str">
            <v>FS00</v>
          </cell>
          <cell r="C1302" t="str">
            <v>104538320FS00</v>
          </cell>
          <cell r="D1302">
            <v>104538320</v>
          </cell>
          <cell r="E1302" t="str">
            <v>C12</v>
          </cell>
          <cell r="F1302" t="str">
            <v>UN</v>
          </cell>
          <cell r="G1302">
            <v>1595</v>
          </cell>
          <cell r="H1302" t="str">
            <v>FS00</v>
          </cell>
          <cell r="I1302" t="str">
            <v>UN</v>
          </cell>
          <cell r="J1302" t="b">
            <v>1</v>
          </cell>
          <cell r="K1302">
            <v>12</v>
          </cell>
          <cell r="L1302">
            <v>1</v>
          </cell>
          <cell r="M1302">
            <v>12</v>
          </cell>
          <cell r="N1302">
            <v>19140</v>
          </cell>
        </row>
        <row r="1303">
          <cell r="A1303" t="str">
            <v>104532130-C10</v>
          </cell>
          <cell r="B1303" t="str">
            <v>FS00</v>
          </cell>
          <cell r="C1303" t="str">
            <v>104532130FS00</v>
          </cell>
          <cell r="D1303">
            <v>104532130</v>
          </cell>
          <cell r="E1303" t="str">
            <v>C10</v>
          </cell>
          <cell r="F1303" t="str">
            <v>UN</v>
          </cell>
          <cell r="G1303">
            <v>3377</v>
          </cell>
          <cell r="H1303" t="str">
            <v>FS00</v>
          </cell>
          <cell r="I1303" t="str">
            <v>UN</v>
          </cell>
          <cell r="J1303" t="b">
            <v>1</v>
          </cell>
          <cell r="K1303">
            <v>10</v>
          </cell>
          <cell r="L1303">
            <v>1</v>
          </cell>
          <cell r="M1303">
            <v>10</v>
          </cell>
          <cell r="N1303">
            <v>33770</v>
          </cell>
        </row>
        <row r="1304">
          <cell r="A1304" t="str">
            <v>104532140-C10</v>
          </cell>
          <cell r="B1304" t="str">
            <v>FS00</v>
          </cell>
          <cell r="C1304" t="str">
            <v>104532140FS00</v>
          </cell>
          <cell r="D1304">
            <v>104532140</v>
          </cell>
          <cell r="E1304" t="str">
            <v>C10</v>
          </cell>
          <cell r="F1304" t="str">
            <v>UN</v>
          </cell>
          <cell r="G1304">
            <v>3585</v>
          </cell>
          <cell r="H1304" t="str">
            <v>FS00</v>
          </cell>
          <cell r="I1304" t="str">
            <v>UN</v>
          </cell>
          <cell r="J1304" t="b">
            <v>1</v>
          </cell>
          <cell r="K1304">
            <v>10</v>
          </cell>
          <cell r="L1304">
            <v>1</v>
          </cell>
          <cell r="M1304">
            <v>10</v>
          </cell>
          <cell r="N1304">
            <v>35850</v>
          </cell>
        </row>
        <row r="1305">
          <cell r="A1305" t="str">
            <v>108000190-Z60</v>
          </cell>
          <cell r="B1305" t="str">
            <v>FS00</v>
          </cell>
          <cell r="C1305" t="str">
            <v>108000190FS00</v>
          </cell>
          <cell r="D1305">
            <v>108000190</v>
          </cell>
          <cell r="E1305" t="str">
            <v>Z60</v>
          </cell>
          <cell r="F1305" t="str">
            <v>UN</v>
          </cell>
          <cell r="G1305">
            <v>200.64393749999999</v>
          </cell>
          <cell r="H1305" t="str">
            <v>FS00</v>
          </cell>
          <cell r="I1305" t="str">
            <v>UN</v>
          </cell>
          <cell r="J1305" t="b">
            <v>1</v>
          </cell>
          <cell r="K1305">
            <v>160</v>
          </cell>
          <cell r="L1305">
            <v>1</v>
          </cell>
          <cell r="M1305">
            <v>160</v>
          </cell>
          <cell r="N1305">
            <v>32103.03</v>
          </cell>
        </row>
        <row r="1306">
          <cell r="A1306" t="str">
            <v>104510140-C06</v>
          </cell>
          <cell r="B1306" t="str">
            <v>FS00</v>
          </cell>
          <cell r="C1306" t="str">
            <v>104510140FS00</v>
          </cell>
          <cell r="D1306">
            <v>104510140</v>
          </cell>
          <cell r="E1306" t="str">
            <v>C06</v>
          </cell>
          <cell r="F1306" t="str">
            <v>UN</v>
          </cell>
          <cell r="G1306">
            <v>9821.2983333333341</v>
          </cell>
          <cell r="H1306" t="str">
            <v>FS00</v>
          </cell>
          <cell r="I1306" t="str">
            <v>UN</v>
          </cell>
          <cell r="J1306" t="b">
            <v>1</v>
          </cell>
          <cell r="K1306">
            <v>6</v>
          </cell>
          <cell r="L1306">
            <v>1</v>
          </cell>
          <cell r="M1306">
            <v>6</v>
          </cell>
          <cell r="N1306">
            <v>58927.790000000008</v>
          </cell>
        </row>
        <row r="1307">
          <cell r="A1307" t="str">
            <v>104544270-D10</v>
          </cell>
          <cell r="B1307" t="str">
            <v>FS00</v>
          </cell>
          <cell r="C1307" t="str">
            <v>104544270FS00</v>
          </cell>
          <cell r="D1307">
            <v>104544270</v>
          </cell>
          <cell r="E1307" t="str">
            <v>D10</v>
          </cell>
          <cell r="F1307" t="str">
            <v>UN</v>
          </cell>
          <cell r="G1307">
            <v>1750</v>
          </cell>
          <cell r="H1307" t="str">
            <v>FS00</v>
          </cell>
          <cell r="I1307" t="str">
            <v>UN</v>
          </cell>
          <cell r="J1307" t="b">
            <v>1</v>
          </cell>
          <cell r="K1307">
            <v>10</v>
          </cell>
          <cell r="L1307">
            <v>1</v>
          </cell>
          <cell r="M1307">
            <v>10</v>
          </cell>
          <cell r="N1307">
            <v>17500</v>
          </cell>
        </row>
        <row r="1308">
          <cell r="A1308" t="str">
            <v>104535150-D10</v>
          </cell>
          <cell r="B1308" t="str">
            <v>FS00</v>
          </cell>
          <cell r="C1308" t="str">
            <v>104535150FS00</v>
          </cell>
          <cell r="D1308">
            <v>104535150</v>
          </cell>
          <cell r="E1308" t="str">
            <v>D10</v>
          </cell>
          <cell r="F1308" t="str">
            <v>UN</v>
          </cell>
          <cell r="G1308">
            <v>1374</v>
          </cell>
          <cell r="H1308" t="str">
            <v>FS00</v>
          </cell>
          <cell r="I1308" t="str">
            <v>UN</v>
          </cell>
          <cell r="J1308" t="b">
            <v>1</v>
          </cell>
          <cell r="K1308">
            <v>10</v>
          </cell>
          <cell r="L1308">
            <v>1</v>
          </cell>
          <cell r="M1308">
            <v>10</v>
          </cell>
          <cell r="N1308">
            <v>13740</v>
          </cell>
        </row>
        <row r="1309">
          <cell r="A1309" t="str">
            <v>150000776-C10</v>
          </cell>
          <cell r="B1309" t="str">
            <v>FS00</v>
          </cell>
          <cell r="C1309" t="str">
            <v>150000776FS00</v>
          </cell>
          <cell r="D1309">
            <v>150000776</v>
          </cell>
          <cell r="E1309" t="str">
            <v>C10</v>
          </cell>
          <cell r="F1309" t="str">
            <v>UN</v>
          </cell>
          <cell r="G1309">
            <v>1667.76</v>
          </cell>
          <cell r="H1309" t="str">
            <v>FS00</v>
          </cell>
          <cell r="I1309" t="str">
            <v>UN</v>
          </cell>
          <cell r="J1309" t="b">
            <v>1</v>
          </cell>
          <cell r="K1309">
            <v>10</v>
          </cell>
          <cell r="L1309">
            <v>1</v>
          </cell>
          <cell r="M1309">
            <v>10</v>
          </cell>
          <cell r="N1309">
            <v>16677.599999999999</v>
          </cell>
        </row>
        <row r="1310">
          <cell r="A1310" t="str">
            <v>150001771-C05</v>
          </cell>
          <cell r="B1310" t="str">
            <v>FS00</v>
          </cell>
          <cell r="C1310" t="str">
            <v>150001771FS00</v>
          </cell>
          <cell r="D1310">
            <v>150001771</v>
          </cell>
          <cell r="E1310" t="str">
            <v>C05</v>
          </cell>
          <cell r="F1310" t="str">
            <v>UN</v>
          </cell>
          <cell r="G1310">
            <v>1709.09</v>
          </cell>
          <cell r="H1310" t="str">
            <v>FS00</v>
          </cell>
          <cell r="I1310" t="str">
            <v>UN</v>
          </cell>
          <cell r="J1310" t="b">
            <v>1</v>
          </cell>
          <cell r="K1310">
            <v>5</v>
          </cell>
          <cell r="L1310">
            <v>1</v>
          </cell>
          <cell r="M1310">
            <v>5</v>
          </cell>
          <cell r="N1310">
            <v>8545.4499999999989</v>
          </cell>
        </row>
        <row r="1311">
          <cell r="A1311" t="str">
            <v>150000276-C12</v>
          </cell>
          <cell r="B1311" t="str">
            <v>FS00</v>
          </cell>
          <cell r="C1311" t="str">
            <v>150000276FS00</v>
          </cell>
          <cell r="D1311">
            <v>150000276</v>
          </cell>
          <cell r="E1311" t="str">
            <v>C12</v>
          </cell>
          <cell r="F1311" t="str">
            <v>UN</v>
          </cell>
          <cell r="G1311">
            <v>2084.5300000000002</v>
          </cell>
          <cell r="H1311" t="str">
            <v>FS00</v>
          </cell>
          <cell r="I1311" t="str">
            <v>UN</v>
          </cell>
          <cell r="J1311" t="b">
            <v>1</v>
          </cell>
          <cell r="K1311">
            <v>12</v>
          </cell>
          <cell r="L1311">
            <v>1</v>
          </cell>
          <cell r="M1311">
            <v>12</v>
          </cell>
          <cell r="N1311">
            <v>25014.36</v>
          </cell>
        </row>
        <row r="1312">
          <cell r="A1312" t="str">
            <v>150001783-C24</v>
          </cell>
          <cell r="B1312" t="str">
            <v>FS00</v>
          </cell>
          <cell r="C1312" t="str">
            <v>150001783FS00</v>
          </cell>
          <cell r="D1312">
            <v>150001783</v>
          </cell>
          <cell r="E1312" t="str">
            <v>C24</v>
          </cell>
          <cell r="F1312" t="str">
            <v>UN</v>
          </cell>
          <cell r="G1312">
            <v>383.36</v>
          </cell>
          <cell r="H1312" t="str">
            <v>FS00</v>
          </cell>
          <cell r="I1312" t="str">
            <v>UN</v>
          </cell>
          <cell r="J1312" t="b">
            <v>1</v>
          </cell>
          <cell r="K1312">
            <v>24</v>
          </cell>
          <cell r="L1312">
            <v>1</v>
          </cell>
          <cell r="M1312">
            <v>24</v>
          </cell>
          <cell r="N1312">
            <v>9200.64</v>
          </cell>
        </row>
        <row r="1313">
          <cell r="A1313" t="str">
            <v>150001785-C24</v>
          </cell>
          <cell r="B1313" t="str">
            <v>FS00</v>
          </cell>
          <cell r="C1313" t="str">
            <v>150001785FS00</v>
          </cell>
          <cell r="D1313">
            <v>150001785</v>
          </cell>
          <cell r="E1313" t="str">
            <v>C24</v>
          </cell>
          <cell r="F1313" t="str">
            <v>UN</v>
          </cell>
          <cell r="G1313">
            <v>445.57</v>
          </cell>
          <cell r="H1313" t="str">
            <v>FS00</v>
          </cell>
          <cell r="I1313" t="str">
            <v>UN</v>
          </cell>
          <cell r="J1313" t="b">
            <v>1</v>
          </cell>
          <cell r="K1313">
            <v>24</v>
          </cell>
          <cell r="L1313">
            <v>1</v>
          </cell>
          <cell r="M1313">
            <v>24</v>
          </cell>
          <cell r="N1313">
            <v>10693.68</v>
          </cell>
        </row>
        <row r="1314">
          <cell r="A1314" t="str">
            <v>150000095-C06</v>
          </cell>
          <cell r="B1314" t="str">
            <v>FS00</v>
          </cell>
          <cell r="C1314" t="str">
            <v>150000095FS00</v>
          </cell>
          <cell r="D1314">
            <v>150000095</v>
          </cell>
          <cell r="E1314" t="str">
            <v>C06</v>
          </cell>
          <cell r="F1314" t="str">
            <v>UN</v>
          </cell>
          <cell r="G1314">
            <v>6480.12</v>
          </cell>
          <cell r="H1314" t="str">
            <v>FS00</v>
          </cell>
          <cell r="I1314" t="str">
            <v>UN</v>
          </cell>
          <cell r="J1314" t="b">
            <v>1</v>
          </cell>
          <cell r="K1314">
            <v>6</v>
          </cell>
          <cell r="L1314">
            <v>1</v>
          </cell>
          <cell r="M1314">
            <v>6</v>
          </cell>
          <cell r="N1314">
            <v>38880.720000000001</v>
          </cell>
        </row>
        <row r="1315">
          <cell r="A1315" t="str">
            <v>150001530-C12</v>
          </cell>
          <cell r="B1315" t="str">
            <v>FS00</v>
          </cell>
          <cell r="C1315" t="str">
            <v>150001530FS00</v>
          </cell>
          <cell r="D1315">
            <v>150001530</v>
          </cell>
          <cell r="E1315" t="str">
            <v>C12</v>
          </cell>
          <cell r="F1315" t="str">
            <v>UN</v>
          </cell>
          <cell r="G1315">
            <v>8758.36</v>
          </cell>
          <cell r="H1315" t="str">
            <v>FS00</v>
          </cell>
          <cell r="I1315" t="str">
            <v>UN</v>
          </cell>
          <cell r="J1315" t="b">
            <v>1</v>
          </cell>
          <cell r="K1315">
            <v>12</v>
          </cell>
          <cell r="L1315">
            <v>1</v>
          </cell>
          <cell r="M1315">
            <v>12</v>
          </cell>
          <cell r="N1315">
            <v>105100.32</v>
          </cell>
        </row>
        <row r="1316">
          <cell r="A1316" t="str">
            <v>150001765-C20</v>
          </cell>
          <cell r="B1316" t="str">
            <v>FS00</v>
          </cell>
          <cell r="C1316" t="str">
            <v>150001765FS00</v>
          </cell>
          <cell r="D1316">
            <v>150001765</v>
          </cell>
          <cell r="E1316" t="str">
            <v>C20</v>
          </cell>
          <cell r="F1316" t="str">
            <v>UN</v>
          </cell>
          <cell r="G1316">
            <v>1143.83</v>
          </cell>
          <cell r="H1316" t="str">
            <v>FS00</v>
          </cell>
          <cell r="I1316" t="str">
            <v>UN</v>
          </cell>
          <cell r="J1316" t="b">
            <v>1</v>
          </cell>
          <cell r="K1316">
            <v>20</v>
          </cell>
          <cell r="L1316">
            <v>1</v>
          </cell>
          <cell r="M1316">
            <v>20</v>
          </cell>
          <cell r="N1316">
            <v>22876.6</v>
          </cell>
        </row>
        <row r="1317">
          <cell r="A1317" t="str">
            <v>150001793-C20</v>
          </cell>
          <cell r="B1317" t="str">
            <v>FS00</v>
          </cell>
          <cell r="C1317" t="str">
            <v>150001793FS00</v>
          </cell>
          <cell r="D1317">
            <v>150001793</v>
          </cell>
          <cell r="E1317" t="str">
            <v>C20</v>
          </cell>
          <cell r="F1317" t="str">
            <v>UN</v>
          </cell>
          <cell r="G1317">
            <v>1569.96</v>
          </cell>
          <cell r="H1317" t="str">
            <v>FS00</v>
          </cell>
          <cell r="I1317" t="str">
            <v>UN</v>
          </cell>
          <cell r="J1317" t="b">
            <v>1</v>
          </cell>
          <cell r="K1317">
            <v>20</v>
          </cell>
          <cell r="L1317">
            <v>1</v>
          </cell>
          <cell r="M1317">
            <v>20</v>
          </cell>
          <cell r="N1317">
            <v>31399.200000000001</v>
          </cell>
        </row>
        <row r="1318">
          <cell r="A1318" t="str">
            <v>150001768-C14</v>
          </cell>
          <cell r="B1318" t="str">
            <v>FS00</v>
          </cell>
          <cell r="C1318" t="str">
            <v>150001768FS00</v>
          </cell>
          <cell r="D1318">
            <v>150001768</v>
          </cell>
          <cell r="E1318" t="str">
            <v>C14</v>
          </cell>
          <cell r="F1318" t="str">
            <v>UN</v>
          </cell>
          <cell r="G1318">
            <v>1094.7</v>
          </cell>
          <cell r="H1318" t="str">
            <v>FS00</v>
          </cell>
          <cell r="I1318" t="str">
            <v>UN</v>
          </cell>
          <cell r="J1318" t="b">
            <v>1</v>
          </cell>
          <cell r="K1318">
            <v>14</v>
          </cell>
          <cell r="L1318">
            <v>1</v>
          </cell>
          <cell r="M1318">
            <v>14</v>
          </cell>
          <cell r="N1318">
            <v>15325.800000000001</v>
          </cell>
        </row>
        <row r="1319">
          <cell r="A1319" t="str">
            <v>150001112-C12</v>
          </cell>
          <cell r="B1319" t="str">
            <v>FS00</v>
          </cell>
          <cell r="C1319" t="str">
            <v>150001112FS00</v>
          </cell>
          <cell r="D1319">
            <v>150001112</v>
          </cell>
          <cell r="E1319" t="str">
            <v>C12</v>
          </cell>
          <cell r="F1319" t="str">
            <v>UN</v>
          </cell>
          <cell r="G1319">
            <v>1566</v>
          </cell>
          <cell r="H1319" t="str">
            <v>FS00</v>
          </cell>
          <cell r="I1319" t="str">
            <v>UN</v>
          </cell>
          <cell r="J1319" t="b">
            <v>1</v>
          </cell>
          <cell r="K1319">
            <v>12</v>
          </cell>
          <cell r="L1319">
            <v>1</v>
          </cell>
          <cell r="M1319">
            <v>12</v>
          </cell>
          <cell r="N1319">
            <v>18792</v>
          </cell>
        </row>
        <row r="1320">
          <cell r="A1320" t="str">
            <v>104530320-C05</v>
          </cell>
          <cell r="B1320" t="str">
            <v>FS00</v>
          </cell>
          <cell r="C1320" t="str">
            <v>104530320FS00</v>
          </cell>
          <cell r="D1320">
            <v>104530320</v>
          </cell>
          <cell r="E1320" t="str">
            <v>C05</v>
          </cell>
          <cell r="F1320" t="str">
            <v>UN</v>
          </cell>
          <cell r="G1320">
            <v>2490</v>
          </cell>
          <cell r="H1320" t="str">
            <v>FS00</v>
          </cell>
          <cell r="I1320" t="str">
            <v>UN</v>
          </cell>
          <cell r="J1320" t="b">
            <v>1</v>
          </cell>
          <cell r="K1320">
            <v>5</v>
          </cell>
          <cell r="L1320">
            <v>1</v>
          </cell>
          <cell r="M1320">
            <v>5</v>
          </cell>
          <cell r="N1320">
            <v>12450</v>
          </cell>
        </row>
        <row r="1321">
          <cell r="A1321" t="str">
            <v>104538060-C10</v>
          </cell>
          <cell r="B1321" t="str">
            <v>FS00</v>
          </cell>
          <cell r="C1321" t="str">
            <v>104538060FS00</v>
          </cell>
          <cell r="D1321">
            <v>104538060</v>
          </cell>
          <cell r="E1321" t="str">
            <v>C10</v>
          </cell>
          <cell r="F1321" t="str">
            <v>UN</v>
          </cell>
          <cell r="G1321">
            <v>1993</v>
          </cell>
          <cell r="H1321" t="str">
            <v>FS00</v>
          </cell>
          <cell r="I1321" t="str">
            <v>UN</v>
          </cell>
          <cell r="J1321" t="b">
            <v>1</v>
          </cell>
          <cell r="K1321">
            <v>10</v>
          </cell>
          <cell r="L1321">
            <v>1</v>
          </cell>
          <cell r="M1321">
            <v>10</v>
          </cell>
          <cell r="N1321">
            <v>19930</v>
          </cell>
        </row>
        <row r="1322">
          <cell r="A1322" t="str">
            <v>150000883-C16</v>
          </cell>
          <cell r="B1322" t="str">
            <v>FS00</v>
          </cell>
          <cell r="C1322" t="str">
            <v>150000883FS00</v>
          </cell>
          <cell r="D1322">
            <v>150000883</v>
          </cell>
          <cell r="E1322" t="str">
            <v>C16</v>
          </cell>
          <cell r="F1322" t="str">
            <v>UN</v>
          </cell>
          <cell r="G1322">
            <v>1562.97</v>
          </cell>
          <cell r="H1322" t="str">
            <v>FS00</v>
          </cell>
          <cell r="I1322" t="str">
            <v>UN</v>
          </cell>
          <cell r="J1322" t="b">
            <v>1</v>
          </cell>
          <cell r="K1322">
            <v>16</v>
          </cell>
          <cell r="L1322">
            <v>1</v>
          </cell>
          <cell r="M1322">
            <v>16</v>
          </cell>
          <cell r="N1322">
            <v>25007.52</v>
          </cell>
        </row>
        <row r="1323">
          <cell r="A1323" t="str">
            <v>104525460-C06</v>
          </cell>
          <cell r="B1323" t="str">
            <v>FS00</v>
          </cell>
          <cell r="C1323" t="str">
            <v>104525460FS00</v>
          </cell>
          <cell r="D1323">
            <v>104525460</v>
          </cell>
          <cell r="E1323" t="str">
            <v>C06</v>
          </cell>
          <cell r="F1323" t="str">
            <v>UN</v>
          </cell>
          <cell r="G1323">
            <v>3299</v>
          </cell>
          <cell r="H1323" t="str">
            <v>FS00</v>
          </cell>
          <cell r="I1323" t="str">
            <v>UN</v>
          </cell>
          <cell r="J1323" t="b">
            <v>1</v>
          </cell>
          <cell r="K1323">
            <v>6</v>
          </cell>
          <cell r="L1323">
            <v>1</v>
          </cell>
          <cell r="M1323">
            <v>6</v>
          </cell>
          <cell r="N1323">
            <v>19794</v>
          </cell>
        </row>
        <row r="1324">
          <cell r="A1324" t="str">
            <v>150000158-C05</v>
          </cell>
          <cell r="B1324" t="str">
            <v>FS00</v>
          </cell>
          <cell r="C1324" t="str">
            <v>150000158FS00</v>
          </cell>
          <cell r="D1324">
            <v>150000158</v>
          </cell>
          <cell r="E1324" t="str">
            <v>C05</v>
          </cell>
          <cell r="F1324" t="str">
            <v>UN</v>
          </cell>
          <cell r="G1324">
            <v>9424</v>
          </cell>
          <cell r="H1324" t="str">
            <v>FS00</v>
          </cell>
          <cell r="I1324" t="str">
            <v>UN</v>
          </cell>
          <cell r="J1324" t="b">
            <v>1</v>
          </cell>
          <cell r="K1324">
            <v>5</v>
          </cell>
          <cell r="L1324">
            <v>1</v>
          </cell>
          <cell r="M1324">
            <v>5</v>
          </cell>
          <cell r="N1324">
            <v>47120</v>
          </cell>
        </row>
        <row r="1325">
          <cell r="A1325" t="str">
            <v>150000003-C10</v>
          </cell>
          <cell r="B1325" t="str">
            <v>FS00</v>
          </cell>
          <cell r="C1325" t="str">
            <v>150000003FS00</v>
          </cell>
          <cell r="D1325">
            <v>150000003</v>
          </cell>
          <cell r="E1325" t="str">
            <v>C10</v>
          </cell>
          <cell r="F1325" t="str">
            <v>UN</v>
          </cell>
          <cell r="G1325">
            <v>3213.13</v>
          </cell>
          <cell r="H1325" t="str">
            <v>FS00</v>
          </cell>
          <cell r="I1325" t="str">
            <v>UN</v>
          </cell>
          <cell r="J1325" t="b">
            <v>1</v>
          </cell>
          <cell r="K1325">
            <v>10</v>
          </cell>
          <cell r="L1325">
            <v>1</v>
          </cell>
          <cell r="M1325">
            <v>10</v>
          </cell>
          <cell r="N1325">
            <v>32131.300000000003</v>
          </cell>
        </row>
        <row r="1326">
          <cell r="A1326" t="str">
            <v>104540330-D30</v>
          </cell>
          <cell r="B1326" t="str">
            <v>FS00</v>
          </cell>
          <cell r="C1326" t="str">
            <v>104540330FS00</v>
          </cell>
          <cell r="D1326">
            <v>104540330</v>
          </cell>
          <cell r="E1326" t="str">
            <v>D30</v>
          </cell>
          <cell r="F1326" t="str">
            <v>UN</v>
          </cell>
          <cell r="G1326">
            <v>464</v>
          </cell>
          <cell r="H1326" t="str">
            <v>FS00</v>
          </cell>
          <cell r="I1326" t="str">
            <v>UN</v>
          </cell>
          <cell r="J1326" t="b">
            <v>1</v>
          </cell>
          <cell r="K1326">
            <v>30</v>
          </cell>
          <cell r="L1326">
            <v>1</v>
          </cell>
          <cell r="M1326">
            <v>30</v>
          </cell>
          <cell r="N1326">
            <v>13920</v>
          </cell>
        </row>
        <row r="1327">
          <cell r="A1327" t="str">
            <v>102500012-C12</v>
          </cell>
          <cell r="B1327" t="str">
            <v>FS00</v>
          </cell>
          <cell r="C1327" t="str">
            <v>102500012FS00</v>
          </cell>
          <cell r="D1327">
            <v>102500012</v>
          </cell>
          <cell r="E1327" t="str">
            <v>C12</v>
          </cell>
          <cell r="F1327" t="str">
            <v>UN</v>
          </cell>
          <cell r="G1327">
            <v>1395.5</v>
          </cell>
          <cell r="H1327" t="str">
            <v>FS00</v>
          </cell>
          <cell r="I1327" t="str">
            <v>UN</v>
          </cell>
          <cell r="J1327" t="b">
            <v>1</v>
          </cell>
          <cell r="K1327">
            <v>12</v>
          </cell>
          <cell r="L1327">
            <v>1</v>
          </cell>
          <cell r="M1327">
            <v>12</v>
          </cell>
          <cell r="N1327">
            <v>16746</v>
          </cell>
        </row>
        <row r="1328">
          <cell r="A1328" t="str">
            <v>104540250-C02</v>
          </cell>
          <cell r="B1328" t="str">
            <v>FS00</v>
          </cell>
          <cell r="C1328" t="str">
            <v>104540250FS00</v>
          </cell>
          <cell r="D1328">
            <v>104540250</v>
          </cell>
          <cell r="E1328" t="str">
            <v>C02</v>
          </cell>
          <cell r="F1328" t="str">
            <v>UN</v>
          </cell>
          <cell r="G1328">
            <v>5670</v>
          </cell>
          <cell r="H1328" t="str">
            <v>FS00</v>
          </cell>
          <cell r="I1328" t="str">
            <v>UN</v>
          </cell>
          <cell r="J1328" t="b">
            <v>1</v>
          </cell>
          <cell r="K1328">
            <v>2</v>
          </cell>
          <cell r="L1328">
            <v>1</v>
          </cell>
          <cell r="M1328">
            <v>2</v>
          </cell>
          <cell r="N1328">
            <v>11340</v>
          </cell>
        </row>
        <row r="1329">
          <cell r="A1329" t="str">
            <v>104540240-D30</v>
          </cell>
          <cell r="B1329" t="str">
            <v>FS00</v>
          </cell>
          <cell r="C1329" t="str">
            <v>104540240FS00</v>
          </cell>
          <cell r="D1329">
            <v>104540240</v>
          </cell>
          <cell r="E1329" t="str">
            <v>D30</v>
          </cell>
          <cell r="F1329" t="str">
            <v>UN</v>
          </cell>
          <cell r="G1329">
            <v>464</v>
          </cell>
          <cell r="H1329" t="str">
            <v>FS00</v>
          </cell>
          <cell r="I1329" t="str">
            <v>UN</v>
          </cell>
          <cell r="J1329" t="b">
            <v>1</v>
          </cell>
          <cell r="K1329">
            <v>30</v>
          </cell>
          <cell r="L1329">
            <v>1</v>
          </cell>
          <cell r="M1329">
            <v>30</v>
          </cell>
          <cell r="N1329">
            <v>13920</v>
          </cell>
        </row>
        <row r="1330">
          <cell r="A1330" t="str">
            <v>104540230-D30</v>
          </cell>
          <cell r="B1330" t="str">
            <v>FS00</v>
          </cell>
          <cell r="C1330" t="str">
            <v>104540230FS00</v>
          </cell>
          <cell r="D1330">
            <v>104540230</v>
          </cell>
          <cell r="E1330" t="str">
            <v>D30</v>
          </cell>
          <cell r="F1330" t="str">
            <v>UN</v>
          </cell>
          <cell r="G1330">
            <v>504</v>
          </cell>
          <cell r="H1330" t="str">
            <v>FS00</v>
          </cell>
          <cell r="I1330" t="str">
            <v>UN</v>
          </cell>
          <cell r="J1330" t="b">
            <v>1</v>
          </cell>
          <cell r="K1330">
            <v>30</v>
          </cell>
          <cell r="L1330">
            <v>1</v>
          </cell>
          <cell r="M1330">
            <v>30</v>
          </cell>
          <cell r="N1330">
            <v>15120</v>
          </cell>
        </row>
        <row r="1331">
          <cell r="A1331" t="str">
            <v>104540310-D30</v>
          </cell>
          <cell r="B1331" t="str">
            <v>FS00</v>
          </cell>
          <cell r="C1331" t="str">
            <v>104540310FS00</v>
          </cell>
          <cell r="D1331">
            <v>104540310</v>
          </cell>
          <cell r="E1331" t="str">
            <v>D30</v>
          </cell>
          <cell r="F1331" t="str">
            <v>UN</v>
          </cell>
          <cell r="G1331">
            <v>466</v>
          </cell>
          <cell r="H1331" t="str">
            <v>FS00</v>
          </cell>
          <cell r="I1331" t="str">
            <v>UN</v>
          </cell>
          <cell r="J1331" t="b">
            <v>1</v>
          </cell>
          <cell r="K1331">
            <v>30</v>
          </cell>
          <cell r="L1331">
            <v>1</v>
          </cell>
          <cell r="M1331">
            <v>30</v>
          </cell>
          <cell r="N1331">
            <v>13980</v>
          </cell>
        </row>
        <row r="1332">
          <cell r="A1332" t="str">
            <v>104540190-C02</v>
          </cell>
          <cell r="B1332" t="str">
            <v>FS00</v>
          </cell>
          <cell r="C1332" t="str">
            <v>104540190FS00</v>
          </cell>
          <cell r="D1332">
            <v>104540190</v>
          </cell>
          <cell r="E1332" t="str">
            <v>C02</v>
          </cell>
          <cell r="F1332" t="str">
            <v>UN</v>
          </cell>
          <cell r="G1332">
            <v>5670</v>
          </cell>
          <cell r="H1332" t="str">
            <v>FS00</v>
          </cell>
          <cell r="I1332" t="str">
            <v>UN</v>
          </cell>
          <cell r="J1332" t="b">
            <v>1</v>
          </cell>
          <cell r="K1332">
            <v>2</v>
          </cell>
          <cell r="L1332">
            <v>1</v>
          </cell>
          <cell r="M1332">
            <v>2</v>
          </cell>
          <cell r="N1332">
            <v>11340</v>
          </cell>
        </row>
        <row r="1333">
          <cell r="A1333" t="str">
            <v>102500080-C12</v>
          </cell>
          <cell r="B1333" t="str">
            <v>FS00</v>
          </cell>
          <cell r="C1333" t="str">
            <v>102500080FS00</v>
          </cell>
          <cell r="D1333">
            <v>102500080</v>
          </cell>
          <cell r="E1333" t="str">
            <v>C12</v>
          </cell>
          <cell r="F1333" t="str">
            <v>UN</v>
          </cell>
          <cell r="G1333">
            <v>1382.3458333333333</v>
          </cell>
          <cell r="H1333" t="str">
            <v>FS00</v>
          </cell>
          <cell r="I1333" t="str">
            <v>UN</v>
          </cell>
          <cell r="J1333" t="b">
            <v>1</v>
          </cell>
          <cell r="K1333">
            <v>12</v>
          </cell>
          <cell r="L1333">
            <v>1</v>
          </cell>
          <cell r="M1333">
            <v>12</v>
          </cell>
          <cell r="N1333">
            <v>16588.150000000001</v>
          </cell>
        </row>
        <row r="1334">
          <cell r="A1334" t="str">
            <v>150001309-D25</v>
          </cell>
          <cell r="B1334" t="str">
            <v>FS00</v>
          </cell>
          <cell r="C1334" t="str">
            <v>150001309FS00</v>
          </cell>
          <cell r="D1334">
            <v>150001309</v>
          </cell>
          <cell r="E1334" t="str">
            <v>D25</v>
          </cell>
          <cell r="F1334" t="str">
            <v>UN</v>
          </cell>
          <cell r="G1334">
            <v>492.07</v>
          </cell>
          <cell r="H1334" t="str">
            <v>FS00</v>
          </cell>
          <cell r="I1334" t="str">
            <v>UN</v>
          </cell>
          <cell r="J1334" t="b">
            <v>1</v>
          </cell>
          <cell r="K1334">
            <v>25</v>
          </cell>
          <cell r="L1334">
            <v>1</v>
          </cell>
          <cell r="M1334">
            <v>25</v>
          </cell>
          <cell r="N1334">
            <v>12301.75</v>
          </cell>
        </row>
        <row r="1335">
          <cell r="A1335" t="str">
            <v>104539280-C30</v>
          </cell>
          <cell r="B1335" t="str">
            <v>FS00</v>
          </cell>
          <cell r="C1335" t="str">
            <v>104539280FS00</v>
          </cell>
          <cell r="D1335">
            <v>104539280</v>
          </cell>
          <cell r="E1335" t="str">
            <v>C30</v>
          </cell>
          <cell r="F1335" t="str">
            <v>UN</v>
          </cell>
          <cell r="G1335">
            <v>1390</v>
          </cell>
          <cell r="H1335" t="str">
            <v>FS00</v>
          </cell>
          <cell r="I1335" t="str">
            <v>UN</v>
          </cell>
          <cell r="J1335" t="b">
            <v>1</v>
          </cell>
          <cell r="K1335">
            <v>30</v>
          </cell>
          <cell r="L1335">
            <v>1</v>
          </cell>
          <cell r="M1335">
            <v>30</v>
          </cell>
          <cell r="N1335">
            <v>41700</v>
          </cell>
        </row>
        <row r="1336">
          <cell r="A1336" t="str">
            <v>102500041-C12</v>
          </cell>
          <cell r="B1336" t="str">
            <v>FS00</v>
          </cell>
          <cell r="C1336" t="str">
            <v>102500041FS00</v>
          </cell>
          <cell r="D1336">
            <v>102500041</v>
          </cell>
          <cell r="E1336" t="str">
            <v>C12</v>
          </cell>
          <cell r="F1336" t="str">
            <v>UN</v>
          </cell>
          <cell r="G1336">
            <v>1334.25</v>
          </cell>
          <cell r="H1336" t="str">
            <v>FS00</v>
          </cell>
          <cell r="I1336" t="str">
            <v>UN</v>
          </cell>
          <cell r="J1336" t="b">
            <v>1</v>
          </cell>
          <cell r="K1336">
            <v>12</v>
          </cell>
          <cell r="L1336">
            <v>1</v>
          </cell>
          <cell r="M1336">
            <v>12</v>
          </cell>
          <cell r="N1336">
            <v>16011</v>
          </cell>
        </row>
        <row r="1337">
          <cell r="A1337" t="str">
            <v>104544170-C06</v>
          </cell>
          <cell r="B1337" t="str">
            <v>FS00</v>
          </cell>
          <cell r="C1337" t="str">
            <v>104544170FS00</v>
          </cell>
          <cell r="D1337">
            <v>104544170</v>
          </cell>
          <cell r="E1337" t="str">
            <v>C06</v>
          </cell>
          <cell r="F1337" t="str">
            <v>UN</v>
          </cell>
          <cell r="G1337">
            <v>2184</v>
          </cell>
          <cell r="H1337" t="str">
            <v>FS00</v>
          </cell>
          <cell r="I1337" t="str">
            <v>UN</v>
          </cell>
          <cell r="J1337" t="b">
            <v>1</v>
          </cell>
          <cell r="K1337">
            <v>6</v>
          </cell>
          <cell r="L1337">
            <v>1</v>
          </cell>
          <cell r="M1337">
            <v>6</v>
          </cell>
          <cell r="N1337">
            <v>13104</v>
          </cell>
        </row>
        <row r="1338">
          <cell r="A1338" t="str">
            <v>104544180-UN</v>
          </cell>
          <cell r="B1338" t="str">
            <v>FS00</v>
          </cell>
          <cell r="C1338" t="str">
            <v>104544180FS00</v>
          </cell>
          <cell r="D1338">
            <v>104544180</v>
          </cell>
          <cell r="E1338" t="str">
            <v>UN</v>
          </cell>
          <cell r="F1338" t="str">
            <v>UN</v>
          </cell>
          <cell r="G1338">
            <v>24077</v>
          </cell>
          <cell r="H1338" t="str">
            <v>FS00</v>
          </cell>
          <cell r="I1338" t="str">
            <v>UN</v>
          </cell>
          <cell r="J1338" t="b">
            <v>1</v>
          </cell>
          <cell r="K1338">
            <v>1</v>
          </cell>
          <cell r="L1338">
            <v>1</v>
          </cell>
          <cell r="M1338">
            <v>1</v>
          </cell>
          <cell r="N1338">
            <v>24077</v>
          </cell>
        </row>
        <row r="1339">
          <cell r="A1339" t="str">
            <v>102500010-C15</v>
          </cell>
          <cell r="B1339" t="str">
            <v>FS00</v>
          </cell>
          <cell r="C1339" t="str">
            <v>102500010FS00</v>
          </cell>
          <cell r="D1339">
            <v>102500010</v>
          </cell>
          <cell r="E1339" t="str">
            <v>C15</v>
          </cell>
          <cell r="F1339" t="str">
            <v>UN</v>
          </cell>
          <cell r="G1339">
            <v>2341.1999999999998</v>
          </cell>
          <cell r="H1339" t="str">
            <v>FS00</v>
          </cell>
          <cell r="I1339" t="str">
            <v>UN</v>
          </cell>
          <cell r="J1339" t="b">
            <v>1</v>
          </cell>
          <cell r="K1339">
            <v>15</v>
          </cell>
          <cell r="L1339">
            <v>1</v>
          </cell>
          <cell r="M1339">
            <v>15</v>
          </cell>
          <cell r="N1339">
            <v>35118</v>
          </cell>
        </row>
        <row r="1340">
          <cell r="A1340" t="str">
            <v>104540280-C24</v>
          </cell>
          <cell r="B1340" t="str">
            <v>FS00</v>
          </cell>
          <cell r="C1340" t="str">
            <v>104540280FS00</v>
          </cell>
          <cell r="D1340">
            <v>104540280</v>
          </cell>
          <cell r="E1340" t="str">
            <v>C24</v>
          </cell>
          <cell r="F1340" t="str">
            <v>UN</v>
          </cell>
          <cell r="G1340">
            <v>1037</v>
          </cell>
          <cell r="H1340" t="str">
            <v>FS00</v>
          </cell>
          <cell r="I1340" t="str">
            <v>UN</v>
          </cell>
          <cell r="J1340" t="b">
            <v>1</v>
          </cell>
          <cell r="K1340">
            <v>24</v>
          </cell>
          <cell r="L1340">
            <v>1</v>
          </cell>
          <cell r="M1340">
            <v>24</v>
          </cell>
          <cell r="N1340">
            <v>24888</v>
          </cell>
        </row>
        <row r="1341">
          <cell r="A1341" t="str">
            <v>102500022-C24</v>
          </cell>
          <cell r="B1341" t="str">
            <v>FS00</v>
          </cell>
          <cell r="C1341" t="str">
            <v>102500022FS00</v>
          </cell>
          <cell r="D1341">
            <v>102500022</v>
          </cell>
          <cell r="E1341" t="str">
            <v>C24</v>
          </cell>
          <cell r="F1341" t="str">
            <v>UN</v>
          </cell>
          <cell r="G1341">
            <v>1086.4570833333332</v>
          </cell>
          <cell r="H1341" t="str">
            <v>FS00</v>
          </cell>
          <cell r="I1341" t="str">
            <v>UN</v>
          </cell>
          <cell r="J1341" t="b">
            <v>1</v>
          </cell>
          <cell r="K1341">
            <v>24</v>
          </cell>
          <cell r="L1341">
            <v>1</v>
          </cell>
          <cell r="M1341">
            <v>24</v>
          </cell>
          <cell r="N1341">
            <v>26074.969999999998</v>
          </cell>
        </row>
        <row r="1342">
          <cell r="A1342" t="str">
            <v>104540200-C02</v>
          </cell>
          <cell r="B1342" t="str">
            <v>FS00</v>
          </cell>
          <cell r="C1342" t="str">
            <v>104540200FS00</v>
          </cell>
          <cell r="D1342">
            <v>104540200</v>
          </cell>
          <cell r="E1342" t="str">
            <v>C02</v>
          </cell>
          <cell r="F1342" t="str">
            <v>UN</v>
          </cell>
          <cell r="G1342">
            <v>5670</v>
          </cell>
          <cell r="H1342" t="str">
            <v>FS00</v>
          </cell>
          <cell r="I1342" t="str">
            <v>UN</v>
          </cell>
          <cell r="J1342" t="b">
            <v>1</v>
          </cell>
          <cell r="K1342">
            <v>2</v>
          </cell>
          <cell r="L1342">
            <v>1</v>
          </cell>
          <cell r="M1342">
            <v>2</v>
          </cell>
          <cell r="N1342">
            <v>11340</v>
          </cell>
        </row>
        <row r="1343">
          <cell r="A1343" t="str">
            <v>104544160-C03</v>
          </cell>
          <cell r="B1343" t="str">
            <v>FS00</v>
          </cell>
          <cell r="C1343" t="str">
            <v>104544160FS00</v>
          </cell>
          <cell r="D1343">
            <v>104544160</v>
          </cell>
          <cell r="E1343" t="str">
            <v>C03</v>
          </cell>
          <cell r="F1343" t="str">
            <v>UN</v>
          </cell>
          <cell r="G1343">
            <v>10795</v>
          </cell>
          <cell r="H1343" t="str">
            <v>FS00</v>
          </cell>
          <cell r="I1343" t="str">
            <v>UN</v>
          </cell>
          <cell r="J1343" t="b">
            <v>1</v>
          </cell>
          <cell r="K1343">
            <v>3</v>
          </cell>
          <cell r="L1343">
            <v>1</v>
          </cell>
          <cell r="M1343">
            <v>3</v>
          </cell>
          <cell r="N1343">
            <v>32385</v>
          </cell>
        </row>
        <row r="1344">
          <cell r="A1344" t="str">
            <v>104544140-C03</v>
          </cell>
          <cell r="B1344" t="str">
            <v>FS00</v>
          </cell>
          <cell r="C1344" t="str">
            <v>104544140FS00</v>
          </cell>
          <cell r="D1344">
            <v>104544140</v>
          </cell>
          <cell r="E1344" t="str">
            <v>C03</v>
          </cell>
          <cell r="F1344" t="str">
            <v>UN</v>
          </cell>
          <cell r="G1344">
            <v>10763</v>
          </cell>
          <cell r="H1344" t="str">
            <v>FS00</v>
          </cell>
          <cell r="I1344" t="str">
            <v>UN</v>
          </cell>
          <cell r="J1344" t="b">
            <v>1</v>
          </cell>
          <cell r="K1344">
            <v>3</v>
          </cell>
          <cell r="L1344">
            <v>1</v>
          </cell>
          <cell r="M1344">
            <v>3</v>
          </cell>
          <cell r="N1344">
            <v>32289</v>
          </cell>
        </row>
        <row r="1345">
          <cell r="A1345" t="str">
            <v>104544200-C06</v>
          </cell>
          <cell r="B1345" t="str">
            <v>FS00</v>
          </cell>
          <cell r="C1345" t="str">
            <v>104544200FS00</v>
          </cell>
          <cell r="D1345">
            <v>104544200</v>
          </cell>
          <cell r="E1345" t="str">
            <v>C06</v>
          </cell>
          <cell r="F1345" t="str">
            <v>UN</v>
          </cell>
          <cell r="G1345">
            <v>4874</v>
          </cell>
          <cell r="H1345" t="str">
            <v>FS00</v>
          </cell>
          <cell r="I1345" t="str">
            <v>UN</v>
          </cell>
          <cell r="J1345" t="b">
            <v>1</v>
          </cell>
          <cell r="K1345">
            <v>6</v>
          </cell>
          <cell r="L1345">
            <v>1</v>
          </cell>
          <cell r="M1345">
            <v>6</v>
          </cell>
          <cell r="N1345">
            <v>29244</v>
          </cell>
        </row>
        <row r="1346">
          <cell r="A1346" t="str">
            <v>104544190-UN</v>
          </cell>
          <cell r="B1346" t="str">
            <v>FS00</v>
          </cell>
          <cell r="C1346" t="str">
            <v>104544190FS00</v>
          </cell>
          <cell r="D1346">
            <v>104544190</v>
          </cell>
          <cell r="E1346" t="str">
            <v>UN</v>
          </cell>
          <cell r="F1346" t="str">
            <v>UN</v>
          </cell>
          <cell r="G1346">
            <v>22206</v>
          </cell>
          <cell r="H1346" t="str">
            <v>FS00</v>
          </cell>
          <cell r="I1346" t="str">
            <v>UN</v>
          </cell>
          <cell r="J1346" t="b">
            <v>1</v>
          </cell>
          <cell r="K1346">
            <v>1</v>
          </cell>
          <cell r="L1346">
            <v>1</v>
          </cell>
          <cell r="M1346">
            <v>1</v>
          </cell>
          <cell r="N1346">
            <v>22206</v>
          </cell>
        </row>
        <row r="1347">
          <cell r="A1347" t="str">
            <v>102500042-C12</v>
          </cell>
          <cell r="B1347" t="str">
            <v>FS00</v>
          </cell>
          <cell r="C1347" t="str">
            <v>102500042FS00</v>
          </cell>
          <cell r="D1347">
            <v>102500042</v>
          </cell>
          <cell r="E1347" t="str">
            <v>C12</v>
          </cell>
          <cell r="F1347" t="str">
            <v>UN</v>
          </cell>
          <cell r="G1347">
            <v>1330.6666666666667</v>
          </cell>
          <cell r="H1347" t="str">
            <v>FS00</v>
          </cell>
          <cell r="I1347" t="str">
            <v>UN</v>
          </cell>
          <cell r="J1347" t="b">
            <v>1</v>
          </cell>
          <cell r="K1347">
            <v>12</v>
          </cell>
          <cell r="L1347">
            <v>1</v>
          </cell>
          <cell r="M1347">
            <v>12</v>
          </cell>
          <cell r="N1347">
            <v>15968</v>
          </cell>
        </row>
        <row r="1348">
          <cell r="A1348" t="str">
            <v>102500017-C14</v>
          </cell>
          <cell r="B1348" t="str">
            <v>FS00</v>
          </cell>
          <cell r="C1348" t="str">
            <v>102500017FS00</v>
          </cell>
          <cell r="D1348">
            <v>102500017</v>
          </cell>
          <cell r="E1348" t="str">
            <v>C14</v>
          </cell>
          <cell r="F1348" t="str">
            <v>UN</v>
          </cell>
          <cell r="G1348">
            <v>1433.162142857143</v>
          </cell>
          <cell r="H1348" t="str">
            <v>FS00</v>
          </cell>
          <cell r="I1348" t="str">
            <v>UN</v>
          </cell>
          <cell r="J1348" t="b">
            <v>1</v>
          </cell>
          <cell r="K1348">
            <v>14</v>
          </cell>
          <cell r="L1348">
            <v>1</v>
          </cell>
          <cell r="M1348">
            <v>14</v>
          </cell>
          <cell r="N1348">
            <v>20064.27</v>
          </cell>
        </row>
        <row r="1349">
          <cell r="A1349" t="str">
            <v>102500009-C14</v>
          </cell>
          <cell r="B1349" t="str">
            <v>FS00</v>
          </cell>
          <cell r="C1349" t="str">
            <v>102500009FS00</v>
          </cell>
          <cell r="D1349">
            <v>102500009</v>
          </cell>
          <cell r="E1349" t="str">
            <v>C14</v>
          </cell>
          <cell r="F1349" t="str">
            <v>UN</v>
          </cell>
          <cell r="G1349">
            <v>1778.5714285714287</v>
          </cell>
          <cell r="H1349" t="str">
            <v>FS00</v>
          </cell>
          <cell r="I1349" t="str">
            <v>UN</v>
          </cell>
          <cell r="J1349" t="b">
            <v>1</v>
          </cell>
          <cell r="K1349">
            <v>14</v>
          </cell>
          <cell r="L1349">
            <v>1</v>
          </cell>
          <cell r="M1349">
            <v>14</v>
          </cell>
          <cell r="N1349">
            <v>24900</v>
          </cell>
        </row>
        <row r="1350">
          <cell r="A1350" t="str">
            <v>104540180-C02</v>
          </cell>
          <cell r="B1350" t="str">
            <v>FS00</v>
          </cell>
          <cell r="C1350" t="str">
            <v>104540180FS00</v>
          </cell>
          <cell r="D1350">
            <v>104540180</v>
          </cell>
          <cell r="E1350" t="str">
            <v>C02</v>
          </cell>
          <cell r="F1350" t="str">
            <v>UN</v>
          </cell>
          <cell r="G1350">
            <v>5592</v>
          </cell>
          <cell r="H1350" t="str">
            <v>FS00</v>
          </cell>
          <cell r="I1350" t="str">
            <v>UN</v>
          </cell>
          <cell r="J1350" t="b">
            <v>1</v>
          </cell>
          <cell r="K1350">
            <v>2</v>
          </cell>
          <cell r="L1350">
            <v>1</v>
          </cell>
          <cell r="M1350">
            <v>2</v>
          </cell>
          <cell r="N1350">
            <v>11184</v>
          </cell>
        </row>
        <row r="1351">
          <cell r="A1351" t="str">
            <v>104540350-D30</v>
          </cell>
          <cell r="B1351" t="str">
            <v>FS00</v>
          </cell>
          <cell r="C1351" t="str">
            <v>104540350FS00</v>
          </cell>
          <cell r="D1351">
            <v>104540350</v>
          </cell>
          <cell r="E1351" t="str">
            <v>D30</v>
          </cell>
          <cell r="F1351" t="str">
            <v>UN</v>
          </cell>
          <cell r="G1351">
            <v>465</v>
          </cell>
          <cell r="H1351" t="str">
            <v>FS00</v>
          </cell>
          <cell r="I1351" t="str">
            <v>UN</v>
          </cell>
          <cell r="J1351" t="b">
            <v>1</v>
          </cell>
          <cell r="K1351">
            <v>30</v>
          </cell>
          <cell r="L1351">
            <v>1</v>
          </cell>
          <cell r="M1351">
            <v>30</v>
          </cell>
          <cell r="N1351">
            <v>13950</v>
          </cell>
        </row>
        <row r="1352">
          <cell r="A1352" t="str">
            <v>104540360-D30</v>
          </cell>
          <cell r="B1352" t="str">
            <v>FS00</v>
          </cell>
          <cell r="C1352" t="str">
            <v>104540360FS00</v>
          </cell>
          <cell r="D1352">
            <v>104540360</v>
          </cell>
          <cell r="E1352" t="str">
            <v>D30</v>
          </cell>
          <cell r="F1352" t="str">
            <v>UN</v>
          </cell>
          <cell r="G1352">
            <v>464</v>
          </cell>
          <cell r="H1352" t="str">
            <v>FS00</v>
          </cell>
          <cell r="I1352" t="str">
            <v>UN</v>
          </cell>
          <cell r="J1352" t="b">
            <v>1</v>
          </cell>
          <cell r="K1352">
            <v>30</v>
          </cell>
          <cell r="L1352">
            <v>1</v>
          </cell>
          <cell r="M1352">
            <v>30</v>
          </cell>
          <cell r="N1352">
            <v>13920</v>
          </cell>
        </row>
        <row r="1353">
          <cell r="A1353" t="str">
            <v>104540210-D25</v>
          </cell>
          <cell r="B1353" t="str">
            <v>FS00</v>
          </cell>
          <cell r="C1353" t="str">
            <v>104540210FS00</v>
          </cell>
          <cell r="D1353">
            <v>104540210</v>
          </cell>
          <cell r="E1353" t="str">
            <v>D25</v>
          </cell>
          <cell r="F1353" t="str">
            <v>UN</v>
          </cell>
          <cell r="G1353">
            <v>465</v>
          </cell>
          <cell r="H1353" t="str">
            <v>FS00</v>
          </cell>
          <cell r="I1353" t="str">
            <v>UN</v>
          </cell>
          <cell r="J1353" t="b">
            <v>1</v>
          </cell>
          <cell r="K1353">
            <v>25</v>
          </cell>
          <cell r="L1353">
            <v>1</v>
          </cell>
          <cell r="M1353">
            <v>25</v>
          </cell>
          <cell r="N1353">
            <v>11625</v>
          </cell>
        </row>
        <row r="1354">
          <cell r="A1354" t="str">
            <v>104540300-C02</v>
          </cell>
          <cell r="B1354" t="str">
            <v>FS00</v>
          </cell>
          <cell r="C1354" t="str">
            <v>104540300FS00</v>
          </cell>
          <cell r="D1354">
            <v>104540300</v>
          </cell>
          <cell r="E1354" t="str">
            <v>C02</v>
          </cell>
          <cell r="F1354" t="str">
            <v>UN</v>
          </cell>
          <cell r="G1354">
            <v>5670</v>
          </cell>
          <cell r="H1354" t="str">
            <v>FS00</v>
          </cell>
          <cell r="I1354" t="str">
            <v>UN</v>
          </cell>
          <cell r="J1354" t="b">
            <v>1</v>
          </cell>
          <cell r="K1354">
            <v>2</v>
          </cell>
          <cell r="L1354">
            <v>1</v>
          </cell>
          <cell r="M1354">
            <v>2</v>
          </cell>
          <cell r="N1354">
            <v>11340</v>
          </cell>
        </row>
        <row r="1355">
          <cell r="A1355" t="str">
            <v>102500021-C24</v>
          </cell>
          <cell r="B1355" t="str">
            <v>FS00</v>
          </cell>
          <cell r="C1355" t="str">
            <v>102500021FS00</v>
          </cell>
          <cell r="D1355">
            <v>102500021</v>
          </cell>
          <cell r="E1355" t="str">
            <v>C24</v>
          </cell>
          <cell r="F1355" t="str">
            <v>UN</v>
          </cell>
          <cell r="G1355">
            <v>1106.625</v>
          </cell>
          <cell r="H1355" t="str">
            <v>FS00</v>
          </cell>
          <cell r="I1355" t="str">
            <v>UN</v>
          </cell>
          <cell r="J1355" t="b">
            <v>1</v>
          </cell>
          <cell r="K1355">
            <v>24</v>
          </cell>
          <cell r="L1355">
            <v>1</v>
          </cell>
          <cell r="M1355">
            <v>24</v>
          </cell>
          <cell r="N1355">
            <v>26559</v>
          </cell>
        </row>
        <row r="1356">
          <cell r="A1356" t="str">
            <v>102500018-C24</v>
          </cell>
          <cell r="B1356" t="str">
            <v>FS00</v>
          </cell>
          <cell r="C1356" t="str">
            <v>102500018FS00</v>
          </cell>
          <cell r="D1356">
            <v>102500018</v>
          </cell>
          <cell r="E1356" t="str">
            <v>C24</v>
          </cell>
          <cell r="F1356" t="str">
            <v>UN</v>
          </cell>
          <cell r="G1356">
            <v>1354.8</v>
          </cell>
          <cell r="H1356" t="str">
            <v>FS00</v>
          </cell>
          <cell r="I1356" t="str">
            <v>UN</v>
          </cell>
          <cell r="J1356" t="b">
            <v>1</v>
          </cell>
          <cell r="K1356">
            <v>24</v>
          </cell>
          <cell r="L1356">
            <v>1</v>
          </cell>
          <cell r="M1356">
            <v>24</v>
          </cell>
          <cell r="N1356">
            <v>32515.199999999997</v>
          </cell>
        </row>
        <row r="1357">
          <cell r="A1357" t="str">
            <v>102500016-C12</v>
          </cell>
          <cell r="B1357" t="str">
            <v>FS00</v>
          </cell>
          <cell r="C1357" t="str">
            <v>102500016FS00</v>
          </cell>
          <cell r="D1357">
            <v>102500016</v>
          </cell>
          <cell r="E1357" t="str">
            <v>C12</v>
          </cell>
          <cell r="F1357" t="str">
            <v>UN</v>
          </cell>
          <cell r="G1357">
            <v>1724.6666666666667</v>
          </cell>
          <cell r="H1357" t="str">
            <v>FS00</v>
          </cell>
          <cell r="I1357" t="str">
            <v>UN</v>
          </cell>
          <cell r="J1357" t="b">
            <v>1</v>
          </cell>
          <cell r="K1357">
            <v>12</v>
          </cell>
          <cell r="L1357">
            <v>1</v>
          </cell>
          <cell r="M1357">
            <v>12</v>
          </cell>
          <cell r="N1357">
            <v>20696</v>
          </cell>
        </row>
        <row r="1358">
          <cell r="A1358" t="str">
            <v>102500020-C24</v>
          </cell>
          <cell r="B1358" t="str">
            <v>FS00</v>
          </cell>
          <cell r="C1358" t="str">
            <v>102500020FS00</v>
          </cell>
          <cell r="D1358">
            <v>102500020</v>
          </cell>
          <cell r="E1358" t="str">
            <v>C24</v>
          </cell>
          <cell r="F1358" t="str">
            <v>UN</v>
          </cell>
          <cell r="G1358">
            <v>1105.2633333333333</v>
          </cell>
          <cell r="H1358" t="str">
            <v>FS00</v>
          </cell>
          <cell r="I1358" t="str">
            <v>UN</v>
          </cell>
          <cell r="J1358" t="b">
            <v>1</v>
          </cell>
          <cell r="K1358">
            <v>24</v>
          </cell>
          <cell r="L1358">
            <v>1</v>
          </cell>
          <cell r="M1358">
            <v>24</v>
          </cell>
          <cell r="N1358">
            <v>26526.32</v>
          </cell>
        </row>
        <row r="1359">
          <cell r="A1359" t="str">
            <v>102500019-C24</v>
          </cell>
          <cell r="B1359" t="str">
            <v>FS00</v>
          </cell>
          <cell r="C1359" t="str">
            <v>102500019FS00</v>
          </cell>
          <cell r="D1359">
            <v>102500019</v>
          </cell>
          <cell r="E1359" t="str">
            <v>C24</v>
          </cell>
          <cell r="F1359" t="str">
            <v>UN</v>
          </cell>
          <cell r="G1359">
            <v>1105.32</v>
          </cell>
          <cell r="H1359" t="str">
            <v>FS00</v>
          </cell>
          <cell r="I1359" t="str">
            <v>UN</v>
          </cell>
          <cell r="J1359" t="b">
            <v>1</v>
          </cell>
          <cell r="K1359">
            <v>24</v>
          </cell>
          <cell r="L1359">
            <v>1</v>
          </cell>
          <cell r="M1359">
            <v>24</v>
          </cell>
          <cell r="N1359">
            <v>26527.68</v>
          </cell>
        </row>
        <row r="1360">
          <cell r="A1360" t="str">
            <v>102500011-C12</v>
          </cell>
          <cell r="B1360" t="str">
            <v>FS00</v>
          </cell>
          <cell r="C1360" t="str">
            <v>102500011FS00</v>
          </cell>
          <cell r="D1360">
            <v>102500011</v>
          </cell>
          <cell r="E1360" t="str">
            <v>C12</v>
          </cell>
          <cell r="F1360" t="str">
            <v>UN</v>
          </cell>
          <cell r="G1360">
            <v>2345.4166666666665</v>
          </cell>
          <cell r="H1360" t="str">
            <v>FS00</v>
          </cell>
          <cell r="I1360" t="str">
            <v>UN</v>
          </cell>
          <cell r="J1360" t="b">
            <v>1</v>
          </cell>
          <cell r="K1360">
            <v>12</v>
          </cell>
          <cell r="L1360">
            <v>1</v>
          </cell>
          <cell r="M1360">
            <v>12</v>
          </cell>
          <cell r="N1360">
            <v>28145</v>
          </cell>
        </row>
        <row r="1361">
          <cell r="A1361" t="str">
            <v>104540290-C02</v>
          </cell>
          <cell r="B1361" t="str">
            <v>FS00</v>
          </cell>
          <cell r="C1361" t="str">
            <v>104540290FS00</v>
          </cell>
          <cell r="D1361">
            <v>104540290</v>
          </cell>
          <cell r="E1361" t="str">
            <v>C02</v>
          </cell>
          <cell r="F1361" t="str">
            <v>UN</v>
          </cell>
          <cell r="G1361">
            <v>5668</v>
          </cell>
          <cell r="H1361" t="str">
            <v>FS00</v>
          </cell>
          <cell r="I1361" t="str">
            <v>UN</v>
          </cell>
          <cell r="J1361" t="b">
            <v>1</v>
          </cell>
          <cell r="K1361">
            <v>2</v>
          </cell>
          <cell r="L1361">
            <v>1</v>
          </cell>
          <cell r="M1361">
            <v>2</v>
          </cell>
          <cell r="N1361">
            <v>11336</v>
          </cell>
        </row>
        <row r="1362">
          <cell r="A1362" t="str">
            <v>104540220-D25</v>
          </cell>
          <cell r="B1362" t="str">
            <v>FS00</v>
          </cell>
          <cell r="C1362" t="str">
            <v>104540220FS00</v>
          </cell>
          <cell r="D1362">
            <v>104540220</v>
          </cell>
          <cell r="E1362" t="str">
            <v>D25</v>
          </cell>
          <cell r="F1362" t="str">
            <v>UN</v>
          </cell>
          <cell r="G1362">
            <v>465</v>
          </cell>
          <cell r="H1362" t="str">
            <v>FS00</v>
          </cell>
          <cell r="I1362" t="str">
            <v>UN</v>
          </cell>
          <cell r="J1362" t="b">
            <v>1</v>
          </cell>
          <cell r="K1362">
            <v>25</v>
          </cell>
          <cell r="L1362">
            <v>1</v>
          </cell>
          <cell r="M1362">
            <v>25</v>
          </cell>
          <cell r="N1362">
            <v>11625</v>
          </cell>
        </row>
        <row r="1363">
          <cell r="A1363" t="str">
            <v>104538520-C12</v>
          </cell>
          <cell r="B1363" t="str">
            <v>FS00</v>
          </cell>
          <cell r="C1363" t="str">
            <v>104538520FS00</v>
          </cell>
          <cell r="D1363">
            <v>104538520</v>
          </cell>
          <cell r="E1363" t="str">
            <v>C12</v>
          </cell>
          <cell r="F1363" t="str">
            <v>UN</v>
          </cell>
          <cell r="G1363">
            <v>783</v>
          </cell>
          <cell r="H1363" t="str">
            <v>FS00</v>
          </cell>
          <cell r="I1363" t="str">
            <v>UN</v>
          </cell>
          <cell r="J1363" t="b">
            <v>1</v>
          </cell>
          <cell r="K1363">
            <v>12</v>
          </cell>
          <cell r="L1363">
            <v>1</v>
          </cell>
          <cell r="M1363">
            <v>12</v>
          </cell>
          <cell r="N1363">
            <v>9396</v>
          </cell>
        </row>
        <row r="1364">
          <cell r="A1364" t="str">
            <v>150000578-C12</v>
          </cell>
          <cell r="B1364" t="str">
            <v>FS00</v>
          </cell>
          <cell r="C1364" t="str">
            <v>150000578FS00</v>
          </cell>
          <cell r="D1364">
            <v>150000578</v>
          </cell>
          <cell r="E1364" t="str">
            <v>C12</v>
          </cell>
          <cell r="F1364" t="str">
            <v>UN</v>
          </cell>
          <cell r="G1364">
            <v>1147.6600000000001</v>
          </cell>
          <cell r="H1364" t="str">
            <v>FS00</v>
          </cell>
          <cell r="I1364" t="str">
            <v>UN</v>
          </cell>
          <cell r="J1364" t="b">
            <v>1</v>
          </cell>
          <cell r="K1364">
            <v>12</v>
          </cell>
          <cell r="L1364">
            <v>1</v>
          </cell>
          <cell r="M1364">
            <v>12</v>
          </cell>
          <cell r="N1364">
            <v>13771.920000000002</v>
          </cell>
        </row>
        <row r="1365">
          <cell r="A1365" t="str">
            <v>104533760-C10</v>
          </cell>
          <cell r="B1365" t="str">
            <v>FS00</v>
          </cell>
          <cell r="C1365" t="str">
            <v>104533760FS00</v>
          </cell>
          <cell r="D1365">
            <v>104533760</v>
          </cell>
          <cell r="E1365" t="str">
            <v>C10</v>
          </cell>
          <cell r="F1365" t="str">
            <v>UN</v>
          </cell>
          <cell r="G1365">
            <v>1270</v>
          </cell>
          <cell r="H1365" t="str">
            <v>FS00</v>
          </cell>
          <cell r="I1365" t="str">
            <v>UN</v>
          </cell>
          <cell r="J1365" t="b">
            <v>1</v>
          </cell>
          <cell r="K1365">
            <v>10</v>
          </cell>
          <cell r="L1365">
            <v>1</v>
          </cell>
          <cell r="M1365">
            <v>10</v>
          </cell>
          <cell r="N1365">
            <v>12700</v>
          </cell>
        </row>
        <row r="1366">
          <cell r="A1366" t="str">
            <v>150000582-C15</v>
          </cell>
          <cell r="B1366" t="str">
            <v>FS00</v>
          </cell>
          <cell r="C1366" t="str">
            <v>150000582FS00</v>
          </cell>
          <cell r="D1366">
            <v>150000582</v>
          </cell>
          <cell r="E1366" t="str">
            <v>C15</v>
          </cell>
          <cell r="F1366" t="str">
            <v>UN</v>
          </cell>
          <cell r="G1366">
            <v>1026.53</v>
          </cell>
          <cell r="H1366" t="str">
            <v>FS00</v>
          </cell>
          <cell r="I1366" t="str">
            <v>UN</v>
          </cell>
          <cell r="J1366" t="b">
            <v>1</v>
          </cell>
          <cell r="K1366">
            <v>15</v>
          </cell>
          <cell r="L1366">
            <v>1</v>
          </cell>
          <cell r="M1366">
            <v>15</v>
          </cell>
          <cell r="N1366">
            <v>15397.949999999999</v>
          </cell>
        </row>
        <row r="1367">
          <cell r="A1367" t="str">
            <v>150000368-C10</v>
          </cell>
          <cell r="B1367" t="str">
            <v>FS00</v>
          </cell>
          <cell r="C1367" t="str">
            <v>150000368FS00</v>
          </cell>
          <cell r="D1367">
            <v>150000368</v>
          </cell>
          <cell r="E1367" t="str">
            <v>C10</v>
          </cell>
          <cell r="F1367" t="str">
            <v>UN</v>
          </cell>
          <cell r="G1367">
            <v>1562.67</v>
          </cell>
          <cell r="H1367" t="str">
            <v>FS00</v>
          </cell>
          <cell r="I1367" t="str">
            <v>UN</v>
          </cell>
          <cell r="J1367" t="b">
            <v>1</v>
          </cell>
          <cell r="K1367">
            <v>10</v>
          </cell>
          <cell r="L1367">
            <v>1</v>
          </cell>
          <cell r="M1367">
            <v>10</v>
          </cell>
          <cell r="N1367">
            <v>15626.7</v>
          </cell>
        </row>
        <row r="1368">
          <cell r="A1368" t="str">
            <v>150001186-C10</v>
          </cell>
          <cell r="B1368" t="str">
            <v>FS00</v>
          </cell>
          <cell r="C1368" t="str">
            <v>150001186FS00</v>
          </cell>
          <cell r="D1368">
            <v>150001186</v>
          </cell>
          <cell r="E1368" t="str">
            <v>C10</v>
          </cell>
          <cell r="F1368" t="str">
            <v>UN</v>
          </cell>
          <cell r="G1368">
            <v>1321.22</v>
          </cell>
          <cell r="H1368" t="str">
            <v>FS00</v>
          </cell>
          <cell r="I1368" t="str">
            <v>UN</v>
          </cell>
          <cell r="J1368" t="b">
            <v>1</v>
          </cell>
          <cell r="K1368">
            <v>10</v>
          </cell>
          <cell r="L1368">
            <v>1</v>
          </cell>
          <cell r="M1368">
            <v>10</v>
          </cell>
          <cell r="N1368">
            <v>13212.2</v>
          </cell>
        </row>
        <row r="1369">
          <cell r="A1369" t="str">
            <v>150000369-C10</v>
          </cell>
          <cell r="B1369" t="str">
            <v>FS00</v>
          </cell>
          <cell r="C1369" t="str">
            <v>150000369FS00</v>
          </cell>
          <cell r="D1369">
            <v>150000369</v>
          </cell>
          <cell r="E1369" t="str">
            <v>C10</v>
          </cell>
          <cell r="F1369" t="str">
            <v>UN</v>
          </cell>
          <cell r="G1369">
            <v>1385.42</v>
          </cell>
          <cell r="H1369" t="str">
            <v>FS00</v>
          </cell>
          <cell r="I1369" t="str">
            <v>UN</v>
          </cell>
          <cell r="J1369" t="b">
            <v>1</v>
          </cell>
          <cell r="K1369">
            <v>10</v>
          </cell>
          <cell r="L1369">
            <v>1</v>
          </cell>
          <cell r="M1369">
            <v>10</v>
          </cell>
          <cell r="N1369">
            <v>13854.2</v>
          </cell>
        </row>
        <row r="1370">
          <cell r="A1370" t="str">
            <v>150000370-C10</v>
          </cell>
          <cell r="B1370" t="str">
            <v>FS00</v>
          </cell>
          <cell r="C1370" t="str">
            <v>150000370FS00</v>
          </cell>
          <cell r="D1370">
            <v>150000370</v>
          </cell>
          <cell r="E1370" t="str">
            <v>C10</v>
          </cell>
          <cell r="F1370" t="str">
            <v>UN</v>
          </cell>
          <cell r="G1370">
            <v>1578.42</v>
          </cell>
          <cell r="H1370" t="str">
            <v>FS00</v>
          </cell>
          <cell r="I1370" t="str">
            <v>UN</v>
          </cell>
          <cell r="J1370" t="b">
            <v>1</v>
          </cell>
          <cell r="K1370">
            <v>10</v>
          </cell>
          <cell r="L1370">
            <v>1</v>
          </cell>
          <cell r="M1370">
            <v>10</v>
          </cell>
          <cell r="N1370">
            <v>15784.2</v>
          </cell>
        </row>
        <row r="1371">
          <cell r="A1371" t="str">
            <v>104539920-C10</v>
          </cell>
          <cell r="B1371" t="str">
            <v>FS00</v>
          </cell>
          <cell r="C1371" t="str">
            <v>104539920FS00</v>
          </cell>
          <cell r="D1371">
            <v>104539920</v>
          </cell>
          <cell r="E1371" t="str">
            <v>C10</v>
          </cell>
          <cell r="F1371" t="str">
            <v>UN</v>
          </cell>
          <cell r="G1371">
            <v>1430</v>
          </cell>
          <cell r="H1371" t="str">
            <v>FS00</v>
          </cell>
          <cell r="I1371" t="str">
            <v>UN</v>
          </cell>
          <cell r="J1371" t="b">
            <v>1</v>
          </cell>
          <cell r="K1371">
            <v>10</v>
          </cell>
          <cell r="L1371">
            <v>1</v>
          </cell>
          <cell r="M1371">
            <v>10</v>
          </cell>
          <cell r="N1371">
            <v>14300</v>
          </cell>
        </row>
        <row r="1372">
          <cell r="A1372" t="str">
            <v>104539930-C10</v>
          </cell>
          <cell r="B1372" t="str">
            <v>FS00</v>
          </cell>
          <cell r="C1372" t="str">
            <v>104539930FS00</v>
          </cell>
          <cell r="D1372">
            <v>104539930</v>
          </cell>
          <cell r="E1372" t="str">
            <v>C10</v>
          </cell>
          <cell r="F1372" t="str">
            <v>UN</v>
          </cell>
          <cell r="G1372">
            <v>1443</v>
          </cell>
          <cell r="H1372" t="str">
            <v>FS00</v>
          </cell>
          <cell r="I1372" t="str">
            <v>UN</v>
          </cell>
          <cell r="J1372" t="b">
            <v>1</v>
          </cell>
          <cell r="K1372">
            <v>10</v>
          </cell>
          <cell r="L1372">
            <v>1</v>
          </cell>
          <cell r="M1372">
            <v>10</v>
          </cell>
          <cell r="N1372">
            <v>14430</v>
          </cell>
        </row>
        <row r="1373">
          <cell r="A1373" t="str">
            <v>104539940-C10</v>
          </cell>
          <cell r="B1373" t="str">
            <v>FS00</v>
          </cell>
          <cell r="C1373" t="str">
            <v>104539940FS00</v>
          </cell>
          <cell r="D1373">
            <v>104539940</v>
          </cell>
          <cell r="E1373" t="str">
            <v>C10</v>
          </cell>
          <cell r="F1373" t="str">
            <v>UN</v>
          </cell>
          <cell r="G1373">
            <v>1434</v>
          </cell>
          <cell r="H1373" t="str">
            <v>FS00</v>
          </cell>
          <cell r="I1373" t="str">
            <v>UN</v>
          </cell>
          <cell r="J1373" t="b">
            <v>1</v>
          </cell>
          <cell r="K1373">
            <v>10</v>
          </cell>
          <cell r="L1373">
            <v>1</v>
          </cell>
          <cell r="M1373">
            <v>10</v>
          </cell>
          <cell r="N1373">
            <v>14340</v>
          </cell>
        </row>
        <row r="1374">
          <cell r="A1374" t="str">
            <v>104520530-C05</v>
          </cell>
          <cell r="B1374" t="str">
            <v>FS00</v>
          </cell>
          <cell r="C1374" t="str">
            <v>104520530FS00</v>
          </cell>
          <cell r="D1374">
            <v>104520530</v>
          </cell>
          <cell r="E1374" t="str">
            <v>C05</v>
          </cell>
          <cell r="F1374" t="str">
            <v>UN</v>
          </cell>
          <cell r="G1374">
            <v>8708</v>
          </cell>
          <cell r="H1374" t="str">
            <v>FS00</v>
          </cell>
          <cell r="I1374" t="str">
            <v>UN</v>
          </cell>
          <cell r="J1374" t="b">
            <v>1</v>
          </cell>
          <cell r="K1374">
            <v>5</v>
          </cell>
          <cell r="L1374">
            <v>1</v>
          </cell>
          <cell r="M1374">
            <v>5</v>
          </cell>
          <cell r="N1374">
            <v>43540</v>
          </cell>
        </row>
        <row r="1375">
          <cell r="A1375" t="str">
            <v>104544710-C04</v>
          </cell>
          <cell r="B1375" t="str">
            <v>FS00</v>
          </cell>
          <cell r="C1375" t="str">
            <v>104544710FS00</v>
          </cell>
          <cell r="D1375">
            <v>104544710</v>
          </cell>
          <cell r="E1375" t="str">
            <v>C04</v>
          </cell>
          <cell r="F1375" t="str">
            <v>UN</v>
          </cell>
          <cell r="G1375">
            <v>4400</v>
          </cell>
          <cell r="H1375" t="str">
            <v>FS00</v>
          </cell>
          <cell r="I1375" t="str">
            <v>UN</v>
          </cell>
          <cell r="J1375" t="b">
            <v>1</v>
          </cell>
          <cell r="K1375">
            <v>4</v>
          </cell>
          <cell r="L1375">
            <v>1</v>
          </cell>
          <cell r="M1375">
            <v>4</v>
          </cell>
          <cell r="N1375">
            <v>17600</v>
          </cell>
        </row>
        <row r="1376">
          <cell r="A1376" t="str">
            <v>104544700-C06</v>
          </cell>
          <cell r="B1376" t="str">
            <v>FS00</v>
          </cell>
          <cell r="C1376" t="str">
            <v>104544700FS00</v>
          </cell>
          <cell r="D1376">
            <v>104544700</v>
          </cell>
          <cell r="E1376" t="str">
            <v>C06</v>
          </cell>
          <cell r="F1376" t="str">
            <v>UN</v>
          </cell>
          <cell r="G1376">
            <v>7399</v>
          </cell>
          <cell r="H1376" t="str">
            <v>FS00</v>
          </cell>
          <cell r="I1376" t="str">
            <v>UN</v>
          </cell>
          <cell r="J1376" t="b">
            <v>1</v>
          </cell>
          <cell r="K1376">
            <v>6</v>
          </cell>
          <cell r="L1376">
            <v>1</v>
          </cell>
          <cell r="M1376">
            <v>6</v>
          </cell>
          <cell r="N1376">
            <v>44394</v>
          </cell>
        </row>
        <row r="1377">
          <cell r="A1377" t="str">
            <v>104544750-C04</v>
          </cell>
          <cell r="B1377" t="str">
            <v>FS00</v>
          </cell>
          <cell r="C1377" t="str">
            <v>104544750FS00</v>
          </cell>
          <cell r="D1377">
            <v>104544750</v>
          </cell>
          <cell r="E1377" t="str">
            <v>C04</v>
          </cell>
          <cell r="F1377" t="str">
            <v>UN</v>
          </cell>
          <cell r="G1377">
            <v>4625</v>
          </cell>
          <cell r="H1377" t="str">
            <v>FS00</v>
          </cell>
          <cell r="I1377" t="str">
            <v>UN</v>
          </cell>
          <cell r="J1377" t="b">
            <v>1</v>
          </cell>
          <cell r="K1377">
            <v>4</v>
          </cell>
          <cell r="L1377">
            <v>1</v>
          </cell>
          <cell r="M1377">
            <v>4</v>
          </cell>
          <cell r="N1377">
            <v>18500</v>
          </cell>
        </row>
        <row r="1378">
          <cell r="A1378" t="str">
            <v>104527520-C04</v>
          </cell>
          <cell r="B1378" t="str">
            <v>FS00</v>
          </cell>
          <cell r="C1378" t="str">
            <v>104527520FS00</v>
          </cell>
          <cell r="D1378">
            <v>104527520</v>
          </cell>
          <cell r="E1378" t="str">
            <v>C04</v>
          </cell>
          <cell r="F1378" t="str">
            <v>UN</v>
          </cell>
          <cell r="G1378">
            <v>3427</v>
          </cell>
          <cell r="H1378" t="str">
            <v>FS00</v>
          </cell>
          <cell r="I1378" t="str">
            <v>UN</v>
          </cell>
          <cell r="J1378" t="b">
            <v>1</v>
          </cell>
          <cell r="K1378">
            <v>4</v>
          </cell>
          <cell r="L1378">
            <v>1</v>
          </cell>
          <cell r="M1378">
            <v>4</v>
          </cell>
          <cell r="N1378">
            <v>13708</v>
          </cell>
        </row>
        <row r="1379">
          <cell r="A1379" t="str">
            <v>104527430-C04</v>
          </cell>
          <cell r="B1379" t="str">
            <v>FS00</v>
          </cell>
          <cell r="C1379" t="str">
            <v>104527430FS00</v>
          </cell>
          <cell r="D1379">
            <v>104527430</v>
          </cell>
          <cell r="E1379" t="str">
            <v>C04</v>
          </cell>
          <cell r="F1379" t="str">
            <v>UN</v>
          </cell>
          <cell r="G1379">
            <v>3285</v>
          </cell>
          <cell r="H1379" t="str">
            <v>FS00</v>
          </cell>
          <cell r="I1379" t="str">
            <v>UN</v>
          </cell>
          <cell r="J1379" t="b">
            <v>1</v>
          </cell>
          <cell r="K1379">
            <v>4</v>
          </cell>
          <cell r="L1379">
            <v>1</v>
          </cell>
          <cell r="M1379">
            <v>4</v>
          </cell>
          <cell r="N1379">
            <v>13140</v>
          </cell>
        </row>
        <row r="1380">
          <cell r="A1380" t="str">
            <v>104544620-C04</v>
          </cell>
          <cell r="B1380" t="str">
            <v>FS00</v>
          </cell>
          <cell r="C1380" t="str">
            <v>104544620FS00</v>
          </cell>
          <cell r="D1380">
            <v>104544620</v>
          </cell>
          <cell r="E1380" t="str">
            <v>C04</v>
          </cell>
          <cell r="F1380" t="str">
            <v>UN</v>
          </cell>
          <cell r="G1380">
            <v>3598</v>
          </cell>
          <cell r="H1380" t="str">
            <v>FS00</v>
          </cell>
          <cell r="I1380" t="str">
            <v>UN</v>
          </cell>
          <cell r="J1380" t="b">
            <v>1</v>
          </cell>
          <cell r="K1380">
            <v>4</v>
          </cell>
          <cell r="L1380">
            <v>1</v>
          </cell>
          <cell r="M1380">
            <v>4</v>
          </cell>
          <cell r="N1380">
            <v>14392</v>
          </cell>
        </row>
        <row r="1381">
          <cell r="A1381" t="str">
            <v>104543640-C04</v>
          </cell>
          <cell r="B1381" t="str">
            <v>FS00</v>
          </cell>
          <cell r="C1381" t="str">
            <v>104543640FS00</v>
          </cell>
          <cell r="D1381">
            <v>104543640</v>
          </cell>
          <cell r="E1381" t="str">
            <v>C04</v>
          </cell>
          <cell r="F1381" t="str">
            <v>UN</v>
          </cell>
          <cell r="G1381">
            <v>4085</v>
          </cell>
          <cell r="H1381" t="str">
            <v>FS00</v>
          </cell>
          <cell r="I1381" t="str">
            <v>UN</v>
          </cell>
          <cell r="J1381" t="b">
            <v>1</v>
          </cell>
          <cell r="K1381">
            <v>4</v>
          </cell>
          <cell r="L1381">
            <v>1</v>
          </cell>
          <cell r="M1381">
            <v>4</v>
          </cell>
          <cell r="N1381">
            <v>16340</v>
          </cell>
        </row>
        <row r="1382">
          <cell r="A1382" t="str">
            <v>104517930-C04</v>
          </cell>
          <cell r="B1382" t="str">
            <v>FS00</v>
          </cell>
          <cell r="C1382" t="str">
            <v>104517930FS00</v>
          </cell>
          <cell r="D1382">
            <v>104517930</v>
          </cell>
          <cell r="E1382" t="str">
            <v>C04</v>
          </cell>
          <cell r="F1382" t="str">
            <v>UN</v>
          </cell>
          <cell r="G1382">
            <v>3707.79</v>
          </cell>
          <cell r="H1382" t="str">
            <v>FS00</v>
          </cell>
          <cell r="I1382" t="str">
            <v>UN</v>
          </cell>
          <cell r="J1382" t="b">
            <v>1</v>
          </cell>
          <cell r="K1382">
            <v>4</v>
          </cell>
          <cell r="L1382">
            <v>1</v>
          </cell>
          <cell r="M1382">
            <v>4</v>
          </cell>
          <cell r="N1382">
            <v>14831.16</v>
          </cell>
        </row>
        <row r="1383">
          <cell r="A1383" t="str">
            <v>104544660-C04</v>
          </cell>
          <cell r="B1383" t="str">
            <v>FS00</v>
          </cell>
          <cell r="C1383" t="str">
            <v>104544660FS00</v>
          </cell>
          <cell r="D1383">
            <v>104544660</v>
          </cell>
          <cell r="E1383" t="str">
            <v>C04</v>
          </cell>
          <cell r="F1383" t="str">
            <v>UN</v>
          </cell>
          <cell r="G1383">
            <v>4737</v>
          </cell>
          <cell r="H1383" t="str">
            <v>FS00</v>
          </cell>
          <cell r="I1383" t="str">
            <v>UN</v>
          </cell>
          <cell r="J1383" t="b">
            <v>1</v>
          </cell>
          <cell r="K1383">
            <v>4</v>
          </cell>
          <cell r="L1383">
            <v>1</v>
          </cell>
          <cell r="M1383">
            <v>4</v>
          </cell>
          <cell r="N1383">
            <v>18948</v>
          </cell>
        </row>
        <row r="1384">
          <cell r="A1384" t="str">
            <v>104529210-C04</v>
          </cell>
          <cell r="B1384" t="str">
            <v>FS00</v>
          </cell>
          <cell r="C1384" t="str">
            <v>104529210FS00</v>
          </cell>
          <cell r="D1384">
            <v>104529210</v>
          </cell>
          <cell r="E1384" t="str">
            <v>C04</v>
          </cell>
          <cell r="F1384" t="str">
            <v>UN</v>
          </cell>
          <cell r="G1384">
            <v>3997</v>
          </cell>
          <cell r="H1384" t="str">
            <v>FS00</v>
          </cell>
          <cell r="I1384" t="str">
            <v>UN</v>
          </cell>
          <cell r="J1384" t="b">
            <v>1</v>
          </cell>
          <cell r="K1384">
            <v>4</v>
          </cell>
          <cell r="L1384">
            <v>1</v>
          </cell>
          <cell r="M1384">
            <v>4</v>
          </cell>
          <cell r="N1384">
            <v>15988</v>
          </cell>
        </row>
        <row r="1385">
          <cell r="A1385" t="str">
            <v>104516720-C04</v>
          </cell>
          <cell r="B1385" t="str">
            <v>FS00</v>
          </cell>
          <cell r="C1385" t="str">
            <v>104516720FS00</v>
          </cell>
          <cell r="D1385">
            <v>104516720</v>
          </cell>
          <cell r="E1385" t="str">
            <v>C04</v>
          </cell>
          <cell r="F1385" t="str">
            <v>UN</v>
          </cell>
          <cell r="G1385">
            <v>3952.3</v>
          </cell>
          <cell r="H1385" t="str">
            <v>FS00</v>
          </cell>
          <cell r="I1385" t="str">
            <v>UN</v>
          </cell>
          <cell r="J1385" t="b">
            <v>1</v>
          </cell>
          <cell r="K1385">
            <v>4</v>
          </cell>
          <cell r="L1385">
            <v>1</v>
          </cell>
          <cell r="M1385">
            <v>4</v>
          </cell>
          <cell r="N1385">
            <v>15809.2</v>
          </cell>
        </row>
        <row r="1386">
          <cell r="A1386" t="str">
            <v>104539340-C04</v>
          </cell>
          <cell r="B1386" t="str">
            <v>FS00</v>
          </cell>
          <cell r="C1386" t="str">
            <v>104539340FS00</v>
          </cell>
          <cell r="D1386">
            <v>104539340</v>
          </cell>
          <cell r="E1386" t="str">
            <v>C04</v>
          </cell>
          <cell r="F1386" t="str">
            <v>UN</v>
          </cell>
          <cell r="G1386">
            <v>3891</v>
          </cell>
          <cell r="H1386" t="str">
            <v>FS00</v>
          </cell>
          <cell r="I1386" t="str">
            <v>UN</v>
          </cell>
          <cell r="J1386" t="b">
            <v>1</v>
          </cell>
          <cell r="K1386">
            <v>4</v>
          </cell>
          <cell r="L1386">
            <v>1</v>
          </cell>
          <cell r="M1386">
            <v>4</v>
          </cell>
          <cell r="N1386">
            <v>15564</v>
          </cell>
        </row>
        <row r="1387">
          <cell r="A1387" t="str">
            <v>104542700-C05</v>
          </cell>
          <cell r="B1387" t="str">
            <v>FS00</v>
          </cell>
          <cell r="C1387" t="str">
            <v>104542700FS00</v>
          </cell>
          <cell r="D1387">
            <v>104542700</v>
          </cell>
          <cell r="E1387" t="str">
            <v>C05</v>
          </cell>
          <cell r="F1387" t="str">
            <v>UN</v>
          </cell>
          <cell r="G1387">
            <v>3785</v>
          </cell>
          <cell r="H1387" t="str">
            <v>FS00</v>
          </cell>
          <cell r="I1387" t="str">
            <v>UN</v>
          </cell>
          <cell r="J1387" t="b">
            <v>1</v>
          </cell>
          <cell r="K1387">
            <v>5</v>
          </cell>
          <cell r="L1387">
            <v>1</v>
          </cell>
          <cell r="M1387">
            <v>5</v>
          </cell>
          <cell r="N1387">
            <v>18925</v>
          </cell>
        </row>
        <row r="1388">
          <cell r="A1388" t="str">
            <v>104544680-C04</v>
          </cell>
          <cell r="B1388" t="str">
            <v>FS00</v>
          </cell>
          <cell r="C1388" t="str">
            <v>104544680FS00</v>
          </cell>
          <cell r="D1388">
            <v>104544680</v>
          </cell>
          <cell r="E1388" t="str">
            <v>C04</v>
          </cell>
          <cell r="F1388" t="str">
            <v>UN</v>
          </cell>
          <cell r="G1388">
            <v>3689</v>
          </cell>
          <cell r="H1388" t="str">
            <v>FS00</v>
          </cell>
          <cell r="I1388" t="str">
            <v>UN</v>
          </cell>
          <cell r="J1388" t="b">
            <v>1</v>
          </cell>
          <cell r="K1388">
            <v>4</v>
          </cell>
          <cell r="L1388">
            <v>1</v>
          </cell>
          <cell r="M1388">
            <v>4</v>
          </cell>
          <cell r="N1388">
            <v>14756</v>
          </cell>
        </row>
        <row r="1389">
          <cell r="A1389" t="str">
            <v>104544690-C04</v>
          </cell>
          <cell r="B1389" t="str">
            <v>FS00</v>
          </cell>
          <cell r="C1389" t="str">
            <v>104544690FS00</v>
          </cell>
          <cell r="D1389">
            <v>104544690</v>
          </cell>
          <cell r="E1389" t="str">
            <v>C04</v>
          </cell>
          <cell r="F1389" t="str">
            <v>UN</v>
          </cell>
          <cell r="G1389">
            <v>3977</v>
          </cell>
          <cell r="H1389" t="str">
            <v>FS00</v>
          </cell>
          <cell r="I1389" t="str">
            <v>UN</v>
          </cell>
          <cell r="J1389" t="b">
            <v>1</v>
          </cell>
          <cell r="K1389">
            <v>4</v>
          </cell>
          <cell r="L1389">
            <v>1</v>
          </cell>
          <cell r="M1389">
            <v>4</v>
          </cell>
          <cell r="N1389">
            <v>15908</v>
          </cell>
        </row>
        <row r="1390">
          <cell r="A1390" t="str">
            <v>104544670-C04</v>
          </cell>
          <cell r="B1390" t="str">
            <v>FS00</v>
          </cell>
          <cell r="C1390" t="str">
            <v>104544670FS00</v>
          </cell>
          <cell r="D1390">
            <v>104544670</v>
          </cell>
          <cell r="E1390" t="str">
            <v>C04</v>
          </cell>
          <cell r="F1390" t="str">
            <v>UN</v>
          </cell>
          <cell r="G1390">
            <v>4710</v>
          </cell>
          <cell r="H1390" t="str">
            <v>FS00</v>
          </cell>
          <cell r="I1390" t="str">
            <v>UN</v>
          </cell>
          <cell r="J1390" t="b">
            <v>1</v>
          </cell>
          <cell r="K1390">
            <v>4</v>
          </cell>
          <cell r="L1390">
            <v>1</v>
          </cell>
          <cell r="M1390">
            <v>4</v>
          </cell>
          <cell r="N1390">
            <v>18840</v>
          </cell>
        </row>
        <row r="1391">
          <cell r="A1391" t="str">
            <v>104544720-C04</v>
          </cell>
          <cell r="B1391" t="str">
            <v>FS00</v>
          </cell>
          <cell r="C1391" t="str">
            <v>104544720FS00</v>
          </cell>
          <cell r="D1391">
            <v>104544720</v>
          </cell>
          <cell r="E1391" t="str">
            <v>C04</v>
          </cell>
          <cell r="F1391" t="str">
            <v>UN</v>
          </cell>
          <cell r="G1391">
            <v>4417</v>
          </cell>
          <cell r="H1391" t="str">
            <v>FS00</v>
          </cell>
          <cell r="I1391" t="str">
            <v>UN</v>
          </cell>
          <cell r="J1391" t="b">
            <v>1</v>
          </cell>
          <cell r="K1391">
            <v>4</v>
          </cell>
          <cell r="L1391">
            <v>1</v>
          </cell>
          <cell r="M1391">
            <v>4</v>
          </cell>
          <cell r="N1391">
            <v>17668</v>
          </cell>
        </row>
        <row r="1392">
          <cell r="A1392" t="str">
            <v>104517680-C04</v>
          </cell>
          <cell r="B1392" t="str">
            <v>FS00</v>
          </cell>
          <cell r="C1392" t="str">
            <v>104517680FS00</v>
          </cell>
          <cell r="D1392">
            <v>104517680</v>
          </cell>
          <cell r="E1392" t="str">
            <v>C04</v>
          </cell>
          <cell r="F1392" t="str">
            <v>UN</v>
          </cell>
          <cell r="G1392">
            <v>4475.3</v>
          </cell>
          <cell r="H1392" t="str">
            <v>FS00</v>
          </cell>
          <cell r="I1392" t="str">
            <v>UN</v>
          </cell>
          <cell r="J1392" t="b">
            <v>1</v>
          </cell>
          <cell r="K1392">
            <v>4</v>
          </cell>
          <cell r="L1392">
            <v>1</v>
          </cell>
          <cell r="M1392">
            <v>4</v>
          </cell>
          <cell r="N1392">
            <v>17901.2</v>
          </cell>
        </row>
        <row r="1393">
          <cell r="A1393" t="str">
            <v>104540040-C04</v>
          </cell>
          <cell r="B1393" t="str">
            <v>FS00</v>
          </cell>
          <cell r="C1393" t="str">
            <v>104540040FS00</v>
          </cell>
          <cell r="D1393">
            <v>104540040</v>
          </cell>
          <cell r="E1393" t="str">
            <v>C04</v>
          </cell>
          <cell r="F1393" t="str">
            <v>UN</v>
          </cell>
          <cell r="G1393">
            <v>9500</v>
          </cell>
          <cell r="H1393" t="str">
            <v>FS00</v>
          </cell>
          <cell r="I1393" t="str">
            <v>UN</v>
          </cell>
          <cell r="J1393" t="b">
            <v>1</v>
          </cell>
          <cell r="K1393">
            <v>4</v>
          </cell>
          <cell r="L1393">
            <v>1</v>
          </cell>
          <cell r="M1393">
            <v>4</v>
          </cell>
          <cell r="N1393">
            <v>38000</v>
          </cell>
        </row>
        <row r="1394">
          <cell r="A1394" t="str">
            <v>104538370-C14</v>
          </cell>
          <cell r="B1394" t="str">
            <v>FS00</v>
          </cell>
          <cell r="C1394" t="str">
            <v>104538370FS00</v>
          </cell>
          <cell r="D1394">
            <v>104538370</v>
          </cell>
          <cell r="E1394" t="str">
            <v>C14</v>
          </cell>
          <cell r="F1394" t="str">
            <v>UN</v>
          </cell>
          <cell r="G1394">
            <v>1378</v>
          </cell>
          <cell r="H1394" t="str">
            <v>FS00</v>
          </cell>
          <cell r="I1394" t="str">
            <v>UN</v>
          </cell>
          <cell r="J1394" t="b">
            <v>1</v>
          </cell>
          <cell r="K1394">
            <v>14</v>
          </cell>
          <cell r="L1394">
            <v>1</v>
          </cell>
          <cell r="M1394">
            <v>14</v>
          </cell>
          <cell r="N1394">
            <v>19292</v>
          </cell>
        </row>
        <row r="1395">
          <cell r="A1395" t="str">
            <v>104547830-C10</v>
          </cell>
          <cell r="B1395" t="str">
            <v>FS00</v>
          </cell>
          <cell r="C1395" t="str">
            <v>104547830FS00</v>
          </cell>
          <cell r="D1395">
            <v>104547830</v>
          </cell>
          <cell r="E1395" t="str">
            <v>C10</v>
          </cell>
          <cell r="F1395" t="str">
            <v>UN</v>
          </cell>
          <cell r="G1395">
            <v>3435</v>
          </cell>
          <cell r="H1395" t="str">
            <v>FS00</v>
          </cell>
          <cell r="I1395" t="str">
            <v>UN</v>
          </cell>
          <cell r="J1395" t="b">
            <v>1</v>
          </cell>
          <cell r="K1395">
            <v>10</v>
          </cell>
          <cell r="L1395">
            <v>1</v>
          </cell>
          <cell r="M1395">
            <v>10</v>
          </cell>
          <cell r="N1395">
            <v>34350</v>
          </cell>
        </row>
        <row r="1396">
          <cell r="A1396" t="str">
            <v>104547810-C10</v>
          </cell>
          <cell r="B1396" t="str">
            <v>FS00</v>
          </cell>
          <cell r="C1396" t="str">
            <v>104547810FS00</v>
          </cell>
          <cell r="D1396">
            <v>104547810</v>
          </cell>
          <cell r="E1396" t="str">
            <v>C10</v>
          </cell>
          <cell r="F1396" t="str">
            <v>UN</v>
          </cell>
          <cell r="G1396">
            <v>3581</v>
          </cell>
          <cell r="H1396" t="str">
            <v>FS00</v>
          </cell>
          <cell r="I1396" t="str">
            <v>UN</v>
          </cell>
          <cell r="J1396" t="b">
            <v>1</v>
          </cell>
          <cell r="K1396">
            <v>10</v>
          </cell>
          <cell r="L1396">
            <v>1</v>
          </cell>
          <cell r="M1396">
            <v>10</v>
          </cell>
          <cell r="N1396">
            <v>35810</v>
          </cell>
        </row>
        <row r="1397">
          <cell r="A1397" t="str">
            <v>104529170-C05</v>
          </cell>
          <cell r="B1397" t="str">
            <v>FS00</v>
          </cell>
          <cell r="C1397" t="str">
            <v>104529170FS00</v>
          </cell>
          <cell r="D1397">
            <v>104529170</v>
          </cell>
          <cell r="E1397" t="str">
            <v>C05</v>
          </cell>
          <cell r="F1397" t="str">
            <v>UN</v>
          </cell>
          <cell r="G1397">
            <v>4744</v>
          </cell>
          <cell r="H1397" t="str">
            <v>FS00</v>
          </cell>
          <cell r="I1397" t="str">
            <v>UN</v>
          </cell>
          <cell r="J1397" t="b">
            <v>1</v>
          </cell>
          <cell r="K1397">
            <v>5</v>
          </cell>
          <cell r="L1397">
            <v>1</v>
          </cell>
          <cell r="M1397">
            <v>5</v>
          </cell>
          <cell r="N1397">
            <v>23720</v>
          </cell>
        </row>
        <row r="1398">
          <cell r="A1398" t="str">
            <v>104340050-C10</v>
          </cell>
          <cell r="B1398" t="str">
            <v>FS00</v>
          </cell>
          <cell r="C1398" t="str">
            <v>104340050FS00</v>
          </cell>
          <cell r="D1398">
            <v>104340050</v>
          </cell>
          <cell r="E1398" t="str">
            <v>C10</v>
          </cell>
          <cell r="F1398" t="str">
            <v>KG</v>
          </cell>
          <cell r="G1398">
            <v>5675.4</v>
          </cell>
          <cell r="H1398" t="str">
            <v>FS00</v>
          </cell>
          <cell r="I1398" t="str">
            <v>KG</v>
          </cell>
          <cell r="J1398" t="b">
            <v>1</v>
          </cell>
          <cell r="K1398">
            <v>10</v>
          </cell>
          <cell r="L1398">
            <v>1</v>
          </cell>
          <cell r="M1398">
            <v>10</v>
          </cell>
          <cell r="N1398">
            <v>56754</v>
          </cell>
        </row>
        <row r="1399">
          <cell r="A1399" t="str">
            <v>104524720-C10</v>
          </cell>
          <cell r="B1399" t="str">
            <v>FS00</v>
          </cell>
          <cell r="C1399" t="str">
            <v>104524720FS00</v>
          </cell>
          <cell r="D1399">
            <v>104524720</v>
          </cell>
          <cell r="E1399" t="str">
            <v>C10</v>
          </cell>
          <cell r="F1399" t="str">
            <v>UN</v>
          </cell>
          <cell r="G1399">
            <v>6823.89</v>
          </cell>
          <cell r="H1399" t="str">
            <v>FS00</v>
          </cell>
          <cell r="I1399" t="str">
            <v>UN</v>
          </cell>
          <cell r="J1399" t="b">
            <v>1</v>
          </cell>
          <cell r="K1399">
            <v>10</v>
          </cell>
          <cell r="L1399">
            <v>1</v>
          </cell>
          <cell r="M1399">
            <v>10</v>
          </cell>
          <cell r="N1399">
            <v>68238.900000000009</v>
          </cell>
        </row>
        <row r="1400">
          <cell r="A1400" t="str">
            <v>104544770-C04</v>
          </cell>
          <cell r="B1400" t="str">
            <v>FS00</v>
          </cell>
          <cell r="C1400" t="str">
            <v>104544770FS00</v>
          </cell>
          <cell r="D1400">
            <v>104544770</v>
          </cell>
          <cell r="E1400" t="str">
            <v>C04</v>
          </cell>
          <cell r="F1400" t="str">
            <v>UN</v>
          </cell>
          <cell r="G1400">
            <v>8259</v>
          </cell>
          <cell r="H1400" t="str">
            <v>FS00</v>
          </cell>
          <cell r="I1400" t="str">
            <v>UN</v>
          </cell>
          <cell r="J1400" t="b">
            <v>1</v>
          </cell>
          <cell r="K1400">
            <v>4</v>
          </cell>
          <cell r="L1400">
            <v>1</v>
          </cell>
          <cell r="M1400">
            <v>4</v>
          </cell>
          <cell r="N1400">
            <v>33036</v>
          </cell>
        </row>
        <row r="1401">
          <cell r="A1401" t="str">
            <v>104547580-C10</v>
          </cell>
          <cell r="B1401" t="str">
            <v>FS00</v>
          </cell>
          <cell r="C1401" t="str">
            <v>104547580FS00</v>
          </cell>
          <cell r="D1401">
            <v>104547580</v>
          </cell>
          <cell r="E1401" t="str">
            <v>C10</v>
          </cell>
          <cell r="F1401" t="str">
            <v>UN</v>
          </cell>
          <cell r="G1401">
            <v>4600</v>
          </cell>
          <cell r="H1401" t="str">
            <v>FS00</v>
          </cell>
          <cell r="I1401" t="str">
            <v>UN</v>
          </cell>
          <cell r="J1401" t="b">
            <v>1</v>
          </cell>
          <cell r="K1401">
            <v>10</v>
          </cell>
          <cell r="L1401">
            <v>1</v>
          </cell>
          <cell r="M1401">
            <v>10</v>
          </cell>
          <cell r="N1401">
            <v>46000</v>
          </cell>
        </row>
        <row r="1402">
          <cell r="A1402" t="str">
            <v>104545150-C10</v>
          </cell>
          <cell r="B1402" t="str">
            <v>FS00</v>
          </cell>
          <cell r="C1402" t="str">
            <v>104545150FS00</v>
          </cell>
          <cell r="D1402">
            <v>104545150</v>
          </cell>
          <cell r="E1402" t="str">
            <v>C10</v>
          </cell>
          <cell r="F1402" t="str">
            <v>UN</v>
          </cell>
          <cell r="G1402">
            <v>10000</v>
          </cell>
          <cell r="H1402" t="str">
            <v>FS00</v>
          </cell>
          <cell r="I1402" t="str">
            <v>UN</v>
          </cell>
          <cell r="J1402" t="b">
            <v>1</v>
          </cell>
          <cell r="K1402">
            <v>10</v>
          </cell>
          <cell r="L1402">
            <v>1</v>
          </cell>
          <cell r="M1402">
            <v>10</v>
          </cell>
          <cell r="N1402">
            <v>100000</v>
          </cell>
        </row>
        <row r="1403">
          <cell r="A1403" t="str">
            <v>104545140-C10</v>
          </cell>
          <cell r="B1403" t="str">
            <v>FS00</v>
          </cell>
          <cell r="C1403" t="str">
            <v>104545140FS00</v>
          </cell>
          <cell r="D1403">
            <v>104545140</v>
          </cell>
          <cell r="E1403" t="str">
            <v>C10</v>
          </cell>
          <cell r="F1403" t="str">
            <v>UN</v>
          </cell>
          <cell r="G1403">
            <v>16000</v>
          </cell>
          <cell r="H1403" t="str">
            <v>FS00</v>
          </cell>
          <cell r="I1403" t="str">
            <v>UN</v>
          </cell>
          <cell r="J1403" t="b">
            <v>1</v>
          </cell>
          <cell r="K1403">
            <v>10</v>
          </cell>
          <cell r="L1403">
            <v>1</v>
          </cell>
          <cell r="M1403">
            <v>10</v>
          </cell>
          <cell r="N1403">
            <v>160000</v>
          </cell>
        </row>
        <row r="1404">
          <cell r="A1404" t="str">
            <v>150001936-C10</v>
          </cell>
          <cell r="B1404" t="str">
            <v>FS00</v>
          </cell>
          <cell r="C1404" t="str">
            <v>150001936FS00</v>
          </cell>
          <cell r="D1404">
            <v>150001936</v>
          </cell>
          <cell r="E1404" t="str">
            <v>C10</v>
          </cell>
          <cell r="F1404" t="str">
            <v>UN</v>
          </cell>
          <cell r="G1404">
            <v>4750</v>
          </cell>
          <cell r="H1404" t="str">
            <v>FS00</v>
          </cell>
          <cell r="I1404" t="str">
            <v>UN</v>
          </cell>
          <cell r="J1404" t="b">
            <v>1</v>
          </cell>
          <cell r="K1404">
            <v>10</v>
          </cell>
          <cell r="L1404">
            <v>1</v>
          </cell>
          <cell r="M1404">
            <v>10</v>
          </cell>
          <cell r="N1404">
            <v>47500</v>
          </cell>
        </row>
        <row r="1405">
          <cell r="A1405" t="str">
            <v>104518990-C05</v>
          </cell>
          <cell r="B1405" t="str">
            <v>FS00</v>
          </cell>
          <cell r="C1405" t="str">
            <v>104518990FS00</v>
          </cell>
          <cell r="D1405">
            <v>104518990</v>
          </cell>
          <cell r="E1405" t="str">
            <v>C05</v>
          </cell>
          <cell r="F1405" t="str">
            <v>UN</v>
          </cell>
          <cell r="G1405">
            <v>4064.47</v>
          </cell>
          <cell r="H1405" t="str">
            <v>FS00</v>
          </cell>
          <cell r="I1405" t="str">
            <v>UN</v>
          </cell>
          <cell r="J1405" t="b">
            <v>1</v>
          </cell>
          <cell r="K1405">
            <v>5</v>
          </cell>
          <cell r="L1405">
            <v>1</v>
          </cell>
          <cell r="M1405">
            <v>5</v>
          </cell>
          <cell r="N1405">
            <v>20322.349999999999</v>
          </cell>
        </row>
        <row r="1406">
          <cell r="A1406" t="str">
            <v>104519480-C05</v>
          </cell>
          <cell r="B1406" t="str">
            <v>FS00</v>
          </cell>
          <cell r="C1406" t="str">
            <v>104519480FS00</v>
          </cell>
          <cell r="D1406">
            <v>104519480</v>
          </cell>
          <cell r="E1406" t="str">
            <v>C05</v>
          </cell>
          <cell r="F1406" t="str">
            <v>KG</v>
          </cell>
          <cell r="G1406">
            <v>4989.95</v>
          </cell>
          <cell r="H1406" t="str">
            <v>FS00</v>
          </cell>
          <cell r="I1406" t="str">
            <v>KG</v>
          </cell>
          <cell r="J1406" t="b">
            <v>1</v>
          </cell>
          <cell r="K1406">
            <v>5</v>
          </cell>
          <cell r="L1406">
            <v>1</v>
          </cell>
          <cell r="M1406">
            <v>5</v>
          </cell>
          <cell r="N1406">
            <v>24949.75</v>
          </cell>
        </row>
        <row r="1407">
          <cell r="A1407" t="str">
            <v>104537550-C10</v>
          </cell>
          <cell r="B1407" t="str">
            <v>FS00</v>
          </cell>
          <cell r="C1407" t="str">
            <v>104537550FS00</v>
          </cell>
          <cell r="D1407">
            <v>104537550</v>
          </cell>
          <cell r="E1407" t="str">
            <v>C10</v>
          </cell>
          <cell r="F1407" t="str">
            <v>UN</v>
          </cell>
          <cell r="G1407">
            <v>4676</v>
          </cell>
          <cell r="H1407" t="str">
            <v>FS00</v>
          </cell>
          <cell r="I1407" t="str">
            <v>UN</v>
          </cell>
          <cell r="J1407" t="b">
            <v>1</v>
          </cell>
          <cell r="K1407">
            <v>10</v>
          </cell>
          <cell r="L1407">
            <v>1</v>
          </cell>
          <cell r="M1407">
            <v>10</v>
          </cell>
          <cell r="N1407">
            <v>46760</v>
          </cell>
        </row>
        <row r="1408">
          <cell r="A1408" t="str">
            <v>104544730-C20</v>
          </cell>
          <cell r="B1408" t="str">
            <v>FS00</v>
          </cell>
          <cell r="C1408" t="str">
            <v>104544730FS00</v>
          </cell>
          <cell r="D1408">
            <v>104544730</v>
          </cell>
          <cell r="E1408" t="str">
            <v>C20</v>
          </cell>
          <cell r="F1408" t="str">
            <v>UN</v>
          </cell>
          <cell r="G1408">
            <v>945</v>
          </cell>
          <cell r="H1408" t="str">
            <v>FS00</v>
          </cell>
          <cell r="I1408" t="str">
            <v>UN</v>
          </cell>
          <cell r="J1408" t="b">
            <v>1</v>
          </cell>
          <cell r="K1408">
            <v>20</v>
          </cell>
          <cell r="L1408">
            <v>1</v>
          </cell>
          <cell r="M1408">
            <v>20</v>
          </cell>
          <cell r="N1408">
            <v>18900</v>
          </cell>
        </row>
        <row r="1409">
          <cell r="A1409" t="str">
            <v>104547620-C10</v>
          </cell>
          <cell r="B1409" t="str">
            <v>FS00</v>
          </cell>
          <cell r="C1409" t="str">
            <v>104547620FS00</v>
          </cell>
          <cell r="D1409">
            <v>104547620</v>
          </cell>
          <cell r="E1409" t="str">
            <v>C10</v>
          </cell>
          <cell r="F1409" t="str">
            <v>UN</v>
          </cell>
          <cell r="G1409">
            <v>16000</v>
          </cell>
          <cell r="H1409" t="str">
            <v>FS00</v>
          </cell>
          <cell r="I1409" t="str">
            <v>UN</v>
          </cell>
          <cell r="J1409" t="b">
            <v>1</v>
          </cell>
          <cell r="K1409">
            <v>10</v>
          </cell>
          <cell r="L1409">
            <v>1</v>
          </cell>
          <cell r="M1409">
            <v>10</v>
          </cell>
          <cell r="N1409">
            <v>160000</v>
          </cell>
        </row>
        <row r="1410">
          <cell r="A1410" t="str">
            <v>104543660-C12</v>
          </cell>
          <cell r="B1410" t="str">
            <v>FS00</v>
          </cell>
          <cell r="C1410" t="str">
            <v>104543660FS00</v>
          </cell>
          <cell r="D1410">
            <v>104543660</v>
          </cell>
          <cell r="E1410" t="str">
            <v>C12</v>
          </cell>
          <cell r="F1410" t="str">
            <v>UN</v>
          </cell>
          <cell r="G1410">
            <v>19499</v>
          </cell>
          <cell r="H1410" t="str">
            <v>FS00</v>
          </cell>
          <cell r="I1410" t="str">
            <v>UN</v>
          </cell>
          <cell r="J1410" t="b">
            <v>1</v>
          </cell>
          <cell r="K1410">
            <v>12</v>
          </cell>
          <cell r="L1410">
            <v>1</v>
          </cell>
          <cell r="M1410">
            <v>12</v>
          </cell>
          <cell r="N1410">
            <v>233988</v>
          </cell>
        </row>
        <row r="1411">
          <cell r="A1411" t="str">
            <v>104547300-C12</v>
          </cell>
          <cell r="B1411" t="str">
            <v>FS00</v>
          </cell>
          <cell r="C1411" t="str">
            <v>104547300FS00</v>
          </cell>
          <cell r="D1411">
            <v>104547300</v>
          </cell>
          <cell r="E1411" t="str">
            <v>C12</v>
          </cell>
          <cell r="F1411" t="str">
            <v>UN</v>
          </cell>
          <cell r="G1411">
            <v>19500</v>
          </cell>
          <cell r="H1411" t="str">
            <v>FS00</v>
          </cell>
          <cell r="I1411" t="str">
            <v>UN</v>
          </cell>
          <cell r="J1411" t="b">
            <v>1</v>
          </cell>
          <cell r="K1411">
            <v>12</v>
          </cell>
          <cell r="L1411">
            <v>1</v>
          </cell>
          <cell r="M1411">
            <v>12</v>
          </cell>
          <cell r="N1411">
            <v>234000</v>
          </cell>
        </row>
        <row r="1412">
          <cell r="A1412" t="str">
            <v>104545280-C12</v>
          </cell>
          <cell r="B1412" t="str">
            <v>FS00</v>
          </cell>
          <cell r="C1412" t="str">
            <v>104545280FS00</v>
          </cell>
          <cell r="D1412">
            <v>104545280</v>
          </cell>
          <cell r="E1412" t="str">
            <v>C12</v>
          </cell>
          <cell r="F1412" t="str">
            <v>UN</v>
          </cell>
          <cell r="G1412">
            <v>18000</v>
          </cell>
          <cell r="H1412" t="str">
            <v>FS00</v>
          </cell>
          <cell r="I1412" t="str">
            <v>UN</v>
          </cell>
          <cell r="J1412" t="b">
            <v>1</v>
          </cell>
          <cell r="K1412">
            <v>12</v>
          </cell>
          <cell r="L1412">
            <v>1</v>
          </cell>
          <cell r="M1412">
            <v>12</v>
          </cell>
          <cell r="N1412">
            <v>216000</v>
          </cell>
        </row>
        <row r="1413">
          <cell r="A1413" t="str">
            <v>104544810-C08</v>
          </cell>
          <cell r="B1413" t="str">
            <v>FS00</v>
          </cell>
          <cell r="C1413" t="str">
            <v>104544810FS00</v>
          </cell>
          <cell r="D1413">
            <v>104544810</v>
          </cell>
          <cell r="E1413" t="str">
            <v>C08</v>
          </cell>
          <cell r="F1413" t="str">
            <v>UN</v>
          </cell>
          <cell r="G1413">
            <v>11300</v>
          </cell>
          <cell r="H1413" t="str">
            <v>FS00</v>
          </cell>
          <cell r="I1413" t="str">
            <v>UN</v>
          </cell>
          <cell r="J1413" t="b">
            <v>1</v>
          </cell>
          <cell r="K1413">
            <v>8</v>
          </cell>
          <cell r="L1413">
            <v>1</v>
          </cell>
          <cell r="M1413">
            <v>8</v>
          </cell>
          <cell r="N1413">
            <v>90400</v>
          </cell>
        </row>
        <row r="1414">
          <cell r="A1414" t="str">
            <v>104544800-C10</v>
          </cell>
          <cell r="B1414" t="str">
            <v>FS00</v>
          </cell>
          <cell r="C1414" t="str">
            <v>104544800FS00</v>
          </cell>
          <cell r="D1414">
            <v>104544800</v>
          </cell>
          <cell r="E1414" t="str">
            <v>C10</v>
          </cell>
          <cell r="F1414" t="str">
            <v>UN</v>
          </cell>
          <cell r="G1414">
            <v>16998</v>
          </cell>
          <cell r="H1414" t="str">
            <v>FS00</v>
          </cell>
          <cell r="I1414" t="str">
            <v>UN</v>
          </cell>
          <cell r="J1414" t="b">
            <v>1</v>
          </cell>
          <cell r="K1414">
            <v>10</v>
          </cell>
          <cell r="L1414">
            <v>1</v>
          </cell>
          <cell r="M1414">
            <v>10</v>
          </cell>
          <cell r="N1414">
            <v>169980</v>
          </cell>
        </row>
        <row r="1415">
          <cell r="A1415" t="str">
            <v>104546980-C10</v>
          </cell>
          <cell r="B1415" t="str">
            <v>FS00</v>
          </cell>
          <cell r="C1415" t="str">
            <v>104546980FS00</v>
          </cell>
          <cell r="D1415">
            <v>104546980</v>
          </cell>
          <cell r="E1415" t="str">
            <v>C10</v>
          </cell>
          <cell r="F1415" t="str">
            <v>UN</v>
          </cell>
          <cell r="G1415">
            <v>16000</v>
          </cell>
          <cell r="H1415" t="str">
            <v>FS00</v>
          </cell>
          <cell r="I1415" t="str">
            <v>UN</v>
          </cell>
          <cell r="J1415" t="b">
            <v>1</v>
          </cell>
          <cell r="K1415">
            <v>10</v>
          </cell>
          <cell r="L1415">
            <v>1</v>
          </cell>
          <cell r="M1415">
            <v>10</v>
          </cell>
          <cell r="N1415">
            <v>160000</v>
          </cell>
        </row>
        <row r="1416">
          <cell r="A1416" t="str">
            <v>104544820-C10</v>
          </cell>
          <cell r="B1416" t="str">
            <v>FS00</v>
          </cell>
          <cell r="C1416" t="str">
            <v>104544820FS00</v>
          </cell>
          <cell r="D1416">
            <v>104544820</v>
          </cell>
          <cell r="E1416" t="str">
            <v>C10</v>
          </cell>
          <cell r="F1416" t="str">
            <v>UN</v>
          </cell>
          <cell r="G1416">
            <v>12502</v>
          </cell>
          <cell r="H1416" t="str">
            <v>FS00</v>
          </cell>
          <cell r="I1416" t="str">
            <v>UN</v>
          </cell>
          <cell r="J1416" t="b">
            <v>1</v>
          </cell>
          <cell r="K1416">
            <v>10</v>
          </cell>
          <cell r="L1416">
            <v>1</v>
          </cell>
          <cell r="M1416">
            <v>10</v>
          </cell>
          <cell r="N1416">
            <v>125020</v>
          </cell>
        </row>
        <row r="1417">
          <cell r="A1417" t="str">
            <v>104549020-C05</v>
          </cell>
          <cell r="B1417" t="str">
            <v>FS00</v>
          </cell>
          <cell r="C1417" t="str">
            <v>104549020FS00</v>
          </cell>
          <cell r="D1417">
            <v>104549020</v>
          </cell>
          <cell r="E1417" t="str">
            <v>C05</v>
          </cell>
          <cell r="F1417" t="str">
            <v>UN</v>
          </cell>
          <cell r="G1417">
            <v>2128</v>
          </cell>
          <cell r="H1417" t="str">
            <v>FS00</v>
          </cell>
          <cell r="I1417" t="str">
            <v>UN</v>
          </cell>
          <cell r="J1417" t="b">
            <v>1</v>
          </cell>
          <cell r="K1417">
            <v>5</v>
          </cell>
          <cell r="L1417">
            <v>1</v>
          </cell>
          <cell r="M1417">
            <v>5</v>
          </cell>
          <cell r="N1417">
            <v>10640</v>
          </cell>
        </row>
        <row r="1418">
          <cell r="A1418" t="str">
            <v>104518980-C05</v>
          </cell>
          <cell r="B1418" t="str">
            <v>FS00</v>
          </cell>
          <cell r="C1418" t="str">
            <v>104518980FS00</v>
          </cell>
          <cell r="D1418">
            <v>104518980</v>
          </cell>
          <cell r="E1418" t="str">
            <v>C05</v>
          </cell>
          <cell r="F1418" t="str">
            <v>UN</v>
          </cell>
          <cell r="G1418">
            <v>2428.86</v>
          </cell>
          <cell r="H1418" t="str">
            <v>FS00</v>
          </cell>
          <cell r="I1418" t="str">
            <v>UN</v>
          </cell>
          <cell r="J1418" t="b">
            <v>1</v>
          </cell>
          <cell r="K1418">
            <v>5</v>
          </cell>
          <cell r="L1418">
            <v>1</v>
          </cell>
          <cell r="M1418">
            <v>5</v>
          </cell>
          <cell r="N1418">
            <v>12144.300000000001</v>
          </cell>
        </row>
        <row r="1419">
          <cell r="A1419" t="str">
            <v>104548970-C05</v>
          </cell>
          <cell r="B1419" t="str">
            <v>FS00</v>
          </cell>
          <cell r="C1419" t="str">
            <v>104548970FS00</v>
          </cell>
          <cell r="D1419">
            <v>104548970</v>
          </cell>
          <cell r="E1419" t="str">
            <v>C05</v>
          </cell>
          <cell r="F1419" t="str">
            <v>UN</v>
          </cell>
          <cell r="G1419">
            <v>1824</v>
          </cell>
          <cell r="H1419" t="str">
            <v>FS00</v>
          </cell>
          <cell r="I1419" t="str">
            <v>UN</v>
          </cell>
          <cell r="J1419" t="b">
            <v>1</v>
          </cell>
          <cell r="K1419">
            <v>5</v>
          </cell>
          <cell r="L1419">
            <v>1</v>
          </cell>
          <cell r="M1419">
            <v>5</v>
          </cell>
          <cell r="N1419">
            <v>9120</v>
          </cell>
        </row>
        <row r="1420">
          <cell r="A1420" t="str">
            <v>104518890-C05</v>
          </cell>
          <cell r="B1420" t="str">
            <v>FS00</v>
          </cell>
          <cell r="C1420" t="str">
            <v>104518890FS00</v>
          </cell>
          <cell r="D1420">
            <v>104518890</v>
          </cell>
          <cell r="E1420" t="str">
            <v>C05</v>
          </cell>
          <cell r="F1420" t="str">
            <v>UN</v>
          </cell>
          <cell r="G1420">
            <v>2157.4499999999998</v>
          </cell>
          <cell r="H1420" t="str">
            <v>FS00</v>
          </cell>
          <cell r="I1420" t="str">
            <v>UN</v>
          </cell>
          <cell r="J1420" t="b">
            <v>1</v>
          </cell>
          <cell r="K1420">
            <v>5</v>
          </cell>
          <cell r="L1420">
            <v>1</v>
          </cell>
          <cell r="M1420">
            <v>5</v>
          </cell>
          <cell r="N1420">
            <v>10787.25</v>
          </cell>
        </row>
        <row r="1421">
          <cell r="A1421" t="str">
            <v>104528030-C10</v>
          </cell>
          <cell r="B1421" t="str">
            <v>FS00</v>
          </cell>
          <cell r="C1421" t="str">
            <v>104528030FS00</v>
          </cell>
          <cell r="D1421">
            <v>104528030</v>
          </cell>
          <cell r="E1421" t="str">
            <v>C10</v>
          </cell>
          <cell r="F1421" t="str">
            <v>UN</v>
          </cell>
          <cell r="G1421">
            <v>2702</v>
          </cell>
          <cell r="H1421" t="str">
            <v>FS00</v>
          </cell>
          <cell r="I1421" t="str">
            <v>UN</v>
          </cell>
          <cell r="J1421" t="b">
            <v>1</v>
          </cell>
          <cell r="K1421">
            <v>10</v>
          </cell>
          <cell r="L1421">
            <v>1</v>
          </cell>
          <cell r="M1421">
            <v>10</v>
          </cell>
          <cell r="N1421">
            <v>27020</v>
          </cell>
        </row>
        <row r="1422">
          <cell r="A1422" t="str">
            <v>150001938-C05</v>
          </cell>
          <cell r="B1422" t="str">
            <v>FS00</v>
          </cell>
          <cell r="C1422" t="str">
            <v>150001938FS00</v>
          </cell>
          <cell r="D1422">
            <v>150001938</v>
          </cell>
          <cell r="E1422" t="str">
            <v>C05</v>
          </cell>
          <cell r="F1422" t="str">
            <v>UN</v>
          </cell>
          <cell r="G1422">
            <v>3063</v>
          </cell>
          <cell r="H1422" t="str">
            <v>FS00</v>
          </cell>
          <cell r="I1422" t="str">
            <v>UN</v>
          </cell>
          <cell r="J1422" t="b">
            <v>1</v>
          </cell>
          <cell r="K1422">
            <v>5</v>
          </cell>
          <cell r="L1422">
            <v>1</v>
          </cell>
          <cell r="M1422">
            <v>5</v>
          </cell>
          <cell r="N1422">
            <v>15315</v>
          </cell>
        </row>
        <row r="1423">
          <cell r="A1423" t="str">
            <v>104518920-C05</v>
          </cell>
          <cell r="B1423" t="str">
            <v>FS00</v>
          </cell>
          <cell r="C1423" t="str">
            <v>104518920FS00</v>
          </cell>
          <cell r="D1423">
            <v>104518920</v>
          </cell>
          <cell r="E1423" t="str">
            <v>C05</v>
          </cell>
          <cell r="F1423" t="str">
            <v>UN</v>
          </cell>
          <cell r="G1423">
            <v>3078</v>
          </cell>
          <cell r="H1423" t="str">
            <v>FS00</v>
          </cell>
          <cell r="I1423" t="str">
            <v>UN</v>
          </cell>
          <cell r="J1423" t="b">
            <v>1</v>
          </cell>
          <cell r="K1423">
            <v>5</v>
          </cell>
          <cell r="L1423">
            <v>1</v>
          </cell>
          <cell r="M1423">
            <v>5</v>
          </cell>
          <cell r="N1423">
            <v>15390</v>
          </cell>
        </row>
        <row r="1424">
          <cell r="A1424" t="str">
            <v>104523240-C10</v>
          </cell>
          <cell r="B1424" t="str">
            <v>FS00</v>
          </cell>
          <cell r="C1424" t="str">
            <v>104523240FS00</v>
          </cell>
          <cell r="D1424">
            <v>104523240</v>
          </cell>
          <cell r="E1424" t="str">
            <v>C10</v>
          </cell>
          <cell r="F1424" t="str">
            <v>UN</v>
          </cell>
          <cell r="G1424">
            <v>2702</v>
          </cell>
          <cell r="H1424" t="str">
            <v>FS00</v>
          </cell>
          <cell r="I1424" t="str">
            <v>UN</v>
          </cell>
          <cell r="J1424" t="b">
            <v>1</v>
          </cell>
          <cell r="K1424">
            <v>10</v>
          </cell>
          <cell r="L1424">
            <v>1</v>
          </cell>
          <cell r="M1424">
            <v>10</v>
          </cell>
          <cell r="N1424">
            <v>27020</v>
          </cell>
        </row>
        <row r="1425">
          <cell r="A1425" t="str">
            <v>104547800-C10</v>
          </cell>
          <cell r="B1425" t="str">
            <v>FS00</v>
          </cell>
          <cell r="C1425" t="str">
            <v>104547800FS00</v>
          </cell>
          <cell r="D1425">
            <v>104547800</v>
          </cell>
          <cell r="E1425" t="str">
            <v>C10</v>
          </cell>
          <cell r="F1425" t="str">
            <v>UN</v>
          </cell>
          <cell r="G1425">
            <v>2683</v>
          </cell>
          <cell r="H1425" t="str">
            <v>FS00</v>
          </cell>
          <cell r="I1425" t="str">
            <v>UN</v>
          </cell>
          <cell r="J1425" t="b">
            <v>1</v>
          </cell>
          <cell r="K1425">
            <v>10</v>
          </cell>
          <cell r="L1425">
            <v>1</v>
          </cell>
          <cell r="M1425">
            <v>10</v>
          </cell>
          <cell r="N1425">
            <v>26830</v>
          </cell>
        </row>
        <row r="1426">
          <cell r="A1426" t="str">
            <v>104547820-C10</v>
          </cell>
          <cell r="B1426" t="str">
            <v>FS00</v>
          </cell>
          <cell r="C1426" t="str">
            <v>104547820FS00</v>
          </cell>
          <cell r="D1426">
            <v>104547820</v>
          </cell>
          <cell r="E1426" t="str">
            <v>C10</v>
          </cell>
          <cell r="F1426" t="str">
            <v>UN</v>
          </cell>
          <cell r="G1426">
            <v>2679</v>
          </cell>
          <cell r="H1426" t="str">
            <v>FS00</v>
          </cell>
          <cell r="I1426" t="str">
            <v>UN</v>
          </cell>
          <cell r="J1426" t="b">
            <v>1</v>
          </cell>
          <cell r="K1426">
            <v>10</v>
          </cell>
          <cell r="L1426">
            <v>1</v>
          </cell>
          <cell r="M1426">
            <v>10</v>
          </cell>
          <cell r="N1426">
            <v>26790</v>
          </cell>
        </row>
        <row r="1427">
          <cell r="A1427" t="str">
            <v>150001939-C05</v>
          </cell>
          <cell r="B1427" t="str">
            <v>FS00</v>
          </cell>
          <cell r="C1427" t="str">
            <v>150001939FS00</v>
          </cell>
          <cell r="D1427">
            <v>150001939</v>
          </cell>
          <cell r="E1427" t="str">
            <v>C05</v>
          </cell>
          <cell r="F1427" t="str">
            <v>UN</v>
          </cell>
          <cell r="G1427">
            <v>1856.74</v>
          </cell>
          <cell r="H1427" t="str">
            <v>FS00</v>
          </cell>
          <cell r="I1427" t="str">
            <v>UN</v>
          </cell>
          <cell r="J1427" t="b">
            <v>1</v>
          </cell>
          <cell r="K1427">
            <v>5</v>
          </cell>
          <cell r="L1427">
            <v>1</v>
          </cell>
          <cell r="M1427">
            <v>5</v>
          </cell>
          <cell r="N1427">
            <v>9283.7000000000007</v>
          </cell>
        </row>
        <row r="1428">
          <cell r="A1428" t="str">
            <v>104518880-C05</v>
          </cell>
          <cell r="B1428" t="str">
            <v>FS00</v>
          </cell>
          <cell r="C1428" t="str">
            <v>104518880FS00</v>
          </cell>
          <cell r="D1428">
            <v>104518880</v>
          </cell>
          <cell r="E1428" t="str">
            <v>C05</v>
          </cell>
          <cell r="F1428" t="str">
            <v>UN</v>
          </cell>
          <cell r="G1428">
            <v>2121.5300000000002</v>
          </cell>
          <cell r="H1428" t="str">
            <v>FS00</v>
          </cell>
          <cell r="I1428" t="str">
            <v>UN</v>
          </cell>
          <cell r="J1428" t="b">
            <v>1</v>
          </cell>
          <cell r="K1428">
            <v>5</v>
          </cell>
          <cell r="L1428">
            <v>1</v>
          </cell>
          <cell r="M1428">
            <v>5</v>
          </cell>
          <cell r="N1428">
            <v>10607.650000000001</v>
          </cell>
        </row>
        <row r="1429">
          <cell r="A1429" t="str">
            <v>104528010-C10</v>
          </cell>
          <cell r="B1429" t="str">
            <v>FS00</v>
          </cell>
          <cell r="C1429" t="str">
            <v>104528010FS00</v>
          </cell>
          <cell r="D1429">
            <v>104528010</v>
          </cell>
          <cell r="E1429" t="str">
            <v>C10</v>
          </cell>
          <cell r="F1429" t="str">
            <v>KG</v>
          </cell>
          <cell r="G1429">
            <v>2350</v>
          </cell>
          <cell r="H1429" t="str">
            <v>FS00</v>
          </cell>
          <cell r="I1429" t="str">
            <v>KG</v>
          </cell>
          <cell r="J1429" t="b">
            <v>1</v>
          </cell>
          <cell r="K1429">
            <v>10</v>
          </cell>
          <cell r="L1429">
            <v>1</v>
          </cell>
          <cell r="M1429">
            <v>10</v>
          </cell>
          <cell r="N1429">
            <v>23500</v>
          </cell>
        </row>
        <row r="1430">
          <cell r="A1430" t="str">
            <v>104534300-C10</v>
          </cell>
          <cell r="B1430" t="str">
            <v>FS00</v>
          </cell>
          <cell r="C1430" t="str">
            <v>104534300FS00</v>
          </cell>
          <cell r="D1430">
            <v>104534300</v>
          </cell>
          <cell r="E1430" t="str">
            <v>C10</v>
          </cell>
          <cell r="F1430" t="str">
            <v>UN</v>
          </cell>
          <cell r="G1430">
            <v>6497</v>
          </cell>
          <cell r="H1430" t="str">
            <v>FS00</v>
          </cell>
          <cell r="I1430" t="str">
            <v>UN</v>
          </cell>
          <cell r="J1430" t="b">
            <v>1</v>
          </cell>
          <cell r="K1430">
            <v>10</v>
          </cell>
          <cell r="L1430">
            <v>1</v>
          </cell>
          <cell r="M1430">
            <v>10</v>
          </cell>
          <cell r="N1430">
            <v>64970</v>
          </cell>
        </row>
        <row r="1431">
          <cell r="A1431" t="str">
            <v>104518900-C05</v>
          </cell>
          <cell r="B1431" t="str">
            <v>FS00</v>
          </cell>
          <cell r="C1431" t="str">
            <v>104518900FS00</v>
          </cell>
          <cell r="D1431">
            <v>104518900</v>
          </cell>
          <cell r="E1431" t="str">
            <v>C05</v>
          </cell>
          <cell r="F1431" t="str">
            <v>UN</v>
          </cell>
          <cell r="G1431">
            <v>4995.1000000000004</v>
          </cell>
          <cell r="H1431" t="str">
            <v>FS00</v>
          </cell>
          <cell r="I1431" t="str">
            <v>UN</v>
          </cell>
          <cell r="J1431" t="b">
            <v>1</v>
          </cell>
          <cell r="K1431">
            <v>5</v>
          </cell>
          <cell r="L1431">
            <v>1</v>
          </cell>
          <cell r="M1431">
            <v>5</v>
          </cell>
          <cell r="N1431">
            <v>24975.5</v>
          </cell>
        </row>
        <row r="1432">
          <cell r="A1432" t="str">
            <v>104518870-C05</v>
          </cell>
          <cell r="B1432" t="str">
            <v>FS00</v>
          </cell>
          <cell r="C1432" t="str">
            <v>104518870FS00</v>
          </cell>
          <cell r="D1432">
            <v>104518870</v>
          </cell>
          <cell r="E1432" t="str">
            <v>C05</v>
          </cell>
          <cell r="F1432" t="str">
            <v>UN</v>
          </cell>
          <cell r="G1432">
            <v>4357.24</v>
          </cell>
          <cell r="H1432" t="str">
            <v>FS00</v>
          </cell>
          <cell r="I1432" t="str">
            <v>UN</v>
          </cell>
          <cell r="J1432" t="b">
            <v>1</v>
          </cell>
          <cell r="K1432">
            <v>5</v>
          </cell>
          <cell r="L1432">
            <v>1</v>
          </cell>
          <cell r="M1432">
            <v>5</v>
          </cell>
          <cell r="N1432">
            <v>21786.199999999997</v>
          </cell>
        </row>
        <row r="1433">
          <cell r="A1433" t="str">
            <v>104519860-C10</v>
          </cell>
          <cell r="B1433" t="str">
            <v>FS00</v>
          </cell>
          <cell r="C1433" t="str">
            <v>104519860FS00</v>
          </cell>
          <cell r="D1433">
            <v>104519860</v>
          </cell>
          <cell r="E1433" t="str">
            <v>C10</v>
          </cell>
          <cell r="F1433" t="str">
            <v>UN</v>
          </cell>
          <cell r="G1433">
            <v>7813.83</v>
          </cell>
          <cell r="H1433" t="str">
            <v>FS00</v>
          </cell>
          <cell r="I1433" t="str">
            <v>UN</v>
          </cell>
          <cell r="J1433" t="b">
            <v>1</v>
          </cell>
          <cell r="K1433">
            <v>10</v>
          </cell>
          <cell r="L1433">
            <v>1</v>
          </cell>
          <cell r="M1433">
            <v>10</v>
          </cell>
          <cell r="N1433">
            <v>78138.3</v>
          </cell>
        </row>
        <row r="1434">
          <cell r="A1434" t="str">
            <v>104528170-C10</v>
          </cell>
          <cell r="B1434" t="str">
            <v>FS00</v>
          </cell>
          <cell r="C1434" t="str">
            <v>104528170FS00</v>
          </cell>
          <cell r="D1434">
            <v>104528170</v>
          </cell>
          <cell r="E1434" t="str">
            <v>C10</v>
          </cell>
          <cell r="F1434" t="str">
            <v>UN</v>
          </cell>
          <cell r="G1434">
            <v>5553</v>
          </cell>
          <cell r="H1434" t="str">
            <v>FS00</v>
          </cell>
          <cell r="I1434" t="str">
            <v>UN</v>
          </cell>
          <cell r="J1434" t="b">
            <v>1</v>
          </cell>
          <cell r="K1434">
            <v>10</v>
          </cell>
          <cell r="L1434">
            <v>1</v>
          </cell>
          <cell r="M1434">
            <v>10</v>
          </cell>
          <cell r="N1434">
            <v>55530</v>
          </cell>
        </row>
        <row r="1435">
          <cell r="A1435" t="str">
            <v>104527820-C12</v>
          </cell>
          <cell r="B1435" t="str">
            <v>FS00</v>
          </cell>
          <cell r="C1435" t="str">
            <v>104527820FS00</v>
          </cell>
          <cell r="D1435">
            <v>104527820</v>
          </cell>
          <cell r="E1435" t="str">
            <v>C12</v>
          </cell>
          <cell r="F1435" t="str">
            <v>UN</v>
          </cell>
          <cell r="G1435">
            <v>2639</v>
          </cell>
          <cell r="H1435" t="str">
            <v>FS00</v>
          </cell>
          <cell r="I1435" t="str">
            <v>UN</v>
          </cell>
          <cell r="J1435" t="b">
            <v>1</v>
          </cell>
          <cell r="K1435">
            <v>12</v>
          </cell>
          <cell r="L1435">
            <v>1</v>
          </cell>
          <cell r="M1435">
            <v>12</v>
          </cell>
          <cell r="N1435">
            <v>31668</v>
          </cell>
        </row>
        <row r="1436">
          <cell r="A1436" t="str">
            <v>104548240-C20</v>
          </cell>
          <cell r="B1436" t="str">
            <v>FS00</v>
          </cell>
          <cell r="C1436" t="str">
            <v>104548240FS00</v>
          </cell>
          <cell r="D1436">
            <v>104548240</v>
          </cell>
          <cell r="E1436" t="str">
            <v>C20</v>
          </cell>
          <cell r="F1436" t="str">
            <v>UN</v>
          </cell>
          <cell r="G1436">
            <v>1070</v>
          </cell>
          <cell r="H1436" t="str">
            <v>FS00</v>
          </cell>
          <cell r="I1436" t="str">
            <v>UN</v>
          </cell>
          <cell r="J1436" t="b">
            <v>1</v>
          </cell>
          <cell r="K1436">
            <v>20</v>
          </cell>
          <cell r="L1436">
            <v>1</v>
          </cell>
          <cell r="M1436">
            <v>20</v>
          </cell>
          <cell r="N1436">
            <v>21400</v>
          </cell>
        </row>
        <row r="1437">
          <cell r="A1437" t="str">
            <v>104548250-C20</v>
          </cell>
          <cell r="B1437" t="str">
            <v>FS00</v>
          </cell>
          <cell r="C1437" t="str">
            <v>104548250FS00</v>
          </cell>
          <cell r="D1437">
            <v>104548250</v>
          </cell>
          <cell r="E1437" t="str">
            <v>C20</v>
          </cell>
          <cell r="F1437" t="str">
            <v>UN</v>
          </cell>
          <cell r="G1437">
            <v>1145</v>
          </cell>
          <cell r="H1437" t="str">
            <v>FS00</v>
          </cell>
          <cell r="I1437" t="str">
            <v>UN</v>
          </cell>
          <cell r="J1437" t="b">
            <v>1</v>
          </cell>
          <cell r="K1437">
            <v>20</v>
          </cell>
          <cell r="L1437">
            <v>1</v>
          </cell>
          <cell r="M1437">
            <v>20</v>
          </cell>
          <cell r="N1437">
            <v>22900</v>
          </cell>
        </row>
        <row r="1438">
          <cell r="A1438" t="str">
            <v>104539200-C12</v>
          </cell>
          <cell r="B1438" t="str">
            <v>FS00</v>
          </cell>
          <cell r="C1438" t="str">
            <v>104539200FS00</v>
          </cell>
          <cell r="D1438">
            <v>104539200</v>
          </cell>
          <cell r="E1438" t="str">
            <v>C12</v>
          </cell>
          <cell r="F1438" t="str">
            <v>UN</v>
          </cell>
          <cell r="G1438">
            <v>1187</v>
          </cell>
          <cell r="H1438" t="str">
            <v>FS00</v>
          </cell>
          <cell r="I1438" t="str">
            <v>UN</v>
          </cell>
          <cell r="J1438" t="b">
            <v>1</v>
          </cell>
          <cell r="K1438">
            <v>12</v>
          </cell>
          <cell r="L1438">
            <v>1</v>
          </cell>
          <cell r="M1438">
            <v>12</v>
          </cell>
          <cell r="N1438">
            <v>14244</v>
          </cell>
        </row>
        <row r="1439">
          <cell r="A1439" t="str">
            <v>104539210-C12</v>
          </cell>
          <cell r="B1439" t="str">
            <v>FS00</v>
          </cell>
          <cell r="C1439" t="str">
            <v>104539210FS00</v>
          </cell>
          <cell r="D1439">
            <v>104539210</v>
          </cell>
          <cell r="E1439" t="str">
            <v>C12</v>
          </cell>
          <cell r="F1439" t="str">
            <v>UN</v>
          </cell>
          <cell r="G1439">
            <v>1187</v>
          </cell>
          <cell r="H1439" t="str">
            <v>FS00</v>
          </cell>
          <cell r="I1439" t="str">
            <v>UN</v>
          </cell>
          <cell r="J1439" t="b">
            <v>1</v>
          </cell>
          <cell r="K1439">
            <v>12</v>
          </cell>
          <cell r="L1439">
            <v>1</v>
          </cell>
          <cell r="M1439">
            <v>12</v>
          </cell>
          <cell r="N1439">
            <v>14244</v>
          </cell>
        </row>
        <row r="1440">
          <cell r="A1440" t="str">
            <v>104548440-C08</v>
          </cell>
          <cell r="B1440" t="str">
            <v>FS00</v>
          </cell>
          <cell r="C1440" t="str">
            <v>104548440FS00</v>
          </cell>
          <cell r="D1440">
            <v>104548440</v>
          </cell>
          <cell r="E1440" t="str">
            <v>C08</v>
          </cell>
          <cell r="F1440" t="str">
            <v>UN</v>
          </cell>
          <cell r="G1440">
            <v>5690</v>
          </cell>
          <cell r="H1440" t="str">
            <v>FS00</v>
          </cell>
          <cell r="I1440" t="str">
            <v>UN</v>
          </cell>
          <cell r="J1440" t="b">
            <v>1</v>
          </cell>
          <cell r="K1440">
            <v>8</v>
          </cell>
          <cell r="L1440">
            <v>1</v>
          </cell>
          <cell r="M1440">
            <v>8</v>
          </cell>
          <cell r="N1440">
            <v>45520</v>
          </cell>
        </row>
        <row r="1441">
          <cell r="A1441" t="str">
            <v>104548450-C08</v>
          </cell>
          <cell r="B1441" t="str">
            <v>FS00</v>
          </cell>
          <cell r="C1441" t="str">
            <v>104548450FS00</v>
          </cell>
          <cell r="D1441">
            <v>104548450</v>
          </cell>
          <cell r="E1441" t="str">
            <v>C08</v>
          </cell>
          <cell r="F1441" t="str">
            <v>UN</v>
          </cell>
          <cell r="G1441">
            <v>6559</v>
          </cell>
          <cell r="H1441" t="str">
            <v>FS00</v>
          </cell>
          <cell r="I1441" t="str">
            <v>UN</v>
          </cell>
          <cell r="J1441" t="b">
            <v>1</v>
          </cell>
          <cell r="K1441">
            <v>8</v>
          </cell>
          <cell r="L1441">
            <v>1</v>
          </cell>
          <cell r="M1441">
            <v>8</v>
          </cell>
          <cell r="N1441">
            <v>52472</v>
          </cell>
        </row>
        <row r="1442">
          <cell r="A1442" t="str">
            <v>209100161-C12</v>
          </cell>
          <cell r="B1442" t="str">
            <v>FS00</v>
          </cell>
          <cell r="C1442" t="str">
            <v>209100161FS00</v>
          </cell>
          <cell r="D1442">
            <v>209100161</v>
          </cell>
          <cell r="E1442" t="str">
            <v>C12</v>
          </cell>
          <cell r="F1442" t="str">
            <v>UN</v>
          </cell>
          <cell r="G1442">
            <v>2617.6116666666667</v>
          </cell>
          <cell r="H1442" t="str">
            <v>FS00</v>
          </cell>
          <cell r="I1442" t="str">
            <v>UN</v>
          </cell>
          <cell r="J1442" t="b">
            <v>1</v>
          </cell>
          <cell r="K1442">
            <v>12</v>
          </cell>
          <cell r="L1442">
            <v>1</v>
          </cell>
          <cell r="M1442">
            <v>12</v>
          </cell>
          <cell r="N1442">
            <v>31411.34</v>
          </cell>
        </row>
        <row r="1443">
          <cell r="A1443" t="str">
            <v>209100160-C12</v>
          </cell>
          <cell r="B1443" t="str">
            <v>FS00</v>
          </cell>
          <cell r="C1443" t="str">
            <v>209100160FS00</v>
          </cell>
          <cell r="D1443">
            <v>209100160</v>
          </cell>
          <cell r="E1443" t="str">
            <v>C12</v>
          </cell>
          <cell r="F1443" t="str">
            <v>UN</v>
          </cell>
          <cell r="G1443">
            <v>2311.6216666666664</v>
          </cell>
          <cell r="H1443" t="str">
            <v>FS00</v>
          </cell>
          <cell r="I1443" t="str">
            <v>UN</v>
          </cell>
          <cell r="J1443" t="b">
            <v>1</v>
          </cell>
          <cell r="K1443">
            <v>12</v>
          </cell>
          <cell r="L1443">
            <v>1</v>
          </cell>
          <cell r="M1443">
            <v>12</v>
          </cell>
          <cell r="N1443">
            <v>27739.46</v>
          </cell>
        </row>
        <row r="1444">
          <cell r="A1444" t="str">
            <v>209100163-C12</v>
          </cell>
          <cell r="B1444" t="str">
            <v>FS00</v>
          </cell>
          <cell r="C1444" t="str">
            <v>209100163FS00</v>
          </cell>
          <cell r="D1444">
            <v>209100163</v>
          </cell>
          <cell r="E1444" t="str">
            <v>C12</v>
          </cell>
          <cell r="F1444" t="str">
            <v>UN</v>
          </cell>
          <cell r="G1444">
            <v>2432.4108333333334</v>
          </cell>
          <cell r="H1444" t="str">
            <v>FS00</v>
          </cell>
          <cell r="I1444" t="str">
            <v>UN</v>
          </cell>
          <cell r="J1444" t="b">
            <v>1</v>
          </cell>
          <cell r="K1444">
            <v>12</v>
          </cell>
          <cell r="L1444">
            <v>1</v>
          </cell>
          <cell r="M1444">
            <v>12</v>
          </cell>
          <cell r="N1444">
            <v>29188.93</v>
          </cell>
        </row>
        <row r="1445">
          <cell r="A1445" t="str">
            <v>104547180-C10</v>
          </cell>
          <cell r="B1445" t="str">
            <v>FS00</v>
          </cell>
          <cell r="C1445" t="str">
            <v>104547180FS00</v>
          </cell>
          <cell r="D1445">
            <v>104547180</v>
          </cell>
          <cell r="E1445" t="str">
            <v>C10</v>
          </cell>
          <cell r="F1445" t="str">
            <v>UN</v>
          </cell>
          <cell r="G1445">
            <v>5703</v>
          </cell>
          <cell r="H1445" t="str">
            <v>FS00</v>
          </cell>
          <cell r="I1445" t="str">
            <v>UN</v>
          </cell>
          <cell r="J1445" t="b">
            <v>1</v>
          </cell>
          <cell r="K1445">
            <v>10</v>
          </cell>
          <cell r="L1445">
            <v>1</v>
          </cell>
          <cell r="M1445">
            <v>10</v>
          </cell>
          <cell r="N1445">
            <v>57030</v>
          </cell>
        </row>
        <row r="1446">
          <cell r="A1446" t="str">
            <v>150001931-C06</v>
          </cell>
          <cell r="B1446" t="str">
            <v>FS00</v>
          </cell>
          <cell r="C1446" t="str">
            <v>150001931FS00</v>
          </cell>
          <cell r="D1446">
            <v>150001931</v>
          </cell>
          <cell r="E1446" t="str">
            <v>C06</v>
          </cell>
          <cell r="F1446" t="str">
            <v>UN</v>
          </cell>
          <cell r="G1446">
            <v>6127.91</v>
          </cell>
          <cell r="H1446" t="str">
            <v>FS00</v>
          </cell>
          <cell r="I1446" t="str">
            <v>UN</v>
          </cell>
          <cell r="J1446" t="b">
            <v>1</v>
          </cell>
          <cell r="K1446">
            <v>6</v>
          </cell>
          <cell r="L1446">
            <v>1</v>
          </cell>
          <cell r="M1446">
            <v>6</v>
          </cell>
          <cell r="N1446">
            <v>36767.46</v>
          </cell>
        </row>
        <row r="1447">
          <cell r="A1447" t="str">
            <v>104524540-C12</v>
          </cell>
          <cell r="B1447" t="str">
            <v>FS00</v>
          </cell>
          <cell r="C1447" t="str">
            <v>104524540FS00</v>
          </cell>
          <cell r="D1447">
            <v>104524540</v>
          </cell>
          <cell r="E1447" t="str">
            <v>C12</v>
          </cell>
          <cell r="F1447" t="str">
            <v>KG</v>
          </cell>
          <cell r="G1447">
            <v>3077.79</v>
          </cell>
          <cell r="H1447" t="str">
            <v>FS00</v>
          </cell>
          <cell r="I1447" t="str">
            <v>KG</v>
          </cell>
          <cell r="J1447" t="b">
            <v>1</v>
          </cell>
          <cell r="K1447">
            <v>12</v>
          </cell>
          <cell r="L1447">
            <v>1</v>
          </cell>
          <cell r="M1447">
            <v>12</v>
          </cell>
          <cell r="N1447">
            <v>36933.479999999996</v>
          </cell>
        </row>
        <row r="1448">
          <cell r="A1448" t="str">
            <v>104526760-C12</v>
          </cell>
          <cell r="B1448" t="str">
            <v>FS00</v>
          </cell>
          <cell r="C1448" t="str">
            <v>104526760FS00</v>
          </cell>
          <cell r="D1448">
            <v>104526760</v>
          </cell>
          <cell r="E1448" t="str">
            <v>C12</v>
          </cell>
          <cell r="F1448" t="str">
            <v>UN</v>
          </cell>
          <cell r="G1448">
            <v>2932</v>
          </cell>
          <cell r="H1448" t="str">
            <v>FS00</v>
          </cell>
          <cell r="I1448" t="str">
            <v>UN</v>
          </cell>
          <cell r="J1448" t="b">
            <v>1</v>
          </cell>
          <cell r="K1448">
            <v>12</v>
          </cell>
          <cell r="L1448">
            <v>1</v>
          </cell>
          <cell r="M1448">
            <v>12</v>
          </cell>
          <cell r="N1448">
            <v>35184</v>
          </cell>
        </row>
        <row r="1449">
          <cell r="A1449" t="str">
            <v>104539500-C06</v>
          </cell>
          <cell r="B1449" t="str">
            <v>FS00</v>
          </cell>
          <cell r="C1449" t="str">
            <v>104539500FS00</v>
          </cell>
          <cell r="D1449">
            <v>104539500</v>
          </cell>
          <cell r="E1449" t="str">
            <v>C06</v>
          </cell>
          <cell r="F1449" t="str">
            <v>UN</v>
          </cell>
          <cell r="G1449">
            <v>5988</v>
          </cell>
          <cell r="H1449" t="str">
            <v>FS00</v>
          </cell>
          <cell r="I1449" t="str">
            <v>UN</v>
          </cell>
          <cell r="J1449" t="b">
            <v>1</v>
          </cell>
          <cell r="K1449">
            <v>6</v>
          </cell>
          <cell r="L1449">
            <v>1</v>
          </cell>
          <cell r="M1449">
            <v>6</v>
          </cell>
          <cell r="N1449">
            <v>35928</v>
          </cell>
        </row>
        <row r="1450">
          <cell r="A1450" t="str">
            <v>104547170-C10</v>
          </cell>
          <cell r="B1450" t="str">
            <v>FS00</v>
          </cell>
          <cell r="C1450" t="str">
            <v>104547170FS00</v>
          </cell>
          <cell r="D1450">
            <v>104547170</v>
          </cell>
          <cell r="E1450" t="str">
            <v>C10</v>
          </cell>
          <cell r="F1450" t="str">
            <v>UN</v>
          </cell>
          <cell r="G1450">
            <v>6197</v>
          </cell>
          <cell r="H1450" t="str">
            <v>FS00</v>
          </cell>
          <cell r="I1450" t="str">
            <v>UN</v>
          </cell>
          <cell r="J1450" t="b">
            <v>1</v>
          </cell>
          <cell r="K1450">
            <v>10</v>
          </cell>
          <cell r="L1450">
            <v>1</v>
          </cell>
          <cell r="M1450">
            <v>10</v>
          </cell>
          <cell r="N1450">
            <v>61970</v>
          </cell>
        </row>
        <row r="1451">
          <cell r="A1451" t="str">
            <v>104524310-C12</v>
          </cell>
          <cell r="B1451" t="str">
            <v>FS00</v>
          </cell>
          <cell r="C1451" t="str">
            <v>104524310FS00</v>
          </cell>
          <cell r="D1451">
            <v>104524310</v>
          </cell>
          <cell r="E1451" t="str">
            <v>C12</v>
          </cell>
          <cell r="F1451" t="str">
            <v>UN</v>
          </cell>
          <cell r="G1451">
            <v>3033.7</v>
          </cell>
          <cell r="H1451" t="str">
            <v>FS00</v>
          </cell>
          <cell r="I1451" t="str">
            <v>UN</v>
          </cell>
          <cell r="J1451" t="b">
            <v>1</v>
          </cell>
          <cell r="K1451">
            <v>12</v>
          </cell>
          <cell r="L1451">
            <v>1</v>
          </cell>
          <cell r="M1451">
            <v>12</v>
          </cell>
          <cell r="N1451">
            <v>36404.399999999994</v>
          </cell>
        </row>
        <row r="1452">
          <cell r="A1452" t="str">
            <v>104524330-C06</v>
          </cell>
          <cell r="B1452" t="str">
            <v>FS00</v>
          </cell>
          <cell r="C1452" t="str">
            <v>104524330FS00</v>
          </cell>
          <cell r="D1452">
            <v>104524330</v>
          </cell>
          <cell r="E1452" t="str">
            <v>C06</v>
          </cell>
          <cell r="F1452" t="str">
            <v>UN</v>
          </cell>
          <cell r="G1452">
            <v>5789.8</v>
          </cell>
          <cell r="H1452" t="str">
            <v>FS00</v>
          </cell>
          <cell r="I1452" t="str">
            <v>UN</v>
          </cell>
          <cell r="J1452" t="b">
            <v>1</v>
          </cell>
          <cell r="K1452">
            <v>6</v>
          </cell>
          <cell r="L1452">
            <v>1</v>
          </cell>
          <cell r="M1452">
            <v>6</v>
          </cell>
          <cell r="N1452">
            <v>34738.800000000003</v>
          </cell>
        </row>
        <row r="1453">
          <cell r="A1453" t="str">
            <v>104547140-C10</v>
          </cell>
          <cell r="B1453" t="str">
            <v>FS00</v>
          </cell>
          <cell r="C1453" t="str">
            <v>104547140FS00</v>
          </cell>
          <cell r="D1453">
            <v>104547140</v>
          </cell>
          <cell r="E1453" t="str">
            <v>C10</v>
          </cell>
          <cell r="F1453" t="str">
            <v>UN</v>
          </cell>
          <cell r="G1453">
            <v>5709</v>
          </cell>
          <cell r="H1453" t="str">
            <v>FS00</v>
          </cell>
          <cell r="I1453" t="str">
            <v>UN</v>
          </cell>
          <cell r="J1453" t="b">
            <v>1</v>
          </cell>
          <cell r="K1453">
            <v>10</v>
          </cell>
          <cell r="L1453">
            <v>1</v>
          </cell>
          <cell r="M1453">
            <v>10</v>
          </cell>
          <cell r="N1453">
            <v>57090</v>
          </cell>
        </row>
        <row r="1454">
          <cell r="A1454" t="str">
            <v>104524530-C12</v>
          </cell>
          <cell r="B1454" t="str">
            <v>FS00</v>
          </cell>
          <cell r="C1454" t="str">
            <v>104524530FS00</v>
          </cell>
          <cell r="D1454">
            <v>104524530</v>
          </cell>
          <cell r="E1454" t="str">
            <v>C12</v>
          </cell>
          <cell r="F1454" t="str">
            <v>KG</v>
          </cell>
          <cell r="G1454">
            <v>2115</v>
          </cell>
          <cell r="H1454" t="str">
            <v>FS00</v>
          </cell>
          <cell r="I1454" t="str">
            <v>KG</v>
          </cell>
          <cell r="J1454" t="b">
            <v>1</v>
          </cell>
          <cell r="K1454">
            <v>12</v>
          </cell>
          <cell r="L1454">
            <v>1</v>
          </cell>
          <cell r="M1454">
            <v>12</v>
          </cell>
          <cell r="N1454">
            <v>25380</v>
          </cell>
        </row>
        <row r="1455">
          <cell r="A1455" t="str">
            <v>104522910-C12</v>
          </cell>
          <cell r="B1455" t="str">
            <v>FS00</v>
          </cell>
          <cell r="C1455" t="str">
            <v>104522910FS00</v>
          </cell>
          <cell r="D1455">
            <v>104522910</v>
          </cell>
          <cell r="E1455" t="str">
            <v>C12</v>
          </cell>
          <cell r="F1455" t="str">
            <v>UN</v>
          </cell>
          <cell r="G1455">
            <v>1903</v>
          </cell>
          <cell r="H1455" t="str">
            <v>FS00</v>
          </cell>
          <cell r="I1455" t="str">
            <v>UN</v>
          </cell>
          <cell r="J1455" t="b">
            <v>1</v>
          </cell>
          <cell r="K1455">
            <v>12</v>
          </cell>
          <cell r="L1455">
            <v>1</v>
          </cell>
          <cell r="M1455">
            <v>12</v>
          </cell>
          <cell r="N1455">
            <v>22836</v>
          </cell>
        </row>
        <row r="1456">
          <cell r="A1456" t="str">
            <v>104547150-C10</v>
          </cell>
          <cell r="B1456" t="str">
            <v>FS00</v>
          </cell>
          <cell r="C1456" t="str">
            <v>104547150FS00</v>
          </cell>
          <cell r="D1456">
            <v>104547150</v>
          </cell>
          <cell r="E1456" t="str">
            <v>C10</v>
          </cell>
          <cell r="F1456" t="str">
            <v>UN</v>
          </cell>
          <cell r="G1456">
            <v>3145</v>
          </cell>
          <cell r="H1456" t="str">
            <v>FS00</v>
          </cell>
          <cell r="I1456" t="str">
            <v>UN</v>
          </cell>
          <cell r="J1456" t="b">
            <v>1</v>
          </cell>
          <cell r="K1456">
            <v>10</v>
          </cell>
          <cell r="L1456">
            <v>1</v>
          </cell>
          <cell r="M1456">
            <v>10</v>
          </cell>
          <cell r="N1456">
            <v>31450</v>
          </cell>
        </row>
        <row r="1457">
          <cell r="A1457" t="str">
            <v>150000282-C20</v>
          </cell>
          <cell r="B1457" t="str">
            <v>FS00</v>
          </cell>
          <cell r="C1457" t="str">
            <v>150000282FS00</v>
          </cell>
          <cell r="D1457">
            <v>150000282</v>
          </cell>
          <cell r="E1457" t="str">
            <v>C20</v>
          </cell>
          <cell r="F1457" t="str">
            <v>UN</v>
          </cell>
          <cell r="G1457">
            <v>3239.24</v>
          </cell>
          <cell r="H1457" t="str">
            <v>FS00</v>
          </cell>
          <cell r="I1457" t="str">
            <v>UN</v>
          </cell>
          <cell r="J1457" t="b">
            <v>1</v>
          </cell>
          <cell r="K1457">
            <v>20</v>
          </cell>
          <cell r="L1457">
            <v>1</v>
          </cell>
          <cell r="M1457">
            <v>20</v>
          </cell>
          <cell r="N1457">
            <v>64784.799999999996</v>
          </cell>
        </row>
        <row r="1458">
          <cell r="A1458" t="str">
            <v>150000711-C40</v>
          </cell>
          <cell r="B1458" t="str">
            <v>FS00</v>
          </cell>
          <cell r="C1458" t="str">
            <v>150000711FS00</v>
          </cell>
          <cell r="D1458">
            <v>150000711</v>
          </cell>
          <cell r="E1458" t="str">
            <v>C40</v>
          </cell>
          <cell r="F1458" t="str">
            <v>UN</v>
          </cell>
          <cell r="G1458">
            <v>1923.5</v>
          </cell>
          <cell r="H1458" t="str">
            <v>FS00</v>
          </cell>
          <cell r="I1458" t="str">
            <v>UN</v>
          </cell>
          <cell r="J1458" t="b">
            <v>1</v>
          </cell>
          <cell r="K1458">
            <v>40</v>
          </cell>
          <cell r="L1458">
            <v>1</v>
          </cell>
          <cell r="M1458">
            <v>40</v>
          </cell>
          <cell r="N1458">
            <v>76940</v>
          </cell>
        </row>
        <row r="1459">
          <cell r="A1459" t="str">
            <v>150000457-C40</v>
          </cell>
          <cell r="B1459" t="str">
            <v>FS00</v>
          </cell>
          <cell r="C1459" t="str">
            <v>150000457FS00</v>
          </cell>
          <cell r="D1459">
            <v>150000457</v>
          </cell>
          <cell r="E1459" t="str">
            <v>C40</v>
          </cell>
          <cell r="F1459" t="str">
            <v>UN</v>
          </cell>
          <cell r="G1459">
            <v>1789.1</v>
          </cell>
          <cell r="H1459" t="str">
            <v>FS00</v>
          </cell>
          <cell r="I1459" t="str">
            <v>UN</v>
          </cell>
          <cell r="J1459" t="b">
            <v>1</v>
          </cell>
          <cell r="K1459">
            <v>40</v>
          </cell>
          <cell r="L1459">
            <v>1</v>
          </cell>
          <cell r="M1459">
            <v>40</v>
          </cell>
          <cell r="N1459">
            <v>71564</v>
          </cell>
        </row>
        <row r="1460">
          <cell r="A1460" t="str">
            <v>104547690-C10</v>
          </cell>
          <cell r="B1460" t="str">
            <v>FS00</v>
          </cell>
          <cell r="C1460" t="str">
            <v>104547690FS00</v>
          </cell>
          <cell r="D1460">
            <v>104547690</v>
          </cell>
          <cell r="E1460" t="str">
            <v>C10</v>
          </cell>
          <cell r="F1460" t="str">
            <v>UN</v>
          </cell>
          <cell r="G1460">
            <v>1497</v>
          </cell>
          <cell r="H1460" t="str">
            <v>FS00</v>
          </cell>
          <cell r="I1460" t="str">
            <v>UN</v>
          </cell>
          <cell r="J1460" t="b">
            <v>1</v>
          </cell>
          <cell r="K1460">
            <v>10</v>
          </cell>
          <cell r="L1460">
            <v>1</v>
          </cell>
          <cell r="M1460">
            <v>10</v>
          </cell>
          <cell r="N1460">
            <v>14970</v>
          </cell>
        </row>
        <row r="1461">
          <cell r="A1461" t="str">
            <v>150000458-C40</v>
          </cell>
          <cell r="B1461" t="str">
            <v>FS00</v>
          </cell>
          <cell r="C1461" t="str">
            <v>150000458FS00</v>
          </cell>
          <cell r="D1461">
            <v>150000458</v>
          </cell>
          <cell r="E1461" t="str">
            <v>C40</v>
          </cell>
          <cell r="F1461" t="str">
            <v>UN</v>
          </cell>
          <cell r="G1461">
            <v>1917.56</v>
          </cell>
          <cell r="H1461" t="str">
            <v>FS00</v>
          </cell>
          <cell r="I1461" t="str">
            <v>UN</v>
          </cell>
          <cell r="J1461" t="b">
            <v>1</v>
          </cell>
          <cell r="K1461">
            <v>40</v>
          </cell>
          <cell r="L1461">
            <v>1</v>
          </cell>
          <cell r="M1461">
            <v>40</v>
          </cell>
          <cell r="N1461">
            <v>76702.399999999994</v>
          </cell>
        </row>
        <row r="1462">
          <cell r="A1462" t="str">
            <v>104529660-C12</v>
          </cell>
          <cell r="B1462" t="str">
            <v>FS00</v>
          </cell>
          <cell r="C1462" t="str">
            <v>104529660FS00</v>
          </cell>
          <cell r="D1462">
            <v>104529660</v>
          </cell>
          <cell r="E1462" t="str">
            <v>C12</v>
          </cell>
          <cell r="F1462" t="str">
            <v>UN</v>
          </cell>
          <cell r="G1462">
            <v>1255</v>
          </cell>
          <cell r="H1462" t="str">
            <v>FS00</v>
          </cell>
          <cell r="I1462" t="str">
            <v>UN</v>
          </cell>
          <cell r="J1462" t="b">
            <v>1</v>
          </cell>
          <cell r="K1462">
            <v>12</v>
          </cell>
          <cell r="L1462">
            <v>1</v>
          </cell>
          <cell r="M1462">
            <v>12</v>
          </cell>
          <cell r="N1462">
            <v>15060</v>
          </cell>
        </row>
        <row r="1463">
          <cell r="A1463" t="str">
            <v>150000932-C12</v>
          </cell>
          <cell r="B1463" t="str">
            <v>FS00</v>
          </cell>
          <cell r="C1463" t="str">
            <v>150000932FS00</v>
          </cell>
          <cell r="D1463">
            <v>150000932</v>
          </cell>
          <cell r="E1463" t="str">
            <v>C12</v>
          </cell>
          <cell r="F1463" t="str">
            <v>UN</v>
          </cell>
          <cell r="G1463">
            <v>1987.55</v>
          </cell>
          <cell r="H1463" t="str">
            <v>FS00</v>
          </cell>
          <cell r="I1463" t="str">
            <v>UN</v>
          </cell>
          <cell r="J1463" t="b">
            <v>1</v>
          </cell>
          <cell r="K1463">
            <v>12</v>
          </cell>
          <cell r="L1463">
            <v>1</v>
          </cell>
          <cell r="M1463">
            <v>12</v>
          </cell>
          <cell r="N1463">
            <v>23850.6</v>
          </cell>
        </row>
        <row r="1464">
          <cell r="A1464" t="str">
            <v>150001874-C40</v>
          </cell>
          <cell r="B1464" t="str">
            <v>FS00</v>
          </cell>
          <cell r="C1464" t="str">
            <v>150001874FS00</v>
          </cell>
          <cell r="D1464">
            <v>150001874</v>
          </cell>
          <cell r="E1464" t="str">
            <v>C40</v>
          </cell>
          <cell r="F1464" t="str">
            <v>UN</v>
          </cell>
          <cell r="G1464">
            <v>762.89</v>
          </cell>
          <cell r="H1464" t="str">
            <v>FS00</v>
          </cell>
          <cell r="I1464" t="str">
            <v>UN</v>
          </cell>
          <cell r="J1464" t="b">
            <v>1</v>
          </cell>
          <cell r="K1464">
            <v>40</v>
          </cell>
          <cell r="L1464">
            <v>1</v>
          </cell>
          <cell r="M1464">
            <v>40</v>
          </cell>
          <cell r="N1464">
            <v>30515.599999999999</v>
          </cell>
        </row>
        <row r="1465">
          <cell r="A1465" t="str">
            <v>104539220-C06</v>
          </cell>
          <cell r="B1465" t="str">
            <v>FS00</v>
          </cell>
          <cell r="C1465" t="str">
            <v>104539220FS00</v>
          </cell>
          <cell r="D1465">
            <v>104539220</v>
          </cell>
          <cell r="E1465" t="str">
            <v>C06</v>
          </cell>
          <cell r="F1465" t="str">
            <v>UN</v>
          </cell>
          <cell r="G1465">
            <v>2348</v>
          </cell>
          <cell r="H1465" t="str">
            <v>FS00</v>
          </cell>
          <cell r="I1465" t="str">
            <v>UN</v>
          </cell>
          <cell r="J1465" t="b">
            <v>1</v>
          </cell>
          <cell r="K1465">
            <v>6</v>
          </cell>
          <cell r="L1465">
            <v>1</v>
          </cell>
          <cell r="M1465">
            <v>6</v>
          </cell>
          <cell r="N1465">
            <v>14088</v>
          </cell>
        </row>
        <row r="1466">
          <cell r="A1466" t="str">
            <v>150000008-C18</v>
          </cell>
          <cell r="B1466" t="str">
            <v>FS00</v>
          </cell>
          <cell r="C1466" t="str">
            <v>150000008FS00</v>
          </cell>
          <cell r="D1466">
            <v>150000008</v>
          </cell>
          <cell r="E1466" t="str">
            <v>C18</v>
          </cell>
          <cell r="F1466" t="str">
            <v>UN</v>
          </cell>
          <cell r="G1466">
            <v>1386.39</v>
          </cell>
          <cell r="H1466" t="str">
            <v>FS00</v>
          </cell>
          <cell r="I1466" t="str">
            <v>UN</v>
          </cell>
          <cell r="J1466" t="b">
            <v>1</v>
          </cell>
          <cell r="K1466">
            <v>18</v>
          </cell>
          <cell r="L1466">
            <v>1</v>
          </cell>
          <cell r="M1466">
            <v>18</v>
          </cell>
          <cell r="N1466">
            <v>24955.02</v>
          </cell>
        </row>
        <row r="1467">
          <cell r="A1467" t="str">
            <v>150000714-C18</v>
          </cell>
          <cell r="B1467" t="str">
            <v>FS00</v>
          </cell>
          <cell r="C1467" t="str">
            <v>150000714FS00</v>
          </cell>
          <cell r="D1467">
            <v>150000714</v>
          </cell>
          <cell r="E1467" t="str">
            <v>C18</v>
          </cell>
          <cell r="F1467" t="str">
            <v>UN</v>
          </cell>
          <cell r="G1467">
            <v>1489.86</v>
          </cell>
          <cell r="H1467" t="str">
            <v>FS00</v>
          </cell>
          <cell r="I1467" t="str">
            <v>UN</v>
          </cell>
          <cell r="J1467" t="b">
            <v>1</v>
          </cell>
          <cell r="K1467">
            <v>18</v>
          </cell>
          <cell r="L1467">
            <v>1</v>
          </cell>
          <cell r="M1467">
            <v>18</v>
          </cell>
          <cell r="N1467">
            <v>26817.48</v>
          </cell>
        </row>
        <row r="1468">
          <cell r="A1468" t="str">
            <v>104534980-C10</v>
          </cell>
          <cell r="B1468" t="str">
            <v>FS00</v>
          </cell>
          <cell r="C1468" t="str">
            <v>104534980FS00</v>
          </cell>
          <cell r="D1468">
            <v>104534980</v>
          </cell>
          <cell r="E1468" t="str">
            <v>C10</v>
          </cell>
          <cell r="F1468" t="str">
            <v>UN</v>
          </cell>
          <cell r="G1468">
            <v>3318</v>
          </cell>
          <cell r="H1468" t="str">
            <v>FS00</v>
          </cell>
          <cell r="I1468" t="str">
            <v>UN</v>
          </cell>
          <cell r="J1468" t="b">
            <v>1</v>
          </cell>
          <cell r="K1468">
            <v>10</v>
          </cell>
          <cell r="L1468">
            <v>1</v>
          </cell>
          <cell r="M1468">
            <v>10</v>
          </cell>
          <cell r="N1468">
            <v>33180</v>
          </cell>
        </row>
        <row r="1469">
          <cell r="A1469" t="str">
            <v>104534790-C10</v>
          </cell>
          <cell r="B1469" t="str">
            <v>FS00</v>
          </cell>
          <cell r="C1469" t="str">
            <v>104534790FS00</v>
          </cell>
          <cell r="D1469">
            <v>104534790</v>
          </cell>
          <cell r="E1469" t="str">
            <v>C10</v>
          </cell>
          <cell r="F1469" t="str">
            <v>UN</v>
          </cell>
          <cell r="G1469">
            <v>7205</v>
          </cell>
          <cell r="H1469" t="str">
            <v>FS00</v>
          </cell>
          <cell r="I1469" t="str">
            <v>UN</v>
          </cell>
          <cell r="J1469" t="b">
            <v>1</v>
          </cell>
          <cell r="K1469">
            <v>10</v>
          </cell>
          <cell r="L1469">
            <v>1</v>
          </cell>
          <cell r="M1469">
            <v>10</v>
          </cell>
          <cell r="N1469">
            <v>72050</v>
          </cell>
        </row>
        <row r="1470">
          <cell r="A1470" t="str">
            <v>104547160-C10</v>
          </cell>
          <cell r="B1470" t="str">
            <v>FS00</v>
          </cell>
          <cell r="C1470" t="str">
            <v>104547160FS00</v>
          </cell>
          <cell r="D1470">
            <v>104547160</v>
          </cell>
          <cell r="E1470" t="str">
            <v>C10</v>
          </cell>
          <cell r="F1470" t="str">
            <v>UN</v>
          </cell>
          <cell r="G1470">
            <v>6938</v>
          </cell>
          <cell r="H1470" t="str">
            <v>FS00</v>
          </cell>
          <cell r="I1470" t="str">
            <v>UN</v>
          </cell>
          <cell r="J1470" t="b">
            <v>1</v>
          </cell>
          <cell r="K1470">
            <v>10</v>
          </cell>
          <cell r="L1470">
            <v>1</v>
          </cell>
          <cell r="M1470">
            <v>10</v>
          </cell>
          <cell r="N1470">
            <v>69380</v>
          </cell>
        </row>
        <row r="1471">
          <cell r="A1471" t="str">
            <v>104547660-C04</v>
          </cell>
          <cell r="B1471" t="str">
            <v>FS00</v>
          </cell>
          <cell r="C1471" t="str">
            <v>104547660FS00</v>
          </cell>
          <cell r="D1471">
            <v>104547660</v>
          </cell>
          <cell r="E1471" t="str">
            <v>C04</v>
          </cell>
          <cell r="F1471" t="str">
            <v>UN</v>
          </cell>
          <cell r="G1471">
            <v>15100</v>
          </cell>
          <cell r="H1471" t="str">
            <v>FS00</v>
          </cell>
          <cell r="I1471" t="str">
            <v>UN</v>
          </cell>
          <cell r="J1471" t="b">
            <v>1</v>
          </cell>
          <cell r="K1471">
            <v>4</v>
          </cell>
          <cell r="L1471">
            <v>1</v>
          </cell>
          <cell r="M1471">
            <v>4</v>
          </cell>
          <cell r="N1471">
            <v>60400</v>
          </cell>
        </row>
        <row r="1472">
          <cell r="A1472" t="str">
            <v>104534990-C12</v>
          </cell>
          <cell r="B1472" t="str">
            <v>FS00</v>
          </cell>
          <cell r="C1472" t="str">
            <v>104534990FS00</v>
          </cell>
          <cell r="D1472">
            <v>104534990</v>
          </cell>
          <cell r="E1472" t="str">
            <v>C12</v>
          </cell>
          <cell r="F1472" t="str">
            <v>UN</v>
          </cell>
          <cell r="G1472">
            <v>3340</v>
          </cell>
          <cell r="H1472" t="str">
            <v>FS00</v>
          </cell>
          <cell r="I1472" t="str">
            <v>UN</v>
          </cell>
          <cell r="J1472" t="b">
            <v>1</v>
          </cell>
          <cell r="K1472">
            <v>12</v>
          </cell>
          <cell r="L1472">
            <v>1</v>
          </cell>
          <cell r="M1472">
            <v>12</v>
          </cell>
          <cell r="N1472">
            <v>40080</v>
          </cell>
        </row>
        <row r="1473">
          <cell r="A1473" t="str">
            <v>104535010-C08</v>
          </cell>
          <cell r="B1473" t="str">
            <v>FS00</v>
          </cell>
          <cell r="C1473" t="str">
            <v>104535010FS00</v>
          </cell>
          <cell r="D1473">
            <v>104535010</v>
          </cell>
          <cell r="E1473" t="str">
            <v>C08</v>
          </cell>
          <cell r="F1473" t="str">
            <v>UN</v>
          </cell>
          <cell r="G1473">
            <v>2224</v>
          </cell>
          <cell r="H1473" t="str">
            <v>FS00</v>
          </cell>
          <cell r="I1473" t="str">
            <v>UN</v>
          </cell>
          <cell r="J1473" t="b">
            <v>1</v>
          </cell>
          <cell r="K1473">
            <v>8</v>
          </cell>
          <cell r="L1473">
            <v>1</v>
          </cell>
          <cell r="M1473">
            <v>8</v>
          </cell>
          <cell r="N1473">
            <v>17792</v>
          </cell>
        </row>
        <row r="1474">
          <cell r="A1474" t="str">
            <v>104535020-C12</v>
          </cell>
          <cell r="B1474" t="str">
            <v>FS00</v>
          </cell>
          <cell r="C1474" t="str">
            <v>104535020FS00</v>
          </cell>
          <cell r="D1474">
            <v>104535020</v>
          </cell>
          <cell r="E1474" t="str">
            <v>C12</v>
          </cell>
          <cell r="F1474" t="str">
            <v>UN</v>
          </cell>
          <cell r="G1474">
            <v>4771</v>
          </cell>
          <cell r="H1474" t="str">
            <v>FS00</v>
          </cell>
          <cell r="I1474" t="str">
            <v>UN</v>
          </cell>
          <cell r="J1474" t="b">
            <v>1</v>
          </cell>
          <cell r="K1474">
            <v>12</v>
          </cell>
          <cell r="L1474">
            <v>1</v>
          </cell>
          <cell r="M1474">
            <v>12</v>
          </cell>
          <cell r="N1474">
            <v>57252</v>
          </cell>
        </row>
        <row r="1475">
          <cell r="A1475" t="str">
            <v>104535030-C05</v>
          </cell>
          <cell r="B1475" t="str">
            <v>FS00</v>
          </cell>
          <cell r="C1475" t="str">
            <v>104535030FS00</v>
          </cell>
          <cell r="D1475">
            <v>104535030</v>
          </cell>
          <cell r="E1475" t="str">
            <v>C05</v>
          </cell>
          <cell r="F1475" t="str">
            <v>UN</v>
          </cell>
          <cell r="G1475">
            <v>16289</v>
          </cell>
          <cell r="H1475" t="str">
            <v>FS00</v>
          </cell>
          <cell r="I1475" t="str">
            <v>UN</v>
          </cell>
          <cell r="J1475" t="b">
            <v>1</v>
          </cell>
          <cell r="K1475">
            <v>5</v>
          </cell>
          <cell r="L1475">
            <v>1</v>
          </cell>
          <cell r="M1475">
            <v>5</v>
          </cell>
          <cell r="N1475">
            <v>81445</v>
          </cell>
        </row>
        <row r="1476">
          <cell r="A1476" t="str">
            <v>104535040-C16</v>
          </cell>
          <cell r="B1476" t="str">
            <v>FS00</v>
          </cell>
          <cell r="C1476" t="str">
            <v>104535040FS00</v>
          </cell>
          <cell r="D1476">
            <v>104535040</v>
          </cell>
          <cell r="E1476" t="str">
            <v>C16</v>
          </cell>
          <cell r="F1476" t="str">
            <v>UN</v>
          </cell>
          <cell r="G1476">
            <v>1796</v>
          </cell>
          <cell r="H1476" t="str">
            <v>FS00</v>
          </cell>
          <cell r="I1476" t="str">
            <v>UN</v>
          </cell>
          <cell r="J1476" t="b">
            <v>1</v>
          </cell>
          <cell r="K1476">
            <v>16</v>
          </cell>
          <cell r="L1476">
            <v>1</v>
          </cell>
          <cell r="M1476">
            <v>16</v>
          </cell>
          <cell r="N1476">
            <v>28736</v>
          </cell>
        </row>
        <row r="1477">
          <cell r="A1477" t="str">
            <v>104535050-C12</v>
          </cell>
          <cell r="B1477" t="str">
            <v>FS00</v>
          </cell>
          <cell r="C1477" t="str">
            <v>104535050FS00</v>
          </cell>
          <cell r="D1477">
            <v>104535050</v>
          </cell>
          <cell r="E1477" t="str">
            <v>C12</v>
          </cell>
          <cell r="F1477" t="str">
            <v>UN</v>
          </cell>
          <cell r="G1477">
            <v>1590</v>
          </cell>
          <cell r="H1477" t="str">
            <v>FS00</v>
          </cell>
          <cell r="I1477" t="str">
            <v>UN</v>
          </cell>
          <cell r="J1477" t="b">
            <v>1</v>
          </cell>
          <cell r="K1477">
            <v>12</v>
          </cell>
          <cell r="L1477">
            <v>1</v>
          </cell>
          <cell r="M1477">
            <v>12</v>
          </cell>
          <cell r="N1477">
            <v>19080</v>
          </cell>
        </row>
        <row r="1478">
          <cell r="A1478" t="str">
            <v>104535060-C06</v>
          </cell>
          <cell r="B1478" t="str">
            <v>FS00</v>
          </cell>
          <cell r="C1478" t="str">
            <v>104535060FS00</v>
          </cell>
          <cell r="D1478">
            <v>104535060</v>
          </cell>
          <cell r="E1478" t="str">
            <v>C06</v>
          </cell>
          <cell r="F1478" t="str">
            <v>UN</v>
          </cell>
          <cell r="G1478">
            <v>17845</v>
          </cell>
          <cell r="H1478" t="str">
            <v>FS00</v>
          </cell>
          <cell r="I1478" t="str">
            <v>UN</v>
          </cell>
          <cell r="J1478" t="b">
            <v>1</v>
          </cell>
          <cell r="K1478">
            <v>6</v>
          </cell>
          <cell r="L1478">
            <v>1</v>
          </cell>
          <cell r="M1478">
            <v>6</v>
          </cell>
          <cell r="N1478">
            <v>107070</v>
          </cell>
        </row>
        <row r="1479">
          <cell r="A1479" t="str">
            <v>104535070-C20</v>
          </cell>
          <cell r="B1479" t="str">
            <v>FS00</v>
          </cell>
          <cell r="C1479" t="str">
            <v>104535070FS00</v>
          </cell>
          <cell r="D1479">
            <v>104535070</v>
          </cell>
          <cell r="E1479" t="str">
            <v>C20</v>
          </cell>
          <cell r="F1479" t="str">
            <v>UN</v>
          </cell>
          <cell r="G1479">
            <v>1156</v>
          </cell>
          <cell r="H1479" t="str">
            <v>FS00</v>
          </cell>
          <cell r="I1479" t="str">
            <v>UN</v>
          </cell>
          <cell r="J1479" t="b">
            <v>1</v>
          </cell>
          <cell r="K1479">
            <v>20</v>
          </cell>
          <cell r="L1479">
            <v>1</v>
          </cell>
          <cell r="M1479">
            <v>20</v>
          </cell>
          <cell r="N1479">
            <v>23120</v>
          </cell>
        </row>
        <row r="1480">
          <cell r="A1480" t="str">
            <v>104535110-C06</v>
          </cell>
          <cell r="B1480" t="str">
            <v>FS00</v>
          </cell>
          <cell r="C1480" t="str">
            <v>104535110FS00</v>
          </cell>
          <cell r="D1480">
            <v>104535110</v>
          </cell>
          <cell r="E1480" t="str">
            <v>C06</v>
          </cell>
          <cell r="F1480" t="str">
            <v>UN</v>
          </cell>
          <cell r="G1480">
            <v>12627</v>
          </cell>
          <cell r="H1480" t="str">
            <v>FS00</v>
          </cell>
          <cell r="I1480" t="str">
            <v>UN</v>
          </cell>
          <cell r="J1480" t="b">
            <v>1</v>
          </cell>
          <cell r="K1480">
            <v>6</v>
          </cell>
          <cell r="L1480">
            <v>1</v>
          </cell>
          <cell r="M1480">
            <v>6</v>
          </cell>
          <cell r="N1480">
            <v>75762</v>
          </cell>
        </row>
        <row r="1481">
          <cell r="A1481" t="str">
            <v>104537910-C08</v>
          </cell>
          <cell r="B1481" t="str">
            <v>FS00</v>
          </cell>
          <cell r="C1481" t="str">
            <v>104537910FS00</v>
          </cell>
          <cell r="D1481">
            <v>104537910</v>
          </cell>
          <cell r="E1481" t="str">
            <v>C08</v>
          </cell>
          <cell r="F1481" t="str">
            <v>UN</v>
          </cell>
          <cell r="G1481">
            <v>3977</v>
          </cell>
          <cell r="H1481" t="str">
            <v>FS00</v>
          </cell>
          <cell r="I1481" t="str">
            <v>UN</v>
          </cell>
          <cell r="J1481" t="b">
            <v>1</v>
          </cell>
          <cell r="K1481">
            <v>8</v>
          </cell>
          <cell r="L1481">
            <v>1</v>
          </cell>
          <cell r="M1481">
            <v>8</v>
          </cell>
          <cell r="N1481">
            <v>31816</v>
          </cell>
        </row>
        <row r="1482">
          <cell r="A1482" t="str">
            <v>104535300-KG</v>
          </cell>
          <cell r="B1482" t="str">
            <v>FS00</v>
          </cell>
          <cell r="C1482" t="str">
            <v>104535300FS00</v>
          </cell>
          <cell r="D1482">
            <v>104535300</v>
          </cell>
          <cell r="E1482" t="str">
            <v>KG</v>
          </cell>
          <cell r="F1482" t="str">
            <v>KG</v>
          </cell>
          <cell r="G1482">
            <v>16072</v>
          </cell>
          <cell r="H1482" t="str">
            <v>FS00</v>
          </cell>
          <cell r="I1482" t="str">
            <v>KG</v>
          </cell>
          <cell r="J1482" t="b">
            <v>1</v>
          </cell>
          <cell r="K1482">
            <v>1</v>
          </cell>
          <cell r="L1482">
            <v>1</v>
          </cell>
          <cell r="M1482">
            <v>1</v>
          </cell>
          <cell r="N1482">
            <v>16072</v>
          </cell>
        </row>
        <row r="1483">
          <cell r="A1483" t="str">
            <v>104535390-KG</v>
          </cell>
          <cell r="B1483" t="str">
            <v>FS00</v>
          </cell>
          <cell r="C1483" t="str">
            <v>104535390FS00</v>
          </cell>
          <cell r="D1483">
            <v>104535390</v>
          </cell>
          <cell r="E1483" t="str">
            <v>KG</v>
          </cell>
          <cell r="F1483" t="str">
            <v>KG</v>
          </cell>
          <cell r="G1483">
            <v>17611</v>
          </cell>
          <cell r="H1483" t="str">
            <v>FS00</v>
          </cell>
          <cell r="I1483" t="str">
            <v>KG</v>
          </cell>
          <cell r="J1483" t="b">
            <v>1</v>
          </cell>
          <cell r="K1483">
            <v>1</v>
          </cell>
          <cell r="L1483">
            <v>1</v>
          </cell>
          <cell r="M1483">
            <v>1</v>
          </cell>
          <cell r="N1483">
            <v>17611</v>
          </cell>
        </row>
        <row r="1484">
          <cell r="A1484" t="str">
            <v>104529560-KG</v>
          </cell>
          <cell r="B1484" t="str">
            <v>FS00</v>
          </cell>
          <cell r="C1484" t="str">
            <v>104529560FS00</v>
          </cell>
          <cell r="D1484">
            <v>104529560</v>
          </cell>
          <cell r="E1484" t="str">
            <v>KG</v>
          </cell>
          <cell r="F1484" t="str">
            <v>KG</v>
          </cell>
          <cell r="G1484">
            <v>6612</v>
          </cell>
          <cell r="H1484" t="str">
            <v>FS00</v>
          </cell>
          <cell r="I1484" t="str">
            <v>KG</v>
          </cell>
          <cell r="J1484" t="b">
            <v>1</v>
          </cell>
          <cell r="K1484">
            <v>1</v>
          </cell>
          <cell r="L1484">
            <v>1</v>
          </cell>
          <cell r="M1484">
            <v>1</v>
          </cell>
          <cell r="N1484">
            <v>6612</v>
          </cell>
        </row>
        <row r="1485">
          <cell r="A1485" t="str">
            <v>104540420-C12</v>
          </cell>
          <cell r="B1485" t="str">
            <v>FS00</v>
          </cell>
          <cell r="C1485" t="str">
            <v>104540420FS00</v>
          </cell>
          <cell r="D1485">
            <v>104540420</v>
          </cell>
          <cell r="E1485" t="str">
            <v>C12</v>
          </cell>
          <cell r="F1485" t="str">
            <v>UN</v>
          </cell>
          <cell r="G1485">
            <v>5079</v>
          </cell>
          <cell r="H1485" t="str">
            <v>FS00</v>
          </cell>
          <cell r="I1485" t="str">
            <v>UN</v>
          </cell>
          <cell r="J1485" t="b">
            <v>1</v>
          </cell>
          <cell r="K1485">
            <v>12</v>
          </cell>
          <cell r="L1485">
            <v>1</v>
          </cell>
          <cell r="M1485">
            <v>12</v>
          </cell>
          <cell r="N1485">
            <v>60948</v>
          </cell>
        </row>
        <row r="1486">
          <cell r="A1486" t="str">
            <v>104537900-C08</v>
          </cell>
          <cell r="B1486" t="str">
            <v>FS00</v>
          </cell>
          <cell r="C1486" t="str">
            <v>104537900FS00</v>
          </cell>
          <cell r="D1486">
            <v>104537900</v>
          </cell>
          <cell r="E1486" t="str">
            <v>C08</v>
          </cell>
          <cell r="F1486" t="str">
            <v>UN</v>
          </cell>
          <cell r="G1486">
            <v>4517</v>
          </cell>
          <cell r="H1486" t="str">
            <v>FS00</v>
          </cell>
          <cell r="I1486" t="str">
            <v>UN</v>
          </cell>
          <cell r="J1486" t="b">
            <v>1</v>
          </cell>
          <cell r="K1486">
            <v>8</v>
          </cell>
          <cell r="L1486">
            <v>1</v>
          </cell>
          <cell r="M1486">
            <v>8</v>
          </cell>
          <cell r="N1486">
            <v>36136</v>
          </cell>
        </row>
        <row r="1487">
          <cell r="A1487" t="str">
            <v>104535080-C12</v>
          </cell>
          <cell r="B1487" t="str">
            <v>FS00</v>
          </cell>
          <cell r="C1487" t="str">
            <v>104535080FS00</v>
          </cell>
          <cell r="D1487">
            <v>104535080</v>
          </cell>
          <cell r="E1487" t="str">
            <v>C12</v>
          </cell>
          <cell r="F1487" t="str">
            <v>UN</v>
          </cell>
          <cell r="G1487">
            <v>3395</v>
          </cell>
          <cell r="H1487" t="str">
            <v>FS00</v>
          </cell>
          <cell r="I1487" t="str">
            <v>UN</v>
          </cell>
          <cell r="J1487" t="b">
            <v>1</v>
          </cell>
          <cell r="K1487">
            <v>12</v>
          </cell>
          <cell r="L1487">
            <v>1</v>
          </cell>
          <cell r="M1487">
            <v>12</v>
          </cell>
          <cell r="N1487">
            <v>40740</v>
          </cell>
        </row>
        <row r="1488">
          <cell r="A1488" t="str">
            <v>104535100-KG</v>
          </cell>
          <cell r="B1488" t="str">
            <v>FS00</v>
          </cell>
          <cell r="C1488" t="str">
            <v>104535100FS00</v>
          </cell>
          <cell r="D1488">
            <v>104535100</v>
          </cell>
          <cell r="E1488" t="str">
            <v>KG</v>
          </cell>
          <cell r="F1488" t="str">
            <v>KG</v>
          </cell>
          <cell r="G1488">
            <v>12690</v>
          </cell>
          <cell r="H1488" t="str">
            <v>FS00</v>
          </cell>
          <cell r="I1488" t="str">
            <v>KG</v>
          </cell>
          <cell r="J1488" t="b">
            <v>1</v>
          </cell>
          <cell r="K1488">
            <v>1</v>
          </cell>
          <cell r="L1488">
            <v>1</v>
          </cell>
          <cell r="M1488">
            <v>1</v>
          </cell>
          <cell r="N1488">
            <v>12690</v>
          </cell>
        </row>
        <row r="1489">
          <cell r="A1489" t="str">
            <v>104535400-KG</v>
          </cell>
          <cell r="B1489" t="str">
            <v>FS00</v>
          </cell>
          <cell r="C1489" t="str">
            <v>104535400FS00</v>
          </cell>
          <cell r="D1489">
            <v>104535400</v>
          </cell>
          <cell r="E1489" t="str">
            <v>KG</v>
          </cell>
          <cell r="F1489" t="str">
            <v>KG</v>
          </cell>
          <cell r="G1489">
            <v>14800</v>
          </cell>
          <cell r="H1489" t="str">
            <v>FS00</v>
          </cell>
          <cell r="I1489" t="str">
            <v>KG</v>
          </cell>
          <cell r="J1489" t="b">
            <v>1</v>
          </cell>
          <cell r="K1489">
            <v>1</v>
          </cell>
          <cell r="L1489">
            <v>1</v>
          </cell>
          <cell r="M1489">
            <v>1</v>
          </cell>
          <cell r="N1489">
            <v>14800</v>
          </cell>
        </row>
        <row r="1490">
          <cell r="A1490" t="str">
            <v>150000792-C08</v>
          </cell>
          <cell r="B1490" t="str">
            <v>FS00</v>
          </cell>
          <cell r="C1490" t="str">
            <v>150000792FS00</v>
          </cell>
          <cell r="D1490">
            <v>150000792</v>
          </cell>
          <cell r="E1490" t="str">
            <v>C08</v>
          </cell>
          <cell r="F1490" t="str">
            <v>UN</v>
          </cell>
          <cell r="G1490">
            <v>6543.93</v>
          </cell>
          <cell r="H1490" t="str">
            <v>FS00</v>
          </cell>
          <cell r="I1490" t="str">
            <v>UN</v>
          </cell>
          <cell r="J1490" t="b">
            <v>1</v>
          </cell>
          <cell r="K1490">
            <v>8</v>
          </cell>
          <cell r="L1490">
            <v>1</v>
          </cell>
          <cell r="M1490">
            <v>8</v>
          </cell>
          <cell r="N1490">
            <v>52351.44</v>
          </cell>
        </row>
        <row r="1491">
          <cell r="A1491" t="str">
            <v>104547710-C12</v>
          </cell>
          <cell r="B1491" t="str">
            <v>FS00</v>
          </cell>
          <cell r="C1491" t="str">
            <v>104547710FS00</v>
          </cell>
          <cell r="D1491">
            <v>104547710</v>
          </cell>
          <cell r="E1491" t="str">
            <v>C12</v>
          </cell>
          <cell r="F1491" t="str">
            <v>UN</v>
          </cell>
          <cell r="G1491">
            <v>3814</v>
          </cell>
          <cell r="H1491" t="str">
            <v>FS00</v>
          </cell>
          <cell r="I1491" t="str">
            <v>UN</v>
          </cell>
          <cell r="J1491" t="b">
            <v>1</v>
          </cell>
          <cell r="K1491">
            <v>12</v>
          </cell>
          <cell r="L1491">
            <v>1</v>
          </cell>
          <cell r="M1491">
            <v>12</v>
          </cell>
          <cell r="N1491">
            <v>45768</v>
          </cell>
        </row>
        <row r="1492">
          <cell r="A1492" t="str">
            <v>150000793-C08</v>
          </cell>
          <cell r="B1492" t="str">
            <v>FS00</v>
          </cell>
          <cell r="C1492" t="str">
            <v>150000793FS00</v>
          </cell>
          <cell r="D1492">
            <v>150000793</v>
          </cell>
          <cell r="E1492" t="str">
            <v>C08</v>
          </cell>
          <cell r="F1492" t="str">
            <v>UN</v>
          </cell>
          <cell r="G1492">
            <v>6561.39</v>
          </cell>
          <cell r="H1492" t="str">
            <v>FS00</v>
          </cell>
          <cell r="I1492" t="str">
            <v>UN</v>
          </cell>
          <cell r="J1492" t="b">
            <v>1</v>
          </cell>
          <cell r="K1492">
            <v>8</v>
          </cell>
          <cell r="L1492">
            <v>1</v>
          </cell>
          <cell r="M1492">
            <v>8</v>
          </cell>
          <cell r="N1492">
            <v>52491.12</v>
          </cell>
        </row>
        <row r="1493">
          <cell r="A1493" t="str">
            <v>104519090-KG</v>
          </cell>
          <cell r="B1493" t="str">
            <v>FS00</v>
          </cell>
          <cell r="C1493" t="str">
            <v>104519090FS00</v>
          </cell>
          <cell r="D1493">
            <v>104519090</v>
          </cell>
          <cell r="E1493" t="str">
            <v>KG</v>
          </cell>
          <cell r="F1493" t="str">
            <v>KG</v>
          </cell>
          <cell r="G1493">
            <v>6608.05</v>
          </cell>
          <cell r="H1493" t="str">
            <v>FS00</v>
          </cell>
          <cell r="I1493" t="str">
            <v>KG</v>
          </cell>
          <cell r="J1493" t="b">
            <v>1</v>
          </cell>
          <cell r="K1493">
            <v>1</v>
          </cell>
          <cell r="L1493">
            <v>1</v>
          </cell>
          <cell r="M1493">
            <v>1</v>
          </cell>
          <cell r="N1493">
            <v>6608.05</v>
          </cell>
        </row>
        <row r="1494">
          <cell r="A1494" t="str">
            <v>103000900-KG</v>
          </cell>
          <cell r="B1494" t="str">
            <v>FS00</v>
          </cell>
          <cell r="C1494" t="str">
            <v>103000900FS00</v>
          </cell>
          <cell r="D1494">
            <v>103000900</v>
          </cell>
          <cell r="E1494" t="str">
            <v>KG</v>
          </cell>
          <cell r="F1494" t="str">
            <v>KG</v>
          </cell>
          <cell r="G1494">
            <v>7813.95</v>
          </cell>
          <cell r="H1494" t="str">
            <v>FS00</v>
          </cell>
          <cell r="I1494" t="str">
            <v>KG</v>
          </cell>
          <cell r="J1494" t="b">
            <v>1</v>
          </cell>
          <cell r="K1494">
            <v>1</v>
          </cell>
          <cell r="L1494">
            <v>1</v>
          </cell>
          <cell r="M1494">
            <v>1</v>
          </cell>
          <cell r="N1494">
            <v>7813.95</v>
          </cell>
        </row>
        <row r="1495">
          <cell r="A1495" t="str">
            <v>104543200-C12</v>
          </cell>
          <cell r="B1495" t="str">
            <v>FS00</v>
          </cell>
          <cell r="C1495" t="str">
            <v>104543200FS00</v>
          </cell>
          <cell r="D1495">
            <v>104543200</v>
          </cell>
          <cell r="E1495" t="str">
            <v>C12</v>
          </cell>
          <cell r="F1495" t="str">
            <v>UN</v>
          </cell>
          <cell r="G1495">
            <v>1688</v>
          </cell>
          <cell r="H1495" t="str">
            <v>FS00</v>
          </cell>
          <cell r="I1495" t="str">
            <v>UN</v>
          </cell>
          <cell r="J1495" t="b">
            <v>1</v>
          </cell>
          <cell r="K1495">
            <v>12</v>
          </cell>
          <cell r="L1495">
            <v>1</v>
          </cell>
          <cell r="M1495">
            <v>12</v>
          </cell>
          <cell r="N1495">
            <v>20256</v>
          </cell>
        </row>
        <row r="1496">
          <cell r="A1496" t="str">
            <v>104540000-C02</v>
          </cell>
          <cell r="B1496" t="str">
            <v>FS00</v>
          </cell>
          <cell r="C1496" t="str">
            <v>104540000FS00</v>
          </cell>
          <cell r="D1496">
            <v>104540000</v>
          </cell>
          <cell r="E1496" t="str">
            <v>C02</v>
          </cell>
          <cell r="F1496" t="str">
            <v>UN</v>
          </cell>
          <cell r="G1496">
            <v>9405</v>
          </cell>
          <cell r="H1496" t="str">
            <v>FS00</v>
          </cell>
          <cell r="I1496" t="str">
            <v>UN</v>
          </cell>
          <cell r="J1496" t="b">
            <v>1</v>
          </cell>
          <cell r="K1496">
            <v>2</v>
          </cell>
          <cell r="L1496">
            <v>1</v>
          </cell>
          <cell r="M1496">
            <v>2</v>
          </cell>
          <cell r="N1496">
            <v>18810</v>
          </cell>
        </row>
        <row r="1497">
          <cell r="A1497" t="str">
            <v>104529870-C04</v>
          </cell>
          <cell r="B1497" t="str">
            <v>FS00</v>
          </cell>
          <cell r="C1497" t="str">
            <v>104529870FS00</v>
          </cell>
          <cell r="D1497">
            <v>104529870</v>
          </cell>
          <cell r="E1497" t="str">
            <v>C04</v>
          </cell>
          <cell r="F1497" t="str">
            <v>UN</v>
          </cell>
          <cell r="G1497">
            <v>11709</v>
          </cell>
          <cell r="H1497" t="str">
            <v>FS00</v>
          </cell>
          <cell r="I1497" t="str">
            <v>UN</v>
          </cell>
          <cell r="J1497" t="b">
            <v>1</v>
          </cell>
          <cell r="K1497">
            <v>4</v>
          </cell>
          <cell r="L1497">
            <v>1</v>
          </cell>
          <cell r="M1497">
            <v>4</v>
          </cell>
          <cell r="N1497">
            <v>46836</v>
          </cell>
        </row>
        <row r="1498">
          <cell r="A1498" t="str">
            <v>104540400-C02</v>
          </cell>
          <cell r="B1498" t="str">
            <v>FS00</v>
          </cell>
          <cell r="C1498" t="str">
            <v>104540400FS00</v>
          </cell>
          <cell r="D1498">
            <v>104540400</v>
          </cell>
          <cell r="E1498" t="str">
            <v>C02</v>
          </cell>
          <cell r="F1498" t="str">
            <v>UN</v>
          </cell>
          <cell r="G1498">
            <v>21754</v>
          </cell>
          <cell r="H1498" t="str">
            <v>FS00</v>
          </cell>
          <cell r="I1498" t="str">
            <v>UN</v>
          </cell>
          <cell r="J1498" t="b">
            <v>1</v>
          </cell>
          <cell r="K1498">
            <v>2</v>
          </cell>
          <cell r="L1498">
            <v>1</v>
          </cell>
          <cell r="M1498">
            <v>2</v>
          </cell>
          <cell r="N1498">
            <v>43508</v>
          </cell>
        </row>
        <row r="1499">
          <cell r="A1499" t="str">
            <v>104547910-KG</v>
          </cell>
          <cell r="B1499" t="str">
            <v>FS00</v>
          </cell>
          <cell r="C1499" t="str">
            <v>104547910FS00</v>
          </cell>
          <cell r="D1499">
            <v>104547910</v>
          </cell>
          <cell r="E1499" t="str">
            <v>KG</v>
          </cell>
          <cell r="F1499" t="str">
            <v>KG</v>
          </cell>
          <cell r="G1499">
            <v>8000</v>
          </cell>
          <cell r="H1499" t="str">
            <v>FS00</v>
          </cell>
          <cell r="I1499" t="str">
            <v>KG</v>
          </cell>
          <cell r="J1499" t="b">
            <v>1</v>
          </cell>
          <cell r="K1499">
            <v>1</v>
          </cell>
          <cell r="L1499">
            <v>1</v>
          </cell>
          <cell r="M1499">
            <v>1</v>
          </cell>
          <cell r="N1499">
            <v>8000</v>
          </cell>
        </row>
        <row r="1500">
          <cell r="A1500" t="str">
            <v>104547860-C12</v>
          </cell>
          <cell r="B1500" t="str">
            <v>FS00</v>
          </cell>
          <cell r="C1500" t="str">
            <v>104547860FS00</v>
          </cell>
          <cell r="D1500">
            <v>104547860</v>
          </cell>
          <cell r="E1500" t="str">
            <v>C12</v>
          </cell>
          <cell r="F1500" t="str">
            <v>UN</v>
          </cell>
          <cell r="G1500">
            <v>4626</v>
          </cell>
          <cell r="H1500" t="str">
            <v>FS00</v>
          </cell>
          <cell r="I1500" t="str">
            <v>UN</v>
          </cell>
          <cell r="J1500" t="b">
            <v>1</v>
          </cell>
          <cell r="K1500">
            <v>12</v>
          </cell>
          <cell r="L1500">
            <v>1</v>
          </cell>
          <cell r="M1500">
            <v>12</v>
          </cell>
          <cell r="N1500">
            <v>55512</v>
          </cell>
        </row>
        <row r="1501">
          <cell r="A1501" t="str">
            <v>104547650-KG</v>
          </cell>
          <cell r="B1501" t="str">
            <v>FS00</v>
          </cell>
          <cell r="C1501" t="str">
            <v>104547650FS00</v>
          </cell>
          <cell r="D1501">
            <v>104547650</v>
          </cell>
          <cell r="E1501" t="str">
            <v>KG</v>
          </cell>
          <cell r="F1501" t="str">
            <v>KG</v>
          </cell>
          <cell r="G1501">
            <v>11496</v>
          </cell>
          <cell r="H1501" t="str">
            <v>FS00</v>
          </cell>
          <cell r="I1501" t="str">
            <v>KG</v>
          </cell>
          <cell r="J1501" t="b">
            <v>1</v>
          </cell>
          <cell r="K1501">
            <v>1</v>
          </cell>
          <cell r="L1501">
            <v>1</v>
          </cell>
          <cell r="M1501">
            <v>1</v>
          </cell>
          <cell r="N1501">
            <v>11496</v>
          </cell>
        </row>
        <row r="1502">
          <cell r="A1502" t="str">
            <v>104543610-C08</v>
          </cell>
          <cell r="B1502" t="str">
            <v>FS00</v>
          </cell>
          <cell r="C1502" t="str">
            <v>104543610FS00</v>
          </cell>
          <cell r="D1502">
            <v>104543610</v>
          </cell>
          <cell r="E1502" t="str">
            <v>C08</v>
          </cell>
          <cell r="F1502" t="str">
            <v>UN</v>
          </cell>
          <cell r="G1502">
            <v>13600</v>
          </cell>
          <cell r="H1502" t="str">
            <v>FS00</v>
          </cell>
          <cell r="I1502" t="str">
            <v>UN</v>
          </cell>
          <cell r="J1502" t="b">
            <v>1</v>
          </cell>
          <cell r="K1502">
            <v>8</v>
          </cell>
          <cell r="L1502">
            <v>1</v>
          </cell>
          <cell r="M1502">
            <v>8</v>
          </cell>
          <cell r="N1502">
            <v>108800</v>
          </cell>
        </row>
        <row r="1503">
          <cell r="A1503" t="str">
            <v>104547220-KG</v>
          </cell>
          <cell r="B1503" t="str">
            <v>FS00</v>
          </cell>
          <cell r="C1503" t="str">
            <v>104547220FS00</v>
          </cell>
          <cell r="D1503">
            <v>104547220</v>
          </cell>
          <cell r="E1503" t="str">
            <v>KG</v>
          </cell>
          <cell r="F1503" t="str">
            <v>KG</v>
          </cell>
          <cell r="G1503">
            <v>10900</v>
          </cell>
          <cell r="H1503" t="str">
            <v>FS00</v>
          </cell>
          <cell r="I1503" t="str">
            <v>KG</v>
          </cell>
          <cell r="J1503" t="b">
            <v>1</v>
          </cell>
          <cell r="K1503">
            <v>1</v>
          </cell>
          <cell r="L1503">
            <v>1</v>
          </cell>
          <cell r="M1503">
            <v>1</v>
          </cell>
          <cell r="N1503">
            <v>10900</v>
          </cell>
        </row>
        <row r="1504">
          <cell r="A1504" t="str">
            <v>104543620-C08</v>
          </cell>
          <cell r="B1504" t="str">
            <v>FS00</v>
          </cell>
          <cell r="C1504" t="str">
            <v>104543620FS00</v>
          </cell>
          <cell r="D1504">
            <v>104543620</v>
          </cell>
          <cell r="E1504" t="str">
            <v>C08</v>
          </cell>
          <cell r="F1504" t="str">
            <v>UN</v>
          </cell>
          <cell r="G1504">
            <v>6800</v>
          </cell>
          <cell r="H1504" t="str">
            <v>FS00</v>
          </cell>
          <cell r="I1504" t="str">
            <v>UN</v>
          </cell>
          <cell r="J1504" t="b">
            <v>1</v>
          </cell>
          <cell r="K1504">
            <v>8</v>
          </cell>
          <cell r="L1504">
            <v>1</v>
          </cell>
          <cell r="M1504">
            <v>8</v>
          </cell>
          <cell r="N1504">
            <v>54400</v>
          </cell>
        </row>
        <row r="1505">
          <cell r="A1505" t="str">
            <v>104518450-CJ</v>
          </cell>
          <cell r="B1505" t="str">
            <v>FS00</v>
          </cell>
          <cell r="C1505" t="str">
            <v>104518450FS00</v>
          </cell>
          <cell r="D1505">
            <v>104518450</v>
          </cell>
          <cell r="E1505" t="str">
            <v>CJ</v>
          </cell>
          <cell r="F1505" t="str">
            <v>KG</v>
          </cell>
          <cell r="G1505">
            <v>3829.64</v>
          </cell>
          <cell r="H1505" t="str">
            <v>FS00</v>
          </cell>
          <cell r="I1505" t="str">
            <v>KG</v>
          </cell>
          <cell r="J1505" t="b">
            <v>1</v>
          </cell>
          <cell r="K1505">
            <v>3</v>
          </cell>
          <cell r="L1505">
            <v>1</v>
          </cell>
          <cell r="M1505">
            <v>3</v>
          </cell>
          <cell r="N1505">
            <v>11488.92</v>
          </cell>
        </row>
        <row r="1506">
          <cell r="A1506" t="str">
            <v>104533930-C08</v>
          </cell>
          <cell r="B1506" t="str">
            <v>FS00</v>
          </cell>
          <cell r="C1506" t="str">
            <v>104533930FS00</v>
          </cell>
          <cell r="D1506">
            <v>104533930</v>
          </cell>
          <cell r="E1506" t="str">
            <v>C08</v>
          </cell>
          <cell r="F1506" t="str">
            <v>UN</v>
          </cell>
          <cell r="G1506">
            <v>5000</v>
          </cell>
          <cell r="H1506" t="str">
            <v>FS00</v>
          </cell>
          <cell r="I1506" t="str">
            <v>UN</v>
          </cell>
          <cell r="J1506" t="b">
            <v>1</v>
          </cell>
          <cell r="K1506">
            <v>8</v>
          </cell>
          <cell r="L1506">
            <v>1</v>
          </cell>
          <cell r="M1506">
            <v>8</v>
          </cell>
          <cell r="N1506">
            <v>40000</v>
          </cell>
        </row>
        <row r="1507">
          <cell r="A1507" t="str">
            <v>104538530-C12</v>
          </cell>
          <cell r="B1507" t="str">
            <v>FS00</v>
          </cell>
          <cell r="C1507" t="str">
            <v>104538530FS00</v>
          </cell>
          <cell r="D1507">
            <v>104538530</v>
          </cell>
          <cell r="E1507" t="str">
            <v>C12</v>
          </cell>
          <cell r="F1507" t="str">
            <v>UN</v>
          </cell>
          <cell r="G1507">
            <v>2894</v>
          </cell>
          <cell r="H1507" t="str">
            <v>FS00</v>
          </cell>
          <cell r="I1507" t="str">
            <v>UN</v>
          </cell>
          <cell r="J1507" t="b">
            <v>1</v>
          </cell>
          <cell r="K1507">
            <v>12</v>
          </cell>
          <cell r="L1507">
            <v>1</v>
          </cell>
          <cell r="M1507">
            <v>12</v>
          </cell>
          <cell r="N1507">
            <v>34728</v>
          </cell>
        </row>
        <row r="1508">
          <cell r="A1508" t="str">
            <v>104519930-KG</v>
          </cell>
          <cell r="B1508" t="str">
            <v>FS00</v>
          </cell>
          <cell r="C1508" t="str">
            <v>104519930FS00</v>
          </cell>
          <cell r="D1508">
            <v>104519930</v>
          </cell>
          <cell r="E1508" t="str">
            <v>KG</v>
          </cell>
          <cell r="F1508" t="str">
            <v>KG</v>
          </cell>
          <cell r="G1508">
            <v>4651.22</v>
          </cell>
          <cell r="H1508" t="str">
            <v>FS00</v>
          </cell>
          <cell r="I1508" t="str">
            <v>KG</v>
          </cell>
          <cell r="J1508" t="b">
            <v>1</v>
          </cell>
          <cell r="K1508">
            <v>1</v>
          </cell>
          <cell r="L1508">
            <v>1</v>
          </cell>
          <cell r="M1508">
            <v>1</v>
          </cell>
          <cell r="N1508">
            <v>4651.22</v>
          </cell>
        </row>
        <row r="1509">
          <cell r="A1509" t="str">
            <v>104543170-C12</v>
          </cell>
          <cell r="B1509" t="str">
            <v>FS00</v>
          </cell>
          <cell r="C1509" t="str">
            <v>104543170FS00</v>
          </cell>
          <cell r="D1509">
            <v>104543170</v>
          </cell>
          <cell r="E1509" t="str">
            <v>C12</v>
          </cell>
          <cell r="F1509" t="str">
            <v>UN</v>
          </cell>
          <cell r="G1509">
            <v>4027</v>
          </cell>
          <cell r="H1509" t="str">
            <v>FS00</v>
          </cell>
          <cell r="I1509" t="str">
            <v>UN</v>
          </cell>
          <cell r="J1509" t="b">
            <v>1</v>
          </cell>
          <cell r="K1509">
            <v>12</v>
          </cell>
          <cell r="L1509">
            <v>1</v>
          </cell>
          <cell r="M1509">
            <v>12</v>
          </cell>
          <cell r="N1509">
            <v>48324</v>
          </cell>
        </row>
        <row r="1510">
          <cell r="A1510" t="str">
            <v>104543180-C12</v>
          </cell>
          <cell r="B1510" t="str">
            <v>FS00</v>
          </cell>
          <cell r="C1510" t="str">
            <v>104543180FS00</v>
          </cell>
          <cell r="D1510">
            <v>104543180</v>
          </cell>
          <cell r="E1510" t="str">
            <v>C12</v>
          </cell>
          <cell r="F1510" t="str">
            <v>UN</v>
          </cell>
          <cell r="G1510">
            <v>4047</v>
          </cell>
          <cell r="H1510" t="str">
            <v>FS00</v>
          </cell>
          <cell r="I1510" t="str">
            <v>UN</v>
          </cell>
          <cell r="J1510" t="b">
            <v>1</v>
          </cell>
          <cell r="K1510">
            <v>12</v>
          </cell>
          <cell r="L1510">
            <v>1</v>
          </cell>
          <cell r="M1510">
            <v>12</v>
          </cell>
          <cell r="N1510">
            <v>48564</v>
          </cell>
        </row>
        <row r="1511">
          <cell r="A1511" t="str">
            <v>104543160-C12</v>
          </cell>
          <cell r="B1511" t="str">
            <v>FS00</v>
          </cell>
          <cell r="C1511" t="str">
            <v>104543160FS00</v>
          </cell>
          <cell r="D1511">
            <v>104543160</v>
          </cell>
          <cell r="E1511" t="str">
            <v>C12</v>
          </cell>
          <cell r="F1511" t="str">
            <v>UN</v>
          </cell>
          <cell r="G1511">
            <v>4067</v>
          </cell>
          <cell r="H1511" t="str">
            <v>FS00</v>
          </cell>
          <cell r="I1511" t="str">
            <v>UN</v>
          </cell>
          <cell r="J1511" t="b">
            <v>1</v>
          </cell>
          <cell r="K1511">
            <v>12</v>
          </cell>
          <cell r="L1511">
            <v>1</v>
          </cell>
          <cell r="M1511">
            <v>12</v>
          </cell>
          <cell r="N1511">
            <v>48804</v>
          </cell>
        </row>
        <row r="1512">
          <cell r="A1512" t="str">
            <v>104538820-KG</v>
          </cell>
          <cell r="B1512" t="str">
            <v>FS00</v>
          </cell>
          <cell r="C1512" t="str">
            <v>104538820FS00</v>
          </cell>
          <cell r="D1512">
            <v>104538820</v>
          </cell>
          <cell r="E1512" t="str">
            <v>KG</v>
          </cell>
          <cell r="F1512" t="str">
            <v>KG</v>
          </cell>
          <cell r="G1512">
            <v>5749</v>
          </cell>
          <cell r="H1512" t="str">
            <v>FS00</v>
          </cell>
          <cell r="I1512" t="str">
            <v>KG</v>
          </cell>
          <cell r="J1512" t="b">
            <v>1</v>
          </cell>
          <cell r="K1512">
            <v>1</v>
          </cell>
          <cell r="L1512">
            <v>1</v>
          </cell>
          <cell r="M1512">
            <v>1</v>
          </cell>
          <cell r="N1512">
            <v>5749</v>
          </cell>
        </row>
        <row r="1513">
          <cell r="A1513" t="str">
            <v>104533900-C08</v>
          </cell>
          <cell r="B1513" t="str">
            <v>FS00</v>
          </cell>
          <cell r="C1513" t="str">
            <v>104533900FS00</v>
          </cell>
          <cell r="D1513">
            <v>104533900</v>
          </cell>
          <cell r="E1513" t="str">
            <v>C08</v>
          </cell>
          <cell r="F1513" t="str">
            <v>UN</v>
          </cell>
          <cell r="G1513">
            <v>5789</v>
          </cell>
          <cell r="H1513" t="str">
            <v>FS00</v>
          </cell>
          <cell r="I1513" t="str">
            <v>UN</v>
          </cell>
          <cell r="J1513" t="b">
            <v>1</v>
          </cell>
          <cell r="K1513">
            <v>8</v>
          </cell>
          <cell r="L1513">
            <v>1</v>
          </cell>
          <cell r="M1513">
            <v>8</v>
          </cell>
          <cell r="N1513">
            <v>46312</v>
          </cell>
        </row>
        <row r="1514">
          <cell r="A1514" t="str">
            <v>104543050-KG</v>
          </cell>
          <cell r="B1514" t="str">
            <v>FS00</v>
          </cell>
          <cell r="C1514" t="str">
            <v>104543050FS00</v>
          </cell>
          <cell r="D1514">
            <v>104543050</v>
          </cell>
          <cell r="E1514" t="str">
            <v>KG</v>
          </cell>
          <cell r="F1514" t="str">
            <v>KG</v>
          </cell>
          <cell r="G1514">
            <v>4659</v>
          </cell>
          <cell r="H1514" t="str">
            <v>FS00</v>
          </cell>
          <cell r="I1514" t="str">
            <v>KG</v>
          </cell>
          <cell r="J1514" t="b">
            <v>1</v>
          </cell>
          <cell r="K1514">
            <v>1</v>
          </cell>
          <cell r="L1514">
            <v>1</v>
          </cell>
          <cell r="M1514">
            <v>1</v>
          </cell>
          <cell r="N1514">
            <v>4659</v>
          </cell>
        </row>
        <row r="1515">
          <cell r="A1515" t="str">
            <v>104542850-C12</v>
          </cell>
          <cell r="B1515" t="str">
            <v>FS00</v>
          </cell>
          <cell r="C1515" t="str">
            <v>104542850FS00</v>
          </cell>
          <cell r="D1515">
            <v>104542850</v>
          </cell>
          <cell r="E1515" t="str">
            <v>C12</v>
          </cell>
          <cell r="F1515" t="str">
            <v>UN</v>
          </cell>
          <cell r="G1515">
            <v>2795</v>
          </cell>
          <cell r="H1515" t="str">
            <v>FS00</v>
          </cell>
          <cell r="I1515" t="str">
            <v>UN</v>
          </cell>
          <cell r="J1515" t="b">
            <v>1</v>
          </cell>
          <cell r="K1515">
            <v>12</v>
          </cell>
          <cell r="L1515">
            <v>1</v>
          </cell>
          <cell r="M1515">
            <v>12</v>
          </cell>
          <cell r="N1515">
            <v>33540</v>
          </cell>
        </row>
        <row r="1516">
          <cell r="A1516" t="str">
            <v>104500500-KG</v>
          </cell>
          <cell r="B1516" t="str">
            <v>FS00</v>
          </cell>
          <cell r="C1516" t="str">
            <v>104500500FS00</v>
          </cell>
          <cell r="D1516">
            <v>104500500</v>
          </cell>
          <cell r="E1516" t="str">
            <v>KG</v>
          </cell>
          <cell r="F1516" t="str">
            <v>KG</v>
          </cell>
          <cell r="G1516">
            <v>4436.71</v>
          </cell>
          <cell r="H1516" t="str">
            <v>FS00</v>
          </cell>
          <cell r="I1516" t="str">
            <v>KG</v>
          </cell>
          <cell r="J1516" t="b">
            <v>1</v>
          </cell>
          <cell r="K1516">
            <v>1</v>
          </cell>
          <cell r="L1516">
            <v>1</v>
          </cell>
          <cell r="M1516">
            <v>1</v>
          </cell>
          <cell r="N1516">
            <v>4436.71</v>
          </cell>
        </row>
        <row r="1517">
          <cell r="A1517" t="str">
            <v>104524090-KG</v>
          </cell>
          <cell r="B1517" t="str">
            <v>FS00</v>
          </cell>
          <cell r="C1517" t="str">
            <v>104524090FS00</v>
          </cell>
          <cell r="D1517">
            <v>104524090</v>
          </cell>
          <cell r="E1517" t="str">
            <v>KG</v>
          </cell>
          <cell r="F1517" t="str">
            <v>KG</v>
          </cell>
          <cell r="G1517">
            <v>4719.7299999999996</v>
          </cell>
          <cell r="H1517" t="str">
            <v>FS00</v>
          </cell>
          <cell r="I1517" t="str">
            <v>KG</v>
          </cell>
          <cell r="J1517" t="b">
            <v>1</v>
          </cell>
          <cell r="K1517">
            <v>1</v>
          </cell>
          <cell r="L1517">
            <v>1</v>
          </cell>
          <cell r="M1517">
            <v>1</v>
          </cell>
          <cell r="N1517">
            <v>4719.7299999999996</v>
          </cell>
        </row>
        <row r="1518">
          <cell r="A1518" t="str">
            <v>104545290-C10</v>
          </cell>
          <cell r="B1518" t="str">
            <v>FS00</v>
          </cell>
          <cell r="C1518" t="str">
            <v>104545290FS00</v>
          </cell>
          <cell r="D1518">
            <v>104545290</v>
          </cell>
          <cell r="E1518" t="str">
            <v>C10</v>
          </cell>
          <cell r="F1518" t="str">
            <v>UN</v>
          </cell>
          <cell r="G1518">
            <v>5450</v>
          </cell>
          <cell r="H1518" t="str">
            <v>FS00</v>
          </cell>
          <cell r="I1518" t="str">
            <v>UN</v>
          </cell>
          <cell r="J1518" t="b">
            <v>1</v>
          </cell>
          <cell r="K1518">
            <v>10</v>
          </cell>
          <cell r="L1518">
            <v>1</v>
          </cell>
          <cell r="M1518">
            <v>10</v>
          </cell>
          <cell r="N1518">
            <v>54500</v>
          </cell>
        </row>
        <row r="1519">
          <cell r="A1519" t="str">
            <v>104545300-C10</v>
          </cell>
          <cell r="B1519" t="str">
            <v>FS00</v>
          </cell>
          <cell r="C1519" t="str">
            <v>104545300FS00</v>
          </cell>
          <cell r="D1519">
            <v>104545300</v>
          </cell>
          <cell r="E1519" t="str">
            <v>C10</v>
          </cell>
          <cell r="F1519" t="str">
            <v>UN</v>
          </cell>
          <cell r="G1519">
            <v>5450</v>
          </cell>
          <cell r="H1519" t="str">
            <v>FS00</v>
          </cell>
          <cell r="I1519" t="str">
            <v>UN</v>
          </cell>
          <cell r="J1519" t="b">
            <v>1</v>
          </cell>
          <cell r="K1519">
            <v>10</v>
          </cell>
          <cell r="L1519">
            <v>1</v>
          </cell>
          <cell r="M1519">
            <v>10</v>
          </cell>
          <cell r="N1519">
            <v>54500</v>
          </cell>
        </row>
        <row r="1520">
          <cell r="A1520" t="str">
            <v>104540390-C02</v>
          </cell>
          <cell r="B1520" t="str">
            <v>FS00</v>
          </cell>
          <cell r="C1520" t="str">
            <v>104540390FS00</v>
          </cell>
          <cell r="D1520">
            <v>104540390</v>
          </cell>
          <cell r="E1520" t="str">
            <v>C02</v>
          </cell>
          <cell r="F1520" t="str">
            <v>UN</v>
          </cell>
          <cell r="G1520">
            <v>16455</v>
          </cell>
          <cell r="H1520" t="str">
            <v>FS00</v>
          </cell>
          <cell r="I1520" t="str">
            <v>UN</v>
          </cell>
          <cell r="J1520" t="b">
            <v>1</v>
          </cell>
          <cell r="K1520">
            <v>2</v>
          </cell>
          <cell r="L1520">
            <v>1</v>
          </cell>
          <cell r="M1520">
            <v>2</v>
          </cell>
          <cell r="N1520">
            <v>32910</v>
          </cell>
        </row>
        <row r="1521">
          <cell r="A1521" t="str">
            <v>104547920-KG</v>
          </cell>
          <cell r="B1521" t="str">
            <v>FS00</v>
          </cell>
          <cell r="C1521" t="str">
            <v>104547920FS00</v>
          </cell>
          <cell r="D1521">
            <v>104547920</v>
          </cell>
          <cell r="E1521" t="str">
            <v>KG</v>
          </cell>
          <cell r="F1521" t="str">
            <v>KG</v>
          </cell>
          <cell r="G1521">
            <v>8500</v>
          </cell>
          <cell r="H1521" t="str">
            <v>FS00</v>
          </cell>
          <cell r="I1521" t="str">
            <v>KG</v>
          </cell>
          <cell r="J1521" t="b">
            <v>1</v>
          </cell>
          <cell r="K1521">
            <v>1</v>
          </cell>
          <cell r="L1521">
            <v>1</v>
          </cell>
          <cell r="M1521">
            <v>1</v>
          </cell>
          <cell r="N1521">
            <v>8500</v>
          </cell>
        </row>
        <row r="1522">
          <cell r="A1522" t="str">
            <v>104547850-C12</v>
          </cell>
          <cell r="B1522" t="str">
            <v>FS00</v>
          </cell>
          <cell r="C1522" t="str">
            <v>104547850FS00</v>
          </cell>
          <cell r="D1522">
            <v>104547850</v>
          </cell>
          <cell r="E1522" t="str">
            <v>C12</v>
          </cell>
          <cell r="F1522" t="str">
            <v>UN</v>
          </cell>
          <cell r="G1522">
            <v>5244</v>
          </cell>
          <cell r="H1522" t="str">
            <v>FS00</v>
          </cell>
          <cell r="I1522" t="str">
            <v>UN</v>
          </cell>
          <cell r="J1522" t="b">
            <v>1</v>
          </cell>
          <cell r="K1522">
            <v>12</v>
          </cell>
          <cell r="L1522">
            <v>1</v>
          </cell>
          <cell r="M1522">
            <v>12</v>
          </cell>
          <cell r="N1522">
            <v>62928</v>
          </cell>
        </row>
        <row r="1523">
          <cell r="A1523" t="str">
            <v>104513640-C10</v>
          </cell>
          <cell r="B1523" t="str">
            <v>FS00</v>
          </cell>
          <cell r="C1523" t="str">
            <v>104513640FS00</v>
          </cell>
          <cell r="D1523">
            <v>104513640</v>
          </cell>
          <cell r="E1523" t="str">
            <v>C10</v>
          </cell>
          <cell r="F1523" t="str">
            <v>UN</v>
          </cell>
          <cell r="G1523">
            <v>4465.0929999999998</v>
          </cell>
          <cell r="H1523" t="str">
            <v>FS00</v>
          </cell>
          <cell r="I1523" t="str">
            <v>UN</v>
          </cell>
          <cell r="J1523" t="b">
            <v>1</v>
          </cell>
          <cell r="K1523">
            <v>10</v>
          </cell>
          <cell r="L1523">
            <v>1</v>
          </cell>
          <cell r="M1523">
            <v>10</v>
          </cell>
          <cell r="N1523">
            <v>44650.93</v>
          </cell>
        </row>
        <row r="1524">
          <cell r="A1524" t="str">
            <v>104512360-C10</v>
          </cell>
          <cell r="B1524" t="str">
            <v>FS00</v>
          </cell>
          <cell r="C1524" t="str">
            <v>104512360FS00</v>
          </cell>
          <cell r="D1524">
            <v>104512360</v>
          </cell>
          <cell r="E1524" t="str">
            <v>C10</v>
          </cell>
          <cell r="F1524" t="str">
            <v>UN</v>
          </cell>
          <cell r="G1524">
            <v>4566.4350000000004</v>
          </cell>
          <cell r="H1524" t="str">
            <v>FS00</v>
          </cell>
          <cell r="I1524" t="str">
            <v>UN</v>
          </cell>
          <cell r="J1524" t="b">
            <v>1</v>
          </cell>
          <cell r="K1524">
            <v>10</v>
          </cell>
          <cell r="L1524">
            <v>1</v>
          </cell>
          <cell r="M1524">
            <v>10</v>
          </cell>
          <cell r="N1524">
            <v>45664.350000000006</v>
          </cell>
        </row>
        <row r="1525">
          <cell r="A1525" t="str">
            <v>104540500-C12</v>
          </cell>
          <cell r="B1525" t="str">
            <v>FS00</v>
          </cell>
          <cell r="C1525" t="str">
            <v>104540500FS00</v>
          </cell>
          <cell r="D1525">
            <v>104540500</v>
          </cell>
          <cell r="E1525" t="str">
            <v>C12</v>
          </cell>
          <cell r="F1525" t="str">
            <v>UN</v>
          </cell>
          <cell r="G1525">
            <v>2036</v>
          </cell>
          <cell r="H1525" t="str">
            <v>FS00</v>
          </cell>
          <cell r="I1525" t="str">
            <v>UN</v>
          </cell>
          <cell r="J1525" t="b">
            <v>1</v>
          </cell>
          <cell r="K1525">
            <v>12</v>
          </cell>
          <cell r="L1525">
            <v>1</v>
          </cell>
          <cell r="M1525">
            <v>12</v>
          </cell>
          <cell r="N1525">
            <v>24432</v>
          </cell>
        </row>
        <row r="1526">
          <cell r="A1526" t="str">
            <v>104521590-C10</v>
          </cell>
          <cell r="B1526" t="str">
            <v>FS00</v>
          </cell>
          <cell r="C1526" t="str">
            <v>104521590FS00</v>
          </cell>
          <cell r="D1526">
            <v>104521590</v>
          </cell>
          <cell r="E1526" t="str">
            <v>C10</v>
          </cell>
          <cell r="F1526" t="str">
            <v>UN</v>
          </cell>
          <cell r="G1526">
            <v>2092</v>
          </cell>
          <cell r="H1526" t="str">
            <v>FS00</v>
          </cell>
          <cell r="I1526" t="str">
            <v>UN</v>
          </cell>
          <cell r="J1526" t="b">
            <v>1</v>
          </cell>
          <cell r="K1526">
            <v>10</v>
          </cell>
          <cell r="L1526">
            <v>1</v>
          </cell>
          <cell r="M1526">
            <v>10</v>
          </cell>
          <cell r="N1526">
            <v>20920</v>
          </cell>
        </row>
        <row r="1527">
          <cell r="A1527" t="str">
            <v>104521580-C10</v>
          </cell>
          <cell r="B1527" t="str">
            <v>FS00</v>
          </cell>
          <cell r="C1527" t="str">
            <v>104521580FS00</v>
          </cell>
          <cell r="D1527">
            <v>104521580</v>
          </cell>
          <cell r="E1527" t="str">
            <v>C10</v>
          </cell>
          <cell r="F1527" t="str">
            <v>UN</v>
          </cell>
          <cell r="G1527">
            <v>2096</v>
          </cell>
          <cell r="H1527" t="str">
            <v>FS00</v>
          </cell>
          <cell r="I1527" t="str">
            <v>UN</v>
          </cell>
          <cell r="J1527" t="b">
            <v>1</v>
          </cell>
          <cell r="K1527">
            <v>10</v>
          </cell>
          <cell r="L1527">
            <v>1</v>
          </cell>
          <cell r="M1527">
            <v>10</v>
          </cell>
          <cell r="N1527">
            <v>20960</v>
          </cell>
        </row>
        <row r="1528">
          <cell r="A1528" t="str">
            <v>101820108-C24</v>
          </cell>
          <cell r="B1528" t="str">
            <v>FS00</v>
          </cell>
          <cell r="C1528" t="str">
            <v>101820108FS00</v>
          </cell>
          <cell r="D1528">
            <v>101820108</v>
          </cell>
          <cell r="E1528" t="str">
            <v>C24</v>
          </cell>
          <cell r="F1528" t="str">
            <v>UN</v>
          </cell>
          <cell r="G1528">
            <v>2498.1999999999998</v>
          </cell>
          <cell r="H1528" t="str">
            <v>FS00</v>
          </cell>
          <cell r="I1528" t="str">
            <v>UN</v>
          </cell>
          <cell r="J1528" t="b">
            <v>1</v>
          </cell>
          <cell r="K1528">
            <v>24</v>
          </cell>
          <cell r="L1528">
            <v>1</v>
          </cell>
          <cell r="M1528">
            <v>24</v>
          </cell>
          <cell r="N1528">
            <v>59956.799999999996</v>
          </cell>
        </row>
        <row r="1529">
          <cell r="A1529" t="str">
            <v>104521600-C10</v>
          </cell>
          <cell r="B1529" t="str">
            <v>FS00</v>
          </cell>
          <cell r="C1529" t="str">
            <v>104521600FS00</v>
          </cell>
          <cell r="D1529">
            <v>104521600</v>
          </cell>
          <cell r="E1529" t="str">
            <v>C10</v>
          </cell>
          <cell r="F1529" t="str">
            <v>UN</v>
          </cell>
          <cell r="G1529">
            <v>2085</v>
          </cell>
          <cell r="H1529" t="str">
            <v>FS00</v>
          </cell>
          <cell r="I1529" t="str">
            <v>UN</v>
          </cell>
          <cell r="J1529" t="b">
            <v>1</v>
          </cell>
          <cell r="K1529">
            <v>10</v>
          </cell>
          <cell r="L1529">
            <v>1</v>
          </cell>
          <cell r="M1529">
            <v>10</v>
          </cell>
          <cell r="N1529">
            <v>20850</v>
          </cell>
        </row>
        <row r="1530">
          <cell r="A1530" t="str">
            <v>150000009-C12</v>
          </cell>
          <cell r="B1530" t="str">
            <v>FS00</v>
          </cell>
          <cell r="C1530" t="str">
            <v>150000009FS00</v>
          </cell>
          <cell r="D1530">
            <v>150000009</v>
          </cell>
          <cell r="E1530" t="str">
            <v>C12</v>
          </cell>
          <cell r="F1530" t="str">
            <v>UN</v>
          </cell>
          <cell r="G1530">
            <v>3119.98</v>
          </cell>
          <cell r="H1530" t="str">
            <v>FS00</v>
          </cell>
          <cell r="I1530" t="str">
            <v>UN</v>
          </cell>
          <cell r="J1530" t="b">
            <v>1</v>
          </cell>
          <cell r="K1530">
            <v>12</v>
          </cell>
          <cell r="L1530">
            <v>1</v>
          </cell>
          <cell r="M1530">
            <v>12</v>
          </cell>
          <cell r="N1530">
            <v>37439.760000000002</v>
          </cell>
        </row>
        <row r="1531">
          <cell r="A1531" t="str">
            <v>104533730-C12</v>
          </cell>
          <cell r="B1531" t="str">
            <v>FS00</v>
          </cell>
          <cell r="C1531" t="str">
            <v>104533730FS00</v>
          </cell>
          <cell r="D1531">
            <v>104533730</v>
          </cell>
          <cell r="E1531" t="str">
            <v>C12</v>
          </cell>
          <cell r="F1531" t="str">
            <v>UN</v>
          </cell>
          <cell r="G1531">
            <v>2925</v>
          </cell>
          <cell r="H1531" t="str">
            <v>FS00</v>
          </cell>
          <cell r="I1531" t="str">
            <v>UN</v>
          </cell>
          <cell r="J1531" t="b">
            <v>1</v>
          </cell>
          <cell r="K1531">
            <v>12</v>
          </cell>
          <cell r="L1531">
            <v>1</v>
          </cell>
          <cell r="M1531">
            <v>12</v>
          </cell>
          <cell r="N1531">
            <v>35100</v>
          </cell>
        </row>
        <row r="1532">
          <cell r="A1532" t="str">
            <v>104533180-C12</v>
          </cell>
          <cell r="B1532" t="str">
            <v>FS00</v>
          </cell>
          <cell r="C1532" t="str">
            <v>104533180FS00</v>
          </cell>
          <cell r="D1532">
            <v>104533180</v>
          </cell>
          <cell r="E1532" t="str">
            <v>C12</v>
          </cell>
          <cell r="F1532" t="str">
            <v>UN</v>
          </cell>
          <cell r="G1532">
            <v>2593</v>
          </cell>
          <cell r="H1532" t="str">
            <v>FS00</v>
          </cell>
          <cell r="I1532" t="str">
            <v>UN</v>
          </cell>
          <cell r="J1532" t="b">
            <v>1</v>
          </cell>
          <cell r="K1532">
            <v>12</v>
          </cell>
          <cell r="L1532">
            <v>1</v>
          </cell>
          <cell r="M1532">
            <v>12</v>
          </cell>
          <cell r="N1532">
            <v>31116</v>
          </cell>
        </row>
        <row r="1533">
          <cell r="A1533" t="str">
            <v>104544740-C12</v>
          </cell>
          <cell r="B1533" t="str">
            <v>FS00</v>
          </cell>
          <cell r="C1533" t="str">
            <v>104544740FS00</v>
          </cell>
          <cell r="D1533">
            <v>104544740</v>
          </cell>
          <cell r="E1533" t="str">
            <v>C12</v>
          </cell>
          <cell r="F1533" t="str">
            <v>UN</v>
          </cell>
          <cell r="G1533">
            <v>1151</v>
          </cell>
          <cell r="H1533" t="str">
            <v>FS00</v>
          </cell>
          <cell r="I1533" t="str">
            <v>UN</v>
          </cell>
          <cell r="J1533" t="b">
            <v>1</v>
          </cell>
          <cell r="K1533">
            <v>12</v>
          </cell>
          <cell r="L1533">
            <v>1</v>
          </cell>
          <cell r="M1533">
            <v>12</v>
          </cell>
          <cell r="N1533">
            <v>13812</v>
          </cell>
        </row>
        <row r="1534">
          <cell r="A1534" t="str">
            <v>104512030-D12</v>
          </cell>
          <cell r="B1534" t="str">
            <v>FS00</v>
          </cell>
          <cell r="C1534" t="str">
            <v>104512030FS00</v>
          </cell>
          <cell r="D1534">
            <v>104512030</v>
          </cell>
          <cell r="E1534" t="str">
            <v>D12</v>
          </cell>
          <cell r="F1534" t="str">
            <v>UN</v>
          </cell>
          <cell r="G1534">
            <v>769.61583333333328</v>
          </cell>
          <cell r="H1534" t="str">
            <v>FS00</v>
          </cell>
          <cell r="I1534" t="str">
            <v>UN</v>
          </cell>
          <cell r="J1534" t="b">
            <v>1</v>
          </cell>
          <cell r="K1534">
            <v>12</v>
          </cell>
          <cell r="L1534">
            <v>1</v>
          </cell>
          <cell r="M1534">
            <v>12</v>
          </cell>
          <cell r="N1534">
            <v>9235.39</v>
          </cell>
        </row>
        <row r="1535">
          <cell r="A1535" t="str">
            <v>104543650-AJ</v>
          </cell>
          <cell r="B1535" t="str">
            <v>FS00</v>
          </cell>
          <cell r="C1535" t="str">
            <v>104543650FS00</v>
          </cell>
          <cell r="D1535">
            <v>104543650</v>
          </cell>
          <cell r="E1535" t="str">
            <v>AJ</v>
          </cell>
          <cell r="F1535" t="str">
            <v>AJ</v>
          </cell>
          <cell r="G1535">
            <v>12702</v>
          </cell>
          <cell r="H1535" t="str">
            <v>FS00</v>
          </cell>
          <cell r="I1535" t="str">
            <v>AJ</v>
          </cell>
          <cell r="J1535" t="b">
            <v>1</v>
          </cell>
          <cell r="K1535">
            <v>1</v>
          </cell>
          <cell r="L1535">
            <v>1</v>
          </cell>
          <cell r="M1535">
            <v>1</v>
          </cell>
          <cell r="N1535">
            <v>12702</v>
          </cell>
        </row>
        <row r="1536">
          <cell r="A1536" t="str">
            <v>104512090-D12</v>
          </cell>
          <cell r="B1536" t="str">
            <v>FS00</v>
          </cell>
          <cell r="C1536" t="str">
            <v>104512090FS00</v>
          </cell>
          <cell r="D1536">
            <v>104512090</v>
          </cell>
          <cell r="E1536" t="str">
            <v>D12</v>
          </cell>
          <cell r="F1536" t="str">
            <v>UN</v>
          </cell>
          <cell r="G1536">
            <v>708.07583333333332</v>
          </cell>
          <cell r="H1536" t="str">
            <v>FS00</v>
          </cell>
          <cell r="I1536" t="str">
            <v>UN</v>
          </cell>
          <cell r="J1536" t="b">
            <v>1</v>
          </cell>
          <cell r="K1536">
            <v>12</v>
          </cell>
          <cell r="L1536">
            <v>1</v>
          </cell>
          <cell r="M1536">
            <v>12</v>
          </cell>
          <cell r="N1536">
            <v>8496.91</v>
          </cell>
        </row>
        <row r="1537">
          <cell r="A1537" t="str">
            <v>104544150-UN</v>
          </cell>
          <cell r="B1537" t="str">
            <v>FS00</v>
          </cell>
          <cell r="C1537" t="str">
            <v>104544150FS00</v>
          </cell>
          <cell r="D1537">
            <v>104544150</v>
          </cell>
          <cell r="E1537" t="str">
            <v>UN</v>
          </cell>
          <cell r="F1537" t="str">
            <v>UN</v>
          </cell>
          <cell r="G1537">
            <v>8167</v>
          </cell>
          <cell r="H1537" t="str">
            <v>FS00</v>
          </cell>
          <cell r="I1537" t="str">
            <v>UN</v>
          </cell>
          <cell r="J1537" t="b">
            <v>1</v>
          </cell>
          <cell r="K1537">
            <v>1</v>
          </cell>
          <cell r="L1537">
            <v>1</v>
          </cell>
          <cell r="M1537">
            <v>1</v>
          </cell>
          <cell r="N1537">
            <v>8167</v>
          </cell>
        </row>
        <row r="1538">
          <cell r="A1538" t="str">
            <v>104512020-D12</v>
          </cell>
          <cell r="B1538" t="str">
            <v>FS00</v>
          </cell>
          <cell r="C1538" t="str">
            <v>104512020FS00</v>
          </cell>
          <cell r="D1538">
            <v>104512020</v>
          </cell>
          <cell r="E1538" t="str">
            <v>D12</v>
          </cell>
          <cell r="F1538" t="str">
            <v>UN</v>
          </cell>
          <cell r="G1538">
            <v>1456.3975</v>
          </cell>
          <cell r="H1538" t="str">
            <v>FS00</v>
          </cell>
          <cell r="I1538" t="str">
            <v>UN</v>
          </cell>
          <cell r="J1538" t="b">
            <v>1</v>
          </cell>
          <cell r="K1538">
            <v>12</v>
          </cell>
          <cell r="L1538">
            <v>1</v>
          </cell>
          <cell r="M1538">
            <v>12</v>
          </cell>
          <cell r="N1538">
            <v>17476.77</v>
          </cell>
        </row>
        <row r="1539">
          <cell r="A1539" t="str">
            <v>104542840-C12</v>
          </cell>
          <cell r="B1539" t="str">
            <v>FS00</v>
          </cell>
          <cell r="C1539" t="str">
            <v>104542840FS00</v>
          </cell>
          <cell r="D1539">
            <v>104542840</v>
          </cell>
          <cell r="E1539" t="str">
            <v>C12</v>
          </cell>
          <cell r="F1539" t="str">
            <v>UN</v>
          </cell>
          <cell r="G1539">
            <v>973</v>
          </cell>
          <cell r="H1539" t="str">
            <v>FS00</v>
          </cell>
          <cell r="I1539" t="str">
            <v>UN</v>
          </cell>
          <cell r="J1539" t="b">
            <v>1</v>
          </cell>
          <cell r="K1539">
            <v>12</v>
          </cell>
          <cell r="L1539">
            <v>1</v>
          </cell>
          <cell r="M1539">
            <v>12</v>
          </cell>
          <cell r="N1539">
            <v>11676</v>
          </cell>
        </row>
        <row r="1540">
          <cell r="A1540" t="str">
            <v>104542830-C12</v>
          </cell>
          <cell r="B1540" t="str">
            <v>FS00</v>
          </cell>
          <cell r="C1540" t="str">
            <v>104542830FS00</v>
          </cell>
          <cell r="D1540">
            <v>104542830</v>
          </cell>
          <cell r="E1540" t="str">
            <v>C12</v>
          </cell>
          <cell r="F1540" t="str">
            <v>UN</v>
          </cell>
          <cell r="G1540">
            <v>986</v>
          </cell>
          <cell r="H1540" t="str">
            <v>FS00</v>
          </cell>
          <cell r="I1540" t="str">
            <v>UN</v>
          </cell>
          <cell r="J1540" t="b">
            <v>1</v>
          </cell>
          <cell r="K1540">
            <v>12</v>
          </cell>
          <cell r="L1540">
            <v>1</v>
          </cell>
          <cell r="M1540">
            <v>12</v>
          </cell>
          <cell r="N1540">
            <v>11832</v>
          </cell>
        </row>
        <row r="1541">
          <cell r="A1541" t="str">
            <v>104544980-C06</v>
          </cell>
          <cell r="B1541" t="str">
            <v>FS00</v>
          </cell>
          <cell r="C1541" t="str">
            <v>104544980FS00</v>
          </cell>
          <cell r="D1541">
            <v>104544980</v>
          </cell>
          <cell r="E1541" t="str">
            <v>C06</v>
          </cell>
          <cell r="F1541" t="str">
            <v>UN</v>
          </cell>
          <cell r="G1541">
            <v>3386</v>
          </cell>
          <cell r="H1541" t="str">
            <v>FS00</v>
          </cell>
          <cell r="I1541" t="str">
            <v>UN</v>
          </cell>
          <cell r="J1541" t="b">
            <v>1</v>
          </cell>
          <cell r="K1541">
            <v>6</v>
          </cell>
          <cell r="L1541">
            <v>1</v>
          </cell>
          <cell r="M1541">
            <v>6</v>
          </cell>
          <cell r="N1541">
            <v>20316</v>
          </cell>
        </row>
        <row r="1542">
          <cell r="A1542" t="str">
            <v>104543940-C06</v>
          </cell>
          <cell r="B1542" t="str">
            <v>FS00</v>
          </cell>
          <cell r="C1542" t="str">
            <v>104543940FS00</v>
          </cell>
          <cell r="D1542">
            <v>104543940</v>
          </cell>
          <cell r="E1542" t="str">
            <v>C06</v>
          </cell>
          <cell r="F1542" t="str">
            <v>UN</v>
          </cell>
          <cell r="G1542">
            <v>2395</v>
          </cell>
          <cell r="H1542" t="str">
            <v>FS00</v>
          </cell>
          <cell r="I1542" t="str">
            <v>UN</v>
          </cell>
          <cell r="J1542" t="b">
            <v>1</v>
          </cell>
          <cell r="K1542">
            <v>6</v>
          </cell>
          <cell r="L1542">
            <v>1</v>
          </cell>
          <cell r="M1542">
            <v>6</v>
          </cell>
          <cell r="N1542">
            <v>14370</v>
          </cell>
        </row>
        <row r="1543">
          <cell r="A1543" t="str">
            <v>104544990-C06</v>
          </cell>
          <cell r="B1543" t="str">
            <v>FS00</v>
          </cell>
          <cell r="C1543" t="str">
            <v>104544990FS00</v>
          </cell>
          <cell r="D1543">
            <v>104544990</v>
          </cell>
          <cell r="E1543" t="str">
            <v>C06</v>
          </cell>
          <cell r="F1543" t="str">
            <v>UN</v>
          </cell>
          <cell r="G1543">
            <v>3281</v>
          </cell>
          <cell r="H1543" t="str">
            <v>FS00</v>
          </cell>
          <cell r="I1543" t="str">
            <v>UN</v>
          </cell>
          <cell r="J1543" t="b">
            <v>1</v>
          </cell>
          <cell r="K1543">
            <v>6</v>
          </cell>
          <cell r="L1543">
            <v>1</v>
          </cell>
          <cell r="M1543">
            <v>6</v>
          </cell>
          <cell r="N1543">
            <v>19686</v>
          </cell>
        </row>
        <row r="1544">
          <cell r="A1544" t="str">
            <v>104528800-C10</v>
          </cell>
          <cell r="B1544" t="str">
            <v>FS00</v>
          </cell>
          <cell r="C1544" t="str">
            <v>104528800FS00</v>
          </cell>
          <cell r="D1544">
            <v>104528800</v>
          </cell>
          <cell r="E1544" t="str">
            <v>C10</v>
          </cell>
          <cell r="F1544" t="str">
            <v>UN</v>
          </cell>
          <cell r="G1544">
            <v>1098</v>
          </cell>
          <cell r="H1544" t="str">
            <v>FS00</v>
          </cell>
          <cell r="I1544" t="str">
            <v>UN</v>
          </cell>
          <cell r="J1544" t="b">
            <v>1</v>
          </cell>
          <cell r="K1544">
            <v>10</v>
          </cell>
          <cell r="L1544">
            <v>1</v>
          </cell>
          <cell r="M1544">
            <v>10</v>
          </cell>
          <cell r="N1544">
            <v>10980</v>
          </cell>
        </row>
        <row r="1545">
          <cell r="A1545" t="str">
            <v>150000892-C20</v>
          </cell>
          <cell r="B1545" t="str">
            <v>FS00</v>
          </cell>
          <cell r="C1545" t="str">
            <v>150000892FS00</v>
          </cell>
          <cell r="D1545">
            <v>150000892</v>
          </cell>
          <cell r="E1545" t="str">
            <v>C20</v>
          </cell>
          <cell r="F1545" t="str">
            <v>UN</v>
          </cell>
          <cell r="G1545">
            <v>766.74</v>
          </cell>
          <cell r="H1545" t="str">
            <v>FS00</v>
          </cell>
          <cell r="I1545" t="str">
            <v>UN</v>
          </cell>
          <cell r="J1545" t="b">
            <v>1</v>
          </cell>
          <cell r="K1545">
            <v>20</v>
          </cell>
          <cell r="L1545">
            <v>1</v>
          </cell>
          <cell r="M1545">
            <v>20</v>
          </cell>
          <cell r="N1545">
            <v>15334.8</v>
          </cell>
        </row>
        <row r="1546">
          <cell r="A1546" t="str">
            <v>101310213-C10</v>
          </cell>
          <cell r="B1546" t="str">
            <v>FS00</v>
          </cell>
          <cell r="C1546" t="str">
            <v>101310213FS00</v>
          </cell>
          <cell r="D1546">
            <v>101310213</v>
          </cell>
          <cell r="E1546" t="str">
            <v>C10</v>
          </cell>
          <cell r="F1546" t="str">
            <v>UN</v>
          </cell>
          <cell r="G1546">
            <v>8850.509</v>
          </cell>
          <cell r="H1546" t="str">
            <v>FS00</v>
          </cell>
          <cell r="I1546" t="str">
            <v>UN</v>
          </cell>
          <cell r="J1546" t="b">
            <v>1</v>
          </cell>
          <cell r="K1546">
            <v>10</v>
          </cell>
          <cell r="L1546">
            <v>1</v>
          </cell>
          <cell r="M1546">
            <v>10</v>
          </cell>
          <cell r="N1546">
            <v>88505.09</v>
          </cell>
        </row>
        <row r="1547">
          <cell r="A1547" t="str">
            <v>101310214-C10</v>
          </cell>
          <cell r="B1547" t="str">
            <v>FS00</v>
          </cell>
          <cell r="C1547" t="str">
            <v>101310214FS00</v>
          </cell>
          <cell r="D1547">
            <v>101310214</v>
          </cell>
          <cell r="E1547" t="str">
            <v>C10</v>
          </cell>
          <cell r="F1547" t="str">
            <v>UN</v>
          </cell>
          <cell r="G1547">
            <v>3243.2159999999999</v>
          </cell>
          <cell r="H1547" t="str">
            <v>FS00</v>
          </cell>
          <cell r="I1547" t="str">
            <v>UN</v>
          </cell>
          <cell r="J1547" t="b">
            <v>1</v>
          </cell>
          <cell r="K1547">
            <v>10</v>
          </cell>
          <cell r="L1547">
            <v>1</v>
          </cell>
          <cell r="M1547">
            <v>10</v>
          </cell>
          <cell r="N1547">
            <v>32432.16</v>
          </cell>
        </row>
        <row r="1548">
          <cell r="A1548" t="str">
            <v>104511970-C20</v>
          </cell>
          <cell r="B1548" t="str">
            <v>FS00</v>
          </cell>
          <cell r="C1548" t="str">
            <v>104511970FS00</v>
          </cell>
          <cell r="D1548">
            <v>104511970</v>
          </cell>
          <cell r="E1548" t="str">
            <v>C20</v>
          </cell>
          <cell r="F1548" t="str">
            <v>UN</v>
          </cell>
          <cell r="G1548">
            <v>1175</v>
          </cell>
          <cell r="H1548" t="str">
            <v>FS00</v>
          </cell>
          <cell r="I1548" t="str">
            <v>UN</v>
          </cell>
          <cell r="J1548" t="b">
            <v>1</v>
          </cell>
          <cell r="K1548">
            <v>20</v>
          </cell>
          <cell r="L1548">
            <v>1</v>
          </cell>
          <cell r="M1548">
            <v>20</v>
          </cell>
          <cell r="N1548">
            <v>23500</v>
          </cell>
        </row>
        <row r="1549">
          <cell r="A1549" t="str">
            <v>150000760-C10</v>
          </cell>
          <cell r="B1549" t="str">
            <v>FS00</v>
          </cell>
          <cell r="C1549" t="str">
            <v>150000760FS00</v>
          </cell>
          <cell r="D1549">
            <v>150000760</v>
          </cell>
          <cell r="E1549" t="str">
            <v>C10</v>
          </cell>
          <cell r="F1549" t="str">
            <v>UN</v>
          </cell>
          <cell r="G1549">
            <v>2597.4299999999998</v>
          </cell>
          <cell r="H1549" t="str">
            <v>FS00</v>
          </cell>
          <cell r="I1549" t="str">
            <v>UN</v>
          </cell>
          <cell r="J1549" t="b">
            <v>1</v>
          </cell>
          <cell r="K1549">
            <v>10</v>
          </cell>
          <cell r="L1549">
            <v>1</v>
          </cell>
          <cell r="M1549">
            <v>10</v>
          </cell>
          <cell r="N1549">
            <v>25974.3</v>
          </cell>
        </row>
        <row r="1550">
          <cell r="A1550" t="str">
            <v>104539270-C24</v>
          </cell>
          <cell r="B1550" t="str">
            <v>FS00</v>
          </cell>
          <cell r="C1550" t="str">
            <v>104539270FS00</v>
          </cell>
          <cell r="D1550">
            <v>104539270</v>
          </cell>
          <cell r="E1550" t="str">
            <v>C24</v>
          </cell>
          <cell r="F1550" t="str">
            <v>UN</v>
          </cell>
          <cell r="G1550">
            <v>1190</v>
          </cell>
          <cell r="H1550" t="str">
            <v>FS00</v>
          </cell>
          <cell r="I1550" t="str">
            <v>UN</v>
          </cell>
          <cell r="J1550" t="b">
            <v>1</v>
          </cell>
          <cell r="K1550">
            <v>24</v>
          </cell>
          <cell r="L1550">
            <v>1</v>
          </cell>
          <cell r="M1550">
            <v>24</v>
          </cell>
          <cell r="N1550">
            <v>28560</v>
          </cell>
        </row>
        <row r="1551">
          <cell r="A1551" t="str">
            <v>150000990-C06</v>
          </cell>
          <cell r="B1551" t="str">
            <v>FS00</v>
          </cell>
          <cell r="C1551" t="str">
            <v>150000990FS00</v>
          </cell>
          <cell r="D1551">
            <v>150000990</v>
          </cell>
          <cell r="E1551" t="str">
            <v>C06</v>
          </cell>
          <cell r="F1551" t="str">
            <v>UN</v>
          </cell>
          <cell r="G1551">
            <v>847.31</v>
          </cell>
          <cell r="H1551" t="str">
            <v>FS00</v>
          </cell>
          <cell r="I1551" t="str">
            <v>UN</v>
          </cell>
          <cell r="J1551" t="b">
            <v>1</v>
          </cell>
          <cell r="K1551">
            <v>6</v>
          </cell>
          <cell r="L1551">
            <v>1</v>
          </cell>
          <cell r="M1551">
            <v>6</v>
          </cell>
          <cell r="N1551">
            <v>5083.8599999999997</v>
          </cell>
        </row>
        <row r="1552">
          <cell r="A1552" t="str">
            <v>104545250-C03</v>
          </cell>
          <cell r="B1552" t="str">
            <v>FS00</v>
          </cell>
          <cell r="C1552" t="str">
            <v>104545250FS00</v>
          </cell>
          <cell r="D1552">
            <v>104545250</v>
          </cell>
          <cell r="E1552" t="str">
            <v>C03</v>
          </cell>
          <cell r="F1552" t="str">
            <v>UN</v>
          </cell>
          <cell r="G1552">
            <v>16321</v>
          </cell>
          <cell r="H1552" t="str">
            <v>FS00</v>
          </cell>
          <cell r="I1552" t="str">
            <v>UN</v>
          </cell>
          <cell r="J1552" t="b">
            <v>1</v>
          </cell>
          <cell r="K1552">
            <v>3</v>
          </cell>
          <cell r="L1552">
            <v>1</v>
          </cell>
          <cell r="M1552">
            <v>3</v>
          </cell>
          <cell r="N1552">
            <v>48963</v>
          </cell>
        </row>
        <row r="1553">
          <cell r="A1553" t="str">
            <v>104534800-C48</v>
          </cell>
          <cell r="B1553" t="str">
            <v>FS00</v>
          </cell>
          <cell r="C1553" t="str">
            <v>104534800FS00</v>
          </cell>
          <cell r="D1553">
            <v>104534800</v>
          </cell>
          <cell r="E1553" t="str">
            <v>C48</v>
          </cell>
          <cell r="F1553" t="str">
            <v>UN</v>
          </cell>
          <cell r="G1553">
            <v>1048</v>
          </cell>
          <cell r="H1553" t="str">
            <v>FS00</v>
          </cell>
          <cell r="I1553" t="str">
            <v>UN</v>
          </cell>
          <cell r="J1553" t="b">
            <v>1</v>
          </cell>
          <cell r="K1553">
            <v>48</v>
          </cell>
          <cell r="L1553">
            <v>1</v>
          </cell>
          <cell r="M1553">
            <v>48</v>
          </cell>
          <cell r="N1553">
            <v>50304</v>
          </cell>
        </row>
        <row r="1554">
          <cell r="A1554" t="str">
            <v>150000017-C48</v>
          </cell>
          <cell r="B1554" t="str">
            <v>FS00</v>
          </cell>
          <cell r="C1554" t="str">
            <v>150000017FS00</v>
          </cell>
          <cell r="D1554">
            <v>150000017</v>
          </cell>
          <cell r="E1554" t="str">
            <v>C48</v>
          </cell>
          <cell r="F1554" t="str">
            <v>UN</v>
          </cell>
          <cell r="G1554">
            <v>1326.09</v>
          </cell>
          <cell r="H1554" t="str">
            <v>FS00</v>
          </cell>
          <cell r="I1554" t="str">
            <v>UN</v>
          </cell>
          <cell r="J1554" t="b">
            <v>1</v>
          </cell>
          <cell r="K1554">
            <v>48</v>
          </cell>
          <cell r="L1554">
            <v>1</v>
          </cell>
          <cell r="M1554">
            <v>48</v>
          </cell>
          <cell r="N1554">
            <v>63652.319999999992</v>
          </cell>
        </row>
        <row r="1555">
          <cell r="A1555" t="str">
            <v>104539350-C48</v>
          </cell>
          <cell r="B1555" t="str">
            <v>FS00</v>
          </cell>
          <cell r="C1555" t="str">
            <v>104539350FS00</v>
          </cell>
          <cell r="D1555">
            <v>104539350</v>
          </cell>
          <cell r="E1555" t="str">
            <v>C48</v>
          </cell>
          <cell r="F1555" t="str">
            <v>UN</v>
          </cell>
          <cell r="G1555">
            <v>1105</v>
          </cell>
          <cell r="H1555" t="str">
            <v>FS00</v>
          </cell>
          <cell r="I1555" t="str">
            <v>UN</v>
          </cell>
          <cell r="J1555" t="b">
            <v>1</v>
          </cell>
          <cell r="K1555">
            <v>48</v>
          </cell>
          <cell r="L1555">
            <v>1</v>
          </cell>
          <cell r="M1555">
            <v>48</v>
          </cell>
          <cell r="N1555">
            <v>53040</v>
          </cell>
        </row>
        <row r="1556">
          <cell r="A1556" t="str">
            <v>104547190-C20</v>
          </cell>
          <cell r="B1556" t="str">
            <v>FS00</v>
          </cell>
          <cell r="C1556" t="str">
            <v>104547190FS00</v>
          </cell>
          <cell r="D1556">
            <v>104547190</v>
          </cell>
          <cell r="E1556" t="str">
            <v>C20</v>
          </cell>
          <cell r="F1556" t="str">
            <v>UN</v>
          </cell>
          <cell r="G1556">
            <v>1692</v>
          </cell>
          <cell r="H1556" t="str">
            <v>FS00</v>
          </cell>
          <cell r="I1556" t="str">
            <v>UN</v>
          </cell>
          <cell r="J1556" t="b">
            <v>1</v>
          </cell>
          <cell r="K1556">
            <v>20</v>
          </cell>
          <cell r="L1556">
            <v>1</v>
          </cell>
          <cell r="M1556">
            <v>20</v>
          </cell>
          <cell r="N1556">
            <v>33840</v>
          </cell>
        </row>
        <row r="1557">
          <cell r="A1557" t="str">
            <v>104546990-C80</v>
          </cell>
          <cell r="B1557" t="str">
            <v>FS00</v>
          </cell>
          <cell r="C1557" t="str">
            <v>104546990FS00</v>
          </cell>
          <cell r="D1557">
            <v>104546990</v>
          </cell>
          <cell r="E1557" t="str">
            <v>C80</v>
          </cell>
          <cell r="F1557" t="str">
            <v>UN</v>
          </cell>
          <cell r="G1557">
            <v>975</v>
          </cell>
          <cell r="H1557" t="str">
            <v>FS00</v>
          </cell>
          <cell r="I1557" t="str">
            <v>UN</v>
          </cell>
          <cell r="J1557" t="b">
            <v>1</v>
          </cell>
          <cell r="K1557">
            <v>80</v>
          </cell>
          <cell r="L1557">
            <v>1</v>
          </cell>
          <cell r="M1557">
            <v>80</v>
          </cell>
          <cell r="N1557">
            <v>78000</v>
          </cell>
        </row>
        <row r="1558">
          <cell r="A1558" t="str">
            <v>104547010-C40</v>
          </cell>
          <cell r="B1558" t="str">
            <v>FS00</v>
          </cell>
          <cell r="C1558" t="str">
            <v>104547010FS00</v>
          </cell>
          <cell r="D1558">
            <v>104547010</v>
          </cell>
          <cell r="E1558" t="str">
            <v>C40</v>
          </cell>
          <cell r="F1558" t="str">
            <v>UN</v>
          </cell>
          <cell r="G1558">
            <v>1875</v>
          </cell>
          <cell r="H1558" t="str">
            <v>FS00</v>
          </cell>
          <cell r="I1558" t="str">
            <v>UN</v>
          </cell>
          <cell r="J1558" t="b">
            <v>1</v>
          </cell>
          <cell r="K1558">
            <v>40</v>
          </cell>
          <cell r="L1558">
            <v>1</v>
          </cell>
          <cell r="M1558">
            <v>40</v>
          </cell>
          <cell r="N1558">
            <v>75000</v>
          </cell>
        </row>
        <row r="1559">
          <cell r="A1559" t="str">
            <v>104547000-C20</v>
          </cell>
          <cell r="B1559" t="str">
            <v>FS00</v>
          </cell>
          <cell r="C1559" t="str">
            <v>104547000FS00</v>
          </cell>
          <cell r="D1559">
            <v>104547000</v>
          </cell>
          <cell r="E1559" t="str">
            <v>C20</v>
          </cell>
          <cell r="F1559" t="str">
            <v>UN</v>
          </cell>
          <cell r="G1559">
            <v>1776</v>
          </cell>
          <cell r="H1559" t="str">
            <v>FS00</v>
          </cell>
          <cell r="I1559" t="str">
            <v>UN</v>
          </cell>
          <cell r="J1559" t="b">
            <v>1</v>
          </cell>
          <cell r="K1559">
            <v>20</v>
          </cell>
          <cell r="L1559">
            <v>1</v>
          </cell>
          <cell r="M1559">
            <v>20</v>
          </cell>
          <cell r="N1559">
            <v>35520</v>
          </cell>
        </row>
        <row r="1560">
          <cell r="A1560" t="str">
            <v>104533410-AJ</v>
          </cell>
          <cell r="B1560" t="str">
            <v>FS00</v>
          </cell>
          <cell r="C1560" t="str">
            <v>104533410FS00</v>
          </cell>
          <cell r="D1560">
            <v>104533410</v>
          </cell>
          <cell r="E1560" t="str">
            <v>AJ</v>
          </cell>
          <cell r="F1560" t="str">
            <v>AJ</v>
          </cell>
          <cell r="G1560">
            <v>129885</v>
          </cell>
          <cell r="H1560" t="str">
            <v>FS00</v>
          </cell>
          <cell r="I1560" t="str">
            <v>AJ</v>
          </cell>
          <cell r="J1560" t="b">
            <v>1</v>
          </cell>
          <cell r="K1560">
            <v>1</v>
          </cell>
          <cell r="L1560">
            <v>1</v>
          </cell>
          <cell r="M1560">
            <v>1</v>
          </cell>
          <cell r="N1560">
            <v>129885</v>
          </cell>
        </row>
        <row r="1561">
          <cell r="A1561" t="str">
            <v>150000373-C10</v>
          </cell>
          <cell r="B1561" t="str">
            <v>FS00</v>
          </cell>
          <cell r="C1561" t="str">
            <v>150000373FS00</v>
          </cell>
          <cell r="D1561">
            <v>150000373</v>
          </cell>
          <cell r="E1561" t="str">
            <v>C10</v>
          </cell>
          <cell r="F1561" t="str">
            <v>UN</v>
          </cell>
          <cell r="G1561">
            <v>1717.52</v>
          </cell>
          <cell r="H1561" t="str">
            <v>FS00</v>
          </cell>
          <cell r="I1561" t="str">
            <v>UN</v>
          </cell>
          <cell r="J1561" t="b">
            <v>1</v>
          </cell>
          <cell r="K1561">
            <v>10</v>
          </cell>
          <cell r="L1561">
            <v>1</v>
          </cell>
          <cell r="M1561">
            <v>10</v>
          </cell>
          <cell r="N1561">
            <v>17175.2</v>
          </cell>
        </row>
        <row r="1562">
          <cell r="A1562" t="str">
            <v>150000001-C10</v>
          </cell>
          <cell r="B1562" t="str">
            <v>FS00</v>
          </cell>
          <cell r="C1562" t="str">
            <v>150000001FS00</v>
          </cell>
          <cell r="D1562">
            <v>150000001</v>
          </cell>
          <cell r="E1562" t="str">
            <v>C10</v>
          </cell>
          <cell r="F1562" t="str">
            <v>UN</v>
          </cell>
          <cell r="G1562">
            <v>1710.98</v>
          </cell>
          <cell r="H1562" t="str">
            <v>FS00</v>
          </cell>
          <cell r="I1562" t="str">
            <v>UN</v>
          </cell>
          <cell r="J1562" t="b">
            <v>1</v>
          </cell>
          <cell r="K1562">
            <v>10</v>
          </cell>
          <cell r="L1562">
            <v>1</v>
          </cell>
          <cell r="M1562">
            <v>10</v>
          </cell>
          <cell r="N1562">
            <v>17109.8</v>
          </cell>
        </row>
        <row r="1563">
          <cell r="A1563" t="str">
            <v>150000372-C10</v>
          </cell>
          <cell r="B1563" t="str">
            <v>FS00</v>
          </cell>
          <cell r="C1563" t="str">
            <v>150000372FS00</v>
          </cell>
          <cell r="D1563">
            <v>150000372</v>
          </cell>
          <cell r="E1563" t="str">
            <v>C10</v>
          </cell>
          <cell r="F1563" t="str">
            <v>UN</v>
          </cell>
          <cell r="G1563">
            <v>1709.67</v>
          </cell>
          <cell r="H1563" t="str">
            <v>FS00</v>
          </cell>
          <cell r="I1563" t="str">
            <v>UN</v>
          </cell>
          <cell r="J1563" t="b">
            <v>1</v>
          </cell>
          <cell r="K1563">
            <v>10</v>
          </cell>
          <cell r="L1563">
            <v>1</v>
          </cell>
          <cell r="M1563">
            <v>10</v>
          </cell>
          <cell r="N1563">
            <v>17096.7</v>
          </cell>
        </row>
        <row r="1564">
          <cell r="A1564" t="str">
            <v>150000374-C10</v>
          </cell>
          <cell r="B1564" t="str">
            <v>FS00</v>
          </cell>
          <cell r="C1564" t="str">
            <v>150000374FS00</v>
          </cell>
          <cell r="D1564">
            <v>150000374</v>
          </cell>
          <cell r="E1564" t="str">
            <v>C10</v>
          </cell>
          <cell r="F1564" t="str">
            <v>UN</v>
          </cell>
          <cell r="G1564">
            <v>1715.54</v>
          </cell>
          <cell r="H1564" t="str">
            <v>FS00</v>
          </cell>
          <cell r="I1564" t="str">
            <v>UN</v>
          </cell>
          <cell r="J1564" t="b">
            <v>1</v>
          </cell>
          <cell r="K1564">
            <v>10</v>
          </cell>
          <cell r="L1564">
            <v>1</v>
          </cell>
          <cell r="M1564">
            <v>10</v>
          </cell>
          <cell r="N1564">
            <v>17155.400000000001</v>
          </cell>
        </row>
        <row r="1565">
          <cell r="A1565" t="str">
            <v>100095080-C10</v>
          </cell>
          <cell r="B1565" t="str">
            <v>FS00</v>
          </cell>
          <cell r="C1565" t="str">
            <v>100095080FS00</v>
          </cell>
          <cell r="D1565">
            <v>100095080</v>
          </cell>
          <cell r="E1565" t="str">
            <v>C10</v>
          </cell>
          <cell r="F1565" t="str">
            <v>UN</v>
          </cell>
          <cell r="G1565">
            <v>2350.8000000000002</v>
          </cell>
          <cell r="H1565" t="str">
            <v>FS00</v>
          </cell>
          <cell r="I1565" t="str">
            <v>UN</v>
          </cell>
          <cell r="J1565" t="b">
            <v>1</v>
          </cell>
          <cell r="K1565">
            <v>10</v>
          </cell>
          <cell r="L1565">
            <v>1</v>
          </cell>
          <cell r="M1565">
            <v>10</v>
          </cell>
          <cell r="N1565">
            <v>23508</v>
          </cell>
        </row>
        <row r="1566">
          <cell r="A1566" t="str">
            <v>100095030-C10</v>
          </cell>
          <cell r="B1566" t="str">
            <v>FS00</v>
          </cell>
          <cell r="C1566" t="str">
            <v>100095030FS00</v>
          </cell>
          <cell r="D1566">
            <v>100095030</v>
          </cell>
          <cell r="E1566" t="str">
            <v>C10</v>
          </cell>
          <cell r="F1566" t="str">
            <v>UN</v>
          </cell>
          <cell r="G1566">
            <v>2334.36</v>
          </cell>
          <cell r="H1566" t="str">
            <v>FS00</v>
          </cell>
          <cell r="I1566" t="str">
            <v>UN</v>
          </cell>
          <cell r="J1566" t="b">
            <v>1</v>
          </cell>
          <cell r="K1566">
            <v>10</v>
          </cell>
          <cell r="L1566">
            <v>1</v>
          </cell>
          <cell r="M1566">
            <v>10</v>
          </cell>
          <cell r="N1566">
            <v>23343.600000000002</v>
          </cell>
        </row>
        <row r="1567">
          <cell r="A1567" t="str">
            <v>100093620-C10</v>
          </cell>
          <cell r="B1567" t="str">
            <v>FS00</v>
          </cell>
          <cell r="C1567" t="str">
            <v>100093620FS00</v>
          </cell>
          <cell r="D1567">
            <v>100093620</v>
          </cell>
          <cell r="E1567" t="str">
            <v>C10</v>
          </cell>
          <cell r="F1567" t="str">
            <v>UN</v>
          </cell>
          <cell r="G1567">
            <v>3551.75</v>
          </cell>
          <cell r="H1567" t="str">
            <v>FS00</v>
          </cell>
          <cell r="I1567" t="str">
            <v>UN</v>
          </cell>
          <cell r="J1567" t="b">
            <v>1</v>
          </cell>
          <cell r="K1567">
            <v>10</v>
          </cell>
          <cell r="L1567">
            <v>1</v>
          </cell>
          <cell r="M1567">
            <v>10</v>
          </cell>
          <cell r="N1567">
            <v>35517.5</v>
          </cell>
        </row>
        <row r="1568">
          <cell r="A1568" t="str">
            <v>100093780-C10</v>
          </cell>
          <cell r="B1568" t="str">
            <v>FS00</v>
          </cell>
          <cell r="C1568" t="str">
            <v>100093780FS00</v>
          </cell>
          <cell r="D1568">
            <v>100093780</v>
          </cell>
          <cell r="E1568" t="str">
            <v>C10</v>
          </cell>
          <cell r="F1568" t="str">
            <v>UN</v>
          </cell>
          <cell r="G1568">
            <v>3554.4</v>
          </cell>
          <cell r="H1568" t="str">
            <v>FS00</v>
          </cell>
          <cell r="I1568" t="str">
            <v>UN</v>
          </cell>
          <cell r="J1568" t="b">
            <v>1</v>
          </cell>
          <cell r="K1568">
            <v>10</v>
          </cell>
          <cell r="L1568">
            <v>1</v>
          </cell>
          <cell r="M1568">
            <v>10</v>
          </cell>
          <cell r="N1568">
            <v>35544</v>
          </cell>
        </row>
        <row r="1569">
          <cell r="A1569" t="str">
            <v>100093790-C10</v>
          </cell>
          <cell r="B1569" t="str">
            <v>FS00</v>
          </cell>
          <cell r="C1569" t="str">
            <v>100093790FS00</v>
          </cell>
          <cell r="D1569">
            <v>100093790</v>
          </cell>
          <cell r="E1569" t="str">
            <v>C10</v>
          </cell>
          <cell r="F1569" t="str">
            <v>UN</v>
          </cell>
          <cell r="G1569">
            <v>3553.58</v>
          </cell>
          <cell r="H1569" t="str">
            <v>FS00</v>
          </cell>
          <cell r="I1569" t="str">
            <v>UN</v>
          </cell>
          <cell r="J1569" t="b">
            <v>1</v>
          </cell>
          <cell r="K1569">
            <v>10</v>
          </cell>
          <cell r="L1569">
            <v>1</v>
          </cell>
          <cell r="M1569">
            <v>10</v>
          </cell>
          <cell r="N1569">
            <v>35535.800000000003</v>
          </cell>
        </row>
        <row r="1570">
          <cell r="A1570" t="str">
            <v>150000002-C10</v>
          </cell>
          <cell r="B1570" t="str">
            <v>FS00</v>
          </cell>
          <cell r="C1570" t="str">
            <v>150000002FS00</v>
          </cell>
          <cell r="D1570">
            <v>150000002</v>
          </cell>
          <cell r="E1570" t="str">
            <v>C10</v>
          </cell>
          <cell r="F1570" t="str">
            <v>UN</v>
          </cell>
          <cell r="G1570">
            <v>2793.26</v>
          </cell>
          <cell r="H1570" t="str">
            <v>FS00</v>
          </cell>
          <cell r="I1570" t="str">
            <v>UN</v>
          </cell>
          <cell r="J1570" t="b">
            <v>1</v>
          </cell>
          <cell r="K1570">
            <v>10</v>
          </cell>
          <cell r="L1570">
            <v>1</v>
          </cell>
          <cell r="M1570">
            <v>10</v>
          </cell>
          <cell r="N1570">
            <v>27932.600000000002</v>
          </cell>
        </row>
        <row r="1571">
          <cell r="A1571" t="str">
            <v>150000378-C10</v>
          </cell>
          <cell r="B1571" t="str">
            <v>FS00</v>
          </cell>
          <cell r="C1571" t="str">
            <v>150000378FS00</v>
          </cell>
          <cell r="D1571">
            <v>150000378</v>
          </cell>
          <cell r="E1571" t="str">
            <v>C10</v>
          </cell>
          <cell r="F1571" t="str">
            <v>UN</v>
          </cell>
          <cell r="G1571">
            <v>2802.88</v>
          </cell>
          <cell r="H1571" t="str">
            <v>FS00</v>
          </cell>
          <cell r="I1571" t="str">
            <v>UN</v>
          </cell>
          <cell r="J1571" t="b">
            <v>1</v>
          </cell>
          <cell r="K1571">
            <v>10</v>
          </cell>
          <cell r="L1571">
            <v>1</v>
          </cell>
          <cell r="M1571">
            <v>10</v>
          </cell>
          <cell r="N1571">
            <v>28028.800000000003</v>
          </cell>
        </row>
        <row r="1572">
          <cell r="A1572" t="str">
            <v>150000379-C10</v>
          </cell>
          <cell r="B1572" t="str">
            <v>FS00</v>
          </cell>
          <cell r="C1572" t="str">
            <v>150000379FS00</v>
          </cell>
          <cell r="D1572">
            <v>150000379</v>
          </cell>
          <cell r="E1572" t="str">
            <v>C10</v>
          </cell>
          <cell r="F1572" t="str">
            <v>UN</v>
          </cell>
          <cell r="G1572">
            <v>2817.07</v>
          </cell>
          <cell r="H1572" t="str">
            <v>FS00</v>
          </cell>
          <cell r="I1572" t="str">
            <v>UN</v>
          </cell>
          <cell r="J1572" t="b">
            <v>1</v>
          </cell>
          <cell r="K1572">
            <v>10</v>
          </cell>
          <cell r="L1572">
            <v>1</v>
          </cell>
          <cell r="M1572">
            <v>10</v>
          </cell>
          <cell r="N1572">
            <v>28170.7</v>
          </cell>
        </row>
        <row r="1573">
          <cell r="A1573" t="str">
            <v>104532150-C02</v>
          </cell>
          <cell r="B1573" t="str">
            <v>FS00</v>
          </cell>
          <cell r="C1573" t="str">
            <v>104532150FS00</v>
          </cell>
          <cell r="D1573">
            <v>104532150</v>
          </cell>
          <cell r="E1573" t="str">
            <v>C02</v>
          </cell>
          <cell r="F1573" t="str">
            <v>UN</v>
          </cell>
          <cell r="G1573">
            <v>6240</v>
          </cell>
          <cell r="H1573" t="str">
            <v>FS00</v>
          </cell>
          <cell r="I1573" t="str">
            <v>UN</v>
          </cell>
          <cell r="J1573" t="b">
            <v>1</v>
          </cell>
          <cell r="K1573">
            <v>2</v>
          </cell>
          <cell r="L1573">
            <v>1</v>
          </cell>
          <cell r="M1573">
            <v>2</v>
          </cell>
          <cell r="N1573">
            <v>12480</v>
          </cell>
        </row>
        <row r="1574">
          <cell r="A1574" t="str">
            <v>104532460-C04</v>
          </cell>
          <cell r="B1574" t="str">
            <v>FS00</v>
          </cell>
          <cell r="C1574" t="str">
            <v>104532460FS00</v>
          </cell>
          <cell r="D1574">
            <v>104532460</v>
          </cell>
          <cell r="E1574" t="str">
            <v>C04</v>
          </cell>
          <cell r="F1574" t="str">
            <v>UN</v>
          </cell>
          <cell r="G1574">
            <v>5700</v>
          </cell>
          <cell r="H1574" t="str">
            <v>FS00</v>
          </cell>
          <cell r="I1574" t="str">
            <v>UN</v>
          </cell>
          <cell r="J1574" t="b">
            <v>1</v>
          </cell>
          <cell r="K1574">
            <v>4</v>
          </cell>
          <cell r="L1574">
            <v>1</v>
          </cell>
          <cell r="M1574">
            <v>4</v>
          </cell>
          <cell r="N1574">
            <v>22800</v>
          </cell>
        </row>
        <row r="1575">
          <cell r="A1575" t="str">
            <v>104538790-C02</v>
          </cell>
          <cell r="B1575" t="str">
            <v>FS00</v>
          </cell>
          <cell r="C1575" t="str">
            <v>104538790FS00</v>
          </cell>
          <cell r="D1575">
            <v>104538790</v>
          </cell>
          <cell r="E1575" t="str">
            <v>C02</v>
          </cell>
          <cell r="F1575" t="str">
            <v>UN</v>
          </cell>
          <cell r="G1575">
            <v>10844</v>
          </cell>
          <cell r="H1575" t="str">
            <v>FS00</v>
          </cell>
          <cell r="I1575" t="str">
            <v>UN</v>
          </cell>
          <cell r="J1575" t="b">
            <v>1</v>
          </cell>
          <cell r="K1575">
            <v>2</v>
          </cell>
          <cell r="L1575">
            <v>1</v>
          </cell>
          <cell r="M1575">
            <v>2</v>
          </cell>
          <cell r="N1575">
            <v>21688</v>
          </cell>
        </row>
        <row r="1576">
          <cell r="A1576" t="str">
            <v>104532470-C04</v>
          </cell>
          <cell r="B1576" t="str">
            <v>FS00</v>
          </cell>
          <cell r="C1576" t="str">
            <v>104532470FS00</v>
          </cell>
          <cell r="D1576">
            <v>104532470</v>
          </cell>
          <cell r="E1576" t="str">
            <v>C04</v>
          </cell>
          <cell r="F1576" t="str">
            <v>UN</v>
          </cell>
          <cell r="G1576">
            <v>5500</v>
          </cell>
          <cell r="H1576" t="str">
            <v>FS00</v>
          </cell>
          <cell r="I1576" t="str">
            <v>UN</v>
          </cell>
          <cell r="J1576" t="b">
            <v>1</v>
          </cell>
          <cell r="K1576">
            <v>4</v>
          </cell>
          <cell r="L1576">
            <v>1</v>
          </cell>
          <cell r="M1576">
            <v>4</v>
          </cell>
          <cell r="N1576">
            <v>22000</v>
          </cell>
        </row>
        <row r="1577">
          <cell r="A1577" t="str">
            <v>104532170-C02</v>
          </cell>
          <cell r="B1577" t="str">
            <v>FS00</v>
          </cell>
          <cell r="C1577" t="str">
            <v>104532170FS00</v>
          </cell>
          <cell r="D1577">
            <v>104532170</v>
          </cell>
          <cell r="E1577" t="str">
            <v>C02</v>
          </cell>
          <cell r="F1577" t="str">
            <v>UN</v>
          </cell>
          <cell r="G1577">
            <v>6240</v>
          </cell>
          <cell r="H1577" t="str">
            <v>FS00</v>
          </cell>
          <cell r="I1577" t="str">
            <v>UN</v>
          </cell>
          <cell r="J1577" t="b">
            <v>1</v>
          </cell>
          <cell r="K1577">
            <v>2</v>
          </cell>
          <cell r="L1577">
            <v>1</v>
          </cell>
          <cell r="M1577">
            <v>2</v>
          </cell>
          <cell r="N1577">
            <v>12480</v>
          </cell>
        </row>
        <row r="1578">
          <cell r="A1578" t="str">
            <v>104532500-C04</v>
          </cell>
          <cell r="B1578" t="str">
            <v>FS00</v>
          </cell>
          <cell r="C1578" t="str">
            <v>104532500FS00</v>
          </cell>
          <cell r="D1578">
            <v>104532500</v>
          </cell>
          <cell r="E1578" t="str">
            <v>C04</v>
          </cell>
          <cell r="F1578" t="str">
            <v>UN</v>
          </cell>
          <cell r="G1578">
            <v>4850</v>
          </cell>
          <cell r="H1578" t="str">
            <v>FS00</v>
          </cell>
          <cell r="I1578" t="str">
            <v>UN</v>
          </cell>
          <cell r="J1578" t="b">
            <v>1</v>
          </cell>
          <cell r="K1578">
            <v>4</v>
          </cell>
          <cell r="L1578">
            <v>1</v>
          </cell>
          <cell r="M1578">
            <v>4</v>
          </cell>
          <cell r="N1578">
            <v>19400</v>
          </cell>
        </row>
        <row r="1579">
          <cell r="A1579" t="str">
            <v>104532520-C04</v>
          </cell>
          <cell r="B1579" t="str">
            <v>FS00</v>
          </cell>
          <cell r="C1579" t="str">
            <v>104532520FS00</v>
          </cell>
          <cell r="D1579">
            <v>104532520</v>
          </cell>
          <cell r="E1579" t="str">
            <v>C04</v>
          </cell>
          <cell r="F1579" t="str">
            <v>UN</v>
          </cell>
          <cell r="G1579">
            <v>5500</v>
          </cell>
          <cell r="H1579" t="str">
            <v>FS00</v>
          </cell>
          <cell r="I1579" t="str">
            <v>UN</v>
          </cell>
          <cell r="J1579" t="b">
            <v>1</v>
          </cell>
          <cell r="K1579">
            <v>4</v>
          </cell>
          <cell r="L1579">
            <v>1</v>
          </cell>
          <cell r="M1579">
            <v>4</v>
          </cell>
          <cell r="N1579">
            <v>22000</v>
          </cell>
        </row>
        <row r="1580">
          <cell r="A1580" t="str">
            <v>104532180-C02</v>
          </cell>
          <cell r="B1580" t="str">
            <v>FS00</v>
          </cell>
          <cell r="C1580" t="str">
            <v>104532180FS00</v>
          </cell>
          <cell r="D1580">
            <v>104532180</v>
          </cell>
          <cell r="E1580" t="str">
            <v>C02</v>
          </cell>
          <cell r="F1580" t="str">
            <v>UN</v>
          </cell>
          <cell r="G1580">
            <v>6240</v>
          </cell>
          <cell r="H1580" t="str">
            <v>FS00</v>
          </cell>
          <cell r="I1580" t="str">
            <v>UN</v>
          </cell>
          <cell r="J1580" t="b">
            <v>1</v>
          </cell>
          <cell r="K1580">
            <v>2</v>
          </cell>
          <cell r="L1580">
            <v>1</v>
          </cell>
          <cell r="M1580">
            <v>2</v>
          </cell>
          <cell r="N1580">
            <v>12480</v>
          </cell>
        </row>
        <row r="1581">
          <cell r="A1581" t="str">
            <v>104532530-C04</v>
          </cell>
          <cell r="B1581" t="str">
            <v>FS00</v>
          </cell>
          <cell r="C1581" t="str">
            <v>104532530FS00</v>
          </cell>
          <cell r="D1581">
            <v>104532530</v>
          </cell>
          <cell r="E1581" t="str">
            <v>C04</v>
          </cell>
          <cell r="F1581" t="str">
            <v>UN</v>
          </cell>
          <cell r="G1581">
            <v>5600</v>
          </cell>
          <cell r="H1581" t="str">
            <v>FS00</v>
          </cell>
          <cell r="I1581" t="str">
            <v>UN</v>
          </cell>
          <cell r="J1581" t="b">
            <v>1</v>
          </cell>
          <cell r="K1581">
            <v>4</v>
          </cell>
          <cell r="L1581">
            <v>1</v>
          </cell>
          <cell r="M1581">
            <v>4</v>
          </cell>
          <cell r="N1581">
            <v>22400</v>
          </cell>
        </row>
        <row r="1582">
          <cell r="A1582" t="str">
            <v>104532190-C02</v>
          </cell>
          <cell r="B1582" t="str">
            <v>FS00</v>
          </cell>
          <cell r="C1582" t="str">
            <v>104532190FS00</v>
          </cell>
          <cell r="D1582">
            <v>104532190</v>
          </cell>
          <cell r="E1582" t="str">
            <v>C02</v>
          </cell>
          <cell r="F1582" t="str">
            <v>UN</v>
          </cell>
          <cell r="G1582">
            <v>7580</v>
          </cell>
          <cell r="H1582" t="str">
            <v>FS00</v>
          </cell>
          <cell r="I1582" t="str">
            <v>UN</v>
          </cell>
          <cell r="J1582" t="b">
            <v>1</v>
          </cell>
          <cell r="K1582">
            <v>2</v>
          </cell>
          <cell r="L1582">
            <v>1</v>
          </cell>
          <cell r="M1582">
            <v>2</v>
          </cell>
          <cell r="N1582">
            <v>15160</v>
          </cell>
        </row>
        <row r="1583">
          <cell r="A1583" t="str">
            <v>104532200-C02</v>
          </cell>
          <cell r="B1583" t="str">
            <v>FS00</v>
          </cell>
          <cell r="C1583" t="str">
            <v>104532200FS00</v>
          </cell>
          <cell r="D1583">
            <v>104532200</v>
          </cell>
          <cell r="E1583" t="str">
            <v>C02</v>
          </cell>
          <cell r="F1583" t="str">
            <v>UN</v>
          </cell>
          <cell r="G1583">
            <v>7580</v>
          </cell>
          <cell r="H1583" t="str">
            <v>FS00</v>
          </cell>
          <cell r="I1583" t="str">
            <v>UN</v>
          </cell>
          <cell r="J1583" t="b">
            <v>1</v>
          </cell>
          <cell r="K1583">
            <v>2</v>
          </cell>
          <cell r="L1583">
            <v>1</v>
          </cell>
          <cell r="M1583">
            <v>2</v>
          </cell>
          <cell r="N1583">
            <v>15160</v>
          </cell>
        </row>
        <row r="1584">
          <cell r="A1584" t="str">
            <v>104532540-C04</v>
          </cell>
          <cell r="B1584" t="str">
            <v>FS00</v>
          </cell>
          <cell r="C1584" t="str">
            <v>104532540FS00</v>
          </cell>
          <cell r="D1584">
            <v>104532540</v>
          </cell>
          <cell r="E1584" t="str">
            <v>C04</v>
          </cell>
          <cell r="F1584" t="str">
            <v>UN</v>
          </cell>
          <cell r="G1584">
            <v>5250</v>
          </cell>
          <cell r="H1584" t="str">
            <v>FS00</v>
          </cell>
          <cell r="I1584" t="str">
            <v>UN</v>
          </cell>
          <cell r="J1584" t="b">
            <v>1</v>
          </cell>
          <cell r="K1584">
            <v>4</v>
          </cell>
          <cell r="L1584">
            <v>1</v>
          </cell>
          <cell r="M1584">
            <v>4</v>
          </cell>
          <cell r="N1584">
            <v>21000</v>
          </cell>
        </row>
        <row r="1585">
          <cell r="A1585" t="str">
            <v>150000007-C09</v>
          </cell>
          <cell r="B1585" t="str">
            <v>FS00</v>
          </cell>
          <cell r="C1585" t="str">
            <v>150000007FS00</v>
          </cell>
          <cell r="D1585">
            <v>150000007</v>
          </cell>
          <cell r="E1585" t="str">
            <v>C09</v>
          </cell>
          <cell r="F1585" t="str">
            <v>UN</v>
          </cell>
          <cell r="G1585">
            <v>2779</v>
          </cell>
          <cell r="H1585" t="str">
            <v>FS00</v>
          </cell>
          <cell r="I1585" t="str">
            <v>UN</v>
          </cell>
          <cell r="J1585" t="b">
            <v>1</v>
          </cell>
          <cell r="K1585">
            <v>9</v>
          </cell>
          <cell r="L1585">
            <v>1</v>
          </cell>
          <cell r="M1585">
            <v>9</v>
          </cell>
          <cell r="N1585">
            <v>25011</v>
          </cell>
        </row>
        <row r="1586">
          <cell r="A1586" t="str">
            <v>104528510-C10</v>
          </cell>
          <cell r="B1586" t="str">
            <v>FS00</v>
          </cell>
          <cell r="C1586" t="str">
            <v>104528510FS00</v>
          </cell>
          <cell r="D1586">
            <v>104528510</v>
          </cell>
          <cell r="E1586" t="str">
            <v>C10</v>
          </cell>
          <cell r="F1586" t="str">
            <v>UN</v>
          </cell>
          <cell r="G1586">
            <v>1900</v>
          </cell>
          <cell r="H1586" t="str">
            <v>FS00</v>
          </cell>
          <cell r="I1586" t="str">
            <v>UN</v>
          </cell>
          <cell r="J1586" t="b">
            <v>1</v>
          </cell>
          <cell r="K1586">
            <v>10</v>
          </cell>
          <cell r="L1586">
            <v>1</v>
          </cell>
          <cell r="M1586">
            <v>10</v>
          </cell>
          <cell r="N1586">
            <v>19000</v>
          </cell>
        </row>
        <row r="1587">
          <cell r="A1587" t="str">
            <v>104528520-C10</v>
          </cell>
          <cell r="B1587" t="str">
            <v>FS00</v>
          </cell>
          <cell r="C1587" t="str">
            <v>104528520FS00</v>
          </cell>
          <cell r="D1587">
            <v>104528520</v>
          </cell>
          <cell r="E1587" t="str">
            <v>C10</v>
          </cell>
          <cell r="F1587" t="str">
            <v>UN</v>
          </cell>
          <cell r="G1587">
            <v>2380</v>
          </cell>
          <cell r="H1587" t="str">
            <v>FS00</v>
          </cell>
          <cell r="I1587" t="str">
            <v>UN</v>
          </cell>
          <cell r="J1587" t="b">
            <v>1</v>
          </cell>
          <cell r="K1587">
            <v>10</v>
          </cell>
          <cell r="L1587">
            <v>1</v>
          </cell>
          <cell r="M1587">
            <v>10</v>
          </cell>
          <cell r="N1587">
            <v>23800</v>
          </cell>
        </row>
        <row r="1588">
          <cell r="A1588" t="str">
            <v>104528500-C10</v>
          </cell>
          <cell r="B1588" t="str">
            <v>FS00</v>
          </cell>
          <cell r="C1588" t="str">
            <v>104528500FS00</v>
          </cell>
          <cell r="D1588">
            <v>104528500</v>
          </cell>
          <cell r="E1588" t="str">
            <v>C10</v>
          </cell>
          <cell r="F1588" t="str">
            <v>UN</v>
          </cell>
          <cell r="G1588">
            <v>2875</v>
          </cell>
          <cell r="H1588" t="str">
            <v>FS00</v>
          </cell>
          <cell r="I1588" t="str">
            <v>UN</v>
          </cell>
          <cell r="J1588" t="b">
            <v>1</v>
          </cell>
          <cell r="K1588">
            <v>10</v>
          </cell>
          <cell r="L1588">
            <v>1</v>
          </cell>
          <cell r="M1588">
            <v>10</v>
          </cell>
          <cell r="N1588">
            <v>28750</v>
          </cell>
        </row>
        <row r="1589">
          <cell r="A1589" t="str">
            <v>102300260-C12</v>
          </cell>
          <cell r="B1589" t="str">
            <v>FS00</v>
          </cell>
          <cell r="C1589" t="str">
            <v>102300260FS00</v>
          </cell>
          <cell r="D1589">
            <v>102300260</v>
          </cell>
          <cell r="E1589" t="str">
            <v>C12</v>
          </cell>
          <cell r="F1589" t="str">
            <v>UN</v>
          </cell>
          <cell r="G1589">
            <v>3186.95</v>
          </cell>
          <cell r="H1589" t="str">
            <v>FS00</v>
          </cell>
          <cell r="I1589" t="str">
            <v>UN</v>
          </cell>
          <cell r="J1589" t="b">
            <v>1</v>
          </cell>
          <cell r="K1589">
            <v>12</v>
          </cell>
          <cell r="L1589">
            <v>1</v>
          </cell>
          <cell r="M1589">
            <v>12</v>
          </cell>
          <cell r="N1589">
            <v>38243.399999999994</v>
          </cell>
        </row>
        <row r="1590">
          <cell r="A1590" t="str">
            <v>104517170-UN</v>
          </cell>
          <cell r="B1590" t="str">
            <v>FS00</v>
          </cell>
          <cell r="C1590" t="str">
            <v>104517170FS00</v>
          </cell>
          <cell r="D1590">
            <v>104517170</v>
          </cell>
          <cell r="E1590" t="str">
            <v>UN</v>
          </cell>
          <cell r="F1590" t="str">
            <v>UN</v>
          </cell>
          <cell r="G1590">
            <v>20014.009999999998</v>
          </cell>
          <cell r="H1590" t="str">
            <v>FS00</v>
          </cell>
          <cell r="I1590" t="str">
            <v>UN</v>
          </cell>
          <cell r="J1590" t="b">
            <v>1</v>
          </cell>
          <cell r="K1590">
            <v>1</v>
          </cell>
          <cell r="L1590">
            <v>1</v>
          </cell>
          <cell r="M1590">
            <v>1</v>
          </cell>
          <cell r="N1590">
            <v>20014.009999999998</v>
          </cell>
        </row>
        <row r="1591">
          <cell r="A1591" t="str">
            <v>104534820-C06</v>
          </cell>
          <cell r="B1591" t="str">
            <v>FS00</v>
          </cell>
          <cell r="C1591" t="str">
            <v>104534820FS00</v>
          </cell>
          <cell r="D1591">
            <v>104534820</v>
          </cell>
          <cell r="E1591" t="str">
            <v>C06</v>
          </cell>
          <cell r="F1591" t="str">
            <v>UN</v>
          </cell>
          <cell r="G1591">
            <v>5994</v>
          </cell>
          <cell r="H1591" t="str">
            <v>FS00</v>
          </cell>
          <cell r="I1591" t="str">
            <v>UN</v>
          </cell>
          <cell r="J1591" t="b">
            <v>1</v>
          </cell>
          <cell r="K1591">
            <v>6</v>
          </cell>
          <cell r="L1591">
            <v>1</v>
          </cell>
          <cell r="M1591">
            <v>6</v>
          </cell>
          <cell r="N1591">
            <v>35964</v>
          </cell>
        </row>
        <row r="1592">
          <cell r="A1592" t="str">
            <v>201200012-C15</v>
          </cell>
          <cell r="B1592" t="str">
            <v>FS00</v>
          </cell>
          <cell r="C1592" t="str">
            <v>201200012FS00</v>
          </cell>
          <cell r="D1592">
            <v>201200012</v>
          </cell>
          <cell r="E1592" t="str">
            <v>C15</v>
          </cell>
          <cell r="F1592" t="str">
            <v>UN</v>
          </cell>
          <cell r="G1592">
            <v>1052.0666666666666</v>
          </cell>
          <cell r="H1592" t="str">
            <v>FS00</v>
          </cell>
          <cell r="I1592" t="str">
            <v>UN</v>
          </cell>
          <cell r="J1592" t="b">
            <v>1</v>
          </cell>
          <cell r="K1592">
            <v>15</v>
          </cell>
          <cell r="L1592">
            <v>1</v>
          </cell>
          <cell r="M1592">
            <v>15</v>
          </cell>
          <cell r="N1592">
            <v>15781</v>
          </cell>
        </row>
        <row r="1593">
          <cell r="A1593" t="str">
            <v>201221830-C24</v>
          </cell>
          <cell r="B1593" t="str">
            <v>FS00</v>
          </cell>
          <cell r="C1593" t="str">
            <v>201221830FS00</v>
          </cell>
          <cell r="D1593">
            <v>201221830</v>
          </cell>
          <cell r="E1593" t="str">
            <v>C24</v>
          </cell>
          <cell r="F1593" t="str">
            <v>UN</v>
          </cell>
          <cell r="G1593">
            <v>424.82333333333332</v>
          </cell>
          <cell r="H1593" t="str">
            <v>FS00</v>
          </cell>
          <cell r="I1593" t="str">
            <v>UN</v>
          </cell>
          <cell r="J1593" t="b">
            <v>1</v>
          </cell>
          <cell r="K1593">
            <v>24</v>
          </cell>
          <cell r="L1593">
            <v>1</v>
          </cell>
          <cell r="M1593">
            <v>24</v>
          </cell>
          <cell r="N1593">
            <v>10195.76</v>
          </cell>
        </row>
        <row r="1594">
          <cell r="A1594" t="str">
            <v>150000127-C10</v>
          </cell>
          <cell r="B1594" t="str">
            <v>FS00</v>
          </cell>
          <cell r="C1594" t="str">
            <v>150000127FS00</v>
          </cell>
          <cell r="D1594">
            <v>150000127</v>
          </cell>
          <cell r="E1594" t="str">
            <v>C10</v>
          </cell>
          <cell r="F1594" t="str">
            <v>UN</v>
          </cell>
          <cell r="G1594">
            <v>2156.63</v>
          </cell>
          <cell r="H1594" t="str">
            <v>FS00</v>
          </cell>
          <cell r="I1594" t="str">
            <v>UN</v>
          </cell>
          <cell r="J1594" t="b">
            <v>1</v>
          </cell>
          <cell r="K1594">
            <v>10</v>
          </cell>
          <cell r="L1594">
            <v>1</v>
          </cell>
          <cell r="M1594">
            <v>10</v>
          </cell>
          <cell r="N1594">
            <v>21566.300000000003</v>
          </cell>
        </row>
        <row r="1595">
          <cell r="A1595" t="str">
            <v>150000128-C06</v>
          </cell>
          <cell r="B1595" t="str">
            <v>FS00</v>
          </cell>
          <cell r="C1595" t="str">
            <v>150000128FS00</v>
          </cell>
          <cell r="D1595">
            <v>150000128</v>
          </cell>
          <cell r="E1595" t="str">
            <v>C06</v>
          </cell>
          <cell r="F1595" t="str">
            <v>UN</v>
          </cell>
          <cell r="G1595">
            <v>4925</v>
          </cell>
          <cell r="H1595" t="str">
            <v>FS00</v>
          </cell>
          <cell r="I1595" t="str">
            <v>UN</v>
          </cell>
          <cell r="J1595" t="b">
            <v>1</v>
          </cell>
          <cell r="K1595">
            <v>6</v>
          </cell>
          <cell r="L1595">
            <v>1</v>
          </cell>
          <cell r="M1595">
            <v>6</v>
          </cell>
          <cell r="N1595">
            <v>29550</v>
          </cell>
        </row>
        <row r="1596">
          <cell r="A1596" t="str">
            <v>150000131-C10</v>
          </cell>
          <cell r="B1596" t="str">
            <v>FS00</v>
          </cell>
          <cell r="C1596" t="str">
            <v>150000131FS00</v>
          </cell>
          <cell r="D1596">
            <v>150000131</v>
          </cell>
          <cell r="E1596" t="str">
            <v>C10</v>
          </cell>
          <cell r="F1596" t="str">
            <v>UN</v>
          </cell>
          <cell r="G1596">
            <v>2084.73</v>
          </cell>
          <cell r="H1596" t="str">
            <v>FS00</v>
          </cell>
          <cell r="I1596" t="str">
            <v>UN</v>
          </cell>
          <cell r="J1596" t="b">
            <v>1</v>
          </cell>
          <cell r="K1596">
            <v>10</v>
          </cell>
          <cell r="L1596">
            <v>1</v>
          </cell>
          <cell r="M1596">
            <v>10</v>
          </cell>
          <cell r="N1596">
            <v>20847.3</v>
          </cell>
        </row>
        <row r="1597">
          <cell r="A1597" t="str">
            <v>104531430-C16</v>
          </cell>
          <cell r="B1597" t="str">
            <v>FS00</v>
          </cell>
          <cell r="C1597" t="str">
            <v>104531430FS00</v>
          </cell>
          <cell r="D1597">
            <v>104531430</v>
          </cell>
          <cell r="E1597" t="str">
            <v>C16</v>
          </cell>
          <cell r="F1597" t="str">
            <v>UN</v>
          </cell>
          <cell r="G1597">
            <v>1451</v>
          </cell>
          <cell r="H1597" t="str">
            <v>FS00</v>
          </cell>
          <cell r="I1597" t="str">
            <v>UN</v>
          </cell>
          <cell r="J1597" t="b">
            <v>1</v>
          </cell>
          <cell r="K1597">
            <v>16</v>
          </cell>
          <cell r="L1597">
            <v>1</v>
          </cell>
          <cell r="M1597">
            <v>16</v>
          </cell>
          <cell r="N1597">
            <v>23216</v>
          </cell>
        </row>
        <row r="1598">
          <cell r="A1598" t="str">
            <v>104547980-D06</v>
          </cell>
          <cell r="B1598" t="str">
            <v>FS00</v>
          </cell>
          <cell r="C1598" t="str">
            <v>104547980FS00</v>
          </cell>
          <cell r="D1598">
            <v>104547980</v>
          </cell>
          <cell r="E1598" t="str">
            <v>D06</v>
          </cell>
          <cell r="F1598" t="str">
            <v>UN</v>
          </cell>
          <cell r="G1598">
            <v>1291</v>
          </cell>
          <cell r="H1598" t="str">
            <v>FS00</v>
          </cell>
          <cell r="I1598" t="str">
            <v>UN</v>
          </cell>
          <cell r="J1598" t="b">
            <v>1</v>
          </cell>
          <cell r="K1598">
            <v>6</v>
          </cell>
          <cell r="L1598">
            <v>1</v>
          </cell>
          <cell r="M1598">
            <v>6</v>
          </cell>
          <cell r="N1598">
            <v>7746</v>
          </cell>
        </row>
        <row r="1599">
          <cell r="A1599" t="str">
            <v>104530190-C10</v>
          </cell>
          <cell r="B1599" t="str">
            <v>FS00</v>
          </cell>
          <cell r="C1599" t="str">
            <v>104530190FS00</v>
          </cell>
          <cell r="D1599">
            <v>104530190</v>
          </cell>
          <cell r="E1599" t="str">
            <v>C10</v>
          </cell>
          <cell r="F1599" t="str">
            <v>UN</v>
          </cell>
          <cell r="G1599">
            <v>1177</v>
          </cell>
          <cell r="H1599" t="str">
            <v>FS00</v>
          </cell>
          <cell r="I1599" t="str">
            <v>UN</v>
          </cell>
          <cell r="J1599" t="b">
            <v>1</v>
          </cell>
          <cell r="K1599">
            <v>10</v>
          </cell>
          <cell r="L1599">
            <v>1</v>
          </cell>
          <cell r="M1599">
            <v>10</v>
          </cell>
          <cell r="N1599">
            <v>11770</v>
          </cell>
        </row>
        <row r="1600">
          <cell r="A1600" t="str">
            <v>104548270-C04</v>
          </cell>
          <cell r="B1600" t="str">
            <v>FS00</v>
          </cell>
          <cell r="C1600" t="str">
            <v>104548270FS00</v>
          </cell>
          <cell r="D1600">
            <v>104548270</v>
          </cell>
          <cell r="E1600" t="str">
            <v>C04</v>
          </cell>
          <cell r="F1600" t="str">
            <v>UN</v>
          </cell>
          <cell r="G1600">
            <v>5608</v>
          </cell>
          <cell r="H1600" t="str">
            <v>FS00</v>
          </cell>
          <cell r="I1600" t="str">
            <v>UN</v>
          </cell>
          <cell r="J1600" t="b">
            <v>1</v>
          </cell>
          <cell r="K1600">
            <v>4</v>
          </cell>
          <cell r="L1600">
            <v>1</v>
          </cell>
          <cell r="M1600">
            <v>4</v>
          </cell>
          <cell r="N1600">
            <v>22432</v>
          </cell>
        </row>
        <row r="1601">
          <cell r="A1601" t="str">
            <v>104534540-C10</v>
          </cell>
          <cell r="B1601" t="str">
            <v>FS00</v>
          </cell>
          <cell r="C1601" t="str">
            <v>104534540FS00</v>
          </cell>
          <cell r="D1601">
            <v>104534540</v>
          </cell>
          <cell r="E1601" t="str">
            <v>C10</v>
          </cell>
          <cell r="F1601" t="str">
            <v>UN</v>
          </cell>
          <cell r="G1601">
            <v>1413</v>
          </cell>
          <cell r="H1601" t="str">
            <v>FS00</v>
          </cell>
          <cell r="I1601" t="str">
            <v>UN</v>
          </cell>
          <cell r="J1601" t="b">
            <v>1</v>
          </cell>
          <cell r="K1601">
            <v>10</v>
          </cell>
          <cell r="L1601">
            <v>1</v>
          </cell>
          <cell r="M1601">
            <v>10</v>
          </cell>
          <cell r="N1601">
            <v>14130</v>
          </cell>
        </row>
        <row r="1602">
          <cell r="A1602" t="str">
            <v>150000140-C06</v>
          </cell>
          <cell r="B1602" t="str">
            <v>FS00</v>
          </cell>
          <cell r="C1602" t="str">
            <v>150000140FS00</v>
          </cell>
          <cell r="D1602">
            <v>150000140</v>
          </cell>
          <cell r="E1602" t="str">
            <v>C06</v>
          </cell>
          <cell r="F1602" t="str">
            <v>UN</v>
          </cell>
          <cell r="G1602">
            <v>5004</v>
          </cell>
          <cell r="H1602" t="str">
            <v>FS00</v>
          </cell>
          <cell r="I1602" t="str">
            <v>UN</v>
          </cell>
          <cell r="J1602" t="b">
            <v>1</v>
          </cell>
          <cell r="K1602">
            <v>6</v>
          </cell>
          <cell r="L1602">
            <v>1</v>
          </cell>
          <cell r="M1602">
            <v>6</v>
          </cell>
          <cell r="N1602">
            <v>30024</v>
          </cell>
        </row>
        <row r="1603">
          <cell r="A1603" t="str">
            <v>150000141-C10</v>
          </cell>
          <cell r="B1603" t="str">
            <v>FS00</v>
          </cell>
          <cell r="C1603" t="str">
            <v>150000141FS00</v>
          </cell>
          <cell r="D1603">
            <v>150000141</v>
          </cell>
          <cell r="E1603" t="str">
            <v>C10</v>
          </cell>
          <cell r="F1603" t="str">
            <v>UN</v>
          </cell>
          <cell r="G1603">
            <v>3420.98</v>
          </cell>
          <cell r="H1603" t="str">
            <v>FS00</v>
          </cell>
          <cell r="I1603" t="str">
            <v>UN</v>
          </cell>
          <cell r="J1603" t="b">
            <v>1</v>
          </cell>
          <cell r="K1603">
            <v>10</v>
          </cell>
          <cell r="L1603">
            <v>1</v>
          </cell>
          <cell r="M1603">
            <v>10</v>
          </cell>
          <cell r="N1603">
            <v>34209.800000000003</v>
          </cell>
        </row>
        <row r="1604">
          <cell r="A1604" t="str">
            <v>104528900-C10</v>
          </cell>
          <cell r="B1604" t="str">
            <v>FS00</v>
          </cell>
          <cell r="C1604" t="str">
            <v>104528900FS00</v>
          </cell>
          <cell r="D1604">
            <v>104528900</v>
          </cell>
          <cell r="E1604" t="str">
            <v>C10</v>
          </cell>
          <cell r="F1604" t="str">
            <v>UN</v>
          </cell>
          <cell r="G1604">
            <v>2266</v>
          </cell>
          <cell r="H1604" t="str">
            <v>FS00</v>
          </cell>
          <cell r="I1604" t="str">
            <v>UN</v>
          </cell>
          <cell r="J1604" t="b">
            <v>1</v>
          </cell>
          <cell r="K1604">
            <v>10</v>
          </cell>
          <cell r="L1604">
            <v>1</v>
          </cell>
          <cell r="M1604">
            <v>10</v>
          </cell>
          <cell r="N1604">
            <v>22660</v>
          </cell>
        </row>
        <row r="1605">
          <cell r="A1605" t="str">
            <v>201200013-C12</v>
          </cell>
          <cell r="B1605" t="str">
            <v>FS00</v>
          </cell>
          <cell r="C1605" t="str">
            <v>201200013FS00</v>
          </cell>
          <cell r="D1605">
            <v>201200013</v>
          </cell>
          <cell r="E1605" t="str">
            <v>C12</v>
          </cell>
          <cell r="F1605" t="str">
            <v>UN</v>
          </cell>
          <cell r="G1605">
            <v>899.16666666666663</v>
          </cell>
          <cell r="H1605" t="str">
            <v>FS00</v>
          </cell>
          <cell r="I1605" t="str">
            <v>UN</v>
          </cell>
          <cell r="J1605" t="b">
            <v>1</v>
          </cell>
          <cell r="K1605">
            <v>12</v>
          </cell>
          <cell r="L1605">
            <v>1</v>
          </cell>
          <cell r="M1605">
            <v>12</v>
          </cell>
          <cell r="N1605">
            <v>10790</v>
          </cell>
        </row>
        <row r="1606">
          <cell r="A1606" t="str">
            <v>150000138-C06</v>
          </cell>
          <cell r="B1606" t="str">
            <v>FS00</v>
          </cell>
          <cell r="C1606" t="str">
            <v>150000138FS00</v>
          </cell>
          <cell r="D1606">
            <v>150000138</v>
          </cell>
          <cell r="E1606" t="str">
            <v>C06</v>
          </cell>
          <cell r="F1606" t="str">
            <v>UN</v>
          </cell>
          <cell r="G1606">
            <v>5888.29</v>
          </cell>
          <cell r="H1606" t="str">
            <v>FS00</v>
          </cell>
          <cell r="I1606" t="str">
            <v>UN</v>
          </cell>
          <cell r="J1606" t="b">
            <v>1</v>
          </cell>
          <cell r="K1606">
            <v>6</v>
          </cell>
          <cell r="L1606">
            <v>1</v>
          </cell>
          <cell r="M1606">
            <v>6</v>
          </cell>
          <cell r="N1606">
            <v>35329.74</v>
          </cell>
        </row>
        <row r="1607">
          <cell r="A1607" t="str">
            <v>150000142-C10</v>
          </cell>
          <cell r="B1607" t="str">
            <v>FS00</v>
          </cell>
          <cell r="C1607" t="str">
            <v>150000142FS00</v>
          </cell>
          <cell r="D1607">
            <v>150000142</v>
          </cell>
          <cell r="E1607" t="str">
            <v>C10</v>
          </cell>
          <cell r="F1607" t="str">
            <v>UN</v>
          </cell>
          <cell r="G1607">
            <v>3098.85</v>
          </cell>
          <cell r="H1607" t="str">
            <v>FS00</v>
          </cell>
          <cell r="I1607" t="str">
            <v>UN</v>
          </cell>
          <cell r="J1607" t="b">
            <v>1</v>
          </cell>
          <cell r="K1607">
            <v>10</v>
          </cell>
          <cell r="L1607">
            <v>1</v>
          </cell>
          <cell r="M1607">
            <v>10</v>
          </cell>
          <cell r="N1607">
            <v>30988.5</v>
          </cell>
        </row>
        <row r="1608">
          <cell r="A1608" t="str">
            <v>104534270-C06</v>
          </cell>
          <cell r="B1608" t="str">
            <v>FS00</v>
          </cell>
          <cell r="C1608" t="str">
            <v>104534270FS00</v>
          </cell>
          <cell r="D1608">
            <v>104534270</v>
          </cell>
          <cell r="E1608" t="str">
            <v>C06</v>
          </cell>
          <cell r="F1608" t="str">
            <v>UN</v>
          </cell>
          <cell r="G1608">
            <v>6135</v>
          </cell>
          <cell r="H1608" t="str">
            <v>FS00</v>
          </cell>
          <cell r="I1608" t="str">
            <v>UN</v>
          </cell>
          <cell r="J1608" t="b">
            <v>1</v>
          </cell>
          <cell r="K1608">
            <v>6</v>
          </cell>
          <cell r="L1608">
            <v>1</v>
          </cell>
          <cell r="M1608">
            <v>6</v>
          </cell>
          <cell r="N1608">
            <v>36810</v>
          </cell>
        </row>
        <row r="1609">
          <cell r="A1609" t="str">
            <v>104548000-C04</v>
          </cell>
          <cell r="B1609" t="str">
            <v>FS00</v>
          </cell>
          <cell r="C1609" t="str">
            <v>104548000FS00</v>
          </cell>
          <cell r="D1609">
            <v>104548000</v>
          </cell>
          <cell r="E1609" t="str">
            <v>C04</v>
          </cell>
          <cell r="F1609" t="str">
            <v>UN</v>
          </cell>
          <cell r="G1609">
            <v>12516</v>
          </cell>
          <cell r="H1609" t="str">
            <v>FS00</v>
          </cell>
          <cell r="I1609" t="str">
            <v>UN</v>
          </cell>
          <cell r="J1609" t="b">
            <v>1</v>
          </cell>
          <cell r="K1609">
            <v>4</v>
          </cell>
          <cell r="L1609">
            <v>1</v>
          </cell>
          <cell r="M1609">
            <v>4</v>
          </cell>
          <cell r="N1609">
            <v>50064</v>
          </cell>
        </row>
        <row r="1610">
          <cell r="A1610" t="str">
            <v>104530280-C12</v>
          </cell>
          <cell r="B1610" t="str">
            <v>FS00</v>
          </cell>
          <cell r="C1610" t="str">
            <v>104530280FS00</v>
          </cell>
          <cell r="D1610">
            <v>104530280</v>
          </cell>
          <cell r="E1610" t="str">
            <v>C12</v>
          </cell>
          <cell r="F1610" t="str">
            <v>UN</v>
          </cell>
          <cell r="G1610">
            <v>2438</v>
          </cell>
          <cell r="H1610" t="str">
            <v>FS00</v>
          </cell>
          <cell r="I1610" t="str">
            <v>UN</v>
          </cell>
          <cell r="J1610" t="b">
            <v>1</v>
          </cell>
          <cell r="K1610">
            <v>12</v>
          </cell>
          <cell r="L1610">
            <v>1</v>
          </cell>
          <cell r="M1610">
            <v>12</v>
          </cell>
          <cell r="N1610">
            <v>29256</v>
          </cell>
        </row>
        <row r="1611">
          <cell r="A1611" t="str">
            <v>104533720-C12</v>
          </cell>
          <cell r="B1611" t="str">
            <v>FS00</v>
          </cell>
          <cell r="C1611" t="str">
            <v>104533720FS00</v>
          </cell>
          <cell r="D1611">
            <v>104533720</v>
          </cell>
          <cell r="E1611" t="str">
            <v>C12</v>
          </cell>
          <cell r="F1611" t="str">
            <v>UN</v>
          </cell>
          <cell r="G1611">
            <v>3965</v>
          </cell>
          <cell r="H1611" t="str">
            <v>FS00</v>
          </cell>
          <cell r="I1611" t="str">
            <v>UN</v>
          </cell>
          <cell r="J1611" t="b">
            <v>1</v>
          </cell>
          <cell r="K1611">
            <v>12</v>
          </cell>
          <cell r="L1611">
            <v>1</v>
          </cell>
          <cell r="M1611">
            <v>12</v>
          </cell>
          <cell r="N1611">
            <v>47580</v>
          </cell>
        </row>
        <row r="1612">
          <cell r="A1612" t="str">
            <v>104548260-C04</v>
          </cell>
          <cell r="B1612" t="str">
            <v>FS00</v>
          </cell>
          <cell r="C1612" t="str">
            <v>104548260FS00</v>
          </cell>
          <cell r="D1612">
            <v>104548260</v>
          </cell>
          <cell r="E1612" t="str">
            <v>C04</v>
          </cell>
          <cell r="F1612" t="str">
            <v>UN</v>
          </cell>
          <cell r="G1612">
            <v>5727</v>
          </cell>
          <cell r="H1612" t="str">
            <v>FS00</v>
          </cell>
          <cell r="I1612" t="str">
            <v>UN</v>
          </cell>
          <cell r="J1612" t="b">
            <v>1</v>
          </cell>
          <cell r="K1612">
            <v>4</v>
          </cell>
          <cell r="L1612">
            <v>1</v>
          </cell>
          <cell r="M1612">
            <v>4</v>
          </cell>
          <cell r="N1612">
            <v>22908</v>
          </cell>
        </row>
        <row r="1613">
          <cell r="A1613" t="str">
            <v>102600017-C12</v>
          </cell>
          <cell r="B1613" t="str">
            <v>FS00</v>
          </cell>
          <cell r="C1613" t="str">
            <v>102600017FS00</v>
          </cell>
          <cell r="D1613">
            <v>102600017</v>
          </cell>
          <cell r="E1613" t="str">
            <v>C12</v>
          </cell>
          <cell r="F1613" t="str">
            <v>UN</v>
          </cell>
          <cell r="G1613">
            <v>2287</v>
          </cell>
          <cell r="H1613" t="str">
            <v>FS00</v>
          </cell>
          <cell r="I1613" t="str">
            <v>UN</v>
          </cell>
          <cell r="J1613" t="b">
            <v>1</v>
          </cell>
          <cell r="K1613">
            <v>12</v>
          </cell>
          <cell r="L1613">
            <v>1</v>
          </cell>
          <cell r="M1613">
            <v>12</v>
          </cell>
          <cell r="N1613">
            <v>27444</v>
          </cell>
        </row>
        <row r="1614">
          <cell r="A1614" t="str">
            <v>201200014-C15</v>
          </cell>
          <cell r="B1614" t="str">
            <v>FS00</v>
          </cell>
          <cell r="C1614" t="str">
            <v>201200014FS00</v>
          </cell>
          <cell r="D1614">
            <v>201200014</v>
          </cell>
          <cell r="E1614" t="str">
            <v>C15</v>
          </cell>
          <cell r="F1614" t="str">
            <v>UN</v>
          </cell>
          <cell r="G1614">
            <v>491.17066666666665</v>
          </cell>
          <cell r="H1614" t="str">
            <v>FS00</v>
          </cell>
          <cell r="I1614" t="str">
            <v>UN</v>
          </cell>
          <cell r="J1614" t="b">
            <v>1</v>
          </cell>
          <cell r="K1614">
            <v>15</v>
          </cell>
          <cell r="L1614">
            <v>1</v>
          </cell>
          <cell r="M1614">
            <v>15</v>
          </cell>
          <cell r="N1614">
            <v>7367.5599999999995</v>
          </cell>
        </row>
        <row r="1615">
          <cell r="A1615" t="str">
            <v>104529150-C10</v>
          </cell>
          <cell r="B1615" t="str">
            <v>FS00</v>
          </cell>
          <cell r="C1615" t="str">
            <v>104529150FS00</v>
          </cell>
          <cell r="D1615">
            <v>104529150</v>
          </cell>
          <cell r="E1615" t="str">
            <v>C10</v>
          </cell>
          <cell r="F1615" t="str">
            <v>UN</v>
          </cell>
          <cell r="G1615">
            <v>1225</v>
          </cell>
          <cell r="H1615" t="str">
            <v>FS00</v>
          </cell>
          <cell r="I1615" t="str">
            <v>UN</v>
          </cell>
          <cell r="J1615" t="b">
            <v>1</v>
          </cell>
          <cell r="K1615">
            <v>10</v>
          </cell>
          <cell r="L1615">
            <v>1</v>
          </cell>
          <cell r="M1615">
            <v>10</v>
          </cell>
          <cell r="N1615">
            <v>12250</v>
          </cell>
        </row>
        <row r="1616">
          <cell r="A1616" t="str">
            <v>150000152-C10</v>
          </cell>
          <cell r="B1616" t="str">
            <v>FS00</v>
          </cell>
          <cell r="C1616" t="str">
            <v>150000152FS00</v>
          </cell>
          <cell r="D1616">
            <v>150000152</v>
          </cell>
          <cell r="E1616" t="str">
            <v>C10</v>
          </cell>
          <cell r="F1616" t="str">
            <v>UN</v>
          </cell>
          <cell r="G1616">
            <v>2061.56</v>
          </cell>
          <cell r="H1616" t="str">
            <v>FS00</v>
          </cell>
          <cell r="I1616" t="str">
            <v>UN</v>
          </cell>
          <cell r="J1616" t="b">
            <v>1</v>
          </cell>
          <cell r="K1616">
            <v>10</v>
          </cell>
          <cell r="L1616">
            <v>1</v>
          </cell>
          <cell r="M1616">
            <v>10</v>
          </cell>
          <cell r="N1616">
            <v>20615.599999999999</v>
          </cell>
        </row>
        <row r="1617">
          <cell r="A1617" t="str">
            <v>150000155-C10</v>
          </cell>
          <cell r="B1617" t="str">
            <v>FS00</v>
          </cell>
          <cell r="C1617" t="str">
            <v>150000155FS00</v>
          </cell>
          <cell r="D1617">
            <v>150000155</v>
          </cell>
          <cell r="E1617" t="str">
            <v>C10</v>
          </cell>
          <cell r="F1617" t="str">
            <v>UN</v>
          </cell>
          <cell r="G1617">
            <v>2102.33</v>
          </cell>
          <cell r="H1617" t="str">
            <v>FS00</v>
          </cell>
          <cell r="I1617" t="str">
            <v>UN</v>
          </cell>
          <cell r="J1617" t="b">
            <v>1</v>
          </cell>
          <cell r="K1617">
            <v>10</v>
          </cell>
          <cell r="L1617">
            <v>1</v>
          </cell>
          <cell r="M1617">
            <v>10</v>
          </cell>
          <cell r="N1617">
            <v>21023.3</v>
          </cell>
        </row>
        <row r="1618">
          <cell r="A1618" t="str">
            <v>104547680-C05</v>
          </cell>
          <cell r="B1618" t="str">
            <v>FS00</v>
          </cell>
          <cell r="C1618" t="str">
            <v>104547680FS00</v>
          </cell>
          <cell r="D1618">
            <v>104547680</v>
          </cell>
          <cell r="E1618" t="str">
            <v>C05</v>
          </cell>
          <cell r="F1618" t="str">
            <v>UN</v>
          </cell>
          <cell r="G1618">
            <v>5401</v>
          </cell>
          <cell r="H1618" t="str">
            <v>FS00</v>
          </cell>
          <cell r="I1618" t="str">
            <v>UN</v>
          </cell>
          <cell r="J1618" t="b">
            <v>1</v>
          </cell>
          <cell r="K1618">
            <v>5</v>
          </cell>
          <cell r="L1618">
            <v>1</v>
          </cell>
          <cell r="M1618">
            <v>5</v>
          </cell>
          <cell r="N1618">
            <v>27005</v>
          </cell>
        </row>
        <row r="1619">
          <cell r="A1619" t="str">
            <v>104531620-C16</v>
          </cell>
          <cell r="B1619" t="str">
            <v>FS00</v>
          </cell>
          <cell r="C1619" t="str">
            <v>104531620FS00</v>
          </cell>
          <cell r="D1619">
            <v>104531620</v>
          </cell>
          <cell r="E1619" t="str">
            <v>C16</v>
          </cell>
          <cell r="F1619" t="str">
            <v>UN</v>
          </cell>
          <cell r="G1619">
            <v>1880</v>
          </cell>
          <cell r="H1619" t="str">
            <v>FS00</v>
          </cell>
          <cell r="I1619" t="str">
            <v>UN</v>
          </cell>
          <cell r="J1619" t="b">
            <v>1</v>
          </cell>
          <cell r="K1619">
            <v>16</v>
          </cell>
          <cell r="L1619">
            <v>1</v>
          </cell>
          <cell r="M1619">
            <v>16</v>
          </cell>
          <cell r="N1619">
            <v>30080</v>
          </cell>
        </row>
        <row r="1620">
          <cell r="A1620" t="str">
            <v>104530220-C10</v>
          </cell>
          <cell r="B1620" t="str">
            <v>FS00</v>
          </cell>
          <cell r="C1620" t="str">
            <v>104530220FS00</v>
          </cell>
          <cell r="D1620">
            <v>104530220</v>
          </cell>
          <cell r="E1620" t="str">
            <v>C10</v>
          </cell>
          <cell r="F1620" t="str">
            <v>UN</v>
          </cell>
          <cell r="G1620">
            <v>826</v>
          </cell>
          <cell r="H1620" t="str">
            <v>FS00</v>
          </cell>
          <cell r="I1620" t="str">
            <v>UN</v>
          </cell>
          <cell r="J1620" t="b">
            <v>1</v>
          </cell>
          <cell r="K1620">
            <v>10</v>
          </cell>
          <cell r="L1620">
            <v>1</v>
          </cell>
          <cell r="M1620">
            <v>10</v>
          </cell>
          <cell r="N1620">
            <v>8260</v>
          </cell>
        </row>
        <row r="1621">
          <cell r="A1621" t="str">
            <v>201200010-C15</v>
          </cell>
          <cell r="B1621" t="str">
            <v>FS00</v>
          </cell>
          <cell r="C1621" t="str">
            <v>201200010FS00</v>
          </cell>
          <cell r="D1621">
            <v>201200010</v>
          </cell>
          <cell r="E1621" t="str">
            <v>C15</v>
          </cell>
          <cell r="F1621" t="str">
            <v>UN</v>
          </cell>
          <cell r="G1621">
            <v>523.86666666666667</v>
          </cell>
          <cell r="H1621" t="str">
            <v>FS00</v>
          </cell>
          <cell r="I1621" t="str">
            <v>UN</v>
          </cell>
          <cell r="J1621" t="b">
            <v>1</v>
          </cell>
          <cell r="K1621">
            <v>15</v>
          </cell>
          <cell r="L1621">
            <v>1</v>
          </cell>
          <cell r="M1621">
            <v>15</v>
          </cell>
          <cell r="N1621">
            <v>7858</v>
          </cell>
        </row>
        <row r="1622">
          <cell r="A1622" t="str">
            <v>101310075-C12</v>
          </cell>
          <cell r="B1622" t="str">
            <v>FS00</v>
          </cell>
          <cell r="C1622" t="str">
            <v>101310075FS00</v>
          </cell>
          <cell r="D1622">
            <v>101310075</v>
          </cell>
          <cell r="E1622" t="str">
            <v>C12</v>
          </cell>
          <cell r="F1622" t="str">
            <v>UN</v>
          </cell>
          <cell r="G1622">
            <v>558</v>
          </cell>
          <cell r="H1622" t="str">
            <v>FS00</v>
          </cell>
          <cell r="I1622" t="str">
            <v>UN</v>
          </cell>
          <cell r="J1622" t="b">
            <v>1</v>
          </cell>
          <cell r="K1622">
            <v>12</v>
          </cell>
          <cell r="L1622">
            <v>1</v>
          </cell>
          <cell r="M1622">
            <v>12</v>
          </cell>
          <cell r="N1622">
            <v>6696</v>
          </cell>
        </row>
        <row r="1623">
          <cell r="A1623" t="str">
            <v>201200011-C15</v>
          </cell>
          <cell r="B1623" t="str">
            <v>FS00</v>
          </cell>
          <cell r="C1623" t="str">
            <v>201200011FS00</v>
          </cell>
          <cell r="D1623">
            <v>201200011</v>
          </cell>
          <cell r="E1623" t="str">
            <v>C15</v>
          </cell>
          <cell r="F1623" t="str">
            <v>UN</v>
          </cell>
          <cell r="G1623">
            <v>545.13333333333333</v>
          </cell>
          <cell r="H1623" t="str">
            <v>FS00</v>
          </cell>
          <cell r="I1623" t="str">
            <v>UN</v>
          </cell>
          <cell r="J1623" t="b">
            <v>1</v>
          </cell>
          <cell r="K1623">
            <v>15</v>
          </cell>
          <cell r="L1623">
            <v>1</v>
          </cell>
          <cell r="M1623">
            <v>15</v>
          </cell>
          <cell r="N1623">
            <v>8177</v>
          </cell>
        </row>
        <row r="1624">
          <cell r="A1624" t="str">
            <v>104530760-C24</v>
          </cell>
          <cell r="B1624" t="str">
            <v>FS00</v>
          </cell>
          <cell r="C1624" t="str">
            <v>104530760FS00</v>
          </cell>
          <cell r="D1624">
            <v>104530760</v>
          </cell>
          <cell r="E1624" t="str">
            <v>C24</v>
          </cell>
          <cell r="F1624" t="str">
            <v>UN</v>
          </cell>
          <cell r="G1624">
            <v>1493.73</v>
          </cell>
          <cell r="H1624" t="str">
            <v>FS00</v>
          </cell>
          <cell r="I1624" t="str">
            <v>UN</v>
          </cell>
          <cell r="J1624" t="b">
            <v>1</v>
          </cell>
          <cell r="K1624">
            <v>24</v>
          </cell>
          <cell r="L1624">
            <v>1</v>
          </cell>
          <cell r="M1624">
            <v>24</v>
          </cell>
          <cell r="N1624">
            <v>35849.520000000004</v>
          </cell>
        </row>
        <row r="1625">
          <cell r="A1625" t="str">
            <v>105000300-C12</v>
          </cell>
          <cell r="B1625" t="str">
            <v>FS00</v>
          </cell>
          <cell r="C1625" t="str">
            <v>105000300FS00</v>
          </cell>
          <cell r="D1625">
            <v>105000300</v>
          </cell>
          <cell r="E1625" t="str">
            <v>C12</v>
          </cell>
          <cell r="F1625" t="str">
            <v>UN</v>
          </cell>
          <cell r="G1625">
            <v>1737</v>
          </cell>
          <cell r="H1625" t="str">
            <v>FS00</v>
          </cell>
          <cell r="I1625" t="str">
            <v>UN</v>
          </cell>
          <cell r="J1625" t="b">
            <v>1</v>
          </cell>
          <cell r="K1625">
            <v>12</v>
          </cell>
          <cell r="L1625">
            <v>1</v>
          </cell>
          <cell r="M1625">
            <v>12</v>
          </cell>
          <cell r="N1625">
            <v>20844</v>
          </cell>
        </row>
        <row r="1626">
          <cell r="A1626" t="str">
            <v>104542680-UN</v>
          </cell>
          <cell r="B1626" t="str">
            <v>FS00</v>
          </cell>
          <cell r="C1626" t="str">
            <v>104542680FS00</v>
          </cell>
          <cell r="D1626">
            <v>104542680</v>
          </cell>
          <cell r="E1626" t="str">
            <v>UN</v>
          </cell>
          <cell r="F1626" t="str">
            <v>UN</v>
          </cell>
          <cell r="G1626">
            <v>38353.480000000003</v>
          </cell>
          <cell r="H1626" t="str">
            <v>FS00</v>
          </cell>
          <cell r="I1626" t="str">
            <v>UN</v>
          </cell>
          <cell r="J1626" t="b">
            <v>1</v>
          </cell>
          <cell r="K1626">
            <v>1</v>
          </cell>
          <cell r="L1626">
            <v>1</v>
          </cell>
          <cell r="M1626">
            <v>1</v>
          </cell>
          <cell r="N1626">
            <v>38353.480000000003</v>
          </cell>
        </row>
        <row r="1627">
          <cell r="A1627" t="str">
            <v>150001843-C12</v>
          </cell>
          <cell r="B1627" t="str">
            <v>FS00</v>
          </cell>
          <cell r="C1627" t="str">
            <v>150001843FS00</v>
          </cell>
          <cell r="D1627">
            <v>150001843</v>
          </cell>
          <cell r="E1627" t="str">
            <v>C12</v>
          </cell>
          <cell r="F1627" t="str">
            <v>UN</v>
          </cell>
          <cell r="G1627">
            <v>1751.68</v>
          </cell>
          <cell r="H1627" t="str">
            <v>FS00</v>
          </cell>
          <cell r="I1627" t="str">
            <v>UN</v>
          </cell>
          <cell r="J1627" t="b">
            <v>1</v>
          </cell>
          <cell r="K1627">
            <v>12</v>
          </cell>
          <cell r="L1627">
            <v>1</v>
          </cell>
          <cell r="M1627">
            <v>12</v>
          </cell>
          <cell r="N1627">
            <v>21020.16</v>
          </cell>
        </row>
        <row r="1628">
          <cell r="A1628" t="str">
            <v>201200163-C04</v>
          </cell>
          <cell r="B1628" t="str">
            <v>FS00</v>
          </cell>
          <cell r="C1628" t="str">
            <v>201200163FS00</v>
          </cell>
          <cell r="D1628">
            <v>201200163</v>
          </cell>
          <cell r="E1628" t="str">
            <v>C04</v>
          </cell>
          <cell r="F1628" t="str">
            <v>UN</v>
          </cell>
          <cell r="G1628">
            <v>2642.4124999999999</v>
          </cell>
          <cell r="H1628" t="str">
            <v>FS00</v>
          </cell>
          <cell r="I1628" t="str">
            <v>UN</v>
          </cell>
          <cell r="J1628" t="b">
            <v>1</v>
          </cell>
          <cell r="K1628">
            <v>4</v>
          </cell>
          <cell r="L1628">
            <v>1</v>
          </cell>
          <cell r="M1628">
            <v>4</v>
          </cell>
          <cell r="N1628">
            <v>10569.65</v>
          </cell>
        </row>
        <row r="1629">
          <cell r="A1629" t="str">
            <v>104525110-C10</v>
          </cell>
          <cell r="B1629" t="str">
            <v>FS00</v>
          </cell>
          <cell r="C1629" t="str">
            <v>104525110FS00</v>
          </cell>
          <cell r="D1629">
            <v>104525110</v>
          </cell>
          <cell r="E1629" t="str">
            <v>C10</v>
          </cell>
          <cell r="F1629" t="str">
            <v>UN</v>
          </cell>
          <cell r="G1629">
            <v>1873.24</v>
          </cell>
          <cell r="H1629" t="str">
            <v>FS00</v>
          </cell>
          <cell r="I1629" t="str">
            <v>UN</v>
          </cell>
          <cell r="J1629" t="b">
            <v>1</v>
          </cell>
          <cell r="K1629">
            <v>10</v>
          </cell>
          <cell r="L1629">
            <v>1</v>
          </cell>
          <cell r="M1629">
            <v>10</v>
          </cell>
          <cell r="N1629">
            <v>18732.400000000001</v>
          </cell>
        </row>
        <row r="1630">
          <cell r="A1630" t="str">
            <v>150000060-C06</v>
          </cell>
          <cell r="B1630" t="str">
            <v>FS00</v>
          </cell>
          <cell r="C1630" t="str">
            <v>150000060FS00</v>
          </cell>
          <cell r="D1630">
            <v>150000060</v>
          </cell>
          <cell r="E1630" t="str">
            <v>C06</v>
          </cell>
          <cell r="F1630" t="str">
            <v>UN</v>
          </cell>
          <cell r="G1630">
            <v>4708.08</v>
          </cell>
          <cell r="H1630" t="str">
            <v>FS00</v>
          </cell>
          <cell r="I1630" t="str">
            <v>UN</v>
          </cell>
          <cell r="J1630" t="b">
            <v>1</v>
          </cell>
          <cell r="K1630">
            <v>6</v>
          </cell>
          <cell r="L1630">
            <v>1</v>
          </cell>
          <cell r="M1630">
            <v>6</v>
          </cell>
          <cell r="N1630">
            <v>28248.48</v>
          </cell>
        </row>
        <row r="1631">
          <cell r="A1631" t="str">
            <v>102500004-C06</v>
          </cell>
          <cell r="B1631" t="str">
            <v>FS00</v>
          </cell>
          <cell r="C1631" t="str">
            <v>102500004FS00</v>
          </cell>
          <cell r="D1631">
            <v>102500004</v>
          </cell>
          <cell r="E1631" t="str">
            <v>C06</v>
          </cell>
          <cell r="F1631" t="str">
            <v>UN</v>
          </cell>
          <cell r="G1631">
            <v>1557.9566666666667</v>
          </cell>
          <cell r="H1631" t="str">
            <v>FS00</v>
          </cell>
          <cell r="I1631" t="str">
            <v>UN</v>
          </cell>
          <cell r="J1631" t="b">
            <v>1</v>
          </cell>
          <cell r="K1631">
            <v>6</v>
          </cell>
          <cell r="L1631">
            <v>1</v>
          </cell>
          <cell r="M1631">
            <v>6</v>
          </cell>
          <cell r="N1631">
            <v>9347.74</v>
          </cell>
        </row>
        <row r="1632">
          <cell r="A1632" t="str">
            <v>102500003-C06</v>
          </cell>
          <cell r="B1632" t="str">
            <v>FS00</v>
          </cell>
          <cell r="C1632" t="str">
            <v>102500003FS00</v>
          </cell>
          <cell r="D1632">
            <v>102500003</v>
          </cell>
          <cell r="E1632" t="str">
            <v>C06</v>
          </cell>
          <cell r="F1632" t="str">
            <v>UN</v>
          </cell>
          <cell r="G1632">
            <v>1554.1666666666667</v>
          </cell>
          <cell r="H1632" t="str">
            <v>FS00</v>
          </cell>
          <cell r="I1632" t="str">
            <v>UN</v>
          </cell>
          <cell r="J1632" t="b">
            <v>1</v>
          </cell>
          <cell r="K1632">
            <v>6</v>
          </cell>
          <cell r="L1632">
            <v>1</v>
          </cell>
          <cell r="M1632">
            <v>6</v>
          </cell>
          <cell r="N1632">
            <v>9325</v>
          </cell>
        </row>
        <row r="1633">
          <cell r="A1633" t="str">
            <v>102500007-C06</v>
          </cell>
          <cell r="B1633" t="str">
            <v>FS00</v>
          </cell>
          <cell r="C1633" t="str">
            <v>102500007FS00</v>
          </cell>
          <cell r="D1633">
            <v>102500007</v>
          </cell>
          <cell r="E1633" t="str">
            <v>C06</v>
          </cell>
          <cell r="F1633" t="str">
            <v>UN</v>
          </cell>
          <cell r="G1633">
            <v>2039</v>
          </cell>
          <cell r="H1633" t="str">
            <v>FS00</v>
          </cell>
          <cell r="I1633" t="str">
            <v>UN</v>
          </cell>
          <cell r="J1633" t="b">
            <v>1</v>
          </cell>
          <cell r="K1633">
            <v>6</v>
          </cell>
          <cell r="L1633">
            <v>1</v>
          </cell>
          <cell r="M1633">
            <v>6</v>
          </cell>
          <cell r="N1633">
            <v>12234</v>
          </cell>
        </row>
        <row r="1634">
          <cell r="A1634" t="str">
            <v>102500005-C06</v>
          </cell>
          <cell r="B1634" t="str">
            <v>FS00</v>
          </cell>
          <cell r="C1634" t="str">
            <v>102500005FS00</v>
          </cell>
          <cell r="D1634">
            <v>102500005</v>
          </cell>
          <cell r="E1634" t="str">
            <v>C06</v>
          </cell>
          <cell r="F1634" t="str">
            <v>UN</v>
          </cell>
          <cell r="G1634">
            <v>1541.3333333333333</v>
          </cell>
          <cell r="H1634" t="str">
            <v>FS00</v>
          </cell>
          <cell r="I1634" t="str">
            <v>UN</v>
          </cell>
          <cell r="J1634" t="b">
            <v>1</v>
          </cell>
          <cell r="K1634">
            <v>6</v>
          </cell>
          <cell r="L1634">
            <v>1</v>
          </cell>
          <cell r="M1634">
            <v>6</v>
          </cell>
          <cell r="N1634">
            <v>9248</v>
          </cell>
        </row>
        <row r="1635">
          <cell r="A1635" t="str">
            <v>102500090-C06</v>
          </cell>
          <cell r="B1635" t="str">
            <v>FS00</v>
          </cell>
          <cell r="C1635" t="str">
            <v>102500090FS00</v>
          </cell>
          <cell r="D1635">
            <v>102500090</v>
          </cell>
          <cell r="E1635" t="str">
            <v>C06</v>
          </cell>
          <cell r="F1635" t="str">
            <v>UN</v>
          </cell>
          <cell r="G1635">
            <v>1621.8333333333333</v>
          </cell>
          <cell r="H1635" t="str">
            <v>FS00</v>
          </cell>
          <cell r="I1635" t="str">
            <v>UN</v>
          </cell>
          <cell r="J1635" t="b">
            <v>1</v>
          </cell>
          <cell r="K1635">
            <v>6</v>
          </cell>
          <cell r="L1635">
            <v>1</v>
          </cell>
          <cell r="M1635">
            <v>6</v>
          </cell>
          <cell r="N1635">
            <v>9731</v>
          </cell>
        </row>
        <row r="1636">
          <cell r="A1636" t="str">
            <v>104544760-C06</v>
          </cell>
          <cell r="B1636" t="str">
            <v>FS00</v>
          </cell>
          <cell r="C1636" t="str">
            <v>104544760FS00</v>
          </cell>
          <cell r="D1636">
            <v>104544760</v>
          </cell>
          <cell r="E1636" t="str">
            <v>C06</v>
          </cell>
          <cell r="F1636" t="str">
            <v>UN</v>
          </cell>
          <cell r="G1636">
            <v>3175</v>
          </cell>
          <cell r="H1636" t="str">
            <v>FS00</v>
          </cell>
          <cell r="I1636" t="str">
            <v>UN</v>
          </cell>
          <cell r="J1636" t="b">
            <v>1</v>
          </cell>
          <cell r="K1636">
            <v>6</v>
          </cell>
          <cell r="L1636">
            <v>1</v>
          </cell>
          <cell r="M1636">
            <v>6</v>
          </cell>
          <cell r="N1636">
            <v>19050</v>
          </cell>
        </row>
        <row r="1637">
          <cell r="A1637" t="str">
            <v>104539950-C06</v>
          </cell>
          <cell r="B1637" t="str">
            <v>FS00</v>
          </cell>
          <cell r="C1637" t="str">
            <v>104539950FS00</v>
          </cell>
          <cell r="D1637">
            <v>104539950</v>
          </cell>
          <cell r="E1637" t="str">
            <v>C06</v>
          </cell>
          <cell r="F1637" t="str">
            <v>UN</v>
          </cell>
          <cell r="G1637">
            <v>4551</v>
          </cell>
          <cell r="H1637" t="str">
            <v>FS00</v>
          </cell>
          <cell r="I1637" t="str">
            <v>UN</v>
          </cell>
          <cell r="J1637" t="b">
            <v>1</v>
          </cell>
          <cell r="K1637">
            <v>6</v>
          </cell>
          <cell r="L1637">
            <v>1</v>
          </cell>
          <cell r="M1637">
            <v>6</v>
          </cell>
          <cell r="N1637">
            <v>27306</v>
          </cell>
        </row>
        <row r="1638">
          <cell r="A1638" t="str">
            <v>104532830-C06</v>
          </cell>
          <cell r="B1638" t="str">
            <v>FS00</v>
          </cell>
          <cell r="C1638" t="str">
            <v>104532830FS00</v>
          </cell>
          <cell r="D1638">
            <v>104532830</v>
          </cell>
          <cell r="E1638" t="str">
            <v>C06</v>
          </cell>
          <cell r="F1638" t="str">
            <v>UN</v>
          </cell>
          <cell r="G1638">
            <v>5556</v>
          </cell>
          <cell r="H1638" t="str">
            <v>FS00</v>
          </cell>
          <cell r="I1638" t="str">
            <v>UN</v>
          </cell>
          <cell r="J1638" t="b">
            <v>1</v>
          </cell>
          <cell r="K1638">
            <v>6</v>
          </cell>
          <cell r="L1638">
            <v>1</v>
          </cell>
          <cell r="M1638">
            <v>6</v>
          </cell>
          <cell r="N1638">
            <v>33336</v>
          </cell>
        </row>
        <row r="1639">
          <cell r="A1639" t="str">
            <v>104525120-C10</v>
          </cell>
          <cell r="B1639" t="str">
            <v>FS00</v>
          </cell>
          <cell r="C1639" t="str">
            <v>104525120FS00</v>
          </cell>
          <cell r="D1639">
            <v>104525120</v>
          </cell>
          <cell r="E1639" t="str">
            <v>C10</v>
          </cell>
          <cell r="F1639" t="str">
            <v>UN</v>
          </cell>
          <cell r="G1639">
            <v>2161.9499999999998</v>
          </cell>
          <cell r="H1639" t="str">
            <v>FS00</v>
          </cell>
          <cell r="I1639" t="str">
            <v>UN</v>
          </cell>
          <cell r="J1639" t="b">
            <v>1</v>
          </cell>
          <cell r="K1639">
            <v>10</v>
          </cell>
          <cell r="L1639">
            <v>1</v>
          </cell>
          <cell r="M1639">
            <v>10</v>
          </cell>
          <cell r="N1639">
            <v>21619.5</v>
          </cell>
        </row>
        <row r="1640">
          <cell r="A1640" t="str">
            <v>104547960-C10</v>
          </cell>
          <cell r="B1640" t="str">
            <v>FS00</v>
          </cell>
          <cell r="C1640" t="str">
            <v>104547960FS00</v>
          </cell>
          <cell r="D1640">
            <v>104547960</v>
          </cell>
          <cell r="E1640" t="str">
            <v>C10</v>
          </cell>
          <cell r="F1640" t="str">
            <v>UN</v>
          </cell>
          <cell r="G1640">
            <v>2123</v>
          </cell>
          <cell r="H1640" t="str">
            <v>FS00</v>
          </cell>
          <cell r="I1640" t="str">
            <v>UN</v>
          </cell>
          <cell r="J1640" t="b">
            <v>1</v>
          </cell>
          <cell r="K1640">
            <v>10</v>
          </cell>
          <cell r="L1640">
            <v>1</v>
          </cell>
          <cell r="M1640">
            <v>10</v>
          </cell>
          <cell r="N1640">
            <v>21230</v>
          </cell>
        </row>
        <row r="1641">
          <cell r="A1641" t="str">
            <v>102500001-C12</v>
          </cell>
          <cell r="B1641" t="str">
            <v>FS00</v>
          </cell>
          <cell r="C1641" t="str">
            <v>102500001FS00</v>
          </cell>
          <cell r="D1641">
            <v>102500001</v>
          </cell>
          <cell r="E1641" t="str">
            <v>C12</v>
          </cell>
          <cell r="F1641" t="str">
            <v>UN</v>
          </cell>
          <cell r="G1641">
            <v>2174.25</v>
          </cell>
          <cell r="H1641" t="str">
            <v>FS00</v>
          </cell>
          <cell r="I1641" t="str">
            <v>UN</v>
          </cell>
          <cell r="J1641" t="b">
            <v>1</v>
          </cell>
          <cell r="K1641">
            <v>12</v>
          </cell>
          <cell r="L1641">
            <v>1</v>
          </cell>
          <cell r="M1641">
            <v>12</v>
          </cell>
          <cell r="N1641">
            <v>26091</v>
          </cell>
        </row>
        <row r="1642">
          <cell r="A1642" t="str">
            <v>104544210-C06</v>
          </cell>
          <cell r="B1642" t="str">
            <v>FS00</v>
          </cell>
          <cell r="C1642" t="str">
            <v>104544210FS00</v>
          </cell>
          <cell r="D1642">
            <v>104544210</v>
          </cell>
          <cell r="E1642" t="str">
            <v>C06</v>
          </cell>
          <cell r="F1642" t="str">
            <v>UN</v>
          </cell>
          <cell r="G1642">
            <v>5967</v>
          </cell>
          <cell r="H1642" t="str">
            <v>FS00</v>
          </cell>
          <cell r="I1642" t="str">
            <v>UN</v>
          </cell>
          <cell r="J1642" t="b">
            <v>1</v>
          </cell>
          <cell r="K1642">
            <v>6</v>
          </cell>
          <cell r="L1642">
            <v>1</v>
          </cell>
          <cell r="M1642">
            <v>6</v>
          </cell>
          <cell r="N1642">
            <v>35802</v>
          </cell>
        </row>
        <row r="1643">
          <cell r="A1643" t="str">
            <v>102500002-C12</v>
          </cell>
          <cell r="B1643" t="str">
            <v>FS00</v>
          </cell>
          <cell r="C1643" t="str">
            <v>102500002FS00</v>
          </cell>
          <cell r="D1643">
            <v>102500002</v>
          </cell>
          <cell r="E1643" t="str">
            <v>C12</v>
          </cell>
          <cell r="F1643" t="str">
            <v>UN</v>
          </cell>
          <cell r="G1643">
            <v>2165.7474999999999</v>
          </cell>
          <cell r="H1643" t="str">
            <v>FS00</v>
          </cell>
          <cell r="I1643" t="str">
            <v>UN</v>
          </cell>
          <cell r="J1643" t="b">
            <v>1</v>
          </cell>
          <cell r="K1643">
            <v>12</v>
          </cell>
          <cell r="L1643">
            <v>1</v>
          </cell>
          <cell r="M1643">
            <v>12</v>
          </cell>
          <cell r="N1643">
            <v>25988.97</v>
          </cell>
        </row>
        <row r="1644">
          <cell r="A1644" t="str">
            <v>102500070-C12</v>
          </cell>
          <cell r="B1644" t="str">
            <v>FS00</v>
          </cell>
          <cell r="C1644" t="str">
            <v>102500070FS00</v>
          </cell>
          <cell r="D1644">
            <v>102500070</v>
          </cell>
          <cell r="E1644" t="str">
            <v>C12</v>
          </cell>
          <cell r="F1644" t="str">
            <v>UN</v>
          </cell>
          <cell r="G1644">
            <v>2266.5558333333333</v>
          </cell>
          <cell r="H1644" t="str">
            <v>FS00</v>
          </cell>
          <cell r="I1644" t="str">
            <v>UN</v>
          </cell>
          <cell r="J1644" t="b">
            <v>1</v>
          </cell>
          <cell r="K1644">
            <v>12</v>
          </cell>
          <cell r="L1644">
            <v>1</v>
          </cell>
          <cell r="M1644">
            <v>12</v>
          </cell>
          <cell r="N1644">
            <v>27198.67</v>
          </cell>
        </row>
        <row r="1645">
          <cell r="A1645" t="str">
            <v>201222940-C12</v>
          </cell>
          <cell r="B1645" t="str">
            <v>FS00</v>
          </cell>
          <cell r="C1645" t="str">
            <v>201222940FS00</v>
          </cell>
          <cell r="D1645">
            <v>201222940</v>
          </cell>
          <cell r="E1645" t="str">
            <v>C12</v>
          </cell>
          <cell r="F1645" t="str">
            <v>C12</v>
          </cell>
          <cell r="G1645">
            <v>10709.1</v>
          </cell>
          <cell r="H1645" t="str">
            <v>FS00</v>
          </cell>
          <cell r="I1645" t="str">
            <v>C12</v>
          </cell>
          <cell r="J1645" t="b">
            <v>1</v>
          </cell>
          <cell r="K1645">
            <v>1</v>
          </cell>
          <cell r="L1645">
            <v>1</v>
          </cell>
          <cell r="M1645">
            <v>1</v>
          </cell>
          <cell r="N1645">
            <v>10709.1</v>
          </cell>
        </row>
        <row r="1646">
          <cell r="A1646" t="str">
            <v>104531600-C10</v>
          </cell>
          <cell r="B1646" t="str">
            <v>FS00</v>
          </cell>
          <cell r="C1646" t="str">
            <v>104531600FS00</v>
          </cell>
          <cell r="D1646">
            <v>104531600</v>
          </cell>
          <cell r="E1646" t="str">
            <v>C10</v>
          </cell>
          <cell r="F1646" t="str">
            <v>UN</v>
          </cell>
          <cell r="G1646">
            <v>1342</v>
          </cell>
          <cell r="H1646" t="str">
            <v>FS00</v>
          </cell>
          <cell r="I1646" t="str">
            <v>UN</v>
          </cell>
          <cell r="J1646" t="b">
            <v>1</v>
          </cell>
          <cell r="K1646">
            <v>10</v>
          </cell>
          <cell r="L1646">
            <v>1</v>
          </cell>
          <cell r="M1646">
            <v>10</v>
          </cell>
          <cell r="N1646">
            <v>13420</v>
          </cell>
        </row>
        <row r="1647">
          <cell r="A1647" t="str">
            <v>104528870-C02</v>
          </cell>
          <cell r="B1647" t="str">
            <v>FS00</v>
          </cell>
          <cell r="C1647" t="str">
            <v>104528870FS00</v>
          </cell>
          <cell r="D1647">
            <v>104528870</v>
          </cell>
          <cell r="E1647" t="str">
            <v>C02</v>
          </cell>
          <cell r="F1647" t="str">
            <v>UN</v>
          </cell>
          <cell r="G1647">
            <v>17681</v>
          </cell>
          <cell r="H1647" t="str">
            <v>FS00</v>
          </cell>
          <cell r="I1647" t="str">
            <v>UN</v>
          </cell>
          <cell r="J1647" t="b">
            <v>1</v>
          </cell>
          <cell r="K1647">
            <v>2</v>
          </cell>
          <cell r="L1647">
            <v>1</v>
          </cell>
          <cell r="M1647">
            <v>2</v>
          </cell>
          <cell r="N1647">
            <v>35362</v>
          </cell>
        </row>
        <row r="1648">
          <cell r="A1648" t="str">
            <v>150000159-C08</v>
          </cell>
          <cell r="B1648" t="str">
            <v>FS00</v>
          </cell>
          <cell r="C1648" t="str">
            <v>150000159FS00</v>
          </cell>
          <cell r="D1648">
            <v>150000159</v>
          </cell>
          <cell r="E1648" t="str">
            <v>C08</v>
          </cell>
          <cell r="F1648" t="str">
            <v>UN</v>
          </cell>
          <cell r="G1648">
            <v>2469.31</v>
          </cell>
          <cell r="H1648" t="str">
            <v>FS00</v>
          </cell>
          <cell r="I1648" t="str">
            <v>UN</v>
          </cell>
          <cell r="J1648" t="b">
            <v>1</v>
          </cell>
          <cell r="K1648">
            <v>8</v>
          </cell>
          <cell r="L1648">
            <v>1</v>
          </cell>
          <cell r="M1648">
            <v>8</v>
          </cell>
          <cell r="N1648">
            <v>19754.48</v>
          </cell>
        </row>
        <row r="1649">
          <cell r="A1649" t="str">
            <v>104539370-C12</v>
          </cell>
          <cell r="B1649" t="str">
            <v>FS00</v>
          </cell>
          <cell r="C1649" t="str">
            <v>104539370FS00</v>
          </cell>
          <cell r="D1649">
            <v>104539370</v>
          </cell>
          <cell r="E1649" t="str">
            <v>C12</v>
          </cell>
          <cell r="F1649" t="str">
            <v>UN</v>
          </cell>
          <cell r="G1649">
            <v>2390</v>
          </cell>
          <cell r="H1649" t="str">
            <v>FS00</v>
          </cell>
          <cell r="I1649" t="str">
            <v>UN</v>
          </cell>
          <cell r="J1649" t="b">
            <v>1</v>
          </cell>
          <cell r="K1649">
            <v>12</v>
          </cell>
          <cell r="L1649">
            <v>1</v>
          </cell>
          <cell r="M1649">
            <v>12</v>
          </cell>
          <cell r="N1649">
            <v>28680</v>
          </cell>
        </row>
        <row r="1650">
          <cell r="A1650" t="str">
            <v>150000388-C10</v>
          </cell>
          <cell r="B1650" t="str">
            <v>FS00</v>
          </cell>
          <cell r="C1650" t="str">
            <v>150000388FS00</v>
          </cell>
          <cell r="D1650">
            <v>150000388</v>
          </cell>
          <cell r="E1650" t="str">
            <v>C10</v>
          </cell>
          <cell r="F1650" t="str">
            <v>UN</v>
          </cell>
          <cell r="G1650">
            <v>3035.05</v>
          </cell>
          <cell r="H1650" t="str">
            <v>FS00</v>
          </cell>
          <cell r="I1650" t="str">
            <v>UN</v>
          </cell>
          <cell r="J1650" t="b">
            <v>1</v>
          </cell>
          <cell r="K1650">
            <v>10</v>
          </cell>
          <cell r="L1650">
            <v>1</v>
          </cell>
          <cell r="M1650">
            <v>10</v>
          </cell>
          <cell r="N1650">
            <v>30350.5</v>
          </cell>
        </row>
        <row r="1651">
          <cell r="A1651" t="str">
            <v>150000988-C24</v>
          </cell>
          <cell r="B1651" t="str">
            <v>FS00</v>
          </cell>
          <cell r="C1651" t="str">
            <v>150000988FS00</v>
          </cell>
          <cell r="D1651">
            <v>150000988</v>
          </cell>
          <cell r="E1651" t="str">
            <v>C24</v>
          </cell>
          <cell r="F1651" t="str">
            <v>UN</v>
          </cell>
          <cell r="G1651">
            <v>1435.9</v>
          </cell>
          <cell r="H1651" t="str">
            <v>FS00</v>
          </cell>
          <cell r="I1651" t="str">
            <v>UN</v>
          </cell>
          <cell r="J1651" t="b">
            <v>1</v>
          </cell>
          <cell r="K1651">
            <v>24</v>
          </cell>
          <cell r="L1651">
            <v>1</v>
          </cell>
          <cell r="M1651">
            <v>24</v>
          </cell>
          <cell r="N1651">
            <v>34461.600000000006</v>
          </cell>
        </row>
        <row r="1652">
          <cell r="A1652" t="str">
            <v>150000989-C06</v>
          </cell>
          <cell r="B1652" t="str">
            <v>FS00</v>
          </cell>
          <cell r="C1652" t="str">
            <v>150000989FS00</v>
          </cell>
          <cell r="D1652">
            <v>150000989</v>
          </cell>
          <cell r="E1652" t="str">
            <v>C06</v>
          </cell>
          <cell r="F1652" t="str">
            <v>UN</v>
          </cell>
          <cell r="G1652">
            <v>3227.5</v>
          </cell>
          <cell r="H1652" t="str">
            <v>FS00</v>
          </cell>
          <cell r="I1652" t="str">
            <v>UN</v>
          </cell>
          <cell r="J1652" t="b">
            <v>1</v>
          </cell>
          <cell r="K1652">
            <v>6</v>
          </cell>
          <cell r="L1652">
            <v>1</v>
          </cell>
          <cell r="M1652">
            <v>6</v>
          </cell>
          <cell r="N1652">
            <v>19365</v>
          </cell>
        </row>
        <row r="1653">
          <cell r="A1653" t="str">
            <v>104530570-C04</v>
          </cell>
          <cell r="B1653" t="str">
            <v>FS00</v>
          </cell>
          <cell r="C1653" t="str">
            <v>104530570FS00</v>
          </cell>
          <cell r="D1653">
            <v>104530570</v>
          </cell>
          <cell r="E1653" t="str">
            <v>C04</v>
          </cell>
          <cell r="F1653" t="str">
            <v>UN</v>
          </cell>
          <cell r="G1653">
            <v>16145.575000000001</v>
          </cell>
          <cell r="H1653" t="str">
            <v>FS00</v>
          </cell>
          <cell r="I1653" t="str">
            <v>UN</v>
          </cell>
          <cell r="J1653" t="b">
            <v>1</v>
          </cell>
          <cell r="K1653">
            <v>4</v>
          </cell>
          <cell r="L1653">
            <v>1</v>
          </cell>
          <cell r="M1653">
            <v>4</v>
          </cell>
          <cell r="N1653">
            <v>64582.3</v>
          </cell>
        </row>
        <row r="1654">
          <cell r="A1654" t="str">
            <v>104512950-C04</v>
          </cell>
          <cell r="B1654" t="str">
            <v>FS00</v>
          </cell>
          <cell r="C1654" t="str">
            <v>104512950FS00</v>
          </cell>
          <cell r="D1654">
            <v>104512950</v>
          </cell>
          <cell r="E1654" t="str">
            <v>C04</v>
          </cell>
          <cell r="F1654" t="str">
            <v>UN</v>
          </cell>
          <cell r="G1654">
            <v>14183.68</v>
          </cell>
          <cell r="H1654" t="str">
            <v>FS00</v>
          </cell>
          <cell r="I1654" t="str">
            <v>UN</v>
          </cell>
          <cell r="J1654" t="b">
            <v>1</v>
          </cell>
          <cell r="K1654">
            <v>4</v>
          </cell>
          <cell r="L1654">
            <v>1</v>
          </cell>
          <cell r="M1654">
            <v>4</v>
          </cell>
          <cell r="N1654">
            <v>56734.720000000001</v>
          </cell>
        </row>
        <row r="1655">
          <cell r="A1655" t="str">
            <v>104544090-C12</v>
          </cell>
          <cell r="B1655" t="str">
            <v>FS00</v>
          </cell>
          <cell r="C1655" t="str">
            <v>104544090FS00</v>
          </cell>
          <cell r="D1655">
            <v>104544090</v>
          </cell>
          <cell r="E1655" t="str">
            <v>C12</v>
          </cell>
          <cell r="F1655" t="str">
            <v>UN</v>
          </cell>
          <cell r="G1655">
            <v>3075</v>
          </cell>
          <cell r="H1655" t="str">
            <v>FS00</v>
          </cell>
          <cell r="I1655" t="str">
            <v>UN</v>
          </cell>
          <cell r="J1655" t="b">
            <v>1</v>
          </cell>
          <cell r="K1655">
            <v>12</v>
          </cell>
          <cell r="L1655">
            <v>1</v>
          </cell>
          <cell r="M1655">
            <v>12</v>
          </cell>
          <cell r="N1655">
            <v>36900</v>
          </cell>
        </row>
        <row r="1656">
          <cell r="A1656" t="str">
            <v>104534160-C12</v>
          </cell>
          <cell r="B1656" t="str">
            <v>FS00</v>
          </cell>
          <cell r="C1656" t="str">
            <v>104534160FS00</v>
          </cell>
          <cell r="D1656">
            <v>104534160</v>
          </cell>
          <cell r="E1656" t="str">
            <v>C12</v>
          </cell>
          <cell r="F1656" t="str">
            <v>UN</v>
          </cell>
          <cell r="G1656">
            <v>2629</v>
          </cell>
          <cell r="H1656" t="str">
            <v>FS00</v>
          </cell>
          <cell r="I1656" t="str">
            <v>UN</v>
          </cell>
          <cell r="J1656" t="b">
            <v>1</v>
          </cell>
          <cell r="K1656">
            <v>12</v>
          </cell>
          <cell r="L1656">
            <v>1</v>
          </cell>
          <cell r="M1656">
            <v>12</v>
          </cell>
          <cell r="N1656">
            <v>31548</v>
          </cell>
        </row>
        <row r="1657">
          <cell r="A1657" t="str">
            <v>104533920-C12</v>
          </cell>
          <cell r="B1657" t="str">
            <v>FS00</v>
          </cell>
          <cell r="C1657" t="str">
            <v>104533920FS00</v>
          </cell>
          <cell r="D1657">
            <v>104533920</v>
          </cell>
          <cell r="E1657" t="str">
            <v>C12</v>
          </cell>
          <cell r="F1657" t="str">
            <v>UN</v>
          </cell>
          <cell r="G1657">
            <v>2757</v>
          </cell>
          <cell r="H1657" t="str">
            <v>FS00</v>
          </cell>
          <cell r="I1657" t="str">
            <v>UN</v>
          </cell>
          <cell r="J1657" t="b">
            <v>1</v>
          </cell>
          <cell r="K1657">
            <v>12</v>
          </cell>
          <cell r="L1657">
            <v>1</v>
          </cell>
          <cell r="M1657">
            <v>12</v>
          </cell>
          <cell r="N1657">
            <v>33084</v>
          </cell>
        </row>
        <row r="1658">
          <cell r="A1658" t="str">
            <v>201230200-C04</v>
          </cell>
          <cell r="B1658" t="str">
            <v>FS00</v>
          </cell>
          <cell r="C1658" t="str">
            <v>201230200FS00</v>
          </cell>
          <cell r="D1658">
            <v>201230200</v>
          </cell>
          <cell r="E1658" t="str">
            <v>C04</v>
          </cell>
          <cell r="F1658" t="str">
            <v>UN</v>
          </cell>
          <cell r="G1658">
            <v>2031.48</v>
          </cell>
          <cell r="H1658" t="str">
            <v>FS00</v>
          </cell>
          <cell r="I1658" t="str">
            <v>UN</v>
          </cell>
          <cell r="J1658" t="b">
            <v>1</v>
          </cell>
          <cell r="K1658">
            <v>4</v>
          </cell>
          <cell r="L1658">
            <v>1</v>
          </cell>
          <cell r="M1658">
            <v>4</v>
          </cell>
          <cell r="N1658">
            <v>8125.92</v>
          </cell>
        </row>
        <row r="1659">
          <cell r="A1659" t="str">
            <v>150000790-C12</v>
          </cell>
          <cell r="B1659" t="str">
            <v>FS00</v>
          </cell>
          <cell r="C1659" t="str">
            <v>150000790FS00</v>
          </cell>
          <cell r="D1659">
            <v>150000790</v>
          </cell>
          <cell r="E1659" t="str">
            <v>C12</v>
          </cell>
          <cell r="F1659" t="str">
            <v>UN</v>
          </cell>
          <cell r="G1659">
            <v>734.03</v>
          </cell>
          <cell r="H1659" t="str">
            <v>FS00</v>
          </cell>
          <cell r="I1659" t="str">
            <v>UN</v>
          </cell>
          <cell r="J1659" t="b">
            <v>1</v>
          </cell>
          <cell r="K1659">
            <v>12</v>
          </cell>
          <cell r="L1659">
            <v>1</v>
          </cell>
          <cell r="M1659">
            <v>12</v>
          </cell>
          <cell r="N1659">
            <v>8808.36</v>
          </cell>
        </row>
        <row r="1660">
          <cell r="A1660" t="str">
            <v>104534720-C02</v>
          </cell>
          <cell r="B1660" t="str">
            <v>FS00</v>
          </cell>
          <cell r="C1660" t="str">
            <v>104534720FS00</v>
          </cell>
          <cell r="D1660">
            <v>104534720</v>
          </cell>
          <cell r="E1660" t="str">
            <v>C02</v>
          </cell>
          <cell r="F1660" t="str">
            <v>UN</v>
          </cell>
          <cell r="G1660">
            <v>2553</v>
          </cell>
          <cell r="H1660" t="str">
            <v>FS00</v>
          </cell>
          <cell r="I1660" t="str">
            <v>UN</v>
          </cell>
          <cell r="J1660" t="b">
            <v>1</v>
          </cell>
          <cell r="K1660">
            <v>2</v>
          </cell>
          <cell r="L1660">
            <v>1</v>
          </cell>
          <cell r="M1660">
            <v>2</v>
          </cell>
          <cell r="N1660">
            <v>5106</v>
          </cell>
        </row>
        <row r="1661">
          <cell r="A1661" t="str">
            <v>150001763-C10</v>
          </cell>
          <cell r="B1661" t="str">
            <v>FS00</v>
          </cell>
          <cell r="C1661" t="str">
            <v>150001763FS00</v>
          </cell>
          <cell r="D1661">
            <v>150001763</v>
          </cell>
          <cell r="E1661" t="str">
            <v>C10</v>
          </cell>
          <cell r="F1661" t="str">
            <v>UN</v>
          </cell>
          <cell r="G1661">
            <v>10494.89</v>
          </cell>
          <cell r="H1661" t="str">
            <v>FS00</v>
          </cell>
          <cell r="I1661" t="str">
            <v>UN</v>
          </cell>
          <cell r="J1661" t="b">
            <v>1</v>
          </cell>
          <cell r="K1661">
            <v>10</v>
          </cell>
          <cell r="L1661">
            <v>1</v>
          </cell>
          <cell r="M1661">
            <v>10</v>
          </cell>
          <cell r="N1661">
            <v>104948.9</v>
          </cell>
        </row>
        <row r="1662">
          <cell r="A1662" t="str">
            <v>104528600-C10</v>
          </cell>
          <cell r="B1662" t="str">
            <v>FS00</v>
          </cell>
          <cell r="C1662" t="str">
            <v>104528600FS00</v>
          </cell>
          <cell r="D1662">
            <v>104528600</v>
          </cell>
          <cell r="E1662" t="str">
            <v>C10</v>
          </cell>
          <cell r="F1662" t="str">
            <v>UN</v>
          </cell>
          <cell r="G1662">
            <v>8900</v>
          </cell>
          <cell r="H1662" t="str">
            <v>FS00</v>
          </cell>
          <cell r="I1662" t="str">
            <v>UN</v>
          </cell>
          <cell r="J1662" t="b">
            <v>1</v>
          </cell>
          <cell r="K1662">
            <v>10</v>
          </cell>
          <cell r="L1662">
            <v>1</v>
          </cell>
          <cell r="M1662">
            <v>10</v>
          </cell>
          <cell r="N1662">
            <v>89000</v>
          </cell>
        </row>
        <row r="1663">
          <cell r="A1663" t="str">
            <v>150000761-C10</v>
          </cell>
          <cell r="B1663" t="str">
            <v>FS00</v>
          </cell>
          <cell r="C1663" t="str">
            <v>150000761FS00</v>
          </cell>
          <cell r="D1663">
            <v>150000761</v>
          </cell>
          <cell r="E1663" t="str">
            <v>C10</v>
          </cell>
          <cell r="F1663" t="str">
            <v>UN</v>
          </cell>
          <cell r="G1663">
            <v>3498.81</v>
          </cell>
          <cell r="H1663" t="str">
            <v>FS00</v>
          </cell>
          <cell r="I1663" t="str">
            <v>UN</v>
          </cell>
          <cell r="J1663" t="b">
            <v>1</v>
          </cell>
          <cell r="K1663">
            <v>10</v>
          </cell>
          <cell r="L1663">
            <v>1</v>
          </cell>
          <cell r="M1663">
            <v>10</v>
          </cell>
          <cell r="N1663">
            <v>34988.1</v>
          </cell>
        </row>
        <row r="1664">
          <cell r="A1664" t="str">
            <v>150000764-C10</v>
          </cell>
          <cell r="B1664" t="str">
            <v>FS00</v>
          </cell>
          <cell r="C1664" t="str">
            <v>150000764FS00</v>
          </cell>
          <cell r="D1664">
            <v>150000764</v>
          </cell>
          <cell r="E1664" t="str">
            <v>C10</v>
          </cell>
          <cell r="F1664" t="str">
            <v>UN</v>
          </cell>
          <cell r="G1664">
            <v>6250.03</v>
          </cell>
          <cell r="H1664" t="str">
            <v>FS00</v>
          </cell>
          <cell r="I1664" t="str">
            <v>UN</v>
          </cell>
          <cell r="J1664" t="b">
            <v>1</v>
          </cell>
          <cell r="K1664">
            <v>10</v>
          </cell>
          <cell r="L1664">
            <v>1</v>
          </cell>
          <cell r="M1664">
            <v>10</v>
          </cell>
          <cell r="N1664">
            <v>62500.299999999996</v>
          </cell>
        </row>
        <row r="1665">
          <cell r="A1665" t="str">
            <v>104547360-C25</v>
          </cell>
          <cell r="B1665" t="str">
            <v>FS00</v>
          </cell>
          <cell r="C1665" t="str">
            <v>104547360FS00</v>
          </cell>
          <cell r="D1665">
            <v>104547360</v>
          </cell>
          <cell r="E1665" t="str">
            <v>C25</v>
          </cell>
          <cell r="F1665" t="str">
            <v>UN</v>
          </cell>
          <cell r="G1665">
            <v>350</v>
          </cell>
          <cell r="H1665" t="str">
            <v>FS00</v>
          </cell>
          <cell r="I1665" t="str">
            <v>UN</v>
          </cell>
          <cell r="J1665" t="b">
            <v>1</v>
          </cell>
          <cell r="K1665">
            <v>25</v>
          </cell>
          <cell r="L1665">
            <v>1</v>
          </cell>
          <cell r="M1665">
            <v>25</v>
          </cell>
          <cell r="N1665">
            <v>8750</v>
          </cell>
        </row>
        <row r="1666">
          <cell r="A1666" t="str">
            <v>201703050-C10</v>
          </cell>
          <cell r="B1666" t="str">
            <v>FS00</v>
          </cell>
          <cell r="C1666" t="str">
            <v>201703050FS00</v>
          </cell>
          <cell r="D1666">
            <v>201703050</v>
          </cell>
          <cell r="E1666" t="str">
            <v>C10</v>
          </cell>
          <cell r="F1666" t="str">
            <v>UN</v>
          </cell>
          <cell r="G1666">
            <v>2380.77</v>
          </cell>
          <cell r="H1666" t="str">
            <v>FS00</v>
          </cell>
          <cell r="I1666" t="str">
            <v>UN</v>
          </cell>
          <cell r="J1666" t="b">
            <v>1</v>
          </cell>
          <cell r="K1666">
            <v>10</v>
          </cell>
          <cell r="L1666">
            <v>1</v>
          </cell>
          <cell r="M1666">
            <v>10</v>
          </cell>
          <cell r="N1666">
            <v>23807.7</v>
          </cell>
        </row>
        <row r="1667">
          <cell r="A1667" t="str">
            <v>201703150-C10</v>
          </cell>
          <cell r="B1667" t="str">
            <v>FS00</v>
          </cell>
          <cell r="C1667" t="str">
            <v>201703150FS00</v>
          </cell>
          <cell r="D1667">
            <v>201703150</v>
          </cell>
          <cell r="E1667" t="str">
            <v>C10</v>
          </cell>
          <cell r="F1667" t="str">
            <v>UN</v>
          </cell>
          <cell r="G1667">
            <v>2299.36</v>
          </cell>
          <cell r="H1667" t="str">
            <v>FS00</v>
          </cell>
          <cell r="I1667" t="str">
            <v>UN</v>
          </cell>
          <cell r="J1667" t="b">
            <v>1</v>
          </cell>
          <cell r="K1667">
            <v>10</v>
          </cell>
          <cell r="L1667">
            <v>1</v>
          </cell>
          <cell r="M1667">
            <v>10</v>
          </cell>
          <cell r="N1667">
            <v>22993.600000000002</v>
          </cell>
        </row>
        <row r="1668">
          <cell r="A1668" t="str">
            <v>104547320-C25</v>
          </cell>
          <cell r="B1668" t="str">
            <v>FS00</v>
          </cell>
          <cell r="C1668" t="str">
            <v>104547320FS00</v>
          </cell>
          <cell r="D1668">
            <v>104547320</v>
          </cell>
          <cell r="E1668" t="str">
            <v>C25</v>
          </cell>
          <cell r="F1668" t="str">
            <v>UN</v>
          </cell>
          <cell r="G1668">
            <v>480</v>
          </cell>
          <cell r="H1668" t="str">
            <v>FS00</v>
          </cell>
          <cell r="I1668" t="str">
            <v>UN</v>
          </cell>
          <cell r="J1668" t="b">
            <v>1</v>
          </cell>
          <cell r="K1668">
            <v>25</v>
          </cell>
          <cell r="L1668">
            <v>1</v>
          </cell>
          <cell r="M1668">
            <v>25</v>
          </cell>
          <cell r="N1668">
            <v>12000</v>
          </cell>
        </row>
        <row r="1669">
          <cell r="A1669" t="str">
            <v>104547340-C25</v>
          </cell>
          <cell r="B1669" t="str">
            <v>FS00</v>
          </cell>
          <cell r="C1669" t="str">
            <v>104547340FS00</v>
          </cell>
          <cell r="D1669">
            <v>104547340</v>
          </cell>
          <cell r="E1669" t="str">
            <v>C25</v>
          </cell>
          <cell r="F1669" t="str">
            <v>UN</v>
          </cell>
          <cell r="G1669">
            <v>480</v>
          </cell>
          <cell r="H1669" t="str">
            <v>FS00</v>
          </cell>
          <cell r="I1669" t="str">
            <v>UN</v>
          </cell>
          <cell r="J1669" t="b">
            <v>1</v>
          </cell>
          <cell r="K1669">
            <v>25</v>
          </cell>
          <cell r="L1669">
            <v>1</v>
          </cell>
          <cell r="M1669">
            <v>25</v>
          </cell>
          <cell r="N1669">
            <v>12000</v>
          </cell>
        </row>
        <row r="1670">
          <cell r="A1670" t="str">
            <v>104547350-C25</v>
          </cell>
          <cell r="B1670" t="str">
            <v>FS00</v>
          </cell>
          <cell r="C1670" t="str">
            <v>104547350FS00</v>
          </cell>
          <cell r="D1670">
            <v>104547350</v>
          </cell>
          <cell r="E1670" t="str">
            <v>C25</v>
          </cell>
          <cell r="F1670" t="str">
            <v>UN</v>
          </cell>
          <cell r="G1670">
            <v>450</v>
          </cell>
          <cell r="H1670" t="str">
            <v>FS00</v>
          </cell>
          <cell r="I1670" t="str">
            <v>UN</v>
          </cell>
          <cell r="J1670" t="b">
            <v>1</v>
          </cell>
          <cell r="K1670">
            <v>25</v>
          </cell>
          <cell r="L1670">
            <v>1</v>
          </cell>
          <cell r="M1670">
            <v>25</v>
          </cell>
          <cell r="N1670">
            <v>11250</v>
          </cell>
        </row>
        <row r="1671">
          <cell r="A1671" t="str">
            <v>104547330-C25</v>
          </cell>
          <cell r="B1671" t="str">
            <v>FS00</v>
          </cell>
          <cell r="C1671" t="str">
            <v>104547330FS00</v>
          </cell>
          <cell r="D1671">
            <v>104547330</v>
          </cell>
          <cell r="E1671" t="str">
            <v>C25</v>
          </cell>
          <cell r="F1671" t="str">
            <v>UN</v>
          </cell>
          <cell r="G1671">
            <v>410</v>
          </cell>
          <cell r="H1671" t="str">
            <v>FS00</v>
          </cell>
          <cell r="I1671" t="str">
            <v>UN</v>
          </cell>
          <cell r="J1671" t="b">
            <v>1</v>
          </cell>
          <cell r="K1671">
            <v>25</v>
          </cell>
          <cell r="L1671">
            <v>1</v>
          </cell>
          <cell r="M1671">
            <v>25</v>
          </cell>
          <cell r="N1671">
            <v>10250</v>
          </cell>
        </row>
        <row r="1672">
          <cell r="A1672" t="str">
            <v>150000862-C10</v>
          </cell>
          <cell r="B1672" t="str">
            <v>FS00</v>
          </cell>
          <cell r="C1672" t="str">
            <v>150000862FS00</v>
          </cell>
          <cell r="D1672">
            <v>150000862</v>
          </cell>
          <cell r="E1672" t="str">
            <v>C10</v>
          </cell>
          <cell r="F1672" t="str">
            <v>UN</v>
          </cell>
          <cell r="G1672">
            <v>7766.72</v>
          </cell>
          <cell r="H1672" t="str">
            <v>FS00</v>
          </cell>
          <cell r="I1672" t="str">
            <v>UN</v>
          </cell>
          <cell r="J1672" t="b">
            <v>1</v>
          </cell>
          <cell r="K1672">
            <v>10</v>
          </cell>
          <cell r="L1672">
            <v>1</v>
          </cell>
          <cell r="M1672">
            <v>10</v>
          </cell>
          <cell r="N1672">
            <v>77667.199999999997</v>
          </cell>
        </row>
        <row r="1673">
          <cell r="A1673" t="str">
            <v>150000767-C10</v>
          </cell>
          <cell r="B1673" t="str">
            <v>FS00</v>
          </cell>
          <cell r="C1673" t="str">
            <v>150000767FS00</v>
          </cell>
          <cell r="D1673">
            <v>150000767</v>
          </cell>
          <cell r="E1673" t="str">
            <v>C10</v>
          </cell>
          <cell r="F1673" t="str">
            <v>UN</v>
          </cell>
          <cell r="G1673">
            <v>9235.14</v>
          </cell>
          <cell r="H1673" t="str">
            <v>FS00</v>
          </cell>
          <cell r="I1673" t="str">
            <v>UN</v>
          </cell>
          <cell r="J1673" t="b">
            <v>1</v>
          </cell>
          <cell r="K1673">
            <v>10</v>
          </cell>
          <cell r="L1673">
            <v>1</v>
          </cell>
          <cell r="M1673">
            <v>10</v>
          </cell>
          <cell r="N1673">
            <v>92351.4</v>
          </cell>
        </row>
        <row r="1674">
          <cell r="A1674" t="str">
            <v>150000769-C10</v>
          </cell>
          <cell r="B1674" t="str">
            <v>FS00</v>
          </cell>
          <cell r="C1674" t="str">
            <v>150000769FS00</v>
          </cell>
          <cell r="D1674">
            <v>150000769</v>
          </cell>
          <cell r="E1674" t="str">
            <v>C10</v>
          </cell>
          <cell r="F1674" t="str">
            <v>UN</v>
          </cell>
          <cell r="G1674">
            <v>3447.89</v>
          </cell>
          <cell r="H1674" t="str">
            <v>FS00</v>
          </cell>
          <cell r="I1674" t="str">
            <v>UN</v>
          </cell>
          <cell r="J1674" t="b">
            <v>1</v>
          </cell>
          <cell r="K1674">
            <v>10</v>
          </cell>
          <cell r="L1674">
            <v>1</v>
          </cell>
          <cell r="M1674">
            <v>10</v>
          </cell>
          <cell r="N1674">
            <v>34478.9</v>
          </cell>
        </row>
        <row r="1675">
          <cell r="A1675" t="str">
            <v>150001764-C10</v>
          </cell>
          <cell r="B1675" t="str">
            <v>FS00</v>
          </cell>
          <cell r="C1675" t="str">
            <v>150001764FS00</v>
          </cell>
          <cell r="D1675">
            <v>150001764</v>
          </cell>
          <cell r="E1675" t="str">
            <v>C10</v>
          </cell>
          <cell r="F1675" t="str">
            <v>UN</v>
          </cell>
          <cell r="G1675">
            <v>3800</v>
          </cell>
          <cell r="H1675" t="str">
            <v>FS00</v>
          </cell>
          <cell r="I1675" t="str">
            <v>UN</v>
          </cell>
          <cell r="J1675" t="b">
            <v>1</v>
          </cell>
          <cell r="K1675">
            <v>10</v>
          </cell>
          <cell r="L1675">
            <v>1</v>
          </cell>
          <cell r="M1675">
            <v>10</v>
          </cell>
          <cell r="N1675">
            <v>38000</v>
          </cell>
        </row>
        <row r="1676">
          <cell r="A1676" t="str">
            <v>104512170-C08</v>
          </cell>
          <cell r="B1676" t="str">
            <v>FS00</v>
          </cell>
          <cell r="C1676" t="str">
            <v>104512170FS00</v>
          </cell>
          <cell r="D1676">
            <v>104512170</v>
          </cell>
          <cell r="E1676" t="str">
            <v>C08</v>
          </cell>
          <cell r="F1676" t="str">
            <v>UN</v>
          </cell>
          <cell r="G1676">
            <v>1461.19875</v>
          </cell>
          <cell r="H1676" t="str">
            <v>FS00</v>
          </cell>
          <cell r="I1676" t="str">
            <v>UN</v>
          </cell>
          <cell r="J1676" t="b">
            <v>1</v>
          </cell>
          <cell r="K1676">
            <v>8</v>
          </cell>
          <cell r="L1676">
            <v>1</v>
          </cell>
          <cell r="M1676">
            <v>8</v>
          </cell>
          <cell r="N1676">
            <v>11689.59</v>
          </cell>
        </row>
        <row r="1677">
          <cell r="A1677" t="str">
            <v>201700295-C14</v>
          </cell>
          <cell r="B1677" t="str">
            <v>FS00</v>
          </cell>
          <cell r="C1677" t="str">
            <v>201700295FS00</v>
          </cell>
          <cell r="D1677">
            <v>201700295</v>
          </cell>
          <cell r="E1677" t="str">
            <v>C14</v>
          </cell>
          <cell r="F1677" t="str">
            <v>UN</v>
          </cell>
          <cell r="G1677">
            <v>562.09428571428566</v>
          </cell>
          <cell r="H1677" t="str">
            <v>FS00</v>
          </cell>
          <cell r="I1677" t="str">
            <v>UN</v>
          </cell>
          <cell r="J1677" t="b">
            <v>1</v>
          </cell>
          <cell r="K1677">
            <v>14</v>
          </cell>
          <cell r="L1677">
            <v>1</v>
          </cell>
          <cell r="M1677">
            <v>14</v>
          </cell>
          <cell r="N1677">
            <v>7869.32</v>
          </cell>
        </row>
        <row r="1678">
          <cell r="A1678" t="str">
            <v>201700457-C15</v>
          </cell>
          <cell r="B1678" t="str">
            <v>FS00</v>
          </cell>
          <cell r="C1678" t="str">
            <v>201700457FS00</v>
          </cell>
          <cell r="D1678">
            <v>201700457</v>
          </cell>
          <cell r="E1678" t="str">
            <v>C15</v>
          </cell>
          <cell r="F1678" t="str">
            <v>UN</v>
          </cell>
          <cell r="G1678">
            <v>453</v>
          </cell>
          <cell r="H1678" t="str">
            <v>FS00</v>
          </cell>
          <cell r="I1678" t="str">
            <v>UN</v>
          </cell>
          <cell r="J1678" t="b">
            <v>1</v>
          </cell>
          <cell r="K1678">
            <v>15</v>
          </cell>
          <cell r="L1678">
            <v>1</v>
          </cell>
          <cell r="M1678">
            <v>15</v>
          </cell>
          <cell r="N1678">
            <v>6795</v>
          </cell>
        </row>
        <row r="1679">
          <cell r="A1679" t="str">
            <v>201700458-C15</v>
          </cell>
          <cell r="B1679" t="str">
            <v>FS00</v>
          </cell>
          <cell r="C1679" t="str">
            <v>201700458FS00</v>
          </cell>
          <cell r="D1679">
            <v>201700458</v>
          </cell>
          <cell r="E1679" t="str">
            <v>C15</v>
          </cell>
          <cell r="F1679" t="str">
            <v>UN</v>
          </cell>
          <cell r="G1679">
            <v>302</v>
          </cell>
          <cell r="H1679" t="str">
            <v>FS00</v>
          </cell>
          <cell r="I1679" t="str">
            <v>UN</v>
          </cell>
          <cell r="J1679" t="b">
            <v>1</v>
          </cell>
          <cell r="K1679">
            <v>15</v>
          </cell>
          <cell r="L1679">
            <v>1</v>
          </cell>
          <cell r="M1679">
            <v>15</v>
          </cell>
          <cell r="N1679">
            <v>4530</v>
          </cell>
        </row>
        <row r="1680">
          <cell r="A1680" t="str">
            <v>201700039-C12</v>
          </cell>
          <cell r="B1680" t="str">
            <v>FS00</v>
          </cell>
          <cell r="C1680" t="str">
            <v>201700039FS00</v>
          </cell>
          <cell r="D1680">
            <v>201700039</v>
          </cell>
          <cell r="E1680" t="str">
            <v>C12</v>
          </cell>
          <cell r="F1680" t="str">
            <v>UN</v>
          </cell>
          <cell r="G1680">
            <v>605.83333333333337</v>
          </cell>
          <cell r="H1680" t="str">
            <v>FS00</v>
          </cell>
          <cell r="I1680" t="str">
            <v>UN</v>
          </cell>
          <cell r="J1680" t="b">
            <v>1</v>
          </cell>
          <cell r="K1680">
            <v>12</v>
          </cell>
          <cell r="L1680">
            <v>1</v>
          </cell>
          <cell r="M1680">
            <v>12</v>
          </cell>
          <cell r="N1680">
            <v>7270</v>
          </cell>
        </row>
        <row r="1681">
          <cell r="A1681" t="str">
            <v>201700040-C12</v>
          </cell>
          <cell r="B1681" t="str">
            <v>FS00</v>
          </cell>
          <cell r="C1681" t="str">
            <v>201700040FS00</v>
          </cell>
          <cell r="D1681">
            <v>201700040</v>
          </cell>
          <cell r="E1681" t="str">
            <v>C12</v>
          </cell>
          <cell r="F1681" t="str">
            <v>UN</v>
          </cell>
          <cell r="G1681">
            <v>366.02</v>
          </cell>
          <cell r="H1681" t="str">
            <v>FS00</v>
          </cell>
          <cell r="I1681" t="str">
            <v>UN</v>
          </cell>
          <cell r="J1681" t="b">
            <v>1</v>
          </cell>
          <cell r="K1681">
            <v>12</v>
          </cell>
          <cell r="L1681">
            <v>1</v>
          </cell>
          <cell r="M1681">
            <v>12</v>
          </cell>
          <cell r="N1681">
            <v>4392.24</v>
          </cell>
        </row>
        <row r="1682">
          <cell r="A1682" t="str">
            <v>201700238-C12</v>
          </cell>
          <cell r="B1682" t="str">
            <v>FS00</v>
          </cell>
          <cell r="C1682" t="str">
            <v>201700238FS00</v>
          </cell>
          <cell r="D1682">
            <v>201700238</v>
          </cell>
          <cell r="E1682" t="str">
            <v>C12</v>
          </cell>
          <cell r="F1682" t="str">
            <v>UN</v>
          </cell>
          <cell r="G1682">
            <v>539.14666666666665</v>
          </cell>
          <cell r="H1682" t="str">
            <v>FS00</v>
          </cell>
          <cell r="I1682" t="str">
            <v>UN</v>
          </cell>
          <cell r="J1682" t="b">
            <v>1</v>
          </cell>
          <cell r="K1682">
            <v>12</v>
          </cell>
          <cell r="L1682">
            <v>1</v>
          </cell>
          <cell r="M1682">
            <v>12</v>
          </cell>
          <cell r="N1682">
            <v>6469.76</v>
          </cell>
        </row>
        <row r="1683">
          <cell r="A1683" t="str">
            <v>201700212-C12</v>
          </cell>
          <cell r="B1683" t="str">
            <v>FS00</v>
          </cell>
          <cell r="C1683" t="str">
            <v>201700212FS00</v>
          </cell>
          <cell r="D1683">
            <v>201700212</v>
          </cell>
          <cell r="E1683" t="str">
            <v>C12</v>
          </cell>
          <cell r="F1683" t="str">
            <v>UN</v>
          </cell>
          <cell r="G1683">
            <v>513.88666666666666</v>
          </cell>
          <cell r="H1683" t="str">
            <v>FS00</v>
          </cell>
          <cell r="I1683" t="str">
            <v>UN</v>
          </cell>
          <cell r="J1683" t="b">
            <v>1</v>
          </cell>
          <cell r="K1683">
            <v>12</v>
          </cell>
          <cell r="L1683">
            <v>1</v>
          </cell>
          <cell r="M1683">
            <v>12</v>
          </cell>
          <cell r="N1683">
            <v>6166.6399999999994</v>
          </cell>
        </row>
        <row r="1684">
          <cell r="A1684" t="str">
            <v>201700593-C12</v>
          </cell>
          <cell r="B1684" t="str">
            <v>FS00</v>
          </cell>
          <cell r="C1684" t="str">
            <v>201700593FS00</v>
          </cell>
          <cell r="D1684">
            <v>201700593</v>
          </cell>
          <cell r="E1684" t="str">
            <v>C12</v>
          </cell>
          <cell r="F1684" t="str">
            <v>UN</v>
          </cell>
          <cell r="G1684">
            <v>1035.4241666666667</v>
          </cell>
          <cell r="H1684" t="str">
            <v>FS00</v>
          </cell>
          <cell r="I1684" t="str">
            <v>UN</v>
          </cell>
          <cell r="J1684" t="b">
            <v>1</v>
          </cell>
          <cell r="K1684">
            <v>12</v>
          </cell>
          <cell r="L1684">
            <v>1</v>
          </cell>
          <cell r="M1684">
            <v>12</v>
          </cell>
          <cell r="N1684">
            <v>12425.09</v>
          </cell>
        </row>
        <row r="1685">
          <cell r="A1685" t="str">
            <v>201700590-C12</v>
          </cell>
          <cell r="B1685" t="str">
            <v>FS00</v>
          </cell>
          <cell r="C1685" t="str">
            <v>201700590FS00</v>
          </cell>
          <cell r="D1685">
            <v>201700590</v>
          </cell>
          <cell r="E1685" t="str">
            <v>C12</v>
          </cell>
          <cell r="F1685" t="str">
            <v>UN</v>
          </cell>
          <cell r="G1685">
            <v>490.41666666666669</v>
          </cell>
          <cell r="H1685" t="str">
            <v>FS00</v>
          </cell>
          <cell r="I1685" t="str">
            <v>UN</v>
          </cell>
          <cell r="J1685" t="b">
            <v>1</v>
          </cell>
          <cell r="K1685">
            <v>12</v>
          </cell>
          <cell r="L1685">
            <v>1</v>
          </cell>
          <cell r="M1685">
            <v>12</v>
          </cell>
          <cell r="N1685">
            <v>5885</v>
          </cell>
        </row>
        <row r="1686">
          <cell r="A1686" t="str">
            <v>104534590-C09</v>
          </cell>
          <cell r="B1686" t="str">
            <v>FS00</v>
          </cell>
          <cell r="C1686" t="str">
            <v>104534590FS00</v>
          </cell>
          <cell r="D1686">
            <v>104534590</v>
          </cell>
          <cell r="E1686" t="str">
            <v>C09</v>
          </cell>
          <cell r="F1686" t="str">
            <v>UN</v>
          </cell>
          <cell r="G1686">
            <v>1520</v>
          </cell>
          <cell r="H1686" t="str">
            <v>FS00</v>
          </cell>
          <cell r="I1686" t="str">
            <v>UN</v>
          </cell>
          <cell r="J1686" t="b">
            <v>1</v>
          </cell>
          <cell r="K1686">
            <v>9</v>
          </cell>
          <cell r="L1686">
            <v>1</v>
          </cell>
          <cell r="M1686">
            <v>9</v>
          </cell>
          <cell r="N1686">
            <v>13680</v>
          </cell>
        </row>
        <row r="1687">
          <cell r="A1687" t="str">
            <v>104534560-C24</v>
          </cell>
          <cell r="B1687" t="str">
            <v>FS00</v>
          </cell>
          <cell r="C1687" t="str">
            <v>104534560FS00</v>
          </cell>
          <cell r="D1687">
            <v>104534560</v>
          </cell>
          <cell r="E1687" t="str">
            <v>C24</v>
          </cell>
          <cell r="F1687" t="str">
            <v>UN</v>
          </cell>
          <cell r="G1687">
            <v>398</v>
          </cell>
          <cell r="H1687" t="str">
            <v>FS00</v>
          </cell>
          <cell r="I1687" t="str">
            <v>UN</v>
          </cell>
          <cell r="J1687" t="b">
            <v>1</v>
          </cell>
          <cell r="K1687">
            <v>24</v>
          </cell>
          <cell r="L1687">
            <v>1</v>
          </cell>
          <cell r="M1687">
            <v>24</v>
          </cell>
          <cell r="N1687">
            <v>9552</v>
          </cell>
        </row>
        <row r="1688">
          <cell r="A1688" t="str">
            <v>104532720-C24</v>
          </cell>
          <cell r="B1688" t="str">
            <v>FS00</v>
          </cell>
          <cell r="C1688" t="str">
            <v>104532720FS00</v>
          </cell>
          <cell r="D1688">
            <v>104532720</v>
          </cell>
          <cell r="E1688" t="str">
            <v>C24</v>
          </cell>
          <cell r="F1688" t="str">
            <v>UN</v>
          </cell>
          <cell r="G1688">
            <v>912</v>
          </cell>
          <cell r="H1688" t="str">
            <v>FS00</v>
          </cell>
          <cell r="I1688" t="str">
            <v>UN</v>
          </cell>
          <cell r="J1688" t="b">
            <v>1</v>
          </cell>
          <cell r="K1688">
            <v>24</v>
          </cell>
          <cell r="L1688">
            <v>1</v>
          </cell>
          <cell r="M1688">
            <v>24</v>
          </cell>
          <cell r="N1688">
            <v>21888</v>
          </cell>
        </row>
        <row r="1689">
          <cell r="A1689" t="str">
            <v>104534580-C12</v>
          </cell>
          <cell r="B1689" t="str">
            <v>FS00</v>
          </cell>
          <cell r="C1689" t="str">
            <v>104534580FS00</v>
          </cell>
          <cell r="D1689">
            <v>104534580</v>
          </cell>
          <cell r="E1689" t="str">
            <v>C12</v>
          </cell>
          <cell r="F1689" t="str">
            <v>UN</v>
          </cell>
          <cell r="G1689">
            <v>1320</v>
          </cell>
          <cell r="H1689" t="str">
            <v>FS00</v>
          </cell>
          <cell r="I1689" t="str">
            <v>UN</v>
          </cell>
          <cell r="J1689" t="b">
            <v>1</v>
          </cell>
          <cell r="K1689">
            <v>12</v>
          </cell>
          <cell r="L1689">
            <v>1</v>
          </cell>
          <cell r="M1689">
            <v>12</v>
          </cell>
          <cell r="N1689">
            <v>15840</v>
          </cell>
        </row>
        <row r="1690">
          <cell r="A1690" t="str">
            <v>150001407-C05</v>
          </cell>
          <cell r="B1690" t="str">
            <v>FS00</v>
          </cell>
          <cell r="C1690" t="str">
            <v>150001407FS00</v>
          </cell>
          <cell r="D1690">
            <v>150001407</v>
          </cell>
          <cell r="E1690" t="str">
            <v>C05</v>
          </cell>
          <cell r="F1690" t="str">
            <v>UN</v>
          </cell>
          <cell r="G1690">
            <v>3034.04</v>
          </cell>
          <cell r="H1690" t="str">
            <v>FS00</v>
          </cell>
          <cell r="I1690" t="str">
            <v>UN</v>
          </cell>
          <cell r="J1690" t="b">
            <v>1</v>
          </cell>
          <cell r="K1690">
            <v>5</v>
          </cell>
          <cell r="L1690">
            <v>1</v>
          </cell>
          <cell r="M1690">
            <v>5</v>
          </cell>
          <cell r="N1690">
            <v>15170.2</v>
          </cell>
        </row>
        <row r="1691">
          <cell r="A1691" t="str">
            <v>104545240-C10</v>
          </cell>
          <cell r="B1691" t="str">
            <v>FS00</v>
          </cell>
          <cell r="C1691" t="str">
            <v>104545240FS00</v>
          </cell>
          <cell r="D1691">
            <v>104545240</v>
          </cell>
          <cell r="E1691" t="str">
            <v>C10</v>
          </cell>
          <cell r="F1691" t="str">
            <v>UN</v>
          </cell>
          <cell r="G1691">
            <v>2006</v>
          </cell>
          <cell r="H1691" t="str">
            <v>FS00</v>
          </cell>
          <cell r="I1691" t="str">
            <v>UN</v>
          </cell>
          <cell r="J1691" t="b">
            <v>1</v>
          </cell>
          <cell r="K1691">
            <v>10</v>
          </cell>
          <cell r="L1691">
            <v>1</v>
          </cell>
          <cell r="M1691">
            <v>10</v>
          </cell>
          <cell r="N1691">
            <v>20060</v>
          </cell>
        </row>
        <row r="1692">
          <cell r="A1692" t="str">
            <v>104524490-UN</v>
          </cell>
          <cell r="B1692" t="str">
            <v>FS00</v>
          </cell>
          <cell r="C1692" t="str">
            <v>104524490FS00</v>
          </cell>
          <cell r="D1692">
            <v>104524490</v>
          </cell>
          <cell r="E1692" t="str">
            <v>UN</v>
          </cell>
          <cell r="F1692" t="str">
            <v>UN</v>
          </cell>
          <cell r="G1692">
            <v>2151.84</v>
          </cell>
          <cell r="H1692" t="str">
            <v>FS00</v>
          </cell>
          <cell r="I1692" t="str">
            <v>UN</v>
          </cell>
          <cell r="J1692" t="b">
            <v>1</v>
          </cell>
          <cell r="K1692">
            <v>1</v>
          </cell>
          <cell r="L1692">
            <v>1</v>
          </cell>
          <cell r="M1692">
            <v>1</v>
          </cell>
          <cell r="N1692">
            <v>2151.84</v>
          </cell>
        </row>
        <row r="1693">
          <cell r="A1693" t="str">
            <v>104533690-C12</v>
          </cell>
          <cell r="B1693" t="str">
            <v>FS00</v>
          </cell>
          <cell r="C1693" t="str">
            <v>104533690FS00</v>
          </cell>
          <cell r="D1693">
            <v>104533690</v>
          </cell>
          <cell r="E1693" t="str">
            <v>C12</v>
          </cell>
          <cell r="F1693" t="str">
            <v>UN</v>
          </cell>
          <cell r="G1693">
            <v>2379</v>
          </cell>
          <cell r="H1693" t="str">
            <v>FS00</v>
          </cell>
          <cell r="I1693" t="str">
            <v>UN</v>
          </cell>
          <cell r="J1693" t="b">
            <v>1</v>
          </cell>
          <cell r="K1693">
            <v>12</v>
          </cell>
          <cell r="L1693">
            <v>1</v>
          </cell>
          <cell r="M1693">
            <v>12</v>
          </cell>
          <cell r="N1693">
            <v>28548</v>
          </cell>
        </row>
        <row r="1694">
          <cell r="A1694" t="str">
            <v>104537680-UN</v>
          </cell>
          <cell r="B1694" t="str">
            <v>FS00</v>
          </cell>
          <cell r="C1694" t="str">
            <v>104537680FS00</v>
          </cell>
          <cell r="D1694">
            <v>104537680</v>
          </cell>
          <cell r="E1694" t="str">
            <v>UN</v>
          </cell>
          <cell r="F1694" t="str">
            <v>UN</v>
          </cell>
          <cell r="G1694">
            <v>2444</v>
          </cell>
          <cell r="H1694" t="str">
            <v>FS00</v>
          </cell>
          <cell r="I1694" t="str">
            <v>UN</v>
          </cell>
          <cell r="J1694" t="b">
            <v>1</v>
          </cell>
          <cell r="K1694">
            <v>1</v>
          </cell>
          <cell r="L1694">
            <v>1</v>
          </cell>
          <cell r="M1694">
            <v>1</v>
          </cell>
          <cell r="N1694">
            <v>2444</v>
          </cell>
        </row>
        <row r="1695">
          <cell r="A1695" t="str">
            <v>104537670-UN</v>
          </cell>
          <cell r="B1695" t="str">
            <v>FS00</v>
          </cell>
          <cell r="C1695" t="str">
            <v>104537670FS00</v>
          </cell>
          <cell r="D1695">
            <v>104537670</v>
          </cell>
          <cell r="E1695" t="str">
            <v>UN</v>
          </cell>
          <cell r="F1695" t="str">
            <v>UN</v>
          </cell>
          <cell r="G1695">
            <v>2290</v>
          </cell>
          <cell r="H1695" t="str">
            <v>FS00</v>
          </cell>
          <cell r="I1695" t="str">
            <v>UN</v>
          </cell>
          <cell r="J1695" t="b">
            <v>1</v>
          </cell>
          <cell r="K1695">
            <v>1</v>
          </cell>
          <cell r="L1695">
            <v>1</v>
          </cell>
          <cell r="M1695">
            <v>1</v>
          </cell>
          <cell r="N1695">
            <v>2290</v>
          </cell>
        </row>
        <row r="1696">
          <cell r="A1696" t="str">
            <v>104537660-UN</v>
          </cell>
          <cell r="B1696" t="str">
            <v>FS00</v>
          </cell>
          <cell r="C1696" t="str">
            <v>104537660FS00</v>
          </cell>
          <cell r="D1696">
            <v>104537660</v>
          </cell>
          <cell r="E1696" t="str">
            <v>UN</v>
          </cell>
          <cell r="F1696" t="str">
            <v>UN</v>
          </cell>
          <cell r="G1696">
            <v>3126</v>
          </cell>
          <cell r="H1696" t="str">
            <v>FS00</v>
          </cell>
          <cell r="I1696" t="str">
            <v>UN</v>
          </cell>
          <cell r="J1696" t="b">
            <v>1</v>
          </cell>
          <cell r="K1696">
            <v>1</v>
          </cell>
          <cell r="L1696">
            <v>1</v>
          </cell>
          <cell r="M1696">
            <v>1</v>
          </cell>
          <cell r="N1696">
            <v>3126</v>
          </cell>
        </row>
        <row r="1697">
          <cell r="A1697" t="str">
            <v>104524520-UN</v>
          </cell>
          <cell r="B1697" t="str">
            <v>FS00</v>
          </cell>
          <cell r="C1697" t="str">
            <v>104524520FS00</v>
          </cell>
          <cell r="D1697">
            <v>104524520</v>
          </cell>
          <cell r="E1697" t="str">
            <v>UN</v>
          </cell>
          <cell r="F1697" t="str">
            <v>UN</v>
          </cell>
          <cell r="G1697">
            <v>2894.99</v>
          </cell>
          <cell r="H1697" t="str">
            <v>FS00</v>
          </cell>
          <cell r="I1697" t="str">
            <v>UN</v>
          </cell>
          <cell r="J1697" t="b">
            <v>1</v>
          </cell>
          <cell r="K1697">
            <v>1</v>
          </cell>
          <cell r="L1697">
            <v>1</v>
          </cell>
          <cell r="M1697">
            <v>1</v>
          </cell>
          <cell r="N1697">
            <v>2894.99</v>
          </cell>
        </row>
        <row r="1698">
          <cell r="A1698" t="str">
            <v>104524510-UN</v>
          </cell>
          <cell r="B1698" t="str">
            <v>FS00</v>
          </cell>
          <cell r="C1698" t="str">
            <v>104524510FS00</v>
          </cell>
          <cell r="D1698">
            <v>104524510</v>
          </cell>
          <cell r="E1698" t="str">
            <v>UN</v>
          </cell>
          <cell r="F1698" t="str">
            <v>UN</v>
          </cell>
          <cell r="G1698">
            <v>2893.06</v>
          </cell>
          <cell r="H1698" t="str">
            <v>FS00</v>
          </cell>
          <cell r="I1698" t="str">
            <v>UN</v>
          </cell>
          <cell r="J1698" t="b">
            <v>1</v>
          </cell>
          <cell r="K1698">
            <v>1</v>
          </cell>
          <cell r="L1698">
            <v>1</v>
          </cell>
          <cell r="M1698">
            <v>1</v>
          </cell>
          <cell r="N1698">
            <v>2893.06</v>
          </cell>
        </row>
        <row r="1699">
          <cell r="A1699" t="str">
            <v>104524500-UN</v>
          </cell>
          <cell r="B1699" t="str">
            <v>FS00</v>
          </cell>
          <cell r="C1699" t="str">
            <v>104524500FS00</v>
          </cell>
          <cell r="D1699">
            <v>104524500</v>
          </cell>
          <cell r="E1699" t="str">
            <v>UN</v>
          </cell>
          <cell r="F1699" t="str">
            <v>UN</v>
          </cell>
          <cell r="G1699">
            <v>3491.36</v>
          </cell>
          <cell r="H1699" t="str">
            <v>FS00</v>
          </cell>
          <cell r="I1699" t="str">
            <v>UN</v>
          </cell>
          <cell r="J1699" t="b">
            <v>1</v>
          </cell>
          <cell r="K1699">
            <v>1</v>
          </cell>
          <cell r="L1699">
            <v>1</v>
          </cell>
          <cell r="M1699">
            <v>1</v>
          </cell>
          <cell r="N1699">
            <v>3491.36</v>
          </cell>
        </row>
        <row r="1700">
          <cell r="A1700" t="str">
            <v>104526600-UN</v>
          </cell>
          <cell r="B1700" t="str">
            <v>FS00</v>
          </cell>
          <cell r="C1700" t="str">
            <v>104526600FS00</v>
          </cell>
          <cell r="D1700">
            <v>104526600</v>
          </cell>
          <cell r="E1700" t="str">
            <v>UN</v>
          </cell>
          <cell r="F1700" t="str">
            <v>UN</v>
          </cell>
          <cell r="G1700">
            <v>2105</v>
          </cell>
          <cell r="H1700" t="str">
            <v>FS00</v>
          </cell>
          <cell r="I1700" t="str">
            <v>UN</v>
          </cell>
          <cell r="J1700" t="b">
            <v>1</v>
          </cell>
          <cell r="K1700">
            <v>1</v>
          </cell>
          <cell r="L1700">
            <v>1</v>
          </cell>
          <cell r="M1700">
            <v>1</v>
          </cell>
          <cell r="N1700">
            <v>2105</v>
          </cell>
        </row>
        <row r="1701">
          <cell r="A1701" t="str">
            <v>104534020-UN</v>
          </cell>
          <cell r="B1701" t="str">
            <v>FS00</v>
          </cell>
          <cell r="C1701" t="str">
            <v>104534020FS00</v>
          </cell>
          <cell r="D1701">
            <v>104534020</v>
          </cell>
          <cell r="E1701" t="str">
            <v>UN</v>
          </cell>
          <cell r="F1701" t="str">
            <v>UN</v>
          </cell>
          <cell r="G1701">
            <v>15475</v>
          </cell>
          <cell r="H1701" t="str">
            <v>FS00</v>
          </cell>
          <cell r="I1701" t="str">
            <v>UN</v>
          </cell>
          <cell r="J1701" t="b">
            <v>1</v>
          </cell>
          <cell r="K1701">
            <v>1</v>
          </cell>
          <cell r="L1701">
            <v>1</v>
          </cell>
          <cell r="M1701">
            <v>1</v>
          </cell>
          <cell r="N1701">
            <v>15475</v>
          </cell>
        </row>
        <row r="1702">
          <cell r="A1702" t="str">
            <v>104534030-UN</v>
          </cell>
          <cell r="B1702" t="str">
            <v>FS00</v>
          </cell>
          <cell r="C1702" t="str">
            <v>104534030FS00</v>
          </cell>
          <cell r="D1702">
            <v>104534030</v>
          </cell>
          <cell r="E1702" t="str">
            <v>UN</v>
          </cell>
          <cell r="F1702" t="str">
            <v>UN</v>
          </cell>
          <cell r="G1702">
            <v>15442</v>
          </cell>
          <cell r="H1702" t="str">
            <v>FS00</v>
          </cell>
          <cell r="I1702" t="str">
            <v>UN</v>
          </cell>
          <cell r="J1702" t="b">
            <v>1</v>
          </cell>
          <cell r="K1702">
            <v>1</v>
          </cell>
          <cell r="L1702">
            <v>1</v>
          </cell>
          <cell r="M1702">
            <v>1</v>
          </cell>
          <cell r="N1702">
            <v>15442</v>
          </cell>
        </row>
        <row r="1703">
          <cell r="A1703" t="str">
            <v>104534040-UN</v>
          </cell>
          <cell r="B1703" t="str">
            <v>FS00</v>
          </cell>
          <cell r="C1703" t="str">
            <v>104534040FS00</v>
          </cell>
          <cell r="D1703">
            <v>104534040</v>
          </cell>
          <cell r="E1703" t="str">
            <v>UN</v>
          </cell>
          <cell r="F1703" t="str">
            <v>UN</v>
          </cell>
          <cell r="G1703">
            <v>7964</v>
          </cell>
          <cell r="H1703" t="str">
            <v>FS00</v>
          </cell>
          <cell r="I1703" t="str">
            <v>UN</v>
          </cell>
          <cell r="J1703" t="b">
            <v>1</v>
          </cell>
          <cell r="K1703">
            <v>1</v>
          </cell>
          <cell r="L1703">
            <v>1</v>
          </cell>
          <cell r="M1703">
            <v>1</v>
          </cell>
          <cell r="N1703">
            <v>7964</v>
          </cell>
        </row>
        <row r="1704">
          <cell r="A1704" t="str">
            <v>104534050-UN</v>
          </cell>
          <cell r="B1704" t="str">
            <v>FS00</v>
          </cell>
          <cell r="C1704" t="str">
            <v>104534050FS00</v>
          </cell>
          <cell r="D1704">
            <v>104534050</v>
          </cell>
          <cell r="E1704" t="str">
            <v>UN</v>
          </cell>
          <cell r="F1704" t="str">
            <v>UN</v>
          </cell>
          <cell r="G1704">
            <v>15489</v>
          </cell>
          <cell r="H1704" t="str">
            <v>FS00</v>
          </cell>
          <cell r="I1704" t="str">
            <v>UN</v>
          </cell>
          <cell r="J1704" t="b">
            <v>1</v>
          </cell>
          <cell r="K1704">
            <v>1</v>
          </cell>
          <cell r="L1704">
            <v>1</v>
          </cell>
          <cell r="M1704">
            <v>1</v>
          </cell>
          <cell r="N1704">
            <v>15489</v>
          </cell>
        </row>
        <row r="1705">
          <cell r="A1705" t="str">
            <v>104534060-UN</v>
          </cell>
          <cell r="B1705" t="str">
            <v>FS00</v>
          </cell>
          <cell r="C1705" t="str">
            <v>104534060FS00</v>
          </cell>
          <cell r="D1705">
            <v>104534060</v>
          </cell>
          <cell r="E1705" t="str">
            <v>UN</v>
          </cell>
          <cell r="F1705" t="str">
            <v>UN</v>
          </cell>
          <cell r="G1705">
            <v>7962</v>
          </cell>
          <cell r="H1705" t="str">
            <v>FS00</v>
          </cell>
          <cell r="I1705" t="str">
            <v>UN</v>
          </cell>
          <cell r="J1705" t="b">
            <v>1</v>
          </cell>
          <cell r="K1705">
            <v>1</v>
          </cell>
          <cell r="L1705">
            <v>1</v>
          </cell>
          <cell r="M1705">
            <v>1</v>
          </cell>
          <cell r="N1705">
            <v>7962</v>
          </cell>
        </row>
        <row r="1706">
          <cell r="A1706" t="str">
            <v>150000648-UN</v>
          </cell>
          <cell r="B1706" t="str">
            <v>FS00</v>
          </cell>
          <cell r="C1706" t="str">
            <v>150000648FS00</v>
          </cell>
          <cell r="D1706">
            <v>150000648</v>
          </cell>
          <cell r="E1706" t="str">
            <v>UN</v>
          </cell>
          <cell r="F1706" t="str">
            <v>UN</v>
          </cell>
          <cell r="G1706">
            <v>5350.04</v>
          </cell>
          <cell r="H1706" t="str">
            <v>FS00</v>
          </cell>
          <cell r="I1706" t="str">
            <v>UN</v>
          </cell>
          <cell r="J1706" t="b">
            <v>1</v>
          </cell>
          <cell r="K1706">
            <v>1</v>
          </cell>
          <cell r="L1706">
            <v>1</v>
          </cell>
          <cell r="M1706">
            <v>1</v>
          </cell>
          <cell r="N1706">
            <v>5350.04</v>
          </cell>
        </row>
        <row r="1707">
          <cell r="A1707" t="str">
            <v>105200920-UN</v>
          </cell>
          <cell r="B1707" t="str">
            <v>FS00</v>
          </cell>
          <cell r="C1707" t="str">
            <v>105200920FS00</v>
          </cell>
          <cell r="D1707">
            <v>105200920</v>
          </cell>
          <cell r="E1707" t="str">
            <v>UN</v>
          </cell>
          <cell r="F1707" t="str">
            <v>UN</v>
          </cell>
          <cell r="G1707">
            <v>17520.919999999998</v>
          </cell>
          <cell r="H1707" t="str">
            <v>FS00</v>
          </cell>
          <cell r="I1707" t="str">
            <v>UN</v>
          </cell>
          <cell r="J1707" t="b">
            <v>1</v>
          </cell>
          <cell r="K1707">
            <v>1</v>
          </cell>
          <cell r="L1707">
            <v>1</v>
          </cell>
          <cell r="M1707">
            <v>1</v>
          </cell>
          <cell r="N1707">
            <v>17520.919999999998</v>
          </cell>
        </row>
        <row r="1708">
          <cell r="A1708" t="str">
            <v>150000698-UN</v>
          </cell>
          <cell r="B1708" t="str">
            <v>FS00</v>
          </cell>
          <cell r="C1708" t="str">
            <v>150000698FS00</v>
          </cell>
          <cell r="D1708">
            <v>150000698</v>
          </cell>
          <cell r="E1708" t="str">
            <v>UN</v>
          </cell>
          <cell r="F1708" t="str">
            <v>UN</v>
          </cell>
          <cell r="G1708">
            <v>20921.91</v>
          </cell>
          <cell r="H1708" t="str">
            <v>FS00</v>
          </cell>
          <cell r="I1708" t="str">
            <v>UN</v>
          </cell>
          <cell r="J1708" t="b">
            <v>1</v>
          </cell>
          <cell r="K1708">
            <v>1</v>
          </cell>
          <cell r="L1708">
            <v>1</v>
          </cell>
          <cell r="M1708">
            <v>1</v>
          </cell>
          <cell r="N1708">
            <v>20921.91</v>
          </cell>
        </row>
        <row r="1709">
          <cell r="A1709" t="str">
            <v>150000699-UN</v>
          </cell>
          <cell r="B1709" t="str">
            <v>FS00</v>
          </cell>
          <cell r="C1709" t="str">
            <v>150000699FS00</v>
          </cell>
          <cell r="D1709">
            <v>150000699</v>
          </cell>
          <cell r="E1709" t="str">
            <v>UN</v>
          </cell>
          <cell r="F1709" t="str">
            <v>UN</v>
          </cell>
          <cell r="G1709">
            <v>23235.63</v>
          </cell>
          <cell r="H1709" t="str">
            <v>FS00</v>
          </cell>
          <cell r="I1709" t="str">
            <v>UN</v>
          </cell>
          <cell r="J1709" t="b">
            <v>1</v>
          </cell>
          <cell r="K1709">
            <v>1</v>
          </cell>
          <cell r="L1709">
            <v>1</v>
          </cell>
          <cell r="M1709">
            <v>1</v>
          </cell>
          <cell r="N1709">
            <v>23235.63</v>
          </cell>
        </row>
        <row r="1710">
          <cell r="A1710" t="str">
            <v>105000600-UN</v>
          </cell>
          <cell r="B1710" t="str">
            <v>FS00</v>
          </cell>
          <cell r="C1710" t="str">
            <v>105000600FS00</v>
          </cell>
          <cell r="D1710">
            <v>105000600</v>
          </cell>
          <cell r="E1710" t="str">
            <v>UN</v>
          </cell>
          <cell r="F1710" t="str">
            <v>UN</v>
          </cell>
          <cell r="G1710">
            <v>13557.86</v>
          </cell>
          <cell r="H1710" t="str">
            <v>FS00</v>
          </cell>
          <cell r="I1710" t="str">
            <v>UN</v>
          </cell>
          <cell r="J1710" t="b">
            <v>1</v>
          </cell>
          <cell r="K1710">
            <v>1</v>
          </cell>
          <cell r="L1710">
            <v>1</v>
          </cell>
          <cell r="M1710">
            <v>1</v>
          </cell>
          <cell r="N1710">
            <v>13557.86</v>
          </cell>
        </row>
        <row r="1711">
          <cell r="A1711" t="str">
            <v>104548310-2Q</v>
          </cell>
          <cell r="B1711" t="str">
            <v>FS00</v>
          </cell>
          <cell r="C1711" t="str">
            <v>104548310FS00</v>
          </cell>
          <cell r="D1711">
            <v>104548310</v>
          </cell>
          <cell r="E1711" t="str">
            <v>2Q</v>
          </cell>
          <cell r="F1711" t="str">
            <v>UN</v>
          </cell>
          <cell r="G1711">
            <v>32</v>
          </cell>
          <cell r="H1711" t="str">
            <v>FS00</v>
          </cell>
          <cell r="I1711" t="str">
            <v>UN</v>
          </cell>
          <cell r="J1711" t="b">
            <v>1</v>
          </cell>
          <cell r="K1711">
            <v>2000</v>
          </cell>
          <cell r="L1711">
            <v>1</v>
          </cell>
          <cell r="M1711">
            <v>2000</v>
          </cell>
          <cell r="N1711">
            <v>64000</v>
          </cell>
        </row>
        <row r="1712">
          <cell r="A1712" t="str">
            <v>104547590-V00</v>
          </cell>
          <cell r="B1712" t="str">
            <v>FS00</v>
          </cell>
          <cell r="C1712" t="str">
            <v>104547590FS00</v>
          </cell>
          <cell r="D1712">
            <v>104547590</v>
          </cell>
          <cell r="E1712" t="str">
            <v>V00</v>
          </cell>
          <cell r="F1712" t="str">
            <v>UN</v>
          </cell>
          <cell r="G1712">
            <v>76</v>
          </cell>
          <cell r="H1712" t="str">
            <v>FS00</v>
          </cell>
          <cell r="I1712" t="str">
            <v>UN</v>
          </cell>
          <cell r="J1712" t="b">
            <v>1</v>
          </cell>
          <cell r="K1712">
            <v>500</v>
          </cell>
          <cell r="L1712">
            <v>1</v>
          </cell>
          <cell r="M1712">
            <v>500</v>
          </cell>
          <cell r="N1712">
            <v>38000</v>
          </cell>
        </row>
        <row r="1713">
          <cell r="A1713" t="str">
            <v>104547600-V00</v>
          </cell>
          <cell r="B1713" t="str">
            <v>FS00</v>
          </cell>
          <cell r="C1713" t="str">
            <v>104547600FS00</v>
          </cell>
          <cell r="D1713">
            <v>104547600</v>
          </cell>
          <cell r="E1713" t="str">
            <v>V00</v>
          </cell>
          <cell r="F1713" t="str">
            <v>UN</v>
          </cell>
          <cell r="G1713">
            <v>61</v>
          </cell>
          <cell r="H1713" t="str">
            <v>FS00</v>
          </cell>
          <cell r="I1713" t="str">
            <v>UN</v>
          </cell>
          <cell r="J1713" t="b">
            <v>1</v>
          </cell>
          <cell r="K1713">
            <v>500</v>
          </cell>
          <cell r="L1713">
            <v>1</v>
          </cell>
          <cell r="M1713">
            <v>500</v>
          </cell>
          <cell r="N1713">
            <v>30500</v>
          </cell>
        </row>
        <row r="1714">
          <cell r="A1714" t="str">
            <v>104534710-UN</v>
          </cell>
          <cell r="B1714" t="str">
            <v>FS00</v>
          </cell>
          <cell r="C1714" t="str">
            <v>104534710FS00</v>
          </cell>
          <cell r="D1714">
            <v>104534710</v>
          </cell>
          <cell r="E1714" t="str">
            <v>UN</v>
          </cell>
          <cell r="F1714" t="str">
            <v>UN</v>
          </cell>
          <cell r="G1714">
            <v>104480</v>
          </cell>
          <cell r="H1714" t="str">
            <v>FS00</v>
          </cell>
          <cell r="I1714" t="str">
            <v>UN</v>
          </cell>
          <cell r="J1714" t="b">
            <v>1</v>
          </cell>
          <cell r="K1714">
            <v>1</v>
          </cell>
          <cell r="L1714">
            <v>1</v>
          </cell>
          <cell r="M1714">
            <v>1</v>
          </cell>
          <cell r="N1714">
            <v>104480</v>
          </cell>
        </row>
        <row r="1715">
          <cell r="A1715" t="str">
            <v>104547880-C02</v>
          </cell>
          <cell r="B1715" t="str">
            <v>FS00</v>
          </cell>
          <cell r="C1715" t="str">
            <v>104547880FS00</v>
          </cell>
          <cell r="D1715">
            <v>104547880</v>
          </cell>
          <cell r="E1715" t="str">
            <v>C02</v>
          </cell>
          <cell r="F1715" t="str">
            <v>UN</v>
          </cell>
          <cell r="G1715">
            <v>6400</v>
          </cell>
          <cell r="H1715" t="str">
            <v>FS00</v>
          </cell>
          <cell r="I1715" t="str">
            <v>UN</v>
          </cell>
          <cell r="J1715" t="b">
            <v>1</v>
          </cell>
          <cell r="K1715">
            <v>2</v>
          </cell>
          <cell r="L1715">
            <v>1</v>
          </cell>
          <cell r="M1715">
            <v>2</v>
          </cell>
          <cell r="N1715">
            <v>12800</v>
          </cell>
        </row>
        <row r="1716">
          <cell r="A1716" t="str">
            <v>104538850-C04</v>
          </cell>
          <cell r="B1716" t="str">
            <v>FS00</v>
          </cell>
          <cell r="C1716" t="str">
            <v>104538850FS00</v>
          </cell>
          <cell r="D1716">
            <v>104538850</v>
          </cell>
          <cell r="E1716" t="str">
            <v>C04</v>
          </cell>
          <cell r="F1716" t="str">
            <v>UN</v>
          </cell>
          <cell r="G1716">
            <v>4233</v>
          </cell>
          <cell r="H1716" t="str">
            <v>FS00</v>
          </cell>
          <cell r="I1716" t="str">
            <v>UN</v>
          </cell>
          <cell r="J1716" t="b">
            <v>1</v>
          </cell>
          <cell r="K1716">
            <v>4</v>
          </cell>
          <cell r="L1716">
            <v>1</v>
          </cell>
          <cell r="M1716">
            <v>4</v>
          </cell>
          <cell r="N1716">
            <v>16932</v>
          </cell>
        </row>
        <row r="1717">
          <cell r="A1717" t="str">
            <v>150000298-C48</v>
          </cell>
          <cell r="B1717" t="str">
            <v>FS00</v>
          </cell>
          <cell r="C1717" t="str">
            <v>150000298FS00</v>
          </cell>
          <cell r="D1717">
            <v>150000298</v>
          </cell>
          <cell r="E1717" t="str">
            <v>C48</v>
          </cell>
          <cell r="F1717" t="str">
            <v>UN</v>
          </cell>
          <cell r="G1717">
            <v>434.13</v>
          </cell>
          <cell r="H1717" t="str">
            <v>FS00</v>
          </cell>
          <cell r="I1717" t="str">
            <v>UN</v>
          </cell>
          <cell r="J1717" t="b">
            <v>1</v>
          </cell>
          <cell r="K1717">
            <v>48</v>
          </cell>
          <cell r="L1717">
            <v>1</v>
          </cell>
          <cell r="M1717">
            <v>48</v>
          </cell>
          <cell r="N1717">
            <v>20838.239999999998</v>
          </cell>
        </row>
        <row r="1718">
          <cell r="A1718" t="str">
            <v>104538840-C04</v>
          </cell>
          <cell r="B1718" t="str">
            <v>FS00</v>
          </cell>
          <cell r="C1718" t="str">
            <v>104538840FS00</v>
          </cell>
          <cell r="D1718">
            <v>104538840</v>
          </cell>
          <cell r="E1718" t="str">
            <v>C04</v>
          </cell>
          <cell r="F1718" t="str">
            <v>UN</v>
          </cell>
          <cell r="G1718">
            <v>5490</v>
          </cell>
          <cell r="H1718" t="str">
            <v>FS00</v>
          </cell>
          <cell r="I1718" t="str">
            <v>UN</v>
          </cell>
          <cell r="J1718" t="b">
            <v>1</v>
          </cell>
          <cell r="K1718">
            <v>4</v>
          </cell>
          <cell r="L1718">
            <v>1</v>
          </cell>
          <cell r="M1718">
            <v>4</v>
          </cell>
          <cell r="N1718">
            <v>21960</v>
          </cell>
        </row>
        <row r="1719">
          <cell r="A1719" t="str">
            <v>104538830-C04</v>
          </cell>
          <cell r="B1719" t="str">
            <v>FS00</v>
          </cell>
          <cell r="C1719" t="str">
            <v>104538830FS00</v>
          </cell>
          <cell r="D1719">
            <v>104538830</v>
          </cell>
          <cell r="E1719" t="str">
            <v>C04</v>
          </cell>
          <cell r="F1719" t="str">
            <v>UN</v>
          </cell>
          <cell r="G1719">
            <v>3740</v>
          </cell>
          <cell r="H1719" t="str">
            <v>FS00</v>
          </cell>
          <cell r="I1719" t="str">
            <v>UN</v>
          </cell>
          <cell r="J1719" t="b">
            <v>1</v>
          </cell>
          <cell r="K1719">
            <v>4</v>
          </cell>
          <cell r="L1719">
            <v>1</v>
          </cell>
          <cell r="M1719">
            <v>4</v>
          </cell>
          <cell r="N1719">
            <v>14960</v>
          </cell>
        </row>
        <row r="1720">
          <cell r="A1720" t="str">
            <v>104540030-C50</v>
          </cell>
          <cell r="B1720" t="str">
            <v>FS00</v>
          </cell>
          <cell r="C1720" t="str">
            <v>104540030FS00</v>
          </cell>
          <cell r="D1720">
            <v>104540030</v>
          </cell>
          <cell r="E1720" t="str">
            <v>C50</v>
          </cell>
          <cell r="F1720" t="str">
            <v>UN</v>
          </cell>
          <cell r="G1720">
            <v>1236</v>
          </cell>
          <cell r="H1720" t="str">
            <v>FS00</v>
          </cell>
          <cell r="I1720" t="str">
            <v>UN</v>
          </cell>
          <cell r="J1720" t="b">
            <v>1</v>
          </cell>
          <cell r="K1720">
            <v>50</v>
          </cell>
          <cell r="L1720">
            <v>1</v>
          </cell>
          <cell r="M1720">
            <v>50</v>
          </cell>
          <cell r="N1720">
            <v>61800</v>
          </cell>
        </row>
        <row r="1721">
          <cell r="A1721" t="str">
            <v>150000303-C50</v>
          </cell>
          <cell r="B1721" t="str">
            <v>FS00</v>
          </cell>
          <cell r="C1721" t="str">
            <v>150000303FS00</v>
          </cell>
          <cell r="D1721">
            <v>150000303</v>
          </cell>
          <cell r="E1721" t="str">
            <v>C50</v>
          </cell>
          <cell r="F1721" t="str">
            <v>UN</v>
          </cell>
          <cell r="G1721">
            <v>1063.8699999999999</v>
          </cell>
          <cell r="H1721" t="str">
            <v>FS00</v>
          </cell>
          <cell r="I1721" t="str">
            <v>UN</v>
          </cell>
          <cell r="J1721" t="b">
            <v>1</v>
          </cell>
          <cell r="K1721">
            <v>50</v>
          </cell>
          <cell r="L1721">
            <v>1</v>
          </cell>
          <cell r="M1721">
            <v>50</v>
          </cell>
          <cell r="N1721">
            <v>53193.499999999993</v>
          </cell>
        </row>
        <row r="1722">
          <cell r="A1722" t="str">
            <v>104525180-UN</v>
          </cell>
          <cell r="B1722" t="str">
            <v>FS00</v>
          </cell>
          <cell r="C1722" t="str">
            <v>104525180FS00</v>
          </cell>
          <cell r="D1722">
            <v>104525180</v>
          </cell>
          <cell r="E1722" t="str">
            <v>UN</v>
          </cell>
          <cell r="F1722" t="str">
            <v>UN</v>
          </cell>
          <cell r="G1722">
            <v>1330</v>
          </cell>
          <cell r="H1722" t="str">
            <v>FS00</v>
          </cell>
          <cell r="I1722" t="str">
            <v>UN</v>
          </cell>
          <cell r="J1722" t="b">
            <v>1</v>
          </cell>
          <cell r="K1722">
            <v>1</v>
          </cell>
          <cell r="L1722">
            <v>1</v>
          </cell>
          <cell r="M1722">
            <v>1</v>
          </cell>
          <cell r="N1722">
            <v>1330</v>
          </cell>
        </row>
        <row r="1723">
          <cell r="A1723" t="str">
            <v>104526620-UN</v>
          </cell>
          <cell r="B1723" t="str">
            <v>FS00</v>
          </cell>
          <cell r="C1723" t="str">
            <v>104526620FS00</v>
          </cell>
          <cell r="D1723">
            <v>104526620</v>
          </cell>
          <cell r="E1723" t="str">
            <v>UN</v>
          </cell>
          <cell r="F1723" t="str">
            <v>UN</v>
          </cell>
          <cell r="G1723">
            <v>1968</v>
          </cell>
          <cell r="H1723" t="str">
            <v>FS00</v>
          </cell>
          <cell r="I1723" t="str">
            <v>UN</v>
          </cell>
          <cell r="J1723" t="b">
            <v>1</v>
          </cell>
          <cell r="K1723">
            <v>1</v>
          </cell>
          <cell r="L1723">
            <v>1</v>
          </cell>
          <cell r="M1723">
            <v>1</v>
          </cell>
          <cell r="N1723">
            <v>1968</v>
          </cell>
        </row>
        <row r="1724">
          <cell r="A1724" t="str">
            <v>150000305-C48</v>
          </cell>
          <cell r="B1724" t="str">
            <v>FS00</v>
          </cell>
          <cell r="C1724" t="str">
            <v>150000305FS00</v>
          </cell>
          <cell r="D1724">
            <v>150000305</v>
          </cell>
          <cell r="E1724" t="str">
            <v>C48</v>
          </cell>
          <cell r="F1724" t="str">
            <v>UN</v>
          </cell>
          <cell r="G1724">
            <v>1025.81</v>
          </cell>
          <cell r="H1724" t="str">
            <v>FS00</v>
          </cell>
          <cell r="I1724" t="str">
            <v>UN</v>
          </cell>
          <cell r="J1724" t="b">
            <v>1</v>
          </cell>
          <cell r="K1724">
            <v>48</v>
          </cell>
          <cell r="L1724">
            <v>1</v>
          </cell>
          <cell r="M1724">
            <v>48</v>
          </cell>
          <cell r="N1724">
            <v>49238.879999999997</v>
          </cell>
        </row>
        <row r="1725">
          <cell r="A1725" t="str">
            <v>150000306-Z00</v>
          </cell>
          <cell r="B1725" t="str">
            <v>FS00</v>
          </cell>
          <cell r="C1725" t="str">
            <v>150000306FS00</v>
          </cell>
          <cell r="D1725">
            <v>150000306</v>
          </cell>
          <cell r="E1725" t="str">
            <v>Z00</v>
          </cell>
          <cell r="F1725" t="str">
            <v>UN</v>
          </cell>
          <cell r="G1725">
            <v>703.13</v>
          </cell>
          <cell r="H1725" t="str">
            <v>FS00</v>
          </cell>
          <cell r="I1725" t="str">
            <v>UN</v>
          </cell>
          <cell r="J1725" t="b">
            <v>1</v>
          </cell>
          <cell r="K1725">
            <v>100</v>
          </cell>
          <cell r="L1725">
            <v>1</v>
          </cell>
          <cell r="M1725">
            <v>100</v>
          </cell>
          <cell r="N1725">
            <v>70313</v>
          </cell>
        </row>
        <row r="1726">
          <cell r="A1726" t="str">
            <v>150000908-UN</v>
          </cell>
          <cell r="B1726" t="str">
            <v>FS00</v>
          </cell>
          <cell r="C1726" t="str">
            <v>150000908FS00</v>
          </cell>
          <cell r="D1726">
            <v>150000908</v>
          </cell>
          <cell r="E1726" t="str">
            <v>UN</v>
          </cell>
          <cell r="F1726" t="str">
            <v>UN</v>
          </cell>
          <cell r="G1726">
            <v>126.87</v>
          </cell>
          <cell r="H1726" t="str">
            <v>FS00</v>
          </cell>
          <cell r="I1726" t="str">
            <v>UN</v>
          </cell>
          <cell r="J1726" t="b">
            <v>1</v>
          </cell>
          <cell r="K1726">
            <v>1</v>
          </cell>
          <cell r="L1726">
            <v>1</v>
          </cell>
          <cell r="M1726">
            <v>1</v>
          </cell>
          <cell r="N1726">
            <v>126.87</v>
          </cell>
        </row>
        <row r="1727">
          <cell r="A1727" t="str">
            <v>105200930-C18</v>
          </cell>
          <cell r="B1727" t="str">
            <v>FS00</v>
          </cell>
          <cell r="C1727" t="str">
            <v>105200930FS00</v>
          </cell>
          <cell r="D1727">
            <v>105200930</v>
          </cell>
          <cell r="E1727" t="str">
            <v>C18</v>
          </cell>
          <cell r="F1727" t="str">
            <v>UN</v>
          </cell>
          <cell r="G1727">
            <v>1056.8183333333334</v>
          </cell>
          <cell r="H1727" t="str">
            <v>FS00</v>
          </cell>
          <cell r="I1727" t="str">
            <v>UN</v>
          </cell>
          <cell r="J1727" t="b">
            <v>1</v>
          </cell>
          <cell r="K1727">
            <v>18</v>
          </cell>
          <cell r="L1727">
            <v>1</v>
          </cell>
          <cell r="M1727">
            <v>18</v>
          </cell>
          <cell r="N1727">
            <v>19022.73</v>
          </cell>
        </row>
        <row r="1728">
          <cell r="A1728" t="str">
            <v>150002051-C18</v>
          </cell>
          <cell r="B1728" t="str">
            <v>FS00</v>
          </cell>
          <cell r="C1728" t="str">
            <v>150002051FS00</v>
          </cell>
          <cell r="D1728">
            <v>150002051</v>
          </cell>
          <cell r="E1728" t="str">
            <v>C18</v>
          </cell>
          <cell r="F1728" t="str">
            <v>UN</v>
          </cell>
          <cell r="G1728">
            <v>924.78</v>
          </cell>
          <cell r="H1728" t="str">
            <v>FS00</v>
          </cell>
          <cell r="I1728" t="str">
            <v>UN</v>
          </cell>
          <cell r="J1728" t="b">
            <v>1</v>
          </cell>
          <cell r="K1728">
            <v>18</v>
          </cell>
          <cell r="L1728">
            <v>1</v>
          </cell>
          <cell r="M1728">
            <v>18</v>
          </cell>
          <cell r="N1728">
            <v>16646.04</v>
          </cell>
        </row>
        <row r="1729">
          <cell r="A1729" t="str">
            <v>104527500-UN</v>
          </cell>
          <cell r="B1729" t="str">
            <v>FS00</v>
          </cell>
          <cell r="C1729" t="str">
            <v>104527500FS00</v>
          </cell>
          <cell r="D1729">
            <v>104527500</v>
          </cell>
          <cell r="E1729" t="str">
            <v>UN</v>
          </cell>
          <cell r="F1729" t="str">
            <v>UN</v>
          </cell>
          <cell r="G1729">
            <v>10330</v>
          </cell>
          <cell r="H1729" t="str">
            <v>FS00</v>
          </cell>
          <cell r="I1729" t="str">
            <v>UN</v>
          </cell>
          <cell r="J1729" t="b">
            <v>1</v>
          </cell>
          <cell r="K1729">
            <v>1</v>
          </cell>
          <cell r="L1729">
            <v>1</v>
          </cell>
          <cell r="M1729">
            <v>1</v>
          </cell>
          <cell r="N1729">
            <v>10330</v>
          </cell>
        </row>
        <row r="1730">
          <cell r="A1730" t="str">
            <v>104526710-D03</v>
          </cell>
          <cell r="B1730" t="str">
            <v>FS00</v>
          </cell>
          <cell r="C1730" t="str">
            <v>104526710FS00</v>
          </cell>
          <cell r="D1730">
            <v>104526710</v>
          </cell>
          <cell r="E1730" t="str">
            <v>D03</v>
          </cell>
          <cell r="F1730" t="str">
            <v>UN</v>
          </cell>
          <cell r="G1730">
            <v>2829</v>
          </cell>
          <cell r="H1730" t="str">
            <v>FS00</v>
          </cell>
          <cell r="I1730" t="str">
            <v>UN</v>
          </cell>
          <cell r="J1730" t="b">
            <v>1</v>
          </cell>
          <cell r="K1730">
            <v>3</v>
          </cell>
          <cell r="L1730">
            <v>1</v>
          </cell>
          <cell r="M1730">
            <v>3</v>
          </cell>
          <cell r="N1730">
            <v>8487</v>
          </cell>
        </row>
        <row r="1731">
          <cell r="A1731" t="str">
            <v>104531440-C30</v>
          </cell>
          <cell r="B1731" t="str">
            <v>FS00</v>
          </cell>
          <cell r="C1731" t="str">
            <v>104531440FS00</v>
          </cell>
          <cell r="D1731">
            <v>104531440</v>
          </cell>
          <cell r="E1731" t="str">
            <v>C30</v>
          </cell>
          <cell r="F1731" t="str">
            <v>UN</v>
          </cell>
          <cell r="G1731">
            <v>683</v>
          </cell>
          <cell r="H1731" t="str">
            <v>FS00</v>
          </cell>
          <cell r="I1731" t="str">
            <v>UN</v>
          </cell>
          <cell r="J1731" t="b">
            <v>1</v>
          </cell>
          <cell r="K1731">
            <v>30</v>
          </cell>
          <cell r="L1731">
            <v>1</v>
          </cell>
          <cell r="M1731">
            <v>30</v>
          </cell>
          <cell r="N1731">
            <v>20490</v>
          </cell>
        </row>
        <row r="1732">
          <cell r="A1732" t="str">
            <v>104532210-C60</v>
          </cell>
          <cell r="B1732" t="str">
            <v>FS00</v>
          </cell>
          <cell r="C1732" t="str">
            <v>104532210FS00</v>
          </cell>
          <cell r="D1732">
            <v>104532210</v>
          </cell>
          <cell r="E1732" t="str">
            <v>C60</v>
          </cell>
          <cell r="F1732" t="str">
            <v>UN</v>
          </cell>
          <cell r="G1732">
            <v>515</v>
          </cell>
          <cell r="H1732" t="str">
            <v>FS00</v>
          </cell>
          <cell r="I1732" t="str">
            <v>UN</v>
          </cell>
          <cell r="J1732" t="b">
            <v>1</v>
          </cell>
          <cell r="K1732">
            <v>60</v>
          </cell>
          <cell r="L1732">
            <v>1</v>
          </cell>
          <cell r="M1732">
            <v>60</v>
          </cell>
          <cell r="N1732">
            <v>30900</v>
          </cell>
        </row>
        <row r="1733">
          <cell r="A1733" t="str">
            <v>104532560-C12</v>
          </cell>
          <cell r="B1733" t="str">
            <v>FS00</v>
          </cell>
          <cell r="C1733" t="str">
            <v>104532560FS00</v>
          </cell>
          <cell r="D1733">
            <v>104532560</v>
          </cell>
          <cell r="E1733" t="str">
            <v>C12</v>
          </cell>
          <cell r="F1733" t="str">
            <v>UN</v>
          </cell>
          <cell r="G1733">
            <v>1880</v>
          </cell>
          <cell r="H1733" t="str">
            <v>FS00</v>
          </cell>
          <cell r="I1733" t="str">
            <v>UN</v>
          </cell>
          <cell r="J1733" t="b">
            <v>1</v>
          </cell>
          <cell r="K1733">
            <v>12</v>
          </cell>
          <cell r="L1733">
            <v>1</v>
          </cell>
          <cell r="M1733">
            <v>12</v>
          </cell>
          <cell r="N1733">
            <v>22560</v>
          </cell>
        </row>
        <row r="1734">
          <cell r="A1734" t="str">
            <v>104531640-C08</v>
          </cell>
          <cell r="B1734" t="str">
            <v>FS00</v>
          </cell>
          <cell r="C1734" t="str">
            <v>104531640FS00</v>
          </cell>
          <cell r="D1734">
            <v>104531640</v>
          </cell>
          <cell r="E1734" t="str">
            <v>C08</v>
          </cell>
          <cell r="F1734" t="str">
            <v>UN</v>
          </cell>
          <cell r="G1734">
            <v>1137</v>
          </cell>
          <cell r="H1734" t="str">
            <v>FS00</v>
          </cell>
          <cell r="I1734" t="str">
            <v>UN</v>
          </cell>
          <cell r="J1734" t="b">
            <v>1</v>
          </cell>
          <cell r="K1734">
            <v>8</v>
          </cell>
          <cell r="L1734">
            <v>1</v>
          </cell>
          <cell r="M1734">
            <v>8</v>
          </cell>
          <cell r="N1734">
            <v>9096</v>
          </cell>
        </row>
        <row r="1735">
          <cell r="A1735" t="str">
            <v>104534740-C02</v>
          </cell>
          <cell r="B1735" t="str">
            <v>FS00</v>
          </cell>
          <cell r="C1735" t="str">
            <v>104534740FS00</v>
          </cell>
          <cell r="D1735">
            <v>104534740</v>
          </cell>
          <cell r="E1735" t="str">
            <v>C02</v>
          </cell>
          <cell r="F1735" t="e">
            <v>#N/A</v>
          </cell>
          <cell r="G1735" t="e">
            <v>#N/A</v>
          </cell>
          <cell r="H1735" t="e">
            <v>#N/A</v>
          </cell>
          <cell r="I1735" t="str">
            <v>UN</v>
          </cell>
          <cell r="J1735" t="e">
            <v>#N/A</v>
          </cell>
          <cell r="K1735">
            <v>2</v>
          </cell>
          <cell r="L1735">
            <v>1</v>
          </cell>
          <cell r="M1735">
            <v>2</v>
          </cell>
          <cell r="N1735" t="e">
            <v>#N/A</v>
          </cell>
        </row>
        <row r="1736">
          <cell r="A1736" t="str">
            <v>104519710-C04</v>
          </cell>
          <cell r="B1736" t="str">
            <v>FS00</v>
          </cell>
          <cell r="C1736" t="str">
            <v>104519710FS00</v>
          </cell>
          <cell r="D1736">
            <v>104519710</v>
          </cell>
          <cell r="E1736" t="str">
            <v>C04</v>
          </cell>
          <cell r="F1736" t="e">
            <v>#N/A</v>
          </cell>
          <cell r="G1736" t="e">
            <v>#N/A</v>
          </cell>
          <cell r="H1736" t="e">
            <v>#N/A</v>
          </cell>
          <cell r="I1736" t="str">
            <v>UN</v>
          </cell>
          <cell r="J1736" t="e">
            <v>#N/A</v>
          </cell>
          <cell r="K1736">
            <v>4</v>
          </cell>
          <cell r="L1736">
            <v>1</v>
          </cell>
          <cell r="M1736">
            <v>4</v>
          </cell>
          <cell r="N1736" t="e">
            <v>#N/A</v>
          </cell>
        </row>
        <row r="1737">
          <cell r="A1737" t="str">
            <v>104538000-C10</v>
          </cell>
          <cell r="B1737" t="str">
            <v>FS00</v>
          </cell>
          <cell r="C1737" t="str">
            <v>104538000FS00</v>
          </cell>
          <cell r="D1737">
            <v>104538000</v>
          </cell>
          <cell r="E1737" t="str">
            <v>C10</v>
          </cell>
          <cell r="F1737" t="e">
            <v>#N/A</v>
          </cell>
          <cell r="G1737" t="e">
            <v>#N/A</v>
          </cell>
          <cell r="H1737" t="e">
            <v>#N/A</v>
          </cell>
          <cell r="I1737" t="str">
            <v>UN</v>
          </cell>
          <cell r="J1737" t="e">
            <v>#N/A</v>
          </cell>
          <cell r="K1737">
            <v>10</v>
          </cell>
          <cell r="L1737">
            <v>1</v>
          </cell>
          <cell r="M1737">
            <v>10</v>
          </cell>
          <cell r="N1737" t="e">
            <v>#N/A</v>
          </cell>
        </row>
        <row r="1738">
          <cell r="A1738" t="str">
            <v>104542650-KG</v>
          </cell>
          <cell r="B1738" t="str">
            <v>FS00</v>
          </cell>
          <cell r="C1738" t="str">
            <v>104542650FS00</v>
          </cell>
          <cell r="D1738">
            <v>104542650</v>
          </cell>
          <cell r="E1738" t="str">
            <v>KG</v>
          </cell>
          <cell r="F1738" t="e">
            <v>#N/A</v>
          </cell>
          <cell r="G1738" t="e">
            <v>#N/A</v>
          </cell>
          <cell r="H1738" t="e">
            <v>#N/A</v>
          </cell>
          <cell r="I1738" t="str">
            <v>KG</v>
          </cell>
          <cell r="J1738" t="e">
            <v>#N/A</v>
          </cell>
          <cell r="K1738">
            <v>1</v>
          </cell>
          <cell r="L1738">
            <v>1</v>
          </cell>
          <cell r="M1738">
            <v>1</v>
          </cell>
          <cell r="N1738" t="e">
            <v>#N/A</v>
          </cell>
        </row>
        <row r="1739">
          <cell r="A1739" t="str">
            <v>104526100-C24</v>
          </cell>
          <cell r="B1739" t="str">
            <v>FS00</v>
          </cell>
          <cell r="C1739" t="str">
            <v>104526100FS00</v>
          </cell>
          <cell r="D1739">
            <v>104526100</v>
          </cell>
          <cell r="E1739" t="str">
            <v>C24</v>
          </cell>
          <cell r="F1739" t="str">
            <v>UN</v>
          </cell>
          <cell r="G1739">
            <v>828.64</v>
          </cell>
          <cell r="H1739" t="str">
            <v>FS00</v>
          </cell>
          <cell r="I1739" t="str">
            <v>UN</v>
          </cell>
          <cell r="J1739" t="b">
            <v>1</v>
          </cell>
          <cell r="K1739">
            <v>24</v>
          </cell>
          <cell r="L1739">
            <v>1</v>
          </cell>
          <cell r="M1739">
            <v>24</v>
          </cell>
          <cell r="N1739">
            <v>19887.36</v>
          </cell>
        </row>
        <row r="1740">
          <cell r="A1740" t="str">
            <v>104547230-C24</v>
          </cell>
          <cell r="B1740" t="str">
            <v>FS00</v>
          </cell>
          <cell r="C1740" t="str">
            <v>104547230FS00</v>
          </cell>
          <cell r="D1740">
            <v>104547230</v>
          </cell>
          <cell r="E1740" t="str">
            <v>C24</v>
          </cell>
          <cell r="F1740" t="str">
            <v>UN</v>
          </cell>
          <cell r="G1740">
            <v>777</v>
          </cell>
          <cell r="H1740" t="str">
            <v>FS00</v>
          </cell>
          <cell r="I1740" t="str">
            <v>UN</v>
          </cell>
          <cell r="J1740" t="b">
            <v>1</v>
          </cell>
          <cell r="K1740">
            <v>24</v>
          </cell>
          <cell r="L1740">
            <v>1</v>
          </cell>
          <cell r="M1740">
            <v>24</v>
          </cell>
          <cell r="N1740">
            <v>18648</v>
          </cell>
        </row>
        <row r="1741">
          <cell r="A1741" t="str">
            <v>104544780-D10</v>
          </cell>
          <cell r="B1741" t="str">
            <v>FS00</v>
          </cell>
          <cell r="C1741" t="str">
            <v>104544780FS00</v>
          </cell>
          <cell r="D1741">
            <v>104544780</v>
          </cell>
          <cell r="E1741" t="str">
            <v>D10</v>
          </cell>
          <cell r="F1741" t="str">
            <v>UN</v>
          </cell>
          <cell r="G1741">
            <v>1120</v>
          </cell>
          <cell r="H1741" t="str">
            <v>FS00</v>
          </cell>
          <cell r="I1741" t="str">
            <v>UN</v>
          </cell>
          <cell r="J1741" t="b">
            <v>1</v>
          </cell>
          <cell r="K1741">
            <v>10</v>
          </cell>
          <cell r="L1741">
            <v>1</v>
          </cell>
          <cell r="M1741">
            <v>10</v>
          </cell>
          <cell r="N1741">
            <v>11200</v>
          </cell>
        </row>
        <row r="1742">
          <cell r="A1742" t="str">
            <v>102320050-C24</v>
          </cell>
          <cell r="B1742" t="str">
            <v>FS00</v>
          </cell>
          <cell r="C1742" t="str">
            <v>102320050FS00</v>
          </cell>
          <cell r="D1742">
            <v>102320050</v>
          </cell>
          <cell r="E1742" t="str">
            <v>C24</v>
          </cell>
          <cell r="F1742" t="e">
            <v>#N/A</v>
          </cell>
          <cell r="G1742" t="e">
            <v>#N/A</v>
          </cell>
          <cell r="H1742" t="e">
            <v>#N/A</v>
          </cell>
          <cell r="I1742" t="str">
            <v>UN</v>
          </cell>
          <cell r="J1742" t="e">
            <v>#N/A</v>
          </cell>
          <cell r="K1742">
            <v>288</v>
          </cell>
          <cell r="L1742">
            <v>1</v>
          </cell>
          <cell r="M1742">
            <v>288</v>
          </cell>
          <cell r="N1742" t="e">
            <v>#N/A</v>
          </cell>
        </row>
        <row r="1743">
          <cell r="A1743" t="str">
            <v>104537930-C10</v>
          </cell>
          <cell r="B1743" t="str">
            <v>FS00</v>
          </cell>
          <cell r="C1743" t="str">
            <v>104537930FS00</v>
          </cell>
          <cell r="D1743">
            <v>104537930</v>
          </cell>
          <cell r="E1743" t="str">
            <v>C10</v>
          </cell>
          <cell r="F1743" t="str">
            <v>UN</v>
          </cell>
          <cell r="G1743">
            <v>6282</v>
          </cell>
          <cell r="H1743" t="str">
            <v>FS00</v>
          </cell>
          <cell r="I1743" t="str">
            <v>UN</v>
          </cell>
          <cell r="J1743" t="b">
            <v>1</v>
          </cell>
          <cell r="K1743">
            <v>10</v>
          </cell>
          <cell r="L1743">
            <v>1</v>
          </cell>
          <cell r="M1743">
            <v>10</v>
          </cell>
          <cell r="N1743">
            <v>62820</v>
          </cell>
        </row>
        <row r="1744">
          <cell r="A1744" t="str">
            <v>104549320-C12</v>
          </cell>
          <cell r="B1744" t="str">
            <v>FS00</v>
          </cell>
          <cell r="C1744" t="str">
            <v>104549320FS00</v>
          </cell>
          <cell r="D1744">
            <v>104549320</v>
          </cell>
          <cell r="E1744" t="str">
            <v>C12</v>
          </cell>
          <cell r="F1744" t="str">
            <v>UN</v>
          </cell>
          <cell r="G1744">
            <v>1847</v>
          </cell>
          <cell r="H1744" t="str">
            <v>FS00</v>
          </cell>
          <cell r="I1744" t="str">
            <v>UN</v>
          </cell>
          <cell r="J1744" t="b">
            <v>1</v>
          </cell>
          <cell r="K1744">
            <v>12</v>
          </cell>
          <cell r="L1744">
            <v>1</v>
          </cell>
          <cell r="M1744">
            <v>12</v>
          </cell>
          <cell r="N1744">
            <v>22164</v>
          </cell>
        </row>
        <row r="1745">
          <cell r="A1745" t="str">
            <v>104543530-KG</v>
          </cell>
          <cell r="B1745" t="str">
            <v>FS00</v>
          </cell>
          <cell r="C1745" t="str">
            <v>104543530FS00</v>
          </cell>
          <cell r="D1745">
            <v>104543530</v>
          </cell>
          <cell r="E1745" t="str">
            <v>KG</v>
          </cell>
          <cell r="F1745" t="e">
            <v>#N/A</v>
          </cell>
          <cell r="G1745" t="e">
            <v>#N/A</v>
          </cell>
          <cell r="H1745" t="e">
            <v>#N/A</v>
          </cell>
          <cell r="I1745" t="str">
            <v>KG</v>
          </cell>
          <cell r="J1745" t="e">
            <v>#N/A</v>
          </cell>
          <cell r="K1745">
            <v>1</v>
          </cell>
          <cell r="L1745">
            <v>1</v>
          </cell>
          <cell r="M1745">
            <v>1</v>
          </cell>
          <cell r="N1745" t="e">
            <v>#N/A</v>
          </cell>
        </row>
        <row r="1746">
          <cell r="A1746" t="str">
            <v>104543540-KG</v>
          </cell>
          <cell r="B1746" t="str">
            <v>FS00</v>
          </cell>
          <cell r="C1746" t="str">
            <v>104543540FS00</v>
          </cell>
          <cell r="D1746">
            <v>104543540</v>
          </cell>
          <cell r="E1746" t="str">
            <v>KG</v>
          </cell>
          <cell r="F1746" t="e">
            <v>#N/A</v>
          </cell>
          <cell r="G1746" t="e">
            <v>#N/A</v>
          </cell>
          <cell r="H1746" t="e">
            <v>#N/A</v>
          </cell>
          <cell r="I1746" t="str">
            <v>KG</v>
          </cell>
          <cell r="J1746" t="e">
            <v>#N/A</v>
          </cell>
          <cell r="K1746">
            <v>1</v>
          </cell>
          <cell r="L1746">
            <v>1</v>
          </cell>
          <cell r="M1746">
            <v>1</v>
          </cell>
          <cell r="N1746" t="e">
            <v>#N/A</v>
          </cell>
        </row>
        <row r="1747">
          <cell r="A1747" t="str">
            <v>104549350-C48</v>
          </cell>
          <cell r="B1747" t="str">
            <v>FS00</v>
          </cell>
          <cell r="C1747" t="str">
            <v>104549350FS00</v>
          </cell>
          <cell r="D1747">
            <v>104549350</v>
          </cell>
          <cell r="E1747" t="str">
            <v>C48</v>
          </cell>
          <cell r="F1747" t="str">
            <v>UN</v>
          </cell>
          <cell r="G1747">
            <v>342</v>
          </cell>
          <cell r="H1747" t="str">
            <v>FS00</v>
          </cell>
          <cell r="I1747" t="str">
            <v>UN</v>
          </cell>
          <cell r="J1747" t="b">
            <v>1</v>
          </cell>
          <cell r="K1747">
            <v>48</v>
          </cell>
          <cell r="L1747">
            <v>1</v>
          </cell>
          <cell r="M1747">
            <v>48</v>
          </cell>
          <cell r="N1747">
            <v>16416</v>
          </cell>
        </row>
        <row r="1748">
          <cell r="A1748" t="str">
            <v>104549220-C72</v>
          </cell>
          <cell r="B1748" t="str">
            <v>FS00</v>
          </cell>
          <cell r="C1748" t="str">
            <v>104549220FS00</v>
          </cell>
          <cell r="D1748">
            <v>104549220</v>
          </cell>
          <cell r="E1748" t="str">
            <v>C72</v>
          </cell>
          <cell r="F1748" t="str">
            <v>UN</v>
          </cell>
          <cell r="G1748">
            <v>276</v>
          </cell>
          <cell r="H1748" t="str">
            <v>FS00</v>
          </cell>
          <cell r="I1748" t="str">
            <v>UN</v>
          </cell>
          <cell r="J1748" t="b">
            <v>1</v>
          </cell>
          <cell r="K1748">
            <v>72</v>
          </cell>
          <cell r="L1748">
            <v>1</v>
          </cell>
          <cell r="M1748">
            <v>72</v>
          </cell>
          <cell r="N1748">
            <v>19872</v>
          </cell>
        </row>
        <row r="1749">
          <cell r="A1749" t="str">
            <v>104549210-Z00</v>
          </cell>
          <cell r="B1749" t="str">
            <v>FS00</v>
          </cell>
          <cell r="C1749" t="str">
            <v>104549210FS00</v>
          </cell>
          <cell r="D1749">
            <v>104549210</v>
          </cell>
          <cell r="E1749" t="str">
            <v>Z00</v>
          </cell>
          <cell r="F1749" t="str">
            <v>UN</v>
          </cell>
          <cell r="G1749">
            <v>369.68</v>
          </cell>
          <cell r="H1749" t="str">
            <v>FS00</v>
          </cell>
          <cell r="I1749" t="str">
            <v>UN</v>
          </cell>
          <cell r="J1749" t="b">
            <v>1</v>
          </cell>
          <cell r="K1749">
            <v>100</v>
          </cell>
          <cell r="L1749">
            <v>1</v>
          </cell>
          <cell r="M1749">
            <v>100</v>
          </cell>
          <cell r="N1749">
            <v>36968</v>
          </cell>
        </row>
        <row r="1750">
          <cell r="A1750" t="str">
            <v>104549180-Z00</v>
          </cell>
          <cell r="B1750" t="str">
            <v>FS00</v>
          </cell>
          <cell r="C1750" t="str">
            <v>104549180FS00</v>
          </cell>
          <cell r="D1750">
            <v>104549180</v>
          </cell>
          <cell r="E1750" t="str">
            <v>Z00</v>
          </cell>
          <cell r="F1750" t="str">
            <v>UN</v>
          </cell>
          <cell r="G1750">
            <v>369.02</v>
          </cell>
          <cell r="H1750" t="str">
            <v>FS00</v>
          </cell>
          <cell r="I1750" t="str">
            <v>UN</v>
          </cell>
          <cell r="J1750" t="b">
            <v>1</v>
          </cell>
          <cell r="K1750">
            <v>100</v>
          </cell>
          <cell r="L1750">
            <v>1</v>
          </cell>
          <cell r="M1750">
            <v>100</v>
          </cell>
          <cell r="N1750">
            <v>36902</v>
          </cell>
        </row>
        <row r="1751">
          <cell r="A1751" t="str">
            <v>104549190-Z00</v>
          </cell>
          <cell r="B1751" t="str">
            <v>FS00</v>
          </cell>
          <cell r="C1751" t="str">
            <v>104549190FS00</v>
          </cell>
          <cell r="D1751">
            <v>104549190</v>
          </cell>
          <cell r="E1751" t="str">
            <v>Z00</v>
          </cell>
          <cell r="F1751" t="str">
            <v>UN</v>
          </cell>
          <cell r="G1751">
            <v>268</v>
          </cell>
          <cell r="H1751" t="str">
            <v>FS00</v>
          </cell>
          <cell r="I1751" t="str">
            <v>UN</v>
          </cell>
          <cell r="J1751" t="b">
            <v>1</v>
          </cell>
          <cell r="K1751">
            <v>100</v>
          </cell>
          <cell r="L1751">
            <v>1</v>
          </cell>
          <cell r="M1751">
            <v>100</v>
          </cell>
          <cell r="N1751">
            <v>26800</v>
          </cell>
        </row>
        <row r="1752">
          <cell r="A1752" t="str">
            <v>104549360-Z00</v>
          </cell>
          <cell r="B1752" t="str">
            <v>FS00</v>
          </cell>
          <cell r="C1752" t="str">
            <v>104549360FS00</v>
          </cell>
          <cell r="D1752">
            <v>104549360</v>
          </cell>
          <cell r="E1752" t="str">
            <v>Z00</v>
          </cell>
          <cell r="F1752" t="str">
            <v>UN</v>
          </cell>
          <cell r="G1752">
            <v>279</v>
          </cell>
          <cell r="H1752" t="str">
            <v>FS00</v>
          </cell>
          <cell r="I1752" t="str">
            <v>UN</v>
          </cell>
          <cell r="J1752" t="b">
            <v>1</v>
          </cell>
          <cell r="K1752">
            <v>100</v>
          </cell>
          <cell r="L1752">
            <v>1</v>
          </cell>
          <cell r="M1752">
            <v>100</v>
          </cell>
          <cell r="N1752">
            <v>27900</v>
          </cell>
        </row>
        <row r="1753">
          <cell r="A1753" t="str">
            <v>104549200-Z00</v>
          </cell>
          <cell r="B1753" t="str">
            <v>FS00</v>
          </cell>
          <cell r="C1753" t="str">
            <v>104549200FS00</v>
          </cell>
          <cell r="D1753">
            <v>104549200</v>
          </cell>
          <cell r="E1753" t="str">
            <v>Z00</v>
          </cell>
          <cell r="F1753" t="str">
            <v>UN</v>
          </cell>
          <cell r="G1753">
            <v>273.68</v>
          </cell>
          <cell r="H1753" t="str">
            <v>FS00</v>
          </cell>
          <cell r="I1753" t="str">
            <v>UN</v>
          </cell>
          <cell r="J1753" t="b">
            <v>1</v>
          </cell>
          <cell r="K1753">
            <v>100</v>
          </cell>
          <cell r="L1753">
            <v>1</v>
          </cell>
          <cell r="M1753">
            <v>100</v>
          </cell>
          <cell r="N1753">
            <v>27368</v>
          </cell>
        </row>
        <row r="1754">
          <cell r="A1754" t="str">
            <v>104529220-C06</v>
          </cell>
          <cell r="B1754" t="str">
            <v>FS00</v>
          </cell>
          <cell r="C1754" t="str">
            <v>104529220FS00</v>
          </cell>
          <cell r="D1754">
            <v>104529220</v>
          </cell>
          <cell r="E1754" t="str">
            <v>C06</v>
          </cell>
          <cell r="F1754" t="e">
            <v>#N/A</v>
          </cell>
          <cell r="G1754" t="e">
            <v>#N/A</v>
          </cell>
          <cell r="H1754" t="e">
            <v>#N/A</v>
          </cell>
          <cell r="I1754" t="str">
            <v>UN</v>
          </cell>
          <cell r="J1754" t="e">
            <v>#N/A</v>
          </cell>
          <cell r="K1754">
            <v>6</v>
          </cell>
          <cell r="L1754">
            <v>1</v>
          </cell>
          <cell r="M1754">
            <v>6</v>
          </cell>
          <cell r="N1754" t="e">
            <v>#N/A</v>
          </cell>
        </row>
        <row r="1755">
          <cell r="A1755" t="str">
            <v>104549280-C02</v>
          </cell>
          <cell r="B1755" t="str">
            <v>FS00</v>
          </cell>
          <cell r="C1755" t="str">
            <v>104549280FS00</v>
          </cell>
          <cell r="D1755">
            <v>104549280</v>
          </cell>
          <cell r="E1755" t="str">
            <v>C02</v>
          </cell>
          <cell r="F1755" t="str">
            <v>UN</v>
          </cell>
          <cell r="G1755">
            <v>6669</v>
          </cell>
          <cell r="H1755" t="str">
            <v>FS00</v>
          </cell>
          <cell r="I1755" t="str">
            <v>UN</v>
          </cell>
          <cell r="J1755" t="b">
            <v>1</v>
          </cell>
          <cell r="K1755">
            <v>2</v>
          </cell>
          <cell r="L1755">
            <v>1</v>
          </cell>
          <cell r="M1755">
            <v>2</v>
          </cell>
          <cell r="N1755">
            <v>13338</v>
          </cell>
        </row>
        <row r="1756">
          <cell r="A1756" t="str">
            <v>104549290-C02</v>
          </cell>
          <cell r="B1756" t="str">
            <v>FS00</v>
          </cell>
          <cell r="C1756" t="str">
            <v>104549290FS00</v>
          </cell>
          <cell r="D1756">
            <v>104549290</v>
          </cell>
          <cell r="E1756" t="str">
            <v>C02</v>
          </cell>
          <cell r="F1756" t="str">
            <v>UN</v>
          </cell>
          <cell r="G1756">
            <v>7935</v>
          </cell>
          <cell r="H1756" t="str">
            <v>FS00</v>
          </cell>
          <cell r="I1756" t="str">
            <v>UN</v>
          </cell>
          <cell r="J1756" t="b">
            <v>1</v>
          </cell>
          <cell r="K1756">
            <v>2</v>
          </cell>
          <cell r="L1756">
            <v>1</v>
          </cell>
          <cell r="M1756">
            <v>2</v>
          </cell>
          <cell r="N1756">
            <v>15870</v>
          </cell>
        </row>
        <row r="1757">
          <cell r="A1757" t="str">
            <v>104549250-C12</v>
          </cell>
          <cell r="B1757" t="str">
            <v>FS00</v>
          </cell>
          <cell r="C1757" t="str">
            <v>104549250FS00</v>
          </cell>
          <cell r="D1757">
            <v>104549250</v>
          </cell>
          <cell r="E1757" t="str">
            <v>C12</v>
          </cell>
          <cell r="F1757" t="str">
            <v>UN</v>
          </cell>
          <cell r="G1757">
            <v>942</v>
          </cell>
          <cell r="H1757" t="str">
            <v>FS00</v>
          </cell>
          <cell r="I1757" t="str">
            <v>UN</v>
          </cell>
          <cell r="J1757" t="b">
            <v>1</v>
          </cell>
          <cell r="K1757">
            <v>12</v>
          </cell>
          <cell r="L1757">
            <v>1</v>
          </cell>
          <cell r="M1757">
            <v>12</v>
          </cell>
          <cell r="N1757">
            <v>11304</v>
          </cell>
        </row>
        <row r="1758">
          <cell r="A1758" t="str">
            <v>104523560-UN</v>
          </cell>
          <cell r="B1758" t="str">
            <v>FS00</v>
          </cell>
          <cell r="C1758" t="str">
            <v>104523560FS00</v>
          </cell>
          <cell r="D1758">
            <v>104523560</v>
          </cell>
          <cell r="E1758" t="str">
            <v>UN</v>
          </cell>
          <cell r="F1758" t="str">
            <v>UN</v>
          </cell>
          <cell r="G1758">
            <v>16125</v>
          </cell>
          <cell r="H1758" t="str">
            <v>FS00</v>
          </cell>
          <cell r="I1758" t="str">
            <v>UN</v>
          </cell>
          <cell r="J1758" t="b">
            <v>1</v>
          </cell>
          <cell r="K1758">
            <v>1</v>
          </cell>
          <cell r="L1758">
            <v>1</v>
          </cell>
          <cell r="M1758">
            <v>1</v>
          </cell>
          <cell r="N1758">
            <v>16125</v>
          </cell>
        </row>
        <row r="1759">
          <cell r="A1759" t="str">
            <v>104544880-UN</v>
          </cell>
          <cell r="B1759" t="str">
            <v>FS00</v>
          </cell>
          <cell r="C1759" t="str">
            <v>104544880FS00</v>
          </cell>
          <cell r="D1759">
            <v>104544880</v>
          </cell>
          <cell r="E1759" t="str">
            <v>UN</v>
          </cell>
          <cell r="F1759" t="str">
            <v>UN</v>
          </cell>
          <cell r="G1759">
            <v>6684</v>
          </cell>
          <cell r="H1759" t="str">
            <v>FS00</v>
          </cell>
          <cell r="I1759" t="str">
            <v>UN</v>
          </cell>
          <cell r="J1759" t="b">
            <v>1</v>
          </cell>
          <cell r="K1759">
            <v>1</v>
          </cell>
          <cell r="L1759">
            <v>1</v>
          </cell>
          <cell r="M1759">
            <v>1</v>
          </cell>
          <cell r="N1759">
            <v>6684</v>
          </cell>
        </row>
        <row r="1760">
          <cell r="A1760" t="str">
            <v>104516230-C01</v>
          </cell>
          <cell r="B1760" t="str">
            <v>FS00</v>
          </cell>
          <cell r="C1760" t="str">
            <v>104516230FS00</v>
          </cell>
          <cell r="D1760">
            <v>104516230</v>
          </cell>
          <cell r="E1760" t="str">
            <v>C01</v>
          </cell>
          <cell r="F1760" t="str">
            <v>C01</v>
          </cell>
          <cell r="G1760">
            <v>27635.040000000001</v>
          </cell>
          <cell r="H1760" t="str">
            <v>FS00</v>
          </cell>
          <cell r="I1760" t="str">
            <v>C01</v>
          </cell>
          <cell r="J1760" t="b">
            <v>1</v>
          </cell>
          <cell r="K1760">
            <v>1</v>
          </cell>
          <cell r="L1760">
            <v>1</v>
          </cell>
          <cell r="M1760">
            <v>1</v>
          </cell>
          <cell r="N1760">
            <v>27635.040000000001</v>
          </cell>
        </row>
        <row r="1761">
          <cell r="A1761" t="str">
            <v>104549270-C30</v>
          </cell>
          <cell r="B1761" t="str">
            <v>FS00</v>
          </cell>
          <cell r="C1761" t="str">
            <v>104549270FS00</v>
          </cell>
          <cell r="D1761">
            <v>104549270</v>
          </cell>
          <cell r="E1761" t="str">
            <v>C30</v>
          </cell>
          <cell r="F1761" t="str">
            <v>UN</v>
          </cell>
          <cell r="G1761">
            <v>530</v>
          </cell>
          <cell r="H1761" t="str">
            <v>FS00</v>
          </cell>
          <cell r="I1761" t="str">
            <v>UN</v>
          </cell>
          <cell r="J1761" t="b">
            <v>1</v>
          </cell>
          <cell r="K1761">
            <v>30</v>
          </cell>
          <cell r="L1761">
            <v>1</v>
          </cell>
          <cell r="M1761">
            <v>30</v>
          </cell>
          <cell r="N1761">
            <v>15900</v>
          </cell>
        </row>
        <row r="1762">
          <cell r="A1762" t="str">
            <v>104549340-C10</v>
          </cell>
          <cell r="B1762" t="str">
            <v>FS00</v>
          </cell>
          <cell r="C1762" t="str">
            <v>104549340FS00</v>
          </cell>
          <cell r="D1762">
            <v>104549340</v>
          </cell>
          <cell r="E1762" t="str">
            <v>C10</v>
          </cell>
          <cell r="F1762" t="str">
            <v>UN</v>
          </cell>
          <cell r="G1762">
            <v>3226</v>
          </cell>
          <cell r="H1762" t="str">
            <v>FS00</v>
          </cell>
          <cell r="I1762" t="str">
            <v>UN</v>
          </cell>
          <cell r="J1762" t="b">
            <v>1</v>
          </cell>
          <cell r="K1762">
            <v>10</v>
          </cell>
          <cell r="L1762">
            <v>1</v>
          </cell>
          <cell r="M1762">
            <v>10</v>
          </cell>
          <cell r="N1762">
            <v>32260</v>
          </cell>
        </row>
        <row r="1763">
          <cell r="A1763" t="str">
            <v>104549330-C10</v>
          </cell>
          <cell r="B1763" t="str">
            <v>FS00</v>
          </cell>
          <cell r="C1763" t="str">
            <v>104549330FS00</v>
          </cell>
          <cell r="D1763">
            <v>104549330</v>
          </cell>
          <cell r="E1763" t="str">
            <v>C10</v>
          </cell>
          <cell r="F1763" t="str">
            <v>UN</v>
          </cell>
          <cell r="G1763">
            <v>3178</v>
          </cell>
          <cell r="H1763" t="str">
            <v>FS00</v>
          </cell>
          <cell r="I1763" t="str">
            <v>UN</v>
          </cell>
          <cell r="J1763" t="b">
            <v>1</v>
          </cell>
          <cell r="K1763">
            <v>10</v>
          </cell>
          <cell r="L1763">
            <v>1</v>
          </cell>
          <cell r="M1763">
            <v>10</v>
          </cell>
          <cell r="N1763">
            <v>31780</v>
          </cell>
        </row>
        <row r="1764">
          <cell r="A1764" t="str">
            <v>104549230-C10</v>
          </cell>
          <cell r="B1764" t="str">
            <v>FS00</v>
          </cell>
          <cell r="C1764" t="str">
            <v>104549230FS00</v>
          </cell>
          <cell r="D1764">
            <v>104549230</v>
          </cell>
          <cell r="E1764" t="str">
            <v>C10</v>
          </cell>
          <cell r="F1764" t="str">
            <v>UN</v>
          </cell>
          <cell r="G1764">
            <v>674</v>
          </cell>
          <cell r="H1764" t="str">
            <v>FS00</v>
          </cell>
          <cell r="I1764" t="str">
            <v>UN</v>
          </cell>
          <cell r="J1764" t="b">
            <v>1</v>
          </cell>
          <cell r="K1764">
            <v>10</v>
          </cell>
          <cell r="L1764">
            <v>1</v>
          </cell>
          <cell r="M1764">
            <v>10</v>
          </cell>
          <cell r="N1764">
            <v>6740</v>
          </cell>
        </row>
        <row r="1765">
          <cell r="A1765" t="str">
            <v>104549300-C20</v>
          </cell>
          <cell r="B1765" t="str">
            <v>FS00</v>
          </cell>
          <cell r="C1765" t="str">
            <v>104549300FS00</v>
          </cell>
          <cell r="D1765">
            <v>104549300</v>
          </cell>
          <cell r="E1765" t="str">
            <v>C20</v>
          </cell>
          <cell r="F1765" t="str">
            <v>UN</v>
          </cell>
          <cell r="G1765">
            <v>4216</v>
          </cell>
          <cell r="H1765" t="str">
            <v>FS00</v>
          </cell>
          <cell r="I1765" t="str">
            <v>UN</v>
          </cell>
          <cell r="J1765" t="b">
            <v>1</v>
          </cell>
          <cell r="K1765">
            <v>20</v>
          </cell>
          <cell r="L1765">
            <v>1</v>
          </cell>
          <cell r="M1765">
            <v>20</v>
          </cell>
          <cell r="N1765">
            <v>84320</v>
          </cell>
        </row>
        <row r="1766">
          <cell r="A1766" t="str">
            <v>104549310-CJ</v>
          </cell>
          <cell r="B1766" t="str">
            <v>FS00</v>
          </cell>
          <cell r="C1766" t="str">
            <v>104549310FS00</v>
          </cell>
          <cell r="D1766">
            <v>104549310</v>
          </cell>
          <cell r="E1766" t="str">
            <v>CJ</v>
          </cell>
          <cell r="F1766" t="str">
            <v>KG</v>
          </cell>
          <cell r="G1766">
            <v>6515</v>
          </cell>
          <cell r="H1766" t="str">
            <v>FS00</v>
          </cell>
          <cell r="I1766" t="str">
            <v>KG</v>
          </cell>
          <cell r="J1766" t="b">
            <v>1</v>
          </cell>
          <cell r="K1766">
            <v>5</v>
          </cell>
          <cell r="L1766">
            <v>1</v>
          </cell>
          <cell r="M1766">
            <v>5</v>
          </cell>
          <cell r="N1766">
            <v>32575</v>
          </cell>
        </row>
        <row r="1767">
          <cell r="A1767" t="str">
            <v>104543090-KG</v>
          </cell>
          <cell r="B1767" t="str">
            <v>FS00</v>
          </cell>
          <cell r="C1767" t="str">
            <v>104543090FS00</v>
          </cell>
          <cell r="D1767">
            <v>104543090</v>
          </cell>
          <cell r="E1767" t="str">
            <v>KG</v>
          </cell>
          <cell r="F1767" t="str">
            <v>KG</v>
          </cell>
          <cell r="G1767">
            <v>8689</v>
          </cell>
          <cell r="H1767" t="str">
            <v>FS00</v>
          </cell>
          <cell r="I1767" t="str">
            <v>KG</v>
          </cell>
          <cell r="J1767" t="b">
            <v>1</v>
          </cell>
          <cell r="K1767">
            <v>1</v>
          </cell>
          <cell r="L1767">
            <v>1</v>
          </cell>
          <cell r="M1767">
            <v>1</v>
          </cell>
          <cell r="N1767">
            <v>8689</v>
          </cell>
        </row>
        <row r="1768">
          <cell r="A1768" t="str">
            <v>104543080-KG</v>
          </cell>
          <cell r="B1768" t="str">
            <v>FS00</v>
          </cell>
          <cell r="C1768" t="str">
            <v>104543080FS00</v>
          </cell>
          <cell r="D1768">
            <v>104543080</v>
          </cell>
          <cell r="E1768" t="str">
            <v>KG</v>
          </cell>
          <cell r="F1768" t="str">
            <v>KG</v>
          </cell>
          <cell r="G1768">
            <v>11390</v>
          </cell>
          <cell r="H1768" t="str">
            <v>FS00</v>
          </cell>
          <cell r="I1768" t="str">
            <v>KG</v>
          </cell>
          <cell r="J1768" t="b">
            <v>1</v>
          </cell>
          <cell r="K1768">
            <v>1</v>
          </cell>
          <cell r="L1768">
            <v>1</v>
          </cell>
          <cell r="M1768">
            <v>1</v>
          </cell>
          <cell r="N1768">
            <v>11390</v>
          </cell>
        </row>
        <row r="1769">
          <cell r="A1769" t="str">
            <v>104549170-C12</v>
          </cell>
          <cell r="B1769" t="str">
            <v>FS00</v>
          </cell>
          <cell r="C1769" t="str">
            <v>104549170FS00</v>
          </cell>
          <cell r="D1769">
            <v>104549170</v>
          </cell>
          <cell r="E1769" t="str">
            <v>C12</v>
          </cell>
          <cell r="F1769" t="str">
            <v>UN</v>
          </cell>
          <cell r="G1769">
            <v>1725</v>
          </cell>
          <cell r="H1769" t="str">
            <v>FS00</v>
          </cell>
          <cell r="I1769" t="str">
            <v>UN</v>
          </cell>
          <cell r="J1769" t="b">
            <v>1</v>
          </cell>
          <cell r="K1769">
            <v>12</v>
          </cell>
          <cell r="L1769">
            <v>1</v>
          </cell>
          <cell r="M1769">
            <v>12</v>
          </cell>
          <cell r="N1769">
            <v>20700</v>
          </cell>
        </row>
        <row r="1770">
          <cell r="A1770" t="str">
            <v>104549240-Q08</v>
          </cell>
          <cell r="B1770" t="str">
            <v>FS00</v>
          </cell>
          <cell r="C1770" t="str">
            <v>104549240FS00</v>
          </cell>
          <cell r="D1770">
            <v>104549240</v>
          </cell>
          <cell r="E1770" t="str">
            <v>Q08</v>
          </cell>
          <cell r="F1770" t="str">
            <v>UN</v>
          </cell>
          <cell r="G1770">
            <v>29</v>
          </cell>
          <cell r="H1770" t="str">
            <v>FS00</v>
          </cell>
          <cell r="I1770" t="str">
            <v>UN</v>
          </cell>
          <cell r="J1770" t="b">
            <v>1</v>
          </cell>
          <cell r="K1770">
            <v>1008</v>
          </cell>
          <cell r="L1770">
            <v>1</v>
          </cell>
          <cell r="M1770">
            <v>1008</v>
          </cell>
          <cell r="N1770">
            <v>29232</v>
          </cell>
        </row>
      </sheetData>
      <sheetData sheetId="1"/>
      <sheetData sheetId="2"/>
      <sheetData sheetId="3"/>
      <sheetData sheetId="4">
        <row r="1">
          <cell r="A1" t="str">
            <v>Concatenado</v>
          </cell>
          <cell r="B1" t="str">
            <v>Material</v>
          </cell>
          <cell r="C1" t="str">
            <v>UM alt.</v>
          </cell>
          <cell r="D1" t="str">
            <v>Unidad base</v>
          </cell>
          <cell r="E1" t="str">
            <v>TpMat</v>
          </cell>
          <cell r="F1" t="str">
            <v>Gpo.artíc.</v>
          </cell>
          <cell r="G1" t="str">
            <v>Contador</v>
          </cell>
        </row>
        <row r="2">
          <cell r="A2" t="str">
            <v>40002118-UN</v>
          </cell>
          <cell r="B2" t="str">
            <v>40002118</v>
          </cell>
          <cell r="C2" t="str">
            <v>UN</v>
          </cell>
          <cell r="D2" t="str">
            <v>UN</v>
          </cell>
          <cell r="E2" t="str">
            <v>ZMAQ</v>
          </cell>
          <cell r="F2" t="str">
            <v>925</v>
          </cell>
          <cell r="G2">
            <v>1</v>
          </cell>
        </row>
        <row r="3">
          <cell r="A3" t="str">
            <v>40002119-UN</v>
          </cell>
          <cell r="B3" t="str">
            <v>40002119</v>
          </cell>
          <cell r="C3" t="str">
            <v>UN</v>
          </cell>
          <cell r="D3" t="str">
            <v>UN</v>
          </cell>
          <cell r="E3" t="str">
            <v>ZMAQ</v>
          </cell>
          <cell r="F3" t="str">
            <v>925</v>
          </cell>
          <cell r="G3">
            <v>1</v>
          </cell>
        </row>
        <row r="4">
          <cell r="A4" t="str">
            <v>40002120-UN</v>
          </cell>
          <cell r="B4" t="str">
            <v>40002120</v>
          </cell>
          <cell r="C4" t="str">
            <v>UN</v>
          </cell>
          <cell r="D4" t="str">
            <v>UN</v>
          </cell>
          <cell r="E4" t="str">
            <v>ZMAQ</v>
          </cell>
          <cell r="F4" t="str">
            <v>550</v>
          </cell>
          <cell r="G4">
            <v>1</v>
          </cell>
        </row>
        <row r="5">
          <cell r="A5" t="str">
            <v>40002120-V00</v>
          </cell>
          <cell r="B5" t="str">
            <v>40002120</v>
          </cell>
          <cell r="C5" t="str">
            <v>V00</v>
          </cell>
          <cell r="D5" t="str">
            <v>UN</v>
          </cell>
          <cell r="E5" t="str">
            <v>ZMAQ</v>
          </cell>
          <cell r="F5" t="str">
            <v>550</v>
          </cell>
          <cell r="G5">
            <v>1</v>
          </cell>
        </row>
        <row r="6">
          <cell r="A6" t="str">
            <v>40002121-UN</v>
          </cell>
          <cell r="B6" t="str">
            <v>40002121</v>
          </cell>
          <cell r="C6" t="str">
            <v>UN</v>
          </cell>
          <cell r="D6" t="str">
            <v>UN</v>
          </cell>
          <cell r="E6" t="str">
            <v>ZMAQ</v>
          </cell>
          <cell r="F6" t="str">
            <v>925</v>
          </cell>
          <cell r="G6">
            <v>1</v>
          </cell>
        </row>
        <row r="7">
          <cell r="A7" t="str">
            <v>40002122-UN</v>
          </cell>
          <cell r="B7" t="str">
            <v>40002122</v>
          </cell>
          <cell r="C7" t="str">
            <v>UN</v>
          </cell>
          <cell r="D7" t="str">
            <v>UN</v>
          </cell>
          <cell r="E7" t="str">
            <v>ZMAQ</v>
          </cell>
          <cell r="F7" t="str">
            <v>350</v>
          </cell>
          <cell r="G7">
            <v>1</v>
          </cell>
        </row>
        <row r="8">
          <cell r="A8" t="str">
            <v>40002126-UN</v>
          </cell>
          <cell r="B8" t="str">
            <v>40002126</v>
          </cell>
          <cell r="C8" t="str">
            <v>UN</v>
          </cell>
          <cell r="D8" t="str">
            <v>UN</v>
          </cell>
          <cell r="E8" t="str">
            <v>ZMAQ</v>
          </cell>
          <cell r="F8" t="str">
            <v>925</v>
          </cell>
          <cell r="G8">
            <v>1</v>
          </cell>
        </row>
        <row r="9">
          <cell r="A9" t="str">
            <v>40002127-UN</v>
          </cell>
          <cell r="B9" t="str">
            <v>40002127</v>
          </cell>
          <cell r="C9" t="str">
            <v>UN</v>
          </cell>
          <cell r="D9" t="str">
            <v>UN</v>
          </cell>
          <cell r="E9" t="str">
            <v>ZMAQ</v>
          </cell>
          <cell r="F9" t="str">
            <v>925</v>
          </cell>
          <cell r="G9">
            <v>1</v>
          </cell>
        </row>
        <row r="10">
          <cell r="A10" t="str">
            <v>40002128-UN</v>
          </cell>
          <cell r="B10" t="str">
            <v>40002128</v>
          </cell>
          <cell r="C10" t="str">
            <v>UN</v>
          </cell>
          <cell r="D10" t="str">
            <v>UN</v>
          </cell>
          <cell r="E10" t="str">
            <v>ZMAQ</v>
          </cell>
          <cell r="F10" t="str">
            <v>925</v>
          </cell>
          <cell r="G10">
            <v>1</v>
          </cell>
        </row>
        <row r="11">
          <cell r="A11" t="str">
            <v>40002131-UN</v>
          </cell>
          <cell r="B11" t="str">
            <v>40002131</v>
          </cell>
          <cell r="C11" t="str">
            <v>UN</v>
          </cell>
          <cell r="D11" t="str">
            <v>UN</v>
          </cell>
          <cell r="E11" t="str">
            <v>ZMAQ</v>
          </cell>
          <cell r="F11" t="str">
            <v>925</v>
          </cell>
          <cell r="G11">
            <v>1</v>
          </cell>
        </row>
        <row r="12">
          <cell r="A12" t="str">
            <v>40002134-UN</v>
          </cell>
          <cell r="B12" t="str">
            <v>40002134</v>
          </cell>
          <cell r="C12" t="str">
            <v>UN</v>
          </cell>
          <cell r="D12" t="str">
            <v>UN</v>
          </cell>
          <cell r="E12" t="str">
            <v>ZMAQ</v>
          </cell>
          <cell r="F12" t="str">
            <v>925</v>
          </cell>
          <cell r="G12">
            <v>1</v>
          </cell>
        </row>
        <row r="13">
          <cell r="A13" t="str">
            <v>40002135-UN</v>
          </cell>
          <cell r="B13" t="str">
            <v>40002135</v>
          </cell>
          <cell r="C13" t="str">
            <v>UN</v>
          </cell>
          <cell r="D13" t="str">
            <v>UN</v>
          </cell>
          <cell r="E13" t="str">
            <v>ZMAQ</v>
          </cell>
          <cell r="F13" t="str">
            <v>925</v>
          </cell>
          <cell r="G13">
            <v>1</v>
          </cell>
        </row>
        <row r="14">
          <cell r="A14" t="str">
            <v>40002138-UN</v>
          </cell>
          <cell r="B14" t="str">
            <v>40002138</v>
          </cell>
          <cell r="C14" t="str">
            <v>UN</v>
          </cell>
          <cell r="D14" t="str">
            <v>UN</v>
          </cell>
          <cell r="E14" t="str">
            <v>ZMAQ</v>
          </cell>
          <cell r="F14" t="str">
            <v>925</v>
          </cell>
          <cell r="G14">
            <v>1</v>
          </cell>
        </row>
        <row r="15">
          <cell r="A15" t="str">
            <v>40002139-UN</v>
          </cell>
          <cell r="B15" t="str">
            <v>40002139</v>
          </cell>
          <cell r="C15" t="str">
            <v>UN</v>
          </cell>
          <cell r="D15" t="str">
            <v>UN</v>
          </cell>
          <cell r="E15" t="str">
            <v>ZMAQ</v>
          </cell>
          <cell r="F15" t="str">
            <v>925</v>
          </cell>
          <cell r="G15">
            <v>1</v>
          </cell>
        </row>
        <row r="16">
          <cell r="A16" t="str">
            <v>40002140-UN</v>
          </cell>
          <cell r="B16" t="str">
            <v>40002140</v>
          </cell>
          <cell r="C16" t="str">
            <v>UN</v>
          </cell>
          <cell r="D16" t="str">
            <v>UN</v>
          </cell>
          <cell r="E16" t="str">
            <v>ZMAQ</v>
          </cell>
          <cell r="F16" t="str">
            <v>925</v>
          </cell>
          <cell r="G16">
            <v>1</v>
          </cell>
        </row>
        <row r="17">
          <cell r="A17" t="str">
            <v>40002142-UN</v>
          </cell>
          <cell r="B17" t="str">
            <v>40002142</v>
          </cell>
          <cell r="C17" t="str">
            <v>UN</v>
          </cell>
          <cell r="D17" t="str">
            <v>UN</v>
          </cell>
          <cell r="E17" t="str">
            <v>ZMAQ</v>
          </cell>
          <cell r="F17" t="str">
            <v>925</v>
          </cell>
          <cell r="G17">
            <v>1</v>
          </cell>
        </row>
        <row r="18">
          <cell r="A18" t="str">
            <v>40002143-UN</v>
          </cell>
          <cell r="B18" t="str">
            <v>40002143</v>
          </cell>
          <cell r="C18" t="str">
            <v>UN</v>
          </cell>
          <cell r="D18" t="str">
            <v>UN</v>
          </cell>
          <cell r="E18" t="str">
            <v>ZMAQ</v>
          </cell>
          <cell r="F18" t="str">
            <v>925</v>
          </cell>
          <cell r="G18">
            <v>1</v>
          </cell>
        </row>
        <row r="19">
          <cell r="A19" t="str">
            <v>40002147-UN</v>
          </cell>
          <cell r="B19" t="str">
            <v>40002147</v>
          </cell>
          <cell r="C19" t="str">
            <v>UN</v>
          </cell>
          <cell r="D19" t="str">
            <v>UN</v>
          </cell>
          <cell r="E19" t="str">
            <v>ZMAQ</v>
          </cell>
          <cell r="F19" t="str">
            <v>925</v>
          </cell>
          <cell r="G19">
            <v>1</v>
          </cell>
        </row>
        <row r="20">
          <cell r="A20" t="str">
            <v>40002148-UN</v>
          </cell>
          <cell r="B20" t="str">
            <v>40002148</v>
          </cell>
          <cell r="C20" t="str">
            <v>UN</v>
          </cell>
          <cell r="D20" t="str">
            <v>UN</v>
          </cell>
          <cell r="E20" t="str">
            <v>ZMAQ</v>
          </cell>
          <cell r="F20" t="str">
            <v>925</v>
          </cell>
          <cell r="G20">
            <v>1</v>
          </cell>
        </row>
        <row r="21">
          <cell r="A21" t="str">
            <v>40002149-UN</v>
          </cell>
          <cell r="B21" t="str">
            <v>40002149</v>
          </cell>
          <cell r="C21" t="str">
            <v>UN</v>
          </cell>
          <cell r="D21" t="str">
            <v>UN</v>
          </cell>
          <cell r="E21" t="str">
            <v>ZMAQ</v>
          </cell>
          <cell r="F21" t="str">
            <v>925</v>
          </cell>
          <cell r="G21">
            <v>1</v>
          </cell>
        </row>
        <row r="22">
          <cell r="A22" t="str">
            <v>40002150-UN</v>
          </cell>
          <cell r="B22" t="str">
            <v>40002150</v>
          </cell>
          <cell r="C22" t="str">
            <v>UN</v>
          </cell>
          <cell r="D22" t="str">
            <v>UN</v>
          </cell>
          <cell r="E22" t="str">
            <v>ZMAQ</v>
          </cell>
          <cell r="F22" t="str">
            <v>925</v>
          </cell>
          <cell r="G22">
            <v>1</v>
          </cell>
        </row>
        <row r="23">
          <cell r="A23" t="str">
            <v>40002153-UN</v>
          </cell>
          <cell r="B23" t="str">
            <v>40002153</v>
          </cell>
          <cell r="C23" t="str">
            <v>UN</v>
          </cell>
          <cell r="D23" t="str">
            <v>UN</v>
          </cell>
          <cell r="E23" t="str">
            <v>ZMAQ</v>
          </cell>
          <cell r="F23" t="str">
            <v>925</v>
          </cell>
          <cell r="G23">
            <v>1</v>
          </cell>
        </row>
        <row r="24">
          <cell r="A24" t="str">
            <v>40002155-UN</v>
          </cell>
          <cell r="B24" t="str">
            <v>40002155</v>
          </cell>
          <cell r="C24" t="str">
            <v>UN</v>
          </cell>
          <cell r="D24" t="str">
            <v>UN</v>
          </cell>
          <cell r="E24" t="str">
            <v>ZMAQ</v>
          </cell>
          <cell r="F24" t="str">
            <v>925</v>
          </cell>
          <cell r="G24">
            <v>1</v>
          </cell>
        </row>
        <row r="25">
          <cell r="A25" t="str">
            <v>40002156-UN</v>
          </cell>
          <cell r="B25" t="str">
            <v>40002156</v>
          </cell>
          <cell r="C25" t="str">
            <v>UN</v>
          </cell>
          <cell r="D25" t="str">
            <v>UN</v>
          </cell>
          <cell r="E25" t="str">
            <v>ZMAQ</v>
          </cell>
          <cell r="F25" t="str">
            <v>925</v>
          </cell>
          <cell r="G25">
            <v>1</v>
          </cell>
        </row>
        <row r="26">
          <cell r="A26" t="str">
            <v>40002157-UN</v>
          </cell>
          <cell r="B26" t="str">
            <v>40002157</v>
          </cell>
          <cell r="C26" t="str">
            <v>UN</v>
          </cell>
          <cell r="D26" t="str">
            <v>UN</v>
          </cell>
          <cell r="E26" t="str">
            <v>ZMAQ</v>
          </cell>
          <cell r="F26" t="str">
            <v>925</v>
          </cell>
          <cell r="G26">
            <v>1</v>
          </cell>
        </row>
        <row r="27">
          <cell r="A27" t="str">
            <v>40002158-UN</v>
          </cell>
          <cell r="B27" t="str">
            <v>40002158</v>
          </cell>
          <cell r="C27" t="str">
            <v>UN</v>
          </cell>
          <cell r="D27" t="str">
            <v>UN</v>
          </cell>
          <cell r="E27" t="str">
            <v>ZMAQ</v>
          </cell>
          <cell r="F27" t="str">
            <v>925</v>
          </cell>
          <cell r="G27">
            <v>1</v>
          </cell>
        </row>
        <row r="28">
          <cell r="A28" t="str">
            <v>40002159-UN</v>
          </cell>
          <cell r="B28" t="str">
            <v>40002159</v>
          </cell>
          <cell r="C28" t="str">
            <v>UN</v>
          </cell>
          <cell r="D28" t="str">
            <v>UN</v>
          </cell>
          <cell r="E28" t="str">
            <v>ZMAQ</v>
          </cell>
          <cell r="F28" t="str">
            <v>925</v>
          </cell>
          <cell r="G28">
            <v>1</v>
          </cell>
        </row>
        <row r="29">
          <cell r="A29" t="str">
            <v>40002161-UN</v>
          </cell>
          <cell r="B29" t="str">
            <v>40002161</v>
          </cell>
          <cell r="C29" t="str">
            <v>UN</v>
          </cell>
          <cell r="D29" t="str">
            <v>UN</v>
          </cell>
          <cell r="E29" t="str">
            <v>ZMAQ</v>
          </cell>
          <cell r="F29" t="str">
            <v>925</v>
          </cell>
          <cell r="G29">
            <v>1</v>
          </cell>
        </row>
        <row r="30">
          <cell r="A30" t="str">
            <v>40004996-UN</v>
          </cell>
          <cell r="B30" t="str">
            <v>40004996</v>
          </cell>
          <cell r="C30" t="str">
            <v>UN</v>
          </cell>
          <cell r="D30" t="str">
            <v>UN</v>
          </cell>
          <cell r="E30" t="str">
            <v>ZMAQ</v>
          </cell>
          <cell r="F30" t="str">
            <v>925</v>
          </cell>
          <cell r="G30">
            <v>1</v>
          </cell>
        </row>
        <row r="31">
          <cell r="A31" t="str">
            <v>40005008-UN</v>
          </cell>
          <cell r="B31" t="str">
            <v>40005008</v>
          </cell>
          <cell r="C31" t="str">
            <v>UN</v>
          </cell>
          <cell r="D31" t="str">
            <v>UN</v>
          </cell>
          <cell r="E31" t="str">
            <v>ZMAQ</v>
          </cell>
          <cell r="F31" t="str">
            <v>925</v>
          </cell>
          <cell r="G31">
            <v>1</v>
          </cell>
        </row>
        <row r="32">
          <cell r="A32" t="str">
            <v>40009375-UN</v>
          </cell>
          <cell r="B32" t="str">
            <v>40009375</v>
          </cell>
          <cell r="C32" t="str">
            <v>UN</v>
          </cell>
          <cell r="D32" t="str">
            <v>UN</v>
          </cell>
          <cell r="E32" t="str">
            <v>ZMAQ</v>
          </cell>
          <cell r="F32" t="str">
            <v>925</v>
          </cell>
          <cell r="G32">
            <v>1</v>
          </cell>
        </row>
        <row r="33">
          <cell r="A33" t="str">
            <v>40009376-UN</v>
          </cell>
          <cell r="B33" t="str">
            <v>40009376</v>
          </cell>
          <cell r="C33" t="str">
            <v>UN</v>
          </cell>
          <cell r="D33" t="str">
            <v>UN</v>
          </cell>
          <cell r="E33" t="str">
            <v>ZMAQ</v>
          </cell>
          <cell r="F33" t="str">
            <v>925</v>
          </cell>
          <cell r="G33">
            <v>1</v>
          </cell>
        </row>
        <row r="34">
          <cell r="A34" t="str">
            <v>40009377-UN</v>
          </cell>
          <cell r="B34" t="str">
            <v>40009377</v>
          </cell>
          <cell r="C34" t="str">
            <v>UN</v>
          </cell>
          <cell r="D34" t="str">
            <v>UN</v>
          </cell>
          <cell r="E34" t="str">
            <v>ZMAQ</v>
          </cell>
          <cell r="F34" t="str">
            <v>925</v>
          </cell>
          <cell r="G34">
            <v>1</v>
          </cell>
        </row>
        <row r="35">
          <cell r="A35" t="str">
            <v>40009378-UN</v>
          </cell>
          <cell r="B35" t="str">
            <v>40009378</v>
          </cell>
          <cell r="C35" t="str">
            <v>UN</v>
          </cell>
          <cell r="D35" t="str">
            <v>UN</v>
          </cell>
          <cell r="E35" t="str">
            <v>ZMAQ</v>
          </cell>
          <cell r="F35" t="str">
            <v>925</v>
          </cell>
          <cell r="G35">
            <v>1</v>
          </cell>
        </row>
        <row r="36">
          <cell r="A36" t="str">
            <v>40009381-UN</v>
          </cell>
          <cell r="B36" t="str">
            <v>40009381</v>
          </cell>
          <cell r="C36" t="str">
            <v>UN</v>
          </cell>
          <cell r="D36" t="str">
            <v>UN</v>
          </cell>
          <cell r="E36" t="str">
            <v>ZMAQ</v>
          </cell>
          <cell r="F36" t="str">
            <v>925</v>
          </cell>
          <cell r="G36">
            <v>1</v>
          </cell>
        </row>
        <row r="37">
          <cell r="A37" t="str">
            <v>40009390-UN</v>
          </cell>
          <cell r="B37" t="str">
            <v>40009390</v>
          </cell>
          <cell r="C37" t="str">
            <v>UN</v>
          </cell>
          <cell r="D37" t="str">
            <v>UN</v>
          </cell>
          <cell r="E37" t="str">
            <v>HAWA</v>
          </cell>
          <cell r="F37" t="str">
            <v>925</v>
          </cell>
          <cell r="G37">
            <v>1</v>
          </cell>
        </row>
        <row r="38">
          <cell r="A38" t="str">
            <v>40009410-UN</v>
          </cell>
          <cell r="B38" t="str">
            <v>40009410</v>
          </cell>
          <cell r="C38" t="str">
            <v>UN</v>
          </cell>
          <cell r="D38" t="str">
            <v>UN</v>
          </cell>
          <cell r="E38" t="str">
            <v>HAWA</v>
          </cell>
          <cell r="F38" t="str">
            <v>925</v>
          </cell>
          <cell r="G38">
            <v>1</v>
          </cell>
        </row>
        <row r="39">
          <cell r="A39" t="str">
            <v>40009430-UN</v>
          </cell>
          <cell r="B39" t="str">
            <v>40009430</v>
          </cell>
          <cell r="C39" t="str">
            <v>UN</v>
          </cell>
          <cell r="D39" t="str">
            <v>UN</v>
          </cell>
          <cell r="E39" t="str">
            <v>HAWA</v>
          </cell>
          <cell r="F39" t="str">
            <v>925</v>
          </cell>
          <cell r="G39">
            <v>1</v>
          </cell>
        </row>
        <row r="40">
          <cell r="A40" t="str">
            <v>40009440-UN</v>
          </cell>
          <cell r="B40" t="str">
            <v>40009440</v>
          </cell>
          <cell r="C40" t="str">
            <v>UN</v>
          </cell>
          <cell r="D40" t="str">
            <v>UN</v>
          </cell>
          <cell r="E40" t="str">
            <v>HAWA</v>
          </cell>
          <cell r="F40" t="str">
            <v>925</v>
          </cell>
          <cell r="G40">
            <v>1</v>
          </cell>
        </row>
        <row r="41">
          <cell r="A41" t="str">
            <v>40009450-UN</v>
          </cell>
          <cell r="B41" t="str">
            <v>40009450</v>
          </cell>
          <cell r="C41" t="str">
            <v>UN</v>
          </cell>
          <cell r="D41" t="str">
            <v>UN</v>
          </cell>
          <cell r="E41" t="str">
            <v>HAWA</v>
          </cell>
          <cell r="F41" t="str">
            <v>925</v>
          </cell>
          <cell r="G41">
            <v>1</v>
          </cell>
        </row>
        <row r="42">
          <cell r="A42" t="str">
            <v>40522152-UN</v>
          </cell>
          <cell r="B42" t="str">
            <v>40522152</v>
          </cell>
          <cell r="C42" t="str">
            <v>UN</v>
          </cell>
          <cell r="D42" t="str">
            <v>UN</v>
          </cell>
          <cell r="E42" t="str">
            <v>ZMAQ</v>
          </cell>
          <cell r="F42" t="str">
            <v>925</v>
          </cell>
          <cell r="G42">
            <v>1</v>
          </cell>
        </row>
        <row r="43">
          <cell r="A43" t="str">
            <v>40522160-UN</v>
          </cell>
          <cell r="B43" t="str">
            <v>40522160</v>
          </cell>
          <cell r="C43" t="str">
            <v>UN</v>
          </cell>
          <cell r="D43" t="str">
            <v>UN</v>
          </cell>
          <cell r="E43" t="str">
            <v>ZMAQ</v>
          </cell>
          <cell r="F43" t="str">
            <v>925</v>
          </cell>
          <cell r="G43">
            <v>1</v>
          </cell>
        </row>
        <row r="44">
          <cell r="A44" t="str">
            <v>40642060-UN</v>
          </cell>
          <cell r="B44" t="str">
            <v>40642060</v>
          </cell>
          <cell r="C44" t="str">
            <v>UN</v>
          </cell>
          <cell r="D44" t="str">
            <v>UN</v>
          </cell>
          <cell r="E44" t="str">
            <v>HAWA</v>
          </cell>
          <cell r="F44" t="str">
            <v>925</v>
          </cell>
          <cell r="G44">
            <v>1</v>
          </cell>
        </row>
        <row r="45">
          <cell r="A45" t="str">
            <v>40642100-C01</v>
          </cell>
          <cell r="B45" t="str">
            <v>40642100</v>
          </cell>
          <cell r="C45" t="str">
            <v>C01</v>
          </cell>
          <cell r="D45" t="str">
            <v>C01</v>
          </cell>
          <cell r="E45" t="str">
            <v>HAWA</v>
          </cell>
          <cell r="F45" t="str">
            <v>350</v>
          </cell>
          <cell r="G45">
            <v>1</v>
          </cell>
        </row>
        <row r="46">
          <cell r="A46" t="str">
            <v>40642100-UN</v>
          </cell>
          <cell r="B46" t="str">
            <v>40642100</v>
          </cell>
          <cell r="C46" t="str">
            <v>UN</v>
          </cell>
          <cell r="D46" t="str">
            <v>C01</v>
          </cell>
          <cell r="E46" t="str">
            <v>HAWA</v>
          </cell>
          <cell r="F46" t="str">
            <v>350</v>
          </cell>
          <cell r="G46">
            <v>1</v>
          </cell>
        </row>
        <row r="47">
          <cell r="A47" t="str">
            <v>50723037-1Q</v>
          </cell>
          <cell r="B47" t="str">
            <v>50723037</v>
          </cell>
          <cell r="C47" t="str">
            <v>1Q</v>
          </cell>
          <cell r="D47" t="str">
            <v>1Q</v>
          </cell>
          <cell r="E47" t="str">
            <v>VERP</v>
          </cell>
          <cell r="F47" t="str">
            <v>920</v>
          </cell>
          <cell r="G47">
            <v>1</v>
          </cell>
        </row>
        <row r="48">
          <cell r="A48" t="str">
            <v>92009223-UN</v>
          </cell>
          <cell r="B48" t="str">
            <v>92009223</v>
          </cell>
          <cell r="C48" t="str">
            <v>UN</v>
          </cell>
          <cell r="D48" t="str">
            <v>UN</v>
          </cell>
          <cell r="E48" t="str">
            <v>ZMAQ</v>
          </cell>
          <cell r="F48" t="str">
            <v>925</v>
          </cell>
          <cell r="G48">
            <v>1</v>
          </cell>
        </row>
        <row r="49">
          <cell r="A49" t="str">
            <v>92009233-UN</v>
          </cell>
          <cell r="B49" t="str">
            <v>92009233</v>
          </cell>
          <cell r="C49" t="str">
            <v>UN</v>
          </cell>
          <cell r="D49" t="str">
            <v>UN</v>
          </cell>
          <cell r="E49" t="str">
            <v>ZMAQ</v>
          </cell>
          <cell r="F49" t="str">
            <v>925</v>
          </cell>
          <cell r="G49">
            <v>1</v>
          </cell>
        </row>
        <row r="50">
          <cell r="A50" t="str">
            <v>92009256-UN</v>
          </cell>
          <cell r="B50" t="str">
            <v>92009256</v>
          </cell>
          <cell r="C50" t="str">
            <v>UN</v>
          </cell>
          <cell r="D50" t="str">
            <v>UN</v>
          </cell>
          <cell r="E50" t="str">
            <v>ZMAQ</v>
          </cell>
          <cell r="F50" t="str">
            <v>925</v>
          </cell>
          <cell r="G50">
            <v>1</v>
          </cell>
        </row>
        <row r="51">
          <cell r="A51" t="str">
            <v>92009271-UN</v>
          </cell>
          <cell r="B51" t="str">
            <v>92009271</v>
          </cell>
          <cell r="C51" t="str">
            <v>UN</v>
          </cell>
          <cell r="D51" t="str">
            <v>UN</v>
          </cell>
          <cell r="E51" t="str">
            <v>ZMAQ</v>
          </cell>
          <cell r="F51" t="str">
            <v>925</v>
          </cell>
          <cell r="G51">
            <v>1</v>
          </cell>
        </row>
        <row r="52">
          <cell r="A52" t="str">
            <v>92009363-UN</v>
          </cell>
          <cell r="B52" t="str">
            <v>92009363</v>
          </cell>
          <cell r="C52" t="str">
            <v>UN</v>
          </cell>
          <cell r="D52" t="str">
            <v>UN</v>
          </cell>
          <cell r="E52" t="str">
            <v>ZMAQ</v>
          </cell>
          <cell r="F52" t="str">
            <v>925</v>
          </cell>
          <cell r="G52">
            <v>1</v>
          </cell>
        </row>
        <row r="53">
          <cell r="A53" t="str">
            <v>92009365-UN</v>
          </cell>
          <cell r="B53" t="str">
            <v>92009365</v>
          </cell>
          <cell r="C53" t="str">
            <v>UN</v>
          </cell>
          <cell r="D53" t="str">
            <v>UN</v>
          </cell>
          <cell r="E53" t="str">
            <v>ZMAQ</v>
          </cell>
          <cell r="F53" t="str">
            <v>925</v>
          </cell>
          <cell r="G53">
            <v>1</v>
          </cell>
        </row>
        <row r="54">
          <cell r="A54" t="str">
            <v>100093620-C10</v>
          </cell>
          <cell r="B54" t="str">
            <v>100093620</v>
          </cell>
          <cell r="C54" t="str">
            <v>C10</v>
          </cell>
          <cell r="D54" t="str">
            <v>UN</v>
          </cell>
          <cell r="E54" t="str">
            <v>HAWA</v>
          </cell>
          <cell r="F54" t="str">
            <v>350</v>
          </cell>
          <cell r="G54">
            <v>10</v>
          </cell>
        </row>
        <row r="55">
          <cell r="A55" t="str">
            <v>100093620-UN</v>
          </cell>
          <cell r="B55" t="str">
            <v>100093620</v>
          </cell>
          <cell r="C55" t="str">
            <v>UN</v>
          </cell>
          <cell r="D55" t="str">
            <v>UN</v>
          </cell>
          <cell r="E55" t="str">
            <v>HAWA</v>
          </cell>
          <cell r="F55" t="str">
            <v>350</v>
          </cell>
          <cell r="G55">
            <v>1</v>
          </cell>
        </row>
        <row r="56">
          <cell r="A56" t="str">
            <v>100093700-UN</v>
          </cell>
          <cell r="B56" t="str">
            <v>100093700</v>
          </cell>
          <cell r="C56" t="str">
            <v>UN</v>
          </cell>
          <cell r="D56" t="str">
            <v>UN</v>
          </cell>
          <cell r="E56" t="str">
            <v>HAWA</v>
          </cell>
          <cell r="F56" t="str">
            <v>925</v>
          </cell>
          <cell r="G56">
            <v>1</v>
          </cell>
        </row>
        <row r="57">
          <cell r="A57" t="str">
            <v>100093710-UN</v>
          </cell>
          <cell r="B57" t="str">
            <v>100093710</v>
          </cell>
          <cell r="C57" t="str">
            <v>UN</v>
          </cell>
          <cell r="D57" t="str">
            <v>UN</v>
          </cell>
          <cell r="E57" t="str">
            <v>HAWA</v>
          </cell>
          <cell r="F57" t="str">
            <v>925</v>
          </cell>
          <cell r="G57">
            <v>1</v>
          </cell>
        </row>
        <row r="58">
          <cell r="A58" t="str">
            <v>100093730-UN</v>
          </cell>
          <cell r="B58" t="str">
            <v>100093730</v>
          </cell>
          <cell r="C58" t="str">
            <v>UN</v>
          </cell>
          <cell r="D58" t="str">
            <v>UN</v>
          </cell>
          <cell r="E58" t="str">
            <v>HAWA</v>
          </cell>
          <cell r="F58" t="str">
            <v>925</v>
          </cell>
          <cell r="G58">
            <v>1</v>
          </cell>
        </row>
        <row r="59">
          <cell r="A59" t="str">
            <v>100093740-UN</v>
          </cell>
          <cell r="B59" t="str">
            <v>100093740</v>
          </cell>
          <cell r="C59" t="str">
            <v>UN</v>
          </cell>
          <cell r="D59" t="str">
            <v>UN</v>
          </cell>
          <cell r="E59" t="str">
            <v>HAWA</v>
          </cell>
          <cell r="F59" t="str">
            <v>925</v>
          </cell>
          <cell r="G59">
            <v>1</v>
          </cell>
        </row>
        <row r="60">
          <cell r="A60" t="str">
            <v>100093780-C10</v>
          </cell>
          <cell r="B60" t="str">
            <v>100093780</v>
          </cell>
          <cell r="C60" t="str">
            <v>C10</v>
          </cell>
          <cell r="D60" t="str">
            <v>UN</v>
          </cell>
          <cell r="E60" t="str">
            <v>HAWA</v>
          </cell>
          <cell r="F60" t="str">
            <v>350</v>
          </cell>
          <cell r="G60">
            <v>10</v>
          </cell>
        </row>
        <row r="61">
          <cell r="A61" t="str">
            <v>100093780-UN</v>
          </cell>
          <cell r="B61" t="str">
            <v>100093780</v>
          </cell>
          <cell r="C61" t="str">
            <v>UN</v>
          </cell>
          <cell r="D61" t="str">
            <v>UN</v>
          </cell>
          <cell r="E61" t="str">
            <v>HAWA</v>
          </cell>
          <cell r="F61" t="str">
            <v>350</v>
          </cell>
          <cell r="G61">
            <v>1</v>
          </cell>
        </row>
        <row r="62">
          <cell r="A62" t="str">
            <v>100093790-C10</v>
          </cell>
          <cell r="B62" t="str">
            <v>100093790</v>
          </cell>
          <cell r="C62" t="str">
            <v>C10</v>
          </cell>
          <cell r="D62" t="str">
            <v>UN</v>
          </cell>
          <cell r="E62" t="str">
            <v>HAWA</v>
          </cell>
          <cell r="F62" t="str">
            <v>350</v>
          </cell>
          <cell r="G62">
            <v>10</v>
          </cell>
        </row>
        <row r="63">
          <cell r="A63" t="str">
            <v>100093790-UN</v>
          </cell>
          <cell r="B63" t="str">
            <v>100093790</v>
          </cell>
          <cell r="C63" t="str">
            <v>UN</v>
          </cell>
          <cell r="D63" t="str">
            <v>UN</v>
          </cell>
          <cell r="E63" t="str">
            <v>HAWA</v>
          </cell>
          <cell r="F63" t="str">
            <v>350</v>
          </cell>
          <cell r="G63">
            <v>1</v>
          </cell>
        </row>
        <row r="64">
          <cell r="A64" t="str">
            <v>100095030-C10</v>
          </cell>
          <cell r="B64" t="str">
            <v>100095030</v>
          </cell>
          <cell r="C64" t="str">
            <v>C10</v>
          </cell>
          <cell r="D64" t="str">
            <v>UN</v>
          </cell>
          <cell r="E64" t="str">
            <v>HAWA</v>
          </cell>
          <cell r="F64" t="str">
            <v>350</v>
          </cell>
          <cell r="G64">
            <v>10</v>
          </cell>
        </row>
        <row r="65">
          <cell r="A65" t="str">
            <v>100095030-UN</v>
          </cell>
          <cell r="B65" t="str">
            <v>100095030</v>
          </cell>
          <cell r="C65" t="str">
            <v>UN</v>
          </cell>
          <cell r="D65" t="str">
            <v>UN</v>
          </cell>
          <cell r="E65" t="str">
            <v>HAWA</v>
          </cell>
          <cell r="F65" t="str">
            <v>350</v>
          </cell>
          <cell r="G65">
            <v>1</v>
          </cell>
        </row>
        <row r="66">
          <cell r="A66" t="str">
            <v>100095080-C10</v>
          </cell>
          <cell r="B66" t="str">
            <v>100095080</v>
          </cell>
          <cell r="C66" t="str">
            <v>C10</v>
          </cell>
          <cell r="D66" t="str">
            <v>UN</v>
          </cell>
          <cell r="E66" t="str">
            <v>HAWA</v>
          </cell>
          <cell r="F66" t="str">
            <v>350</v>
          </cell>
          <cell r="G66">
            <v>10</v>
          </cell>
        </row>
        <row r="67">
          <cell r="A67" t="str">
            <v>100095080-UN</v>
          </cell>
          <cell r="B67" t="str">
            <v>100095080</v>
          </cell>
          <cell r="C67" t="str">
            <v>UN</v>
          </cell>
          <cell r="D67" t="str">
            <v>UN</v>
          </cell>
          <cell r="E67" t="str">
            <v>HAWA</v>
          </cell>
          <cell r="F67" t="str">
            <v>350</v>
          </cell>
          <cell r="G67">
            <v>1</v>
          </cell>
        </row>
        <row r="68">
          <cell r="A68" t="str">
            <v>101200010-C24</v>
          </cell>
          <cell r="B68" t="str">
            <v>101200010</v>
          </cell>
          <cell r="C68" t="str">
            <v>C24</v>
          </cell>
          <cell r="D68" t="str">
            <v>UN</v>
          </cell>
          <cell r="E68" t="str">
            <v>HAWA</v>
          </cell>
          <cell r="F68" t="str">
            <v>111</v>
          </cell>
          <cell r="G68">
            <v>24</v>
          </cell>
        </row>
        <row r="69">
          <cell r="A69" t="str">
            <v>101200010-PAL</v>
          </cell>
          <cell r="B69" t="str">
            <v>101200010</v>
          </cell>
          <cell r="C69" t="str">
            <v>PAL</v>
          </cell>
          <cell r="D69" t="str">
            <v>UN</v>
          </cell>
          <cell r="E69" t="str">
            <v>HAWA</v>
          </cell>
          <cell r="F69" t="str">
            <v>111</v>
          </cell>
          <cell r="G69">
            <v>4752</v>
          </cell>
        </row>
        <row r="70">
          <cell r="A70" t="str">
            <v>101200010-UN</v>
          </cell>
          <cell r="B70" t="str">
            <v>101200010</v>
          </cell>
          <cell r="C70" t="str">
            <v>UN</v>
          </cell>
          <cell r="D70" t="str">
            <v>UN</v>
          </cell>
          <cell r="E70" t="str">
            <v>HAWA</v>
          </cell>
          <cell r="F70" t="str">
            <v>111</v>
          </cell>
          <cell r="G70">
            <v>1</v>
          </cell>
        </row>
        <row r="71">
          <cell r="A71" t="str">
            <v>101200051-C12</v>
          </cell>
          <cell r="B71" t="str">
            <v>101200051</v>
          </cell>
          <cell r="C71" t="str">
            <v>C12</v>
          </cell>
          <cell r="D71" t="str">
            <v>UN</v>
          </cell>
          <cell r="E71" t="str">
            <v>HAWA</v>
          </cell>
          <cell r="F71" t="str">
            <v>350</v>
          </cell>
          <cell r="G71">
            <v>12</v>
          </cell>
        </row>
        <row r="72">
          <cell r="A72" t="str">
            <v>101200051-PAL</v>
          </cell>
          <cell r="B72" t="str">
            <v>101200051</v>
          </cell>
          <cell r="C72" t="str">
            <v>PAL</v>
          </cell>
          <cell r="D72" t="str">
            <v>UN</v>
          </cell>
          <cell r="E72" t="str">
            <v>HAWA</v>
          </cell>
          <cell r="F72" t="str">
            <v>350</v>
          </cell>
          <cell r="G72">
            <v>900</v>
          </cell>
        </row>
        <row r="73">
          <cell r="A73" t="str">
            <v>101200051-UN</v>
          </cell>
          <cell r="B73" t="str">
            <v>101200051</v>
          </cell>
          <cell r="C73" t="str">
            <v>UN</v>
          </cell>
          <cell r="D73" t="str">
            <v>UN</v>
          </cell>
          <cell r="E73" t="str">
            <v>HAWA</v>
          </cell>
          <cell r="F73" t="str">
            <v>350</v>
          </cell>
          <cell r="G73">
            <v>1</v>
          </cell>
        </row>
        <row r="74">
          <cell r="A74" t="str">
            <v>101310038-C50</v>
          </cell>
          <cell r="B74" t="str">
            <v>101310038</v>
          </cell>
          <cell r="C74" t="str">
            <v>C50</v>
          </cell>
          <cell r="D74" t="str">
            <v>UN</v>
          </cell>
          <cell r="E74" t="str">
            <v>FERT</v>
          </cell>
          <cell r="F74" t="str">
            <v>111</v>
          </cell>
          <cell r="G74">
            <v>50</v>
          </cell>
        </row>
        <row r="75">
          <cell r="A75" t="str">
            <v>101310038-PAL</v>
          </cell>
          <cell r="B75" t="str">
            <v>101310038</v>
          </cell>
          <cell r="C75" t="str">
            <v>PAL</v>
          </cell>
          <cell r="D75" t="str">
            <v>UN</v>
          </cell>
          <cell r="E75" t="str">
            <v>FERT</v>
          </cell>
          <cell r="F75" t="str">
            <v>111</v>
          </cell>
          <cell r="G75">
            <v>9100</v>
          </cell>
        </row>
        <row r="76">
          <cell r="A76" t="str">
            <v>101310038-UN</v>
          </cell>
          <cell r="B76" t="str">
            <v>101310038</v>
          </cell>
          <cell r="C76" t="str">
            <v>UN</v>
          </cell>
          <cell r="D76" t="str">
            <v>UN</v>
          </cell>
          <cell r="E76" t="str">
            <v>FERT</v>
          </cell>
          <cell r="F76" t="str">
            <v>111</v>
          </cell>
          <cell r="G76">
            <v>1</v>
          </cell>
        </row>
        <row r="77">
          <cell r="A77" t="str">
            <v>101310045-C25</v>
          </cell>
          <cell r="B77" t="str">
            <v>101310045</v>
          </cell>
          <cell r="C77" t="str">
            <v>C25</v>
          </cell>
          <cell r="D77" t="str">
            <v>UN</v>
          </cell>
          <cell r="E77" t="str">
            <v>FERT</v>
          </cell>
          <cell r="F77" t="str">
            <v>100</v>
          </cell>
          <cell r="G77">
            <v>25</v>
          </cell>
        </row>
        <row r="78">
          <cell r="A78" t="str">
            <v>101310045-PAL</v>
          </cell>
          <cell r="B78" t="str">
            <v>101310045</v>
          </cell>
          <cell r="C78" t="str">
            <v>PAL</v>
          </cell>
          <cell r="D78" t="str">
            <v>UN</v>
          </cell>
          <cell r="E78" t="str">
            <v>FERT</v>
          </cell>
          <cell r="F78" t="str">
            <v>100</v>
          </cell>
          <cell r="G78">
            <v>2400</v>
          </cell>
        </row>
        <row r="79">
          <cell r="A79" t="str">
            <v>101310045-UN</v>
          </cell>
          <cell r="B79" t="str">
            <v>101310045</v>
          </cell>
          <cell r="C79" t="str">
            <v>UN</v>
          </cell>
          <cell r="D79" t="str">
            <v>UN</v>
          </cell>
          <cell r="E79" t="str">
            <v>FERT</v>
          </cell>
          <cell r="F79" t="str">
            <v>100</v>
          </cell>
          <cell r="G79">
            <v>1</v>
          </cell>
        </row>
        <row r="80">
          <cell r="A80" t="str">
            <v>101310048-C25</v>
          </cell>
          <cell r="B80" t="str">
            <v>101310048</v>
          </cell>
          <cell r="C80" t="str">
            <v>C25</v>
          </cell>
          <cell r="D80" t="str">
            <v>UN</v>
          </cell>
          <cell r="E80" t="str">
            <v>FERT</v>
          </cell>
          <cell r="F80" t="str">
            <v>100</v>
          </cell>
          <cell r="G80">
            <v>25</v>
          </cell>
        </row>
        <row r="81">
          <cell r="A81" t="str">
            <v>101310048-PAL</v>
          </cell>
          <cell r="B81" t="str">
            <v>101310048</v>
          </cell>
          <cell r="C81" t="str">
            <v>PAL</v>
          </cell>
          <cell r="D81" t="str">
            <v>UN</v>
          </cell>
          <cell r="E81" t="str">
            <v>FERT</v>
          </cell>
          <cell r="F81" t="str">
            <v>100</v>
          </cell>
          <cell r="G81">
            <v>2400</v>
          </cell>
        </row>
        <row r="82">
          <cell r="A82" t="str">
            <v>101310048-UN</v>
          </cell>
          <cell r="B82" t="str">
            <v>101310048</v>
          </cell>
          <cell r="C82" t="str">
            <v>UN</v>
          </cell>
          <cell r="D82" t="str">
            <v>UN</v>
          </cell>
          <cell r="E82" t="str">
            <v>FERT</v>
          </cell>
          <cell r="F82" t="str">
            <v>100</v>
          </cell>
          <cell r="G82">
            <v>1</v>
          </cell>
        </row>
        <row r="83">
          <cell r="A83" t="str">
            <v>101310075-C12</v>
          </cell>
          <cell r="B83" t="str">
            <v>101310075</v>
          </cell>
          <cell r="C83" t="str">
            <v>C12</v>
          </cell>
          <cell r="D83" t="str">
            <v>UN</v>
          </cell>
          <cell r="E83" t="str">
            <v>FERT</v>
          </cell>
          <cell r="F83" t="str">
            <v>111</v>
          </cell>
          <cell r="G83">
            <v>12</v>
          </cell>
        </row>
        <row r="84">
          <cell r="A84" t="str">
            <v>101310075-PAL</v>
          </cell>
          <cell r="B84" t="str">
            <v>101310075</v>
          </cell>
          <cell r="C84" t="str">
            <v>PAL</v>
          </cell>
          <cell r="D84" t="str">
            <v>UN</v>
          </cell>
          <cell r="E84" t="str">
            <v>FERT</v>
          </cell>
          <cell r="F84" t="str">
            <v>111</v>
          </cell>
          <cell r="G84">
            <v>1848</v>
          </cell>
        </row>
        <row r="85">
          <cell r="A85" t="str">
            <v>101310075-UN</v>
          </cell>
          <cell r="B85" t="str">
            <v>101310075</v>
          </cell>
          <cell r="C85" t="str">
            <v>UN</v>
          </cell>
          <cell r="D85" t="str">
            <v>UN</v>
          </cell>
          <cell r="E85" t="str">
            <v>FERT</v>
          </cell>
          <cell r="F85" t="str">
            <v>111</v>
          </cell>
          <cell r="G85">
            <v>1</v>
          </cell>
        </row>
        <row r="86">
          <cell r="A86" t="str">
            <v>101310077-C12</v>
          </cell>
          <cell r="B86" t="str">
            <v>101310077</v>
          </cell>
          <cell r="C86" t="str">
            <v>C12</v>
          </cell>
          <cell r="D86" t="str">
            <v>UN</v>
          </cell>
          <cell r="E86" t="str">
            <v>FERT</v>
          </cell>
          <cell r="F86" t="str">
            <v>111</v>
          </cell>
          <cell r="G86">
            <v>12</v>
          </cell>
        </row>
        <row r="87">
          <cell r="A87" t="str">
            <v>101310077-C32</v>
          </cell>
          <cell r="B87" t="str">
            <v>101310077</v>
          </cell>
          <cell r="C87" t="str">
            <v>C32</v>
          </cell>
          <cell r="D87" t="str">
            <v>UN</v>
          </cell>
          <cell r="E87" t="str">
            <v>FERT</v>
          </cell>
          <cell r="F87" t="str">
            <v>111</v>
          </cell>
          <cell r="G87">
            <v>12</v>
          </cell>
        </row>
        <row r="88">
          <cell r="A88" t="str">
            <v>101310077-PAL</v>
          </cell>
          <cell r="B88" t="str">
            <v>101310077</v>
          </cell>
          <cell r="C88" t="str">
            <v>PAL</v>
          </cell>
          <cell r="D88" t="str">
            <v>UN</v>
          </cell>
          <cell r="E88" t="str">
            <v>FERT</v>
          </cell>
          <cell r="F88" t="str">
            <v>111</v>
          </cell>
          <cell r="G88">
            <v>1848</v>
          </cell>
        </row>
        <row r="89">
          <cell r="A89" t="str">
            <v>101310077-UN</v>
          </cell>
          <cell r="B89" t="str">
            <v>101310077</v>
          </cell>
          <cell r="C89" t="str">
            <v>UN</v>
          </cell>
          <cell r="D89" t="str">
            <v>UN</v>
          </cell>
          <cell r="E89" t="str">
            <v>FERT</v>
          </cell>
          <cell r="F89" t="str">
            <v>111</v>
          </cell>
          <cell r="G89">
            <v>1</v>
          </cell>
        </row>
        <row r="90">
          <cell r="A90" t="str">
            <v>101310213-C10</v>
          </cell>
          <cell r="B90" t="str">
            <v>101310213</v>
          </cell>
          <cell r="C90" t="str">
            <v>C10</v>
          </cell>
          <cell r="D90" t="str">
            <v>UN</v>
          </cell>
          <cell r="E90" t="str">
            <v>FERT</v>
          </cell>
          <cell r="F90" t="str">
            <v>111</v>
          </cell>
          <cell r="G90">
            <v>10</v>
          </cell>
        </row>
        <row r="91">
          <cell r="A91" t="str">
            <v>101310213-PAL</v>
          </cell>
          <cell r="B91" t="str">
            <v>101310213</v>
          </cell>
          <cell r="C91" t="str">
            <v>PAL</v>
          </cell>
          <cell r="D91" t="str">
            <v>UN</v>
          </cell>
          <cell r="E91" t="str">
            <v>FERT</v>
          </cell>
          <cell r="F91" t="str">
            <v>111</v>
          </cell>
          <cell r="G91">
            <v>400</v>
          </cell>
        </row>
        <row r="92">
          <cell r="A92" t="str">
            <v>101310213-UN</v>
          </cell>
          <cell r="B92" t="str">
            <v>101310213</v>
          </cell>
          <cell r="C92" t="str">
            <v>UN</v>
          </cell>
          <cell r="D92" t="str">
            <v>UN</v>
          </cell>
          <cell r="E92" t="str">
            <v>FERT</v>
          </cell>
          <cell r="F92" t="str">
            <v>111</v>
          </cell>
          <cell r="G92">
            <v>1</v>
          </cell>
        </row>
        <row r="93">
          <cell r="A93" t="str">
            <v>101310214-C10</v>
          </cell>
          <cell r="B93" t="str">
            <v>101310214</v>
          </cell>
          <cell r="C93" t="str">
            <v>C10</v>
          </cell>
          <cell r="D93" t="str">
            <v>UN</v>
          </cell>
          <cell r="E93" t="str">
            <v>FERT</v>
          </cell>
          <cell r="F93" t="str">
            <v>111</v>
          </cell>
          <cell r="G93">
            <v>10</v>
          </cell>
        </row>
        <row r="94">
          <cell r="A94" t="str">
            <v>101310214-PAL</v>
          </cell>
          <cell r="B94" t="str">
            <v>101310214</v>
          </cell>
          <cell r="C94" t="str">
            <v>PAL</v>
          </cell>
          <cell r="D94" t="str">
            <v>UN</v>
          </cell>
          <cell r="E94" t="str">
            <v>FERT</v>
          </cell>
          <cell r="F94" t="str">
            <v>111</v>
          </cell>
          <cell r="G94">
            <v>400</v>
          </cell>
        </row>
        <row r="95">
          <cell r="A95" t="str">
            <v>101310214-UN</v>
          </cell>
          <cell r="B95" t="str">
            <v>101310214</v>
          </cell>
          <cell r="C95" t="str">
            <v>UN</v>
          </cell>
          <cell r="D95" t="str">
            <v>UN</v>
          </cell>
          <cell r="E95" t="str">
            <v>FERT</v>
          </cell>
          <cell r="F95" t="str">
            <v>111</v>
          </cell>
          <cell r="G95">
            <v>1</v>
          </cell>
        </row>
        <row r="96">
          <cell r="A96" t="str">
            <v>101310243-C12</v>
          </cell>
          <cell r="B96" t="str">
            <v>101310243</v>
          </cell>
          <cell r="C96" t="str">
            <v>C12</v>
          </cell>
          <cell r="D96" t="str">
            <v>UN</v>
          </cell>
          <cell r="E96" t="str">
            <v>FERT</v>
          </cell>
          <cell r="F96" t="str">
            <v>J960</v>
          </cell>
          <cell r="G96">
            <v>12</v>
          </cell>
        </row>
        <row r="97">
          <cell r="A97" t="str">
            <v>101310243-PAL</v>
          </cell>
          <cell r="B97" t="str">
            <v>101310243</v>
          </cell>
          <cell r="C97" t="str">
            <v>PAL</v>
          </cell>
          <cell r="D97" t="str">
            <v>UN</v>
          </cell>
          <cell r="E97" t="str">
            <v>FERT</v>
          </cell>
          <cell r="F97" t="str">
            <v>J960</v>
          </cell>
          <cell r="G97">
            <v>792</v>
          </cell>
        </row>
        <row r="98">
          <cell r="A98" t="str">
            <v>101310243-UN</v>
          </cell>
          <cell r="B98" t="str">
            <v>101310243</v>
          </cell>
          <cell r="C98" t="str">
            <v>UN</v>
          </cell>
          <cell r="D98" t="str">
            <v>UN</v>
          </cell>
          <cell r="E98" t="str">
            <v>FERT</v>
          </cell>
          <cell r="F98" t="str">
            <v>J960</v>
          </cell>
          <cell r="G98">
            <v>1</v>
          </cell>
        </row>
        <row r="99">
          <cell r="A99" t="str">
            <v>101310287-C12</v>
          </cell>
          <cell r="B99" t="str">
            <v>101310287</v>
          </cell>
          <cell r="C99" t="str">
            <v>C12</v>
          </cell>
          <cell r="D99" t="str">
            <v>UN</v>
          </cell>
          <cell r="E99" t="str">
            <v>FERT</v>
          </cell>
          <cell r="F99" t="str">
            <v>100</v>
          </cell>
          <cell r="G99">
            <v>12</v>
          </cell>
        </row>
        <row r="100">
          <cell r="A100" t="str">
            <v>101310287-PAL</v>
          </cell>
          <cell r="B100" t="str">
            <v>101310287</v>
          </cell>
          <cell r="C100" t="str">
            <v>PAL</v>
          </cell>
          <cell r="D100" t="str">
            <v>UN</v>
          </cell>
          <cell r="E100" t="str">
            <v>FERT</v>
          </cell>
          <cell r="F100" t="str">
            <v>100</v>
          </cell>
          <cell r="G100">
            <v>1848</v>
          </cell>
        </row>
        <row r="101">
          <cell r="A101" t="str">
            <v>101310287-UN</v>
          </cell>
          <cell r="B101" t="str">
            <v>101310287</v>
          </cell>
          <cell r="C101" t="str">
            <v>UN</v>
          </cell>
          <cell r="D101" t="str">
            <v>UN</v>
          </cell>
          <cell r="E101" t="str">
            <v>FERT</v>
          </cell>
          <cell r="F101" t="str">
            <v>100</v>
          </cell>
          <cell r="G101">
            <v>1</v>
          </cell>
        </row>
        <row r="102">
          <cell r="A102" t="str">
            <v>101500000-C48</v>
          </cell>
          <cell r="B102" t="str">
            <v>101500000</v>
          </cell>
          <cell r="C102" t="str">
            <v>C48</v>
          </cell>
          <cell r="D102" t="str">
            <v>UN</v>
          </cell>
          <cell r="E102" t="str">
            <v>HAWA</v>
          </cell>
          <cell r="F102" t="str">
            <v>150</v>
          </cell>
          <cell r="G102">
            <v>48</v>
          </cell>
        </row>
        <row r="103">
          <cell r="A103" t="str">
            <v>101500000-PAL</v>
          </cell>
          <cell r="B103" t="str">
            <v>101500000</v>
          </cell>
          <cell r="C103" t="str">
            <v>PAL</v>
          </cell>
          <cell r="D103" t="str">
            <v>UN</v>
          </cell>
          <cell r="E103" t="str">
            <v>HAWA</v>
          </cell>
          <cell r="F103" t="str">
            <v>150</v>
          </cell>
          <cell r="G103">
            <v>4224</v>
          </cell>
        </row>
        <row r="104">
          <cell r="A104" t="str">
            <v>101500000-UN</v>
          </cell>
          <cell r="B104" t="str">
            <v>101500000</v>
          </cell>
          <cell r="C104" t="str">
            <v>UN</v>
          </cell>
          <cell r="D104" t="str">
            <v>UN</v>
          </cell>
          <cell r="E104" t="str">
            <v>HAWA</v>
          </cell>
          <cell r="F104" t="str">
            <v>150</v>
          </cell>
          <cell r="G104">
            <v>1</v>
          </cell>
        </row>
        <row r="105">
          <cell r="A105" t="str">
            <v>101500001-C48</v>
          </cell>
          <cell r="B105" t="str">
            <v>101500001</v>
          </cell>
          <cell r="C105" t="str">
            <v>C48</v>
          </cell>
          <cell r="D105" t="str">
            <v>UN</v>
          </cell>
          <cell r="E105" t="str">
            <v>HAWA</v>
          </cell>
          <cell r="F105" t="str">
            <v>150</v>
          </cell>
          <cell r="G105">
            <v>48</v>
          </cell>
        </row>
        <row r="106">
          <cell r="A106" t="str">
            <v>101500001-PAL</v>
          </cell>
          <cell r="B106" t="str">
            <v>101500001</v>
          </cell>
          <cell r="C106" t="str">
            <v>PAL</v>
          </cell>
          <cell r="D106" t="str">
            <v>UN</v>
          </cell>
          <cell r="E106" t="str">
            <v>HAWA</v>
          </cell>
          <cell r="F106" t="str">
            <v>150</v>
          </cell>
          <cell r="G106">
            <v>4224</v>
          </cell>
        </row>
        <row r="107">
          <cell r="A107" t="str">
            <v>101500001-UN</v>
          </cell>
          <cell r="B107" t="str">
            <v>101500001</v>
          </cell>
          <cell r="C107" t="str">
            <v>UN</v>
          </cell>
          <cell r="D107" t="str">
            <v>UN</v>
          </cell>
          <cell r="E107" t="str">
            <v>HAWA</v>
          </cell>
          <cell r="F107" t="str">
            <v>150</v>
          </cell>
          <cell r="G107">
            <v>1</v>
          </cell>
        </row>
        <row r="108">
          <cell r="A108" t="str">
            <v>101500120-C06</v>
          </cell>
          <cell r="B108" t="str">
            <v>101500120</v>
          </cell>
          <cell r="C108" t="str">
            <v>C06</v>
          </cell>
          <cell r="D108" t="str">
            <v>UN</v>
          </cell>
          <cell r="E108" t="str">
            <v>HAWA</v>
          </cell>
          <cell r="F108" t="str">
            <v>150</v>
          </cell>
          <cell r="G108">
            <v>6</v>
          </cell>
        </row>
        <row r="109">
          <cell r="A109" t="str">
            <v>101500120-UN</v>
          </cell>
          <cell r="B109" t="str">
            <v>101500120</v>
          </cell>
          <cell r="C109" t="str">
            <v>UN</v>
          </cell>
          <cell r="D109" t="str">
            <v>UN</v>
          </cell>
          <cell r="E109" t="str">
            <v>HAWA</v>
          </cell>
          <cell r="F109" t="str">
            <v>150</v>
          </cell>
          <cell r="G109">
            <v>1</v>
          </cell>
        </row>
        <row r="110">
          <cell r="A110" t="str">
            <v>101500200-C24</v>
          </cell>
          <cell r="B110" t="str">
            <v>101500200</v>
          </cell>
          <cell r="C110" t="str">
            <v>C24</v>
          </cell>
          <cell r="D110" t="str">
            <v>UN</v>
          </cell>
          <cell r="E110" t="str">
            <v>HAWA</v>
          </cell>
          <cell r="F110" t="str">
            <v>150</v>
          </cell>
          <cell r="G110">
            <v>24</v>
          </cell>
        </row>
        <row r="111">
          <cell r="A111" t="str">
            <v>101500200-PAL</v>
          </cell>
          <cell r="B111" t="str">
            <v>101500200</v>
          </cell>
          <cell r="C111" t="str">
            <v>PAL</v>
          </cell>
          <cell r="D111" t="str">
            <v>UN</v>
          </cell>
          <cell r="E111" t="str">
            <v>HAWA</v>
          </cell>
          <cell r="F111" t="str">
            <v>150</v>
          </cell>
          <cell r="G111">
            <v>3888</v>
          </cell>
        </row>
        <row r="112">
          <cell r="A112" t="str">
            <v>101500200-UN</v>
          </cell>
          <cell r="B112" t="str">
            <v>101500200</v>
          </cell>
          <cell r="C112" t="str">
            <v>UN</v>
          </cell>
          <cell r="D112" t="str">
            <v>UN</v>
          </cell>
          <cell r="E112" t="str">
            <v>HAWA</v>
          </cell>
          <cell r="F112" t="str">
            <v>150</v>
          </cell>
          <cell r="G112">
            <v>1</v>
          </cell>
        </row>
        <row r="113">
          <cell r="A113" t="str">
            <v>101520120-C24</v>
          </cell>
          <cell r="B113" t="str">
            <v>101520120</v>
          </cell>
          <cell r="C113" t="str">
            <v>C24</v>
          </cell>
          <cell r="D113" t="str">
            <v>UN</v>
          </cell>
          <cell r="E113" t="str">
            <v>HAWA</v>
          </cell>
          <cell r="F113" t="str">
            <v>150</v>
          </cell>
          <cell r="G113">
            <v>24</v>
          </cell>
        </row>
        <row r="114">
          <cell r="A114" t="str">
            <v>101520120-PAL</v>
          </cell>
          <cell r="B114" t="str">
            <v>101520120</v>
          </cell>
          <cell r="C114" t="str">
            <v>PAL</v>
          </cell>
          <cell r="D114" t="str">
            <v>UN</v>
          </cell>
          <cell r="E114" t="str">
            <v>HAWA</v>
          </cell>
          <cell r="F114" t="str">
            <v>150</v>
          </cell>
          <cell r="G114">
            <v>2160</v>
          </cell>
        </row>
        <row r="115">
          <cell r="A115" t="str">
            <v>101520120-UN</v>
          </cell>
          <cell r="B115" t="str">
            <v>101520120</v>
          </cell>
          <cell r="C115" t="str">
            <v>UN</v>
          </cell>
          <cell r="D115" t="str">
            <v>UN</v>
          </cell>
          <cell r="E115" t="str">
            <v>HAWA</v>
          </cell>
          <cell r="F115" t="str">
            <v>150</v>
          </cell>
          <cell r="G115">
            <v>1</v>
          </cell>
        </row>
        <row r="116">
          <cell r="A116" t="str">
            <v>101520140-C12</v>
          </cell>
          <cell r="B116" t="str">
            <v>101520140</v>
          </cell>
          <cell r="C116" t="str">
            <v>C12</v>
          </cell>
          <cell r="D116" t="str">
            <v>UN</v>
          </cell>
          <cell r="E116" t="str">
            <v>HAWA</v>
          </cell>
          <cell r="F116" t="str">
            <v>150</v>
          </cell>
          <cell r="G116">
            <v>12</v>
          </cell>
        </row>
        <row r="117">
          <cell r="A117" t="str">
            <v>101520140-PAL</v>
          </cell>
          <cell r="B117" t="str">
            <v>101520140</v>
          </cell>
          <cell r="C117" t="str">
            <v>PAL</v>
          </cell>
          <cell r="D117" t="str">
            <v>UN</v>
          </cell>
          <cell r="E117" t="str">
            <v>HAWA</v>
          </cell>
          <cell r="F117" t="str">
            <v>150</v>
          </cell>
          <cell r="G117">
            <v>768</v>
          </cell>
        </row>
        <row r="118">
          <cell r="A118" t="str">
            <v>101520140-UN</v>
          </cell>
          <cell r="B118" t="str">
            <v>101520140</v>
          </cell>
          <cell r="C118" t="str">
            <v>UN</v>
          </cell>
          <cell r="D118" t="str">
            <v>UN</v>
          </cell>
          <cell r="E118" t="str">
            <v>HAWA</v>
          </cell>
          <cell r="F118" t="str">
            <v>150</v>
          </cell>
          <cell r="G118">
            <v>1</v>
          </cell>
        </row>
        <row r="119">
          <cell r="A119" t="str">
            <v>101520200-C24</v>
          </cell>
          <cell r="B119" t="str">
            <v>101520200</v>
          </cell>
          <cell r="C119" t="str">
            <v>C24</v>
          </cell>
          <cell r="D119" t="str">
            <v>UN</v>
          </cell>
          <cell r="E119" t="str">
            <v>HAWA</v>
          </cell>
          <cell r="F119" t="str">
            <v>150</v>
          </cell>
          <cell r="G119">
            <v>24</v>
          </cell>
        </row>
        <row r="120">
          <cell r="A120" t="str">
            <v>101520200-PAL</v>
          </cell>
          <cell r="B120" t="str">
            <v>101520200</v>
          </cell>
          <cell r="C120" t="str">
            <v>PAL</v>
          </cell>
          <cell r="D120" t="str">
            <v>UN</v>
          </cell>
          <cell r="E120" t="str">
            <v>HAWA</v>
          </cell>
          <cell r="F120" t="str">
            <v>150</v>
          </cell>
          <cell r="G120">
            <v>2160</v>
          </cell>
        </row>
        <row r="121">
          <cell r="A121" t="str">
            <v>101520200-UN</v>
          </cell>
          <cell r="B121" t="str">
            <v>101520200</v>
          </cell>
          <cell r="C121" t="str">
            <v>UN</v>
          </cell>
          <cell r="D121" t="str">
            <v>UN</v>
          </cell>
          <cell r="E121" t="str">
            <v>HAWA</v>
          </cell>
          <cell r="F121" t="str">
            <v>150</v>
          </cell>
          <cell r="G121">
            <v>1</v>
          </cell>
        </row>
        <row r="122">
          <cell r="A122" t="str">
            <v>101520250-C12</v>
          </cell>
          <cell r="B122" t="str">
            <v>101520250</v>
          </cell>
          <cell r="C122" t="str">
            <v>C12</v>
          </cell>
          <cell r="D122" t="str">
            <v>UN</v>
          </cell>
          <cell r="E122" t="str">
            <v>HAWA</v>
          </cell>
          <cell r="F122" t="str">
            <v>150</v>
          </cell>
          <cell r="G122">
            <v>12</v>
          </cell>
        </row>
        <row r="123">
          <cell r="A123" t="str">
            <v>101520250-PAL</v>
          </cell>
          <cell r="B123" t="str">
            <v>101520250</v>
          </cell>
          <cell r="C123" t="str">
            <v>PAL</v>
          </cell>
          <cell r="D123" t="str">
            <v>UN</v>
          </cell>
          <cell r="E123" t="str">
            <v>HAWA</v>
          </cell>
          <cell r="F123" t="str">
            <v>150</v>
          </cell>
          <cell r="G123">
            <v>768</v>
          </cell>
        </row>
        <row r="124">
          <cell r="A124" t="str">
            <v>101520250-UN</v>
          </cell>
          <cell r="B124" t="str">
            <v>101520250</v>
          </cell>
          <cell r="C124" t="str">
            <v>UN</v>
          </cell>
          <cell r="D124" t="str">
            <v>UN</v>
          </cell>
          <cell r="E124" t="str">
            <v>HAWA</v>
          </cell>
          <cell r="F124" t="str">
            <v>150</v>
          </cell>
          <cell r="G124">
            <v>1</v>
          </cell>
        </row>
        <row r="125">
          <cell r="A125" t="str">
            <v>101600020-C12</v>
          </cell>
          <cell r="B125" t="str">
            <v>101600020</v>
          </cell>
          <cell r="C125" t="str">
            <v>C12</v>
          </cell>
          <cell r="D125" t="str">
            <v>UN</v>
          </cell>
          <cell r="E125" t="str">
            <v>HAWA</v>
          </cell>
          <cell r="F125" t="str">
            <v>130</v>
          </cell>
          <cell r="G125">
            <v>12</v>
          </cell>
        </row>
        <row r="126">
          <cell r="A126" t="str">
            <v>101600020-PAL</v>
          </cell>
          <cell r="B126" t="str">
            <v>101600020</v>
          </cell>
          <cell r="C126" t="str">
            <v>PAL</v>
          </cell>
          <cell r="D126" t="str">
            <v>UN</v>
          </cell>
          <cell r="E126" t="str">
            <v>HAWA</v>
          </cell>
          <cell r="F126" t="str">
            <v>130</v>
          </cell>
          <cell r="G126">
            <v>588</v>
          </cell>
        </row>
        <row r="127">
          <cell r="A127" t="str">
            <v>101600020-UN</v>
          </cell>
          <cell r="B127" t="str">
            <v>101600020</v>
          </cell>
          <cell r="C127" t="str">
            <v>UN</v>
          </cell>
          <cell r="D127" t="str">
            <v>UN</v>
          </cell>
          <cell r="E127" t="str">
            <v>HAWA</v>
          </cell>
          <cell r="F127" t="str">
            <v>130</v>
          </cell>
          <cell r="G127">
            <v>1</v>
          </cell>
        </row>
        <row r="128">
          <cell r="A128" t="str">
            <v>101600036-C06</v>
          </cell>
          <cell r="B128" t="str">
            <v>101600036</v>
          </cell>
          <cell r="C128" t="str">
            <v>C06</v>
          </cell>
          <cell r="D128" t="str">
            <v>UN</v>
          </cell>
          <cell r="E128" t="str">
            <v>HAWA</v>
          </cell>
          <cell r="F128" t="str">
            <v>130</v>
          </cell>
          <cell r="G128">
            <v>6</v>
          </cell>
        </row>
        <row r="129">
          <cell r="A129" t="str">
            <v>101600036-PAL</v>
          </cell>
          <cell r="B129" t="str">
            <v>101600036</v>
          </cell>
          <cell r="C129" t="str">
            <v>PAL</v>
          </cell>
          <cell r="D129" t="str">
            <v>UN</v>
          </cell>
          <cell r="E129" t="str">
            <v>HAWA</v>
          </cell>
          <cell r="F129" t="str">
            <v>130</v>
          </cell>
          <cell r="G129">
            <v>1152</v>
          </cell>
        </row>
        <row r="130">
          <cell r="A130" t="str">
            <v>101600036-UN</v>
          </cell>
          <cell r="B130" t="str">
            <v>101600036</v>
          </cell>
          <cell r="C130" t="str">
            <v>UN</v>
          </cell>
          <cell r="D130" t="str">
            <v>UN</v>
          </cell>
          <cell r="E130" t="str">
            <v>HAWA</v>
          </cell>
          <cell r="F130" t="str">
            <v>130</v>
          </cell>
          <cell r="G130">
            <v>1</v>
          </cell>
        </row>
        <row r="131">
          <cell r="A131" t="str">
            <v>101600038-C06</v>
          </cell>
          <cell r="B131" t="str">
            <v>101600038</v>
          </cell>
          <cell r="C131" t="str">
            <v>C06</v>
          </cell>
          <cell r="D131" t="str">
            <v>UN</v>
          </cell>
          <cell r="E131" t="str">
            <v>HAWA</v>
          </cell>
          <cell r="F131" t="str">
            <v>130</v>
          </cell>
          <cell r="G131">
            <v>6</v>
          </cell>
        </row>
        <row r="132">
          <cell r="A132" t="str">
            <v>101600038-PAL</v>
          </cell>
          <cell r="B132" t="str">
            <v>101600038</v>
          </cell>
          <cell r="C132" t="str">
            <v>PAL</v>
          </cell>
          <cell r="D132" t="str">
            <v>UN</v>
          </cell>
          <cell r="E132" t="str">
            <v>HAWA</v>
          </cell>
          <cell r="F132" t="str">
            <v>130</v>
          </cell>
          <cell r="G132">
            <v>1152</v>
          </cell>
        </row>
        <row r="133">
          <cell r="A133" t="str">
            <v>101600038-UN</v>
          </cell>
          <cell r="B133" t="str">
            <v>101600038</v>
          </cell>
          <cell r="C133" t="str">
            <v>UN</v>
          </cell>
          <cell r="D133" t="str">
            <v>UN</v>
          </cell>
          <cell r="E133" t="str">
            <v>HAWA</v>
          </cell>
          <cell r="F133" t="str">
            <v>130</v>
          </cell>
          <cell r="G133">
            <v>1</v>
          </cell>
        </row>
        <row r="134">
          <cell r="A134" t="str">
            <v>101600041-C10</v>
          </cell>
          <cell r="B134" t="str">
            <v>101600041</v>
          </cell>
          <cell r="C134" t="str">
            <v>C10</v>
          </cell>
          <cell r="D134" t="str">
            <v>UN</v>
          </cell>
          <cell r="E134" t="str">
            <v>HAWA</v>
          </cell>
          <cell r="F134" t="str">
            <v>350</v>
          </cell>
          <cell r="G134">
            <v>10</v>
          </cell>
        </row>
        <row r="135">
          <cell r="A135" t="str">
            <v>101600041-PAL</v>
          </cell>
          <cell r="B135" t="str">
            <v>101600041</v>
          </cell>
          <cell r="C135" t="str">
            <v>PAL</v>
          </cell>
          <cell r="D135" t="str">
            <v>UN</v>
          </cell>
          <cell r="E135" t="str">
            <v>HAWA</v>
          </cell>
          <cell r="F135" t="str">
            <v>350</v>
          </cell>
          <cell r="G135">
            <v>3520</v>
          </cell>
        </row>
        <row r="136">
          <cell r="A136" t="str">
            <v>101600041-UN</v>
          </cell>
          <cell r="B136" t="str">
            <v>101600041</v>
          </cell>
          <cell r="C136" t="str">
            <v>UN</v>
          </cell>
          <cell r="D136" t="str">
            <v>UN</v>
          </cell>
          <cell r="E136" t="str">
            <v>HAWA</v>
          </cell>
          <cell r="F136" t="str">
            <v>350</v>
          </cell>
          <cell r="G136">
            <v>1</v>
          </cell>
        </row>
        <row r="137">
          <cell r="A137" t="str">
            <v>101600042-C10</v>
          </cell>
          <cell r="B137" t="str">
            <v>101600042</v>
          </cell>
          <cell r="C137" t="str">
            <v>C10</v>
          </cell>
          <cell r="D137" t="str">
            <v>UN</v>
          </cell>
          <cell r="E137" t="str">
            <v>HAWA</v>
          </cell>
          <cell r="F137" t="str">
            <v>350</v>
          </cell>
          <cell r="G137">
            <v>10</v>
          </cell>
        </row>
        <row r="138">
          <cell r="A138" t="str">
            <v>101600042-PAL</v>
          </cell>
          <cell r="B138" t="str">
            <v>101600042</v>
          </cell>
          <cell r="C138" t="str">
            <v>PAL</v>
          </cell>
          <cell r="D138" t="str">
            <v>UN</v>
          </cell>
          <cell r="E138" t="str">
            <v>HAWA</v>
          </cell>
          <cell r="F138" t="str">
            <v>350</v>
          </cell>
          <cell r="G138">
            <v>3520</v>
          </cell>
        </row>
        <row r="139">
          <cell r="A139" t="str">
            <v>101600042-UN</v>
          </cell>
          <cell r="B139" t="str">
            <v>101600042</v>
          </cell>
          <cell r="C139" t="str">
            <v>UN</v>
          </cell>
          <cell r="D139" t="str">
            <v>UN</v>
          </cell>
          <cell r="E139" t="str">
            <v>HAWA</v>
          </cell>
          <cell r="F139" t="str">
            <v>350</v>
          </cell>
          <cell r="G139">
            <v>1</v>
          </cell>
        </row>
        <row r="140">
          <cell r="A140" t="str">
            <v>101600043-C10</v>
          </cell>
          <cell r="B140" t="str">
            <v>101600043</v>
          </cell>
          <cell r="C140" t="str">
            <v>C10</v>
          </cell>
          <cell r="D140" t="str">
            <v>UN</v>
          </cell>
          <cell r="E140" t="str">
            <v>HAWA</v>
          </cell>
          <cell r="F140" t="str">
            <v>350</v>
          </cell>
          <cell r="G140">
            <v>10</v>
          </cell>
        </row>
        <row r="141">
          <cell r="A141" t="str">
            <v>101600043-PAL</v>
          </cell>
          <cell r="B141" t="str">
            <v>101600043</v>
          </cell>
          <cell r="C141" t="str">
            <v>PAL</v>
          </cell>
          <cell r="D141" t="str">
            <v>UN</v>
          </cell>
          <cell r="E141" t="str">
            <v>HAWA</v>
          </cell>
          <cell r="F141" t="str">
            <v>350</v>
          </cell>
          <cell r="G141">
            <v>3360</v>
          </cell>
        </row>
        <row r="142">
          <cell r="A142" t="str">
            <v>101600043-UN</v>
          </cell>
          <cell r="B142" t="str">
            <v>101600043</v>
          </cell>
          <cell r="C142" t="str">
            <v>UN</v>
          </cell>
          <cell r="D142" t="str">
            <v>UN</v>
          </cell>
          <cell r="E142" t="str">
            <v>HAWA</v>
          </cell>
          <cell r="F142" t="str">
            <v>350</v>
          </cell>
          <cell r="G142">
            <v>1</v>
          </cell>
        </row>
        <row r="143">
          <cell r="A143" t="str">
            <v>101600050-C12</v>
          </cell>
          <cell r="B143" t="str">
            <v>101600050</v>
          </cell>
          <cell r="C143" t="str">
            <v>C12</v>
          </cell>
          <cell r="D143" t="str">
            <v>UN</v>
          </cell>
          <cell r="E143" t="str">
            <v>HAWA</v>
          </cell>
          <cell r="F143" t="str">
            <v>130</v>
          </cell>
          <cell r="G143">
            <v>12</v>
          </cell>
        </row>
        <row r="144">
          <cell r="A144" t="str">
            <v>101600050-PAL</v>
          </cell>
          <cell r="B144" t="str">
            <v>101600050</v>
          </cell>
          <cell r="C144" t="str">
            <v>PAL</v>
          </cell>
          <cell r="D144" t="str">
            <v>UN</v>
          </cell>
          <cell r="E144" t="str">
            <v>HAWA</v>
          </cell>
          <cell r="F144" t="str">
            <v>130</v>
          </cell>
          <cell r="G144">
            <v>588</v>
          </cell>
        </row>
        <row r="145">
          <cell r="A145" t="str">
            <v>101600050-UN</v>
          </cell>
          <cell r="B145" t="str">
            <v>101600050</v>
          </cell>
          <cell r="C145" t="str">
            <v>UN</v>
          </cell>
          <cell r="D145" t="str">
            <v>UN</v>
          </cell>
          <cell r="E145" t="str">
            <v>HAWA</v>
          </cell>
          <cell r="F145" t="str">
            <v>130</v>
          </cell>
          <cell r="G145">
            <v>1</v>
          </cell>
        </row>
        <row r="146">
          <cell r="A146" t="str">
            <v>101600051-C12</v>
          </cell>
          <cell r="B146" t="str">
            <v>101600051</v>
          </cell>
          <cell r="C146" t="str">
            <v>C12</v>
          </cell>
          <cell r="D146" t="str">
            <v>UN</v>
          </cell>
          <cell r="E146" t="str">
            <v>HAWA</v>
          </cell>
          <cell r="F146" t="str">
            <v>130</v>
          </cell>
          <cell r="G146">
            <v>12</v>
          </cell>
        </row>
        <row r="147">
          <cell r="A147" t="str">
            <v>101600051-PAL</v>
          </cell>
          <cell r="B147" t="str">
            <v>101600051</v>
          </cell>
          <cell r="C147" t="str">
            <v>PAL</v>
          </cell>
          <cell r="D147" t="str">
            <v>UN</v>
          </cell>
          <cell r="E147" t="str">
            <v>HAWA</v>
          </cell>
          <cell r="F147" t="str">
            <v>130</v>
          </cell>
          <cell r="G147">
            <v>1080</v>
          </cell>
        </row>
        <row r="148">
          <cell r="A148" t="str">
            <v>101600051-UN</v>
          </cell>
          <cell r="B148" t="str">
            <v>101600051</v>
          </cell>
          <cell r="C148" t="str">
            <v>UN</v>
          </cell>
          <cell r="D148" t="str">
            <v>UN</v>
          </cell>
          <cell r="E148" t="str">
            <v>HAWA</v>
          </cell>
          <cell r="F148" t="str">
            <v>130</v>
          </cell>
          <cell r="G148">
            <v>1</v>
          </cell>
        </row>
        <row r="149">
          <cell r="A149" t="str">
            <v>101600062-C06</v>
          </cell>
          <cell r="B149" t="str">
            <v>101600062</v>
          </cell>
          <cell r="C149" t="str">
            <v>C06</v>
          </cell>
          <cell r="D149" t="str">
            <v>UN</v>
          </cell>
          <cell r="E149" t="str">
            <v>HAWA</v>
          </cell>
          <cell r="F149" t="str">
            <v>350</v>
          </cell>
          <cell r="G149">
            <v>6</v>
          </cell>
        </row>
        <row r="150">
          <cell r="A150" t="str">
            <v>101600062-UN</v>
          </cell>
          <cell r="B150" t="str">
            <v>101600062</v>
          </cell>
          <cell r="C150" t="str">
            <v>UN</v>
          </cell>
          <cell r="D150" t="str">
            <v>UN</v>
          </cell>
          <cell r="E150" t="str">
            <v>HAWA</v>
          </cell>
          <cell r="F150" t="str">
            <v>350</v>
          </cell>
          <cell r="G150">
            <v>1</v>
          </cell>
        </row>
        <row r="151">
          <cell r="A151" t="str">
            <v>101600070-C06</v>
          </cell>
          <cell r="B151" t="str">
            <v>101600070</v>
          </cell>
          <cell r="C151" t="str">
            <v>C06</v>
          </cell>
          <cell r="D151" t="str">
            <v>UN</v>
          </cell>
          <cell r="E151" t="str">
            <v>HAWA</v>
          </cell>
          <cell r="F151" t="str">
            <v>130</v>
          </cell>
          <cell r="G151">
            <v>6</v>
          </cell>
        </row>
        <row r="152">
          <cell r="A152" t="str">
            <v>101600070-PAL</v>
          </cell>
          <cell r="B152" t="str">
            <v>101600070</v>
          </cell>
          <cell r="C152" t="str">
            <v>PAL</v>
          </cell>
          <cell r="D152" t="str">
            <v>UN</v>
          </cell>
          <cell r="E152" t="str">
            <v>HAWA</v>
          </cell>
          <cell r="F152" t="str">
            <v>130</v>
          </cell>
          <cell r="G152">
            <v>1344</v>
          </cell>
        </row>
        <row r="153">
          <cell r="A153" t="str">
            <v>101600070-UN</v>
          </cell>
          <cell r="B153" t="str">
            <v>101600070</v>
          </cell>
          <cell r="C153" t="str">
            <v>UN</v>
          </cell>
          <cell r="D153" t="str">
            <v>UN</v>
          </cell>
          <cell r="E153" t="str">
            <v>HAWA</v>
          </cell>
          <cell r="F153" t="str">
            <v>130</v>
          </cell>
          <cell r="G153">
            <v>1</v>
          </cell>
        </row>
        <row r="154">
          <cell r="A154" t="str">
            <v>101600080-C06</v>
          </cell>
          <cell r="B154" t="str">
            <v>101600080</v>
          </cell>
          <cell r="C154" t="str">
            <v>C06</v>
          </cell>
          <cell r="D154" t="str">
            <v>UN</v>
          </cell>
          <cell r="E154" t="str">
            <v>HAWA</v>
          </cell>
          <cell r="F154" t="str">
            <v>130</v>
          </cell>
          <cell r="G154">
            <v>6</v>
          </cell>
        </row>
        <row r="155">
          <cell r="A155" t="str">
            <v>101600080-PAL</v>
          </cell>
          <cell r="B155" t="str">
            <v>101600080</v>
          </cell>
          <cell r="C155" t="str">
            <v>PAL</v>
          </cell>
          <cell r="D155" t="str">
            <v>UN</v>
          </cell>
          <cell r="E155" t="str">
            <v>HAWA</v>
          </cell>
          <cell r="F155" t="str">
            <v>130</v>
          </cell>
          <cell r="G155">
            <v>1344</v>
          </cell>
        </row>
        <row r="156">
          <cell r="A156" t="str">
            <v>101600080-UN</v>
          </cell>
          <cell r="B156" t="str">
            <v>101600080</v>
          </cell>
          <cell r="C156" t="str">
            <v>UN</v>
          </cell>
          <cell r="D156" t="str">
            <v>UN</v>
          </cell>
          <cell r="E156" t="str">
            <v>HAWA</v>
          </cell>
          <cell r="F156" t="str">
            <v>130</v>
          </cell>
          <cell r="G156">
            <v>1</v>
          </cell>
        </row>
        <row r="157">
          <cell r="A157" t="str">
            <v>101710002-C50</v>
          </cell>
          <cell r="B157" t="str">
            <v>101710002</v>
          </cell>
          <cell r="C157" t="str">
            <v>C50</v>
          </cell>
          <cell r="D157" t="str">
            <v>UN</v>
          </cell>
          <cell r="E157" t="str">
            <v>HAWA</v>
          </cell>
          <cell r="F157" t="str">
            <v>140</v>
          </cell>
          <cell r="G157">
            <v>50</v>
          </cell>
        </row>
        <row r="158">
          <cell r="A158" t="str">
            <v>101710002-PAL</v>
          </cell>
          <cell r="B158" t="str">
            <v>101710002</v>
          </cell>
          <cell r="C158" t="str">
            <v>PAL</v>
          </cell>
          <cell r="D158" t="str">
            <v>UN</v>
          </cell>
          <cell r="E158" t="str">
            <v>HAWA</v>
          </cell>
          <cell r="F158" t="str">
            <v>140</v>
          </cell>
          <cell r="G158">
            <v>2600</v>
          </cell>
        </row>
        <row r="159">
          <cell r="A159" t="str">
            <v>101710002-UN</v>
          </cell>
          <cell r="B159" t="str">
            <v>101710002</v>
          </cell>
          <cell r="C159" t="str">
            <v>UN</v>
          </cell>
          <cell r="D159" t="str">
            <v>UN</v>
          </cell>
          <cell r="E159" t="str">
            <v>HAWA</v>
          </cell>
          <cell r="F159" t="str">
            <v>140</v>
          </cell>
          <cell r="G159">
            <v>1</v>
          </cell>
        </row>
        <row r="160">
          <cell r="A160" t="str">
            <v>101710005-C10</v>
          </cell>
          <cell r="B160" t="str">
            <v>101710005</v>
          </cell>
          <cell r="C160" t="str">
            <v>C10</v>
          </cell>
          <cell r="D160" t="str">
            <v>UN</v>
          </cell>
          <cell r="E160" t="str">
            <v>HAWA</v>
          </cell>
          <cell r="F160" t="str">
            <v>140</v>
          </cell>
          <cell r="G160">
            <v>10</v>
          </cell>
        </row>
        <row r="161">
          <cell r="A161" t="str">
            <v>101710005-PAL</v>
          </cell>
          <cell r="B161" t="str">
            <v>101710005</v>
          </cell>
          <cell r="C161" t="str">
            <v>PAL</v>
          </cell>
          <cell r="D161" t="str">
            <v>UN</v>
          </cell>
          <cell r="E161" t="str">
            <v>HAWA</v>
          </cell>
          <cell r="F161" t="str">
            <v>140</v>
          </cell>
          <cell r="G161">
            <v>550</v>
          </cell>
        </row>
        <row r="162">
          <cell r="A162" t="str">
            <v>101710005-UN</v>
          </cell>
          <cell r="B162" t="str">
            <v>101710005</v>
          </cell>
          <cell r="C162" t="str">
            <v>UN</v>
          </cell>
          <cell r="D162" t="str">
            <v>UN</v>
          </cell>
          <cell r="E162" t="str">
            <v>HAWA</v>
          </cell>
          <cell r="F162" t="str">
            <v>140</v>
          </cell>
          <cell r="G162">
            <v>1</v>
          </cell>
        </row>
        <row r="163">
          <cell r="A163" t="str">
            <v>101710009-C10</v>
          </cell>
          <cell r="B163" t="str">
            <v>101710009</v>
          </cell>
          <cell r="C163" t="str">
            <v>C10</v>
          </cell>
          <cell r="D163" t="str">
            <v>UN</v>
          </cell>
          <cell r="E163" t="str">
            <v>HAWA</v>
          </cell>
          <cell r="F163" t="str">
            <v>140</v>
          </cell>
          <cell r="G163">
            <v>10</v>
          </cell>
        </row>
        <row r="164">
          <cell r="A164" t="str">
            <v>101710009-PAL</v>
          </cell>
          <cell r="B164" t="str">
            <v>101710009</v>
          </cell>
          <cell r="C164" t="str">
            <v>PAL</v>
          </cell>
          <cell r="D164" t="str">
            <v>UN</v>
          </cell>
          <cell r="E164" t="str">
            <v>HAWA</v>
          </cell>
          <cell r="F164" t="str">
            <v>140</v>
          </cell>
          <cell r="G164">
            <v>800</v>
          </cell>
        </row>
        <row r="165">
          <cell r="A165" t="str">
            <v>101710009-UN</v>
          </cell>
          <cell r="B165" t="str">
            <v>101710009</v>
          </cell>
          <cell r="C165" t="str">
            <v>UN</v>
          </cell>
          <cell r="D165" t="str">
            <v>UN</v>
          </cell>
          <cell r="E165" t="str">
            <v>HAWA</v>
          </cell>
          <cell r="F165" t="str">
            <v>140</v>
          </cell>
          <cell r="G165">
            <v>1</v>
          </cell>
        </row>
        <row r="166">
          <cell r="A166" t="str">
            <v>101710090-C10</v>
          </cell>
          <cell r="B166" t="str">
            <v>101710090</v>
          </cell>
          <cell r="C166" t="str">
            <v>C10</v>
          </cell>
          <cell r="D166" t="str">
            <v>UN</v>
          </cell>
          <cell r="E166" t="str">
            <v>HAWA</v>
          </cell>
          <cell r="F166" t="str">
            <v>100</v>
          </cell>
          <cell r="G166">
            <v>10</v>
          </cell>
        </row>
        <row r="167">
          <cell r="A167" t="str">
            <v>101710090-PAL</v>
          </cell>
          <cell r="B167" t="str">
            <v>101710090</v>
          </cell>
          <cell r="C167" t="str">
            <v>PAL</v>
          </cell>
          <cell r="D167" t="str">
            <v>UN</v>
          </cell>
          <cell r="E167" t="str">
            <v>HAWA</v>
          </cell>
          <cell r="F167" t="str">
            <v>100</v>
          </cell>
          <cell r="G167">
            <v>400</v>
          </cell>
        </row>
        <row r="168">
          <cell r="A168" t="str">
            <v>101710090-UN</v>
          </cell>
          <cell r="B168" t="str">
            <v>101710090</v>
          </cell>
          <cell r="C168" t="str">
            <v>UN</v>
          </cell>
          <cell r="D168" t="str">
            <v>UN</v>
          </cell>
          <cell r="E168" t="str">
            <v>HAWA</v>
          </cell>
          <cell r="F168" t="str">
            <v>100</v>
          </cell>
          <cell r="G168">
            <v>1</v>
          </cell>
        </row>
        <row r="169">
          <cell r="A169" t="str">
            <v>101710110-C50</v>
          </cell>
          <cell r="B169" t="str">
            <v>101710110</v>
          </cell>
          <cell r="C169" t="str">
            <v>C50</v>
          </cell>
          <cell r="D169" t="str">
            <v>UN</v>
          </cell>
          <cell r="E169" t="str">
            <v>FERT</v>
          </cell>
          <cell r="F169" t="str">
            <v>140</v>
          </cell>
          <cell r="G169">
            <v>50</v>
          </cell>
        </row>
        <row r="170">
          <cell r="A170" t="str">
            <v>101710110-PAL</v>
          </cell>
          <cell r="B170" t="str">
            <v>101710110</v>
          </cell>
          <cell r="C170" t="str">
            <v>PAL</v>
          </cell>
          <cell r="D170" t="str">
            <v>UN</v>
          </cell>
          <cell r="E170" t="str">
            <v>FERT</v>
          </cell>
          <cell r="F170" t="str">
            <v>140</v>
          </cell>
          <cell r="G170">
            <v>2600</v>
          </cell>
        </row>
        <row r="171">
          <cell r="A171" t="str">
            <v>101710110-UN</v>
          </cell>
          <cell r="B171" t="str">
            <v>101710110</v>
          </cell>
          <cell r="C171" t="str">
            <v>UN</v>
          </cell>
          <cell r="D171" t="str">
            <v>UN</v>
          </cell>
          <cell r="E171" t="str">
            <v>FERT</v>
          </cell>
          <cell r="F171" t="str">
            <v>140</v>
          </cell>
          <cell r="G171">
            <v>1</v>
          </cell>
        </row>
        <row r="172">
          <cell r="A172" t="str">
            <v>101710133-C10</v>
          </cell>
          <cell r="B172" t="str">
            <v>101710133</v>
          </cell>
          <cell r="C172" t="str">
            <v>C10</v>
          </cell>
          <cell r="D172" t="str">
            <v>UN</v>
          </cell>
          <cell r="E172" t="str">
            <v>HAWA</v>
          </cell>
          <cell r="F172" t="str">
            <v>140</v>
          </cell>
          <cell r="G172">
            <v>10</v>
          </cell>
        </row>
        <row r="173">
          <cell r="A173" t="str">
            <v>101710133-PAL</v>
          </cell>
          <cell r="B173" t="str">
            <v>101710133</v>
          </cell>
          <cell r="C173" t="str">
            <v>PAL</v>
          </cell>
          <cell r="D173" t="str">
            <v>UN</v>
          </cell>
          <cell r="E173" t="str">
            <v>HAWA</v>
          </cell>
          <cell r="F173" t="str">
            <v>140</v>
          </cell>
          <cell r="G173">
            <v>400</v>
          </cell>
        </row>
        <row r="174">
          <cell r="A174" t="str">
            <v>101710133-UN</v>
          </cell>
          <cell r="B174" t="str">
            <v>101710133</v>
          </cell>
          <cell r="C174" t="str">
            <v>UN</v>
          </cell>
          <cell r="D174" t="str">
            <v>UN</v>
          </cell>
          <cell r="E174" t="str">
            <v>HAWA</v>
          </cell>
          <cell r="F174" t="str">
            <v>140</v>
          </cell>
          <cell r="G174">
            <v>1</v>
          </cell>
        </row>
        <row r="175">
          <cell r="A175" t="str">
            <v>101710137-C10</v>
          </cell>
          <cell r="B175" t="str">
            <v>101710137</v>
          </cell>
          <cell r="C175" t="str">
            <v>C10</v>
          </cell>
          <cell r="D175" t="str">
            <v>UN</v>
          </cell>
          <cell r="E175" t="str">
            <v>HAWA</v>
          </cell>
          <cell r="F175" t="str">
            <v>140</v>
          </cell>
          <cell r="G175">
            <v>10</v>
          </cell>
        </row>
        <row r="176">
          <cell r="A176" t="str">
            <v>101710137-PAL</v>
          </cell>
          <cell r="B176" t="str">
            <v>101710137</v>
          </cell>
          <cell r="C176" t="str">
            <v>PAL</v>
          </cell>
          <cell r="D176" t="str">
            <v>UN</v>
          </cell>
          <cell r="E176" t="str">
            <v>HAWA</v>
          </cell>
          <cell r="F176" t="str">
            <v>140</v>
          </cell>
          <cell r="G176">
            <v>400</v>
          </cell>
        </row>
        <row r="177">
          <cell r="A177" t="str">
            <v>101710137-UN</v>
          </cell>
          <cell r="B177" t="str">
            <v>101710137</v>
          </cell>
          <cell r="C177" t="str">
            <v>UN</v>
          </cell>
          <cell r="D177" t="str">
            <v>UN</v>
          </cell>
          <cell r="E177" t="str">
            <v>HAWA</v>
          </cell>
          <cell r="F177" t="str">
            <v>140</v>
          </cell>
          <cell r="G177">
            <v>1</v>
          </cell>
        </row>
        <row r="178">
          <cell r="A178" t="str">
            <v>101710138-C50</v>
          </cell>
          <cell r="B178" t="str">
            <v>101710138</v>
          </cell>
          <cell r="C178" t="str">
            <v>C50</v>
          </cell>
          <cell r="D178" t="str">
            <v>UN</v>
          </cell>
          <cell r="E178" t="str">
            <v>HAWA</v>
          </cell>
          <cell r="F178" t="str">
            <v>140</v>
          </cell>
          <cell r="G178">
            <v>50</v>
          </cell>
        </row>
        <row r="179">
          <cell r="A179" t="str">
            <v>101710138-PAL</v>
          </cell>
          <cell r="B179" t="str">
            <v>101710138</v>
          </cell>
          <cell r="C179" t="str">
            <v>PAL</v>
          </cell>
          <cell r="D179" t="str">
            <v>UN</v>
          </cell>
          <cell r="E179" t="str">
            <v>HAWA</v>
          </cell>
          <cell r="F179" t="str">
            <v>140</v>
          </cell>
          <cell r="G179">
            <v>1800</v>
          </cell>
        </row>
        <row r="180">
          <cell r="A180" t="str">
            <v>101710138-UN</v>
          </cell>
          <cell r="B180" t="str">
            <v>101710138</v>
          </cell>
          <cell r="C180" t="str">
            <v>UN</v>
          </cell>
          <cell r="D180" t="str">
            <v>UN</v>
          </cell>
          <cell r="E180" t="str">
            <v>HAWA</v>
          </cell>
          <cell r="F180" t="str">
            <v>140</v>
          </cell>
          <cell r="G180">
            <v>1</v>
          </cell>
        </row>
        <row r="181">
          <cell r="A181" t="str">
            <v>101710140-C50</v>
          </cell>
          <cell r="B181" t="str">
            <v>101710140</v>
          </cell>
          <cell r="C181" t="str">
            <v>C50</v>
          </cell>
          <cell r="D181" t="str">
            <v>UN</v>
          </cell>
          <cell r="E181" t="str">
            <v>HAWA</v>
          </cell>
          <cell r="F181" t="str">
            <v>140</v>
          </cell>
          <cell r="G181">
            <v>50</v>
          </cell>
        </row>
        <row r="182">
          <cell r="A182" t="str">
            <v>101710140-PAL</v>
          </cell>
          <cell r="B182" t="str">
            <v>101710140</v>
          </cell>
          <cell r="C182" t="str">
            <v>PAL</v>
          </cell>
          <cell r="D182" t="str">
            <v>UN</v>
          </cell>
          <cell r="E182" t="str">
            <v>HAWA</v>
          </cell>
          <cell r="F182" t="str">
            <v>140</v>
          </cell>
          <cell r="G182">
            <v>1950</v>
          </cell>
        </row>
        <row r="183">
          <cell r="A183" t="str">
            <v>101710140-UN</v>
          </cell>
          <cell r="B183" t="str">
            <v>101710140</v>
          </cell>
          <cell r="C183" t="str">
            <v>UN</v>
          </cell>
          <cell r="D183" t="str">
            <v>UN</v>
          </cell>
          <cell r="E183" t="str">
            <v>HAWA</v>
          </cell>
          <cell r="F183" t="str">
            <v>140</v>
          </cell>
          <cell r="G183">
            <v>1</v>
          </cell>
        </row>
        <row r="184">
          <cell r="A184" t="str">
            <v>101720006-C16</v>
          </cell>
          <cell r="B184" t="str">
            <v>101720006</v>
          </cell>
          <cell r="C184" t="str">
            <v>C16</v>
          </cell>
          <cell r="D184" t="str">
            <v>UN</v>
          </cell>
          <cell r="E184" t="str">
            <v>HAWA</v>
          </cell>
          <cell r="F184" t="str">
            <v>140</v>
          </cell>
          <cell r="G184">
            <v>16</v>
          </cell>
        </row>
        <row r="185">
          <cell r="A185" t="str">
            <v>101720006-PAL</v>
          </cell>
          <cell r="B185" t="str">
            <v>101720006</v>
          </cell>
          <cell r="C185" t="str">
            <v>PAL</v>
          </cell>
          <cell r="D185" t="str">
            <v>UN</v>
          </cell>
          <cell r="E185" t="str">
            <v>HAWA</v>
          </cell>
          <cell r="F185" t="str">
            <v>140</v>
          </cell>
          <cell r="G185">
            <v>672</v>
          </cell>
        </row>
        <row r="186">
          <cell r="A186" t="str">
            <v>101720006-UN</v>
          </cell>
          <cell r="B186" t="str">
            <v>101720006</v>
          </cell>
          <cell r="C186" t="str">
            <v>UN</v>
          </cell>
          <cell r="D186" t="str">
            <v>UN</v>
          </cell>
          <cell r="E186" t="str">
            <v>HAWA</v>
          </cell>
          <cell r="F186" t="str">
            <v>140</v>
          </cell>
          <cell r="G186">
            <v>1</v>
          </cell>
        </row>
        <row r="187">
          <cell r="A187" t="str">
            <v>101800144-C72</v>
          </cell>
          <cell r="B187" t="str">
            <v>101800144</v>
          </cell>
          <cell r="C187" t="str">
            <v>C72</v>
          </cell>
          <cell r="D187" t="str">
            <v>UN</v>
          </cell>
          <cell r="E187" t="str">
            <v>HAWA</v>
          </cell>
          <cell r="F187" t="str">
            <v>182</v>
          </cell>
          <cell r="G187">
            <v>72</v>
          </cell>
        </row>
        <row r="188">
          <cell r="A188" t="str">
            <v>101800144-D18</v>
          </cell>
          <cell r="B188" t="str">
            <v>101800144</v>
          </cell>
          <cell r="C188" t="str">
            <v>D18</v>
          </cell>
          <cell r="D188" t="str">
            <v>UN</v>
          </cell>
          <cell r="E188" t="str">
            <v>HAWA</v>
          </cell>
          <cell r="F188" t="str">
            <v>182</v>
          </cell>
          <cell r="G188">
            <v>18</v>
          </cell>
        </row>
        <row r="189">
          <cell r="A189" t="str">
            <v>101800144-PAL</v>
          </cell>
          <cell r="B189" t="str">
            <v>101800144</v>
          </cell>
          <cell r="C189" t="str">
            <v>PAL</v>
          </cell>
          <cell r="D189" t="str">
            <v>UN</v>
          </cell>
          <cell r="E189" t="str">
            <v>HAWA</v>
          </cell>
          <cell r="F189" t="str">
            <v>182</v>
          </cell>
          <cell r="G189">
            <v>7056</v>
          </cell>
        </row>
        <row r="190">
          <cell r="A190" t="str">
            <v>101800144-UN</v>
          </cell>
          <cell r="B190" t="str">
            <v>101800144</v>
          </cell>
          <cell r="C190" t="str">
            <v>UN</v>
          </cell>
          <cell r="D190" t="str">
            <v>UN</v>
          </cell>
          <cell r="E190" t="str">
            <v>HAWA</v>
          </cell>
          <cell r="F190" t="str">
            <v>182</v>
          </cell>
          <cell r="G190">
            <v>1</v>
          </cell>
        </row>
        <row r="191">
          <cell r="A191" t="str">
            <v>101800146-C72</v>
          </cell>
          <cell r="B191" t="str">
            <v>101800146</v>
          </cell>
          <cell r="C191" t="str">
            <v>C72</v>
          </cell>
          <cell r="D191" t="str">
            <v>UN</v>
          </cell>
          <cell r="E191" t="str">
            <v>HAWA</v>
          </cell>
          <cell r="F191" t="str">
            <v>182</v>
          </cell>
          <cell r="G191">
            <v>72</v>
          </cell>
        </row>
        <row r="192">
          <cell r="A192" t="str">
            <v>101800146-D18</v>
          </cell>
          <cell r="B192" t="str">
            <v>101800146</v>
          </cell>
          <cell r="C192" t="str">
            <v>D18</v>
          </cell>
          <cell r="D192" t="str">
            <v>UN</v>
          </cell>
          <cell r="E192" t="str">
            <v>HAWA</v>
          </cell>
          <cell r="F192" t="str">
            <v>182</v>
          </cell>
          <cell r="G192">
            <v>18</v>
          </cell>
        </row>
        <row r="193">
          <cell r="A193" t="str">
            <v>101800146-PAL</v>
          </cell>
          <cell r="B193" t="str">
            <v>101800146</v>
          </cell>
          <cell r="C193" t="str">
            <v>PAL</v>
          </cell>
          <cell r="D193" t="str">
            <v>UN</v>
          </cell>
          <cell r="E193" t="str">
            <v>HAWA</v>
          </cell>
          <cell r="F193" t="str">
            <v>182</v>
          </cell>
          <cell r="G193">
            <v>7056</v>
          </cell>
        </row>
        <row r="194">
          <cell r="A194" t="str">
            <v>101800146-UN</v>
          </cell>
          <cell r="B194" t="str">
            <v>101800146</v>
          </cell>
          <cell r="C194" t="str">
            <v>UN</v>
          </cell>
          <cell r="D194" t="str">
            <v>UN</v>
          </cell>
          <cell r="E194" t="str">
            <v>HAWA</v>
          </cell>
          <cell r="F194" t="str">
            <v>182</v>
          </cell>
          <cell r="G194">
            <v>1</v>
          </cell>
        </row>
        <row r="195">
          <cell r="A195" t="str">
            <v>101820108-C24</v>
          </cell>
          <cell r="B195" t="str">
            <v>101820108</v>
          </cell>
          <cell r="C195" t="str">
            <v>C24</v>
          </cell>
          <cell r="D195" t="str">
            <v>UN</v>
          </cell>
          <cell r="E195" t="str">
            <v>HAWA</v>
          </cell>
          <cell r="F195" t="str">
            <v>182</v>
          </cell>
          <cell r="G195">
            <v>24</v>
          </cell>
        </row>
        <row r="196">
          <cell r="A196" t="str">
            <v>101820108-PAL</v>
          </cell>
          <cell r="B196" t="str">
            <v>101820108</v>
          </cell>
          <cell r="C196" t="str">
            <v>PAL</v>
          </cell>
          <cell r="D196" t="str">
            <v>UN</v>
          </cell>
          <cell r="E196" t="str">
            <v>HAWA</v>
          </cell>
          <cell r="F196" t="str">
            <v>182</v>
          </cell>
          <cell r="G196">
            <v>960</v>
          </cell>
        </row>
        <row r="197">
          <cell r="A197" t="str">
            <v>101820108-UN</v>
          </cell>
          <cell r="B197" t="str">
            <v>101820108</v>
          </cell>
          <cell r="C197" t="str">
            <v>UN</v>
          </cell>
          <cell r="D197" t="str">
            <v>UN</v>
          </cell>
          <cell r="E197" t="str">
            <v>HAWA</v>
          </cell>
          <cell r="F197" t="str">
            <v>182</v>
          </cell>
          <cell r="G197">
            <v>1</v>
          </cell>
        </row>
        <row r="198">
          <cell r="A198" t="str">
            <v>101920020-C24</v>
          </cell>
          <cell r="B198" t="str">
            <v>101920020</v>
          </cell>
          <cell r="C198" t="str">
            <v>C24</v>
          </cell>
          <cell r="D198" t="str">
            <v>UN</v>
          </cell>
          <cell r="E198" t="str">
            <v>HAWA</v>
          </cell>
          <cell r="F198" t="str">
            <v>184</v>
          </cell>
          <cell r="G198">
            <v>24</v>
          </cell>
        </row>
        <row r="199">
          <cell r="A199" t="str">
            <v>101920020-PAL</v>
          </cell>
          <cell r="B199" t="str">
            <v>101920020</v>
          </cell>
          <cell r="C199" t="str">
            <v>PAL</v>
          </cell>
          <cell r="D199" t="str">
            <v>UN</v>
          </cell>
          <cell r="E199" t="str">
            <v>HAWA</v>
          </cell>
          <cell r="F199" t="str">
            <v>184</v>
          </cell>
          <cell r="G199">
            <v>4464</v>
          </cell>
        </row>
        <row r="200">
          <cell r="A200" t="str">
            <v>101920020-UN</v>
          </cell>
          <cell r="B200" t="str">
            <v>101920020</v>
          </cell>
          <cell r="C200" t="str">
            <v>UN</v>
          </cell>
          <cell r="D200" t="str">
            <v>UN</v>
          </cell>
          <cell r="E200" t="str">
            <v>HAWA</v>
          </cell>
          <cell r="F200" t="str">
            <v>184</v>
          </cell>
          <cell r="G200">
            <v>1</v>
          </cell>
        </row>
        <row r="201">
          <cell r="A201" t="str">
            <v>101920021-C24</v>
          </cell>
          <cell r="B201" t="str">
            <v>101920021</v>
          </cell>
          <cell r="C201" t="str">
            <v>C24</v>
          </cell>
          <cell r="D201" t="str">
            <v>UN</v>
          </cell>
          <cell r="E201" t="str">
            <v>HAWA</v>
          </cell>
          <cell r="F201" t="str">
            <v>184</v>
          </cell>
          <cell r="G201">
            <v>24</v>
          </cell>
        </row>
        <row r="202">
          <cell r="A202" t="str">
            <v>101920021-PAL</v>
          </cell>
          <cell r="B202" t="str">
            <v>101920021</v>
          </cell>
          <cell r="C202" t="str">
            <v>PAL</v>
          </cell>
          <cell r="D202" t="str">
            <v>UN</v>
          </cell>
          <cell r="E202" t="str">
            <v>HAWA</v>
          </cell>
          <cell r="F202" t="str">
            <v>184</v>
          </cell>
          <cell r="G202">
            <v>4464</v>
          </cell>
        </row>
        <row r="203">
          <cell r="A203" t="str">
            <v>101920021-UN</v>
          </cell>
          <cell r="B203" t="str">
            <v>101920021</v>
          </cell>
          <cell r="C203" t="str">
            <v>UN</v>
          </cell>
          <cell r="D203" t="str">
            <v>UN</v>
          </cell>
          <cell r="E203" t="str">
            <v>HAWA</v>
          </cell>
          <cell r="F203" t="str">
            <v>184</v>
          </cell>
          <cell r="G203">
            <v>1</v>
          </cell>
        </row>
        <row r="204">
          <cell r="A204" t="str">
            <v>102100001-C24</v>
          </cell>
          <cell r="B204" t="str">
            <v>102100001</v>
          </cell>
          <cell r="C204" t="str">
            <v>C24</v>
          </cell>
          <cell r="D204" t="str">
            <v>UN</v>
          </cell>
          <cell r="E204" t="str">
            <v>HAWA</v>
          </cell>
          <cell r="F204" t="str">
            <v>210</v>
          </cell>
          <cell r="G204">
            <v>24</v>
          </cell>
        </row>
        <row r="205">
          <cell r="A205" t="str">
            <v>102100001-PAL</v>
          </cell>
          <cell r="B205" t="str">
            <v>102100001</v>
          </cell>
          <cell r="C205" t="str">
            <v>PAL</v>
          </cell>
          <cell r="D205" t="str">
            <v>UN</v>
          </cell>
          <cell r="E205" t="str">
            <v>HAWA</v>
          </cell>
          <cell r="F205" t="str">
            <v>210</v>
          </cell>
          <cell r="G205">
            <v>1680</v>
          </cell>
        </row>
        <row r="206">
          <cell r="A206" t="str">
            <v>102100001-UN</v>
          </cell>
          <cell r="B206" t="str">
            <v>102100001</v>
          </cell>
          <cell r="C206" t="str">
            <v>UN</v>
          </cell>
          <cell r="D206" t="str">
            <v>UN</v>
          </cell>
          <cell r="E206" t="str">
            <v>HAWA</v>
          </cell>
          <cell r="F206" t="str">
            <v>210</v>
          </cell>
          <cell r="G206">
            <v>1</v>
          </cell>
        </row>
        <row r="207">
          <cell r="A207" t="str">
            <v>102100002-C24</v>
          </cell>
          <cell r="B207" t="str">
            <v>102100002</v>
          </cell>
          <cell r="C207" t="str">
            <v>C24</v>
          </cell>
          <cell r="D207" t="str">
            <v>UN</v>
          </cell>
          <cell r="E207" t="str">
            <v>HAWA</v>
          </cell>
          <cell r="F207" t="str">
            <v>210</v>
          </cell>
          <cell r="G207">
            <v>24</v>
          </cell>
        </row>
        <row r="208">
          <cell r="A208" t="str">
            <v>102100002-PAL</v>
          </cell>
          <cell r="B208" t="str">
            <v>102100002</v>
          </cell>
          <cell r="C208" t="str">
            <v>PAL</v>
          </cell>
          <cell r="D208" t="str">
            <v>UN</v>
          </cell>
          <cell r="E208" t="str">
            <v>HAWA</v>
          </cell>
          <cell r="F208" t="str">
            <v>210</v>
          </cell>
          <cell r="G208">
            <v>1680</v>
          </cell>
        </row>
        <row r="209">
          <cell r="A209" t="str">
            <v>102100002-UN</v>
          </cell>
          <cell r="B209" t="str">
            <v>102100002</v>
          </cell>
          <cell r="C209" t="str">
            <v>UN</v>
          </cell>
          <cell r="D209" t="str">
            <v>UN</v>
          </cell>
          <cell r="E209" t="str">
            <v>HAWA</v>
          </cell>
          <cell r="F209" t="str">
            <v>210</v>
          </cell>
          <cell r="G209">
            <v>1</v>
          </cell>
        </row>
        <row r="210">
          <cell r="A210" t="str">
            <v>102140230-C16</v>
          </cell>
          <cell r="B210" t="str">
            <v>102140230</v>
          </cell>
          <cell r="C210" t="str">
            <v>C16</v>
          </cell>
          <cell r="D210" t="str">
            <v>UN</v>
          </cell>
          <cell r="E210" t="str">
            <v>HAWA</v>
          </cell>
          <cell r="F210" t="str">
            <v>210</v>
          </cell>
          <cell r="G210">
            <v>48</v>
          </cell>
        </row>
        <row r="211">
          <cell r="A211" t="str">
            <v>102140230-D03</v>
          </cell>
          <cell r="B211" t="str">
            <v>102140230</v>
          </cell>
          <cell r="C211" t="str">
            <v>D03</v>
          </cell>
          <cell r="D211" t="str">
            <v>UN</v>
          </cell>
          <cell r="E211" t="str">
            <v>HAWA</v>
          </cell>
          <cell r="F211" t="str">
            <v>210</v>
          </cell>
          <cell r="G211">
            <v>3</v>
          </cell>
        </row>
        <row r="212">
          <cell r="A212" t="str">
            <v>102140230-PAL</v>
          </cell>
          <cell r="B212" t="str">
            <v>102140230</v>
          </cell>
          <cell r="C212" t="str">
            <v>PAL</v>
          </cell>
          <cell r="D212" t="str">
            <v>UN</v>
          </cell>
          <cell r="E212" t="str">
            <v>HAWA</v>
          </cell>
          <cell r="F212" t="str">
            <v>210</v>
          </cell>
          <cell r="G212">
            <v>7776</v>
          </cell>
        </row>
        <row r="213">
          <cell r="A213" t="str">
            <v>102140230-UN</v>
          </cell>
          <cell r="B213" t="str">
            <v>102140230</v>
          </cell>
          <cell r="C213" t="str">
            <v>UN</v>
          </cell>
          <cell r="D213" t="str">
            <v>UN</v>
          </cell>
          <cell r="E213" t="str">
            <v>HAWA</v>
          </cell>
          <cell r="F213" t="str">
            <v>210</v>
          </cell>
          <cell r="G213">
            <v>1</v>
          </cell>
        </row>
        <row r="214">
          <cell r="A214" t="str">
            <v>102140240-C16</v>
          </cell>
          <cell r="B214" t="str">
            <v>102140240</v>
          </cell>
          <cell r="C214" t="str">
            <v>C16</v>
          </cell>
          <cell r="D214" t="str">
            <v>UN</v>
          </cell>
          <cell r="E214" t="str">
            <v>HAWA</v>
          </cell>
          <cell r="F214" t="str">
            <v>210</v>
          </cell>
          <cell r="G214">
            <v>48</v>
          </cell>
        </row>
        <row r="215">
          <cell r="A215" t="str">
            <v>102140240-D03</v>
          </cell>
          <cell r="B215" t="str">
            <v>102140240</v>
          </cell>
          <cell r="C215" t="str">
            <v>D03</v>
          </cell>
          <cell r="D215" t="str">
            <v>UN</v>
          </cell>
          <cell r="E215" t="str">
            <v>HAWA</v>
          </cell>
          <cell r="F215" t="str">
            <v>210</v>
          </cell>
          <cell r="G215">
            <v>3</v>
          </cell>
        </row>
        <row r="216">
          <cell r="A216" t="str">
            <v>102140240-PAL</v>
          </cell>
          <cell r="B216" t="str">
            <v>102140240</v>
          </cell>
          <cell r="C216" t="str">
            <v>PAL</v>
          </cell>
          <cell r="D216" t="str">
            <v>UN</v>
          </cell>
          <cell r="E216" t="str">
            <v>HAWA</v>
          </cell>
          <cell r="F216" t="str">
            <v>210</v>
          </cell>
          <cell r="G216">
            <v>7776</v>
          </cell>
        </row>
        <row r="217">
          <cell r="A217" t="str">
            <v>102140240-UN</v>
          </cell>
          <cell r="B217" t="str">
            <v>102140240</v>
          </cell>
          <cell r="C217" t="str">
            <v>UN</v>
          </cell>
          <cell r="D217" t="str">
            <v>UN</v>
          </cell>
          <cell r="E217" t="str">
            <v>HAWA</v>
          </cell>
          <cell r="F217" t="str">
            <v>210</v>
          </cell>
          <cell r="G217">
            <v>1</v>
          </cell>
        </row>
        <row r="218">
          <cell r="A218" t="str">
            <v>102140410-C48</v>
          </cell>
          <cell r="B218" t="str">
            <v>102140410</v>
          </cell>
          <cell r="C218" t="str">
            <v>C48</v>
          </cell>
          <cell r="D218" t="str">
            <v>UN</v>
          </cell>
          <cell r="E218" t="str">
            <v>HAWA</v>
          </cell>
          <cell r="F218" t="str">
            <v>210</v>
          </cell>
          <cell r="G218">
            <v>48</v>
          </cell>
        </row>
        <row r="219">
          <cell r="A219" t="str">
            <v>102140410-PAL</v>
          </cell>
          <cell r="B219" t="str">
            <v>102140410</v>
          </cell>
          <cell r="C219" t="str">
            <v>PAL</v>
          </cell>
          <cell r="D219" t="str">
            <v>UN</v>
          </cell>
          <cell r="E219" t="str">
            <v>HAWA</v>
          </cell>
          <cell r="F219" t="str">
            <v>210</v>
          </cell>
          <cell r="G219">
            <v>4224</v>
          </cell>
        </row>
        <row r="220">
          <cell r="A220" t="str">
            <v>102140410-UN</v>
          </cell>
          <cell r="B220" t="str">
            <v>102140410</v>
          </cell>
          <cell r="C220" t="str">
            <v>UN</v>
          </cell>
          <cell r="D220" t="str">
            <v>UN</v>
          </cell>
          <cell r="E220" t="str">
            <v>HAWA</v>
          </cell>
          <cell r="F220" t="str">
            <v>210</v>
          </cell>
          <cell r="G220">
            <v>1</v>
          </cell>
        </row>
        <row r="221">
          <cell r="A221" t="str">
            <v>102140420-C48</v>
          </cell>
          <cell r="B221" t="str">
            <v>102140420</v>
          </cell>
          <cell r="C221" t="str">
            <v>C48</v>
          </cell>
          <cell r="D221" t="str">
            <v>UN</v>
          </cell>
          <cell r="E221" t="str">
            <v>HAWA</v>
          </cell>
          <cell r="F221" t="str">
            <v>210</v>
          </cell>
          <cell r="G221">
            <v>48</v>
          </cell>
        </row>
        <row r="222">
          <cell r="A222" t="str">
            <v>102140420-PAL</v>
          </cell>
          <cell r="B222" t="str">
            <v>102140420</v>
          </cell>
          <cell r="C222" t="str">
            <v>PAL</v>
          </cell>
          <cell r="D222" t="str">
            <v>UN</v>
          </cell>
          <cell r="E222" t="str">
            <v>HAWA</v>
          </cell>
          <cell r="F222" t="str">
            <v>210</v>
          </cell>
          <cell r="G222">
            <v>4224</v>
          </cell>
        </row>
        <row r="223">
          <cell r="A223" t="str">
            <v>102140420-UN</v>
          </cell>
          <cell r="B223" t="str">
            <v>102140420</v>
          </cell>
          <cell r="C223" t="str">
            <v>UN</v>
          </cell>
          <cell r="D223" t="str">
            <v>UN</v>
          </cell>
          <cell r="E223" t="str">
            <v>HAWA</v>
          </cell>
          <cell r="F223" t="str">
            <v>210</v>
          </cell>
          <cell r="G223">
            <v>1</v>
          </cell>
        </row>
        <row r="224">
          <cell r="A224" t="str">
            <v>102200081-C12</v>
          </cell>
          <cell r="B224" t="str">
            <v>102200081</v>
          </cell>
          <cell r="C224" t="str">
            <v>C12</v>
          </cell>
          <cell r="D224" t="str">
            <v>UN</v>
          </cell>
          <cell r="E224" t="str">
            <v>HAWA</v>
          </cell>
          <cell r="F224" t="str">
            <v>220</v>
          </cell>
          <cell r="G224">
            <v>12</v>
          </cell>
        </row>
        <row r="225">
          <cell r="A225" t="str">
            <v>102200081-PAL</v>
          </cell>
          <cell r="B225" t="str">
            <v>102200081</v>
          </cell>
          <cell r="C225" t="str">
            <v>PAL</v>
          </cell>
          <cell r="D225" t="str">
            <v>UN</v>
          </cell>
          <cell r="E225" t="str">
            <v>HAWA</v>
          </cell>
          <cell r="F225" t="str">
            <v>220</v>
          </cell>
          <cell r="G225">
            <v>840</v>
          </cell>
        </row>
        <row r="226">
          <cell r="A226" t="str">
            <v>102200081-UN</v>
          </cell>
          <cell r="B226" t="str">
            <v>102200081</v>
          </cell>
          <cell r="C226" t="str">
            <v>UN</v>
          </cell>
          <cell r="D226" t="str">
            <v>UN</v>
          </cell>
          <cell r="E226" t="str">
            <v>HAWA</v>
          </cell>
          <cell r="F226" t="str">
            <v>220</v>
          </cell>
          <cell r="G226">
            <v>1</v>
          </cell>
        </row>
        <row r="227">
          <cell r="A227" t="str">
            <v>102200082-C12</v>
          </cell>
          <cell r="B227" t="str">
            <v>102200082</v>
          </cell>
          <cell r="C227" t="str">
            <v>C12</v>
          </cell>
          <cell r="D227" t="str">
            <v>UN</v>
          </cell>
          <cell r="E227" t="str">
            <v>HAWA</v>
          </cell>
          <cell r="F227" t="str">
            <v>220</v>
          </cell>
          <cell r="G227">
            <v>12</v>
          </cell>
        </row>
        <row r="228">
          <cell r="A228" t="str">
            <v>102200082-PAL</v>
          </cell>
          <cell r="B228" t="str">
            <v>102200082</v>
          </cell>
          <cell r="C228" t="str">
            <v>PAL</v>
          </cell>
          <cell r="D228" t="str">
            <v>UN</v>
          </cell>
          <cell r="E228" t="str">
            <v>HAWA</v>
          </cell>
          <cell r="F228" t="str">
            <v>220</v>
          </cell>
          <cell r="G228">
            <v>840</v>
          </cell>
        </row>
        <row r="229">
          <cell r="A229" t="str">
            <v>102200082-UN</v>
          </cell>
          <cell r="B229" t="str">
            <v>102200082</v>
          </cell>
          <cell r="C229" t="str">
            <v>UN</v>
          </cell>
          <cell r="D229" t="str">
            <v>UN</v>
          </cell>
          <cell r="E229" t="str">
            <v>HAWA</v>
          </cell>
          <cell r="F229" t="str">
            <v>220</v>
          </cell>
          <cell r="G229">
            <v>1</v>
          </cell>
        </row>
        <row r="230">
          <cell r="A230" t="str">
            <v>102200083-C24</v>
          </cell>
          <cell r="B230" t="str">
            <v>102200083</v>
          </cell>
          <cell r="C230" t="str">
            <v>C24</v>
          </cell>
          <cell r="D230" t="str">
            <v>UN</v>
          </cell>
          <cell r="E230" t="str">
            <v>HAWA</v>
          </cell>
          <cell r="F230" t="str">
            <v>220</v>
          </cell>
          <cell r="G230">
            <v>24</v>
          </cell>
        </row>
        <row r="231">
          <cell r="A231" t="str">
            <v>102200083-PAL</v>
          </cell>
          <cell r="B231" t="str">
            <v>102200083</v>
          </cell>
          <cell r="C231" t="str">
            <v>PAL</v>
          </cell>
          <cell r="D231" t="str">
            <v>UN</v>
          </cell>
          <cell r="E231" t="str">
            <v>HAWA</v>
          </cell>
          <cell r="F231" t="str">
            <v>220</v>
          </cell>
          <cell r="G231">
            <v>2880</v>
          </cell>
        </row>
        <row r="232">
          <cell r="A232" t="str">
            <v>102200083-UN</v>
          </cell>
          <cell r="B232" t="str">
            <v>102200083</v>
          </cell>
          <cell r="C232" t="str">
            <v>UN</v>
          </cell>
          <cell r="D232" t="str">
            <v>UN</v>
          </cell>
          <cell r="E232" t="str">
            <v>HAWA</v>
          </cell>
          <cell r="F232" t="str">
            <v>220</v>
          </cell>
          <cell r="G232">
            <v>1</v>
          </cell>
        </row>
        <row r="233">
          <cell r="A233" t="str">
            <v>102200084-C12</v>
          </cell>
          <cell r="B233" t="str">
            <v>102200084</v>
          </cell>
          <cell r="C233" t="str">
            <v>C12</v>
          </cell>
          <cell r="D233" t="str">
            <v>UN</v>
          </cell>
          <cell r="E233" t="str">
            <v>HAWA</v>
          </cell>
          <cell r="F233" t="str">
            <v>220</v>
          </cell>
          <cell r="G233">
            <v>12</v>
          </cell>
        </row>
        <row r="234">
          <cell r="A234" t="str">
            <v>102200084-PAL</v>
          </cell>
          <cell r="B234" t="str">
            <v>102200084</v>
          </cell>
          <cell r="C234" t="str">
            <v>PAL</v>
          </cell>
          <cell r="D234" t="str">
            <v>UN</v>
          </cell>
          <cell r="E234" t="str">
            <v>HAWA</v>
          </cell>
          <cell r="F234" t="str">
            <v>220</v>
          </cell>
          <cell r="G234">
            <v>1152</v>
          </cell>
        </row>
        <row r="235">
          <cell r="A235" t="str">
            <v>102200084-UN</v>
          </cell>
          <cell r="B235" t="str">
            <v>102200084</v>
          </cell>
          <cell r="C235" t="str">
            <v>UN</v>
          </cell>
          <cell r="D235" t="str">
            <v>UN</v>
          </cell>
          <cell r="E235" t="str">
            <v>HAWA</v>
          </cell>
          <cell r="F235" t="str">
            <v>220</v>
          </cell>
          <cell r="G235">
            <v>1</v>
          </cell>
        </row>
        <row r="236">
          <cell r="A236" t="str">
            <v>102200085-C12</v>
          </cell>
          <cell r="B236" t="str">
            <v>102200085</v>
          </cell>
          <cell r="C236" t="str">
            <v>C12</v>
          </cell>
          <cell r="D236" t="str">
            <v>UN</v>
          </cell>
          <cell r="E236" t="str">
            <v>HAWA</v>
          </cell>
          <cell r="F236" t="str">
            <v>220</v>
          </cell>
          <cell r="G236">
            <v>12</v>
          </cell>
        </row>
        <row r="237">
          <cell r="A237" t="str">
            <v>102200085-PAL</v>
          </cell>
          <cell r="B237" t="str">
            <v>102200085</v>
          </cell>
          <cell r="C237" t="str">
            <v>PAL</v>
          </cell>
          <cell r="D237" t="str">
            <v>UN</v>
          </cell>
          <cell r="E237" t="str">
            <v>HAWA</v>
          </cell>
          <cell r="F237" t="str">
            <v>220</v>
          </cell>
          <cell r="G237">
            <v>840</v>
          </cell>
        </row>
        <row r="238">
          <cell r="A238" t="str">
            <v>102200085-UN</v>
          </cell>
          <cell r="B238" t="str">
            <v>102200085</v>
          </cell>
          <cell r="C238" t="str">
            <v>UN</v>
          </cell>
          <cell r="D238" t="str">
            <v>UN</v>
          </cell>
          <cell r="E238" t="str">
            <v>HAWA</v>
          </cell>
          <cell r="F238" t="str">
            <v>220</v>
          </cell>
          <cell r="G238">
            <v>1</v>
          </cell>
        </row>
        <row r="239">
          <cell r="A239" t="str">
            <v>102200086-C24</v>
          </cell>
          <cell r="B239" t="str">
            <v>102200086</v>
          </cell>
          <cell r="C239" t="str">
            <v>C24</v>
          </cell>
          <cell r="D239" t="str">
            <v>UN</v>
          </cell>
          <cell r="E239" t="str">
            <v>HAWA</v>
          </cell>
          <cell r="F239" t="str">
            <v>220</v>
          </cell>
          <cell r="G239">
            <v>24</v>
          </cell>
        </row>
        <row r="240">
          <cell r="A240" t="str">
            <v>102200086-UN</v>
          </cell>
          <cell r="B240" t="str">
            <v>102200086</v>
          </cell>
          <cell r="C240" t="str">
            <v>UN</v>
          </cell>
          <cell r="D240" t="str">
            <v>UN</v>
          </cell>
          <cell r="E240" t="str">
            <v>HAWA</v>
          </cell>
          <cell r="F240" t="str">
            <v>220</v>
          </cell>
          <cell r="G240">
            <v>1</v>
          </cell>
        </row>
        <row r="241">
          <cell r="A241" t="str">
            <v>102300260-C12</v>
          </cell>
          <cell r="B241" t="str">
            <v>102300260</v>
          </cell>
          <cell r="C241" t="str">
            <v>C12</v>
          </cell>
          <cell r="D241" t="str">
            <v>UN</v>
          </cell>
          <cell r="E241" t="str">
            <v>HAWA</v>
          </cell>
          <cell r="F241" t="str">
            <v>230</v>
          </cell>
          <cell r="G241">
            <v>12</v>
          </cell>
        </row>
        <row r="242">
          <cell r="A242" t="str">
            <v>102300260-PAL</v>
          </cell>
          <cell r="B242" t="str">
            <v>102300260</v>
          </cell>
          <cell r="C242" t="str">
            <v>PAL</v>
          </cell>
          <cell r="D242" t="str">
            <v>UN</v>
          </cell>
          <cell r="E242" t="str">
            <v>HAWA</v>
          </cell>
          <cell r="F242" t="str">
            <v>230</v>
          </cell>
          <cell r="G242">
            <v>1680</v>
          </cell>
        </row>
        <row r="243">
          <cell r="A243" t="str">
            <v>102300260-UN</v>
          </cell>
          <cell r="B243" t="str">
            <v>102300260</v>
          </cell>
          <cell r="C243" t="str">
            <v>UN</v>
          </cell>
          <cell r="D243" t="str">
            <v>UN</v>
          </cell>
          <cell r="E243" t="str">
            <v>HAWA</v>
          </cell>
          <cell r="F243" t="str">
            <v>230</v>
          </cell>
          <cell r="G243">
            <v>1</v>
          </cell>
        </row>
        <row r="244">
          <cell r="A244" t="str">
            <v>102310110-C24</v>
          </cell>
          <cell r="B244" t="str">
            <v>102310110</v>
          </cell>
          <cell r="C244" t="str">
            <v>C24</v>
          </cell>
          <cell r="D244" t="str">
            <v>UN</v>
          </cell>
          <cell r="E244" t="str">
            <v>HAWA</v>
          </cell>
          <cell r="F244" t="str">
            <v>230</v>
          </cell>
          <cell r="G244">
            <v>24</v>
          </cell>
        </row>
        <row r="245">
          <cell r="A245" t="str">
            <v>102310110-PAL</v>
          </cell>
          <cell r="B245" t="str">
            <v>102310110</v>
          </cell>
          <cell r="C245" t="str">
            <v>PAL</v>
          </cell>
          <cell r="D245" t="str">
            <v>UN</v>
          </cell>
          <cell r="E245" t="str">
            <v>HAWA</v>
          </cell>
          <cell r="F245" t="str">
            <v>230</v>
          </cell>
          <cell r="G245">
            <v>3024</v>
          </cell>
        </row>
        <row r="246">
          <cell r="A246" t="str">
            <v>102310110-UN</v>
          </cell>
          <cell r="B246" t="str">
            <v>102310110</v>
          </cell>
          <cell r="C246" t="str">
            <v>UN</v>
          </cell>
          <cell r="D246" t="str">
            <v>UN</v>
          </cell>
          <cell r="E246" t="str">
            <v>HAWA</v>
          </cell>
          <cell r="F246" t="str">
            <v>230</v>
          </cell>
          <cell r="G246">
            <v>1</v>
          </cell>
        </row>
        <row r="247">
          <cell r="A247" t="str">
            <v>102310250-C06</v>
          </cell>
          <cell r="B247" t="str">
            <v>102310250</v>
          </cell>
          <cell r="C247" t="str">
            <v>C06</v>
          </cell>
          <cell r="D247" t="str">
            <v>UN</v>
          </cell>
          <cell r="E247" t="str">
            <v>HAWA</v>
          </cell>
          <cell r="F247" t="str">
            <v>230</v>
          </cell>
          <cell r="G247">
            <v>96</v>
          </cell>
        </row>
        <row r="248">
          <cell r="A248" t="str">
            <v>102310250-D16</v>
          </cell>
          <cell r="B248" t="str">
            <v>102310250</v>
          </cell>
          <cell r="C248" t="str">
            <v>D16</v>
          </cell>
          <cell r="D248" t="str">
            <v>UN</v>
          </cell>
          <cell r="E248" t="str">
            <v>HAWA</v>
          </cell>
          <cell r="F248" t="str">
            <v>230</v>
          </cell>
          <cell r="G248">
            <v>16</v>
          </cell>
        </row>
        <row r="249">
          <cell r="A249" t="str">
            <v>102310250-PAL</v>
          </cell>
          <cell r="B249" t="str">
            <v>102310250</v>
          </cell>
          <cell r="C249" t="str">
            <v>PAL</v>
          </cell>
          <cell r="D249" t="str">
            <v>UN</v>
          </cell>
          <cell r="E249" t="str">
            <v>HAWA</v>
          </cell>
          <cell r="F249" t="str">
            <v>230</v>
          </cell>
          <cell r="G249">
            <v>5376</v>
          </cell>
        </row>
        <row r="250">
          <cell r="A250" t="str">
            <v>102310250-UN</v>
          </cell>
          <cell r="B250" t="str">
            <v>102310250</v>
          </cell>
          <cell r="C250" t="str">
            <v>UN</v>
          </cell>
          <cell r="D250" t="str">
            <v>UN</v>
          </cell>
          <cell r="E250" t="str">
            <v>HAWA</v>
          </cell>
          <cell r="F250" t="str">
            <v>230</v>
          </cell>
          <cell r="G250">
            <v>1</v>
          </cell>
        </row>
        <row r="251">
          <cell r="A251" t="str">
            <v>102320050-C24</v>
          </cell>
          <cell r="B251" t="str">
            <v>102320050</v>
          </cell>
          <cell r="C251" t="str">
            <v>C24</v>
          </cell>
          <cell r="D251" t="str">
            <v>UN</v>
          </cell>
          <cell r="E251" t="str">
            <v>HAWA</v>
          </cell>
          <cell r="F251" t="str">
            <v>230</v>
          </cell>
          <cell r="G251">
            <v>288</v>
          </cell>
        </row>
        <row r="252">
          <cell r="A252" t="str">
            <v>102320050-D12</v>
          </cell>
          <cell r="B252" t="str">
            <v>102320050</v>
          </cell>
          <cell r="C252" t="str">
            <v>D12</v>
          </cell>
          <cell r="D252" t="str">
            <v>UN</v>
          </cell>
          <cell r="E252" t="str">
            <v>HAWA</v>
          </cell>
          <cell r="F252" t="str">
            <v>230</v>
          </cell>
          <cell r="G252">
            <v>12</v>
          </cell>
        </row>
        <row r="253">
          <cell r="A253" t="str">
            <v>102320050-PAL</v>
          </cell>
          <cell r="B253" t="str">
            <v>102320050</v>
          </cell>
          <cell r="C253" t="str">
            <v>PAL</v>
          </cell>
          <cell r="D253" t="str">
            <v>UN</v>
          </cell>
          <cell r="E253" t="str">
            <v>HAWA</v>
          </cell>
          <cell r="F253" t="str">
            <v>230</v>
          </cell>
          <cell r="G253">
            <v>31104</v>
          </cell>
        </row>
        <row r="254">
          <cell r="A254" t="str">
            <v>102320050-UN</v>
          </cell>
          <cell r="B254" t="str">
            <v>102320050</v>
          </cell>
          <cell r="C254" t="str">
            <v>UN</v>
          </cell>
          <cell r="D254" t="str">
            <v>UN</v>
          </cell>
          <cell r="E254" t="str">
            <v>HAWA</v>
          </cell>
          <cell r="F254" t="str">
            <v>230</v>
          </cell>
          <cell r="G254">
            <v>1</v>
          </cell>
        </row>
        <row r="255">
          <cell r="A255" t="str">
            <v>102320340-C09</v>
          </cell>
          <cell r="B255" t="str">
            <v>102320340</v>
          </cell>
          <cell r="C255" t="str">
            <v>C09</v>
          </cell>
          <cell r="D255" t="str">
            <v>UN</v>
          </cell>
          <cell r="E255" t="str">
            <v>HAWA</v>
          </cell>
          <cell r="F255" t="str">
            <v>230</v>
          </cell>
          <cell r="G255">
            <v>9</v>
          </cell>
        </row>
        <row r="256">
          <cell r="A256" t="str">
            <v>102320340-PAL</v>
          </cell>
          <cell r="B256" t="str">
            <v>102320340</v>
          </cell>
          <cell r="C256" t="str">
            <v>PAL</v>
          </cell>
          <cell r="D256" t="str">
            <v>UN</v>
          </cell>
          <cell r="E256" t="str">
            <v>HAWA</v>
          </cell>
          <cell r="F256" t="str">
            <v>230</v>
          </cell>
          <cell r="G256">
            <v>720</v>
          </cell>
        </row>
        <row r="257">
          <cell r="A257" t="str">
            <v>102320340-UN</v>
          </cell>
          <cell r="B257" t="str">
            <v>102320340</v>
          </cell>
          <cell r="C257" t="str">
            <v>UN</v>
          </cell>
          <cell r="D257" t="str">
            <v>UN</v>
          </cell>
          <cell r="E257" t="str">
            <v>HAWA</v>
          </cell>
          <cell r="F257" t="str">
            <v>230</v>
          </cell>
          <cell r="G257">
            <v>1</v>
          </cell>
        </row>
        <row r="258">
          <cell r="A258" t="str">
            <v>102400070-C18</v>
          </cell>
          <cell r="B258" t="str">
            <v>102400070</v>
          </cell>
          <cell r="C258" t="str">
            <v>C18</v>
          </cell>
          <cell r="D258" t="str">
            <v>UN</v>
          </cell>
          <cell r="E258" t="str">
            <v>HAWA</v>
          </cell>
          <cell r="F258" t="str">
            <v>224</v>
          </cell>
          <cell r="G258">
            <v>18</v>
          </cell>
        </row>
        <row r="259">
          <cell r="A259" t="str">
            <v>102400070-PAL</v>
          </cell>
          <cell r="B259" t="str">
            <v>102400070</v>
          </cell>
          <cell r="C259" t="str">
            <v>PAL</v>
          </cell>
          <cell r="D259" t="str">
            <v>UN</v>
          </cell>
          <cell r="E259" t="str">
            <v>HAWA</v>
          </cell>
          <cell r="F259" t="str">
            <v>224</v>
          </cell>
          <cell r="G259">
            <v>1260</v>
          </cell>
        </row>
        <row r="260">
          <cell r="A260" t="str">
            <v>102400070-UN</v>
          </cell>
          <cell r="B260" t="str">
            <v>102400070</v>
          </cell>
          <cell r="C260" t="str">
            <v>UN</v>
          </cell>
          <cell r="D260" t="str">
            <v>UN</v>
          </cell>
          <cell r="E260" t="str">
            <v>HAWA</v>
          </cell>
          <cell r="F260" t="str">
            <v>224</v>
          </cell>
          <cell r="G260">
            <v>1</v>
          </cell>
        </row>
        <row r="261">
          <cell r="A261" t="str">
            <v>102500001-C12</v>
          </cell>
          <cell r="B261" t="str">
            <v>102500001</v>
          </cell>
          <cell r="C261" t="str">
            <v>C12</v>
          </cell>
          <cell r="D261" t="str">
            <v>UN</v>
          </cell>
          <cell r="E261" t="str">
            <v>HAWA</v>
          </cell>
          <cell r="F261" t="str">
            <v>240</v>
          </cell>
          <cell r="G261">
            <v>12</v>
          </cell>
        </row>
        <row r="262">
          <cell r="A262" t="str">
            <v>102500001-PAL</v>
          </cell>
          <cell r="B262" t="str">
            <v>102500001</v>
          </cell>
          <cell r="C262" t="str">
            <v>PAL</v>
          </cell>
          <cell r="D262" t="str">
            <v>UN</v>
          </cell>
          <cell r="E262" t="str">
            <v>HAWA</v>
          </cell>
          <cell r="F262" t="str">
            <v>240</v>
          </cell>
          <cell r="G262">
            <v>2400</v>
          </cell>
        </row>
        <row r="263">
          <cell r="A263" t="str">
            <v>102500001-UN</v>
          </cell>
          <cell r="B263" t="str">
            <v>102500001</v>
          </cell>
          <cell r="C263" t="str">
            <v>UN</v>
          </cell>
          <cell r="D263" t="str">
            <v>UN</v>
          </cell>
          <cell r="E263" t="str">
            <v>HAWA</v>
          </cell>
          <cell r="F263" t="str">
            <v>240</v>
          </cell>
          <cell r="G263">
            <v>1</v>
          </cell>
        </row>
        <row r="264">
          <cell r="A264" t="str">
            <v>102500002-C12</v>
          </cell>
          <cell r="B264" t="str">
            <v>102500002</v>
          </cell>
          <cell r="C264" t="str">
            <v>C12</v>
          </cell>
          <cell r="D264" t="str">
            <v>UN</v>
          </cell>
          <cell r="E264" t="str">
            <v>HAWA</v>
          </cell>
          <cell r="F264" t="str">
            <v>240</v>
          </cell>
          <cell r="G264">
            <v>12</v>
          </cell>
        </row>
        <row r="265">
          <cell r="A265" t="str">
            <v>102500002-PAL</v>
          </cell>
          <cell r="B265" t="str">
            <v>102500002</v>
          </cell>
          <cell r="C265" t="str">
            <v>PAL</v>
          </cell>
          <cell r="D265" t="str">
            <v>UN</v>
          </cell>
          <cell r="E265" t="str">
            <v>HAWA</v>
          </cell>
          <cell r="F265" t="str">
            <v>240</v>
          </cell>
          <cell r="G265">
            <v>2400</v>
          </cell>
        </row>
        <row r="266">
          <cell r="A266" t="str">
            <v>102500002-UN</v>
          </cell>
          <cell r="B266" t="str">
            <v>102500002</v>
          </cell>
          <cell r="C266" t="str">
            <v>UN</v>
          </cell>
          <cell r="D266" t="str">
            <v>UN</v>
          </cell>
          <cell r="E266" t="str">
            <v>HAWA</v>
          </cell>
          <cell r="F266" t="str">
            <v>240</v>
          </cell>
          <cell r="G266">
            <v>1</v>
          </cell>
        </row>
        <row r="267">
          <cell r="A267" t="str">
            <v>102500003-C06</v>
          </cell>
          <cell r="B267" t="str">
            <v>102500003</v>
          </cell>
          <cell r="C267" t="str">
            <v>C06</v>
          </cell>
          <cell r="D267" t="str">
            <v>UN</v>
          </cell>
          <cell r="E267" t="str">
            <v>HAWA</v>
          </cell>
          <cell r="F267" t="str">
            <v>240</v>
          </cell>
          <cell r="G267">
            <v>6</v>
          </cell>
        </row>
        <row r="268">
          <cell r="A268" t="str">
            <v>102500003-PAL</v>
          </cell>
          <cell r="B268" t="str">
            <v>102500003</v>
          </cell>
          <cell r="C268" t="str">
            <v>PAL</v>
          </cell>
          <cell r="D268" t="str">
            <v>UN</v>
          </cell>
          <cell r="E268" t="str">
            <v>HAWA</v>
          </cell>
          <cell r="F268" t="str">
            <v>240</v>
          </cell>
          <cell r="G268">
            <v>1260</v>
          </cell>
        </row>
        <row r="269">
          <cell r="A269" t="str">
            <v>102500003-UN</v>
          </cell>
          <cell r="B269" t="str">
            <v>102500003</v>
          </cell>
          <cell r="C269" t="str">
            <v>UN</v>
          </cell>
          <cell r="D269" t="str">
            <v>UN</v>
          </cell>
          <cell r="E269" t="str">
            <v>HAWA</v>
          </cell>
          <cell r="F269" t="str">
            <v>240</v>
          </cell>
          <cell r="G269">
            <v>1</v>
          </cell>
        </row>
        <row r="270">
          <cell r="A270" t="str">
            <v>102500004-C06</v>
          </cell>
          <cell r="B270" t="str">
            <v>102500004</v>
          </cell>
          <cell r="C270" t="str">
            <v>C06</v>
          </cell>
          <cell r="D270" t="str">
            <v>UN</v>
          </cell>
          <cell r="E270" t="str">
            <v>HAWA</v>
          </cell>
          <cell r="F270" t="str">
            <v>240</v>
          </cell>
          <cell r="G270">
            <v>6</v>
          </cell>
        </row>
        <row r="271">
          <cell r="A271" t="str">
            <v>102500004-PAL</v>
          </cell>
          <cell r="B271" t="str">
            <v>102500004</v>
          </cell>
          <cell r="C271" t="str">
            <v>PAL</v>
          </cell>
          <cell r="D271" t="str">
            <v>UN</v>
          </cell>
          <cell r="E271" t="str">
            <v>HAWA</v>
          </cell>
          <cell r="F271" t="str">
            <v>240</v>
          </cell>
          <cell r="G271">
            <v>1260</v>
          </cell>
        </row>
        <row r="272">
          <cell r="A272" t="str">
            <v>102500004-UN</v>
          </cell>
          <cell r="B272" t="str">
            <v>102500004</v>
          </cell>
          <cell r="C272" t="str">
            <v>UN</v>
          </cell>
          <cell r="D272" t="str">
            <v>UN</v>
          </cell>
          <cell r="E272" t="str">
            <v>HAWA</v>
          </cell>
          <cell r="F272" t="str">
            <v>240</v>
          </cell>
          <cell r="G272">
            <v>1</v>
          </cell>
        </row>
        <row r="273">
          <cell r="A273" t="str">
            <v>102500005-C06</v>
          </cell>
          <cell r="B273" t="str">
            <v>102500005</v>
          </cell>
          <cell r="C273" t="str">
            <v>C06</v>
          </cell>
          <cell r="D273" t="str">
            <v>UN</v>
          </cell>
          <cell r="E273" t="str">
            <v>HAWA</v>
          </cell>
          <cell r="F273" t="str">
            <v>240</v>
          </cell>
          <cell r="G273">
            <v>6</v>
          </cell>
        </row>
        <row r="274">
          <cell r="A274" t="str">
            <v>102500005-PAL</v>
          </cell>
          <cell r="B274" t="str">
            <v>102500005</v>
          </cell>
          <cell r="C274" t="str">
            <v>PAL</v>
          </cell>
          <cell r="D274" t="str">
            <v>UN</v>
          </cell>
          <cell r="E274" t="str">
            <v>HAWA</v>
          </cell>
          <cell r="F274" t="str">
            <v>240</v>
          </cell>
          <cell r="G274">
            <v>1260</v>
          </cell>
        </row>
        <row r="275">
          <cell r="A275" t="str">
            <v>102500005-UN</v>
          </cell>
          <cell r="B275" t="str">
            <v>102500005</v>
          </cell>
          <cell r="C275" t="str">
            <v>UN</v>
          </cell>
          <cell r="D275" t="str">
            <v>UN</v>
          </cell>
          <cell r="E275" t="str">
            <v>HAWA</v>
          </cell>
          <cell r="F275" t="str">
            <v>240</v>
          </cell>
          <cell r="G275">
            <v>1</v>
          </cell>
        </row>
        <row r="276">
          <cell r="A276" t="str">
            <v>102500007-C06</v>
          </cell>
          <cell r="B276" t="str">
            <v>102500007</v>
          </cell>
          <cell r="C276" t="str">
            <v>C06</v>
          </cell>
          <cell r="D276" t="str">
            <v>UN</v>
          </cell>
          <cell r="E276" t="str">
            <v>HAWA</v>
          </cell>
          <cell r="F276" t="str">
            <v>240</v>
          </cell>
          <cell r="G276">
            <v>6</v>
          </cell>
        </row>
        <row r="277">
          <cell r="A277" t="str">
            <v>102500007-PAL</v>
          </cell>
          <cell r="B277" t="str">
            <v>102500007</v>
          </cell>
          <cell r="C277" t="str">
            <v>PAL</v>
          </cell>
          <cell r="D277" t="str">
            <v>UN</v>
          </cell>
          <cell r="E277" t="str">
            <v>HAWA</v>
          </cell>
          <cell r="F277" t="str">
            <v>240</v>
          </cell>
          <cell r="G277">
            <v>1260</v>
          </cell>
        </row>
        <row r="278">
          <cell r="A278" t="str">
            <v>102500007-UN</v>
          </cell>
          <cell r="B278" t="str">
            <v>102500007</v>
          </cell>
          <cell r="C278" t="str">
            <v>UN</v>
          </cell>
          <cell r="D278" t="str">
            <v>UN</v>
          </cell>
          <cell r="E278" t="str">
            <v>HAWA</v>
          </cell>
          <cell r="F278" t="str">
            <v>240</v>
          </cell>
          <cell r="G278">
            <v>1</v>
          </cell>
        </row>
        <row r="279">
          <cell r="A279" t="str">
            <v>102500008-C06</v>
          </cell>
          <cell r="B279" t="str">
            <v>102500008</v>
          </cell>
          <cell r="C279" t="str">
            <v>C06</v>
          </cell>
          <cell r="D279" t="str">
            <v>UN</v>
          </cell>
          <cell r="E279" t="str">
            <v>HAWA</v>
          </cell>
          <cell r="F279" t="str">
            <v>240</v>
          </cell>
          <cell r="G279">
            <v>6</v>
          </cell>
        </row>
        <row r="280">
          <cell r="A280" t="str">
            <v>102500008-PAL</v>
          </cell>
          <cell r="B280" t="str">
            <v>102500008</v>
          </cell>
          <cell r="C280" t="str">
            <v>PAL</v>
          </cell>
          <cell r="D280" t="str">
            <v>UN</v>
          </cell>
          <cell r="E280" t="str">
            <v>HAWA</v>
          </cell>
          <cell r="F280" t="str">
            <v>240</v>
          </cell>
          <cell r="G280">
            <v>1260</v>
          </cell>
        </row>
        <row r="281">
          <cell r="A281" t="str">
            <v>102500008-UN</v>
          </cell>
          <cell r="B281" t="str">
            <v>102500008</v>
          </cell>
          <cell r="C281" t="str">
            <v>UN</v>
          </cell>
          <cell r="D281" t="str">
            <v>UN</v>
          </cell>
          <cell r="E281" t="str">
            <v>HAWA</v>
          </cell>
          <cell r="F281" t="str">
            <v>240</v>
          </cell>
          <cell r="G281">
            <v>1</v>
          </cell>
        </row>
        <row r="282">
          <cell r="A282" t="str">
            <v>102500009-C14</v>
          </cell>
          <cell r="B282" t="str">
            <v>102500009</v>
          </cell>
          <cell r="C282" t="str">
            <v>C14</v>
          </cell>
          <cell r="D282" t="str">
            <v>UN</v>
          </cell>
          <cell r="E282" t="str">
            <v>HAWA</v>
          </cell>
          <cell r="F282" t="str">
            <v>240</v>
          </cell>
          <cell r="G282">
            <v>14</v>
          </cell>
        </row>
        <row r="283">
          <cell r="A283" t="str">
            <v>102500009-PAL</v>
          </cell>
          <cell r="B283" t="str">
            <v>102500009</v>
          </cell>
          <cell r="C283" t="str">
            <v>PAL</v>
          </cell>
          <cell r="D283" t="str">
            <v>UN</v>
          </cell>
          <cell r="E283" t="str">
            <v>HAWA</v>
          </cell>
          <cell r="F283" t="str">
            <v>240</v>
          </cell>
          <cell r="G283">
            <v>840</v>
          </cell>
        </row>
        <row r="284">
          <cell r="A284" t="str">
            <v>102500009-UN</v>
          </cell>
          <cell r="B284" t="str">
            <v>102500009</v>
          </cell>
          <cell r="C284" t="str">
            <v>UN</v>
          </cell>
          <cell r="D284" t="str">
            <v>UN</v>
          </cell>
          <cell r="E284" t="str">
            <v>HAWA</v>
          </cell>
          <cell r="F284" t="str">
            <v>240</v>
          </cell>
          <cell r="G284">
            <v>1</v>
          </cell>
        </row>
        <row r="285">
          <cell r="A285" t="str">
            <v>102500010-C15</v>
          </cell>
          <cell r="B285" t="str">
            <v>102500010</v>
          </cell>
          <cell r="C285" t="str">
            <v>C15</v>
          </cell>
          <cell r="D285" t="str">
            <v>UN</v>
          </cell>
          <cell r="E285" t="str">
            <v>HAWA</v>
          </cell>
          <cell r="F285" t="str">
            <v>240</v>
          </cell>
          <cell r="G285">
            <v>15</v>
          </cell>
        </row>
        <row r="286">
          <cell r="A286" t="str">
            <v>102500010-PAL</v>
          </cell>
          <cell r="B286" t="str">
            <v>102500010</v>
          </cell>
          <cell r="C286" t="str">
            <v>PAL</v>
          </cell>
          <cell r="D286" t="str">
            <v>UN</v>
          </cell>
          <cell r="E286" t="str">
            <v>HAWA</v>
          </cell>
          <cell r="F286" t="str">
            <v>240</v>
          </cell>
          <cell r="G286">
            <v>900</v>
          </cell>
        </row>
        <row r="287">
          <cell r="A287" t="str">
            <v>102500010-UN</v>
          </cell>
          <cell r="B287" t="str">
            <v>102500010</v>
          </cell>
          <cell r="C287" t="str">
            <v>UN</v>
          </cell>
          <cell r="D287" t="str">
            <v>UN</v>
          </cell>
          <cell r="E287" t="str">
            <v>HAWA</v>
          </cell>
          <cell r="F287" t="str">
            <v>240</v>
          </cell>
          <cell r="G287">
            <v>1</v>
          </cell>
        </row>
        <row r="288">
          <cell r="A288" t="str">
            <v>102500011-C12</v>
          </cell>
          <cell r="B288" t="str">
            <v>102500011</v>
          </cell>
          <cell r="C288" t="str">
            <v>C12</v>
          </cell>
          <cell r="D288" t="str">
            <v>UN</v>
          </cell>
          <cell r="E288" t="str">
            <v>HAWA</v>
          </cell>
          <cell r="F288" t="str">
            <v>240</v>
          </cell>
          <cell r="G288">
            <v>12</v>
          </cell>
        </row>
        <row r="289">
          <cell r="A289" t="str">
            <v>102500011-PAL</v>
          </cell>
          <cell r="B289" t="str">
            <v>102500011</v>
          </cell>
          <cell r="C289" t="str">
            <v>PAL</v>
          </cell>
          <cell r="D289" t="str">
            <v>UN</v>
          </cell>
          <cell r="E289" t="str">
            <v>HAWA</v>
          </cell>
          <cell r="F289" t="str">
            <v>240</v>
          </cell>
          <cell r="G289">
            <v>300</v>
          </cell>
        </row>
        <row r="290">
          <cell r="A290" t="str">
            <v>102500011-UN</v>
          </cell>
          <cell r="B290" t="str">
            <v>102500011</v>
          </cell>
          <cell r="C290" t="str">
            <v>UN</v>
          </cell>
          <cell r="D290" t="str">
            <v>UN</v>
          </cell>
          <cell r="E290" t="str">
            <v>HAWA</v>
          </cell>
          <cell r="F290" t="str">
            <v>240</v>
          </cell>
          <cell r="G290">
            <v>1</v>
          </cell>
        </row>
        <row r="291">
          <cell r="A291" t="str">
            <v>102500012-C12</v>
          </cell>
          <cell r="B291" t="str">
            <v>102500012</v>
          </cell>
          <cell r="C291" t="str">
            <v>C12</v>
          </cell>
          <cell r="D291" t="str">
            <v>UN</v>
          </cell>
          <cell r="E291" t="str">
            <v>HAWA</v>
          </cell>
          <cell r="F291" t="str">
            <v>240</v>
          </cell>
          <cell r="G291">
            <v>12</v>
          </cell>
        </row>
        <row r="292">
          <cell r="A292" t="str">
            <v>102500012-PAL</v>
          </cell>
          <cell r="B292" t="str">
            <v>102500012</v>
          </cell>
          <cell r="C292" t="str">
            <v>PAL</v>
          </cell>
          <cell r="D292" t="str">
            <v>UN</v>
          </cell>
          <cell r="E292" t="str">
            <v>HAWA</v>
          </cell>
          <cell r="F292" t="str">
            <v>240</v>
          </cell>
          <cell r="G292">
            <v>480</v>
          </cell>
        </row>
        <row r="293">
          <cell r="A293" t="str">
            <v>102500012-UN</v>
          </cell>
          <cell r="B293" t="str">
            <v>102500012</v>
          </cell>
          <cell r="C293" t="str">
            <v>UN</v>
          </cell>
          <cell r="D293" t="str">
            <v>UN</v>
          </cell>
          <cell r="E293" t="str">
            <v>HAWA</v>
          </cell>
          <cell r="F293" t="str">
            <v>240</v>
          </cell>
          <cell r="G293">
            <v>1</v>
          </cell>
        </row>
        <row r="294">
          <cell r="A294" t="str">
            <v>102500016-C12</v>
          </cell>
          <cell r="B294" t="str">
            <v>102500016</v>
          </cell>
          <cell r="C294" t="str">
            <v>C12</v>
          </cell>
          <cell r="D294" t="str">
            <v>UN</v>
          </cell>
          <cell r="E294" t="str">
            <v>HAWA</v>
          </cell>
          <cell r="F294" t="str">
            <v>240</v>
          </cell>
          <cell r="G294">
            <v>12</v>
          </cell>
        </row>
        <row r="295">
          <cell r="A295" t="str">
            <v>102500016-PAL</v>
          </cell>
          <cell r="B295" t="str">
            <v>102500016</v>
          </cell>
          <cell r="C295" t="str">
            <v>PAL</v>
          </cell>
          <cell r="D295" t="str">
            <v>UN</v>
          </cell>
          <cell r="E295" t="str">
            <v>HAWA</v>
          </cell>
          <cell r="F295" t="str">
            <v>240</v>
          </cell>
          <cell r="G295">
            <v>1728</v>
          </cell>
        </row>
        <row r="296">
          <cell r="A296" t="str">
            <v>102500016-UN</v>
          </cell>
          <cell r="B296" t="str">
            <v>102500016</v>
          </cell>
          <cell r="C296" t="str">
            <v>UN</v>
          </cell>
          <cell r="D296" t="str">
            <v>UN</v>
          </cell>
          <cell r="E296" t="str">
            <v>HAWA</v>
          </cell>
          <cell r="F296" t="str">
            <v>240</v>
          </cell>
          <cell r="G296">
            <v>1</v>
          </cell>
        </row>
        <row r="297">
          <cell r="A297" t="str">
            <v>102500017-C14</v>
          </cell>
          <cell r="B297" t="str">
            <v>102500017</v>
          </cell>
          <cell r="C297" t="str">
            <v>C14</v>
          </cell>
          <cell r="D297" t="str">
            <v>UN</v>
          </cell>
          <cell r="E297" t="str">
            <v>HAWA</v>
          </cell>
          <cell r="F297" t="str">
            <v>240</v>
          </cell>
          <cell r="G297">
            <v>14</v>
          </cell>
        </row>
        <row r="298">
          <cell r="A298" t="str">
            <v>102500017-PAL</v>
          </cell>
          <cell r="B298" t="str">
            <v>102500017</v>
          </cell>
          <cell r="C298" t="str">
            <v>PAL</v>
          </cell>
          <cell r="D298" t="str">
            <v>UN</v>
          </cell>
          <cell r="E298" t="str">
            <v>HAWA</v>
          </cell>
          <cell r="F298" t="str">
            <v>240</v>
          </cell>
          <cell r="G298">
            <v>840</v>
          </cell>
        </row>
        <row r="299">
          <cell r="A299" t="str">
            <v>102500017-UN</v>
          </cell>
          <cell r="B299" t="str">
            <v>102500017</v>
          </cell>
          <cell r="C299" t="str">
            <v>UN</v>
          </cell>
          <cell r="D299" t="str">
            <v>UN</v>
          </cell>
          <cell r="E299" t="str">
            <v>HAWA</v>
          </cell>
          <cell r="F299" t="str">
            <v>240</v>
          </cell>
          <cell r="G299">
            <v>1</v>
          </cell>
        </row>
        <row r="300">
          <cell r="A300" t="str">
            <v>102500018-C24</v>
          </cell>
          <cell r="B300" t="str">
            <v>102500018</v>
          </cell>
          <cell r="C300" t="str">
            <v>C24</v>
          </cell>
          <cell r="D300" t="str">
            <v>UN</v>
          </cell>
          <cell r="E300" t="str">
            <v>HAWA</v>
          </cell>
          <cell r="F300" t="str">
            <v>240</v>
          </cell>
          <cell r="G300">
            <v>24</v>
          </cell>
        </row>
        <row r="301">
          <cell r="A301" t="str">
            <v>102500018-PAL</v>
          </cell>
          <cell r="B301" t="str">
            <v>102500018</v>
          </cell>
          <cell r="C301" t="str">
            <v>PAL</v>
          </cell>
          <cell r="D301" t="str">
            <v>UN</v>
          </cell>
          <cell r="E301" t="str">
            <v>HAWA</v>
          </cell>
          <cell r="F301" t="str">
            <v>240</v>
          </cell>
          <cell r="G301">
            <v>1440</v>
          </cell>
        </row>
        <row r="302">
          <cell r="A302" t="str">
            <v>102500018-UN</v>
          </cell>
          <cell r="B302" t="str">
            <v>102500018</v>
          </cell>
          <cell r="C302" t="str">
            <v>UN</v>
          </cell>
          <cell r="D302" t="str">
            <v>UN</v>
          </cell>
          <cell r="E302" t="str">
            <v>HAWA</v>
          </cell>
          <cell r="F302" t="str">
            <v>240</v>
          </cell>
          <cell r="G302">
            <v>1</v>
          </cell>
        </row>
        <row r="303">
          <cell r="A303" t="str">
            <v>102500019-C24</v>
          </cell>
          <cell r="B303" t="str">
            <v>102500019</v>
          </cell>
          <cell r="C303" t="str">
            <v>C24</v>
          </cell>
          <cell r="D303" t="str">
            <v>UN</v>
          </cell>
          <cell r="E303" t="str">
            <v>HAWA</v>
          </cell>
          <cell r="F303" t="str">
            <v>240</v>
          </cell>
          <cell r="G303">
            <v>24</v>
          </cell>
        </row>
        <row r="304">
          <cell r="A304" t="str">
            <v>102500019-PAL</v>
          </cell>
          <cell r="B304" t="str">
            <v>102500019</v>
          </cell>
          <cell r="C304" t="str">
            <v>PAL</v>
          </cell>
          <cell r="D304" t="str">
            <v>UN</v>
          </cell>
          <cell r="E304" t="str">
            <v>HAWA</v>
          </cell>
          <cell r="F304" t="str">
            <v>240</v>
          </cell>
          <cell r="G304">
            <v>1440</v>
          </cell>
        </row>
        <row r="305">
          <cell r="A305" t="str">
            <v>102500019-UN</v>
          </cell>
          <cell r="B305" t="str">
            <v>102500019</v>
          </cell>
          <cell r="C305" t="str">
            <v>UN</v>
          </cell>
          <cell r="D305" t="str">
            <v>UN</v>
          </cell>
          <cell r="E305" t="str">
            <v>HAWA</v>
          </cell>
          <cell r="F305" t="str">
            <v>240</v>
          </cell>
          <cell r="G305">
            <v>1</v>
          </cell>
        </row>
        <row r="306">
          <cell r="A306" t="str">
            <v>102500020-C24</v>
          </cell>
          <cell r="B306" t="str">
            <v>102500020</v>
          </cell>
          <cell r="C306" t="str">
            <v>C24</v>
          </cell>
          <cell r="D306" t="str">
            <v>UN</v>
          </cell>
          <cell r="E306" t="str">
            <v>HAWA</v>
          </cell>
          <cell r="F306" t="str">
            <v>240</v>
          </cell>
          <cell r="G306">
            <v>24</v>
          </cell>
        </row>
        <row r="307">
          <cell r="A307" t="str">
            <v>102500020-PAL</v>
          </cell>
          <cell r="B307" t="str">
            <v>102500020</v>
          </cell>
          <cell r="C307" t="str">
            <v>PAL</v>
          </cell>
          <cell r="D307" t="str">
            <v>UN</v>
          </cell>
          <cell r="E307" t="str">
            <v>HAWA</v>
          </cell>
          <cell r="F307" t="str">
            <v>240</v>
          </cell>
          <cell r="G307">
            <v>1440</v>
          </cell>
        </row>
        <row r="308">
          <cell r="A308" t="str">
            <v>102500020-UN</v>
          </cell>
          <cell r="B308" t="str">
            <v>102500020</v>
          </cell>
          <cell r="C308" t="str">
            <v>UN</v>
          </cell>
          <cell r="D308" t="str">
            <v>UN</v>
          </cell>
          <cell r="E308" t="str">
            <v>HAWA</v>
          </cell>
          <cell r="F308" t="str">
            <v>240</v>
          </cell>
          <cell r="G308">
            <v>1</v>
          </cell>
        </row>
        <row r="309">
          <cell r="A309" t="str">
            <v>102500021-C24</v>
          </cell>
          <cell r="B309" t="str">
            <v>102500021</v>
          </cell>
          <cell r="C309" t="str">
            <v>C24</v>
          </cell>
          <cell r="D309" t="str">
            <v>UN</v>
          </cell>
          <cell r="E309" t="str">
            <v>HAWA</v>
          </cell>
          <cell r="F309" t="str">
            <v>240</v>
          </cell>
          <cell r="G309">
            <v>24</v>
          </cell>
        </row>
        <row r="310">
          <cell r="A310" t="str">
            <v>102500021-PAL</v>
          </cell>
          <cell r="B310" t="str">
            <v>102500021</v>
          </cell>
          <cell r="C310" t="str">
            <v>PAL</v>
          </cell>
          <cell r="D310" t="str">
            <v>UN</v>
          </cell>
          <cell r="E310" t="str">
            <v>HAWA</v>
          </cell>
          <cell r="F310" t="str">
            <v>240</v>
          </cell>
          <cell r="G310">
            <v>1680</v>
          </cell>
        </row>
        <row r="311">
          <cell r="A311" t="str">
            <v>102500021-UN</v>
          </cell>
          <cell r="B311" t="str">
            <v>102500021</v>
          </cell>
          <cell r="C311" t="str">
            <v>UN</v>
          </cell>
          <cell r="D311" t="str">
            <v>UN</v>
          </cell>
          <cell r="E311" t="str">
            <v>HAWA</v>
          </cell>
          <cell r="F311" t="str">
            <v>240</v>
          </cell>
          <cell r="G311">
            <v>1</v>
          </cell>
        </row>
        <row r="312">
          <cell r="A312" t="str">
            <v>102500022-C24</v>
          </cell>
          <cell r="B312" t="str">
            <v>102500022</v>
          </cell>
          <cell r="C312" t="str">
            <v>C24</v>
          </cell>
          <cell r="D312" t="str">
            <v>UN</v>
          </cell>
          <cell r="E312" t="str">
            <v>HAWA</v>
          </cell>
          <cell r="F312" t="str">
            <v>240</v>
          </cell>
          <cell r="G312">
            <v>24</v>
          </cell>
        </row>
        <row r="313">
          <cell r="A313" t="str">
            <v>102500022-PAL</v>
          </cell>
          <cell r="B313" t="str">
            <v>102500022</v>
          </cell>
          <cell r="C313" t="str">
            <v>PAL</v>
          </cell>
          <cell r="D313" t="str">
            <v>UN</v>
          </cell>
          <cell r="E313" t="str">
            <v>HAWA</v>
          </cell>
          <cell r="F313" t="str">
            <v>240</v>
          </cell>
          <cell r="G313">
            <v>1200</v>
          </cell>
        </row>
        <row r="314">
          <cell r="A314" t="str">
            <v>102500022-UN</v>
          </cell>
          <cell r="B314" t="str">
            <v>102500022</v>
          </cell>
          <cell r="C314" t="str">
            <v>UN</v>
          </cell>
          <cell r="D314" t="str">
            <v>UN</v>
          </cell>
          <cell r="E314" t="str">
            <v>HAWA</v>
          </cell>
          <cell r="F314" t="str">
            <v>240</v>
          </cell>
          <cell r="G314">
            <v>1</v>
          </cell>
        </row>
        <row r="315">
          <cell r="A315" t="str">
            <v>102500040-C12</v>
          </cell>
          <cell r="B315" t="str">
            <v>102500040</v>
          </cell>
          <cell r="C315" t="str">
            <v>C12</v>
          </cell>
          <cell r="D315" t="str">
            <v>UN</v>
          </cell>
          <cell r="E315" t="str">
            <v>HAWA</v>
          </cell>
          <cell r="F315" t="str">
            <v>240</v>
          </cell>
          <cell r="G315">
            <v>12</v>
          </cell>
        </row>
        <row r="316">
          <cell r="A316" t="str">
            <v>102500040-PAL</v>
          </cell>
          <cell r="B316" t="str">
            <v>102500040</v>
          </cell>
          <cell r="C316" t="str">
            <v>PAL</v>
          </cell>
          <cell r="D316" t="str">
            <v>UN</v>
          </cell>
          <cell r="E316" t="str">
            <v>HAWA</v>
          </cell>
          <cell r="F316" t="str">
            <v>240</v>
          </cell>
          <cell r="G316">
            <v>720</v>
          </cell>
        </row>
        <row r="317">
          <cell r="A317" t="str">
            <v>102500040-UN</v>
          </cell>
          <cell r="B317" t="str">
            <v>102500040</v>
          </cell>
          <cell r="C317" t="str">
            <v>UN</v>
          </cell>
          <cell r="D317" t="str">
            <v>UN</v>
          </cell>
          <cell r="E317" t="str">
            <v>HAWA</v>
          </cell>
          <cell r="F317" t="str">
            <v>240</v>
          </cell>
          <cell r="G317">
            <v>1</v>
          </cell>
        </row>
        <row r="318">
          <cell r="A318" t="str">
            <v>102500041-C12</v>
          </cell>
          <cell r="B318" t="str">
            <v>102500041</v>
          </cell>
          <cell r="C318" t="str">
            <v>C12</v>
          </cell>
          <cell r="D318" t="str">
            <v>UN</v>
          </cell>
          <cell r="E318" t="str">
            <v>HAWA</v>
          </cell>
          <cell r="F318" t="str">
            <v>240</v>
          </cell>
          <cell r="G318">
            <v>12</v>
          </cell>
        </row>
        <row r="319">
          <cell r="A319" t="str">
            <v>102500041-PAL</v>
          </cell>
          <cell r="B319" t="str">
            <v>102500041</v>
          </cell>
          <cell r="C319" t="str">
            <v>PAL</v>
          </cell>
          <cell r="D319" t="str">
            <v>UN</v>
          </cell>
          <cell r="E319" t="str">
            <v>HAWA</v>
          </cell>
          <cell r="F319" t="str">
            <v>240</v>
          </cell>
          <cell r="G319">
            <v>720</v>
          </cell>
        </row>
        <row r="320">
          <cell r="A320" t="str">
            <v>102500041-UN</v>
          </cell>
          <cell r="B320" t="str">
            <v>102500041</v>
          </cell>
          <cell r="C320" t="str">
            <v>UN</v>
          </cell>
          <cell r="D320" t="str">
            <v>UN</v>
          </cell>
          <cell r="E320" t="str">
            <v>HAWA</v>
          </cell>
          <cell r="F320" t="str">
            <v>240</v>
          </cell>
          <cell r="G320">
            <v>1</v>
          </cell>
        </row>
        <row r="321">
          <cell r="A321" t="str">
            <v>102500042-C12</v>
          </cell>
          <cell r="B321" t="str">
            <v>102500042</v>
          </cell>
          <cell r="C321" t="str">
            <v>C12</v>
          </cell>
          <cell r="D321" t="str">
            <v>UN</v>
          </cell>
          <cell r="E321" t="str">
            <v>HAWA</v>
          </cell>
          <cell r="F321" t="str">
            <v>240</v>
          </cell>
          <cell r="G321">
            <v>12</v>
          </cell>
        </row>
        <row r="322">
          <cell r="A322" t="str">
            <v>102500042-PAL</v>
          </cell>
          <cell r="B322" t="str">
            <v>102500042</v>
          </cell>
          <cell r="C322" t="str">
            <v>PAL</v>
          </cell>
          <cell r="D322" t="str">
            <v>UN</v>
          </cell>
          <cell r="E322" t="str">
            <v>HAWA</v>
          </cell>
          <cell r="F322" t="str">
            <v>240</v>
          </cell>
          <cell r="G322">
            <v>720</v>
          </cell>
        </row>
        <row r="323">
          <cell r="A323" t="str">
            <v>102500042-UN</v>
          </cell>
          <cell r="B323" t="str">
            <v>102500042</v>
          </cell>
          <cell r="C323" t="str">
            <v>UN</v>
          </cell>
          <cell r="D323" t="str">
            <v>UN</v>
          </cell>
          <cell r="E323" t="str">
            <v>HAWA</v>
          </cell>
          <cell r="F323" t="str">
            <v>240</v>
          </cell>
          <cell r="G323">
            <v>1</v>
          </cell>
        </row>
        <row r="324">
          <cell r="A324" t="str">
            <v>102500070-C12</v>
          </cell>
          <cell r="B324" t="str">
            <v>102500070</v>
          </cell>
          <cell r="C324" t="str">
            <v>C12</v>
          </cell>
          <cell r="D324" t="str">
            <v>UN</v>
          </cell>
          <cell r="E324" t="str">
            <v>HAWA</v>
          </cell>
          <cell r="F324" t="str">
            <v>240</v>
          </cell>
          <cell r="G324">
            <v>12</v>
          </cell>
        </row>
        <row r="325">
          <cell r="A325" t="str">
            <v>102500070-PAL</v>
          </cell>
          <cell r="B325" t="str">
            <v>102500070</v>
          </cell>
          <cell r="C325" t="str">
            <v>PAL</v>
          </cell>
          <cell r="D325" t="str">
            <v>UN</v>
          </cell>
          <cell r="E325" t="str">
            <v>HAWA</v>
          </cell>
          <cell r="F325" t="str">
            <v>240</v>
          </cell>
          <cell r="G325">
            <v>2052</v>
          </cell>
        </row>
        <row r="326">
          <cell r="A326" t="str">
            <v>102500070-UN</v>
          </cell>
          <cell r="B326" t="str">
            <v>102500070</v>
          </cell>
          <cell r="C326" t="str">
            <v>UN</v>
          </cell>
          <cell r="D326" t="str">
            <v>UN</v>
          </cell>
          <cell r="E326" t="str">
            <v>HAWA</v>
          </cell>
          <cell r="F326" t="str">
            <v>240</v>
          </cell>
          <cell r="G326">
            <v>1</v>
          </cell>
        </row>
        <row r="327">
          <cell r="A327" t="str">
            <v>102500080-C12</v>
          </cell>
          <cell r="B327" t="str">
            <v>102500080</v>
          </cell>
          <cell r="C327" t="str">
            <v>C12</v>
          </cell>
          <cell r="D327" t="str">
            <v>UN</v>
          </cell>
          <cell r="E327" t="str">
            <v>HAWA</v>
          </cell>
          <cell r="F327" t="str">
            <v>240</v>
          </cell>
          <cell r="G327">
            <v>12</v>
          </cell>
        </row>
        <row r="328">
          <cell r="A328" t="str">
            <v>102500080-PAL</v>
          </cell>
          <cell r="B328" t="str">
            <v>102500080</v>
          </cell>
          <cell r="C328" t="str">
            <v>PAL</v>
          </cell>
          <cell r="D328" t="str">
            <v>UN</v>
          </cell>
          <cell r="E328" t="str">
            <v>HAWA</v>
          </cell>
          <cell r="F328" t="str">
            <v>240</v>
          </cell>
          <cell r="G328">
            <v>360</v>
          </cell>
        </row>
        <row r="329">
          <cell r="A329" t="str">
            <v>102500080-UN</v>
          </cell>
          <cell r="B329" t="str">
            <v>102500080</v>
          </cell>
          <cell r="C329" t="str">
            <v>UN</v>
          </cell>
          <cell r="D329" t="str">
            <v>UN</v>
          </cell>
          <cell r="E329" t="str">
            <v>HAWA</v>
          </cell>
          <cell r="F329" t="str">
            <v>240</v>
          </cell>
          <cell r="G329">
            <v>1</v>
          </cell>
        </row>
        <row r="330">
          <cell r="A330" t="str">
            <v>102500090-C06</v>
          </cell>
          <cell r="B330" t="str">
            <v>102500090</v>
          </cell>
          <cell r="C330" t="str">
            <v>C06</v>
          </cell>
          <cell r="D330" t="str">
            <v>UN</v>
          </cell>
          <cell r="E330" t="str">
            <v>HAWA</v>
          </cell>
          <cell r="F330" t="str">
            <v>240</v>
          </cell>
          <cell r="G330">
            <v>6</v>
          </cell>
        </row>
        <row r="331">
          <cell r="A331" t="str">
            <v>102500090-PAL</v>
          </cell>
          <cell r="B331" t="str">
            <v>102500090</v>
          </cell>
          <cell r="C331" t="str">
            <v>PAL</v>
          </cell>
          <cell r="D331" t="str">
            <v>UN</v>
          </cell>
          <cell r="E331" t="str">
            <v>HAWA</v>
          </cell>
          <cell r="F331" t="str">
            <v>240</v>
          </cell>
          <cell r="G331">
            <v>1200</v>
          </cell>
        </row>
        <row r="332">
          <cell r="A332" t="str">
            <v>102500090-UN</v>
          </cell>
          <cell r="B332" t="str">
            <v>102500090</v>
          </cell>
          <cell r="C332" t="str">
            <v>UN</v>
          </cell>
          <cell r="D332" t="str">
            <v>UN</v>
          </cell>
          <cell r="E332" t="str">
            <v>HAWA</v>
          </cell>
          <cell r="F332" t="str">
            <v>240</v>
          </cell>
          <cell r="G332">
            <v>1</v>
          </cell>
        </row>
        <row r="333">
          <cell r="A333" t="str">
            <v>102600017-C12</v>
          </cell>
          <cell r="B333" t="str">
            <v>102600017</v>
          </cell>
          <cell r="C333" t="str">
            <v>C12</v>
          </cell>
          <cell r="D333" t="str">
            <v>UN</v>
          </cell>
          <cell r="E333" t="str">
            <v>HAWA</v>
          </cell>
          <cell r="F333" t="str">
            <v>320</v>
          </cell>
          <cell r="G333">
            <v>12</v>
          </cell>
        </row>
        <row r="334">
          <cell r="A334" t="str">
            <v>102600017-PAL</v>
          </cell>
          <cell r="B334" t="str">
            <v>102600017</v>
          </cell>
          <cell r="C334" t="str">
            <v>PAL</v>
          </cell>
          <cell r="D334" t="str">
            <v>UN</v>
          </cell>
          <cell r="E334" t="str">
            <v>HAWA</v>
          </cell>
          <cell r="F334" t="str">
            <v>320</v>
          </cell>
          <cell r="G334">
            <v>1800</v>
          </cell>
        </row>
        <row r="335">
          <cell r="A335" t="str">
            <v>102600017-UN</v>
          </cell>
          <cell r="B335" t="str">
            <v>102600017</v>
          </cell>
          <cell r="C335" t="str">
            <v>UN</v>
          </cell>
          <cell r="D335" t="str">
            <v>UN</v>
          </cell>
          <cell r="E335" t="str">
            <v>HAWA</v>
          </cell>
          <cell r="F335" t="str">
            <v>320</v>
          </cell>
          <cell r="G335">
            <v>1</v>
          </cell>
        </row>
        <row r="336">
          <cell r="A336" t="str">
            <v>103000900-CJ</v>
          </cell>
          <cell r="B336" t="str">
            <v>103000900</v>
          </cell>
          <cell r="C336" t="str">
            <v>CJ</v>
          </cell>
          <cell r="D336" t="str">
            <v>KG</v>
          </cell>
          <cell r="E336" t="str">
            <v>HAWA</v>
          </cell>
          <cell r="F336" t="str">
            <v>360</v>
          </cell>
          <cell r="G336">
            <v>2</v>
          </cell>
        </row>
        <row r="337">
          <cell r="A337" t="str">
            <v>103000900-KG</v>
          </cell>
          <cell r="B337" t="str">
            <v>103000900</v>
          </cell>
          <cell r="C337" t="str">
            <v>KG</v>
          </cell>
          <cell r="D337" t="str">
            <v>KG</v>
          </cell>
          <cell r="E337" t="str">
            <v>HAWA</v>
          </cell>
          <cell r="F337" t="str">
            <v>360</v>
          </cell>
          <cell r="G337">
            <v>1</v>
          </cell>
        </row>
        <row r="338">
          <cell r="A338" t="str">
            <v>103001080-C02</v>
          </cell>
          <cell r="B338" t="str">
            <v>103001080</v>
          </cell>
          <cell r="C338" t="str">
            <v>C02</v>
          </cell>
          <cell r="D338" t="str">
            <v>C02</v>
          </cell>
          <cell r="E338" t="str">
            <v>HAWA</v>
          </cell>
          <cell r="F338" t="str">
            <v>430</v>
          </cell>
          <cell r="G338">
            <v>1</v>
          </cell>
        </row>
        <row r="339">
          <cell r="A339" t="str">
            <v>104000051-C02</v>
          </cell>
          <cell r="B339" t="str">
            <v>104000051</v>
          </cell>
          <cell r="C339" t="str">
            <v>C02</v>
          </cell>
          <cell r="D339" t="str">
            <v>UN</v>
          </cell>
          <cell r="E339" t="str">
            <v>FERT</v>
          </cell>
          <cell r="F339" t="str">
            <v>400</v>
          </cell>
          <cell r="G339">
            <v>2</v>
          </cell>
        </row>
        <row r="340">
          <cell r="A340" t="str">
            <v>104000051-PAL</v>
          </cell>
          <cell r="B340" t="str">
            <v>104000051</v>
          </cell>
          <cell r="C340" t="str">
            <v>PAL</v>
          </cell>
          <cell r="D340" t="str">
            <v>UN</v>
          </cell>
          <cell r="E340" t="str">
            <v>FERT</v>
          </cell>
          <cell r="F340" t="str">
            <v>400</v>
          </cell>
          <cell r="G340">
            <v>48</v>
          </cell>
        </row>
        <row r="341">
          <cell r="A341" t="str">
            <v>104000051-UN</v>
          </cell>
          <cell r="B341" t="str">
            <v>104000051</v>
          </cell>
          <cell r="C341" t="str">
            <v>UN</v>
          </cell>
          <cell r="D341" t="str">
            <v>UN</v>
          </cell>
          <cell r="E341" t="str">
            <v>FERT</v>
          </cell>
          <cell r="F341" t="str">
            <v>400</v>
          </cell>
          <cell r="G341">
            <v>1</v>
          </cell>
        </row>
        <row r="342">
          <cell r="A342" t="str">
            <v>104254030-Y14</v>
          </cell>
          <cell r="B342" t="str">
            <v>104254030</v>
          </cell>
          <cell r="C342" t="str">
            <v>Y14</v>
          </cell>
          <cell r="D342" t="str">
            <v>Y14</v>
          </cell>
          <cell r="E342" t="str">
            <v>HAWA</v>
          </cell>
          <cell r="F342" t="str">
            <v>430</v>
          </cell>
          <cell r="G342">
            <v>1</v>
          </cell>
        </row>
        <row r="343">
          <cell r="A343" t="str">
            <v>104254040-C35</v>
          </cell>
          <cell r="B343" t="str">
            <v>104254040</v>
          </cell>
          <cell r="C343" t="str">
            <v>C35</v>
          </cell>
          <cell r="D343" t="str">
            <v>C35</v>
          </cell>
          <cell r="E343" t="str">
            <v>HAWA</v>
          </cell>
          <cell r="F343" t="str">
            <v>430</v>
          </cell>
          <cell r="G343">
            <v>1</v>
          </cell>
        </row>
        <row r="344">
          <cell r="A344" t="str">
            <v>104254150-C48</v>
          </cell>
          <cell r="B344" t="str">
            <v>104254150</v>
          </cell>
          <cell r="C344" t="str">
            <v>C48</v>
          </cell>
          <cell r="D344" t="str">
            <v>C48</v>
          </cell>
          <cell r="E344" t="str">
            <v>HAWA</v>
          </cell>
          <cell r="F344" t="str">
            <v>430</v>
          </cell>
          <cell r="G344">
            <v>1</v>
          </cell>
        </row>
        <row r="345">
          <cell r="A345" t="str">
            <v>104300050-C05</v>
          </cell>
          <cell r="B345" t="str">
            <v>104300050</v>
          </cell>
          <cell r="C345" t="str">
            <v>C05</v>
          </cell>
          <cell r="D345" t="str">
            <v>C05</v>
          </cell>
          <cell r="E345" t="str">
            <v>HAWA</v>
          </cell>
          <cell r="F345" t="str">
            <v>430</v>
          </cell>
          <cell r="G345">
            <v>1</v>
          </cell>
        </row>
        <row r="346">
          <cell r="A346" t="str">
            <v>104300450-C04</v>
          </cell>
          <cell r="B346" t="str">
            <v>104300450</v>
          </cell>
          <cell r="C346" t="str">
            <v>C04</v>
          </cell>
          <cell r="D346" t="str">
            <v>C04</v>
          </cell>
          <cell r="E346" t="str">
            <v>HAWA</v>
          </cell>
          <cell r="F346" t="str">
            <v>430</v>
          </cell>
          <cell r="G346">
            <v>1</v>
          </cell>
        </row>
        <row r="347">
          <cell r="A347" t="str">
            <v>104300450-UN</v>
          </cell>
          <cell r="B347" t="str">
            <v>104300450</v>
          </cell>
          <cell r="C347" t="str">
            <v>UN</v>
          </cell>
          <cell r="D347" t="str">
            <v>C04</v>
          </cell>
          <cell r="E347" t="str">
            <v>HAWA</v>
          </cell>
          <cell r="F347" t="str">
            <v>430</v>
          </cell>
          <cell r="G347">
            <v>1</v>
          </cell>
        </row>
        <row r="348">
          <cell r="A348" t="str">
            <v>104300500-C04</v>
          </cell>
          <cell r="B348" t="str">
            <v>104300500</v>
          </cell>
          <cell r="C348" t="str">
            <v>C04</v>
          </cell>
          <cell r="D348" t="str">
            <v>UN</v>
          </cell>
          <cell r="E348" t="str">
            <v>HAWA</v>
          </cell>
          <cell r="F348" t="str">
            <v>430</v>
          </cell>
          <cell r="G348">
            <v>4</v>
          </cell>
        </row>
        <row r="349">
          <cell r="A349" t="str">
            <v>104300500-UN</v>
          </cell>
          <cell r="B349" t="str">
            <v>104300500</v>
          </cell>
          <cell r="C349" t="str">
            <v>UN</v>
          </cell>
          <cell r="D349" t="str">
            <v>UN</v>
          </cell>
          <cell r="E349" t="str">
            <v>HAWA</v>
          </cell>
          <cell r="F349" t="str">
            <v>430</v>
          </cell>
          <cell r="G349">
            <v>1</v>
          </cell>
        </row>
        <row r="350">
          <cell r="A350" t="str">
            <v>104300530-C04</v>
          </cell>
          <cell r="B350" t="str">
            <v>104300530</v>
          </cell>
          <cell r="C350" t="str">
            <v>C04</v>
          </cell>
          <cell r="D350" t="str">
            <v>UN</v>
          </cell>
          <cell r="E350" t="str">
            <v>HAWA</v>
          </cell>
          <cell r="F350" t="str">
            <v>430</v>
          </cell>
          <cell r="G350">
            <v>4</v>
          </cell>
        </row>
        <row r="351">
          <cell r="A351" t="str">
            <v>104300530-UN</v>
          </cell>
          <cell r="B351" t="str">
            <v>104300530</v>
          </cell>
          <cell r="C351" t="str">
            <v>UN</v>
          </cell>
          <cell r="D351" t="str">
            <v>UN</v>
          </cell>
          <cell r="E351" t="str">
            <v>HAWA</v>
          </cell>
          <cell r="F351" t="str">
            <v>430</v>
          </cell>
          <cell r="G351">
            <v>1</v>
          </cell>
        </row>
        <row r="352">
          <cell r="A352" t="str">
            <v>104301050-C04</v>
          </cell>
          <cell r="B352" t="str">
            <v>104301050</v>
          </cell>
          <cell r="C352" t="str">
            <v>C04</v>
          </cell>
          <cell r="D352" t="str">
            <v>UN</v>
          </cell>
          <cell r="E352" t="str">
            <v>HAWA</v>
          </cell>
          <cell r="F352" t="str">
            <v>430</v>
          </cell>
          <cell r="G352">
            <v>4</v>
          </cell>
        </row>
        <row r="353">
          <cell r="A353" t="str">
            <v>104301050-UN</v>
          </cell>
          <cell r="B353" t="str">
            <v>104301050</v>
          </cell>
          <cell r="C353" t="str">
            <v>UN</v>
          </cell>
          <cell r="D353" t="str">
            <v>UN</v>
          </cell>
          <cell r="E353" t="str">
            <v>HAWA</v>
          </cell>
          <cell r="F353" t="str">
            <v>430</v>
          </cell>
          <cell r="G353">
            <v>1</v>
          </cell>
        </row>
        <row r="354">
          <cell r="A354" t="str">
            <v>104303640-C07</v>
          </cell>
          <cell r="B354" t="str">
            <v>104303640</v>
          </cell>
          <cell r="C354" t="str">
            <v>C07</v>
          </cell>
          <cell r="D354" t="str">
            <v>UN</v>
          </cell>
          <cell r="E354" t="str">
            <v>HAWA</v>
          </cell>
          <cell r="F354" t="str">
            <v>430</v>
          </cell>
          <cell r="G354">
            <v>7</v>
          </cell>
        </row>
        <row r="355">
          <cell r="A355" t="str">
            <v>104303640-UN</v>
          </cell>
          <cell r="B355" t="str">
            <v>104303640</v>
          </cell>
          <cell r="C355" t="str">
            <v>UN</v>
          </cell>
          <cell r="D355" t="str">
            <v>UN</v>
          </cell>
          <cell r="E355" t="str">
            <v>HAWA</v>
          </cell>
          <cell r="F355" t="str">
            <v>430</v>
          </cell>
          <cell r="G355">
            <v>1</v>
          </cell>
        </row>
        <row r="356">
          <cell r="A356" t="str">
            <v>104320510-C24</v>
          </cell>
          <cell r="B356" t="str">
            <v>104320510</v>
          </cell>
          <cell r="C356" t="str">
            <v>C24</v>
          </cell>
          <cell r="D356" t="str">
            <v>UN</v>
          </cell>
          <cell r="E356" t="str">
            <v>HAWA</v>
          </cell>
          <cell r="F356" t="str">
            <v>150</v>
          </cell>
          <cell r="G356">
            <v>24</v>
          </cell>
        </row>
        <row r="357">
          <cell r="A357" t="str">
            <v>104320510-PAL</v>
          </cell>
          <cell r="B357" t="str">
            <v>104320510</v>
          </cell>
          <cell r="C357" t="str">
            <v>PAL</v>
          </cell>
          <cell r="D357" t="str">
            <v>UN</v>
          </cell>
          <cell r="E357" t="str">
            <v>HAWA</v>
          </cell>
          <cell r="F357" t="str">
            <v>150</v>
          </cell>
          <cell r="G357">
            <v>1728</v>
          </cell>
        </row>
        <row r="358">
          <cell r="A358" t="str">
            <v>104320510-UN</v>
          </cell>
          <cell r="B358" t="str">
            <v>104320510</v>
          </cell>
          <cell r="C358" t="str">
            <v>UN</v>
          </cell>
          <cell r="D358" t="str">
            <v>UN</v>
          </cell>
          <cell r="E358" t="str">
            <v>HAWA</v>
          </cell>
          <cell r="F358" t="str">
            <v>150</v>
          </cell>
          <cell r="G358">
            <v>1</v>
          </cell>
        </row>
        <row r="359">
          <cell r="A359" t="str">
            <v>104321070-C04</v>
          </cell>
          <cell r="B359" t="str">
            <v>104321070</v>
          </cell>
          <cell r="C359" t="str">
            <v>C04</v>
          </cell>
          <cell r="D359" t="str">
            <v>UN</v>
          </cell>
          <cell r="E359" t="str">
            <v>HAWA</v>
          </cell>
          <cell r="F359" t="str">
            <v>430</v>
          </cell>
          <cell r="G359">
            <v>4</v>
          </cell>
        </row>
        <row r="360">
          <cell r="A360" t="str">
            <v>104321070-UN</v>
          </cell>
          <cell r="B360" t="str">
            <v>104321070</v>
          </cell>
          <cell r="C360" t="str">
            <v>UN</v>
          </cell>
          <cell r="D360" t="str">
            <v>UN</v>
          </cell>
          <cell r="E360" t="str">
            <v>HAWA</v>
          </cell>
          <cell r="F360" t="str">
            <v>430</v>
          </cell>
          <cell r="G360">
            <v>1</v>
          </cell>
        </row>
        <row r="361">
          <cell r="A361" t="str">
            <v>104330270-C04</v>
          </cell>
          <cell r="B361" t="str">
            <v>104330270</v>
          </cell>
          <cell r="C361" t="str">
            <v>C04</v>
          </cell>
          <cell r="D361" t="str">
            <v>C04</v>
          </cell>
          <cell r="E361" t="str">
            <v>HAWA</v>
          </cell>
          <cell r="F361" t="str">
            <v>430</v>
          </cell>
          <cell r="G361">
            <v>1</v>
          </cell>
        </row>
        <row r="362">
          <cell r="A362" t="str">
            <v>104330270-UN</v>
          </cell>
          <cell r="B362" t="str">
            <v>104330270</v>
          </cell>
          <cell r="C362" t="str">
            <v>UN</v>
          </cell>
          <cell r="D362" t="str">
            <v>C04</v>
          </cell>
          <cell r="E362" t="str">
            <v>HAWA</v>
          </cell>
          <cell r="F362" t="str">
            <v>430</v>
          </cell>
          <cell r="G362">
            <v>1</v>
          </cell>
        </row>
        <row r="363">
          <cell r="A363" t="str">
            <v>104340040-C10</v>
          </cell>
          <cell r="B363" t="str">
            <v>104340040</v>
          </cell>
          <cell r="C363" t="str">
            <v>C10</v>
          </cell>
          <cell r="D363" t="str">
            <v>KG</v>
          </cell>
          <cell r="E363" t="str">
            <v>HAWA</v>
          </cell>
          <cell r="F363" t="str">
            <v>430</v>
          </cell>
          <cell r="G363">
            <v>10</v>
          </cell>
        </row>
        <row r="364">
          <cell r="A364" t="str">
            <v>104340040-KG</v>
          </cell>
          <cell r="B364" t="str">
            <v>104340040</v>
          </cell>
          <cell r="C364" t="str">
            <v>KG</v>
          </cell>
          <cell r="D364" t="str">
            <v>KG</v>
          </cell>
          <cell r="E364" t="str">
            <v>HAWA</v>
          </cell>
          <cell r="F364" t="str">
            <v>430</v>
          </cell>
          <cell r="G364">
            <v>1</v>
          </cell>
        </row>
        <row r="365">
          <cell r="A365" t="str">
            <v>104340050-C10</v>
          </cell>
          <cell r="B365" t="str">
            <v>104340050</v>
          </cell>
          <cell r="C365" t="str">
            <v>C10</v>
          </cell>
          <cell r="D365" t="str">
            <v>KG</v>
          </cell>
          <cell r="E365" t="str">
            <v>HAWA</v>
          </cell>
          <cell r="F365" t="str">
            <v>430</v>
          </cell>
          <cell r="G365">
            <v>10</v>
          </cell>
        </row>
        <row r="366">
          <cell r="A366" t="str">
            <v>104340050-KG</v>
          </cell>
          <cell r="B366" t="str">
            <v>104340050</v>
          </cell>
          <cell r="C366" t="str">
            <v>KG</v>
          </cell>
          <cell r="D366" t="str">
            <v>KG</v>
          </cell>
          <cell r="E366" t="str">
            <v>HAWA</v>
          </cell>
          <cell r="F366" t="str">
            <v>430</v>
          </cell>
          <cell r="G366">
            <v>1</v>
          </cell>
        </row>
        <row r="367">
          <cell r="A367" t="str">
            <v>104340050-UN</v>
          </cell>
          <cell r="B367" t="str">
            <v>104340050</v>
          </cell>
          <cell r="C367" t="str">
            <v>UN</v>
          </cell>
          <cell r="D367" t="str">
            <v>KG</v>
          </cell>
          <cell r="E367" t="str">
            <v>HAWA</v>
          </cell>
          <cell r="F367" t="str">
            <v>430</v>
          </cell>
          <cell r="G367">
            <v>1</v>
          </cell>
        </row>
        <row r="368">
          <cell r="A368" t="str">
            <v>104340780-C05</v>
          </cell>
          <cell r="B368" t="str">
            <v>104340780</v>
          </cell>
          <cell r="C368" t="str">
            <v>C05</v>
          </cell>
          <cell r="D368" t="str">
            <v>KG</v>
          </cell>
          <cell r="E368" t="str">
            <v>HAWA</v>
          </cell>
          <cell r="F368" t="str">
            <v>430</v>
          </cell>
          <cell r="G368">
            <v>5</v>
          </cell>
        </row>
        <row r="369">
          <cell r="A369" t="str">
            <v>104340780-KG</v>
          </cell>
          <cell r="B369" t="str">
            <v>104340780</v>
          </cell>
          <cell r="C369" t="str">
            <v>KG</v>
          </cell>
          <cell r="D369" t="str">
            <v>KG</v>
          </cell>
          <cell r="E369" t="str">
            <v>HAWA</v>
          </cell>
          <cell r="F369" t="str">
            <v>430</v>
          </cell>
          <cell r="G369">
            <v>1</v>
          </cell>
        </row>
        <row r="370">
          <cell r="A370" t="str">
            <v>104340790-C05</v>
          </cell>
          <cell r="B370" t="str">
            <v>104340790</v>
          </cell>
          <cell r="C370" t="str">
            <v>C05</v>
          </cell>
          <cell r="D370" t="str">
            <v>KG</v>
          </cell>
          <cell r="E370" t="str">
            <v>HAWA</v>
          </cell>
          <cell r="F370" t="str">
            <v>430</v>
          </cell>
          <cell r="G370">
            <v>5</v>
          </cell>
        </row>
        <row r="371">
          <cell r="A371" t="str">
            <v>104340790-KG</v>
          </cell>
          <cell r="B371" t="str">
            <v>104340790</v>
          </cell>
          <cell r="C371" t="str">
            <v>KG</v>
          </cell>
          <cell r="D371" t="str">
            <v>KG</v>
          </cell>
          <cell r="E371" t="str">
            <v>HAWA</v>
          </cell>
          <cell r="F371" t="str">
            <v>430</v>
          </cell>
          <cell r="G371">
            <v>1</v>
          </cell>
        </row>
        <row r="372">
          <cell r="A372" t="str">
            <v>104341100-CJ</v>
          </cell>
          <cell r="B372" t="str">
            <v>104341100</v>
          </cell>
          <cell r="C372" t="str">
            <v>CJ</v>
          </cell>
          <cell r="D372" t="str">
            <v>KG</v>
          </cell>
          <cell r="E372" t="str">
            <v>HAWA</v>
          </cell>
          <cell r="F372" t="str">
            <v>430</v>
          </cell>
          <cell r="G372">
            <v>10</v>
          </cell>
        </row>
        <row r="373">
          <cell r="A373" t="str">
            <v>104341100-KG</v>
          </cell>
          <cell r="B373" t="str">
            <v>104341100</v>
          </cell>
          <cell r="C373" t="str">
            <v>KG</v>
          </cell>
          <cell r="D373" t="str">
            <v>KG</v>
          </cell>
          <cell r="E373" t="str">
            <v>HAWA</v>
          </cell>
          <cell r="F373" t="str">
            <v>430</v>
          </cell>
          <cell r="G373">
            <v>1</v>
          </cell>
        </row>
        <row r="374">
          <cell r="A374" t="str">
            <v>104343100-C10</v>
          </cell>
          <cell r="B374" t="str">
            <v>104343100</v>
          </cell>
          <cell r="C374" t="str">
            <v>C10</v>
          </cell>
          <cell r="D374" t="str">
            <v>KG</v>
          </cell>
          <cell r="E374" t="str">
            <v>HAWA</v>
          </cell>
          <cell r="F374" t="str">
            <v>430</v>
          </cell>
          <cell r="G374">
            <v>18</v>
          </cell>
        </row>
        <row r="375">
          <cell r="A375" t="str">
            <v>104343100-KG</v>
          </cell>
          <cell r="B375" t="str">
            <v>104343100</v>
          </cell>
          <cell r="C375" t="str">
            <v>KG</v>
          </cell>
          <cell r="D375" t="str">
            <v>KG</v>
          </cell>
          <cell r="E375" t="str">
            <v>HAWA</v>
          </cell>
          <cell r="F375" t="str">
            <v>430</v>
          </cell>
          <cell r="G375">
            <v>1</v>
          </cell>
        </row>
        <row r="376">
          <cell r="A376" t="str">
            <v>104343260-CJ</v>
          </cell>
          <cell r="B376" t="str">
            <v>104343260</v>
          </cell>
          <cell r="C376" t="str">
            <v>CJ</v>
          </cell>
          <cell r="D376" t="str">
            <v>KG</v>
          </cell>
          <cell r="E376" t="str">
            <v>HAWA</v>
          </cell>
          <cell r="F376" t="str">
            <v>430</v>
          </cell>
          <cell r="G376">
            <v>5</v>
          </cell>
        </row>
        <row r="377">
          <cell r="A377" t="str">
            <v>104343260-KG</v>
          </cell>
          <cell r="B377" t="str">
            <v>104343260</v>
          </cell>
          <cell r="C377" t="str">
            <v>KG</v>
          </cell>
          <cell r="D377" t="str">
            <v>KG</v>
          </cell>
          <cell r="E377" t="str">
            <v>HAWA</v>
          </cell>
          <cell r="F377" t="str">
            <v>430</v>
          </cell>
          <cell r="G377">
            <v>1</v>
          </cell>
        </row>
        <row r="378">
          <cell r="A378" t="str">
            <v>104343310-CJ</v>
          </cell>
          <cell r="B378" t="str">
            <v>104343310</v>
          </cell>
          <cell r="C378" t="str">
            <v>CJ</v>
          </cell>
          <cell r="D378" t="str">
            <v>KG</v>
          </cell>
          <cell r="E378" t="str">
            <v>HAWA</v>
          </cell>
          <cell r="F378" t="str">
            <v>430</v>
          </cell>
          <cell r="G378">
            <v>20</v>
          </cell>
        </row>
        <row r="379">
          <cell r="A379" t="str">
            <v>104343310-KG</v>
          </cell>
          <cell r="B379" t="str">
            <v>104343310</v>
          </cell>
          <cell r="C379" t="str">
            <v>KG</v>
          </cell>
          <cell r="D379" t="str">
            <v>KG</v>
          </cell>
          <cell r="E379" t="str">
            <v>HAWA</v>
          </cell>
          <cell r="F379" t="str">
            <v>430</v>
          </cell>
          <cell r="G379">
            <v>1</v>
          </cell>
        </row>
        <row r="380">
          <cell r="A380" t="str">
            <v>104343380-CJ</v>
          </cell>
          <cell r="B380" t="str">
            <v>104343380</v>
          </cell>
          <cell r="C380" t="str">
            <v>CJ</v>
          </cell>
          <cell r="D380" t="str">
            <v>KG</v>
          </cell>
          <cell r="E380" t="str">
            <v>HAWA</v>
          </cell>
          <cell r="F380" t="str">
            <v>360</v>
          </cell>
          <cell r="G380">
            <v>21</v>
          </cell>
        </row>
        <row r="381">
          <cell r="A381" t="str">
            <v>104343380-KG</v>
          </cell>
          <cell r="B381" t="str">
            <v>104343380</v>
          </cell>
          <cell r="C381" t="str">
            <v>KG</v>
          </cell>
          <cell r="D381" t="str">
            <v>KG</v>
          </cell>
          <cell r="E381" t="str">
            <v>HAWA</v>
          </cell>
          <cell r="F381" t="str">
            <v>360</v>
          </cell>
          <cell r="G381">
            <v>1</v>
          </cell>
        </row>
        <row r="382">
          <cell r="A382" t="str">
            <v>104343380-UN</v>
          </cell>
          <cell r="B382" t="str">
            <v>104343380</v>
          </cell>
          <cell r="C382" t="str">
            <v>UN</v>
          </cell>
          <cell r="D382" t="str">
            <v>KG</v>
          </cell>
          <cell r="E382" t="str">
            <v>HAWA</v>
          </cell>
          <cell r="F382" t="str">
            <v>360</v>
          </cell>
          <cell r="G382">
            <v>2</v>
          </cell>
        </row>
        <row r="383">
          <cell r="A383" t="str">
            <v>104343420-CJ</v>
          </cell>
          <cell r="B383" t="str">
            <v>104343420</v>
          </cell>
          <cell r="C383" t="str">
            <v>CJ</v>
          </cell>
          <cell r="D383" t="str">
            <v>KG</v>
          </cell>
          <cell r="E383" t="str">
            <v>HAWA</v>
          </cell>
          <cell r="F383" t="str">
            <v>360</v>
          </cell>
          <cell r="G383">
            <v>21</v>
          </cell>
        </row>
        <row r="384">
          <cell r="A384" t="str">
            <v>104343420-KG</v>
          </cell>
          <cell r="B384" t="str">
            <v>104343420</v>
          </cell>
          <cell r="C384" t="str">
            <v>KG</v>
          </cell>
          <cell r="D384" t="str">
            <v>KG</v>
          </cell>
          <cell r="E384" t="str">
            <v>HAWA</v>
          </cell>
          <cell r="F384" t="str">
            <v>360</v>
          </cell>
          <cell r="G384">
            <v>1</v>
          </cell>
        </row>
        <row r="385">
          <cell r="A385" t="str">
            <v>104343420-UN</v>
          </cell>
          <cell r="B385" t="str">
            <v>104343420</v>
          </cell>
          <cell r="C385" t="str">
            <v>UN</v>
          </cell>
          <cell r="D385" t="str">
            <v>KG</v>
          </cell>
          <cell r="E385" t="str">
            <v>HAWA</v>
          </cell>
          <cell r="F385" t="str">
            <v>360</v>
          </cell>
          <cell r="G385">
            <v>18</v>
          </cell>
        </row>
        <row r="386">
          <cell r="A386" t="str">
            <v>104343450-CJ</v>
          </cell>
          <cell r="B386" t="str">
            <v>104343450</v>
          </cell>
          <cell r="C386" t="str">
            <v>CJ</v>
          </cell>
          <cell r="D386" t="str">
            <v>KG</v>
          </cell>
          <cell r="E386" t="str">
            <v>HAWA</v>
          </cell>
          <cell r="F386" t="str">
            <v>360</v>
          </cell>
          <cell r="G386">
            <v>21</v>
          </cell>
        </row>
        <row r="387">
          <cell r="A387" t="str">
            <v>104343450-KG</v>
          </cell>
          <cell r="B387" t="str">
            <v>104343450</v>
          </cell>
          <cell r="C387" t="str">
            <v>KG</v>
          </cell>
          <cell r="D387" t="str">
            <v>KG</v>
          </cell>
          <cell r="E387" t="str">
            <v>HAWA</v>
          </cell>
          <cell r="F387" t="str">
            <v>360</v>
          </cell>
          <cell r="G387">
            <v>1</v>
          </cell>
        </row>
        <row r="388">
          <cell r="A388" t="str">
            <v>104343450-UN</v>
          </cell>
          <cell r="B388" t="str">
            <v>104343450</v>
          </cell>
          <cell r="C388" t="str">
            <v>UN</v>
          </cell>
          <cell r="D388" t="str">
            <v>KG</v>
          </cell>
          <cell r="E388" t="str">
            <v>HAWA</v>
          </cell>
          <cell r="F388" t="str">
            <v>360</v>
          </cell>
          <cell r="G388">
            <v>5</v>
          </cell>
        </row>
        <row r="389">
          <cell r="A389" t="str">
            <v>104343530-CJ</v>
          </cell>
          <cell r="B389" t="str">
            <v>104343530</v>
          </cell>
          <cell r="C389" t="str">
            <v>CJ</v>
          </cell>
          <cell r="D389" t="str">
            <v>KG</v>
          </cell>
          <cell r="E389" t="str">
            <v>HAWA</v>
          </cell>
          <cell r="F389" t="str">
            <v>360</v>
          </cell>
          <cell r="G389">
            <v>21</v>
          </cell>
        </row>
        <row r="390">
          <cell r="A390" t="str">
            <v>104343530-KG</v>
          </cell>
          <cell r="B390" t="str">
            <v>104343530</v>
          </cell>
          <cell r="C390" t="str">
            <v>KG</v>
          </cell>
          <cell r="D390" t="str">
            <v>KG</v>
          </cell>
          <cell r="E390" t="str">
            <v>HAWA</v>
          </cell>
          <cell r="F390" t="str">
            <v>360</v>
          </cell>
          <cell r="G390">
            <v>1</v>
          </cell>
        </row>
        <row r="391">
          <cell r="A391" t="str">
            <v>104343530-UN</v>
          </cell>
          <cell r="B391" t="str">
            <v>104343530</v>
          </cell>
          <cell r="C391" t="str">
            <v>UN</v>
          </cell>
          <cell r="D391" t="str">
            <v>KG</v>
          </cell>
          <cell r="E391" t="str">
            <v>HAWA</v>
          </cell>
          <cell r="F391" t="str">
            <v>360</v>
          </cell>
          <cell r="G391">
            <v>18</v>
          </cell>
        </row>
        <row r="392">
          <cell r="A392" t="str">
            <v>104343600-CJ</v>
          </cell>
          <cell r="B392" t="str">
            <v>104343600</v>
          </cell>
          <cell r="C392" t="str">
            <v>CJ</v>
          </cell>
          <cell r="D392" t="str">
            <v>KG</v>
          </cell>
          <cell r="E392" t="str">
            <v>HAWA</v>
          </cell>
          <cell r="F392" t="str">
            <v>360</v>
          </cell>
          <cell r="G392">
            <v>21</v>
          </cell>
        </row>
        <row r="393">
          <cell r="A393" t="str">
            <v>104343600-KG</v>
          </cell>
          <cell r="B393" t="str">
            <v>104343600</v>
          </cell>
          <cell r="C393" t="str">
            <v>KG</v>
          </cell>
          <cell r="D393" t="str">
            <v>KG</v>
          </cell>
          <cell r="E393" t="str">
            <v>HAWA</v>
          </cell>
          <cell r="F393" t="str">
            <v>360</v>
          </cell>
          <cell r="G393">
            <v>1</v>
          </cell>
        </row>
        <row r="394">
          <cell r="A394" t="str">
            <v>104343600-UN</v>
          </cell>
          <cell r="B394" t="str">
            <v>104343600</v>
          </cell>
          <cell r="C394" t="str">
            <v>UN</v>
          </cell>
          <cell r="D394" t="str">
            <v>KG</v>
          </cell>
          <cell r="E394" t="str">
            <v>HAWA</v>
          </cell>
          <cell r="F394" t="str">
            <v>360</v>
          </cell>
          <cell r="G394">
            <v>15</v>
          </cell>
        </row>
        <row r="395">
          <cell r="A395" t="str">
            <v>104343700-CJ</v>
          </cell>
          <cell r="B395" t="str">
            <v>104343700</v>
          </cell>
          <cell r="C395" t="str">
            <v>CJ</v>
          </cell>
          <cell r="D395" t="str">
            <v>KG</v>
          </cell>
          <cell r="E395" t="str">
            <v>HAWA</v>
          </cell>
          <cell r="F395" t="str">
            <v>360</v>
          </cell>
          <cell r="G395">
            <v>21</v>
          </cell>
        </row>
        <row r="396">
          <cell r="A396" t="str">
            <v>104343700-KG</v>
          </cell>
          <cell r="B396" t="str">
            <v>104343700</v>
          </cell>
          <cell r="C396" t="str">
            <v>KG</v>
          </cell>
          <cell r="D396" t="str">
            <v>KG</v>
          </cell>
          <cell r="E396" t="str">
            <v>HAWA</v>
          </cell>
          <cell r="F396" t="str">
            <v>360</v>
          </cell>
          <cell r="G396">
            <v>1</v>
          </cell>
        </row>
        <row r="397">
          <cell r="A397" t="str">
            <v>104343700-UN</v>
          </cell>
          <cell r="B397" t="str">
            <v>104343700</v>
          </cell>
          <cell r="C397" t="str">
            <v>UN</v>
          </cell>
          <cell r="D397" t="str">
            <v>KG</v>
          </cell>
          <cell r="E397" t="str">
            <v>HAWA</v>
          </cell>
          <cell r="F397" t="str">
            <v>360</v>
          </cell>
          <cell r="G397">
            <v>75</v>
          </cell>
        </row>
        <row r="398">
          <cell r="A398" t="str">
            <v>104344660-CJ</v>
          </cell>
          <cell r="B398" t="str">
            <v>104344660</v>
          </cell>
          <cell r="C398" t="str">
            <v>CJ</v>
          </cell>
          <cell r="D398" t="str">
            <v>KG</v>
          </cell>
          <cell r="E398" t="str">
            <v>HAWA</v>
          </cell>
          <cell r="F398" t="str">
            <v>360</v>
          </cell>
          <cell r="G398">
            <v>21</v>
          </cell>
        </row>
        <row r="399">
          <cell r="A399" t="str">
            <v>104344660-KG</v>
          </cell>
          <cell r="B399" t="str">
            <v>104344660</v>
          </cell>
          <cell r="C399" t="str">
            <v>KG</v>
          </cell>
          <cell r="D399" t="str">
            <v>KG</v>
          </cell>
          <cell r="E399" t="str">
            <v>HAWA</v>
          </cell>
          <cell r="F399" t="str">
            <v>360</v>
          </cell>
          <cell r="G399">
            <v>1</v>
          </cell>
        </row>
        <row r="400">
          <cell r="A400" t="str">
            <v>104344660-UN</v>
          </cell>
          <cell r="B400" t="str">
            <v>104344660</v>
          </cell>
          <cell r="C400" t="str">
            <v>UN</v>
          </cell>
          <cell r="D400" t="str">
            <v>KG</v>
          </cell>
          <cell r="E400" t="str">
            <v>HAWA</v>
          </cell>
          <cell r="F400" t="str">
            <v>360</v>
          </cell>
          <cell r="G400">
            <v>4</v>
          </cell>
        </row>
        <row r="401">
          <cell r="A401" t="str">
            <v>104351590-Z00</v>
          </cell>
          <cell r="B401" t="str">
            <v>104351590</v>
          </cell>
          <cell r="C401" t="str">
            <v>Z00</v>
          </cell>
          <cell r="D401" t="str">
            <v>Z00</v>
          </cell>
          <cell r="E401" t="str">
            <v>HAWA</v>
          </cell>
          <cell r="F401" t="str">
            <v>430</v>
          </cell>
          <cell r="G401">
            <v>1</v>
          </cell>
        </row>
        <row r="402">
          <cell r="A402" t="str">
            <v>104351690-UN</v>
          </cell>
          <cell r="B402" t="str">
            <v>104351690</v>
          </cell>
          <cell r="C402" t="str">
            <v>UN</v>
          </cell>
          <cell r="D402" t="str">
            <v>Z92</v>
          </cell>
          <cell r="E402" t="str">
            <v>HAWA</v>
          </cell>
          <cell r="F402" t="str">
            <v>430</v>
          </cell>
          <cell r="G402">
            <v>1</v>
          </cell>
        </row>
        <row r="403">
          <cell r="A403" t="str">
            <v>104351690-Z92</v>
          </cell>
          <cell r="B403" t="str">
            <v>104351690</v>
          </cell>
          <cell r="C403" t="str">
            <v>Z92</v>
          </cell>
          <cell r="D403" t="str">
            <v>Z92</v>
          </cell>
          <cell r="E403" t="str">
            <v>HAWA</v>
          </cell>
          <cell r="F403" t="str">
            <v>430</v>
          </cell>
          <cell r="G403">
            <v>1</v>
          </cell>
        </row>
        <row r="404">
          <cell r="A404" t="str">
            <v>104352371-C12</v>
          </cell>
          <cell r="B404" t="str">
            <v>104352371</v>
          </cell>
          <cell r="C404" t="str">
            <v>C12</v>
          </cell>
          <cell r="D404" t="str">
            <v>UN</v>
          </cell>
          <cell r="E404" t="str">
            <v>HAWA</v>
          </cell>
          <cell r="F404" t="str">
            <v>220</v>
          </cell>
          <cell r="G404">
            <v>12</v>
          </cell>
        </row>
        <row r="405">
          <cell r="A405" t="str">
            <v>104352371-PAL</v>
          </cell>
          <cell r="B405" t="str">
            <v>104352371</v>
          </cell>
          <cell r="C405" t="str">
            <v>PAL</v>
          </cell>
          <cell r="D405" t="str">
            <v>UN</v>
          </cell>
          <cell r="E405" t="str">
            <v>HAWA</v>
          </cell>
          <cell r="F405" t="str">
            <v>220</v>
          </cell>
          <cell r="G405">
            <v>1440</v>
          </cell>
        </row>
        <row r="406">
          <cell r="A406" t="str">
            <v>104352371-UN</v>
          </cell>
          <cell r="B406" t="str">
            <v>104352371</v>
          </cell>
          <cell r="C406" t="str">
            <v>UN</v>
          </cell>
          <cell r="D406" t="str">
            <v>UN</v>
          </cell>
          <cell r="E406" t="str">
            <v>HAWA</v>
          </cell>
          <cell r="F406" t="str">
            <v>220</v>
          </cell>
          <cell r="G406">
            <v>1</v>
          </cell>
        </row>
        <row r="407">
          <cell r="A407" t="str">
            <v>104360460-C20</v>
          </cell>
          <cell r="B407" t="str">
            <v>104360460</v>
          </cell>
          <cell r="C407" t="str">
            <v>C20</v>
          </cell>
          <cell r="D407" t="str">
            <v>UN</v>
          </cell>
          <cell r="E407" t="str">
            <v>HAWA</v>
          </cell>
          <cell r="F407" t="str">
            <v>350</v>
          </cell>
          <cell r="G407">
            <v>20</v>
          </cell>
        </row>
        <row r="408">
          <cell r="A408" t="str">
            <v>104360460-UN</v>
          </cell>
          <cell r="B408" t="str">
            <v>104360460</v>
          </cell>
          <cell r="C408" t="str">
            <v>UN</v>
          </cell>
          <cell r="D408" t="str">
            <v>UN</v>
          </cell>
          <cell r="E408" t="str">
            <v>HAWA</v>
          </cell>
          <cell r="F408" t="str">
            <v>350</v>
          </cell>
          <cell r="G408">
            <v>1</v>
          </cell>
        </row>
        <row r="409">
          <cell r="A409" t="str">
            <v>104500330-C06</v>
          </cell>
          <cell r="B409" t="str">
            <v>104500330</v>
          </cell>
          <cell r="C409" t="str">
            <v>C06</v>
          </cell>
          <cell r="D409" t="str">
            <v>UN</v>
          </cell>
          <cell r="E409" t="str">
            <v>HAWA</v>
          </cell>
          <cell r="F409" t="str">
            <v>350</v>
          </cell>
          <cell r="G409">
            <v>6</v>
          </cell>
        </row>
        <row r="410">
          <cell r="A410" t="str">
            <v>104500330-UN</v>
          </cell>
          <cell r="B410" t="str">
            <v>104500330</v>
          </cell>
          <cell r="C410" t="str">
            <v>UN</v>
          </cell>
          <cell r="D410" t="str">
            <v>UN</v>
          </cell>
          <cell r="E410" t="str">
            <v>HAWA</v>
          </cell>
          <cell r="F410" t="str">
            <v>350</v>
          </cell>
          <cell r="G410">
            <v>1</v>
          </cell>
        </row>
        <row r="411">
          <cell r="A411" t="str">
            <v>104500500-CJ</v>
          </cell>
          <cell r="B411" t="str">
            <v>104500500</v>
          </cell>
          <cell r="C411" t="str">
            <v>CJ</v>
          </cell>
          <cell r="D411" t="str">
            <v>KG</v>
          </cell>
          <cell r="E411" t="str">
            <v>HAWA</v>
          </cell>
          <cell r="F411" t="str">
            <v>360</v>
          </cell>
          <cell r="G411">
            <v>4</v>
          </cell>
        </row>
        <row r="412">
          <cell r="A412" t="str">
            <v>104500500-KG</v>
          </cell>
          <cell r="B412" t="str">
            <v>104500500</v>
          </cell>
          <cell r="C412" t="str">
            <v>KG</v>
          </cell>
          <cell r="D412" t="str">
            <v>KG</v>
          </cell>
          <cell r="E412" t="str">
            <v>HAWA</v>
          </cell>
          <cell r="F412" t="str">
            <v>360</v>
          </cell>
          <cell r="G412">
            <v>1</v>
          </cell>
        </row>
        <row r="413">
          <cell r="A413" t="str">
            <v>104500540-CJ</v>
          </cell>
          <cell r="B413" t="str">
            <v>104500540</v>
          </cell>
          <cell r="C413" t="str">
            <v>CJ</v>
          </cell>
          <cell r="D413" t="str">
            <v>KG</v>
          </cell>
          <cell r="E413" t="str">
            <v>HAWA</v>
          </cell>
          <cell r="F413" t="str">
            <v>430</v>
          </cell>
          <cell r="G413">
            <v>21</v>
          </cell>
        </row>
        <row r="414">
          <cell r="A414" t="str">
            <v>104500540-KG</v>
          </cell>
          <cell r="B414" t="str">
            <v>104500540</v>
          </cell>
          <cell r="C414" t="str">
            <v>KG</v>
          </cell>
          <cell r="D414" t="str">
            <v>KG</v>
          </cell>
          <cell r="E414" t="str">
            <v>HAWA</v>
          </cell>
          <cell r="F414" t="str">
            <v>430</v>
          </cell>
          <cell r="G414">
            <v>1</v>
          </cell>
        </row>
        <row r="415">
          <cell r="A415" t="str">
            <v>104500540-UN</v>
          </cell>
          <cell r="B415" t="str">
            <v>104500540</v>
          </cell>
          <cell r="C415" t="str">
            <v>UN</v>
          </cell>
          <cell r="D415" t="str">
            <v>KG</v>
          </cell>
          <cell r="E415" t="str">
            <v>HAWA</v>
          </cell>
          <cell r="F415" t="str">
            <v>430</v>
          </cell>
          <cell r="G415">
            <v>32</v>
          </cell>
        </row>
        <row r="416">
          <cell r="A416" t="str">
            <v>104500560-CJ</v>
          </cell>
          <cell r="B416" t="str">
            <v>104500560</v>
          </cell>
          <cell r="C416" t="str">
            <v>CJ</v>
          </cell>
          <cell r="D416" t="str">
            <v>KG</v>
          </cell>
          <cell r="E416" t="str">
            <v>HAWA</v>
          </cell>
          <cell r="F416" t="str">
            <v>430</v>
          </cell>
          <cell r="G416">
            <v>21</v>
          </cell>
        </row>
        <row r="417">
          <cell r="A417" t="str">
            <v>104500560-KG</v>
          </cell>
          <cell r="B417" t="str">
            <v>104500560</v>
          </cell>
          <cell r="C417" t="str">
            <v>KG</v>
          </cell>
          <cell r="D417" t="str">
            <v>KG</v>
          </cell>
          <cell r="E417" t="str">
            <v>HAWA</v>
          </cell>
          <cell r="F417" t="str">
            <v>430</v>
          </cell>
          <cell r="G417">
            <v>1</v>
          </cell>
        </row>
        <row r="418">
          <cell r="A418" t="str">
            <v>104500560-UN</v>
          </cell>
          <cell r="B418" t="str">
            <v>104500560</v>
          </cell>
          <cell r="C418" t="str">
            <v>UN</v>
          </cell>
          <cell r="D418" t="str">
            <v>KG</v>
          </cell>
          <cell r="E418" t="str">
            <v>HAWA</v>
          </cell>
          <cell r="F418" t="str">
            <v>430</v>
          </cell>
          <cell r="G418">
            <v>55</v>
          </cell>
        </row>
        <row r="419">
          <cell r="A419" t="str">
            <v>104500570-CJ</v>
          </cell>
          <cell r="B419" t="str">
            <v>104500570</v>
          </cell>
          <cell r="C419" t="str">
            <v>CJ</v>
          </cell>
          <cell r="D419" t="str">
            <v>KG</v>
          </cell>
          <cell r="E419" t="str">
            <v>HAWA</v>
          </cell>
          <cell r="F419" t="str">
            <v>430</v>
          </cell>
          <cell r="G419">
            <v>21</v>
          </cell>
        </row>
        <row r="420">
          <cell r="A420" t="str">
            <v>104500570-KG</v>
          </cell>
          <cell r="B420" t="str">
            <v>104500570</v>
          </cell>
          <cell r="C420" t="str">
            <v>KG</v>
          </cell>
          <cell r="D420" t="str">
            <v>KG</v>
          </cell>
          <cell r="E420" t="str">
            <v>HAWA</v>
          </cell>
          <cell r="F420" t="str">
            <v>430</v>
          </cell>
          <cell r="G420">
            <v>1</v>
          </cell>
        </row>
        <row r="421">
          <cell r="A421" t="str">
            <v>104500580-CJ</v>
          </cell>
          <cell r="B421" t="str">
            <v>104500580</v>
          </cell>
          <cell r="C421" t="str">
            <v>CJ</v>
          </cell>
          <cell r="D421" t="str">
            <v>KG</v>
          </cell>
          <cell r="E421" t="str">
            <v>HAWA</v>
          </cell>
          <cell r="F421" t="str">
            <v>430</v>
          </cell>
          <cell r="G421">
            <v>21</v>
          </cell>
        </row>
        <row r="422">
          <cell r="A422" t="str">
            <v>104500580-KG</v>
          </cell>
          <cell r="B422" t="str">
            <v>104500580</v>
          </cell>
          <cell r="C422" t="str">
            <v>KG</v>
          </cell>
          <cell r="D422" t="str">
            <v>KG</v>
          </cell>
          <cell r="E422" t="str">
            <v>HAWA</v>
          </cell>
          <cell r="F422" t="str">
            <v>430</v>
          </cell>
          <cell r="G422">
            <v>1</v>
          </cell>
        </row>
        <row r="423">
          <cell r="A423" t="str">
            <v>104500580-UN</v>
          </cell>
          <cell r="B423" t="str">
            <v>104500580</v>
          </cell>
          <cell r="C423" t="str">
            <v>UN</v>
          </cell>
          <cell r="D423" t="str">
            <v>KG</v>
          </cell>
          <cell r="E423" t="str">
            <v>HAWA</v>
          </cell>
          <cell r="F423" t="str">
            <v>430</v>
          </cell>
          <cell r="G423">
            <v>55</v>
          </cell>
        </row>
        <row r="424">
          <cell r="A424" t="str">
            <v>104500670-CJ</v>
          </cell>
          <cell r="B424" t="str">
            <v>104500670</v>
          </cell>
          <cell r="C424" t="str">
            <v>CJ</v>
          </cell>
          <cell r="D424" t="str">
            <v>KG</v>
          </cell>
          <cell r="E424" t="str">
            <v>HAWA</v>
          </cell>
          <cell r="F424" t="str">
            <v>430</v>
          </cell>
          <cell r="G424">
            <v>21</v>
          </cell>
        </row>
        <row r="425">
          <cell r="A425" t="str">
            <v>104500670-KG</v>
          </cell>
          <cell r="B425" t="str">
            <v>104500670</v>
          </cell>
          <cell r="C425" t="str">
            <v>KG</v>
          </cell>
          <cell r="D425" t="str">
            <v>KG</v>
          </cell>
          <cell r="E425" t="str">
            <v>HAWA</v>
          </cell>
          <cell r="F425" t="str">
            <v>430</v>
          </cell>
          <cell r="G425">
            <v>1</v>
          </cell>
        </row>
        <row r="426">
          <cell r="A426" t="str">
            <v>104500670-UN</v>
          </cell>
          <cell r="B426" t="str">
            <v>104500670</v>
          </cell>
          <cell r="C426" t="str">
            <v>UN</v>
          </cell>
          <cell r="D426" t="str">
            <v>KG</v>
          </cell>
          <cell r="E426" t="str">
            <v>HAWA</v>
          </cell>
          <cell r="F426" t="str">
            <v>430</v>
          </cell>
          <cell r="G426">
            <v>10</v>
          </cell>
        </row>
        <row r="427">
          <cell r="A427" t="str">
            <v>104500690-CJ</v>
          </cell>
          <cell r="B427" t="str">
            <v>104500690</v>
          </cell>
          <cell r="C427" t="str">
            <v>CJ</v>
          </cell>
          <cell r="D427" t="str">
            <v>KG</v>
          </cell>
          <cell r="E427" t="str">
            <v>HAWA</v>
          </cell>
          <cell r="F427" t="str">
            <v>430</v>
          </cell>
          <cell r="G427">
            <v>21</v>
          </cell>
        </row>
        <row r="428">
          <cell r="A428" t="str">
            <v>104500690-KG</v>
          </cell>
          <cell r="B428" t="str">
            <v>104500690</v>
          </cell>
          <cell r="C428" t="str">
            <v>KG</v>
          </cell>
          <cell r="D428" t="str">
            <v>KG</v>
          </cell>
          <cell r="E428" t="str">
            <v>HAWA</v>
          </cell>
          <cell r="F428" t="str">
            <v>430</v>
          </cell>
          <cell r="G428">
            <v>1</v>
          </cell>
        </row>
        <row r="429">
          <cell r="A429" t="str">
            <v>104500710-CJ</v>
          </cell>
          <cell r="B429" t="str">
            <v>104500710</v>
          </cell>
          <cell r="C429" t="str">
            <v>CJ</v>
          </cell>
          <cell r="D429" t="str">
            <v>KG</v>
          </cell>
          <cell r="E429" t="str">
            <v>HAWA</v>
          </cell>
          <cell r="F429" t="str">
            <v>430</v>
          </cell>
          <cell r="G429">
            <v>21</v>
          </cell>
        </row>
        <row r="430">
          <cell r="A430" t="str">
            <v>104500710-KG</v>
          </cell>
          <cell r="B430" t="str">
            <v>104500710</v>
          </cell>
          <cell r="C430" t="str">
            <v>KG</v>
          </cell>
          <cell r="D430" t="str">
            <v>KG</v>
          </cell>
          <cell r="E430" t="str">
            <v>HAWA</v>
          </cell>
          <cell r="F430" t="str">
            <v>430</v>
          </cell>
          <cell r="G430">
            <v>1</v>
          </cell>
        </row>
        <row r="431">
          <cell r="A431" t="str">
            <v>104500710-UN</v>
          </cell>
          <cell r="B431" t="str">
            <v>104500710</v>
          </cell>
          <cell r="C431" t="str">
            <v>UN</v>
          </cell>
          <cell r="D431" t="str">
            <v>KG</v>
          </cell>
          <cell r="E431" t="str">
            <v>HAWA</v>
          </cell>
          <cell r="F431" t="str">
            <v>430</v>
          </cell>
          <cell r="G431">
            <v>9</v>
          </cell>
        </row>
        <row r="432">
          <cell r="A432" t="str">
            <v>104500730-CJ</v>
          </cell>
          <cell r="B432" t="str">
            <v>104500730</v>
          </cell>
          <cell r="C432" t="str">
            <v>CJ</v>
          </cell>
          <cell r="D432" t="str">
            <v>KG</v>
          </cell>
          <cell r="E432" t="str">
            <v>HAWA</v>
          </cell>
          <cell r="F432" t="str">
            <v>430</v>
          </cell>
          <cell r="G432">
            <v>21</v>
          </cell>
        </row>
        <row r="433">
          <cell r="A433" t="str">
            <v>104500730-KG</v>
          </cell>
          <cell r="B433" t="str">
            <v>104500730</v>
          </cell>
          <cell r="C433" t="str">
            <v>KG</v>
          </cell>
          <cell r="D433" t="str">
            <v>KG</v>
          </cell>
          <cell r="E433" t="str">
            <v>HAWA</v>
          </cell>
          <cell r="F433" t="str">
            <v>430</v>
          </cell>
          <cell r="G433">
            <v>1</v>
          </cell>
        </row>
        <row r="434">
          <cell r="A434" t="str">
            <v>104500730-UN</v>
          </cell>
          <cell r="B434" t="str">
            <v>104500730</v>
          </cell>
          <cell r="C434" t="str">
            <v>UN</v>
          </cell>
          <cell r="D434" t="str">
            <v>KG</v>
          </cell>
          <cell r="E434" t="str">
            <v>HAWA</v>
          </cell>
          <cell r="F434" t="str">
            <v>430</v>
          </cell>
          <cell r="G434">
            <v>7</v>
          </cell>
        </row>
        <row r="435">
          <cell r="A435" t="str">
            <v>104500740-CJ</v>
          </cell>
          <cell r="B435" t="str">
            <v>104500740</v>
          </cell>
          <cell r="C435" t="str">
            <v>CJ</v>
          </cell>
          <cell r="D435" t="str">
            <v>KG</v>
          </cell>
          <cell r="E435" t="str">
            <v>HAWA</v>
          </cell>
          <cell r="F435" t="str">
            <v>430</v>
          </cell>
          <cell r="G435">
            <v>21</v>
          </cell>
        </row>
        <row r="436">
          <cell r="A436" t="str">
            <v>104500740-KG</v>
          </cell>
          <cell r="B436" t="str">
            <v>104500740</v>
          </cell>
          <cell r="C436" t="str">
            <v>KG</v>
          </cell>
          <cell r="D436" t="str">
            <v>KG</v>
          </cell>
          <cell r="E436" t="str">
            <v>HAWA</v>
          </cell>
          <cell r="F436" t="str">
            <v>430</v>
          </cell>
          <cell r="G436">
            <v>1</v>
          </cell>
        </row>
        <row r="437">
          <cell r="A437" t="str">
            <v>104500740-UN</v>
          </cell>
          <cell r="B437" t="str">
            <v>104500740</v>
          </cell>
          <cell r="C437" t="str">
            <v>UN</v>
          </cell>
          <cell r="D437" t="str">
            <v>KG</v>
          </cell>
          <cell r="E437" t="str">
            <v>HAWA</v>
          </cell>
          <cell r="F437" t="str">
            <v>430</v>
          </cell>
          <cell r="G437">
            <v>85</v>
          </cell>
        </row>
        <row r="438">
          <cell r="A438" t="str">
            <v>104500760-CJ</v>
          </cell>
          <cell r="B438" t="str">
            <v>104500760</v>
          </cell>
          <cell r="C438" t="str">
            <v>CJ</v>
          </cell>
          <cell r="D438" t="str">
            <v>KG</v>
          </cell>
          <cell r="E438" t="str">
            <v>HAWA</v>
          </cell>
          <cell r="F438" t="str">
            <v>430</v>
          </cell>
          <cell r="G438">
            <v>21</v>
          </cell>
        </row>
        <row r="439">
          <cell r="A439" t="str">
            <v>104500760-KG</v>
          </cell>
          <cell r="B439" t="str">
            <v>104500760</v>
          </cell>
          <cell r="C439" t="str">
            <v>KG</v>
          </cell>
          <cell r="D439" t="str">
            <v>KG</v>
          </cell>
          <cell r="E439" t="str">
            <v>HAWA</v>
          </cell>
          <cell r="F439" t="str">
            <v>430</v>
          </cell>
          <cell r="G439">
            <v>1</v>
          </cell>
        </row>
        <row r="440">
          <cell r="A440" t="str">
            <v>104500760-UN</v>
          </cell>
          <cell r="B440" t="str">
            <v>104500760</v>
          </cell>
          <cell r="C440" t="str">
            <v>UN</v>
          </cell>
          <cell r="D440" t="str">
            <v>KG</v>
          </cell>
          <cell r="E440" t="str">
            <v>HAWA</v>
          </cell>
          <cell r="F440" t="str">
            <v>430</v>
          </cell>
          <cell r="G440">
            <v>5</v>
          </cell>
        </row>
        <row r="441">
          <cell r="A441" t="str">
            <v>104500810-2Q</v>
          </cell>
          <cell r="B441" t="str">
            <v>104500810</v>
          </cell>
          <cell r="C441" t="str">
            <v>2Q</v>
          </cell>
          <cell r="D441" t="str">
            <v>2Q</v>
          </cell>
          <cell r="E441" t="str">
            <v>HAWA</v>
          </cell>
          <cell r="F441" t="str">
            <v>350</v>
          </cell>
          <cell r="G441">
            <v>1</v>
          </cell>
        </row>
        <row r="442">
          <cell r="A442" t="str">
            <v>104500860-C04</v>
          </cell>
          <cell r="B442" t="str">
            <v>104500860</v>
          </cell>
          <cell r="C442" t="str">
            <v>C04</v>
          </cell>
          <cell r="D442" t="str">
            <v>UN</v>
          </cell>
          <cell r="E442" t="str">
            <v>HAWA</v>
          </cell>
          <cell r="F442" t="str">
            <v>350</v>
          </cell>
          <cell r="G442">
            <v>4</v>
          </cell>
        </row>
        <row r="443">
          <cell r="A443" t="str">
            <v>104500860-UN</v>
          </cell>
          <cell r="B443" t="str">
            <v>104500860</v>
          </cell>
          <cell r="C443" t="str">
            <v>UN</v>
          </cell>
          <cell r="D443" t="str">
            <v>UN</v>
          </cell>
          <cell r="E443" t="str">
            <v>HAWA</v>
          </cell>
          <cell r="F443" t="str">
            <v>350</v>
          </cell>
          <cell r="G443">
            <v>1</v>
          </cell>
        </row>
        <row r="444">
          <cell r="A444" t="str">
            <v>104500940-C06</v>
          </cell>
          <cell r="B444" t="str">
            <v>104500940</v>
          </cell>
          <cell r="C444" t="str">
            <v>C06</v>
          </cell>
          <cell r="D444" t="str">
            <v>UN</v>
          </cell>
          <cell r="E444" t="str">
            <v>HAWA</v>
          </cell>
          <cell r="F444" t="str">
            <v>350</v>
          </cell>
          <cell r="G444">
            <v>6</v>
          </cell>
        </row>
        <row r="445">
          <cell r="A445" t="str">
            <v>104500940-UN</v>
          </cell>
          <cell r="B445" t="str">
            <v>104500940</v>
          </cell>
          <cell r="C445" t="str">
            <v>UN</v>
          </cell>
          <cell r="D445" t="str">
            <v>UN</v>
          </cell>
          <cell r="E445" t="str">
            <v>HAWA</v>
          </cell>
          <cell r="F445" t="str">
            <v>350</v>
          </cell>
          <cell r="G445">
            <v>1</v>
          </cell>
        </row>
        <row r="446">
          <cell r="A446" t="str">
            <v>104501110-Z80</v>
          </cell>
          <cell r="B446" t="str">
            <v>104501110</v>
          </cell>
          <cell r="C446" t="str">
            <v>Z80</v>
          </cell>
          <cell r="D446" t="str">
            <v>Z80</v>
          </cell>
          <cell r="E446" t="str">
            <v>HAWA</v>
          </cell>
          <cell r="F446" t="str">
            <v>350</v>
          </cell>
          <cell r="G446">
            <v>1</v>
          </cell>
        </row>
        <row r="447">
          <cell r="A447" t="str">
            <v>104501150-S00</v>
          </cell>
          <cell r="B447" t="str">
            <v>104501150</v>
          </cell>
          <cell r="C447" t="str">
            <v>S00</v>
          </cell>
          <cell r="D447" t="str">
            <v>S00</v>
          </cell>
          <cell r="E447" t="str">
            <v>HAWA</v>
          </cell>
          <cell r="F447" t="str">
            <v>350</v>
          </cell>
          <cell r="G447">
            <v>1</v>
          </cell>
        </row>
        <row r="448">
          <cell r="A448" t="str">
            <v>104501170-S00</v>
          </cell>
          <cell r="B448" t="str">
            <v>104501170</v>
          </cell>
          <cell r="C448" t="str">
            <v>S00</v>
          </cell>
          <cell r="D448" t="str">
            <v>S00</v>
          </cell>
          <cell r="E448" t="str">
            <v>HAWA</v>
          </cell>
          <cell r="F448" t="str">
            <v>350</v>
          </cell>
          <cell r="G448">
            <v>1</v>
          </cell>
        </row>
        <row r="449">
          <cell r="A449" t="str">
            <v>104501190-2Q</v>
          </cell>
          <cell r="B449" t="str">
            <v>104501190</v>
          </cell>
          <cell r="C449" t="str">
            <v>2Q</v>
          </cell>
          <cell r="D449" t="str">
            <v>2Q</v>
          </cell>
          <cell r="E449" t="str">
            <v>HAWA</v>
          </cell>
          <cell r="F449" t="str">
            <v>350</v>
          </cell>
          <cell r="G449">
            <v>1</v>
          </cell>
        </row>
        <row r="450">
          <cell r="A450" t="str">
            <v>104501230-S00</v>
          </cell>
          <cell r="B450" t="str">
            <v>104501230</v>
          </cell>
          <cell r="C450" t="str">
            <v>S00</v>
          </cell>
          <cell r="D450" t="str">
            <v>S00</v>
          </cell>
          <cell r="E450" t="str">
            <v>HAWA</v>
          </cell>
          <cell r="F450" t="str">
            <v>350</v>
          </cell>
          <cell r="G450">
            <v>1</v>
          </cell>
        </row>
        <row r="451">
          <cell r="A451" t="str">
            <v>104502460-C50</v>
          </cell>
          <cell r="B451" t="str">
            <v>104502460</v>
          </cell>
          <cell r="C451" t="str">
            <v>C50</v>
          </cell>
          <cell r="D451" t="str">
            <v>UN</v>
          </cell>
          <cell r="E451" t="str">
            <v>HAWA</v>
          </cell>
          <cell r="F451" t="str">
            <v>130</v>
          </cell>
          <cell r="G451">
            <v>50</v>
          </cell>
        </row>
        <row r="452">
          <cell r="A452" t="str">
            <v>104502460-UN</v>
          </cell>
          <cell r="B452" t="str">
            <v>104502460</v>
          </cell>
          <cell r="C452" t="str">
            <v>UN</v>
          </cell>
          <cell r="D452" t="str">
            <v>UN</v>
          </cell>
          <cell r="E452" t="str">
            <v>HAWA</v>
          </cell>
          <cell r="F452" t="str">
            <v>130</v>
          </cell>
          <cell r="G452">
            <v>1</v>
          </cell>
        </row>
        <row r="453">
          <cell r="A453" t="str">
            <v>104510130-C24</v>
          </cell>
          <cell r="B453" t="str">
            <v>104510130</v>
          </cell>
          <cell r="C453" t="str">
            <v>C24</v>
          </cell>
          <cell r="D453" t="str">
            <v>UN</v>
          </cell>
          <cell r="E453" t="str">
            <v>HAWA</v>
          </cell>
          <cell r="F453" t="str">
            <v>350</v>
          </cell>
          <cell r="G453">
            <v>24</v>
          </cell>
        </row>
        <row r="454">
          <cell r="A454" t="str">
            <v>104510130-C48</v>
          </cell>
          <cell r="B454" t="str">
            <v>104510130</v>
          </cell>
          <cell r="C454" t="str">
            <v>C48</v>
          </cell>
          <cell r="D454" t="str">
            <v>UN</v>
          </cell>
          <cell r="E454" t="str">
            <v>HAWA</v>
          </cell>
          <cell r="F454" t="str">
            <v>350</v>
          </cell>
          <cell r="G454">
            <v>48</v>
          </cell>
        </row>
        <row r="455">
          <cell r="A455" t="str">
            <v>104510130-UN</v>
          </cell>
          <cell r="B455" t="str">
            <v>104510130</v>
          </cell>
          <cell r="C455" t="str">
            <v>UN</v>
          </cell>
          <cell r="D455" t="str">
            <v>UN</v>
          </cell>
          <cell r="E455" t="str">
            <v>HAWA</v>
          </cell>
          <cell r="F455" t="str">
            <v>350</v>
          </cell>
          <cell r="G455">
            <v>1</v>
          </cell>
        </row>
        <row r="456">
          <cell r="A456" t="str">
            <v>104510140-C06</v>
          </cell>
          <cell r="B456" t="str">
            <v>104510140</v>
          </cell>
          <cell r="C456" t="str">
            <v>C06</v>
          </cell>
          <cell r="D456" t="str">
            <v>UN</v>
          </cell>
          <cell r="E456" t="str">
            <v>HAWA</v>
          </cell>
          <cell r="F456" t="str">
            <v>430</v>
          </cell>
          <cell r="G456">
            <v>6</v>
          </cell>
        </row>
        <row r="457">
          <cell r="A457" t="str">
            <v>104510140-UN</v>
          </cell>
          <cell r="B457" t="str">
            <v>104510140</v>
          </cell>
          <cell r="C457" t="str">
            <v>UN</v>
          </cell>
          <cell r="D457" t="str">
            <v>UN</v>
          </cell>
          <cell r="E457" t="str">
            <v>HAWA</v>
          </cell>
          <cell r="F457" t="str">
            <v>430</v>
          </cell>
          <cell r="G457">
            <v>1</v>
          </cell>
        </row>
        <row r="458">
          <cell r="A458" t="str">
            <v>104510260-C12</v>
          </cell>
          <cell r="B458" t="str">
            <v>104510260</v>
          </cell>
          <cell r="C458" t="str">
            <v>C12</v>
          </cell>
          <cell r="D458" t="str">
            <v>UN</v>
          </cell>
          <cell r="E458" t="str">
            <v>HAWA</v>
          </cell>
          <cell r="F458" t="str">
            <v>350</v>
          </cell>
          <cell r="G458">
            <v>12</v>
          </cell>
        </row>
        <row r="459">
          <cell r="A459" t="str">
            <v>104510260-UN</v>
          </cell>
          <cell r="B459" t="str">
            <v>104510260</v>
          </cell>
          <cell r="C459" t="str">
            <v>UN</v>
          </cell>
          <cell r="D459" t="str">
            <v>UN</v>
          </cell>
          <cell r="E459" t="str">
            <v>HAWA</v>
          </cell>
          <cell r="F459" t="str">
            <v>350</v>
          </cell>
          <cell r="G459">
            <v>1</v>
          </cell>
        </row>
        <row r="460">
          <cell r="A460" t="str">
            <v>104510270-C12</v>
          </cell>
          <cell r="B460" t="str">
            <v>104510270</v>
          </cell>
          <cell r="C460" t="str">
            <v>C12</v>
          </cell>
          <cell r="D460" t="str">
            <v>UN</v>
          </cell>
          <cell r="E460" t="str">
            <v>HAWA</v>
          </cell>
          <cell r="F460" t="str">
            <v>350</v>
          </cell>
          <cell r="G460">
            <v>12</v>
          </cell>
        </row>
        <row r="461">
          <cell r="A461" t="str">
            <v>104510270-UN</v>
          </cell>
          <cell r="B461" t="str">
            <v>104510270</v>
          </cell>
          <cell r="C461" t="str">
            <v>UN</v>
          </cell>
          <cell r="D461" t="str">
            <v>UN</v>
          </cell>
          <cell r="E461" t="str">
            <v>HAWA</v>
          </cell>
          <cell r="F461" t="str">
            <v>350</v>
          </cell>
          <cell r="G461">
            <v>1</v>
          </cell>
        </row>
        <row r="462">
          <cell r="A462" t="str">
            <v>104510290-C06</v>
          </cell>
          <cell r="B462" t="str">
            <v>104510290</v>
          </cell>
          <cell r="C462" t="str">
            <v>C06</v>
          </cell>
          <cell r="D462" t="str">
            <v>UN</v>
          </cell>
          <cell r="E462" t="str">
            <v>HAWA</v>
          </cell>
          <cell r="F462" t="str">
            <v>350</v>
          </cell>
          <cell r="G462">
            <v>6</v>
          </cell>
        </row>
        <row r="463">
          <cell r="A463" t="str">
            <v>104510290-UN</v>
          </cell>
          <cell r="B463" t="str">
            <v>104510290</v>
          </cell>
          <cell r="C463" t="str">
            <v>UN</v>
          </cell>
          <cell r="D463" t="str">
            <v>UN</v>
          </cell>
          <cell r="E463" t="str">
            <v>HAWA</v>
          </cell>
          <cell r="F463" t="str">
            <v>350</v>
          </cell>
          <cell r="G463">
            <v>1</v>
          </cell>
        </row>
        <row r="464">
          <cell r="A464" t="str">
            <v>104510310-C06</v>
          </cell>
          <cell r="B464" t="str">
            <v>104510310</v>
          </cell>
          <cell r="C464" t="str">
            <v>C06</v>
          </cell>
          <cell r="D464" t="str">
            <v>UN</v>
          </cell>
          <cell r="E464" t="str">
            <v>HAWA</v>
          </cell>
          <cell r="F464" t="str">
            <v>350</v>
          </cell>
          <cell r="G464">
            <v>6</v>
          </cell>
        </row>
        <row r="465">
          <cell r="A465" t="str">
            <v>104510310-UN</v>
          </cell>
          <cell r="B465" t="str">
            <v>104510310</v>
          </cell>
          <cell r="C465" t="str">
            <v>UN</v>
          </cell>
          <cell r="D465" t="str">
            <v>UN</v>
          </cell>
          <cell r="E465" t="str">
            <v>HAWA</v>
          </cell>
          <cell r="F465" t="str">
            <v>350</v>
          </cell>
          <cell r="G465">
            <v>1</v>
          </cell>
        </row>
        <row r="466">
          <cell r="A466" t="str">
            <v>104510620-UN</v>
          </cell>
          <cell r="B466" t="str">
            <v>104510620</v>
          </cell>
          <cell r="C466" t="str">
            <v>UN</v>
          </cell>
          <cell r="D466" t="str">
            <v>UN</v>
          </cell>
          <cell r="E466" t="str">
            <v>HAWA</v>
          </cell>
          <cell r="F466" t="str">
            <v>350</v>
          </cell>
          <cell r="G466">
            <v>1</v>
          </cell>
        </row>
        <row r="467">
          <cell r="A467" t="str">
            <v>104510640-UN</v>
          </cell>
          <cell r="B467" t="str">
            <v>104510640</v>
          </cell>
          <cell r="C467" t="str">
            <v>UN</v>
          </cell>
          <cell r="D467" t="str">
            <v>UN</v>
          </cell>
          <cell r="E467" t="str">
            <v>HAWA</v>
          </cell>
          <cell r="F467" t="str">
            <v>350</v>
          </cell>
          <cell r="G467">
            <v>1</v>
          </cell>
        </row>
        <row r="468">
          <cell r="A468" t="str">
            <v>104511800-Z00</v>
          </cell>
          <cell r="B468" t="str">
            <v>104511800</v>
          </cell>
          <cell r="C468" t="str">
            <v>Z00</v>
          </cell>
          <cell r="D468" t="str">
            <v>Z00</v>
          </cell>
          <cell r="E468" t="str">
            <v>HAWA</v>
          </cell>
          <cell r="F468" t="str">
            <v>350</v>
          </cell>
          <cell r="G468">
            <v>1</v>
          </cell>
        </row>
        <row r="469">
          <cell r="A469" t="str">
            <v>104511810-Z00</v>
          </cell>
          <cell r="B469" t="str">
            <v>104511810</v>
          </cell>
          <cell r="C469" t="str">
            <v>Z00</v>
          </cell>
          <cell r="D469" t="str">
            <v>Z00</v>
          </cell>
          <cell r="E469" t="str">
            <v>HAWA</v>
          </cell>
          <cell r="F469" t="str">
            <v>130</v>
          </cell>
          <cell r="G469">
            <v>1</v>
          </cell>
        </row>
        <row r="470">
          <cell r="A470" t="str">
            <v>104511850-KG</v>
          </cell>
          <cell r="B470" t="str">
            <v>104511850</v>
          </cell>
          <cell r="C470" t="str">
            <v>KG</v>
          </cell>
          <cell r="D470" t="str">
            <v>KG</v>
          </cell>
          <cell r="E470" t="str">
            <v>HAWA</v>
          </cell>
          <cell r="F470" t="str">
            <v>350</v>
          </cell>
          <cell r="G470">
            <v>1</v>
          </cell>
        </row>
        <row r="471">
          <cell r="A471" t="str">
            <v>104511850-UN</v>
          </cell>
          <cell r="B471" t="str">
            <v>104511850</v>
          </cell>
          <cell r="C471" t="str">
            <v>UN</v>
          </cell>
          <cell r="D471" t="str">
            <v>KG</v>
          </cell>
          <cell r="E471" t="str">
            <v>HAWA</v>
          </cell>
          <cell r="F471" t="str">
            <v>350</v>
          </cell>
          <cell r="G471">
            <v>1</v>
          </cell>
        </row>
        <row r="472">
          <cell r="A472" t="str">
            <v>104511950-C06</v>
          </cell>
          <cell r="B472" t="str">
            <v>104511950</v>
          </cell>
          <cell r="C472" t="str">
            <v>C06</v>
          </cell>
          <cell r="D472" t="str">
            <v>UN</v>
          </cell>
          <cell r="E472" t="str">
            <v>HAWA</v>
          </cell>
          <cell r="F472" t="str">
            <v>350</v>
          </cell>
          <cell r="G472">
            <v>6</v>
          </cell>
        </row>
        <row r="473">
          <cell r="A473" t="str">
            <v>104511950-UN</v>
          </cell>
          <cell r="B473" t="str">
            <v>104511950</v>
          </cell>
          <cell r="C473" t="str">
            <v>UN</v>
          </cell>
          <cell r="D473" t="str">
            <v>UN</v>
          </cell>
          <cell r="E473" t="str">
            <v>HAWA</v>
          </cell>
          <cell r="F473" t="str">
            <v>350</v>
          </cell>
          <cell r="G473">
            <v>1</v>
          </cell>
        </row>
        <row r="474">
          <cell r="A474" t="str">
            <v>104511970-C20</v>
          </cell>
          <cell r="B474" t="str">
            <v>104511970</v>
          </cell>
          <cell r="C474" t="str">
            <v>C20</v>
          </cell>
          <cell r="D474" t="str">
            <v>UN</v>
          </cell>
          <cell r="E474" t="str">
            <v>HAWA</v>
          </cell>
          <cell r="F474" t="str">
            <v>350</v>
          </cell>
          <cell r="G474">
            <v>20</v>
          </cell>
        </row>
        <row r="475">
          <cell r="A475" t="str">
            <v>104511970-UN</v>
          </cell>
          <cell r="B475" t="str">
            <v>104511970</v>
          </cell>
          <cell r="C475" t="str">
            <v>UN</v>
          </cell>
          <cell r="D475" t="str">
            <v>UN</v>
          </cell>
          <cell r="E475" t="str">
            <v>HAWA</v>
          </cell>
          <cell r="F475" t="str">
            <v>350</v>
          </cell>
          <cell r="G475">
            <v>1</v>
          </cell>
        </row>
        <row r="476">
          <cell r="A476" t="str">
            <v>104512020-D12</v>
          </cell>
          <cell r="B476" t="str">
            <v>104512020</v>
          </cell>
          <cell r="C476" t="str">
            <v>D12</v>
          </cell>
          <cell r="D476" t="str">
            <v>UN</v>
          </cell>
          <cell r="E476" t="str">
            <v>HAWA</v>
          </cell>
          <cell r="F476" t="str">
            <v>350</v>
          </cell>
          <cell r="G476">
            <v>12</v>
          </cell>
        </row>
        <row r="477">
          <cell r="A477" t="str">
            <v>104512020-UN</v>
          </cell>
          <cell r="B477" t="str">
            <v>104512020</v>
          </cell>
          <cell r="C477" t="str">
            <v>UN</v>
          </cell>
          <cell r="D477" t="str">
            <v>UN</v>
          </cell>
          <cell r="E477" t="str">
            <v>HAWA</v>
          </cell>
          <cell r="F477" t="str">
            <v>350</v>
          </cell>
          <cell r="G477">
            <v>1</v>
          </cell>
        </row>
        <row r="478">
          <cell r="A478" t="str">
            <v>104512030-D12</v>
          </cell>
          <cell r="B478" t="str">
            <v>104512030</v>
          </cell>
          <cell r="C478" t="str">
            <v>D12</v>
          </cell>
          <cell r="D478" t="str">
            <v>UN</v>
          </cell>
          <cell r="E478" t="str">
            <v>HAWA</v>
          </cell>
          <cell r="F478" t="str">
            <v>350</v>
          </cell>
          <cell r="G478">
            <v>12</v>
          </cell>
        </row>
        <row r="479">
          <cell r="A479" t="str">
            <v>104512030-UN</v>
          </cell>
          <cell r="B479" t="str">
            <v>104512030</v>
          </cell>
          <cell r="C479" t="str">
            <v>UN</v>
          </cell>
          <cell r="D479" t="str">
            <v>UN</v>
          </cell>
          <cell r="E479" t="str">
            <v>HAWA</v>
          </cell>
          <cell r="F479" t="str">
            <v>350</v>
          </cell>
          <cell r="G479">
            <v>1</v>
          </cell>
        </row>
        <row r="480">
          <cell r="A480" t="str">
            <v>104512090-D12</v>
          </cell>
          <cell r="B480" t="str">
            <v>104512090</v>
          </cell>
          <cell r="C480" t="str">
            <v>D12</v>
          </cell>
          <cell r="D480" t="str">
            <v>UN</v>
          </cell>
          <cell r="E480" t="str">
            <v>HAWA</v>
          </cell>
          <cell r="F480" t="str">
            <v>350</v>
          </cell>
          <cell r="G480">
            <v>12</v>
          </cell>
        </row>
        <row r="481">
          <cell r="A481" t="str">
            <v>104512090-UN</v>
          </cell>
          <cell r="B481" t="str">
            <v>104512090</v>
          </cell>
          <cell r="C481" t="str">
            <v>UN</v>
          </cell>
          <cell r="D481" t="str">
            <v>UN</v>
          </cell>
          <cell r="E481" t="str">
            <v>HAWA</v>
          </cell>
          <cell r="F481" t="str">
            <v>350</v>
          </cell>
          <cell r="G481">
            <v>1</v>
          </cell>
        </row>
        <row r="482">
          <cell r="A482" t="str">
            <v>104512160-C10</v>
          </cell>
          <cell r="B482" t="str">
            <v>104512160</v>
          </cell>
          <cell r="C482" t="str">
            <v>C10</v>
          </cell>
          <cell r="D482" t="str">
            <v>UN</v>
          </cell>
          <cell r="E482" t="str">
            <v>HAWA</v>
          </cell>
          <cell r="F482" t="str">
            <v>350</v>
          </cell>
          <cell r="G482">
            <v>10</v>
          </cell>
        </row>
        <row r="483">
          <cell r="A483" t="str">
            <v>104512160-UN</v>
          </cell>
          <cell r="B483" t="str">
            <v>104512160</v>
          </cell>
          <cell r="C483" t="str">
            <v>UN</v>
          </cell>
          <cell r="D483" t="str">
            <v>UN</v>
          </cell>
          <cell r="E483" t="str">
            <v>HAWA</v>
          </cell>
          <cell r="F483" t="str">
            <v>350</v>
          </cell>
          <cell r="G483">
            <v>1</v>
          </cell>
        </row>
        <row r="484">
          <cell r="A484" t="str">
            <v>104512170-C08</v>
          </cell>
          <cell r="B484" t="str">
            <v>104512170</v>
          </cell>
          <cell r="C484" t="str">
            <v>C08</v>
          </cell>
          <cell r="D484" t="str">
            <v>UN</v>
          </cell>
          <cell r="E484" t="str">
            <v>HAWA</v>
          </cell>
          <cell r="F484" t="str">
            <v>350</v>
          </cell>
          <cell r="G484">
            <v>8</v>
          </cell>
        </row>
        <row r="485">
          <cell r="A485" t="str">
            <v>104512170-UN</v>
          </cell>
          <cell r="B485" t="str">
            <v>104512170</v>
          </cell>
          <cell r="C485" t="str">
            <v>UN</v>
          </cell>
          <cell r="D485" t="str">
            <v>UN</v>
          </cell>
          <cell r="E485" t="str">
            <v>HAWA</v>
          </cell>
          <cell r="F485" t="str">
            <v>350</v>
          </cell>
          <cell r="G485">
            <v>1</v>
          </cell>
        </row>
        <row r="486">
          <cell r="A486" t="str">
            <v>104512230-C02</v>
          </cell>
          <cell r="B486" t="str">
            <v>104512230</v>
          </cell>
          <cell r="C486" t="str">
            <v>C02</v>
          </cell>
          <cell r="D486" t="str">
            <v>UN</v>
          </cell>
          <cell r="E486" t="str">
            <v>HAWA</v>
          </cell>
          <cell r="F486" t="str">
            <v>350</v>
          </cell>
          <cell r="G486">
            <v>2</v>
          </cell>
        </row>
        <row r="487">
          <cell r="A487" t="str">
            <v>104512230-UN</v>
          </cell>
          <cell r="B487" t="str">
            <v>104512230</v>
          </cell>
          <cell r="C487" t="str">
            <v>UN</v>
          </cell>
          <cell r="D487" t="str">
            <v>UN</v>
          </cell>
          <cell r="E487" t="str">
            <v>HAWA</v>
          </cell>
          <cell r="F487" t="str">
            <v>350</v>
          </cell>
          <cell r="G487">
            <v>1</v>
          </cell>
        </row>
        <row r="488">
          <cell r="A488" t="str">
            <v>104512250-C10</v>
          </cell>
          <cell r="B488" t="str">
            <v>104512250</v>
          </cell>
          <cell r="C488" t="str">
            <v>C10</v>
          </cell>
          <cell r="D488" t="str">
            <v>UN</v>
          </cell>
          <cell r="E488" t="str">
            <v>HAWA</v>
          </cell>
          <cell r="F488" t="str">
            <v>350</v>
          </cell>
          <cell r="G488">
            <v>10</v>
          </cell>
        </row>
        <row r="489">
          <cell r="A489" t="str">
            <v>104512250-UN</v>
          </cell>
          <cell r="B489" t="str">
            <v>104512250</v>
          </cell>
          <cell r="C489" t="str">
            <v>UN</v>
          </cell>
          <cell r="D489" t="str">
            <v>UN</v>
          </cell>
          <cell r="E489" t="str">
            <v>HAWA</v>
          </cell>
          <cell r="F489" t="str">
            <v>350</v>
          </cell>
          <cell r="G489">
            <v>1</v>
          </cell>
        </row>
        <row r="490">
          <cell r="A490" t="str">
            <v>104512290-C12</v>
          </cell>
          <cell r="B490" t="str">
            <v>104512290</v>
          </cell>
          <cell r="C490" t="str">
            <v>C12</v>
          </cell>
          <cell r="D490" t="str">
            <v>UN</v>
          </cell>
          <cell r="E490" t="str">
            <v>HAWA</v>
          </cell>
          <cell r="F490" t="str">
            <v>350</v>
          </cell>
          <cell r="G490">
            <v>12</v>
          </cell>
        </row>
        <row r="491">
          <cell r="A491" t="str">
            <v>104512290-UN</v>
          </cell>
          <cell r="B491" t="str">
            <v>104512290</v>
          </cell>
          <cell r="C491" t="str">
            <v>UN</v>
          </cell>
          <cell r="D491" t="str">
            <v>UN</v>
          </cell>
          <cell r="E491" t="str">
            <v>HAWA</v>
          </cell>
          <cell r="F491" t="str">
            <v>350</v>
          </cell>
          <cell r="G491">
            <v>1</v>
          </cell>
        </row>
        <row r="492">
          <cell r="A492" t="str">
            <v>104512300-C35</v>
          </cell>
          <cell r="B492" t="str">
            <v>104512300</v>
          </cell>
          <cell r="C492" t="str">
            <v>C35</v>
          </cell>
          <cell r="D492" t="str">
            <v>UN</v>
          </cell>
          <cell r="E492" t="str">
            <v>HAWA</v>
          </cell>
          <cell r="F492" t="str">
            <v>350</v>
          </cell>
          <cell r="G492">
            <v>35</v>
          </cell>
        </row>
        <row r="493">
          <cell r="A493" t="str">
            <v>104512300-UN</v>
          </cell>
          <cell r="B493" t="str">
            <v>104512300</v>
          </cell>
          <cell r="C493" t="str">
            <v>UN</v>
          </cell>
          <cell r="D493" t="str">
            <v>UN</v>
          </cell>
          <cell r="E493" t="str">
            <v>HAWA</v>
          </cell>
          <cell r="F493" t="str">
            <v>350</v>
          </cell>
          <cell r="G493">
            <v>1</v>
          </cell>
        </row>
        <row r="494">
          <cell r="A494" t="str">
            <v>104512360-C10</v>
          </cell>
          <cell r="B494" t="str">
            <v>104512360</v>
          </cell>
          <cell r="C494" t="str">
            <v>C10</v>
          </cell>
          <cell r="D494" t="str">
            <v>UN</v>
          </cell>
          <cell r="E494" t="str">
            <v>HAWA</v>
          </cell>
          <cell r="F494" t="str">
            <v>350</v>
          </cell>
          <cell r="G494">
            <v>10</v>
          </cell>
        </row>
        <row r="495">
          <cell r="A495" t="str">
            <v>104512360-UN</v>
          </cell>
          <cell r="B495" t="str">
            <v>104512360</v>
          </cell>
          <cell r="C495" t="str">
            <v>UN</v>
          </cell>
          <cell r="D495" t="str">
            <v>UN</v>
          </cell>
          <cell r="E495" t="str">
            <v>HAWA</v>
          </cell>
          <cell r="F495" t="str">
            <v>350</v>
          </cell>
          <cell r="G495">
            <v>1</v>
          </cell>
        </row>
        <row r="496">
          <cell r="A496" t="str">
            <v>104512560-UN</v>
          </cell>
          <cell r="B496" t="str">
            <v>104512560</v>
          </cell>
          <cell r="C496" t="str">
            <v>UN</v>
          </cell>
          <cell r="D496" t="str">
            <v>UN</v>
          </cell>
          <cell r="E496" t="str">
            <v>HAWA</v>
          </cell>
          <cell r="F496" t="str">
            <v>350</v>
          </cell>
          <cell r="G496">
            <v>1</v>
          </cell>
        </row>
        <row r="497">
          <cell r="A497" t="str">
            <v>104512690-UN</v>
          </cell>
          <cell r="B497" t="str">
            <v>104512690</v>
          </cell>
          <cell r="C497" t="str">
            <v>UN</v>
          </cell>
          <cell r="D497" t="str">
            <v>UN</v>
          </cell>
          <cell r="E497" t="str">
            <v>HAWA</v>
          </cell>
          <cell r="F497" t="str">
            <v>350</v>
          </cell>
          <cell r="G497">
            <v>1</v>
          </cell>
        </row>
        <row r="498">
          <cell r="A498" t="str">
            <v>104512950-C04</v>
          </cell>
          <cell r="B498" t="str">
            <v>104512950</v>
          </cell>
          <cell r="C498" t="str">
            <v>C04</v>
          </cell>
          <cell r="D498" t="str">
            <v>UN</v>
          </cell>
          <cell r="E498" t="str">
            <v>HAWA</v>
          </cell>
          <cell r="F498" t="str">
            <v>350</v>
          </cell>
          <cell r="G498">
            <v>4</v>
          </cell>
        </row>
        <row r="499">
          <cell r="A499" t="str">
            <v>104512950-UN</v>
          </cell>
          <cell r="B499" t="str">
            <v>104512950</v>
          </cell>
          <cell r="C499" t="str">
            <v>UN</v>
          </cell>
          <cell r="D499" t="str">
            <v>UN</v>
          </cell>
          <cell r="E499" t="str">
            <v>HAWA</v>
          </cell>
          <cell r="F499" t="str">
            <v>350</v>
          </cell>
          <cell r="G499">
            <v>1</v>
          </cell>
        </row>
        <row r="500">
          <cell r="A500" t="str">
            <v>104512990-C10</v>
          </cell>
          <cell r="B500" t="str">
            <v>104512990</v>
          </cell>
          <cell r="C500" t="str">
            <v>C10</v>
          </cell>
          <cell r="D500" t="str">
            <v>UN</v>
          </cell>
          <cell r="E500" t="str">
            <v>HAWA</v>
          </cell>
          <cell r="F500" t="str">
            <v>350</v>
          </cell>
          <cell r="G500">
            <v>10</v>
          </cell>
        </row>
        <row r="501">
          <cell r="A501" t="str">
            <v>104512990-UN</v>
          </cell>
          <cell r="B501" t="str">
            <v>104512990</v>
          </cell>
          <cell r="C501" t="str">
            <v>UN</v>
          </cell>
          <cell r="D501" t="str">
            <v>UN</v>
          </cell>
          <cell r="E501" t="str">
            <v>HAWA</v>
          </cell>
          <cell r="F501" t="str">
            <v>350</v>
          </cell>
          <cell r="G501">
            <v>1</v>
          </cell>
        </row>
        <row r="502">
          <cell r="A502" t="str">
            <v>104513000-C10</v>
          </cell>
          <cell r="B502" t="str">
            <v>104513000</v>
          </cell>
          <cell r="C502" t="str">
            <v>C10</v>
          </cell>
          <cell r="D502" t="str">
            <v>UN</v>
          </cell>
          <cell r="E502" t="str">
            <v>HAWA</v>
          </cell>
          <cell r="F502" t="str">
            <v>350</v>
          </cell>
          <cell r="G502">
            <v>10</v>
          </cell>
        </row>
        <row r="503">
          <cell r="A503" t="str">
            <v>104513000-D10</v>
          </cell>
          <cell r="B503" t="str">
            <v>104513000</v>
          </cell>
          <cell r="C503" t="str">
            <v>D10</v>
          </cell>
          <cell r="D503" t="str">
            <v>UN</v>
          </cell>
          <cell r="E503" t="str">
            <v>HAWA</v>
          </cell>
          <cell r="F503" t="str">
            <v>350</v>
          </cell>
          <cell r="G503">
            <v>10</v>
          </cell>
        </row>
        <row r="504">
          <cell r="A504" t="str">
            <v>104513000-UN</v>
          </cell>
          <cell r="B504" t="str">
            <v>104513000</v>
          </cell>
          <cell r="C504" t="str">
            <v>UN</v>
          </cell>
          <cell r="D504" t="str">
            <v>UN</v>
          </cell>
          <cell r="E504" t="str">
            <v>HAWA</v>
          </cell>
          <cell r="F504" t="str">
            <v>350</v>
          </cell>
          <cell r="G504">
            <v>1</v>
          </cell>
        </row>
        <row r="505">
          <cell r="A505" t="str">
            <v>104513640-C10</v>
          </cell>
          <cell r="B505" t="str">
            <v>104513640</v>
          </cell>
          <cell r="C505" t="str">
            <v>C10</v>
          </cell>
          <cell r="D505" t="str">
            <v>UN</v>
          </cell>
          <cell r="E505" t="str">
            <v>HAWA</v>
          </cell>
          <cell r="F505" t="str">
            <v>350</v>
          </cell>
          <cell r="G505">
            <v>10</v>
          </cell>
        </row>
        <row r="506">
          <cell r="A506" t="str">
            <v>104513640-UN</v>
          </cell>
          <cell r="B506" t="str">
            <v>104513640</v>
          </cell>
          <cell r="C506" t="str">
            <v>UN</v>
          </cell>
          <cell r="D506" t="str">
            <v>UN</v>
          </cell>
          <cell r="E506" t="str">
            <v>HAWA</v>
          </cell>
          <cell r="F506" t="str">
            <v>350</v>
          </cell>
          <cell r="G506">
            <v>1</v>
          </cell>
        </row>
        <row r="507">
          <cell r="A507" t="str">
            <v>104514810-C06</v>
          </cell>
          <cell r="B507" t="str">
            <v>104514810</v>
          </cell>
          <cell r="C507" t="str">
            <v>C06</v>
          </cell>
          <cell r="D507" t="str">
            <v>UN</v>
          </cell>
          <cell r="E507" t="str">
            <v>HAWA</v>
          </cell>
          <cell r="F507" t="str">
            <v>350</v>
          </cell>
          <cell r="G507">
            <v>6</v>
          </cell>
        </row>
        <row r="508">
          <cell r="A508" t="str">
            <v>104514810-UN</v>
          </cell>
          <cell r="B508" t="str">
            <v>104514810</v>
          </cell>
          <cell r="C508" t="str">
            <v>UN</v>
          </cell>
          <cell r="D508" t="str">
            <v>UN</v>
          </cell>
          <cell r="E508" t="str">
            <v>HAWA</v>
          </cell>
          <cell r="F508" t="str">
            <v>350</v>
          </cell>
          <cell r="G508">
            <v>1</v>
          </cell>
        </row>
        <row r="509">
          <cell r="A509" t="str">
            <v>104514840-CJ</v>
          </cell>
          <cell r="B509" t="str">
            <v>104514840</v>
          </cell>
          <cell r="C509" t="str">
            <v>CJ</v>
          </cell>
          <cell r="D509" t="str">
            <v>UN</v>
          </cell>
          <cell r="E509" t="str">
            <v>HAWA</v>
          </cell>
          <cell r="F509" t="str">
            <v>350</v>
          </cell>
          <cell r="G509">
            <v>2</v>
          </cell>
        </row>
        <row r="510">
          <cell r="A510" t="str">
            <v>104514840-UN</v>
          </cell>
          <cell r="B510" t="str">
            <v>104514840</v>
          </cell>
          <cell r="C510" t="str">
            <v>UN</v>
          </cell>
          <cell r="D510" t="str">
            <v>UN</v>
          </cell>
          <cell r="E510" t="str">
            <v>HAWA</v>
          </cell>
          <cell r="F510" t="str">
            <v>350</v>
          </cell>
          <cell r="G510">
            <v>1</v>
          </cell>
        </row>
        <row r="511">
          <cell r="A511" t="str">
            <v>104514870-C02</v>
          </cell>
          <cell r="B511" t="str">
            <v>104514870</v>
          </cell>
          <cell r="C511" t="str">
            <v>C02</v>
          </cell>
          <cell r="D511" t="str">
            <v>UN</v>
          </cell>
          <cell r="E511" t="str">
            <v>HAWA</v>
          </cell>
          <cell r="F511" t="str">
            <v>350</v>
          </cell>
          <cell r="G511">
            <v>2</v>
          </cell>
        </row>
        <row r="512">
          <cell r="A512" t="str">
            <v>104514870-UN</v>
          </cell>
          <cell r="B512" t="str">
            <v>104514870</v>
          </cell>
          <cell r="C512" t="str">
            <v>UN</v>
          </cell>
          <cell r="D512" t="str">
            <v>UN</v>
          </cell>
          <cell r="E512" t="str">
            <v>HAWA</v>
          </cell>
          <cell r="F512" t="str">
            <v>350</v>
          </cell>
          <cell r="G512">
            <v>1</v>
          </cell>
        </row>
        <row r="513">
          <cell r="A513" t="str">
            <v>104515110-C04</v>
          </cell>
          <cell r="B513" t="str">
            <v>104515110</v>
          </cell>
          <cell r="C513" t="str">
            <v>C04</v>
          </cell>
          <cell r="D513" t="str">
            <v>UN</v>
          </cell>
          <cell r="E513" t="str">
            <v>HAWA</v>
          </cell>
          <cell r="F513" t="str">
            <v>430</v>
          </cell>
          <cell r="G513">
            <v>4</v>
          </cell>
        </row>
        <row r="514">
          <cell r="A514" t="str">
            <v>104515110-UN</v>
          </cell>
          <cell r="B514" t="str">
            <v>104515110</v>
          </cell>
          <cell r="C514" t="str">
            <v>UN</v>
          </cell>
          <cell r="D514" t="str">
            <v>UN</v>
          </cell>
          <cell r="E514" t="str">
            <v>HAWA</v>
          </cell>
          <cell r="F514" t="str">
            <v>430</v>
          </cell>
          <cell r="G514">
            <v>1</v>
          </cell>
        </row>
        <row r="515">
          <cell r="A515" t="str">
            <v>104515380-CJ</v>
          </cell>
          <cell r="B515" t="str">
            <v>104515380</v>
          </cell>
          <cell r="C515" t="str">
            <v>CJ</v>
          </cell>
          <cell r="D515" t="str">
            <v>KG</v>
          </cell>
          <cell r="E515" t="str">
            <v>HAWA</v>
          </cell>
          <cell r="F515" t="str">
            <v>360</v>
          </cell>
          <cell r="G515">
            <v>21</v>
          </cell>
        </row>
        <row r="516">
          <cell r="A516" t="str">
            <v>104515380-KG</v>
          </cell>
          <cell r="B516" t="str">
            <v>104515380</v>
          </cell>
          <cell r="C516" t="str">
            <v>KG</v>
          </cell>
          <cell r="D516" t="str">
            <v>KG</v>
          </cell>
          <cell r="E516" t="str">
            <v>HAWA</v>
          </cell>
          <cell r="F516" t="str">
            <v>360</v>
          </cell>
          <cell r="G516">
            <v>1</v>
          </cell>
        </row>
        <row r="517">
          <cell r="A517" t="str">
            <v>104515380-UN</v>
          </cell>
          <cell r="B517" t="str">
            <v>104515380</v>
          </cell>
          <cell r="C517" t="str">
            <v>UN</v>
          </cell>
          <cell r="D517" t="str">
            <v>KG</v>
          </cell>
          <cell r="E517" t="str">
            <v>HAWA</v>
          </cell>
          <cell r="F517" t="str">
            <v>360</v>
          </cell>
          <cell r="G517">
            <v>11</v>
          </cell>
        </row>
        <row r="518">
          <cell r="A518" t="str">
            <v>104515390-CJ</v>
          </cell>
          <cell r="B518" t="str">
            <v>104515390</v>
          </cell>
          <cell r="C518" t="str">
            <v>CJ</v>
          </cell>
          <cell r="D518" t="str">
            <v>KG</v>
          </cell>
          <cell r="E518" t="str">
            <v>HAWA</v>
          </cell>
          <cell r="F518" t="str">
            <v>430</v>
          </cell>
          <cell r="G518">
            <v>17</v>
          </cell>
        </row>
        <row r="519">
          <cell r="A519" t="str">
            <v>104515390-KG</v>
          </cell>
          <cell r="B519" t="str">
            <v>104515390</v>
          </cell>
          <cell r="C519" t="str">
            <v>KG</v>
          </cell>
          <cell r="D519" t="str">
            <v>KG</v>
          </cell>
          <cell r="E519" t="str">
            <v>HAWA</v>
          </cell>
          <cell r="F519" t="str">
            <v>430</v>
          </cell>
          <cell r="G519">
            <v>1</v>
          </cell>
        </row>
        <row r="520">
          <cell r="A520" t="str">
            <v>104515390-UN</v>
          </cell>
          <cell r="B520" t="str">
            <v>104515390</v>
          </cell>
          <cell r="C520" t="str">
            <v>UN</v>
          </cell>
          <cell r="D520" t="str">
            <v>KG</v>
          </cell>
          <cell r="E520" t="str">
            <v>HAWA</v>
          </cell>
          <cell r="F520" t="str">
            <v>430</v>
          </cell>
          <cell r="G520">
            <v>1</v>
          </cell>
        </row>
        <row r="521">
          <cell r="A521" t="str">
            <v>104515400-CJ</v>
          </cell>
          <cell r="B521" t="str">
            <v>104515400</v>
          </cell>
          <cell r="C521" t="str">
            <v>CJ</v>
          </cell>
          <cell r="D521" t="str">
            <v>KG</v>
          </cell>
          <cell r="E521" t="str">
            <v>HAWA</v>
          </cell>
          <cell r="F521" t="str">
            <v>430</v>
          </cell>
          <cell r="G521">
            <v>17</v>
          </cell>
        </row>
        <row r="522">
          <cell r="A522" t="str">
            <v>104515400-KG</v>
          </cell>
          <cell r="B522" t="str">
            <v>104515400</v>
          </cell>
          <cell r="C522" t="str">
            <v>KG</v>
          </cell>
          <cell r="D522" t="str">
            <v>KG</v>
          </cell>
          <cell r="E522" t="str">
            <v>HAWA</v>
          </cell>
          <cell r="F522" t="str">
            <v>430</v>
          </cell>
          <cell r="G522">
            <v>1</v>
          </cell>
        </row>
        <row r="523">
          <cell r="A523" t="str">
            <v>104515400-UN</v>
          </cell>
          <cell r="B523" t="str">
            <v>104515400</v>
          </cell>
          <cell r="C523" t="str">
            <v>UN</v>
          </cell>
          <cell r="D523" t="str">
            <v>KG</v>
          </cell>
          <cell r="E523" t="str">
            <v>HAWA</v>
          </cell>
          <cell r="F523" t="str">
            <v>430</v>
          </cell>
          <cell r="G523">
            <v>1</v>
          </cell>
        </row>
        <row r="524">
          <cell r="A524" t="str">
            <v>104515580-C42</v>
          </cell>
          <cell r="B524" t="str">
            <v>104515580</v>
          </cell>
          <cell r="C524" t="str">
            <v>C42</v>
          </cell>
          <cell r="D524" t="str">
            <v>UN</v>
          </cell>
          <cell r="E524" t="str">
            <v>HAWA</v>
          </cell>
          <cell r="F524" t="str">
            <v>430</v>
          </cell>
          <cell r="G524">
            <v>42</v>
          </cell>
        </row>
        <row r="525">
          <cell r="A525" t="str">
            <v>104515580-UN</v>
          </cell>
          <cell r="B525" t="str">
            <v>104515580</v>
          </cell>
          <cell r="C525" t="str">
            <v>UN</v>
          </cell>
          <cell r="D525" t="str">
            <v>UN</v>
          </cell>
          <cell r="E525" t="str">
            <v>HAWA</v>
          </cell>
          <cell r="F525" t="str">
            <v>430</v>
          </cell>
          <cell r="G525">
            <v>1</v>
          </cell>
        </row>
        <row r="526">
          <cell r="A526" t="str">
            <v>104515840-C10</v>
          </cell>
          <cell r="B526" t="str">
            <v>104515840</v>
          </cell>
          <cell r="C526" t="str">
            <v>C10</v>
          </cell>
          <cell r="D526" t="str">
            <v>UN</v>
          </cell>
          <cell r="E526" t="str">
            <v>HAWA</v>
          </cell>
          <cell r="F526" t="str">
            <v>130</v>
          </cell>
          <cell r="G526">
            <v>10</v>
          </cell>
        </row>
        <row r="527">
          <cell r="A527" t="str">
            <v>104515840-UN</v>
          </cell>
          <cell r="B527" t="str">
            <v>104515840</v>
          </cell>
          <cell r="C527" t="str">
            <v>UN</v>
          </cell>
          <cell r="D527" t="str">
            <v>UN</v>
          </cell>
          <cell r="E527" t="str">
            <v>HAWA</v>
          </cell>
          <cell r="F527" t="str">
            <v>130</v>
          </cell>
          <cell r="G527">
            <v>1</v>
          </cell>
        </row>
        <row r="528">
          <cell r="A528" t="str">
            <v>104516010-C10</v>
          </cell>
          <cell r="B528" t="str">
            <v>104516010</v>
          </cell>
          <cell r="C528" t="str">
            <v>C10</v>
          </cell>
          <cell r="D528" t="str">
            <v>UN</v>
          </cell>
          <cell r="E528" t="str">
            <v>HAWA</v>
          </cell>
          <cell r="F528" t="str">
            <v>350</v>
          </cell>
          <cell r="G528">
            <v>10</v>
          </cell>
        </row>
        <row r="529">
          <cell r="A529" t="str">
            <v>104516010-UN</v>
          </cell>
          <cell r="B529" t="str">
            <v>104516010</v>
          </cell>
          <cell r="C529" t="str">
            <v>UN</v>
          </cell>
          <cell r="D529" t="str">
            <v>UN</v>
          </cell>
          <cell r="E529" t="str">
            <v>HAWA</v>
          </cell>
          <cell r="F529" t="str">
            <v>350</v>
          </cell>
          <cell r="G529">
            <v>1</v>
          </cell>
        </row>
        <row r="530">
          <cell r="A530" t="str">
            <v>104516040-C05</v>
          </cell>
          <cell r="B530" t="str">
            <v>104516040</v>
          </cell>
          <cell r="C530" t="str">
            <v>C05</v>
          </cell>
          <cell r="D530" t="str">
            <v>UN</v>
          </cell>
          <cell r="E530" t="str">
            <v>HAWA</v>
          </cell>
          <cell r="F530" t="str">
            <v>350</v>
          </cell>
          <cell r="G530">
            <v>5</v>
          </cell>
        </row>
        <row r="531">
          <cell r="A531" t="str">
            <v>104516040-UN</v>
          </cell>
          <cell r="B531" t="str">
            <v>104516040</v>
          </cell>
          <cell r="C531" t="str">
            <v>UN</v>
          </cell>
          <cell r="D531" t="str">
            <v>UN</v>
          </cell>
          <cell r="E531" t="str">
            <v>HAWA</v>
          </cell>
          <cell r="F531" t="str">
            <v>350</v>
          </cell>
          <cell r="G531">
            <v>1</v>
          </cell>
        </row>
        <row r="532">
          <cell r="A532" t="str">
            <v>104516230-C01</v>
          </cell>
          <cell r="B532" t="str">
            <v>104516230</v>
          </cell>
          <cell r="C532" t="str">
            <v>C01</v>
          </cell>
          <cell r="D532" t="str">
            <v>C01</v>
          </cell>
          <cell r="E532" t="str">
            <v>HAWA</v>
          </cell>
          <cell r="F532" t="str">
            <v>350</v>
          </cell>
          <cell r="G532">
            <v>1</v>
          </cell>
        </row>
        <row r="533">
          <cell r="A533" t="str">
            <v>104516230-UN</v>
          </cell>
          <cell r="B533" t="str">
            <v>104516230</v>
          </cell>
          <cell r="C533" t="str">
            <v>UN</v>
          </cell>
          <cell r="D533" t="str">
            <v>C01</v>
          </cell>
          <cell r="E533" t="str">
            <v>HAWA</v>
          </cell>
          <cell r="F533" t="str">
            <v>350</v>
          </cell>
          <cell r="G533">
            <v>1</v>
          </cell>
        </row>
        <row r="534">
          <cell r="A534" t="str">
            <v>104516280-C10</v>
          </cell>
          <cell r="B534" t="str">
            <v>104516280</v>
          </cell>
          <cell r="C534" t="str">
            <v>C10</v>
          </cell>
          <cell r="D534" t="str">
            <v>UN</v>
          </cell>
          <cell r="E534" t="str">
            <v>HAWA</v>
          </cell>
          <cell r="F534" t="str">
            <v>130</v>
          </cell>
          <cell r="G534">
            <v>10</v>
          </cell>
        </row>
        <row r="535">
          <cell r="A535" t="str">
            <v>104516280-UN</v>
          </cell>
          <cell r="B535" t="str">
            <v>104516280</v>
          </cell>
          <cell r="C535" t="str">
            <v>UN</v>
          </cell>
          <cell r="D535" t="str">
            <v>UN</v>
          </cell>
          <cell r="E535" t="str">
            <v>HAWA</v>
          </cell>
          <cell r="F535" t="str">
            <v>130</v>
          </cell>
          <cell r="G535">
            <v>1</v>
          </cell>
        </row>
        <row r="536">
          <cell r="A536" t="str">
            <v>104516290-C10</v>
          </cell>
          <cell r="B536" t="str">
            <v>104516290</v>
          </cell>
          <cell r="C536" t="str">
            <v>C10</v>
          </cell>
          <cell r="D536" t="str">
            <v>UN</v>
          </cell>
          <cell r="E536" t="str">
            <v>HAWA</v>
          </cell>
          <cell r="F536" t="str">
            <v>350</v>
          </cell>
          <cell r="G536">
            <v>10</v>
          </cell>
        </row>
        <row r="537">
          <cell r="A537" t="str">
            <v>104516290-UN</v>
          </cell>
          <cell r="B537" t="str">
            <v>104516290</v>
          </cell>
          <cell r="C537" t="str">
            <v>UN</v>
          </cell>
          <cell r="D537" t="str">
            <v>UN</v>
          </cell>
          <cell r="E537" t="str">
            <v>HAWA</v>
          </cell>
          <cell r="F537" t="str">
            <v>350</v>
          </cell>
          <cell r="G537">
            <v>1</v>
          </cell>
        </row>
        <row r="538">
          <cell r="A538" t="str">
            <v>104516330-C10</v>
          </cell>
          <cell r="B538" t="str">
            <v>104516330</v>
          </cell>
          <cell r="C538" t="str">
            <v>C10</v>
          </cell>
          <cell r="D538" t="str">
            <v>KG</v>
          </cell>
          <cell r="E538" t="str">
            <v>HAWA</v>
          </cell>
          <cell r="F538" t="str">
            <v>430</v>
          </cell>
          <cell r="G538">
            <v>10</v>
          </cell>
        </row>
        <row r="539">
          <cell r="A539" t="str">
            <v>104516330-KG</v>
          </cell>
          <cell r="B539" t="str">
            <v>104516330</v>
          </cell>
          <cell r="C539" t="str">
            <v>KG</v>
          </cell>
          <cell r="D539" t="str">
            <v>KG</v>
          </cell>
          <cell r="E539" t="str">
            <v>HAWA</v>
          </cell>
          <cell r="F539" t="str">
            <v>430</v>
          </cell>
          <cell r="G539">
            <v>1</v>
          </cell>
        </row>
        <row r="540">
          <cell r="A540" t="str">
            <v>104516390-C24</v>
          </cell>
          <cell r="B540" t="str">
            <v>104516390</v>
          </cell>
          <cell r="C540" t="str">
            <v>C24</v>
          </cell>
          <cell r="D540" t="str">
            <v>UN</v>
          </cell>
          <cell r="E540" t="str">
            <v>HAWA</v>
          </cell>
          <cell r="F540" t="str">
            <v>350</v>
          </cell>
          <cell r="G540">
            <v>24</v>
          </cell>
        </row>
        <row r="541">
          <cell r="A541" t="str">
            <v>104516390-UN</v>
          </cell>
          <cell r="B541" t="str">
            <v>104516390</v>
          </cell>
          <cell r="C541" t="str">
            <v>UN</v>
          </cell>
          <cell r="D541" t="str">
            <v>UN</v>
          </cell>
          <cell r="E541" t="str">
            <v>HAWA</v>
          </cell>
          <cell r="F541" t="str">
            <v>350</v>
          </cell>
          <cell r="G541">
            <v>1</v>
          </cell>
        </row>
        <row r="542">
          <cell r="A542" t="str">
            <v>104516510-KG</v>
          </cell>
          <cell r="B542" t="str">
            <v>104516510</v>
          </cell>
          <cell r="C542" t="str">
            <v>KG</v>
          </cell>
          <cell r="D542" t="str">
            <v>KG</v>
          </cell>
          <cell r="E542" t="str">
            <v>HAWA</v>
          </cell>
          <cell r="F542" t="str">
            <v>430</v>
          </cell>
          <cell r="G542">
            <v>1</v>
          </cell>
        </row>
        <row r="543">
          <cell r="A543" t="str">
            <v>104516630-C04</v>
          </cell>
          <cell r="B543" t="str">
            <v>104516630</v>
          </cell>
          <cell r="C543" t="str">
            <v>C04</v>
          </cell>
          <cell r="D543" t="str">
            <v>UN</v>
          </cell>
          <cell r="E543" t="str">
            <v>HAWA</v>
          </cell>
          <cell r="F543" t="str">
            <v>430</v>
          </cell>
          <cell r="G543">
            <v>4</v>
          </cell>
        </row>
        <row r="544">
          <cell r="A544" t="str">
            <v>104516630-UN</v>
          </cell>
          <cell r="B544" t="str">
            <v>104516630</v>
          </cell>
          <cell r="C544" t="str">
            <v>UN</v>
          </cell>
          <cell r="D544" t="str">
            <v>UN</v>
          </cell>
          <cell r="E544" t="str">
            <v>HAWA</v>
          </cell>
          <cell r="F544" t="str">
            <v>430</v>
          </cell>
          <cell r="G544">
            <v>1</v>
          </cell>
        </row>
        <row r="545">
          <cell r="A545" t="str">
            <v>104516720-C04</v>
          </cell>
          <cell r="B545" t="str">
            <v>104516720</v>
          </cell>
          <cell r="C545" t="str">
            <v>C04</v>
          </cell>
          <cell r="D545" t="str">
            <v>UN</v>
          </cell>
          <cell r="E545" t="str">
            <v>HAWA</v>
          </cell>
          <cell r="F545" t="str">
            <v>430</v>
          </cell>
          <cell r="G545">
            <v>4</v>
          </cell>
        </row>
        <row r="546">
          <cell r="A546" t="str">
            <v>104516720-UN</v>
          </cell>
          <cell r="B546" t="str">
            <v>104516720</v>
          </cell>
          <cell r="C546" t="str">
            <v>UN</v>
          </cell>
          <cell r="D546" t="str">
            <v>UN</v>
          </cell>
          <cell r="E546" t="str">
            <v>HAWA</v>
          </cell>
          <cell r="F546" t="str">
            <v>430</v>
          </cell>
          <cell r="G546">
            <v>1</v>
          </cell>
        </row>
        <row r="547">
          <cell r="A547" t="str">
            <v>104516760-C08</v>
          </cell>
          <cell r="B547" t="str">
            <v>104516760</v>
          </cell>
          <cell r="C547" t="str">
            <v>C08</v>
          </cell>
          <cell r="D547" t="str">
            <v>UN</v>
          </cell>
          <cell r="E547" t="str">
            <v>HAWA</v>
          </cell>
          <cell r="F547" t="str">
            <v>430</v>
          </cell>
          <cell r="G547">
            <v>8</v>
          </cell>
        </row>
        <row r="548">
          <cell r="A548" t="str">
            <v>104516760-UN</v>
          </cell>
          <cell r="B548" t="str">
            <v>104516760</v>
          </cell>
          <cell r="C548" t="str">
            <v>UN</v>
          </cell>
          <cell r="D548" t="str">
            <v>UN</v>
          </cell>
          <cell r="E548" t="str">
            <v>HAWA</v>
          </cell>
          <cell r="F548" t="str">
            <v>430</v>
          </cell>
          <cell r="G548">
            <v>1</v>
          </cell>
        </row>
        <row r="549">
          <cell r="A549" t="str">
            <v>104516790-2Q</v>
          </cell>
          <cell r="B549" t="str">
            <v>104516790</v>
          </cell>
          <cell r="C549" t="str">
            <v>2Q</v>
          </cell>
          <cell r="D549" t="str">
            <v>UN</v>
          </cell>
          <cell r="E549" t="str">
            <v>HAWA</v>
          </cell>
          <cell r="F549" t="str">
            <v>925</v>
          </cell>
          <cell r="G549">
            <v>2000</v>
          </cell>
        </row>
        <row r="550">
          <cell r="A550" t="str">
            <v>104516790-UN</v>
          </cell>
          <cell r="B550" t="str">
            <v>104516790</v>
          </cell>
          <cell r="C550" t="str">
            <v>UN</v>
          </cell>
          <cell r="D550" t="str">
            <v>UN</v>
          </cell>
          <cell r="E550" t="str">
            <v>HAWA</v>
          </cell>
          <cell r="F550" t="str">
            <v>925</v>
          </cell>
          <cell r="G550">
            <v>1</v>
          </cell>
        </row>
        <row r="551">
          <cell r="A551" t="str">
            <v>104516790-V00</v>
          </cell>
          <cell r="B551" t="str">
            <v>104516790</v>
          </cell>
          <cell r="C551" t="str">
            <v>V00</v>
          </cell>
          <cell r="D551" t="str">
            <v>UN</v>
          </cell>
          <cell r="E551" t="str">
            <v>HAWA</v>
          </cell>
          <cell r="F551" t="str">
            <v>925</v>
          </cell>
          <cell r="G551">
            <v>500</v>
          </cell>
        </row>
        <row r="552">
          <cell r="A552" t="str">
            <v>104516840-CJ</v>
          </cell>
          <cell r="B552" t="str">
            <v>104516840</v>
          </cell>
          <cell r="C552" t="str">
            <v>CJ</v>
          </cell>
          <cell r="D552" t="str">
            <v>KG</v>
          </cell>
          <cell r="E552" t="str">
            <v>HAWA</v>
          </cell>
          <cell r="F552" t="str">
            <v>360</v>
          </cell>
          <cell r="G552">
            <v>21</v>
          </cell>
        </row>
        <row r="553">
          <cell r="A553" t="str">
            <v>104516840-KG</v>
          </cell>
          <cell r="B553" t="str">
            <v>104516840</v>
          </cell>
          <cell r="C553" t="str">
            <v>KG</v>
          </cell>
          <cell r="D553" t="str">
            <v>KG</v>
          </cell>
          <cell r="E553" t="str">
            <v>HAWA</v>
          </cell>
          <cell r="F553" t="str">
            <v>360</v>
          </cell>
          <cell r="G553">
            <v>1</v>
          </cell>
        </row>
        <row r="554">
          <cell r="A554" t="str">
            <v>104516860-C24</v>
          </cell>
          <cell r="B554" t="str">
            <v>104516860</v>
          </cell>
          <cell r="C554" t="str">
            <v>C24</v>
          </cell>
          <cell r="D554" t="str">
            <v>UN</v>
          </cell>
          <cell r="E554" t="str">
            <v>HAWA</v>
          </cell>
          <cell r="F554" t="str">
            <v>350</v>
          </cell>
          <cell r="G554">
            <v>24</v>
          </cell>
        </row>
        <row r="555">
          <cell r="A555" t="str">
            <v>104516860-UN</v>
          </cell>
          <cell r="B555" t="str">
            <v>104516860</v>
          </cell>
          <cell r="C555" t="str">
            <v>UN</v>
          </cell>
          <cell r="D555" t="str">
            <v>UN</v>
          </cell>
          <cell r="E555" t="str">
            <v>HAWA</v>
          </cell>
          <cell r="F555" t="str">
            <v>350</v>
          </cell>
          <cell r="G555">
            <v>1</v>
          </cell>
        </row>
        <row r="556">
          <cell r="A556" t="str">
            <v>104517000-UN</v>
          </cell>
          <cell r="B556" t="str">
            <v>104517000</v>
          </cell>
          <cell r="C556" t="str">
            <v>UN</v>
          </cell>
          <cell r="D556" t="str">
            <v>UN</v>
          </cell>
          <cell r="E556" t="str">
            <v>HAWA</v>
          </cell>
          <cell r="F556" t="str">
            <v>430</v>
          </cell>
          <cell r="G556">
            <v>1</v>
          </cell>
        </row>
        <row r="557">
          <cell r="A557" t="str">
            <v>104517040-C20</v>
          </cell>
          <cell r="B557" t="str">
            <v>104517040</v>
          </cell>
          <cell r="C557" t="str">
            <v>C20</v>
          </cell>
          <cell r="D557" t="str">
            <v>UN</v>
          </cell>
          <cell r="E557" t="str">
            <v>HAWA</v>
          </cell>
          <cell r="F557" t="str">
            <v>130</v>
          </cell>
          <cell r="G557">
            <v>20</v>
          </cell>
        </row>
        <row r="558">
          <cell r="A558" t="str">
            <v>104517040-UN</v>
          </cell>
          <cell r="B558" t="str">
            <v>104517040</v>
          </cell>
          <cell r="C558" t="str">
            <v>UN</v>
          </cell>
          <cell r="D558" t="str">
            <v>UN</v>
          </cell>
          <cell r="E558" t="str">
            <v>HAWA</v>
          </cell>
          <cell r="F558" t="str">
            <v>130</v>
          </cell>
          <cell r="G558">
            <v>1</v>
          </cell>
        </row>
        <row r="559">
          <cell r="A559" t="str">
            <v>104517100-UN</v>
          </cell>
          <cell r="B559" t="str">
            <v>104517100</v>
          </cell>
          <cell r="C559" t="str">
            <v>UN</v>
          </cell>
          <cell r="D559" t="str">
            <v>UN</v>
          </cell>
          <cell r="E559" t="str">
            <v>HAWA</v>
          </cell>
          <cell r="F559" t="str">
            <v>430</v>
          </cell>
          <cell r="G559">
            <v>1</v>
          </cell>
        </row>
        <row r="560">
          <cell r="A560" t="str">
            <v>104517120-UN</v>
          </cell>
          <cell r="B560" t="str">
            <v>104517120</v>
          </cell>
          <cell r="C560" t="str">
            <v>UN</v>
          </cell>
          <cell r="D560" t="str">
            <v>UN</v>
          </cell>
          <cell r="E560" t="str">
            <v>HAWA</v>
          </cell>
          <cell r="F560" t="str">
            <v>430</v>
          </cell>
          <cell r="G560">
            <v>1</v>
          </cell>
        </row>
        <row r="561">
          <cell r="A561" t="str">
            <v>104517130-UN</v>
          </cell>
          <cell r="B561" t="str">
            <v>104517130</v>
          </cell>
          <cell r="C561" t="str">
            <v>UN</v>
          </cell>
          <cell r="D561" t="str">
            <v>UN</v>
          </cell>
          <cell r="E561" t="str">
            <v>HAWA</v>
          </cell>
          <cell r="F561" t="str">
            <v>430</v>
          </cell>
          <cell r="G561">
            <v>1</v>
          </cell>
        </row>
        <row r="562">
          <cell r="A562" t="str">
            <v>104517140-UN</v>
          </cell>
          <cell r="B562" t="str">
            <v>104517140</v>
          </cell>
          <cell r="C562" t="str">
            <v>UN</v>
          </cell>
          <cell r="D562" t="str">
            <v>UN</v>
          </cell>
          <cell r="E562" t="str">
            <v>HAWA</v>
          </cell>
          <cell r="F562" t="str">
            <v>430</v>
          </cell>
          <cell r="G562">
            <v>1</v>
          </cell>
        </row>
        <row r="563">
          <cell r="A563" t="str">
            <v>104517170-C02</v>
          </cell>
          <cell r="B563" t="str">
            <v>104517170</v>
          </cell>
          <cell r="C563" t="str">
            <v>C02</v>
          </cell>
          <cell r="D563" t="str">
            <v>UN</v>
          </cell>
          <cell r="E563" t="str">
            <v>HAWA</v>
          </cell>
          <cell r="F563" t="str">
            <v>230</v>
          </cell>
          <cell r="G563">
            <v>2</v>
          </cell>
        </row>
        <row r="564">
          <cell r="A564" t="str">
            <v>104517170-PAL</v>
          </cell>
          <cell r="B564" t="str">
            <v>104517170</v>
          </cell>
          <cell r="C564" t="str">
            <v>PAL</v>
          </cell>
          <cell r="D564" t="str">
            <v>UN</v>
          </cell>
          <cell r="E564" t="str">
            <v>HAWA</v>
          </cell>
          <cell r="F564" t="str">
            <v>230</v>
          </cell>
          <cell r="G564">
            <v>150</v>
          </cell>
        </row>
        <row r="565">
          <cell r="A565" t="str">
            <v>104517170-UN</v>
          </cell>
          <cell r="B565" t="str">
            <v>104517170</v>
          </cell>
          <cell r="C565" t="str">
            <v>UN</v>
          </cell>
          <cell r="D565" t="str">
            <v>UN</v>
          </cell>
          <cell r="E565" t="str">
            <v>HAWA</v>
          </cell>
          <cell r="F565" t="str">
            <v>230</v>
          </cell>
          <cell r="G565">
            <v>1</v>
          </cell>
        </row>
        <row r="566">
          <cell r="A566" t="str">
            <v>104517300-UN</v>
          </cell>
          <cell r="B566" t="str">
            <v>104517300</v>
          </cell>
          <cell r="C566" t="str">
            <v>UN</v>
          </cell>
          <cell r="D566" t="str">
            <v>UN</v>
          </cell>
          <cell r="E566" t="str">
            <v>HAWA</v>
          </cell>
          <cell r="F566" t="str">
            <v>430</v>
          </cell>
          <cell r="G566">
            <v>1</v>
          </cell>
        </row>
        <row r="567">
          <cell r="A567" t="str">
            <v>104517680-C04</v>
          </cell>
          <cell r="B567" t="str">
            <v>104517680</v>
          </cell>
          <cell r="C567" t="str">
            <v>C04</v>
          </cell>
          <cell r="D567" t="str">
            <v>UN</v>
          </cell>
          <cell r="E567" t="str">
            <v>HAWA</v>
          </cell>
          <cell r="F567" t="str">
            <v>430</v>
          </cell>
          <cell r="G567">
            <v>4</v>
          </cell>
        </row>
        <row r="568">
          <cell r="A568" t="str">
            <v>104517680-UN</v>
          </cell>
          <cell r="B568" t="str">
            <v>104517680</v>
          </cell>
          <cell r="C568" t="str">
            <v>UN</v>
          </cell>
          <cell r="D568" t="str">
            <v>UN</v>
          </cell>
          <cell r="E568" t="str">
            <v>HAWA</v>
          </cell>
          <cell r="F568" t="str">
            <v>430</v>
          </cell>
          <cell r="G568">
            <v>1</v>
          </cell>
        </row>
        <row r="569">
          <cell r="A569" t="str">
            <v>104517780-UN</v>
          </cell>
          <cell r="B569" t="str">
            <v>104517780</v>
          </cell>
          <cell r="C569" t="str">
            <v>UN</v>
          </cell>
          <cell r="D569" t="str">
            <v>UN</v>
          </cell>
          <cell r="E569" t="str">
            <v>HAWA</v>
          </cell>
          <cell r="F569" t="str">
            <v>925</v>
          </cell>
          <cell r="G569">
            <v>1</v>
          </cell>
        </row>
        <row r="570">
          <cell r="A570" t="str">
            <v>104517800-UN</v>
          </cell>
          <cell r="B570" t="str">
            <v>104517800</v>
          </cell>
          <cell r="C570" t="str">
            <v>UN</v>
          </cell>
          <cell r="D570" t="str">
            <v>UN</v>
          </cell>
          <cell r="E570" t="str">
            <v>HAWA</v>
          </cell>
          <cell r="F570" t="str">
            <v>925</v>
          </cell>
          <cell r="G570">
            <v>1</v>
          </cell>
        </row>
        <row r="571">
          <cell r="A571" t="str">
            <v>104517930-C04</v>
          </cell>
          <cell r="B571" t="str">
            <v>104517930</v>
          </cell>
          <cell r="C571" t="str">
            <v>C04</v>
          </cell>
          <cell r="D571" t="str">
            <v>UN</v>
          </cell>
          <cell r="E571" t="str">
            <v>HAWA</v>
          </cell>
          <cell r="F571" t="str">
            <v>430</v>
          </cell>
          <cell r="G571">
            <v>4</v>
          </cell>
        </row>
        <row r="572">
          <cell r="A572" t="str">
            <v>104517930-UN</v>
          </cell>
          <cell r="B572" t="str">
            <v>104517930</v>
          </cell>
          <cell r="C572" t="str">
            <v>UN</v>
          </cell>
          <cell r="D572" t="str">
            <v>UN</v>
          </cell>
          <cell r="E572" t="str">
            <v>HAWA</v>
          </cell>
          <cell r="F572" t="str">
            <v>430</v>
          </cell>
          <cell r="G572">
            <v>1</v>
          </cell>
        </row>
        <row r="573">
          <cell r="A573" t="str">
            <v>104517950-UN</v>
          </cell>
          <cell r="B573" t="str">
            <v>104517950</v>
          </cell>
          <cell r="C573" t="str">
            <v>UN</v>
          </cell>
          <cell r="D573" t="str">
            <v>UN</v>
          </cell>
          <cell r="E573" t="str">
            <v>HAWA</v>
          </cell>
          <cell r="F573" t="str">
            <v>430</v>
          </cell>
          <cell r="G573">
            <v>1</v>
          </cell>
        </row>
        <row r="574">
          <cell r="A574" t="str">
            <v>104517960-UN</v>
          </cell>
          <cell r="B574" t="str">
            <v>104517960</v>
          </cell>
          <cell r="C574" t="str">
            <v>UN</v>
          </cell>
          <cell r="D574" t="str">
            <v>UN</v>
          </cell>
          <cell r="E574" t="str">
            <v>HAWA</v>
          </cell>
          <cell r="F574" t="str">
            <v>430</v>
          </cell>
          <cell r="G574">
            <v>1</v>
          </cell>
        </row>
        <row r="575">
          <cell r="A575" t="str">
            <v>104517970-UN</v>
          </cell>
          <cell r="B575" t="str">
            <v>104517970</v>
          </cell>
          <cell r="C575" t="str">
            <v>UN</v>
          </cell>
          <cell r="D575" t="str">
            <v>UN</v>
          </cell>
          <cell r="E575" t="str">
            <v>HAWA</v>
          </cell>
          <cell r="F575" t="str">
            <v>430</v>
          </cell>
          <cell r="G575">
            <v>1</v>
          </cell>
        </row>
        <row r="576">
          <cell r="A576" t="str">
            <v>104517980-C10</v>
          </cell>
          <cell r="B576" t="str">
            <v>104517980</v>
          </cell>
          <cell r="C576" t="str">
            <v>C10</v>
          </cell>
          <cell r="D576" t="str">
            <v>UN</v>
          </cell>
          <cell r="E576" t="str">
            <v>HAWA</v>
          </cell>
          <cell r="F576" t="str">
            <v>925</v>
          </cell>
          <cell r="G576">
            <v>10</v>
          </cell>
        </row>
        <row r="577">
          <cell r="A577" t="str">
            <v>104517980-UN</v>
          </cell>
          <cell r="B577" t="str">
            <v>104517980</v>
          </cell>
          <cell r="C577" t="str">
            <v>UN</v>
          </cell>
          <cell r="D577" t="str">
            <v>UN</v>
          </cell>
          <cell r="E577" t="str">
            <v>HAWA</v>
          </cell>
          <cell r="F577" t="str">
            <v>925</v>
          </cell>
          <cell r="G577">
            <v>1</v>
          </cell>
        </row>
        <row r="578">
          <cell r="A578" t="str">
            <v>104518070-UN</v>
          </cell>
          <cell r="B578" t="str">
            <v>104518070</v>
          </cell>
          <cell r="C578" t="str">
            <v>UN</v>
          </cell>
          <cell r="D578" t="str">
            <v>UN</v>
          </cell>
          <cell r="E578" t="str">
            <v>HAWA</v>
          </cell>
          <cell r="F578" t="str">
            <v>430</v>
          </cell>
          <cell r="G578">
            <v>1</v>
          </cell>
        </row>
        <row r="579">
          <cell r="A579" t="str">
            <v>104518070-Z00</v>
          </cell>
          <cell r="B579" t="str">
            <v>104518070</v>
          </cell>
          <cell r="C579" t="str">
            <v>Z00</v>
          </cell>
          <cell r="D579" t="str">
            <v>UN</v>
          </cell>
          <cell r="E579" t="str">
            <v>HAWA</v>
          </cell>
          <cell r="F579" t="str">
            <v>430</v>
          </cell>
          <cell r="G579">
            <v>100</v>
          </cell>
        </row>
        <row r="580">
          <cell r="A580" t="str">
            <v>104518180-C12</v>
          </cell>
          <cell r="B580" t="str">
            <v>104518180</v>
          </cell>
          <cell r="C580" t="str">
            <v>C12</v>
          </cell>
          <cell r="D580" t="str">
            <v>UN</v>
          </cell>
          <cell r="E580" t="str">
            <v>HAWA</v>
          </cell>
          <cell r="F580" t="str">
            <v>925</v>
          </cell>
          <cell r="G580">
            <v>12</v>
          </cell>
        </row>
        <row r="581">
          <cell r="A581" t="str">
            <v>104518180-UN</v>
          </cell>
          <cell r="B581" t="str">
            <v>104518180</v>
          </cell>
          <cell r="C581" t="str">
            <v>UN</v>
          </cell>
          <cell r="D581" t="str">
            <v>UN</v>
          </cell>
          <cell r="E581" t="str">
            <v>HAWA</v>
          </cell>
          <cell r="F581" t="str">
            <v>925</v>
          </cell>
          <cell r="G581">
            <v>1</v>
          </cell>
        </row>
        <row r="582">
          <cell r="A582" t="str">
            <v>104518190-C06</v>
          </cell>
          <cell r="B582" t="str">
            <v>104518190</v>
          </cell>
          <cell r="C582" t="str">
            <v>C06</v>
          </cell>
          <cell r="D582" t="str">
            <v>UN</v>
          </cell>
          <cell r="E582" t="str">
            <v>HAWA</v>
          </cell>
          <cell r="F582" t="str">
            <v>925</v>
          </cell>
          <cell r="G582">
            <v>6</v>
          </cell>
        </row>
        <row r="583">
          <cell r="A583" t="str">
            <v>104518190-UN</v>
          </cell>
          <cell r="B583" t="str">
            <v>104518190</v>
          </cell>
          <cell r="C583" t="str">
            <v>UN</v>
          </cell>
          <cell r="D583" t="str">
            <v>UN</v>
          </cell>
          <cell r="E583" t="str">
            <v>HAWA</v>
          </cell>
          <cell r="F583" t="str">
            <v>925</v>
          </cell>
          <cell r="G583">
            <v>1</v>
          </cell>
        </row>
        <row r="584">
          <cell r="A584" t="str">
            <v>104518200-C06</v>
          </cell>
          <cell r="B584" t="str">
            <v>104518200</v>
          </cell>
          <cell r="C584" t="str">
            <v>C06</v>
          </cell>
          <cell r="D584" t="str">
            <v>UN</v>
          </cell>
          <cell r="E584" t="str">
            <v>HAWA</v>
          </cell>
          <cell r="F584" t="str">
            <v>925</v>
          </cell>
          <cell r="G584">
            <v>6</v>
          </cell>
        </row>
        <row r="585">
          <cell r="A585" t="str">
            <v>104518200-UN</v>
          </cell>
          <cell r="B585" t="str">
            <v>104518200</v>
          </cell>
          <cell r="C585" t="str">
            <v>UN</v>
          </cell>
          <cell r="D585" t="str">
            <v>UN</v>
          </cell>
          <cell r="E585" t="str">
            <v>HAWA</v>
          </cell>
          <cell r="F585" t="str">
            <v>925</v>
          </cell>
          <cell r="G585">
            <v>1</v>
          </cell>
        </row>
        <row r="586">
          <cell r="A586" t="str">
            <v>104518210-C06</v>
          </cell>
          <cell r="B586" t="str">
            <v>104518210</v>
          </cell>
          <cell r="C586" t="str">
            <v>C06</v>
          </cell>
          <cell r="D586" t="str">
            <v>UN</v>
          </cell>
          <cell r="E586" t="str">
            <v>HAWA</v>
          </cell>
          <cell r="F586" t="str">
            <v>925</v>
          </cell>
          <cell r="G586">
            <v>6</v>
          </cell>
        </row>
        <row r="587">
          <cell r="A587" t="str">
            <v>104518210-UN</v>
          </cell>
          <cell r="B587" t="str">
            <v>104518210</v>
          </cell>
          <cell r="C587" t="str">
            <v>UN</v>
          </cell>
          <cell r="D587" t="str">
            <v>UN</v>
          </cell>
          <cell r="E587" t="str">
            <v>HAWA</v>
          </cell>
          <cell r="F587" t="str">
            <v>925</v>
          </cell>
          <cell r="G587">
            <v>1</v>
          </cell>
        </row>
        <row r="588">
          <cell r="A588" t="str">
            <v>104518220-C06</v>
          </cell>
          <cell r="B588" t="str">
            <v>104518220</v>
          </cell>
          <cell r="C588" t="str">
            <v>C06</v>
          </cell>
          <cell r="D588" t="str">
            <v>UN</v>
          </cell>
          <cell r="E588" t="str">
            <v>HAWA</v>
          </cell>
          <cell r="F588" t="str">
            <v>925</v>
          </cell>
          <cell r="G588">
            <v>6</v>
          </cell>
        </row>
        <row r="589">
          <cell r="A589" t="str">
            <v>104518220-UN</v>
          </cell>
          <cell r="B589" t="str">
            <v>104518220</v>
          </cell>
          <cell r="C589" t="str">
            <v>UN</v>
          </cell>
          <cell r="D589" t="str">
            <v>UN</v>
          </cell>
          <cell r="E589" t="str">
            <v>HAWA</v>
          </cell>
          <cell r="F589" t="str">
            <v>925</v>
          </cell>
          <cell r="G589">
            <v>1</v>
          </cell>
        </row>
        <row r="590">
          <cell r="A590" t="str">
            <v>104518330-C30</v>
          </cell>
          <cell r="B590" t="str">
            <v>104518330</v>
          </cell>
          <cell r="C590" t="str">
            <v>C30</v>
          </cell>
          <cell r="D590" t="str">
            <v>UN</v>
          </cell>
          <cell r="E590" t="str">
            <v>HAWA</v>
          </cell>
          <cell r="F590" t="str">
            <v>430</v>
          </cell>
          <cell r="G590">
            <v>30</v>
          </cell>
        </row>
        <row r="591">
          <cell r="A591" t="str">
            <v>104518330-UN</v>
          </cell>
          <cell r="B591" t="str">
            <v>104518330</v>
          </cell>
          <cell r="C591" t="str">
            <v>UN</v>
          </cell>
          <cell r="D591" t="str">
            <v>UN</v>
          </cell>
          <cell r="E591" t="str">
            <v>HAWA</v>
          </cell>
          <cell r="F591" t="str">
            <v>430</v>
          </cell>
          <cell r="G591">
            <v>1</v>
          </cell>
        </row>
        <row r="592">
          <cell r="A592" t="str">
            <v>104518430-C12</v>
          </cell>
          <cell r="B592" t="str">
            <v>104518430</v>
          </cell>
          <cell r="C592" t="str">
            <v>C12</v>
          </cell>
          <cell r="D592" t="str">
            <v>UN</v>
          </cell>
          <cell r="E592" t="str">
            <v>HAWA</v>
          </cell>
          <cell r="F592" t="str">
            <v>350</v>
          </cell>
          <cell r="G592">
            <v>12</v>
          </cell>
        </row>
        <row r="593">
          <cell r="A593" t="str">
            <v>104518430-UN</v>
          </cell>
          <cell r="B593" t="str">
            <v>104518430</v>
          </cell>
          <cell r="C593" t="str">
            <v>UN</v>
          </cell>
          <cell r="D593" t="str">
            <v>UN</v>
          </cell>
          <cell r="E593" t="str">
            <v>HAWA</v>
          </cell>
          <cell r="F593" t="str">
            <v>350</v>
          </cell>
          <cell r="G593">
            <v>1</v>
          </cell>
        </row>
        <row r="594">
          <cell r="A594" t="str">
            <v>104518450-CJ</v>
          </cell>
          <cell r="B594" t="str">
            <v>104518450</v>
          </cell>
          <cell r="C594" t="str">
            <v>CJ</v>
          </cell>
          <cell r="D594" t="str">
            <v>KG</v>
          </cell>
          <cell r="E594" t="str">
            <v>HAWA</v>
          </cell>
          <cell r="F594" t="str">
            <v>360</v>
          </cell>
          <cell r="G594">
            <v>3</v>
          </cell>
        </row>
        <row r="595">
          <cell r="A595" t="str">
            <v>104518450-KG</v>
          </cell>
          <cell r="B595" t="str">
            <v>104518450</v>
          </cell>
          <cell r="C595" t="str">
            <v>KG</v>
          </cell>
          <cell r="D595" t="str">
            <v>KG</v>
          </cell>
          <cell r="E595" t="str">
            <v>HAWA</v>
          </cell>
          <cell r="F595" t="str">
            <v>360</v>
          </cell>
          <cell r="G595">
            <v>1</v>
          </cell>
        </row>
        <row r="596">
          <cell r="A596" t="str">
            <v>104518530-UN</v>
          </cell>
          <cell r="B596" t="str">
            <v>104518530</v>
          </cell>
          <cell r="C596" t="str">
            <v>UN</v>
          </cell>
          <cell r="D596" t="str">
            <v>UN</v>
          </cell>
          <cell r="E596" t="str">
            <v>HAWA</v>
          </cell>
          <cell r="F596" t="str">
            <v>925</v>
          </cell>
          <cell r="G596">
            <v>1</v>
          </cell>
        </row>
        <row r="597">
          <cell r="A597" t="str">
            <v>104518540-UN</v>
          </cell>
          <cell r="B597" t="str">
            <v>104518540</v>
          </cell>
          <cell r="C597" t="str">
            <v>UN</v>
          </cell>
          <cell r="D597" t="str">
            <v>UN</v>
          </cell>
          <cell r="E597" t="str">
            <v>HAWA</v>
          </cell>
          <cell r="F597" t="str">
            <v>925</v>
          </cell>
          <cell r="G597">
            <v>1</v>
          </cell>
        </row>
        <row r="598">
          <cell r="A598" t="str">
            <v>104518550-UN</v>
          </cell>
          <cell r="B598" t="str">
            <v>104518550</v>
          </cell>
          <cell r="C598" t="str">
            <v>UN</v>
          </cell>
          <cell r="D598" t="str">
            <v>UN</v>
          </cell>
          <cell r="E598" t="str">
            <v>HAWA</v>
          </cell>
          <cell r="F598" t="str">
            <v>925</v>
          </cell>
          <cell r="G598">
            <v>1</v>
          </cell>
        </row>
        <row r="599">
          <cell r="A599" t="str">
            <v>104518560-UN</v>
          </cell>
          <cell r="B599" t="str">
            <v>104518560</v>
          </cell>
          <cell r="C599" t="str">
            <v>UN</v>
          </cell>
          <cell r="D599" t="str">
            <v>UN</v>
          </cell>
          <cell r="E599" t="str">
            <v>HAWA</v>
          </cell>
          <cell r="F599" t="str">
            <v>925</v>
          </cell>
          <cell r="G599">
            <v>1</v>
          </cell>
        </row>
        <row r="600">
          <cell r="A600" t="str">
            <v>104518690-CJ</v>
          </cell>
          <cell r="B600" t="str">
            <v>104518690</v>
          </cell>
          <cell r="C600" t="str">
            <v>CJ</v>
          </cell>
          <cell r="D600" t="str">
            <v>KG</v>
          </cell>
          <cell r="E600" t="str">
            <v>HAWA</v>
          </cell>
          <cell r="F600" t="str">
            <v>430</v>
          </cell>
          <cell r="G600">
            <v>21</v>
          </cell>
        </row>
        <row r="601">
          <cell r="A601" t="str">
            <v>104518690-KG</v>
          </cell>
          <cell r="B601" t="str">
            <v>104518690</v>
          </cell>
          <cell r="C601" t="str">
            <v>KG</v>
          </cell>
          <cell r="D601" t="str">
            <v>KG</v>
          </cell>
          <cell r="E601" t="str">
            <v>HAWA</v>
          </cell>
          <cell r="F601" t="str">
            <v>430</v>
          </cell>
          <cell r="G601">
            <v>1</v>
          </cell>
        </row>
        <row r="602">
          <cell r="A602" t="str">
            <v>104518690-UN</v>
          </cell>
          <cell r="B602" t="str">
            <v>104518690</v>
          </cell>
          <cell r="C602" t="str">
            <v>UN</v>
          </cell>
          <cell r="D602" t="str">
            <v>KG</v>
          </cell>
          <cell r="E602" t="str">
            <v>HAWA</v>
          </cell>
          <cell r="F602" t="str">
            <v>430</v>
          </cell>
          <cell r="G602">
            <v>25</v>
          </cell>
        </row>
        <row r="603">
          <cell r="A603" t="str">
            <v>104518710-C48</v>
          </cell>
          <cell r="B603" t="str">
            <v>104518710</v>
          </cell>
          <cell r="C603" t="str">
            <v>C48</v>
          </cell>
          <cell r="D603" t="str">
            <v>UN</v>
          </cell>
          <cell r="E603" t="str">
            <v>HAWA</v>
          </cell>
          <cell r="F603" t="str">
            <v>430</v>
          </cell>
          <cell r="G603">
            <v>48</v>
          </cell>
        </row>
        <row r="604">
          <cell r="A604" t="str">
            <v>104518710-UN</v>
          </cell>
          <cell r="B604" t="str">
            <v>104518710</v>
          </cell>
          <cell r="C604" t="str">
            <v>UN</v>
          </cell>
          <cell r="D604" t="str">
            <v>UN</v>
          </cell>
          <cell r="E604" t="str">
            <v>HAWA</v>
          </cell>
          <cell r="F604" t="str">
            <v>430</v>
          </cell>
          <cell r="G604">
            <v>1</v>
          </cell>
        </row>
        <row r="605">
          <cell r="A605" t="str">
            <v>104518830-CJ</v>
          </cell>
          <cell r="B605" t="str">
            <v>104518830</v>
          </cell>
          <cell r="C605" t="str">
            <v>CJ</v>
          </cell>
          <cell r="D605" t="str">
            <v>KG</v>
          </cell>
          <cell r="E605" t="str">
            <v>HAWA</v>
          </cell>
          <cell r="F605" t="str">
            <v>430</v>
          </cell>
          <cell r="G605">
            <v>21</v>
          </cell>
        </row>
        <row r="606">
          <cell r="A606" t="str">
            <v>104518830-KG</v>
          </cell>
          <cell r="B606" t="str">
            <v>104518830</v>
          </cell>
          <cell r="C606" t="str">
            <v>KG</v>
          </cell>
          <cell r="D606" t="str">
            <v>KG</v>
          </cell>
          <cell r="E606" t="str">
            <v>HAWA</v>
          </cell>
          <cell r="F606" t="str">
            <v>430</v>
          </cell>
          <cell r="G606">
            <v>1</v>
          </cell>
        </row>
        <row r="607">
          <cell r="A607" t="str">
            <v>104518830-UN</v>
          </cell>
          <cell r="B607" t="str">
            <v>104518830</v>
          </cell>
          <cell r="C607" t="str">
            <v>UN</v>
          </cell>
          <cell r="D607" t="str">
            <v>KG</v>
          </cell>
          <cell r="E607" t="str">
            <v>HAWA</v>
          </cell>
          <cell r="F607" t="str">
            <v>430</v>
          </cell>
          <cell r="G607">
            <v>95</v>
          </cell>
        </row>
        <row r="608">
          <cell r="A608" t="str">
            <v>104518870-C05</v>
          </cell>
          <cell r="B608" t="str">
            <v>104518870</v>
          </cell>
          <cell r="C608" t="str">
            <v>C05</v>
          </cell>
          <cell r="D608" t="str">
            <v>UN</v>
          </cell>
          <cell r="E608" t="str">
            <v>HAWA</v>
          </cell>
          <cell r="F608" t="str">
            <v>430</v>
          </cell>
          <cell r="G608">
            <v>5</v>
          </cell>
        </row>
        <row r="609">
          <cell r="A609" t="str">
            <v>104518870-UN</v>
          </cell>
          <cell r="B609" t="str">
            <v>104518870</v>
          </cell>
          <cell r="C609" t="str">
            <v>UN</v>
          </cell>
          <cell r="D609" t="str">
            <v>UN</v>
          </cell>
          <cell r="E609" t="str">
            <v>HAWA</v>
          </cell>
          <cell r="F609" t="str">
            <v>430</v>
          </cell>
          <cell r="G609">
            <v>1</v>
          </cell>
        </row>
        <row r="610">
          <cell r="A610" t="str">
            <v>104518880-C05</v>
          </cell>
          <cell r="B610" t="str">
            <v>104518880</v>
          </cell>
          <cell r="C610" t="str">
            <v>C05</v>
          </cell>
          <cell r="D610" t="str">
            <v>UN</v>
          </cell>
          <cell r="E610" t="str">
            <v>HAWA</v>
          </cell>
          <cell r="F610" t="str">
            <v>430</v>
          </cell>
          <cell r="G610">
            <v>5</v>
          </cell>
        </row>
        <row r="611">
          <cell r="A611" t="str">
            <v>104518880-UN</v>
          </cell>
          <cell r="B611" t="str">
            <v>104518880</v>
          </cell>
          <cell r="C611" t="str">
            <v>UN</v>
          </cell>
          <cell r="D611" t="str">
            <v>UN</v>
          </cell>
          <cell r="E611" t="str">
            <v>HAWA</v>
          </cell>
          <cell r="F611" t="str">
            <v>430</v>
          </cell>
          <cell r="G611">
            <v>1</v>
          </cell>
        </row>
        <row r="612">
          <cell r="A612" t="str">
            <v>104518890-C05</v>
          </cell>
          <cell r="B612" t="str">
            <v>104518890</v>
          </cell>
          <cell r="C612" t="str">
            <v>C05</v>
          </cell>
          <cell r="D612" t="str">
            <v>UN</v>
          </cell>
          <cell r="E612" t="str">
            <v>HAWA</v>
          </cell>
          <cell r="F612" t="str">
            <v>430</v>
          </cell>
          <cell r="G612">
            <v>5</v>
          </cell>
        </row>
        <row r="613">
          <cell r="A613" t="str">
            <v>104518890-UN</v>
          </cell>
          <cell r="B613" t="str">
            <v>104518890</v>
          </cell>
          <cell r="C613" t="str">
            <v>UN</v>
          </cell>
          <cell r="D613" t="str">
            <v>UN</v>
          </cell>
          <cell r="E613" t="str">
            <v>HAWA</v>
          </cell>
          <cell r="F613" t="str">
            <v>430</v>
          </cell>
          <cell r="G613">
            <v>1</v>
          </cell>
        </row>
        <row r="614">
          <cell r="A614" t="str">
            <v>104518900-C05</v>
          </cell>
          <cell r="B614" t="str">
            <v>104518900</v>
          </cell>
          <cell r="C614" t="str">
            <v>C05</v>
          </cell>
          <cell r="D614" t="str">
            <v>UN</v>
          </cell>
          <cell r="E614" t="str">
            <v>HAWA</v>
          </cell>
          <cell r="F614" t="str">
            <v>430</v>
          </cell>
          <cell r="G614">
            <v>5</v>
          </cell>
        </row>
        <row r="615">
          <cell r="A615" t="str">
            <v>104518900-UN</v>
          </cell>
          <cell r="B615" t="str">
            <v>104518900</v>
          </cell>
          <cell r="C615" t="str">
            <v>UN</v>
          </cell>
          <cell r="D615" t="str">
            <v>UN</v>
          </cell>
          <cell r="E615" t="str">
            <v>HAWA</v>
          </cell>
          <cell r="F615" t="str">
            <v>430</v>
          </cell>
          <cell r="G615">
            <v>1</v>
          </cell>
        </row>
        <row r="616">
          <cell r="A616" t="str">
            <v>104518910-C10</v>
          </cell>
          <cell r="B616" t="str">
            <v>104518910</v>
          </cell>
          <cell r="C616" t="str">
            <v>C10</v>
          </cell>
          <cell r="D616" t="str">
            <v>UN</v>
          </cell>
          <cell r="E616" t="str">
            <v>HAWA</v>
          </cell>
          <cell r="F616" t="str">
            <v>430</v>
          </cell>
          <cell r="G616">
            <v>10</v>
          </cell>
        </row>
        <row r="617">
          <cell r="A617" t="str">
            <v>104518910-UN</v>
          </cell>
          <cell r="B617" t="str">
            <v>104518910</v>
          </cell>
          <cell r="C617" t="str">
            <v>UN</v>
          </cell>
          <cell r="D617" t="str">
            <v>UN</v>
          </cell>
          <cell r="E617" t="str">
            <v>HAWA</v>
          </cell>
          <cell r="F617" t="str">
            <v>430</v>
          </cell>
          <cell r="G617">
            <v>1</v>
          </cell>
        </row>
        <row r="618">
          <cell r="A618" t="str">
            <v>104518920-C05</v>
          </cell>
          <cell r="B618" t="str">
            <v>104518920</v>
          </cell>
          <cell r="C618" t="str">
            <v>C05</v>
          </cell>
          <cell r="D618" t="str">
            <v>UN</v>
          </cell>
          <cell r="E618" t="str">
            <v>HAWA</v>
          </cell>
          <cell r="F618" t="str">
            <v>430</v>
          </cell>
          <cell r="G618">
            <v>5</v>
          </cell>
        </row>
        <row r="619">
          <cell r="A619" t="str">
            <v>104518920-UN</v>
          </cell>
          <cell r="B619" t="str">
            <v>104518920</v>
          </cell>
          <cell r="C619" t="str">
            <v>UN</v>
          </cell>
          <cell r="D619" t="str">
            <v>UN</v>
          </cell>
          <cell r="E619" t="str">
            <v>HAWA</v>
          </cell>
          <cell r="F619" t="str">
            <v>430</v>
          </cell>
          <cell r="G619">
            <v>1</v>
          </cell>
        </row>
        <row r="620">
          <cell r="A620" t="str">
            <v>104518950-C10</v>
          </cell>
          <cell r="B620" t="str">
            <v>104518950</v>
          </cell>
          <cell r="C620" t="str">
            <v>C10</v>
          </cell>
          <cell r="D620" t="str">
            <v>UN</v>
          </cell>
          <cell r="E620" t="str">
            <v>HAWA</v>
          </cell>
          <cell r="F620" t="str">
            <v>430</v>
          </cell>
          <cell r="G620">
            <v>10</v>
          </cell>
        </row>
        <row r="621">
          <cell r="A621" t="str">
            <v>104518950-UN</v>
          </cell>
          <cell r="B621" t="str">
            <v>104518950</v>
          </cell>
          <cell r="C621" t="str">
            <v>UN</v>
          </cell>
          <cell r="D621" t="str">
            <v>UN</v>
          </cell>
          <cell r="E621" t="str">
            <v>HAWA</v>
          </cell>
          <cell r="F621" t="str">
            <v>430</v>
          </cell>
          <cell r="G621">
            <v>1</v>
          </cell>
        </row>
        <row r="622">
          <cell r="A622" t="str">
            <v>104518970-C10</v>
          </cell>
          <cell r="B622" t="str">
            <v>104518970</v>
          </cell>
          <cell r="C622" t="str">
            <v>C10</v>
          </cell>
          <cell r="D622" t="str">
            <v>UN</v>
          </cell>
          <cell r="E622" t="str">
            <v>HAWA</v>
          </cell>
          <cell r="F622" t="str">
            <v>430</v>
          </cell>
          <cell r="G622">
            <v>10</v>
          </cell>
        </row>
        <row r="623">
          <cell r="A623" t="str">
            <v>104518970-UN</v>
          </cell>
          <cell r="B623" t="str">
            <v>104518970</v>
          </cell>
          <cell r="C623" t="str">
            <v>UN</v>
          </cell>
          <cell r="D623" t="str">
            <v>UN</v>
          </cell>
          <cell r="E623" t="str">
            <v>HAWA</v>
          </cell>
          <cell r="F623" t="str">
            <v>430</v>
          </cell>
          <cell r="G623">
            <v>1</v>
          </cell>
        </row>
        <row r="624">
          <cell r="A624" t="str">
            <v>104518980-C05</v>
          </cell>
          <cell r="B624" t="str">
            <v>104518980</v>
          </cell>
          <cell r="C624" t="str">
            <v>C05</v>
          </cell>
          <cell r="D624" t="str">
            <v>UN</v>
          </cell>
          <cell r="E624" t="str">
            <v>HAWA</v>
          </cell>
          <cell r="F624" t="str">
            <v>430</v>
          </cell>
          <cell r="G624">
            <v>5</v>
          </cell>
        </row>
        <row r="625">
          <cell r="A625" t="str">
            <v>104518980-UN</v>
          </cell>
          <cell r="B625" t="str">
            <v>104518980</v>
          </cell>
          <cell r="C625" t="str">
            <v>UN</v>
          </cell>
          <cell r="D625" t="str">
            <v>UN</v>
          </cell>
          <cell r="E625" t="str">
            <v>HAWA</v>
          </cell>
          <cell r="F625" t="str">
            <v>430</v>
          </cell>
          <cell r="G625">
            <v>1</v>
          </cell>
        </row>
        <row r="626">
          <cell r="A626" t="str">
            <v>104518990-C05</v>
          </cell>
          <cell r="B626" t="str">
            <v>104518990</v>
          </cell>
          <cell r="C626" t="str">
            <v>C05</v>
          </cell>
          <cell r="D626" t="str">
            <v>UN</v>
          </cell>
          <cell r="E626" t="str">
            <v>HAWA</v>
          </cell>
          <cell r="F626" t="str">
            <v>430</v>
          </cell>
          <cell r="G626">
            <v>5</v>
          </cell>
        </row>
        <row r="627">
          <cell r="A627" t="str">
            <v>104518990-UN</v>
          </cell>
          <cell r="B627" t="str">
            <v>104518990</v>
          </cell>
          <cell r="C627" t="str">
            <v>UN</v>
          </cell>
          <cell r="D627" t="str">
            <v>UN</v>
          </cell>
          <cell r="E627" t="str">
            <v>HAWA</v>
          </cell>
          <cell r="F627" t="str">
            <v>430</v>
          </cell>
          <cell r="G627">
            <v>1</v>
          </cell>
        </row>
        <row r="628">
          <cell r="A628" t="str">
            <v>104519090-CJ</v>
          </cell>
          <cell r="B628" t="str">
            <v>104519090</v>
          </cell>
          <cell r="C628" t="str">
            <v>CJ</v>
          </cell>
          <cell r="D628" t="str">
            <v>KG</v>
          </cell>
          <cell r="E628" t="str">
            <v>HAWA</v>
          </cell>
          <cell r="F628" t="str">
            <v>360</v>
          </cell>
          <cell r="G628">
            <v>8</v>
          </cell>
        </row>
        <row r="629">
          <cell r="A629" t="str">
            <v>104519090-KG</v>
          </cell>
          <cell r="B629" t="str">
            <v>104519090</v>
          </cell>
          <cell r="C629" t="str">
            <v>KG</v>
          </cell>
          <cell r="D629" t="str">
            <v>KG</v>
          </cell>
          <cell r="E629" t="str">
            <v>HAWA</v>
          </cell>
          <cell r="F629" t="str">
            <v>360</v>
          </cell>
          <cell r="G629">
            <v>1</v>
          </cell>
        </row>
        <row r="630">
          <cell r="A630" t="str">
            <v>104519110-C10</v>
          </cell>
          <cell r="B630" t="str">
            <v>104519110</v>
          </cell>
          <cell r="C630" t="str">
            <v>C10</v>
          </cell>
          <cell r="D630" t="str">
            <v>UN</v>
          </cell>
          <cell r="E630" t="str">
            <v>HAWA</v>
          </cell>
          <cell r="F630" t="str">
            <v>430</v>
          </cell>
          <cell r="G630">
            <v>10</v>
          </cell>
        </row>
        <row r="631">
          <cell r="A631" t="str">
            <v>104519110-UN</v>
          </cell>
          <cell r="B631" t="str">
            <v>104519110</v>
          </cell>
          <cell r="C631" t="str">
            <v>UN</v>
          </cell>
          <cell r="D631" t="str">
            <v>UN</v>
          </cell>
          <cell r="E631" t="str">
            <v>HAWA</v>
          </cell>
          <cell r="F631" t="str">
            <v>430</v>
          </cell>
          <cell r="G631">
            <v>1</v>
          </cell>
        </row>
        <row r="632">
          <cell r="A632" t="str">
            <v>104519120-C10</v>
          </cell>
          <cell r="B632" t="str">
            <v>104519120</v>
          </cell>
          <cell r="C632" t="str">
            <v>C10</v>
          </cell>
          <cell r="D632" t="str">
            <v>UN</v>
          </cell>
          <cell r="E632" t="str">
            <v>HAWA</v>
          </cell>
          <cell r="F632" t="str">
            <v>430</v>
          </cell>
          <cell r="G632">
            <v>10</v>
          </cell>
        </row>
        <row r="633">
          <cell r="A633" t="str">
            <v>104519120-UN</v>
          </cell>
          <cell r="B633" t="str">
            <v>104519120</v>
          </cell>
          <cell r="C633" t="str">
            <v>UN</v>
          </cell>
          <cell r="D633" t="str">
            <v>UN</v>
          </cell>
          <cell r="E633" t="str">
            <v>HAWA</v>
          </cell>
          <cell r="F633" t="str">
            <v>430</v>
          </cell>
          <cell r="G633">
            <v>1</v>
          </cell>
        </row>
        <row r="634">
          <cell r="A634" t="str">
            <v>104519130-C06</v>
          </cell>
          <cell r="B634" t="str">
            <v>104519130</v>
          </cell>
          <cell r="C634" t="str">
            <v>C06</v>
          </cell>
          <cell r="D634" t="str">
            <v>UN</v>
          </cell>
          <cell r="E634" t="str">
            <v>HAWA</v>
          </cell>
          <cell r="F634" t="str">
            <v>130</v>
          </cell>
          <cell r="G634">
            <v>6</v>
          </cell>
        </row>
        <row r="635">
          <cell r="A635" t="str">
            <v>104519130-UN</v>
          </cell>
          <cell r="B635" t="str">
            <v>104519130</v>
          </cell>
          <cell r="C635" t="str">
            <v>UN</v>
          </cell>
          <cell r="D635" t="str">
            <v>UN</v>
          </cell>
          <cell r="E635" t="str">
            <v>HAWA</v>
          </cell>
          <cell r="F635" t="str">
            <v>130</v>
          </cell>
          <cell r="G635">
            <v>1</v>
          </cell>
        </row>
        <row r="636">
          <cell r="A636" t="str">
            <v>104519180-C15</v>
          </cell>
          <cell r="B636" t="str">
            <v>104519180</v>
          </cell>
          <cell r="C636" t="str">
            <v>C15</v>
          </cell>
          <cell r="D636" t="str">
            <v>KG</v>
          </cell>
          <cell r="E636" t="str">
            <v>HAWA</v>
          </cell>
          <cell r="F636" t="str">
            <v>430</v>
          </cell>
          <cell r="G636">
            <v>15</v>
          </cell>
        </row>
        <row r="637">
          <cell r="A637" t="str">
            <v>104519180-KG</v>
          </cell>
          <cell r="B637" t="str">
            <v>104519180</v>
          </cell>
          <cell r="C637" t="str">
            <v>KG</v>
          </cell>
          <cell r="D637" t="str">
            <v>KG</v>
          </cell>
          <cell r="E637" t="str">
            <v>HAWA</v>
          </cell>
          <cell r="F637" t="str">
            <v>430</v>
          </cell>
          <cell r="G637">
            <v>1</v>
          </cell>
        </row>
        <row r="638">
          <cell r="A638" t="str">
            <v>104519220-C05</v>
          </cell>
          <cell r="B638" t="str">
            <v>104519220</v>
          </cell>
          <cell r="C638" t="str">
            <v>C05</v>
          </cell>
          <cell r="D638" t="str">
            <v>UN</v>
          </cell>
          <cell r="E638" t="str">
            <v>HAWA</v>
          </cell>
          <cell r="F638" t="str">
            <v>430</v>
          </cell>
          <cell r="G638">
            <v>5</v>
          </cell>
        </row>
        <row r="639">
          <cell r="A639" t="str">
            <v>104519220-UN</v>
          </cell>
          <cell r="B639" t="str">
            <v>104519220</v>
          </cell>
          <cell r="C639" t="str">
            <v>UN</v>
          </cell>
          <cell r="D639" t="str">
            <v>UN</v>
          </cell>
          <cell r="E639" t="str">
            <v>HAWA</v>
          </cell>
          <cell r="F639" t="str">
            <v>430</v>
          </cell>
          <cell r="G639">
            <v>1</v>
          </cell>
        </row>
        <row r="640">
          <cell r="A640" t="str">
            <v>104519230-C08</v>
          </cell>
          <cell r="B640" t="str">
            <v>104519230</v>
          </cell>
          <cell r="C640" t="str">
            <v>C08</v>
          </cell>
          <cell r="D640" t="str">
            <v>UN</v>
          </cell>
          <cell r="E640" t="str">
            <v>HAWA</v>
          </cell>
          <cell r="F640" t="str">
            <v>430</v>
          </cell>
          <cell r="G640">
            <v>8</v>
          </cell>
        </row>
        <row r="641">
          <cell r="A641" t="str">
            <v>104519230-UN</v>
          </cell>
          <cell r="B641" t="str">
            <v>104519230</v>
          </cell>
          <cell r="C641" t="str">
            <v>UN</v>
          </cell>
          <cell r="D641" t="str">
            <v>UN</v>
          </cell>
          <cell r="E641" t="str">
            <v>HAWA</v>
          </cell>
          <cell r="F641" t="str">
            <v>430</v>
          </cell>
          <cell r="G641">
            <v>1</v>
          </cell>
        </row>
        <row r="642">
          <cell r="A642" t="str">
            <v>104519250-C12</v>
          </cell>
          <cell r="B642" t="str">
            <v>104519250</v>
          </cell>
          <cell r="C642" t="str">
            <v>C12</v>
          </cell>
          <cell r="D642" t="str">
            <v>UN</v>
          </cell>
          <cell r="E642" t="str">
            <v>HAWA</v>
          </cell>
          <cell r="F642" t="str">
            <v>350</v>
          </cell>
          <cell r="G642">
            <v>12</v>
          </cell>
        </row>
        <row r="643">
          <cell r="A643" t="str">
            <v>104519250-UN</v>
          </cell>
          <cell r="B643" t="str">
            <v>104519250</v>
          </cell>
          <cell r="C643" t="str">
            <v>UN</v>
          </cell>
          <cell r="D643" t="str">
            <v>UN</v>
          </cell>
          <cell r="E643" t="str">
            <v>HAWA</v>
          </cell>
          <cell r="F643" t="str">
            <v>350</v>
          </cell>
          <cell r="G643">
            <v>1</v>
          </cell>
        </row>
        <row r="644">
          <cell r="A644" t="str">
            <v>104519290-C05</v>
          </cell>
          <cell r="B644" t="str">
            <v>104519290</v>
          </cell>
          <cell r="C644" t="str">
            <v>C05</v>
          </cell>
          <cell r="D644" t="str">
            <v>KG</v>
          </cell>
          <cell r="E644" t="str">
            <v>HAWA</v>
          </cell>
          <cell r="F644" t="str">
            <v>430</v>
          </cell>
          <cell r="G644">
            <v>5</v>
          </cell>
        </row>
        <row r="645">
          <cell r="A645" t="str">
            <v>104519290-KG</v>
          </cell>
          <cell r="B645" t="str">
            <v>104519290</v>
          </cell>
          <cell r="C645" t="str">
            <v>KG</v>
          </cell>
          <cell r="D645" t="str">
            <v>KG</v>
          </cell>
          <cell r="E645" t="str">
            <v>HAWA</v>
          </cell>
          <cell r="F645" t="str">
            <v>430</v>
          </cell>
          <cell r="G645">
            <v>1</v>
          </cell>
        </row>
        <row r="646">
          <cell r="A646" t="str">
            <v>104519310-UN</v>
          </cell>
          <cell r="B646" t="str">
            <v>104519310</v>
          </cell>
          <cell r="C646" t="str">
            <v>UN</v>
          </cell>
          <cell r="D646" t="str">
            <v>UN</v>
          </cell>
          <cell r="E646" t="str">
            <v>HAWA</v>
          </cell>
          <cell r="F646" t="str">
            <v>920</v>
          </cell>
          <cell r="G646">
            <v>1</v>
          </cell>
        </row>
        <row r="647">
          <cell r="A647" t="str">
            <v>104519330-C36</v>
          </cell>
          <cell r="B647" t="str">
            <v>104519330</v>
          </cell>
          <cell r="C647" t="str">
            <v>C36</v>
          </cell>
          <cell r="D647" t="str">
            <v>UN</v>
          </cell>
          <cell r="E647" t="str">
            <v>HAWA</v>
          </cell>
          <cell r="F647" t="str">
            <v>430</v>
          </cell>
          <cell r="G647">
            <v>36</v>
          </cell>
        </row>
        <row r="648">
          <cell r="A648" t="str">
            <v>104519330-C42</v>
          </cell>
          <cell r="B648" t="str">
            <v>104519330</v>
          </cell>
          <cell r="C648" t="str">
            <v>C42</v>
          </cell>
          <cell r="D648" t="str">
            <v>UN</v>
          </cell>
          <cell r="E648" t="str">
            <v>HAWA</v>
          </cell>
          <cell r="F648" t="str">
            <v>430</v>
          </cell>
          <cell r="G648">
            <v>42</v>
          </cell>
        </row>
        <row r="649">
          <cell r="A649" t="str">
            <v>104519330-C48</v>
          </cell>
          <cell r="B649" t="str">
            <v>104519330</v>
          </cell>
          <cell r="C649" t="str">
            <v>C48</v>
          </cell>
          <cell r="D649" t="str">
            <v>UN</v>
          </cell>
          <cell r="E649" t="str">
            <v>HAWA</v>
          </cell>
          <cell r="F649" t="str">
            <v>430</v>
          </cell>
          <cell r="G649">
            <v>48</v>
          </cell>
        </row>
        <row r="650">
          <cell r="A650" t="str">
            <v>104519330-UN</v>
          </cell>
          <cell r="B650" t="str">
            <v>104519330</v>
          </cell>
          <cell r="C650" t="str">
            <v>UN</v>
          </cell>
          <cell r="D650" t="str">
            <v>UN</v>
          </cell>
          <cell r="E650" t="str">
            <v>HAWA</v>
          </cell>
          <cell r="F650" t="str">
            <v>430</v>
          </cell>
          <cell r="G650">
            <v>1</v>
          </cell>
        </row>
        <row r="651">
          <cell r="A651" t="str">
            <v>104519480-C05</v>
          </cell>
          <cell r="B651" t="str">
            <v>104519480</v>
          </cell>
          <cell r="C651" t="str">
            <v>C05</v>
          </cell>
          <cell r="D651" t="str">
            <v>KG</v>
          </cell>
          <cell r="E651" t="str">
            <v>HAWA</v>
          </cell>
          <cell r="F651" t="str">
            <v>430</v>
          </cell>
          <cell r="G651">
            <v>5</v>
          </cell>
        </row>
        <row r="652">
          <cell r="A652" t="str">
            <v>104519480-KG</v>
          </cell>
          <cell r="B652" t="str">
            <v>104519480</v>
          </cell>
          <cell r="C652" t="str">
            <v>KG</v>
          </cell>
          <cell r="D652" t="str">
            <v>KG</v>
          </cell>
          <cell r="E652" t="str">
            <v>HAWA</v>
          </cell>
          <cell r="F652" t="str">
            <v>430</v>
          </cell>
          <cell r="G652">
            <v>1</v>
          </cell>
        </row>
        <row r="653">
          <cell r="A653" t="str">
            <v>104519500-C01</v>
          </cell>
          <cell r="B653" t="str">
            <v>104519500</v>
          </cell>
          <cell r="C653" t="str">
            <v>C01</v>
          </cell>
          <cell r="D653" t="str">
            <v>UN</v>
          </cell>
          <cell r="E653" t="str">
            <v>HAWA</v>
          </cell>
          <cell r="F653" t="str">
            <v>130</v>
          </cell>
          <cell r="G653">
            <v>1</v>
          </cell>
        </row>
        <row r="654">
          <cell r="A654" t="str">
            <v>104519500-UN</v>
          </cell>
          <cell r="B654" t="str">
            <v>104519500</v>
          </cell>
          <cell r="C654" t="str">
            <v>UN</v>
          </cell>
          <cell r="D654" t="str">
            <v>UN</v>
          </cell>
          <cell r="E654" t="str">
            <v>HAWA</v>
          </cell>
          <cell r="F654" t="str">
            <v>130</v>
          </cell>
          <cell r="G654">
            <v>1</v>
          </cell>
        </row>
        <row r="655">
          <cell r="A655" t="str">
            <v>104519510-C10</v>
          </cell>
          <cell r="B655" t="str">
            <v>104519510</v>
          </cell>
          <cell r="C655" t="str">
            <v>C10</v>
          </cell>
          <cell r="D655" t="str">
            <v>UN</v>
          </cell>
          <cell r="E655" t="str">
            <v>HAWA</v>
          </cell>
          <cell r="F655" t="str">
            <v>430</v>
          </cell>
          <cell r="G655">
            <v>10</v>
          </cell>
        </row>
        <row r="656">
          <cell r="A656" t="str">
            <v>104519510-UN</v>
          </cell>
          <cell r="B656" t="str">
            <v>104519510</v>
          </cell>
          <cell r="C656" t="str">
            <v>UN</v>
          </cell>
          <cell r="D656" t="str">
            <v>UN</v>
          </cell>
          <cell r="E656" t="str">
            <v>HAWA</v>
          </cell>
          <cell r="F656" t="str">
            <v>430</v>
          </cell>
          <cell r="G656">
            <v>1</v>
          </cell>
        </row>
        <row r="657">
          <cell r="A657" t="str">
            <v>104519580-C04</v>
          </cell>
          <cell r="B657" t="str">
            <v>104519580</v>
          </cell>
          <cell r="C657" t="str">
            <v>C04</v>
          </cell>
          <cell r="D657" t="str">
            <v>UN</v>
          </cell>
          <cell r="E657" t="str">
            <v>HAWA</v>
          </cell>
          <cell r="F657" t="str">
            <v>430</v>
          </cell>
          <cell r="G657">
            <v>4</v>
          </cell>
        </row>
        <row r="658">
          <cell r="A658" t="str">
            <v>104519580-UN</v>
          </cell>
          <cell r="B658" t="str">
            <v>104519580</v>
          </cell>
          <cell r="C658" t="str">
            <v>UN</v>
          </cell>
          <cell r="D658" t="str">
            <v>UN</v>
          </cell>
          <cell r="E658" t="str">
            <v>HAWA</v>
          </cell>
          <cell r="F658" t="str">
            <v>430</v>
          </cell>
          <cell r="G658">
            <v>1</v>
          </cell>
        </row>
        <row r="659">
          <cell r="A659" t="str">
            <v>104519590-C04</v>
          </cell>
          <cell r="B659" t="str">
            <v>104519590</v>
          </cell>
          <cell r="C659" t="str">
            <v>C04</v>
          </cell>
          <cell r="D659" t="str">
            <v>UN</v>
          </cell>
          <cell r="E659" t="str">
            <v>HAWA</v>
          </cell>
          <cell r="F659" t="str">
            <v>430</v>
          </cell>
          <cell r="G659">
            <v>4</v>
          </cell>
        </row>
        <row r="660">
          <cell r="A660" t="str">
            <v>104519590-UN</v>
          </cell>
          <cell r="B660" t="str">
            <v>104519590</v>
          </cell>
          <cell r="C660" t="str">
            <v>UN</v>
          </cell>
          <cell r="D660" t="str">
            <v>UN</v>
          </cell>
          <cell r="E660" t="str">
            <v>HAWA</v>
          </cell>
          <cell r="F660" t="str">
            <v>430</v>
          </cell>
          <cell r="G660">
            <v>1</v>
          </cell>
        </row>
        <row r="661">
          <cell r="A661" t="str">
            <v>104519600-C04</v>
          </cell>
          <cell r="B661" t="str">
            <v>104519600</v>
          </cell>
          <cell r="C661" t="str">
            <v>C04</v>
          </cell>
          <cell r="D661" t="str">
            <v>UN</v>
          </cell>
          <cell r="E661" t="str">
            <v>HAWA</v>
          </cell>
          <cell r="F661" t="str">
            <v>430</v>
          </cell>
          <cell r="G661">
            <v>4</v>
          </cell>
        </row>
        <row r="662">
          <cell r="A662" t="str">
            <v>104519600-UN</v>
          </cell>
          <cell r="B662" t="str">
            <v>104519600</v>
          </cell>
          <cell r="C662" t="str">
            <v>UN</v>
          </cell>
          <cell r="D662" t="str">
            <v>UN</v>
          </cell>
          <cell r="E662" t="str">
            <v>HAWA</v>
          </cell>
          <cell r="F662" t="str">
            <v>430</v>
          </cell>
          <cell r="G662">
            <v>1</v>
          </cell>
        </row>
        <row r="663">
          <cell r="A663" t="str">
            <v>104519610-C04</v>
          </cell>
          <cell r="B663" t="str">
            <v>104519610</v>
          </cell>
          <cell r="C663" t="str">
            <v>C04</v>
          </cell>
          <cell r="D663" t="str">
            <v>UN</v>
          </cell>
          <cell r="E663" t="str">
            <v>HAWA</v>
          </cell>
          <cell r="F663" t="str">
            <v>430</v>
          </cell>
          <cell r="G663">
            <v>4</v>
          </cell>
        </row>
        <row r="664">
          <cell r="A664" t="str">
            <v>104519610-UN</v>
          </cell>
          <cell r="B664" t="str">
            <v>104519610</v>
          </cell>
          <cell r="C664" t="str">
            <v>UN</v>
          </cell>
          <cell r="D664" t="str">
            <v>UN</v>
          </cell>
          <cell r="E664" t="str">
            <v>HAWA</v>
          </cell>
          <cell r="F664" t="str">
            <v>430</v>
          </cell>
          <cell r="G664">
            <v>1</v>
          </cell>
        </row>
        <row r="665">
          <cell r="A665" t="str">
            <v>104519650-C10</v>
          </cell>
          <cell r="B665" t="str">
            <v>104519650</v>
          </cell>
          <cell r="C665" t="str">
            <v>C10</v>
          </cell>
          <cell r="D665" t="str">
            <v>UN</v>
          </cell>
          <cell r="E665" t="str">
            <v>HAWA</v>
          </cell>
          <cell r="F665" t="str">
            <v>430</v>
          </cell>
          <cell r="G665">
            <v>10</v>
          </cell>
        </row>
        <row r="666">
          <cell r="A666" t="str">
            <v>104519650-UN</v>
          </cell>
          <cell r="B666" t="str">
            <v>104519650</v>
          </cell>
          <cell r="C666" t="str">
            <v>UN</v>
          </cell>
          <cell r="D666" t="str">
            <v>UN</v>
          </cell>
          <cell r="E666" t="str">
            <v>HAWA</v>
          </cell>
          <cell r="F666" t="str">
            <v>430</v>
          </cell>
          <cell r="G666">
            <v>1</v>
          </cell>
        </row>
        <row r="667">
          <cell r="A667" t="str">
            <v>104519690-C10</v>
          </cell>
          <cell r="B667" t="str">
            <v>104519690</v>
          </cell>
          <cell r="C667" t="str">
            <v>C10</v>
          </cell>
          <cell r="D667" t="str">
            <v>UN</v>
          </cell>
          <cell r="E667" t="str">
            <v>HAWA</v>
          </cell>
          <cell r="F667" t="str">
            <v>430</v>
          </cell>
          <cell r="G667">
            <v>10</v>
          </cell>
        </row>
        <row r="668">
          <cell r="A668" t="str">
            <v>104519690-UN</v>
          </cell>
          <cell r="B668" t="str">
            <v>104519690</v>
          </cell>
          <cell r="C668" t="str">
            <v>UN</v>
          </cell>
          <cell r="D668" t="str">
            <v>UN</v>
          </cell>
          <cell r="E668" t="str">
            <v>HAWA</v>
          </cell>
          <cell r="F668" t="str">
            <v>430</v>
          </cell>
          <cell r="G668">
            <v>1</v>
          </cell>
        </row>
        <row r="669">
          <cell r="A669" t="str">
            <v>104519700-C10</v>
          </cell>
          <cell r="B669" t="str">
            <v>104519700</v>
          </cell>
          <cell r="C669" t="str">
            <v>C10</v>
          </cell>
          <cell r="D669" t="str">
            <v>UN</v>
          </cell>
          <cell r="E669" t="str">
            <v>HAWA</v>
          </cell>
          <cell r="F669" t="str">
            <v>430</v>
          </cell>
          <cell r="G669">
            <v>10</v>
          </cell>
        </row>
        <row r="670">
          <cell r="A670" t="str">
            <v>104519700-UN</v>
          </cell>
          <cell r="B670" t="str">
            <v>104519700</v>
          </cell>
          <cell r="C670" t="str">
            <v>UN</v>
          </cell>
          <cell r="D670" t="str">
            <v>UN</v>
          </cell>
          <cell r="E670" t="str">
            <v>HAWA</v>
          </cell>
          <cell r="F670" t="str">
            <v>430</v>
          </cell>
          <cell r="G670">
            <v>1</v>
          </cell>
        </row>
        <row r="671">
          <cell r="A671" t="str">
            <v>104519710-C04</v>
          </cell>
          <cell r="B671" t="str">
            <v>104519710</v>
          </cell>
          <cell r="C671" t="str">
            <v>C04</v>
          </cell>
          <cell r="D671" t="str">
            <v>UN</v>
          </cell>
          <cell r="E671" t="str">
            <v>HAWA</v>
          </cell>
          <cell r="F671" t="str">
            <v>430</v>
          </cell>
          <cell r="G671">
            <v>4</v>
          </cell>
        </row>
        <row r="672">
          <cell r="A672" t="str">
            <v>104519710-UN</v>
          </cell>
          <cell r="B672" t="str">
            <v>104519710</v>
          </cell>
          <cell r="C672" t="str">
            <v>UN</v>
          </cell>
          <cell r="D672" t="str">
            <v>UN</v>
          </cell>
          <cell r="E672" t="str">
            <v>HAWA</v>
          </cell>
          <cell r="F672" t="str">
            <v>430</v>
          </cell>
          <cell r="G672">
            <v>1</v>
          </cell>
        </row>
        <row r="673">
          <cell r="A673" t="str">
            <v>104519740-C04</v>
          </cell>
          <cell r="B673" t="str">
            <v>104519740</v>
          </cell>
          <cell r="C673" t="str">
            <v>C04</v>
          </cell>
          <cell r="D673" t="str">
            <v>UN</v>
          </cell>
          <cell r="E673" t="str">
            <v>HAWA</v>
          </cell>
          <cell r="F673" t="str">
            <v>430</v>
          </cell>
          <cell r="G673">
            <v>4</v>
          </cell>
        </row>
        <row r="674">
          <cell r="A674" t="str">
            <v>104519740-UN</v>
          </cell>
          <cell r="B674" t="str">
            <v>104519740</v>
          </cell>
          <cell r="C674" t="str">
            <v>UN</v>
          </cell>
          <cell r="D674" t="str">
            <v>UN</v>
          </cell>
          <cell r="E674" t="str">
            <v>HAWA</v>
          </cell>
          <cell r="F674" t="str">
            <v>430</v>
          </cell>
          <cell r="G674">
            <v>1</v>
          </cell>
        </row>
        <row r="675">
          <cell r="A675" t="str">
            <v>104519750-C04</v>
          </cell>
          <cell r="B675" t="str">
            <v>104519750</v>
          </cell>
          <cell r="C675" t="str">
            <v>C04</v>
          </cell>
          <cell r="D675" t="str">
            <v>UN</v>
          </cell>
          <cell r="E675" t="str">
            <v>HAWA</v>
          </cell>
          <cell r="F675" t="str">
            <v>430</v>
          </cell>
          <cell r="G675">
            <v>4</v>
          </cell>
        </row>
        <row r="676">
          <cell r="A676" t="str">
            <v>104519750-UN</v>
          </cell>
          <cell r="B676" t="str">
            <v>104519750</v>
          </cell>
          <cell r="C676" t="str">
            <v>UN</v>
          </cell>
          <cell r="D676" t="str">
            <v>UN</v>
          </cell>
          <cell r="E676" t="str">
            <v>HAWA</v>
          </cell>
          <cell r="F676" t="str">
            <v>430</v>
          </cell>
          <cell r="G676">
            <v>1</v>
          </cell>
        </row>
        <row r="677">
          <cell r="A677" t="str">
            <v>104519800-C12</v>
          </cell>
          <cell r="B677" t="str">
            <v>104519800</v>
          </cell>
          <cell r="C677" t="str">
            <v>C12</v>
          </cell>
          <cell r="D677" t="str">
            <v>UN</v>
          </cell>
          <cell r="E677" t="str">
            <v>HAWA</v>
          </cell>
          <cell r="F677" t="str">
            <v>738</v>
          </cell>
          <cell r="G677">
            <v>12</v>
          </cell>
        </row>
        <row r="678">
          <cell r="A678" t="str">
            <v>104519800-UN</v>
          </cell>
          <cell r="B678" t="str">
            <v>104519800</v>
          </cell>
          <cell r="C678" t="str">
            <v>UN</v>
          </cell>
          <cell r="D678" t="str">
            <v>UN</v>
          </cell>
          <cell r="E678" t="str">
            <v>HAWA</v>
          </cell>
          <cell r="F678" t="str">
            <v>738</v>
          </cell>
          <cell r="G678">
            <v>1</v>
          </cell>
        </row>
        <row r="679">
          <cell r="A679" t="str">
            <v>104519810-KG</v>
          </cell>
          <cell r="B679" t="str">
            <v>104519810</v>
          </cell>
          <cell r="C679" t="str">
            <v>KG</v>
          </cell>
          <cell r="D679" t="str">
            <v>KG</v>
          </cell>
          <cell r="E679" t="str">
            <v>HAWA</v>
          </cell>
          <cell r="F679" t="str">
            <v>360</v>
          </cell>
          <cell r="G679">
            <v>1</v>
          </cell>
        </row>
        <row r="680">
          <cell r="A680" t="str">
            <v>104519840-C05</v>
          </cell>
          <cell r="B680" t="str">
            <v>104519840</v>
          </cell>
          <cell r="C680" t="str">
            <v>C05</v>
          </cell>
          <cell r="D680" t="str">
            <v>KG</v>
          </cell>
          <cell r="E680" t="str">
            <v>HAWA</v>
          </cell>
          <cell r="F680" t="str">
            <v>430</v>
          </cell>
          <cell r="G680">
            <v>5</v>
          </cell>
        </row>
        <row r="681">
          <cell r="A681" t="str">
            <v>104519840-KG</v>
          </cell>
          <cell r="B681" t="str">
            <v>104519840</v>
          </cell>
          <cell r="C681" t="str">
            <v>KG</v>
          </cell>
          <cell r="D681" t="str">
            <v>KG</v>
          </cell>
          <cell r="E681" t="str">
            <v>HAWA</v>
          </cell>
          <cell r="F681" t="str">
            <v>430</v>
          </cell>
          <cell r="G681">
            <v>1</v>
          </cell>
        </row>
        <row r="682">
          <cell r="A682" t="str">
            <v>104519840-UN</v>
          </cell>
          <cell r="B682" t="str">
            <v>104519840</v>
          </cell>
          <cell r="C682" t="str">
            <v>UN</v>
          </cell>
          <cell r="D682" t="str">
            <v>KG</v>
          </cell>
          <cell r="E682" t="str">
            <v>HAWA</v>
          </cell>
          <cell r="F682" t="str">
            <v>430</v>
          </cell>
          <cell r="G682">
            <v>1</v>
          </cell>
        </row>
        <row r="683">
          <cell r="A683" t="str">
            <v>104519850-C10</v>
          </cell>
          <cell r="B683" t="str">
            <v>104519850</v>
          </cell>
          <cell r="C683" t="str">
            <v>C10</v>
          </cell>
          <cell r="D683" t="str">
            <v>UN</v>
          </cell>
          <cell r="E683" t="str">
            <v>HAWA</v>
          </cell>
          <cell r="F683" t="str">
            <v>350</v>
          </cell>
          <cell r="G683">
            <v>10</v>
          </cell>
        </row>
        <row r="684">
          <cell r="A684" t="str">
            <v>104519850-UN</v>
          </cell>
          <cell r="B684" t="str">
            <v>104519850</v>
          </cell>
          <cell r="C684" t="str">
            <v>UN</v>
          </cell>
          <cell r="D684" t="str">
            <v>UN</v>
          </cell>
          <cell r="E684" t="str">
            <v>HAWA</v>
          </cell>
          <cell r="F684" t="str">
            <v>350</v>
          </cell>
          <cell r="G684">
            <v>1</v>
          </cell>
        </row>
        <row r="685">
          <cell r="A685" t="str">
            <v>104519860-C10</v>
          </cell>
          <cell r="B685" t="str">
            <v>104519860</v>
          </cell>
          <cell r="C685" t="str">
            <v>C10</v>
          </cell>
          <cell r="D685" t="str">
            <v>UN</v>
          </cell>
          <cell r="E685" t="str">
            <v>HAWA</v>
          </cell>
          <cell r="F685" t="str">
            <v>430</v>
          </cell>
          <cell r="G685">
            <v>10</v>
          </cell>
        </row>
        <row r="686">
          <cell r="A686" t="str">
            <v>104519860-UN</v>
          </cell>
          <cell r="B686" t="str">
            <v>104519860</v>
          </cell>
          <cell r="C686" t="str">
            <v>UN</v>
          </cell>
          <cell r="D686" t="str">
            <v>UN</v>
          </cell>
          <cell r="E686" t="str">
            <v>HAWA</v>
          </cell>
          <cell r="F686" t="str">
            <v>430</v>
          </cell>
          <cell r="G686">
            <v>1</v>
          </cell>
        </row>
        <row r="687">
          <cell r="A687" t="str">
            <v>104519920-D10</v>
          </cell>
          <cell r="B687" t="str">
            <v>104519920</v>
          </cell>
          <cell r="C687" t="str">
            <v>D10</v>
          </cell>
          <cell r="D687" t="str">
            <v>UN</v>
          </cell>
          <cell r="E687" t="str">
            <v>HAWA</v>
          </cell>
          <cell r="F687" t="str">
            <v>350</v>
          </cell>
          <cell r="G687">
            <v>10</v>
          </cell>
        </row>
        <row r="688">
          <cell r="A688" t="str">
            <v>104519920-UN</v>
          </cell>
          <cell r="B688" t="str">
            <v>104519920</v>
          </cell>
          <cell r="C688" t="str">
            <v>UN</v>
          </cell>
          <cell r="D688" t="str">
            <v>UN</v>
          </cell>
          <cell r="E688" t="str">
            <v>HAWA</v>
          </cell>
          <cell r="F688" t="str">
            <v>350</v>
          </cell>
          <cell r="G688">
            <v>1</v>
          </cell>
        </row>
        <row r="689">
          <cell r="A689" t="str">
            <v>104519930-CJ</v>
          </cell>
          <cell r="B689" t="str">
            <v>104519930</v>
          </cell>
          <cell r="C689" t="str">
            <v>CJ</v>
          </cell>
          <cell r="D689" t="str">
            <v>KG</v>
          </cell>
          <cell r="E689" t="str">
            <v>HAWA</v>
          </cell>
          <cell r="F689" t="str">
            <v>360</v>
          </cell>
          <cell r="G689">
            <v>4</v>
          </cell>
        </row>
        <row r="690">
          <cell r="A690" t="str">
            <v>104519930-KG</v>
          </cell>
          <cell r="B690" t="str">
            <v>104519930</v>
          </cell>
          <cell r="C690" t="str">
            <v>KG</v>
          </cell>
          <cell r="D690" t="str">
            <v>KG</v>
          </cell>
          <cell r="E690" t="str">
            <v>HAWA</v>
          </cell>
          <cell r="F690" t="str">
            <v>360</v>
          </cell>
          <cell r="G690">
            <v>1</v>
          </cell>
        </row>
        <row r="691">
          <cell r="A691" t="str">
            <v>104520060-C06</v>
          </cell>
          <cell r="B691" t="str">
            <v>104520060</v>
          </cell>
          <cell r="C691" t="str">
            <v>C06</v>
          </cell>
          <cell r="D691" t="str">
            <v>UN</v>
          </cell>
          <cell r="E691" t="str">
            <v>HAWA</v>
          </cell>
          <cell r="F691" t="str">
            <v>350</v>
          </cell>
          <cell r="G691">
            <v>6</v>
          </cell>
        </row>
        <row r="692">
          <cell r="A692" t="str">
            <v>104520060-UN</v>
          </cell>
          <cell r="B692" t="str">
            <v>104520060</v>
          </cell>
          <cell r="C692" t="str">
            <v>UN</v>
          </cell>
          <cell r="D692" t="str">
            <v>UN</v>
          </cell>
          <cell r="E692" t="str">
            <v>HAWA</v>
          </cell>
          <cell r="F692" t="str">
            <v>350</v>
          </cell>
          <cell r="G692">
            <v>1</v>
          </cell>
        </row>
        <row r="693">
          <cell r="A693" t="str">
            <v>104520070-C06</v>
          </cell>
          <cell r="B693" t="str">
            <v>104520070</v>
          </cell>
          <cell r="C693" t="str">
            <v>C06</v>
          </cell>
          <cell r="D693" t="str">
            <v>UN</v>
          </cell>
          <cell r="E693" t="str">
            <v>HAWA</v>
          </cell>
          <cell r="F693" t="str">
            <v>350</v>
          </cell>
          <cell r="G693">
            <v>6</v>
          </cell>
        </row>
        <row r="694">
          <cell r="A694" t="str">
            <v>104520070-UN</v>
          </cell>
          <cell r="B694" t="str">
            <v>104520070</v>
          </cell>
          <cell r="C694" t="str">
            <v>UN</v>
          </cell>
          <cell r="D694" t="str">
            <v>UN</v>
          </cell>
          <cell r="E694" t="str">
            <v>HAWA</v>
          </cell>
          <cell r="F694" t="str">
            <v>350</v>
          </cell>
          <cell r="G694">
            <v>1</v>
          </cell>
        </row>
        <row r="695">
          <cell r="A695" t="str">
            <v>104520080-C06</v>
          </cell>
          <cell r="B695" t="str">
            <v>104520080</v>
          </cell>
          <cell r="C695" t="str">
            <v>C06</v>
          </cell>
          <cell r="D695" t="str">
            <v>UN</v>
          </cell>
          <cell r="E695" t="str">
            <v>HAWA</v>
          </cell>
          <cell r="F695" t="str">
            <v>350</v>
          </cell>
          <cell r="G695">
            <v>6</v>
          </cell>
        </row>
        <row r="696">
          <cell r="A696" t="str">
            <v>104520080-UN</v>
          </cell>
          <cell r="B696" t="str">
            <v>104520080</v>
          </cell>
          <cell r="C696" t="str">
            <v>UN</v>
          </cell>
          <cell r="D696" t="str">
            <v>UN</v>
          </cell>
          <cell r="E696" t="str">
            <v>HAWA</v>
          </cell>
          <cell r="F696" t="str">
            <v>350</v>
          </cell>
          <cell r="G696">
            <v>1</v>
          </cell>
        </row>
        <row r="697">
          <cell r="A697" t="str">
            <v>104520140-CJ</v>
          </cell>
          <cell r="B697" t="str">
            <v>104520140</v>
          </cell>
          <cell r="C697" t="str">
            <v>CJ</v>
          </cell>
          <cell r="D697" t="str">
            <v>KG</v>
          </cell>
          <cell r="E697" t="str">
            <v>HAWA</v>
          </cell>
          <cell r="F697" t="str">
            <v>360</v>
          </cell>
          <cell r="G697">
            <v>41</v>
          </cell>
        </row>
        <row r="698">
          <cell r="A698" t="str">
            <v>104520140-KG</v>
          </cell>
          <cell r="B698" t="str">
            <v>104520140</v>
          </cell>
          <cell r="C698" t="str">
            <v>KG</v>
          </cell>
          <cell r="D698" t="str">
            <v>KG</v>
          </cell>
          <cell r="E698" t="str">
            <v>HAWA</v>
          </cell>
          <cell r="F698" t="str">
            <v>360</v>
          </cell>
          <cell r="G698">
            <v>1</v>
          </cell>
        </row>
        <row r="699">
          <cell r="A699" t="str">
            <v>104520150-KG</v>
          </cell>
          <cell r="B699" t="str">
            <v>104520150</v>
          </cell>
          <cell r="C699" t="str">
            <v>KG</v>
          </cell>
          <cell r="D699" t="str">
            <v>KG</v>
          </cell>
          <cell r="E699" t="str">
            <v>HAWA</v>
          </cell>
          <cell r="F699" t="str">
            <v>360</v>
          </cell>
          <cell r="G699">
            <v>1</v>
          </cell>
        </row>
        <row r="700">
          <cell r="A700" t="str">
            <v>104520350-UN</v>
          </cell>
          <cell r="B700" t="str">
            <v>104520350</v>
          </cell>
          <cell r="C700" t="str">
            <v>UN</v>
          </cell>
          <cell r="D700" t="str">
            <v>UN</v>
          </cell>
          <cell r="E700" t="str">
            <v>HAWA</v>
          </cell>
          <cell r="F700" t="str">
            <v>925</v>
          </cell>
          <cell r="G700">
            <v>1</v>
          </cell>
        </row>
        <row r="701">
          <cell r="A701" t="str">
            <v>104520490-C10</v>
          </cell>
          <cell r="B701" t="str">
            <v>104520490</v>
          </cell>
          <cell r="C701" t="str">
            <v>C10</v>
          </cell>
          <cell r="D701" t="str">
            <v>UN</v>
          </cell>
          <cell r="E701" t="str">
            <v>HAWA</v>
          </cell>
          <cell r="F701" t="str">
            <v>350</v>
          </cell>
          <cell r="G701">
            <v>10</v>
          </cell>
        </row>
        <row r="702">
          <cell r="A702" t="str">
            <v>104520490-UN</v>
          </cell>
          <cell r="B702" t="str">
            <v>104520490</v>
          </cell>
          <cell r="C702" t="str">
            <v>UN</v>
          </cell>
          <cell r="D702" t="str">
            <v>UN</v>
          </cell>
          <cell r="E702" t="str">
            <v>HAWA</v>
          </cell>
          <cell r="F702" t="str">
            <v>350</v>
          </cell>
          <cell r="G702">
            <v>1</v>
          </cell>
        </row>
        <row r="703">
          <cell r="A703" t="str">
            <v>104520530-C05</v>
          </cell>
          <cell r="B703" t="str">
            <v>104520530</v>
          </cell>
          <cell r="C703" t="str">
            <v>C05</v>
          </cell>
          <cell r="D703" t="str">
            <v>UN</v>
          </cell>
          <cell r="E703" t="str">
            <v>HAWA</v>
          </cell>
          <cell r="F703" t="str">
            <v>430</v>
          </cell>
          <cell r="G703">
            <v>5</v>
          </cell>
        </row>
        <row r="704">
          <cell r="A704" t="str">
            <v>104520530-UN</v>
          </cell>
          <cell r="B704" t="str">
            <v>104520530</v>
          </cell>
          <cell r="C704" t="str">
            <v>UN</v>
          </cell>
          <cell r="D704" t="str">
            <v>UN</v>
          </cell>
          <cell r="E704" t="str">
            <v>HAWA</v>
          </cell>
          <cell r="F704" t="str">
            <v>430</v>
          </cell>
          <cell r="G704">
            <v>1</v>
          </cell>
        </row>
        <row r="705">
          <cell r="A705" t="str">
            <v>104520580-CJ</v>
          </cell>
          <cell r="B705" t="str">
            <v>104520580</v>
          </cell>
          <cell r="C705" t="str">
            <v>CJ</v>
          </cell>
          <cell r="D705" t="str">
            <v>KG</v>
          </cell>
          <cell r="E705" t="str">
            <v>HAWA</v>
          </cell>
          <cell r="F705" t="str">
            <v>430</v>
          </cell>
          <cell r="G705">
            <v>21</v>
          </cell>
        </row>
        <row r="706">
          <cell r="A706" t="str">
            <v>104520580-KG</v>
          </cell>
          <cell r="B706" t="str">
            <v>104520580</v>
          </cell>
          <cell r="C706" t="str">
            <v>KG</v>
          </cell>
          <cell r="D706" t="str">
            <v>KG</v>
          </cell>
          <cell r="E706" t="str">
            <v>HAWA</v>
          </cell>
          <cell r="F706" t="str">
            <v>430</v>
          </cell>
          <cell r="G706">
            <v>1</v>
          </cell>
        </row>
        <row r="707">
          <cell r="A707" t="str">
            <v>104520580-UN</v>
          </cell>
          <cell r="B707" t="str">
            <v>104520580</v>
          </cell>
          <cell r="C707" t="str">
            <v>UN</v>
          </cell>
          <cell r="D707" t="str">
            <v>KG</v>
          </cell>
          <cell r="E707" t="str">
            <v>HAWA</v>
          </cell>
          <cell r="F707" t="str">
            <v>430</v>
          </cell>
          <cell r="G707">
            <v>57</v>
          </cell>
        </row>
        <row r="708">
          <cell r="A708" t="str">
            <v>104520620-D05</v>
          </cell>
          <cell r="B708" t="str">
            <v>104520620</v>
          </cell>
          <cell r="C708" t="str">
            <v>D05</v>
          </cell>
          <cell r="D708" t="str">
            <v>UN</v>
          </cell>
          <cell r="E708" t="str">
            <v>HAWA</v>
          </cell>
          <cell r="F708" t="str">
            <v>350</v>
          </cell>
          <cell r="G708">
            <v>5</v>
          </cell>
        </row>
        <row r="709">
          <cell r="A709" t="str">
            <v>104520620-UN</v>
          </cell>
          <cell r="B709" t="str">
            <v>104520620</v>
          </cell>
          <cell r="C709" t="str">
            <v>UN</v>
          </cell>
          <cell r="D709" t="str">
            <v>UN</v>
          </cell>
          <cell r="E709" t="str">
            <v>HAWA</v>
          </cell>
          <cell r="F709" t="str">
            <v>350</v>
          </cell>
          <cell r="G709">
            <v>1</v>
          </cell>
        </row>
        <row r="710">
          <cell r="A710" t="str">
            <v>104520680-C02</v>
          </cell>
          <cell r="B710" t="str">
            <v>104520680</v>
          </cell>
          <cell r="C710" t="str">
            <v>C02</v>
          </cell>
          <cell r="D710" t="str">
            <v>UN</v>
          </cell>
          <cell r="E710" t="str">
            <v>HAWA</v>
          </cell>
          <cell r="F710" t="str">
            <v>430</v>
          </cell>
          <cell r="G710">
            <v>2</v>
          </cell>
        </row>
        <row r="711">
          <cell r="A711" t="str">
            <v>104520680-UN</v>
          </cell>
          <cell r="B711" t="str">
            <v>104520680</v>
          </cell>
          <cell r="C711" t="str">
            <v>UN</v>
          </cell>
          <cell r="D711" t="str">
            <v>UN</v>
          </cell>
          <cell r="E711" t="str">
            <v>HAWA</v>
          </cell>
          <cell r="F711" t="str">
            <v>430</v>
          </cell>
          <cell r="G711">
            <v>1</v>
          </cell>
        </row>
        <row r="712">
          <cell r="A712" t="str">
            <v>104520700-C10</v>
          </cell>
          <cell r="B712" t="str">
            <v>104520700</v>
          </cell>
          <cell r="C712" t="str">
            <v>C10</v>
          </cell>
          <cell r="D712" t="str">
            <v>UN</v>
          </cell>
          <cell r="E712" t="str">
            <v>HAWA</v>
          </cell>
          <cell r="F712" t="str">
            <v>430</v>
          </cell>
          <cell r="G712">
            <v>10</v>
          </cell>
        </row>
        <row r="713">
          <cell r="A713" t="str">
            <v>104520700-UN</v>
          </cell>
          <cell r="B713" t="str">
            <v>104520700</v>
          </cell>
          <cell r="C713" t="str">
            <v>UN</v>
          </cell>
          <cell r="D713" t="str">
            <v>UN</v>
          </cell>
          <cell r="E713" t="str">
            <v>HAWA</v>
          </cell>
          <cell r="F713" t="str">
            <v>430</v>
          </cell>
          <cell r="G713">
            <v>1</v>
          </cell>
        </row>
        <row r="714">
          <cell r="A714" t="str">
            <v>104520710-C06</v>
          </cell>
          <cell r="B714" t="str">
            <v>104520710</v>
          </cell>
          <cell r="C714" t="str">
            <v>C06</v>
          </cell>
          <cell r="D714" t="str">
            <v>UN</v>
          </cell>
          <cell r="E714" t="str">
            <v>HAWA</v>
          </cell>
          <cell r="F714" t="str">
            <v>430</v>
          </cell>
          <cell r="G714">
            <v>6</v>
          </cell>
        </row>
        <row r="715">
          <cell r="A715" t="str">
            <v>104520710-UN</v>
          </cell>
          <cell r="B715" t="str">
            <v>104520710</v>
          </cell>
          <cell r="C715" t="str">
            <v>UN</v>
          </cell>
          <cell r="D715" t="str">
            <v>UN</v>
          </cell>
          <cell r="E715" t="str">
            <v>HAWA</v>
          </cell>
          <cell r="F715" t="str">
            <v>430</v>
          </cell>
          <cell r="G715">
            <v>1</v>
          </cell>
        </row>
        <row r="716">
          <cell r="A716" t="str">
            <v>104520730-C06</v>
          </cell>
          <cell r="B716" t="str">
            <v>104520730</v>
          </cell>
          <cell r="C716" t="str">
            <v>C06</v>
          </cell>
          <cell r="D716" t="str">
            <v>UN</v>
          </cell>
          <cell r="E716" t="str">
            <v>HAWA</v>
          </cell>
          <cell r="F716" t="str">
            <v>430</v>
          </cell>
          <cell r="G716">
            <v>6</v>
          </cell>
        </row>
        <row r="717">
          <cell r="A717" t="str">
            <v>104520730-UN</v>
          </cell>
          <cell r="B717" t="str">
            <v>104520730</v>
          </cell>
          <cell r="C717" t="str">
            <v>UN</v>
          </cell>
          <cell r="D717" t="str">
            <v>UN</v>
          </cell>
          <cell r="E717" t="str">
            <v>HAWA</v>
          </cell>
          <cell r="F717" t="str">
            <v>430</v>
          </cell>
          <cell r="G717">
            <v>1</v>
          </cell>
        </row>
        <row r="718">
          <cell r="A718" t="str">
            <v>104520790-C01</v>
          </cell>
          <cell r="B718" t="str">
            <v>104520790</v>
          </cell>
          <cell r="C718" t="str">
            <v>C01</v>
          </cell>
          <cell r="D718" t="str">
            <v>KG</v>
          </cell>
          <cell r="E718" t="str">
            <v>HAWA</v>
          </cell>
          <cell r="F718" t="str">
            <v>430</v>
          </cell>
          <cell r="G718">
            <v>68</v>
          </cell>
        </row>
        <row r="719">
          <cell r="A719" t="str">
            <v>104520790-CJ</v>
          </cell>
          <cell r="B719" t="str">
            <v>104520790</v>
          </cell>
          <cell r="C719" t="str">
            <v>CJ</v>
          </cell>
          <cell r="D719" t="str">
            <v>KG</v>
          </cell>
          <cell r="E719" t="str">
            <v>HAWA</v>
          </cell>
          <cell r="F719" t="str">
            <v>430</v>
          </cell>
          <cell r="G719">
            <v>68</v>
          </cell>
        </row>
        <row r="720">
          <cell r="A720" t="str">
            <v>104520790-KG</v>
          </cell>
          <cell r="B720" t="str">
            <v>104520790</v>
          </cell>
          <cell r="C720" t="str">
            <v>KG</v>
          </cell>
          <cell r="D720" t="str">
            <v>KG</v>
          </cell>
          <cell r="E720" t="str">
            <v>HAWA</v>
          </cell>
          <cell r="F720" t="str">
            <v>430</v>
          </cell>
          <cell r="G720">
            <v>1</v>
          </cell>
        </row>
        <row r="721">
          <cell r="A721" t="str">
            <v>104520830-C61</v>
          </cell>
          <cell r="B721" t="str">
            <v>104520830</v>
          </cell>
          <cell r="C721" t="str">
            <v>C61</v>
          </cell>
          <cell r="D721" t="str">
            <v>UN</v>
          </cell>
          <cell r="E721" t="str">
            <v>HAWA</v>
          </cell>
          <cell r="F721" t="str">
            <v>430</v>
          </cell>
          <cell r="G721">
            <v>61</v>
          </cell>
        </row>
        <row r="722">
          <cell r="A722" t="str">
            <v>104520830-UN</v>
          </cell>
          <cell r="B722" t="str">
            <v>104520830</v>
          </cell>
          <cell r="C722" t="str">
            <v>UN</v>
          </cell>
          <cell r="D722" t="str">
            <v>UN</v>
          </cell>
          <cell r="E722" t="str">
            <v>HAWA</v>
          </cell>
          <cell r="F722" t="str">
            <v>430</v>
          </cell>
          <cell r="G722">
            <v>1</v>
          </cell>
        </row>
        <row r="723">
          <cell r="A723" t="str">
            <v>104520850-CJ</v>
          </cell>
          <cell r="B723" t="str">
            <v>104520850</v>
          </cell>
          <cell r="C723" t="str">
            <v>CJ</v>
          </cell>
          <cell r="D723" t="str">
            <v>KG</v>
          </cell>
          <cell r="E723" t="str">
            <v>HAWA</v>
          </cell>
          <cell r="F723" t="str">
            <v>430</v>
          </cell>
          <cell r="G723">
            <v>18</v>
          </cell>
        </row>
        <row r="724">
          <cell r="A724" t="str">
            <v>104520850-KG</v>
          </cell>
          <cell r="B724" t="str">
            <v>104520850</v>
          </cell>
          <cell r="C724" t="str">
            <v>KG</v>
          </cell>
          <cell r="D724" t="str">
            <v>KG</v>
          </cell>
          <cell r="E724" t="str">
            <v>HAWA</v>
          </cell>
          <cell r="F724" t="str">
            <v>430</v>
          </cell>
          <cell r="G724">
            <v>1</v>
          </cell>
        </row>
        <row r="725">
          <cell r="A725" t="str">
            <v>104520880-CJ</v>
          </cell>
          <cell r="B725" t="str">
            <v>104520880</v>
          </cell>
          <cell r="C725" t="str">
            <v>CJ</v>
          </cell>
          <cell r="D725" t="str">
            <v>KG</v>
          </cell>
          <cell r="E725" t="str">
            <v>HAWA</v>
          </cell>
          <cell r="F725" t="str">
            <v>430</v>
          </cell>
          <cell r="G725">
            <v>10</v>
          </cell>
        </row>
        <row r="726">
          <cell r="A726" t="str">
            <v>104520880-KG</v>
          </cell>
          <cell r="B726" t="str">
            <v>104520880</v>
          </cell>
          <cell r="C726" t="str">
            <v>KG</v>
          </cell>
          <cell r="D726" t="str">
            <v>KG</v>
          </cell>
          <cell r="E726" t="str">
            <v>HAWA</v>
          </cell>
          <cell r="F726" t="str">
            <v>430</v>
          </cell>
          <cell r="G726">
            <v>1</v>
          </cell>
        </row>
        <row r="727">
          <cell r="A727" t="str">
            <v>104520890-CJ</v>
          </cell>
          <cell r="B727" t="str">
            <v>104520890</v>
          </cell>
          <cell r="C727" t="str">
            <v>CJ</v>
          </cell>
          <cell r="D727" t="str">
            <v>KG</v>
          </cell>
          <cell r="E727" t="str">
            <v>HAWA</v>
          </cell>
          <cell r="F727" t="str">
            <v>430</v>
          </cell>
          <cell r="G727">
            <v>15</v>
          </cell>
        </row>
        <row r="728">
          <cell r="A728" t="str">
            <v>104520890-KG</v>
          </cell>
          <cell r="B728" t="str">
            <v>104520890</v>
          </cell>
          <cell r="C728" t="str">
            <v>KG</v>
          </cell>
          <cell r="D728" t="str">
            <v>KG</v>
          </cell>
          <cell r="E728" t="str">
            <v>HAWA</v>
          </cell>
          <cell r="F728" t="str">
            <v>430</v>
          </cell>
          <cell r="G728">
            <v>1</v>
          </cell>
        </row>
        <row r="729">
          <cell r="A729" t="str">
            <v>104520910-UN</v>
          </cell>
          <cell r="B729" t="str">
            <v>104520910</v>
          </cell>
          <cell r="C729" t="str">
            <v>UN</v>
          </cell>
          <cell r="D729" t="str">
            <v>UN</v>
          </cell>
          <cell r="E729" t="str">
            <v>HAWA</v>
          </cell>
          <cell r="F729" t="str">
            <v>130</v>
          </cell>
          <cell r="G729">
            <v>1</v>
          </cell>
        </row>
        <row r="730">
          <cell r="A730" t="str">
            <v>104520910-Z60</v>
          </cell>
          <cell r="B730" t="str">
            <v>104520910</v>
          </cell>
          <cell r="C730" t="str">
            <v>Z60</v>
          </cell>
          <cell r="D730" t="str">
            <v>UN</v>
          </cell>
          <cell r="E730" t="str">
            <v>HAWA</v>
          </cell>
          <cell r="F730" t="str">
            <v>130</v>
          </cell>
          <cell r="G730">
            <v>160</v>
          </cell>
        </row>
        <row r="731">
          <cell r="A731" t="str">
            <v>104520990-AJ</v>
          </cell>
          <cell r="B731" t="str">
            <v>104520990</v>
          </cell>
          <cell r="C731" t="str">
            <v>AJ</v>
          </cell>
          <cell r="D731" t="str">
            <v>KG</v>
          </cell>
          <cell r="E731" t="str">
            <v>HAWA</v>
          </cell>
          <cell r="F731" t="str">
            <v>350</v>
          </cell>
          <cell r="G731">
            <v>25</v>
          </cell>
        </row>
        <row r="732">
          <cell r="A732" t="str">
            <v>104520990-KG</v>
          </cell>
          <cell r="B732" t="str">
            <v>104520990</v>
          </cell>
          <cell r="C732" t="str">
            <v>KG</v>
          </cell>
          <cell r="D732" t="str">
            <v>KG</v>
          </cell>
          <cell r="E732" t="str">
            <v>HAWA</v>
          </cell>
          <cell r="F732" t="str">
            <v>350</v>
          </cell>
          <cell r="G732">
            <v>1</v>
          </cell>
        </row>
        <row r="733">
          <cell r="A733" t="str">
            <v>104521030-UN</v>
          </cell>
          <cell r="B733" t="str">
            <v>104521030</v>
          </cell>
          <cell r="C733" t="str">
            <v>UN</v>
          </cell>
          <cell r="D733" t="str">
            <v>UN</v>
          </cell>
          <cell r="E733" t="str">
            <v>HAWA</v>
          </cell>
          <cell r="F733" t="str">
            <v>350</v>
          </cell>
          <cell r="G733">
            <v>1</v>
          </cell>
        </row>
        <row r="734">
          <cell r="A734" t="str">
            <v>104521030-Z00</v>
          </cell>
          <cell r="B734" t="str">
            <v>104521030</v>
          </cell>
          <cell r="C734" t="str">
            <v>Z00</v>
          </cell>
          <cell r="D734" t="str">
            <v>UN</v>
          </cell>
          <cell r="E734" t="str">
            <v>HAWA</v>
          </cell>
          <cell r="F734" t="str">
            <v>350</v>
          </cell>
          <cell r="G734">
            <v>100</v>
          </cell>
        </row>
        <row r="735">
          <cell r="A735" t="str">
            <v>104521060-C50</v>
          </cell>
          <cell r="B735" t="str">
            <v>104521060</v>
          </cell>
          <cell r="C735" t="str">
            <v>C50</v>
          </cell>
          <cell r="D735" t="str">
            <v>UN</v>
          </cell>
          <cell r="E735" t="str">
            <v>HAWA</v>
          </cell>
          <cell r="F735" t="str">
            <v>350</v>
          </cell>
          <cell r="G735">
            <v>50</v>
          </cell>
        </row>
        <row r="736">
          <cell r="A736" t="str">
            <v>104521060-UN</v>
          </cell>
          <cell r="B736" t="str">
            <v>104521060</v>
          </cell>
          <cell r="C736" t="str">
            <v>UN</v>
          </cell>
          <cell r="D736" t="str">
            <v>UN</v>
          </cell>
          <cell r="E736" t="str">
            <v>HAWA</v>
          </cell>
          <cell r="F736" t="str">
            <v>350</v>
          </cell>
          <cell r="G736">
            <v>1</v>
          </cell>
        </row>
        <row r="737">
          <cell r="A737" t="str">
            <v>104521100-C80</v>
          </cell>
          <cell r="B737" t="str">
            <v>104521100</v>
          </cell>
          <cell r="C737" t="str">
            <v>C80</v>
          </cell>
          <cell r="D737" t="str">
            <v>UN</v>
          </cell>
          <cell r="E737" t="str">
            <v>HAWA</v>
          </cell>
          <cell r="F737" t="str">
            <v>430</v>
          </cell>
          <cell r="G737">
            <v>80</v>
          </cell>
        </row>
        <row r="738">
          <cell r="A738" t="str">
            <v>104521100-UN</v>
          </cell>
          <cell r="B738" t="str">
            <v>104521100</v>
          </cell>
          <cell r="C738" t="str">
            <v>UN</v>
          </cell>
          <cell r="D738" t="str">
            <v>UN</v>
          </cell>
          <cell r="E738" t="str">
            <v>HAWA</v>
          </cell>
          <cell r="F738" t="str">
            <v>430</v>
          </cell>
          <cell r="G738">
            <v>1</v>
          </cell>
        </row>
        <row r="739">
          <cell r="A739" t="str">
            <v>104521140-UN</v>
          </cell>
          <cell r="B739" t="str">
            <v>104521140</v>
          </cell>
          <cell r="C739" t="str">
            <v>UN</v>
          </cell>
          <cell r="D739" t="str">
            <v>UN</v>
          </cell>
          <cell r="E739" t="str">
            <v>HAWA</v>
          </cell>
          <cell r="F739" t="str">
            <v>350</v>
          </cell>
          <cell r="G739">
            <v>1</v>
          </cell>
        </row>
        <row r="740">
          <cell r="A740" t="str">
            <v>104521140-Z80</v>
          </cell>
          <cell r="B740" t="str">
            <v>104521140</v>
          </cell>
          <cell r="C740" t="str">
            <v>Z80</v>
          </cell>
          <cell r="D740" t="str">
            <v>UN</v>
          </cell>
          <cell r="E740" t="str">
            <v>HAWA</v>
          </cell>
          <cell r="F740" t="str">
            <v>350</v>
          </cell>
          <cell r="G740">
            <v>180</v>
          </cell>
        </row>
        <row r="741">
          <cell r="A741" t="str">
            <v>104521200-S00</v>
          </cell>
          <cell r="B741" t="str">
            <v>104521200</v>
          </cell>
          <cell r="C741" t="str">
            <v>S00</v>
          </cell>
          <cell r="D741" t="str">
            <v>UN</v>
          </cell>
          <cell r="E741" t="str">
            <v>HAWA</v>
          </cell>
          <cell r="F741" t="str">
            <v>350</v>
          </cell>
          <cell r="G741">
            <v>800</v>
          </cell>
        </row>
        <row r="742">
          <cell r="A742" t="str">
            <v>104521200-UN</v>
          </cell>
          <cell r="B742" t="str">
            <v>104521200</v>
          </cell>
          <cell r="C742" t="str">
            <v>UN</v>
          </cell>
          <cell r="D742" t="str">
            <v>UN</v>
          </cell>
          <cell r="E742" t="str">
            <v>HAWA</v>
          </cell>
          <cell r="F742" t="str">
            <v>350</v>
          </cell>
          <cell r="G742">
            <v>1</v>
          </cell>
        </row>
        <row r="743">
          <cell r="A743" t="str">
            <v>104521210-CJ</v>
          </cell>
          <cell r="B743" t="str">
            <v>104521210</v>
          </cell>
          <cell r="C743" t="str">
            <v>CJ</v>
          </cell>
          <cell r="D743" t="str">
            <v>KG</v>
          </cell>
          <cell r="E743" t="str">
            <v>HAWA</v>
          </cell>
          <cell r="F743" t="str">
            <v>350</v>
          </cell>
          <cell r="G743">
            <v>10</v>
          </cell>
        </row>
        <row r="744">
          <cell r="A744" t="str">
            <v>104521210-KG</v>
          </cell>
          <cell r="B744" t="str">
            <v>104521210</v>
          </cell>
          <cell r="C744" t="str">
            <v>KG</v>
          </cell>
          <cell r="D744" t="str">
            <v>KG</v>
          </cell>
          <cell r="E744" t="str">
            <v>HAWA</v>
          </cell>
          <cell r="F744" t="str">
            <v>350</v>
          </cell>
          <cell r="G744">
            <v>1</v>
          </cell>
        </row>
        <row r="745">
          <cell r="A745" t="str">
            <v>104521360-KG</v>
          </cell>
          <cell r="B745" t="str">
            <v>104521360</v>
          </cell>
          <cell r="C745" t="str">
            <v>KG</v>
          </cell>
          <cell r="D745" t="str">
            <v>KG</v>
          </cell>
          <cell r="E745" t="str">
            <v>HAWA</v>
          </cell>
          <cell r="F745" t="str">
            <v>360</v>
          </cell>
          <cell r="G745">
            <v>1</v>
          </cell>
        </row>
        <row r="746">
          <cell r="A746" t="str">
            <v>104521430-CJ</v>
          </cell>
          <cell r="B746" t="str">
            <v>104521430</v>
          </cell>
          <cell r="C746" t="str">
            <v>CJ</v>
          </cell>
          <cell r="D746" t="str">
            <v>KG</v>
          </cell>
          <cell r="E746" t="str">
            <v>HAWA</v>
          </cell>
          <cell r="F746" t="str">
            <v>430</v>
          </cell>
          <cell r="G746">
            <v>21</v>
          </cell>
        </row>
        <row r="747">
          <cell r="A747" t="str">
            <v>104521430-KG</v>
          </cell>
          <cell r="B747" t="str">
            <v>104521430</v>
          </cell>
          <cell r="C747" t="str">
            <v>KG</v>
          </cell>
          <cell r="D747" t="str">
            <v>KG</v>
          </cell>
          <cell r="E747" t="str">
            <v>HAWA</v>
          </cell>
          <cell r="F747" t="str">
            <v>430</v>
          </cell>
          <cell r="G747">
            <v>1</v>
          </cell>
        </row>
        <row r="748">
          <cell r="A748" t="str">
            <v>104521430-UN</v>
          </cell>
          <cell r="B748" t="str">
            <v>104521430</v>
          </cell>
          <cell r="C748" t="str">
            <v>UN</v>
          </cell>
          <cell r="D748" t="str">
            <v>KG</v>
          </cell>
          <cell r="E748" t="str">
            <v>HAWA</v>
          </cell>
          <cell r="F748" t="str">
            <v>430</v>
          </cell>
          <cell r="G748">
            <v>82</v>
          </cell>
        </row>
        <row r="749">
          <cell r="A749" t="str">
            <v>104521580-C10</v>
          </cell>
          <cell r="B749" t="str">
            <v>104521580</v>
          </cell>
          <cell r="C749" t="str">
            <v>C10</v>
          </cell>
          <cell r="D749" t="str">
            <v>UN</v>
          </cell>
          <cell r="E749" t="str">
            <v>HAWA</v>
          </cell>
          <cell r="F749" t="str">
            <v>350</v>
          </cell>
          <cell r="G749">
            <v>10</v>
          </cell>
        </row>
        <row r="750">
          <cell r="A750" t="str">
            <v>104521580-UN</v>
          </cell>
          <cell r="B750" t="str">
            <v>104521580</v>
          </cell>
          <cell r="C750" t="str">
            <v>UN</v>
          </cell>
          <cell r="D750" t="str">
            <v>UN</v>
          </cell>
          <cell r="E750" t="str">
            <v>HAWA</v>
          </cell>
          <cell r="F750" t="str">
            <v>350</v>
          </cell>
          <cell r="G750">
            <v>1</v>
          </cell>
        </row>
        <row r="751">
          <cell r="A751" t="str">
            <v>104521590-C10</v>
          </cell>
          <cell r="B751" t="str">
            <v>104521590</v>
          </cell>
          <cell r="C751" t="str">
            <v>C10</v>
          </cell>
          <cell r="D751" t="str">
            <v>UN</v>
          </cell>
          <cell r="E751" t="str">
            <v>HAWA</v>
          </cell>
          <cell r="F751" t="str">
            <v>350</v>
          </cell>
          <cell r="G751">
            <v>10</v>
          </cell>
        </row>
        <row r="752">
          <cell r="A752" t="str">
            <v>104521590-UN</v>
          </cell>
          <cell r="B752" t="str">
            <v>104521590</v>
          </cell>
          <cell r="C752" t="str">
            <v>UN</v>
          </cell>
          <cell r="D752" t="str">
            <v>UN</v>
          </cell>
          <cell r="E752" t="str">
            <v>HAWA</v>
          </cell>
          <cell r="F752" t="str">
            <v>350</v>
          </cell>
          <cell r="G752">
            <v>1</v>
          </cell>
        </row>
        <row r="753">
          <cell r="A753" t="str">
            <v>104521600-C10</v>
          </cell>
          <cell r="B753" t="str">
            <v>104521600</v>
          </cell>
          <cell r="C753" t="str">
            <v>C10</v>
          </cell>
          <cell r="D753" t="str">
            <v>UN</v>
          </cell>
          <cell r="E753" t="str">
            <v>HAWA</v>
          </cell>
          <cell r="F753" t="str">
            <v>350</v>
          </cell>
          <cell r="G753">
            <v>10</v>
          </cell>
        </row>
        <row r="754">
          <cell r="A754" t="str">
            <v>104521600-UN</v>
          </cell>
          <cell r="B754" t="str">
            <v>104521600</v>
          </cell>
          <cell r="C754" t="str">
            <v>UN</v>
          </cell>
          <cell r="D754" t="str">
            <v>UN</v>
          </cell>
          <cell r="E754" t="str">
            <v>HAWA</v>
          </cell>
          <cell r="F754" t="str">
            <v>350</v>
          </cell>
          <cell r="G754">
            <v>1</v>
          </cell>
        </row>
        <row r="755">
          <cell r="A755" t="str">
            <v>104521640-UN</v>
          </cell>
          <cell r="B755" t="str">
            <v>104521640</v>
          </cell>
          <cell r="C755" t="str">
            <v>UN</v>
          </cell>
          <cell r="D755" t="str">
            <v>UN</v>
          </cell>
          <cell r="E755" t="str">
            <v>HAWA</v>
          </cell>
          <cell r="F755" t="str">
            <v>350</v>
          </cell>
          <cell r="G755">
            <v>1</v>
          </cell>
        </row>
        <row r="756">
          <cell r="A756" t="str">
            <v>104521670-CJ</v>
          </cell>
          <cell r="B756" t="str">
            <v>104521670</v>
          </cell>
          <cell r="C756" t="str">
            <v>CJ</v>
          </cell>
          <cell r="D756" t="str">
            <v>KG</v>
          </cell>
          <cell r="E756" t="str">
            <v>HAWA</v>
          </cell>
          <cell r="F756" t="str">
            <v>430</v>
          </cell>
          <cell r="G756">
            <v>5</v>
          </cell>
        </row>
        <row r="757">
          <cell r="A757" t="str">
            <v>104521670-KG</v>
          </cell>
          <cell r="B757" t="str">
            <v>104521670</v>
          </cell>
          <cell r="C757" t="str">
            <v>KG</v>
          </cell>
          <cell r="D757" t="str">
            <v>KG</v>
          </cell>
          <cell r="E757" t="str">
            <v>HAWA</v>
          </cell>
          <cell r="F757" t="str">
            <v>430</v>
          </cell>
          <cell r="G757">
            <v>1</v>
          </cell>
        </row>
        <row r="758">
          <cell r="A758" t="str">
            <v>104521670-UN</v>
          </cell>
          <cell r="B758" t="str">
            <v>104521670</v>
          </cell>
          <cell r="C758" t="str">
            <v>UN</v>
          </cell>
          <cell r="D758" t="str">
            <v>KG</v>
          </cell>
          <cell r="E758" t="str">
            <v>HAWA</v>
          </cell>
          <cell r="F758" t="str">
            <v>430</v>
          </cell>
          <cell r="G758">
            <v>24</v>
          </cell>
        </row>
        <row r="759">
          <cell r="A759" t="str">
            <v>104521690-1Q</v>
          </cell>
          <cell r="B759" t="str">
            <v>104521690</v>
          </cell>
          <cell r="C759" t="str">
            <v>1Q</v>
          </cell>
          <cell r="D759" t="str">
            <v>UN</v>
          </cell>
          <cell r="E759" t="str">
            <v>HAWA</v>
          </cell>
          <cell r="F759" t="str">
            <v>350</v>
          </cell>
          <cell r="G759">
            <v>1000</v>
          </cell>
        </row>
        <row r="760">
          <cell r="A760" t="str">
            <v>104521690-UN</v>
          </cell>
          <cell r="B760" t="str">
            <v>104521690</v>
          </cell>
          <cell r="C760" t="str">
            <v>UN</v>
          </cell>
          <cell r="D760" t="str">
            <v>UN</v>
          </cell>
          <cell r="E760" t="str">
            <v>HAWA</v>
          </cell>
          <cell r="F760" t="str">
            <v>350</v>
          </cell>
          <cell r="G760">
            <v>1</v>
          </cell>
        </row>
        <row r="761">
          <cell r="A761" t="str">
            <v>104521710-C48</v>
          </cell>
          <cell r="B761" t="str">
            <v>104521710</v>
          </cell>
          <cell r="C761" t="str">
            <v>C48</v>
          </cell>
          <cell r="D761" t="str">
            <v>UN</v>
          </cell>
          <cell r="E761" t="str">
            <v>HAWA</v>
          </cell>
          <cell r="F761" t="str">
            <v>430</v>
          </cell>
          <cell r="G761">
            <v>48</v>
          </cell>
        </row>
        <row r="762">
          <cell r="A762" t="str">
            <v>104521710-UN</v>
          </cell>
          <cell r="B762" t="str">
            <v>104521710</v>
          </cell>
          <cell r="C762" t="str">
            <v>UN</v>
          </cell>
          <cell r="D762" t="str">
            <v>UN</v>
          </cell>
          <cell r="E762" t="str">
            <v>HAWA</v>
          </cell>
          <cell r="F762" t="str">
            <v>430</v>
          </cell>
          <cell r="G762">
            <v>1</v>
          </cell>
        </row>
        <row r="763">
          <cell r="A763" t="str">
            <v>104521720-UN</v>
          </cell>
          <cell r="B763" t="str">
            <v>104521720</v>
          </cell>
          <cell r="C763" t="str">
            <v>UN</v>
          </cell>
          <cell r="D763" t="str">
            <v>UN</v>
          </cell>
          <cell r="E763" t="str">
            <v>HAWA</v>
          </cell>
          <cell r="F763" t="str">
            <v>430</v>
          </cell>
          <cell r="G763">
            <v>1</v>
          </cell>
        </row>
        <row r="764">
          <cell r="A764" t="str">
            <v>104521720-Z80</v>
          </cell>
          <cell r="B764" t="str">
            <v>104521720</v>
          </cell>
          <cell r="C764" t="str">
            <v>Z80</v>
          </cell>
          <cell r="D764" t="str">
            <v>UN</v>
          </cell>
          <cell r="E764" t="str">
            <v>HAWA</v>
          </cell>
          <cell r="F764" t="str">
            <v>430</v>
          </cell>
          <cell r="G764">
            <v>180</v>
          </cell>
        </row>
        <row r="765">
          <cell r="A765" t="str">
            <v>104521730-C02</v>
          </cell>
          <cell r="B765" t="str">
            <v>104521730</v>
          </cell>
          <cell r="C765" t="str">
            <v>C02</v>
          </cell>
          <cell r="D765" t="str">
            <v>UN</v>
          </cell>
          <cell r="E765" t="str">
            <v>HAWA</v>
          </cell>
          <cell r="F765" t="str">
            <v>430</v>
          </cell>
          <cell r="G765">
            <v>2</v>
          </cell>
        </row>
        <row r="766">
          <cell r="A766" t="str">
            <v>104521730-UN</v>
          </cell>
          <cell r="B766" t="str">
            <v>104521730</v>
          </cell>
          <cell r="C766" t="str">
            <v>UN</v>
          </cell>
          <cell r="D766" t="str">
            <v>UN</v>
          </cell>
          <cell r="E766" t="str">
            <v>HAWA</v>
          </cell>
          <cell r="F766" t="str">
            <v>430</v>
          </cell>
          <cell r="G766">
            <v>1</v>
          </cell>
        </row>
        <row r="767">
          <cell r="A767" t="str">
            <v>104521750-CJ</v>
          </cell>
          <cell r="B767" t="str">
            <v>104521750</v>
          </cell>
          <cell r="C767" t="str">
            <v>CJ</v>
          </cell>
          <cell r="D767" t="str">
            <v>KG</v>
          </cell>
          <cell r="E767" t="str">
            <v>HAWA</v>
          </cell>
          <cell r="F767" t="str">
            <v>430</v>
          </cell>
          <cell r="G767">
            <v>21</v>
          </cell>
        </row>
        <row r="768">
          <cell r="A768" t="str">
            <v>104521750-KG</v>
          </cell>
          <cell r="B768" t="str">
            <v>104521750</v>
          </cell>
          <cell r="C768" t="str">
            <v>KG</v>
          </cell>
          <cell r="D768" t="str">
            <v>KG</v>
          </cell>
          <cell r="E768" t="str">
            <v>HAWA</v>
          </cell>
          <cell r="F768" t="str">
            <v>430</v>
          </cell>
          <cell r="G768">
            <v>1</v>
          </cell>
        </row>
        <row r="769">
          <cell r="A769" t="str">
            <v>104521750-UN</v>
          </cell>
          <cell r="B769" t="str">
            <v>104521750</v>
          </cell>
          <cell r="C769" t="str">
            <v>UN</v>
          </cell>
          <cell r="D769" t="str">
            <v>KG</v>
          </cell>
          <cell r="E769" t="str">
            <v>HAWA</v>
          </cell>
          <cell r="F769" t="str">
            <v>430</v>
          </cell>
          <cell r="G769">
            <v>18</v>
          </cell>
        </row>
        <row r="770">
          <cell r="A770" t="str">
            <v>104521770-C04</v>
          </cell>
          <cell r="B770" t="str">
            <v>104521770</v>
          </cell>
          <cell r="C770" t="str">
            <v>C04</v>
          </cell>
          <cell r="D770" t="str">
            <v>UN</v>
          </cell>
          <cell r="E770" t="str">
            <v>HAWA</v>
          </cell>
          <cell r="F770" t="str">
            <v>430</v>
          </cell>
          <cell r="G770">
            <v>4</v>
          </cell>
        </row>
        <row r="771">
          <cell r="A771" t="str">
            <v>104521770-UN</v>
          </cell>
          <cell r="B771" t="str">
            <v>104521770</v>
          </cell>
          <cell r="C771" t="str">
            <v>UN</v>
          </cell>
          <cell r="D771" t="str">
            <v>UN</v>
          </cell>
          <cell r="E771" t="str">
            <v>HAWA</v>
          </cell>
          <cell r="F771" t="str">
            <v>430</v>
          </cell>
          <cell r="G771">
            <v>1</v>
          </cell>
        </row>
        <row r="772">
          <cell r="A772" t="str">
            <v>104521820-C02</v>
          </cell>
          <cell r="B772" t="str">
            <v>104521820</v>
          </cell>
          <cell r="C772" t="str">
            <v>C02</v>
          </cell>
          <cell r="D772" t="str">
            <v>UN</v>
          </cell>
          <cell r="E772" t="str">
            <v>HAWA</v>
          </cell>
          <cell r="F772" t="str">
            <v>430</v>
          </cell>
          <cell r="G772">
            <v>2</v>
          </cell>
        </row>
        <row r="773">
          <cell r="A773" t="str">
            <v>104521820-UN</v>
          </cell>
          <cell r="B773" t="str">
            <v>104521820</v>
          </cell>
          <cell r="C773" t="str">
            <v>UN</v>
          </cell>
          <cell r="D773" t="str">
            <v>UN</v>
          </cell>
          <cell r="E773" t="str">
            <v>HAWA</v>
          </cell>
          <cell r="F773" t="str">
            <v>430</v>
          </cell>
          <cell r="G773">
            <v>1</v>
          </cell>
        </row>
        <row r="774">
          <cell r="A774" t="str">
            <v>104521840-C01</v>
          </cell>
          <cell r="B774" t="str">
            <v>104521840</v>
          </cell>
          <cell r="C774" t="str">
            <v>C01</v>
          </cell>
          <cell r="D774" t="str">
            <v>C01</v>
          </cell>
          <cell r="E774" t="str">
            <v>HAWA</v>
          </cell>
          <cell r="F774" t="str">
            <v>430</v>
          </cell>
          <cell r="G774">
            <v>1</v>
          </cell>
        </row>
        <row r="775">
          <cell r="A775" t="str">
            <v>104521960-UN</v>
          </cell>
          <cell r="B775" t="str">
            <v>104521960</v>
          </cell>
          <cell r="C775" t="str">
            <v>UN</v>
          </cell>
          <cell r="D775" t="str">
            <v>UN</v>
          </cell>
          <cell r="E775" t="str">
            <v>HAWA</v>
          </cell>
          <cell r="F775" t="str">
            <v>350</v>
          </cell>
          <cell r="G775">
            <v>1</v>
          </cell>
        </row>
        <row r="776">
          <cell r="A776" t="str">
            <v>104521960-X00</v>
          </cell>
          <cell r="B776" t="str">
            <v>104521960</v>
          </cell>
          <cell r="C776" t="str">
            <v>X00</v>
          </cell>
          <cell r="D776" t="str">
            <v>UN</v>
          </cell>
          <cell r="E776" t="str">
            <v>HAWA</v>
          </cell>
          <cell r="F776" t="str">
            <v>350</v>
          </cell>
          <cell r="G776">
            <v>300</v>
          </cell>
        </row>
        <row r="777">
          <cell r="A777" t="str">
            <v>104521980-AJ</v>
          </cell>
          <cell r="B777" t="str">
            <v>104521980</v>
          </cell>
          <cell r="C777" t="str">
            <v>AJ</v>
          </cell>
          <cell r="D777" t="str">
            <v>KG</v>
          </cell>
          <cell r="E777" t="str">
            <v>HAWA</v>
          </cell>
          <cell r="F777" t="str">
            <v>350</v>
          </cell>
          <cell r="G777">
            <v>5</v>
          </cell>
        </row>
        <row r="778">
          <cell r="A778" t="str">
            <v>104521980-KG</v>
          </cell>
          <cell r="B778" t="str">
            <v>104521980</v>
          </cell>
          <cell r="C778" t="str">
            <v>KG</v>
          </cell>
          <cell r="D778" t="str">
            <v>KG</v>
          </cell>
          <cell r="E778" t="str">
            <v>HAWA</v>
          </cell>
          <cell r="F778" t="str">
            <v>350</v>
          </cell>
          <cell r="G778">
            <v>1</v>
          </cell>
        </row>
        <row r="779">
          <cell r="A779" t="str">
            <v>104522020-C24</v>
          </cell>
          <cell r="B779" t="str">
            <v>104522020</v>
          </cell>
          <cell r="C779" t="str">
            <v>C24</v>
          </cell>
          <cell r="D779" t="str">
            <v>UN</v>
          </cell>
          <cell r="E779" t="str">
            <v>HAWA</v>
          </cell>
          <cell r="F779" t="str">
            <v>350</v>
          </cell>
          <cell r="G779">
            <v>24</v>
          </cell>
        </row>
        <row r="780">
          <cell r="A780" t="str">
            <v>104522020-UN</v>
          </cell>
          <cell r="B780" t="str">
            <v>104522020</v>
          </cell>
          <cell r="C780" t="str">
            <v>UN</v>
          </cell>
          <cell r="D780" t="str">
            <v>UN</v>
          </cell>
          <cell r="E780" t="str">
            <v>HAWA</v>
          </cell>
          <cell r="F780" t="str">
            <v>350</v>
          </cell>
          <cell r="G780">
            <v>1</v>
          </cell>
        </row>
        <row r="781">
          <cell r="A781" t="str">
            <v>104522040-UN</v>
          </cell>
          <cell r="B781" t="str">
            <v>104522040</v>
          </cell>
          <cell r="C781" t="str">
            <v>UN</v>
          </cell>
          <cell r="D781" t="str">
            <v>UN</v>
          </cell>
          <cell r="E781" t="str">
            <v>HAWA</v>
          </cell>
          <cell r="F781" t="str">
            <v>350</v>
          </cell>
          <cell r="G781">
            <v>1</v>
          </cell>
        </row>
        <row r="782">
          <cell r="A782" t="str">
            <v>104522040-Z80</v>
          </cell>
          <cell r="B782" t="str">
            <v>104522040</v>
          </cell>
          <cell r="C782" t="str">
            <v>Z80</v>
          </cell>
          <cell r="D782" t="str">
            <v>UN</v>
          </cell>
          <cell r="E782" t="str">
            <v>HAWA</v>
          </cell>
          <cell r="F782" t="str">
            <v>350</v>
          </cell>
          <cell r="G782">
            <v>180</v>
          </cell>
        </row>
        <row r="783">
          <cell r="A783" t="str">
            <v>104522050-UN</v>
          </cell>
          <cell r="B783" t="str">
            <v>104522050</v>
          </cell>
          <cell r="C783" t="str">
            <v>UN</v>
          </cell>
          <cell r="D783" t="str">
            <v>UN</v>
          </cell>
          <cell r="E783" t="str">
            <v>HAWA</v>
          </cell>
          <cell r="F783" t="str">
            <v>350</v>
          </cell>
          <cell r="G783">
            <v>1</v>
          </cell>
        </row>
        <row r="784">
          <cell r="A784" t="str">
            <v>104522050-Z80</v>
          </cell>
          <cell r="B784" t="str">
            <v>104522050</v>
          </cell>
          <cell r="C784" t="str">
            <v>Z80</v>
          </cell>
          <cell r="D784" t="str">
            <v>UN</v>
          </cell>
          <cell r="E784" t="str">
            <v>HAWA</v>
          </cell>
          <cell r="F784" t="str">
            <v>350</v>
          </cell>
          <cell r="G784">
            <v>180</v>
          </cell>
        </row>
        <row r="785">
          <cell r="A785" t="str">
            <v>104522060-UN</v>
          </cell>
          <cell r="B785" t="str">
            <v>104522060</v>
          </cell>
          <cell r="C785" t="str">
            <v>UN</v>
          </cell>
          <cell r="D785" t="str">
            <v>UN</v>
          </cell>
          <cell r="E785" t="str">
            <v>HAWA</v>
          </cell>
          <cell r="F785" t="str">
            <v>350</v>
          </cell>
          <cell r="G785">
            <v>1</v>
          </cell>
        </row>
        <row r="786">
          <cell r="A786" t="str">
            <v>104522060-V28</v>
          </cell>
          <cell r="B786" t="str">
            <v>104522060</v>
          </cell>
          <cell r="C786" t="str">
            <v>V28</v>
          </cell>
          <cell r="D786" t="str">
            <v>UN</v>
          </cell>
          <cell r="E786" t="str">
            <v>HAWA</v>
          </cell>
          <cell r="F786" t="str">
            <v>350</v>
          </cell>
          <cell r="G786">
            <v>528</v>
          </cell>
        </row>
        <row r="787">
          <cell r="A787" t="str">
            <v>104522080-UN</v>
          </cell>
          <cell r="B787" t="str">
            <v>104522080</v>
          </cell>
          <cell r="C787" t="str">
            <v>UN</v>
          </cell>
          <cell r="D787" t="str">
            <v>UN</v>
          </cell>
          <cell r="E787" t="str">
            <v>HAWA</v>
          </cell>
          <cell r="F787" t="str">
            <v>350</v>
          </cell>
          <cell r="G787">
            <v>1</v>
          </cell>
        </row>
        <row r="788">
          <cell r="A788" t="str">
            <v>104522080-X00</v>
          </cell>
          <cell r="B788" t="str">
            <v>104522080</v>
          </cell>
          <cell r="C788" t="str">
            <v>X00</v>
          </cell>
          <cell r="D788" t="str">
            <v>UN</v>
          </cell>
          <cell r="E788" t="str">
            <v>HAWA</v>
          </cell>
          <cell r="F788" t="str">
            <v>350</v>
          </cell>
          <cell r="G788">
            <v>300</v>
          </cell>
        </row>
        <row r="789">
          <cell r="A789" t="str">
            <v>104522090-UN</v>
          </cell>
          <cell r="B789" t="str">
            <v>104522090</v>
          </cell>
          <cell r="C789" t="str">
            <v>UN</v>
          </cell>
          <cell r="D789" t="str">
            <v>UN</v>
          </cell>
          <cell r="E789" t="str">
            <v>HAWA</v>
          </cell>
          <cell r="F789" t="str">
            <v>350</v>
          </cell>
          <cell r="G789">
            <v>1</v>
          </cell>
        </row>
        <row r="790">
          <cell r="A790" t="str">
            <v>104522090-Z20</v>
          </cell>
          <cell r="B790" t="str">
            <v>104522090</v>
          </cell>
          <cell r="C790" t="str">
            <v>Z20</v>
          </cell>
          <cell r="D790" t="str">
            <v>UN</v>
          </cell>
          <cell r="E790" t="str">
            <v>HAWA</v>
          </cell>
          <cell r="F790" t="str">
            <v>350</v>
          </cell>
          <cell r="G790">
            <v>120</v>
          </cell>
        </row>
        <row r="791">
          <cell r="A791" t="str">
            <v>104522190-2Q</v>
          </cell>
          <cell r="B791" t="str">
            <v>104522190</v>
          </cell>
          <cell r="C791" t="str">
            <v>2Q</v>
          </cell>
          <cell r="D791" t="str">
            <v>UN</v>
          </cell>
          <cell r="E791" t="str">
            <v>HAWA</v>
          </cell>
          <cell r="F791" t="str">
            <v>350</v>
          </cell>
          <cell r="G791">
            <v>2000</v>
          </cell>
        </row>
        <row r="792">
          <cell r="A792" t="str">
            <v>104522190-UN</v>
          </cell>
          <cell r="B792" t="str">
            <v>104522190</v>
          </cell>
          <cell r="C792" t="str">
            <v>UN</v>
          </cell>
          <cell r="D792" t="str">
            <v>UN</v>
          </cell>
          <cell r="E792" t="str">
            <v>HAWA</v>
          </cell>
          <cell r="F792" t="str">
            <v>350</v>
          </cell>
          <cell r="G792">
            <v>1</v>
          </cell>
        </row>
        <row r="793">
          <cell r="A793" t="str">
            <v>104522200-2Q</v>
          </cell>
          <cell r="B793" t="str">
            <v>104522200</v>
          </cell>
          <cell r="C793" t="str">
            <v>2Q</v>
          </cell>
          <cell r="D793" t="str">
            <v>UN</v>
          </cell>
          <cell r="E793" t="str">
            <v>HAWA</v>
          </cell>
          <cell r="F793" t="str">
            <v>350</v>
          </cell>
          <cell r="G793">
            <v>2000</v>
          </cell>
        </row>
        <row r="794">
          <cell r="A794" t="str">
            <v>104522200-UN</v>
          </cell>
          <cell r="B794" t="str">
            <v>104522200</v>
          </cell>
          <cell r="C794" t="str">
            <v>UN</v>
          </cell>
          <cell r="D794" t="str">
            <v>UN</v>
          </cell>
          <cell r="E794" t="str">
            <v>HAWA</v>
          </cell>
          <cell r="F794" t="str">
            <v>350</v>
          </cell>
          <cell r="G794">
            <v>1</v>
          </cell>
        </row>
        <row r="795">
          <cell r="A795" t="str">
            <v>104522210-1Q</v>
          </cell>
          <cell r="B795" t="str">
            <v>104522210</v>
          </cell>
          <cell r="C795" t="str">
            <v>1Q</v>
          </cell>
          <cell r="D795" t="str">
            <v>UN</v>
          </cell>
          <cell r="E795" t="str">
            <v>HAWA</v>
          </cell>
          <cell r="F795" t="str">
            <v>350</v>
          </cell>
          <cell r="G795">
            <v>1000</v>
          </cell>
        </row>
        <row r="796">
          <cell r="A796" t="str">
            <v>104522210-UN</v>
          </cell>
          <cell r="B796" t="str">
            <v>104522210</v>
          </cell>
          <cell r="C796" t="str">
            <v>UN</v>
          </cell>
          <cell r="D796" t="str">
            <v>UN</v>
          </cell>
          <cell r="E796" t="str">
            <v>HAWA</v>
          </cell>
          <cell r="F796" t="str">
            <v>350</v>
          </cell>
          <cell r="G796">
            <v>1</v>
          </cell>
        </row>
        <row r="797">
          <cell r="A797" t="str">
            <v>104522320-UN</v>
          </cell>
          <cell r="B797" t="str">
            <v>104522320</v>
          </cell>
          <cell r="C797" t="str">
            <v>UN</v>
          </cell>
          <cell r="D797" t="str">
            <v>UN</v>
          </cell>
          <cell r="E797" t="str">
            <v>HAWA</v>
          </cell>
          <cell r="F797" t="str">
            <v>130</v>
          </cell>
          <cell r="G797">
            <v>1</v>
          </cell>
        </row>
        <row r="798">
          <cell r="A798" t="str">
            <v>104522330-UN</v>
          </cell>
          <cell r="B798" t="str">
            <v>104522330</v>
          </cell>
          <cell r="C798" t="str">
            <v>UN</v>
          </cell>
          <cell r="D798" t="str">
            <v>UN</v>
          </cell>
          <cell r="E798" t="str">
            <v>HAWA</v>
          </cell>
          <cell r="F798" t="str">
            <v>130</v>
          </cell>
          <cell r="G798">
            <v>1</v>
          </cell>
        </row>
        <row r="799">
          <cell r="A799" t="str">
            <v>104522340-UN</v>
          </cell>
          <cell r="B799" t="str">
            <v>104522340</v>
          </cell>
          <cell r="C799" t="str">
            <v>UN</v>
          </cell>
          <cell r="D799" t="str">
            <v>UN</v>
          </cell>
          <cell r="E799" t="str">
            <v>HAWA</v>
          </cell>
          <cell r="F799" t="str">
            <v>130</v>
          </cell>
          <cell r="G799">
            <v>1</v>
          </cell>
        </row>
        <row r="800">
          <cell r="A800" t="str">
            <v>104522350-UN</v>
          </cell>
          <cell r="B800" t="str">
            <v>104522350</v>
          </cell>
          <cell r="C800" t="str">
            <v>UN</v>
          </cell>
          <cell r="D800" t="str">
            <v>UN</v>
          </cell>
          <cell r="E800" t="str">
            <v>HAWA</v>
          </cell>
          <cell r="F800" t="str">
            <v>130</v>
          </cell>
          <cell r="G800">
            <v>1</v>
          </cell>
        </row>
        <row r="801">
          <cell r="A801" t="str">
            <v>104522360-UN</v>
          </cell>
          <cell r="B801" t="str">
            <v>104522360</v>
          </cell>
          <cell r="C801" t="str">
            <v>UN</v>
          </cell>
          <cell r="D801" t="str">
            <v>UN</v>
          </cell>
          <cell r="E801" t="str">
            <v>HAWA</v>
          </cell>
          <cell r="F801" t="str">
            <v>130</v>
          </cell>
          <cell r="G801">
            <v>1</v>
          </cell>
        </row>
        <row r="802">
          <cell r="A802" t="str">
            <v>104522370-UN</v>
          </cell>
          <cell r="B802" t="str">
            <v>104522370</v>
          </cell>
          <cell r="C802" t="str">
            <v>UN</v>
          </cell>
          <cell r="D802" t="str">
            <v>UN</v>
          </cell>
          <cell r="E802" t="str">
            <v>HAWA</v>
          </cell>
          <cell r="F802" t="str">
            <v>130</v>
          </cell>
          <cell r="G802">
            <v>1</v>
          </cell>
        </row>
        <row r="803">
          <cell r="A803" t="str">
            <v>104522380-UN</v>
          </cell>
          <cell r="B803" t="str">
            <v>104522380</v>
          </cell>
          <cell r="C803" t="str">
            <v>UN</v>
          </cell>
          <cell r="D803" t="str">
            <v>UN</v>
          </cell>
          <cell r="E803" t="str">
            <v>HAWA</v>
          </cell>
          <cell r="F803" t="str">
            <v>130</v>
          </cell>
          <cell r="G803">
            <v>1</v>
          </cell>
        </row>
        <row r="804">
          <cell r="A804" t="str">
            <v>104522390-UN</v>
          </cell>
          <cell r="B804" t="str">
            <v>104522390</v>
          </cell>
          <cell r="C804" t="str">
            <v>UN</v>
          </cell>
          <cell r="D804" t="str">
            <v>UN</v>
          </cell>
          <cell r="E804" t="str">
            <v>HAWA</v>
          </cell>
          <cell r="F804" t="str">
            <v>130</v>
          </cell>
          <cell r="G804">
            <v>1</v>
          </cell>
        </row>
        <row r="805">
          <cell r="A805" t="str">
            <v>104522460-C10</v>
          </cell>
          <cell r="B805" t="str">
            <v>104522460</v>
          </cell>
          <cell r="C805" t="str">
            <v>C10</v>
          </cell>
          <cell r="D805" t="str">
            <v>UN</v>
          </cell>
          <cell r="E805" t="str">
            <v>HAWA</v>
          </cell>
          <cell r="F805" t="str">
            <v>350</v>
          </cell>
          <cell r="G805">
            <v>10</v>
          </cell>
        </row>
        <row r="806">
          <cell r="A806" t="str">
            <v>104522460-UN</v>
          </cell>
          <cell r="B806" t="str">
            <v>104522460</v>
          </cell>
          <cell r="C806" t="str">
            <v>UN</v>
          </cell>
          <cell r="D806" t="str">
            <v>UN</v>
          </cell>
          <cell r="E806" t="str">
            <v>HAWA</v>
          </cell>
          <cell r="F806" t="str">
            <v>350</v>
          </cell>
          <cell r="G806">
            <v>1</v>
          </cell>
        </row>
        <row r="807">
          <cell r="A807" t="str">
            <v>104522470-C10</v>
          </cell>
          <cell r="B807" t="str">
            <v>104522470</v>
          </cell>
          <cell r="C807" t="str">
            <v>C10</v>
          </cell>
          <cell r="D807" t="str">
            <v>UN</v>
          </cell>
          <cell r="E807" t="str">
            <v>HAWA</v>
          </cell>
          <cell r="F807" t="str">
            <v>350</v>
          </cell>
          <cell r="G807">
            <v>10</v>
          </cell>
        </row>
        <row r="808">
          <cell r="A808" t="str">
            <v>104522470-UN</v>
          </cell>
          <cell r="B808" t="str">
            <v>104522470</v>
          </cell>
          <cell r="C808" t="str">
            <v>UN</v>
          </cell>
          <cell r="D808" t="str">
            <v>UN</v>
          </cell>
          <cell r="E808" t="str">
            <v>HAWA</v>
          </cell>
          <cell r="F808" t="str">
            <v>350</v>
          </cell>
          <cell r="G808">
            <v>1</v>
          </cell>
        </row>
        <row r="809">
          <cell r="A809" t="str">
            <v>104522520-C04</v>
          </cell>
          <cell r="B809" t="str">
            <v>104522520</v>
          </cell>
          <cell r="C809" t="str">
            <v>C04</v>
          </cell>
          <cell r="D809" t="str">
            <v>UN</v>
          </cell>
          <cell r="E809" t="str">
            <v>HAWA</v>
          </cell>
          <cell r="F809" t="str">
            <v>430</v>
          </cell>
          <cell r="G809">
            <v>4</v>
          </cell>
        </row>
        <row r="810">
          <cell r="A810" t="str">
            <v>104522520-UN</v>
          </cell>
          <cell r="B810" t="str">
            <v>104522520</v>
          </cell>
          <cell r="C810" t="str">
            <v>UN</v>
          </cell>
          <cell r="D810" t="str">
            <v>UN</v>
          </cell>
          <cell r="E810" t="str">
            <v>HAWA</v>
          </cell>
          <cell r="F810" t="str">
            <v>430</v>
          </cell>
          <cell r="G810">
            <v>1</v>
          </cell>
        </row>
        <row r="811">
          <cell r="A811" t="str">
            <v>104522540-KG</v>
          </cell>
          <cell r="B811" t="str">
            <v>104522540</v>
          </cell>
          <cell r="C811" t="str">
            <v>KG</v>
          </cell>
          <cell r="D811" t="str">
            <v>KG</v>
          </cell>
          <cell r="E811" t="str">
            <v>HAWA</v>
          </cell>
          <cell r="F811" t="str">
            <v>360</v>
          </cell>
          <cell r="G811">
            <v>1</v>
          </cell>
        </row>
        <row r="812">
          <cell r="A812" t="str">
            <v>104522590-UN</v>
          </cell>
          <cell r="B812" t="str">
            <v>104522590</v>
          </cell>
          <cell r="C812" t="str">
            <v>UN</v>
          </cell>
          <cell r="D812" t="str">
            <v>UN</v>
          </cell>
          <cell r="E812" t="str">
            <v>HAWA</v>
          </cell>
          <cell r="F812" t="str">
            <v>925</v>
          </cell>
          <cell r="G812">
            <v>1</v>
          </cell>
        </row>
        <row r="813">
          <cell r="A813" t="str">
            <v>104522590-Y50</v>
          </cell>
          <cell r="B813" t="str">
            <v>104522590</v>
          </cell>
          <cell r="C813" t="str">
            <v>Y50</v>
          </cell>
          <cell r="D813" t="str">
            <v>UN</v>
          </cell>
          <cell r="E813" t="str">
            <v>HAWA</v>
          </cell>
          <cell r="F813" t="str">
            <v>925</v>
          </cell>
          <cell r="G813">
            <v>250</v>
          </cell>
        </row>
        <row r="814">
          <cell r="A814" t="str">
            <v>104522600-UN</v>
          </cell>
          <cell r="B814" t="str">
            <v>104522600</v>
          </cell>
          <cell r="C814" t="str">
            <v>UN</v>
          </cell>
          <cell r="D814" t="str">
            <v>UN</v>
          </cell>
          <cell r="E814" t="str">
            <v>HAWA</v>
          </cell>
          <cell r="F814" t="str">
            <v>925</v>
          </cell>
          <cell r="G814">
            <v>1</v>
          </cell>
        </row>
        <row r="815">
          <cell r="A815" t="str">
            <v>104522600-V00</v>
          </cell>
          <cell r="B815" t="str">
            <v>104522600</v>
          </cell>
          <cell r="C815" t="str">
            <v>V00</v>
          </cell>
          <cell r="D815" t="str">
            <v>UN</v>
          </cell>
          <cell r="E815" t="str">
            <v>HAWA</v>
          </cell>
          <cell r="F815" t="str">
            <v>925</v>
          </cell>
          <cell r="G815">
            <v>500</v>
          </cell>
        </row>
        <row r="816">
          <cell r="A816" t="str">
            <v>104522610-UN</v>
          </cell>
          <cell r="B816" t="str">
            <v>104522610</v>
          </cell>
          <cell r="C816" t="str">
            <v>UN</v>
          </cell>
          <cell r="D816" t="str">
            <v>UN</v>
          </cell>
          <cell r="E816" t="str">
            <v>HAWA</v>
          </cell>
          <cell r="F816" t="str">
            <v>925</v>
          </cell>
          <cell r="G816">
            <v>1</v>
          </cell>
        </row>
        <row r="817">
          <cell r="A817" t="str">
            <v>104522620-CJ</v>
          </cell>
          <cell r="B817" t="str">
            <v>104522620</v>
          </cell>
          <cell r="C817" t="str">
            <v>CJ</v>
          </cell>
          <cell r="D817" t="str">
            <v>KG</v>
          </cell>
          <cell r="E817" t="str">
            <v>HAWA</v>
          </cell>
          <cell r="F817" t="str">
            <v>430</v>
          </cell>
          <cell r="G817">
            <v>15</v>
          </cell>
        </row>
        <row r="818">
          <cell r="A818" t="str">
            <v>104522620-KG</v>
          </cell>
          <cell r="B818" t="str">
            <v>104522620</v>
          </cell>
          <cell r="C818" t="str">
            <v>KG</v>
          </cell>
          <cell r="D818" t="str">
            <v>KG</v>
          </cell>
          <cell r="E818" t="str">
            <v>HAWA</v>
          </cell>
          <cell r="F818" t="str">
            <v>430</v>
          </cell>
          <cell r="G818">
            <v>1</v>
          </cell>
        </row>
        <row r="819">
          <cell r="A819" t="str">
            <v>104522660-UN</v>
          </cell>
          <cell r="B819" t="str">
            <v>104522660</v>
          </cell>
          <cell r="C819" t="str">
            <v>UN</v>
          </cell>
          <cell r="D819" t="str">
            <v>UN</v>
          </cell>
          <cell r="E819" t="str">
            <v>HAWA</v>
          </cell>
          <cell r="F819" t="str">
            <v>430</v>
          </cell>
          <cell r="G819">
            <v>1</v>
          </cell>
        </row>
        <row r="820">
          <cell r="A820" t="str">
            <v>104522660-Y40</v>
          </cell>
          <cell r="B820" t="str">
            <v>104522660</v>
          </cell>
          <cell r="C820" t="str">
            <v>Y40</v>
          </cell>
          <cell r="D820" t="str">
            <v>UN</v>
          </cell>
          <cell r="E820" t="str">
            <v>HAWA</v>
          </cell>
          <cell r="F820" t="str">
            <v>430</v>
          </cell>
          <cell r="G820">
            <v>240</v>
          </cell>
        </row>
        <row r="821">
          <cell r="A821" t="str">
            <v>104522910-C12</v>
          </cell>
          <cell r="B821" t="str">
            <v>104522910</v>
          </cell>
          <cell r="C821" t="str">
            <v>C12</v>
          </cell>
          <cell r="D821" t="str">
            <v>UN</v>
          </cell>
          <cell r="E821" t="str">
            <v>HAWA</v>
          </cell>
          <cell r="F821" t="str">
            <v>430</v>
          </cell>
          <cell r="G821">
            <v>12</v>
          </cell>
        </row>
        <row r="822">
          <cell r="A822" t="str">
            <v>104522910-UN</v>
          </cell>
          <cell r="B822" t="str">
            <v>104522910</v>
          </cell>
          <cell r="C822" t="str">
            <v>UN</v>
          </cell>
          <cell r="D822" t="str">
            <v>UN</v>
          </cell>
          <cell r="E822" t="str">
            <v>HAWA</v>
          </cell>
          <cell r="F822" t="str">
            <v>430</v>
          </cell>
          <cell r="G822">
            <v>1</v>
          </cell>
        </row>
        <row r="823">
          <cell r="A823" t="str">
            <v>104522970-UN</v>
          </cell>
          <cell r="B823" t="str">
            <v>104522970</v>
          </cell>
          <cell r="C823" t="str">
            <v>UN</v>
          </cell>
          <cell r="D823" t="str">
            <v>UN</v>
          </cell>
          <cell r="E823" t="str">
            <v>HAWA</v>
          </cell>
          <cell r="F823" t="str">
            <v>350</v>
          </cell>
          <cell r="G823">
            <v>1</v>
          </cell>
        </row>
        <row r="824">
          <cell r="A824" t="str">
            <v>104522970-V00</v>
          </cell>
          <cell r="B824" t="str">
            <v>104522970</v>
          </cell>
          <cell r="C824" t="str">
            <v>V00</v>
          </cell>
          <cell r="D824" t="str">
            <v>UN</v>
          </cell>
          <cell r="E824" t="str">
            <v>HAWA</v>
          </cell>
          <cell r="F824" t="str">
            <v>350</v>
          </cell>
          <cell r="G824">
            <v>500</v>
          </cell>
        </row>
        <row r="825">
          <cell r="A825" t="str">
            <v>104522980-2Q</v>
          </cell>
          <cell r="B825" t="str">
            <v>104522980</v>
          </cell>
          <cell r="C825" t="str">
            <v>2Q</v>
          </cell>
          <cell r="D825" t="str">
            <v>UN</v>
          </cell>
          <cell r="E825" t="str">
            <v>HAWA</v>
          </cell>
          <cell r="F825" t="str">
            <v>350</v>
          </cell>
          <cell r="G825">
            <v>2000</v>
          </cell>
        </row>
        <row r="826">
          <cell r="A826" t="str">
            <v>104522980-UN</v>
          </cell>
          <cell r="B826" t="str">
            <v>104522980</v>
          </cell>
          <cell r="C826" t="str">
            <v>UN</v>
          </cell>
          <cell r="D826" t="str">
            <v>UN</v>
          </cell>
          <cell r="E826" t="str">
            <v>HAWA</v>
          </cell>
          <cell r="F826" t="str">
            <v>350</v>
          </cell>
          <cell r="G826">
            <v>1</v>
          </cell>
        </row>
        <row r="827">
          <cell r="A827" t="str">
            <v>104522990-UN</v>
          </cell>
          <cell r="B827" t="str">
            <v>104522990</v>
          </cell>
          <cell r="C827" t="str">
            <v>UN</v>
          </cell>
          <cell r="D827" t="str">
            <v>UN</v>
          </cell>
          <cell r="E827" t="str">
            <v>HAWA</v>
          </cell>
          <cell r="F827" t="str">
            <v>350</v>
          </cell>
          <cell r="G827">
            <v>1</v>
          </cell>
        </row>
        <row r="828">
          <cell r="A828" t="str">
            <v>104522990-V00</v>
          </cell>
          <cell r="B828" t="str">
            <v>104522990</v>
          </cell>
          <cell r="C828" t="str">
            <v>V00</v>
          </cell>
          <cell r="D828" t="str">
            <v>UN</v>
          </cell>
          <cell r="E828" t="str">
            <v>HAWA</v>
          </cell>
          <cell r="F828" t="str">
            <v>350</v>
          </cell>
          <cell r="G828">
            <v>500</v>
          </cell>
        </row>
        <row r="829">
          <cell r="A829" t="str">
            <v>104523000-2Q</v>
          </cell>
          <cell r="B829" t="str">
            <v>104523000</v>
          </cell>
          <cell r="C829" t="str">
            <v>2Q</v>
          </cell>
          <cell r="D829" t="str">
            <v>UN</v>
          </cell>
          <cell r="E829" t="str">
            <v>HAWA</v>
          </cell>
          <cell r="F829" t="str">
            <v>350</v>
          </cell>
          <cell r="G829">
            <v>2000</v>
          </cell>
        </row>
        <row r="830">
          <cell r="A830" t="str">
            <v>104523000-UN</v>
          </cell>
          <cell r="B830" t="str">
            <v>104523000</v>
          </cell>
          <cell r="C830" t="str">
            <v>UN</v>
          </cell>
          <cell r="D830" t="str">
            <v>UN</v>
          </cell>
          <cell r="E830" t="str">
            <v>HAWA</v>
          </cell>
          <cell r="F830" t="str">
            <v>350</v>
          </cell>
          <cell r="G830">
            <v>1</v>
          </cell>
        </row>
        <row r="831">
          <cell r="A831" t="str">
            <v>104523020-UN</v>
          </cell>
          <cell r="B831" t="str">
            <v>104523020</v>
          </cell>
          <cell r="C831" t="str">
            <v>UN</v>
          </cell>
          <cell r="D831" t="str">
            <v>UN</v>
          </cell>
          <cell r="E831" t="str">
            <v>HAWA</v>
          </cell>
          <cell r="F831" t="str">
            <v>925</v>
          </cell>
          <cell r="G831">
            <v>1</v>
          </cell>
        </row>
        <row r="832">
          <cell r="A832" t="str">
            <v>104523030-UN</v>
          </cell>
          <cell r="B832" t="str">
            <v>104523030</v>
          </cell>
          <cell r="C832" t="str">
            <v>UN</v>
          </cell>
          <cell r="D832" t="str">
            <v>UN</v>
          </cell>
          <cell r="E832" t="str">
            <v>HAWA</v>
          </cell>
          <cell r="F832" t="str">
            <v>925</v>
          </cell>
          <cell r="G832">
            <v>1</v>
          </cell>
        </row>
        <row r="833">
          <cell r="A833" t="str">
            <v>104523040-UN</v>
          </cell>
          <cell r="B833" t="str">
            <v>104523040</v>
          </cell>
          <cell r="C833" t="str">
            <v>UN</v>
          </cell>
          <cell r="D833" t="str">
            <v>UN</v>
          </cell>
          <cell r="E833" t="str">
            <v>HAWA</v>
          </cell>
          <cell r="F833" t="str">
            <v>350</v>
          </cell>
          <cell r="G833">
            <v>1</v>
          </cell>
        </row>
        <row r="834">
          <cell r="A834" t="str">
            <v>104523040-V00</v>
          </cell>
          <cell r="B834" t="str">
            <v>104523040</v>
          </cell>
          <cell r="C834" t="str">
            <v>V00</v>
          </cell>
          <cell r="D834" t="str">
            <v>UN</v>
          </cell>
          <cell r="E834" t="str">
            <v>HAWA</v>
          </cell>
          <cell r="F834" t="str">
            <v>350</v>
          </cell>
          <cell r="G834">
            <v>500</v>
          </cell>
        </row>
        <row r="835">
          <cell r="A835" t="str">
            <v>104523050-UN</v>
          </cell>
          <cell r="B835" t="str">
            <v>104523050</v>
          </cell>
          <cell r="C835" t="str">
            <v>UN</v>
          </cell>
          <cell r="D835" t="str">
            <v>UN</v>
          </cell>
          <cell r="E835" t="str">
            <v>HAWA</v>
          </cell>
          <cell r="F835" t="str">
            <v>350</v>
          </cell>
          <cell r="G835">
            <v>1</v>
          </cell>
        </row>
        <row r="836">
          <cell r="A836" t="str">
            <v>104523050-V00</v>
          </cell>
          <cell r="B836" t="str">
            <v>104523050</v>
          </cell>
          <cell r="C836" t="str">
            <v>V00</v>
          </cell>
          <cell r="D836" t="str">
            <v>UN</v>
          </cell>
          <cell r="E836" t="str">
            <v>HAWA</v>
          </cell>
          <cell r="F836" t="str">
            <v>350</v>
          </cell>
          <cell r="G836">
            <v>500</v>
          </cell>
        </row>
        <row r="837">
          <cell r="A837" t="str">
            <v>104523060-UN</v>
          </cell>
          <cell r="B837" t="str">
            <v>104523060</v>
          </cell>
          <cell r="C837" t="str">
            <v>UN</v>
          </cell>
          <cell r="D837" t="str">
            <v>UN</v>
          </cell>
          <cell r="E837" t="str">
            <v>HAWA</v>
          </cell>
          <cell r="F837" t="str">
            <v>350</v>
          </cell>
          <cell r="G837">
            <v>1</v>
          </cell>
        </row>
        <row r="838">
          <cell r="A838" t="str">
            <v>104523060-V00</v>
          </cell>
          <cell r="B838" t="str">
            <v>104523060</v>
          </cell>
          <cell r="C838" t="str">
            <v>V00</v>
          </cell>
          <cell r="D838" t="str">
            <v>UN</v>
          </cell>
          <cell r="E838" t="str">
            <v>HAWA</v>
          </cell>
          <cell r="F838" t="str">
            <v>350</v>
          </cell>
          <cell r="G838">
            <v>500</v>
          </cell>
        </row>
        <row r="839">
          <cell r="A839" t="str">
            <v>104523080-C08</v>
          </cell>
          <cell r="B839" t="str">
            <v>104523080</v>
          </cell>
          <cell r="C839" t="str">
            <v>C08</v>
          </cell>
          <cell r="D839" t="str">
            <v>UN</v>
          </cell>
          <cell r="E839" t="str">
            <v>HAWA</v>
          </cell>
          <cell r="F839" t="str">
            <v>430</v>
          </cell>
          <cell r="G839">
            <v>8</v>
          </cell>
        </row>
        <row r="840">
          <cell r="A840" t="str">
            <v>104523080-UN</v>
          </cell>
          <cell r="B840" t="str">
            <v>104523080</v>
          </cell>
          <cell r="C840" t="str">
            <v>UN</v>
          </cell>
          <cell r="D840" t="str">
            <v>UN</v>
          </cell>
          <cell r="E840" t="str">
            <v>HAWA</v>
          </cell>
          <cell r="F840" t="str">
            <v>430</v>
          </cell>
          <cell r="G840">
            <v>1</v>
          </cell>
        </row>
        <row r="841">
          <cell r="A841" t="str">
            <v>104523090-1Q</v>
          </cell>
          <cell r="B841" t="str">
            <v>104523090</v>
          </cell>
          <cell r="C841" t="str">
            <v>1Q</v>
          </cell>
          <cell r="D841" t="str">
            <v>UN</v>
          </cell>
          <cell r="E841" t="str">
            <v>HAWA</v>
          </cell>
          <cell r="F841" t="str">
            <v>350</v>
          </cell>
          <cell r="G841">
            <v>1000</v>
          </cell>
        </row>
        <row r="842">
          <cell r="A842" t="str">
            <v>104523090-C10</v>
          </cell>
          <cell r="B842" t="str">
            <v>104523090</v>
          </cell>
          <cell r="C842" t="str">
            <v>C10</v>
          </cell>
          <cell r="D842" t="str">
            <v>UN</v>
          </cell>
          <cell r="E842" t="str">
            <v>HAWA</v>
          </cell>
          <cell r="F842" t="str">
            <v>350</v>
          </cell>
          <cell r="G842">
            <v>10000</v>
          </cell>
        </row>
        <row r="843">
          <cell r="A843" t="str">
            <v>104523090-UN</v>
          </cell>
          <cell r="B843" t="str">
            <v>104523090</v>
          </cell>
          <cell r="C843" t="str">
            <v>UN</v>
          </cell>
          <cell r="D843" t="str">
            <v>UN</v>
          </cell>
          <cell r="E843" t="str">
            <v>HAWA</v>
          </cell>
          <cell r="F843" t="str">
            <v>350</v>
          </cell>
          <cell r="G843">
            <v>1</v>
          </cell>
        </row>
        <row r="844">
          <cell r="A844" t="str">
            <v>104523100-C42</v>
          </cell>
          <cell r="B844" t="str">
            <v>104523100</v>
          </cell>
          <cell r="C844" t="str">
            <v>C42</v>
          </cell>
          <cell r="D844" t="str">
            <v>UN</v>
          </cell>
          <cell r="E844" t="str">
            <v>HAWA</v>
          </cell>
          <cell r="F844" t="str">
            <v>350</v>
          </cell>
          <cell r="G844">
            <v>42</v>
          </cell>
        </row>
        <row r="845">
          <cell r="A845" t="str">
            <v>104523100-UN</v>
          </cell>
          <cell r="B845" t="str">
            <v>104523100</v>
          </cell>
          <cell r="C845" t="str">
            <v>UN</v>
          </cell>
          <cell r="D845" t="str">
            <v>UN</v>
          </cell>
          <cell r="E845" t="str">
            <v>HAWA</v>
          </cell>
          <cell r="F845" t="str">
            <v>350</v>
          </cell>
          <cell r="G845">
            <v>1</v>
          </cell>
        </row>
        <row r="846">
          <cell r="A846" t="str">
            <v>104523150-C72</v>
          </cell>
          <cell r="B846" t="str">
            <v>104523150</v>
          </cell>
          <cell r="C846" t="str">
            <v>C72</v>
          </cell>
          <cell r="D846" t="str">
            <v>UN</v>
          </cell>
          <cell r="E846" t="str">
            <v>HAWA</v>
          </cell>
          <cell r="F846" t="str">
            <v>430</v>
          </cell>
          <cell r="G846">
            <v>72</v>
          </cell>
        </row>
        <row r="847">
          <cell r="A847" t="str">
            <v>104523150-D12</v>
          </cell>
          <cell r="B847" t="str">
            <v>104523150</v>
          </cell>
          <cell r="C847" t="str">
            <v>D12</v>
          </cell>
          <cell r="D847" t="str">
            <v>UN</v>
          </cell>
          <cell r="E847" t="str">
            <v>HAWA</v>
          </cell>
          <cell r="F847" t="str">
            <v>430</v>
          </cell>
          <cell r="G847">
            <v>12</v>
          </cell>
        </row>
        <row r="848">
          <cell r="A848" t="str">
            <v>104523150-UN</v>
          </cell>
          <cell r="B848" t="str">
            <v>104523150</v>
          </cell>
          <cell r="C848" t="str">
            <v>UN</v>
          </cell>
          <cell r="D848" t="str">
            <v>UN</v>
          </cell>
          <cell r="E848" t="str">
            <v>HAWA</v>
          </cell>
          <cell r="F848" t="str">
            <v>430</v>
          </cell>
          <cell r="G848">
            <v>1</v>
          </cell>
        </row>
        <row r="849">
          <cell r="A849" t="str">
            <v>104523160-C36</v>
          </cell>
          <cell r="B849" t="str">
            <v>104523160</v>
          </cell>
          <cell r="C849" t="str">
            <v>C36</v>
          </cell>
          <cell r="D849" t="str">
            <v>UN</v>
          </cell>
          <cell r="E849" t="str">
            <v>HAWA</v>
          </cell>
          <cell r="F849" t="str">
            <v>430</v>
          </cell>
          <cell r="G849">
            <v>36</v>
          </cell>
        </row>
        <row r="850">
          <cell r="A850" t="str">
            <v>104523160-UN</v>
          </cell>
          <cell r="B850" t="str">
            <v>104523160</v>
          </cell>
          <cell r="C850" t="str">
            <v>UN</v>
          </cell>
          <cell r="D850" t="str">
            <v>UN</v>
          </cell>
          <cell r="E850" t="str">
            <v>HAWA</v>
          </cell>
          <cell r="F850" t="str">
            <v>430</v>
          </cell>
          <cell r="G850">
            <v>1</v>
          </cell>
        </row>
        <row r="851">
          <cell r="A851" t="str">
            <v>104523170-UN</v>
          </cell>
          <cell r="B851" t="str">
            <v>104523170</v>
          </cell>
          <cell r="C851" t="str">
            <v>UN</v>
          </cell>
          <cell r="D851" t="str">
            <v>UN</v>
          </cell>
          <cell r="E851" t="str">
            <v>HAWA</v>
          </cell>
          <cell r="F851" t="str">
            <v>430</v>
          </cell>
          <cell r="G851">
            <v>1</v>
          </cell>
        </row>
        <row r="852">
          <cell r="A852" t="str">
            <v>104523170-Z12</v>
          </cell>
          <cell r="B852" t="str">
            <v>104523170</v>
          </cell>
          <cell r="C852" t="str">
            <v>Z12</v>
          </cell>
          <cell r="D852" t="str">
            <v>UN</v>
          </cell>
          <cell r="E852" t="str">
            <v>HAWA</v>
          </cell>
          <cell r="F852" t="str">
            <v>430</v>
          </cell>
          <cell r="G852">
            <v>112</v>
          </cell>
        </row>
        <row r="853">
          <cell r="A853" t="str">
            <v>104523240-C10</v>
          </cell>
          <cell r="B853" t="str">
            <v>104523240</v>
          </cell>
          <cell r="C853" t="str">
            <v>C10</v>
          </cell>
          <cell r="D853" t="str">
            <v>UN</v>
          </cell>
          <cell r="E853" t="str">
            <v>HAWA</v>
          </cell>
          <cell r="F853" t="str">
            <v>430</v>
          </cell>
          <cell r="G853">
            <v>10</v>
          </cell>
        </row>
        <row r="854">
          <cell r="A854" t="str">
            <v>104523240-UN</v>
          </cell>
          <cell r="B854" t="str">
            <v>104523240</v>
          </cell>
          <cell r="C854" t="str">
            <v>UN</v>
          </cell>
          <cell r="D854" t="str">
            <v>UN</v>
          </cell>
          <cell r="E854" t="str">
            <v>HAWA</v>
          </cell>
          <cell r="F854" t="str">
            <v>430</v>
          </cell>
          <cell r="G854">
            <v>1</v>
          </cell>
        </row>
        <row r="855">
          <cell r="A855" t="str">
            <v>104523380-C12</v>
          </cell>
          <cell r="B855" t="str">
            <v>104523380</v>
          </cell>
          <cell r="C855" t="str">
            <v>C12</v>
          </cell>
          <cell r="D855" t="str">
            <v>UN</v>
          </cell>
          <cell r="E855" t="str">
            <v>HAWA</v>
          </cell>
          <cell r="F855" t="str">
            <v>350</v>
          </cell>
          <cell r="G855">
            <v>12</v>
          </cell>
        </row>
        <row r="856">
          <cell r="A856" t="str">
            <v>104523380-UN</v>
          </cell>
          <cell r="B856" t="str">
            <v>104523380</v>
          </cell>
          <cell r="C856" t="str">
            <v>UN</v>
          </cell>
          <cell r="D856" t="str">
            <v>UN</v>
          </cell>
          <cell r="E856" t="str">
            <v>HAWA</v>
          </cell>
          <cell r="F856" t="str">
            <v>350</v>
          </cell>
          <cell r="G856">
            <v>1</v>
          </cell>
        </row>
        <row r="857">
          <cell r="A857" t="str">
            <v>104523390-C12</v>
          </cell>
          <cell r="B857" t="str">
            <v>104523390</v>
          </cell>
          <cell r="C857" t="str">
            <v>C12</v>
          </cell>
          <cell r="D857" t="str">
            <v>UN</v>
          </cell>
          <cell r="E857" t="str">
            <v>HAWA</v>
          </cell>
          <cell r="F857" t="str">
            <v>350</v>
          </cell>
          <cell r="G857">
            <v>12</v>
          </cell>
        </row>
        <row r="858">
          <cell r="A858" t="str">
            <v>104523390-UN</v>
          </cell>
          <cell r="B858" t="str">
            <v>104523390</v>
          </cell>
          <cell r="C858" t="str">
            <v>UN</v>
          </cell>
          <cell r="D858" t="str">
            <v>UN</v>
          </cell>
          <cell r="E858" t="str">
            <v>HAWA</v>
          </cell>
          <cell r="F858" t="str">
            <v>350</v>
          </cell>
          <cell r="G858">
            <v>1</v>
          </cell>
        </row>
        <row r="859">
          <cell r="A859" t="str">
            <v>104523400-C12</v>
          </cell>
          <cell r="B859" t="str">
            <v>104523400</v>
          </cell>
          <cell r="C859" t="str">
            <v>C12</v>
          </cell>
          <cell r="D859" t="str">
            <v>UN</v>
          </cell>
          <cell r="E859" t="str">
            <v>HAWA</v>
          </cell>
          <cell r="F859" t="str">
            <v>350</v>
          </cell>
          <cell r="G859">
            <v>12</v>
          </cell>
        </row>
        <row r="860">
          <cell r="A860" t="str">
            <v>104523400-UN</v>
          </cell>
          <cell r="B860" t="str">
            <v>104523400</v>
          </cell>
          <cell r="C860" t="str">
            <v>UN</v>
          </cell>
          <cell r="D860" t="str">
            <v>UN</v>
          </cell>
          <cell r="E860" t="str">
            <v>HAWA</v>
          </cell>
          <cell r="F860" t="str">
            <v>350</v>
          </cell>
          <cell r="G860">
            <v>1</v>
          </cell>
        </row>
        <row r="861">
          <cell r="A861" t="str">
            <v>104523480-CJ</v>
          </cell>
          <cell r="B861" t="str">
            <v>104523480</v>
          </cell>
          <cell r="C861" t="str">
            <v>CJ</v>
          </cell>
          <cell r="D861" t="str">
            <v>KG</v>
          </cell>
          <cell r="E861" t="str">
            <v>HAWA</v>
          </cell>
          <cell r="F861" t="str">
            <v>430</v>
          </cell>
          <cell r="G861">
            <v>21</v>
          </cell>
        </row>
        <row r="862">
          <cell r="A862" t="str">
            <v>104523480-KG</v>
          </cell>
          <cell r="B862" t="str">
            <v>104523480</v>
          </cell>
          <cell r="C862" t="str">
            <v>KG</v>
          </cell>
          <cell r="D862" t="str">
            <v>KG</v>
          </cell>
          <cell r="E862" t="str">
            <v>HAWA</v>
          </cell>
          <cell r="F862" t="str">
            <v>430</v>
          </cell>
          <cell r="G862">
            <v>1</v>
          </cell>
        </row>
        <row r="863">
          <cell r="A863" t="str">
            <v>104523480-UN</v>
          </cell>
          <cell r="B863" t="str">
            <v>104523480</v>
          </cell>
          <cell r="C863" t="str">
            <v>UN</v>
          </cell>
          <cell r="D863" t="str">
            <v>KG</v>
          </cell>
          <cell r="E863" t="str">
            <v>HAWA</v>
          </cell>
          <cell r="F863" t="str">
            <v>430</v>
          </cell>
          <cell r="G863">
            <v>44</v>
          </cell>
        </row>
        <row r="864">
          <cell r="A864" t="str">
            <v>104523490-C50</v>
          </cell>
          <cell r="B864" t="str">
            <v>104523490</v>
          </cell>
          <cell r="C864" t="str">
            <v>C50</v>
          </cell>
          <cell r="D864" t="str">
            <v>UN</v>
          </cell>
          <cell r="E864" t="str">
            <v>HAWA</v>
          </cell>
          <cell r="F864" t="str">
            <v>430</v>
          </cell>
          <cell r="G864">
            <v>50</v>
          </cell>
        </row>
        <row r="865">
          <cell r="A865" t="str">
            <v>104523490-UN</v>
          </cell>
          <cell r="B865" t="str">
            <v>104523490</v>
          </cell>
          <cell r="C865" t="str">
            <v>UN</v>
          </cell>
          <cell r="D865" t="str">
            <v>UN</v>
          </cell>
          <cell r="E865" t="str">
            <v>HAWA</v>
          </cell>
          <cell r="F865" t="str">
            <v>430</v>
          </cell>
          <cell r="G865">
            <v>1</v>
          </cell>
        </row>
        <row r="866">
          <cell r="A866" t="str">
            <v>104523510-C30</v>
          </cell>
          <cell r="B866" t="str">
            <v>104523510</v>
          </cell>
          <cell r="C866" t="str">
            <v>C30</v>
          </cell>
          <cell r="D866" t="str">
            <v>UN</v>
          </cell>
          <cell r="E866" t="str">
            <v>HAWA</v>
          </cell>
          <cell r="F866" t="str">
            <v>430</v>
          </cell>
          <cell r="G866">
            <v>30</v>
          </cell>
        </row>
        <row r="867">
          <cell r="A867" t="str">
            <v>104523510-UN</v>
          </cell>
          <cell r="B867" t="str">
            <v>104523510</v>
          </cell>
          <cell r="C867" t="str">
            <v>UN</v>
          </cell>
          <cell r="D867" t="str">
            <v>UN</v>
          </cell>
          <cell r="E867" t="str">
            <v>HAWA</v>
          </cell>
          <cell r="F867" t="str">
            <v>430</v>
          </cell>
          <cell r="G867">
            <v>1</v>
          </cell>
        </row>
        <row r="868">
          <cell r="A868" t="str">
            <v>104523560-UN</v>
          </cell>
          <cell r="B868" t="str">
            <v>104523560</v>
          </cell>
          <cell r="C868" t="str">
            <v>UN</v>
          </cell>
          <cell r="D868" t="str">
            <v>UN</v>
          </cell>
          <cell r="E868" t="str">
            <v>HAWA</v>
          </cell>
          <cell r="F868" t="str">
            <v>925</v>
          </cell>
          <cell r="G868">
            <v>1</v>
          </cell>
        </row>
        <row r="869">
          <cell r="A869" t="str">
            <v>104523640-CJ</v>
          </cell>
          <cell r="B869" t="str">
            <v>104523640</v>
          </cell>
          <cell r="C869" t="str">
            <v>CJ</v>
          </cell>
          <cell r="D869" t="str">
            <v>KG</v>
          </cell>
          <cell r="E869" t="str">
            <v>HAWA</v>
          </cell>
          <cell r="F869" t="str">
            <v>430</v>
          </cell>
          <cell r="G869">
            <v>5</v>
          </cell>
        </row>
        <row r="870">
          <cell r="A870" t="str">
            <v>104523640-KG</v>
          </cell>
          <cell r="B870" t="str">
            <v>104523640</v>
          </cell>
          <cell r="C870" t="str">
            <v>KG</v>
          </cell>
          <cell r="D870" t="str">
            <v>KG</v>
          </cell>
          <cell r="E870" t="str">
            <v>HAWA</v>
          </cell>
          <cell r="F870" t="str">
            <v>430</v>
          </cell>
          <cell r="G870">
            <v>1</v>
          </cell>
        </row>
        <row r="871">
          <cell r="A871" t="str">
            <v>104523650-CJ</v>
          </cell>
          <cell r="B871" t="str">
            <v>104523650</v>
          </cell>
          <cell r="C871" t="str">
            <v>CJ</v>
          </cell>
          <cell r="D871" t="str">
            <v>KG</v>
          </cell>
          <cell r="E871" t="str">
            <v>HAWA</v>
          </cell>
          <cell r="F871" t="str">
            <v>430</v>
          </cell>
          <cell r="G871">
            <v>5</v>
          </cell>
        </row>
        <row r="872">
          <cell r="A872" t="str">
            <v>104523650-KG</v>
          </cell>
          <cell r="B872" t="str">
            <v>104523650</v>
          </cell>
          <cell r="C872" t="str">
            <v>KG</v>
          </cell>
          <cell r="D872" t="str">
            <v>KG</v>
          </cell>
          <cell r="E872" t="str">
            <v>HAWA</v>
          </cell>
          <cell r="F872" t="str">
            <v>430</v>
          </cell>
          <cell r="G872">
            <v>1</v>
          </cell>
        </row>
        <row r="873">
          <cell r="A873" t="str">
            <v>104523750-C27</v>
          </cell>
          <cell r="B873" t="str">
            <v>104523750</v>
          </cell>
          <cell r="C873" t="str">
            <v>C27</v>
          </cell>
          <cell r="D873" t="str">
            <v>UN</v>
          </cell>
          <cell r="E873" t="str">
            <v>HAWA</v>
          </cell>
          <cell r="F873" t="str">
            <v>430</v>
          </cell>
          <cell r="G873">
            <v>27</v>
          </cell>
        </row>
        <row r="874">
          <cell r="A874" t="str">
            <v>104523750-UN</v>
          </cell>
          <cell r="B874" t="str">
            <v>104523750</v>
          </cell>
          <cell r="C874" t="str">
            <v>UN</v>
          </cell>
          <cell r="D874" t="str">
            <v>UN</v>
          </cell>
          <cell r="E874" t="str">
            <v>HAWA</v>
          </cell>
          <cell r="F874" t="str">
            <v>430</v>
          </cell>
          <cell r="G874">
            <v>1</v>
          </cell>
        </row>
        <row r="875">
          <cell r="A875" t="str">
            <v>104523770-CJ</v>
          </cell>
          <cell r="B875" t="str">
            <v>104523770</v>
          </cell>
          <cell r="C875" t="str">
            <v>CJ</v>
          </cell>
          <cell r="D875" t="str">
            <v>KG</v>
          </cell>
          <cell r="E875" t="str">
            <v>HAWA</v>
          </cell>
          <cell r="F875" t="str">
            <v>430</v>
          </cell>
          <cell r="G875">
            <v>21</v>
          </cell>
        </row>
        <row r="876">
          <cell r="A876" t="str">
            <v>104523770-KG</v>
          </cell>
          <cell r="B876" t="str">
            <v>104523770</v>
          </cell>
          <cell r="C876" t="str">
            <v>KG</v>
          </cell>
          <cell r="D876" t="str">
            <v>KG</v>
          </cell>
          <cell r="E876" t="str">
            <v>HAWA</v>
          </cell>
          <cell r="F876" t="str">
            <v>430</v>
          </cell>
          <cell r="G876">
            <v>1</v>
          </cell>
        </row>
        <row r="877">
          <cell r="A877" t="str">
            <v>104523770-UN</v>
          </cell>
          <cell r="B877" t="str">
            <v>104523770</v>
          </cell>
          <cell r="C877" t="str">
            <v>UN</v>
          </cell>
          <cell r="D877" t="str">
            <v>KG</v>
          </cell>
          <cell r="E877" t="str">
            <v>HAWA</v>
          </cell>
          <cell r="F877" t="str">
            <v>430</v>
          </cell>
          <cell r="G877">
            <v>29</v>
          </cell>
        </row>
        <row r="878">
          <cell r="A878" t="str">
            <v>104523790-PAL</v>
          </cell>
          <cell r="B878" t="str">
            <v>104523790</v>
          </cell>
          <cell r="C878" t="str">
            <v>PAL</v>
          </cell>
          <cell r="D878" t="str">
            <v>UN</v>
          </cell>
          <cell r="E878" t="str">
            <v>HAWA</v>
          </cell>
          <cell r="F878" t="str">
            <v>350</v>
          </cell>
          <cell r="G878">
            <v>27000</v>
          </cell>
        </row>
        <row r="879">
          <cell r="A879" t="str">
            <v>104523790-UN</v>
          </cell>
          <cell r="B879" t="str">
            <v>104523790</v>
          </cell>
          <cell r="C879" t="str">
            <v>UN</v>
          </cell>
          <cell r="D879" t="str">
            <v>UN</v>
          </cell>
          <cell r="E879" t="str">
            <v>HAWA</v>
          </cell>
          <cell r="F879" t="str">
            <v>350</v>
          </cell>
          <cell r="G879">
            <v>1</v>
          </cell>
        </row>
        <row r="880">
          <cell r="A880" t="str">
            <v>104523790-Z00</v>
          </cell>
          <cell r="B880" t="str">
            <v>104523790</v>
          </cell>
          <cell r="C880" t="str">
            <v>Z00</v>
          </cell>
          <cell r="D880" t="str">
            <v>UN</v>
          </cell>
          <cell r="E880" t="str">
            <v>HAWA</v>
          </cell>
          <cell r="F880" t="str">
            <v>350</v>
          </cell>
          <cell r="G880">
            <v>100</v>
          </cell>
        </row>
        <row r="881">
          <cell r="A881" t="str">
            <v>104523800-UN</v>
          </cell>
          <cell r="B881" t="str">
            <v>104523800</v>
          </cell>
          <cell r="C881" t="str">
            <v>UN</v>
          </cell>
          <cell r="D881" t="str">
            <v>UN</v>
          </cell>
          <cell r="E881" t="str">
            <v>HAWA</v>
          </cell>
          <cell r="F881" t="str">
            <v>350</v>
          </cell>
          <cell r="G881">
            <v>1</v>
          </cell>
        </row>
        <row r="882">
          <cell r="A882" t="str">
            <v>104523800-Z00</v>
          </cell>
          <cell r="B882" t="str">
            <v>104523800</v>
          </cell>
          <cell r="C882" t="str">
            <v>Z00</v>
          </cell>
          <cell r="D882" t="str">
            <v>UN</v>
          </cell>
          <cell r="E882" t="str">
            <v>HAWA</v>
          </cell>
          <cell r="F882" t="str">
            <v>350</v>
          </cell>
          <cell r="G882">
            <v>100</v>
          </cell>
        </row>
        <row r="883">
          <cell r="A883" t="str">
            <v>104523810-UN</v>
          </cell>
          <cell r="B883" t="str">
            <v>104523810</v>
          </cell>
          <cell r="C883" t="str">
            <v>UN</v>
          </cell>
          <cell r="D883" t="str">
            <v>UN</v>
          </cell>
          <cell r="E883" t="str">
            <v>HAWA</v>
          </cell>
          <cell r="F883" t="str">
            <v>130</v>
          </cell>
          <cell r="G883">
            <v>1</v>
          </cell>
        </row>
        <row r="884">
          <cell r="A884" t="str">
            <v>104523810-Z00</v>
          </cell>
          <cell r="B884" t="str">
            <v>104523810</v>
          </cell>
          <cell r="C884" t="str">
            <v>Z00</v>
          </cell>
          <cell r="D884" t="str">
            <v>UN</v>
          </cell>
          <cell r="E884" t="str">
            <v>HAWA</v>
          </cell>
          <cell r="F884" t="str">
            <v>130</v>
          </cell>
          <cell r="G884">
            <v>100</v>
          </cell>
        </row>
        <row r="885">
          <cell r="A885" t="str">
            <v>104523830-UN</v>
          </cell>
          <cell r="B885" t="str">
            <v>104523830</v>
          </cell>
          <cell r="C885" t="str">
            <v>UN</v>
          </cell>
          <cell r="D885" t="str">
            <v>UN</v>
          </cell>
          <cell r="E885" t="str">
            <v>HAWA</v>
          </cell>
          <cell r="F885" t="str">
            <v>130</v>
          </cell>
          <cell r="G885">
            <v>1</v>
          </cell>
        </row>
        <row r="886">
          <cell r="A886" t="str">
            <v>104523830-Z00</v>
          </cell>
          <cell r="B886" t="str">
            <v>104523830</v>
          </cell>
          <cell r="C886" t="str">
            <v>Z00</v>
          </cell>
          <cell r="D886" t="str">
            <v>UN</v>
          </cell>
          <cell r="E886" t="str">
            <v>HAWA</v>
          </cell>
          <cell r="F886" t="str">
            <v>130</v>
          </cell>
          <cell r="G886">
            <v>100</v>
          </cell>
        </row>
        <row r="887">
          <cell r="A887" t="str">
            <v>104523840-UN</v>
          </cell>
          <cell r="B887" t="str">
            <v>104523840</v>
          </cell>
          <cell r="C887" t="str">
            <v>UN</v>
          </cell>
          <cell r="D887" t="str">
            <v>UN</v>
          </cell>
          <cell r="E887" t="str">
            <v>HAWA</v>
          </cell>
          <cell r="F887" t="str">
            <v>130</v>
          </cell>
          <cell r="G887">
            <v>1</v>
          </cell>
        </row>
        <row r="888">
          <cell r="A888" t="str">
            <v>104523840-Z00</v>
          </cell>
          <cell r="B888" t="str">
            <v>104523840</v>
          </cell>
          <cell r="C888" t="str">
            <v>Z00</v>
          </cell>
          <cell r="D888" t="str">
            <v>UN</v>
          </cell>
          <cell r="E888" t="str">
            <v>HAWA</v>
          </cell>
          <cell r="F888" t="str">
            <v>130</v>
          </cell>
          <cell r="G888">
            <v>100</v>
          </cell>
        </row>
        <row r="889">
          <cell r="A889" t="str">
            <v>104523850-UN</v>
          </cell>
          <cell r="B889" t="str">
            <v>104523850</v>
          </cell>
          <cell r="C889" t="str">
            <v>UN</v>
          </cell>
          <cell r="D889" t="str">
            <v>UN</v>
          </cell>
          <cell r="E889" t="str">
            <v>HAWA</v>
          </cell>
          <cell r="F889" t="str">
            <v>130</v>
          </cell>
          <cell r="G889">
            <v>1</v>
          </cell>
        </row>
        <row r="890">
          <cell r="A890" t="str">
            <v>104523850-Z00</v>
          </cell>
          <cell r="B890" t="str">
            <v>104523850</v>
          </cell>
          <cell r="C890" t="str">
            <v>Z00</v>
          </cell>
          <cell r="D890" t="str">
            <v>UN</v>
          </cell>
          <cell r="E890" t="str">
            <v>HAWA</v>
          </cell>
          <cell r="F890" t="str">
            <v>130</v>
          </cell>
          <cell r="G890">
            <v>100</v>
          </cell>
        </row>
        <row r="891">
          <cell r="A891" t="str">
            <v>104523880-C05</v>
          </cell>
          <cell r="B891" t="str">
            <v>104523880</v>
          </cell>
          <cell r="C891" t="str">
            <v>C05</v>
          </cell>
          <cell r="D891" t="str">
            <v>UN</v>
          </cell>
          <cell r="E891" t="str">
            <v>HAWA</v>
          </cell>
          <cell r="F891" t="str">
            <v>360</v>
          </cell>
          <cell r="G891">
            <v>5</v>
          </cell>
        </row>
        <row r="892">
          <cell r="A892" t="str">
            <v>104523880-UN</v>
          </cell>
          <cell r="B892" t="str">
            <v>104523880</v>
          </cell>
          <cell r="C892" t="str">
            <v>UN</v>
          </cell>
          <cell r="D892" t="str">
            <v>UN</v>
          </cell>
          <cell r="E892" t="str">
            <v>HAWA</v>
          </cell>
          <cell r="F892" t="str">
            <v>360</v>
          </cell>
          <cell r="G892">
            <v>1</v>
          </cell>
        </row>
        <row r="893">
          <cell r="A893" t="str">
            <v>104523890-C05</v>
          </cell>
          <cell r="B893" t="str">
            <v>104523890</v>
          </cell>
          <cell r="C893" t="str">
            <v>C05</v>
          </cell>
          <cell r="D893" t="str">
            <v>UN</v>
          </cell>
          <cell r="E893" t="str">
            <v>HAWA</v>
          </cell>
          <cell r="F893" t="str">
            <v>360</v>
          </cell>
          <cell r="G893">
            <v>5</v>
          </cell>
        </row>
        <row r="894">
          <cell r="A894" t="str">
            <v>104523890-UN</v>
          </cell>
          <cell r="B894" t="str">
            <v>104523890</v>
          </cell>
          <cell r="C894" t="str">
            <v>UN</v>
          </cell>
          <cell r="D894" t="str">
            <v>UN</v>
          </cell>
          <cell r="E894" t="str">
            <v>HAWA</v>
          </cell>
          <cell r="F894" t="str">
            <v>360</v>
          </cell>
          <cell r="G894">
            <v>1</v>
          </cell>
        </row>
        <row r="895">
          <cell r="A895" t="str">
            <v>104523930-C24</v>
          </cell>
          <cell r="B895" t="str">
            <v>104523930</v>
          </cell>
          <cell r="C895" t="str">
            <v>C24</v>
          </cell>
          <cell r="D895" t="str">
            <v>UN</v>
          </cell>
          <cell r="E895" t="str">
            <v>HAWA</v>
          </cell>
          <cell r="F895" t="str">
            <v>350</v>
          </cell>
          <cell r="G895">
            <v>24</v>
          </cell>
        </row>
        <row r="896">
          <cell r="A896" t="str">
            <v>104523930-UN</v>
          </cell>
          <cell r="B896" t="str">
            <v>104523930</v>
          </cell>
          <cell r="C896" t="str">
            <v>UN</v>
          </cell>
          <cell r="D896" t="str">
            <v>UN</v>
          </cell>
          <cell r="E896" t="str">
            <v>HAWA</v>
          </cell>
          <cell r="F896" t="str">
            <v>350</v>
          </cell>
          <cell r="G896">
            <v>1</v>
          </cell>
        </row>
        <row r="897">
          <cell r="A897" t="str">
            <v>104523960-C12</v>
          </cell>
          <cell r="B897" t="str">
            <v>104523960</v>
          </cell>
          <cell r="C897" t="str">
            <v>C12</v>
          </cell>
          <cell r="D897" t="str">
            <v>UN</v>
          </cell>
          <cell r="E897" t="str">
            <v>HAWA</v>
          </cell>
          <cell r="F897" t="str">
            <v>350</v>
          </cell>
          <cell r="G897">
            <v>12</v>
          </cell>
        </row>
        <row r="898">
          <cell r="A898" t="str">
            <v>104523960-UN</v>
          </cell>
          <cell r="B898" t="str">
            <v>104523960</v>
          </cell>
          <cell r="C898" t="str">
            <v>UN</v>
          </cell>
          <cell r="D898" t="str">
            <v>UN</v>
          </cell>
          <cell r="E898" t="str">
            <v>HAWA</v>
          </cell>
          <cell r="F898" t="str">
            <v>350</v>
          </cell>
          <cell r="G898">
            <v>1</v>
          </cell>
        </row>
        <row r="899">
          <cell r="A899" t="str">
            <v>104523990-C48</v>
          </cell>
          <cell r="B899" t="str">
            <v>104523990</v>
          </cell>
          <cell r="C899" t="str">
            <v>C48</v>
          </cell>
          <cell r="D899" t="str">
            <v>UN</v>
          </cell>
          <cell r="E899" t="str">
            <v>HAWA</v>
          </cell>
          <cell r="F899" t="str">
            <v>350</v>
          </cell>
          <cell r="G899">
            <v>48</v>
          </cell>
        </row>
        <row r="900">
          <cell r="A900" t="str">
            <v>104523990-UN</v>
          </cell>
          <cell r="B900" t="str">
            <v>104523990</v>
          </cell>
          <cell r="C900" t="str">
            <v>UN</v>
          </cell>
          <cell r="D900" t="str">
            <v>UN</v>
          </cell>
          <cell r="E900" t="str">
            <v>HAWA</v>
          </cell>
          <cell r="F900" t="str">
            <v>350</v>
          </cell>
          <cell r="G900">
            <v>1</v>
          </cell>
        </row>
        <row r="901">
          <cell r="A901" t="str">
            <v>104524040-C06</v>
          </cell>
          <cell r="B901" t="str">
            <v>104524040</v>
          </cell>
          <cell r="C901" t="str">
            <v>C06</v>
          </cell>
          <cell r="D901" t="str">
            <v>UN</v>
          </cell>
          <cell r="E901" t="str">
            <v>HAWA</v>
          </cell>
          <cell r="F901" t="str">
            <v>430</v>
          </cell>
          <cell r="G901">
            <v>6</v>
          </cell>
        </row>
        <row r="902">
          <cell r="A902" t="str">
            <v>104524040-UN</v>
          </cell>
          <cell r="B902" t="str">
            <v>104524040</v>
          </cell>
          <cell r="C902" t="str">
            <v>UN</v>
          </cell>
          <cell r="D902" t="str">
            <v>UN</v>
          </cell>
          <cell r="E902" t="str">
            <v>HAWA</v>
          </cell>
          <cell r="F902" t="str">
            <v>430</v>
          </cell>
          <cell r="G902">
            <v>1</v>
          </cell>
        </row>
        <row r="903">
          <cell r="A903" t="str">
            <v>104524090-CJ</v>
          </cell>
          <cell r="B903" t="str">
            <v>104524090</v>
          </cell>
          <cell r="C903" t="str">
            <v>CJ</v>
          </cell>
          <cell r="D903" t="str">
            <v>KG</v>
          </cell>
          <cell r="E903" t="str">
            <v>HAWA</v>
          </cell>
          <cell r="F903" t="str">
            <v>360</v>
          </cell>
          <cell r="G903">
            <v>3</v>
          </cell>
        </row>
        <row r="904">
          <cell r="A904" t="str">
            <v>104524090-KG</v>
          </cell>
          <cell r="B904" t="str">
            <v>104524090</v>
          </cell>
          <cell r="C904" t="str">
            <v>KG</v>
          </cell>
          <cell r="D904" t="str">
            <v>KG</v>
          </cell>
          <cell r="E904" t="str">
            <v>HAWA</v>
          </cell>
          <cell r="F904" t="str">
            <v>360</v>
          </cell>
          <cell r="G904">
            <v>1</v>
          </cell>
        </row>
        <row r="905">
          <cell r="A905" t="str">
            <v>104524100-C25</v>
          </cell>
          <cell r="B905" t="str">
            <v>104524100</v>
          </cell>
          <cell r="C905" t="str">
            <v>C25</v>
          </cell>
          <cell r="D905" t="str">
            <v>UN</v>
          </cell>
          <cell r="E905" t="str">
            <v>HAWA</v>
          </cell>
          <cell r="F905" t="str">
            <v>350</v>
          </cell>
          <cell r="G905">
            <v>10000</v>
          </cell>
        </row>
        <row r="906">
          <cell r="A906" t="str">
            <v>104524100-UN</v>
          </cell>
          <cell r="B906" t="str">
            <v>104524100</v>
          </cell>
          <cell r="C906" t="str">
            <v>UN</v>
          </cell>
          <cell r="D906" t="str">
            <v>UN</v>
          </cell>
          <cell r="E906" t="str">
            <v>HAWA</v>
          </cell>
          <cell r="F906" t="str">
            <v>350</v>
          </cell>
          <cell r="G906">
            <v>1</v>
          </cell>
        </row>
        <row r="907">
          <cell r="A907" t="str">
            <v>104524100-W00</v>
          </cell>
          <cell r="B907" t="str">
            <v>104524100</v>
          </cell>
          <cell r="C907" t="str">
            <v>W00</v>
          </cell>
          <cell r="D907" t="str">
            <v>UN</v>
          </cell>
          <cell r="E907" t="str">
            <v>HAWA</v>
          </cell>
          <cell r="F907" t="str">
            <v>350</v>
          </cell>
          <cell r="G907">
            <v>400</v>
          </cell>
        </row>
        <row r="908">
          <cell r="A908" t="str">
            <v>104524110-C25</v>
          </cell>
          <cell r="B908" t="str">
            <v>104524110</v>
          </cell>
          <cell r="C908" t="str">
            <v>C25</v>
          </cell>
          <cell r="D908" t="str">
            <v>UN</v>
          </cell>
          <cell r="E908" t="str">
            <v>HAWA</v>
          </cell>
          <cell r="F908" t="str">
            <v>350</v>
          </cell>
          <cell r="G908">
            <v>10000</v>
          </cell>
        </row>
        <row r="909">
          <cell r="A909" t="str">
            <v>104524110-UN</v>
          </cell>
          <cell r="B909" t="str">
            <v>104524110</v>
          </cell>
          <cell r="C909" t="str">
            <v>UN</v>
          </cell>
          <cell r="D909" t="str">
            <v>UN</v>
          </cell>
          <cell r="E909" t="str">
            <v>HAWA</v>
          </cell>
          <cell r="F909" t="str">
            <v>350</v>
          </cell>
          <cell r="G909">
            <v>1</v>
          </cell>
        </row>
        <row r="910">
          <cell r="A910" t="str">
            <v>104524110-W00</v>
          </cell>
          <cell r="B910" t="str">
            <v>104524110</v>
          </cell>
          <cell r="C910" t="str">
            <v>W00</v>
          </cell>
          <cell r="D910" t="str">
            <v>UN</v>
          </cell>
          <cell r="E910" t="str">
            <v>HAWA</v>
          </cell>
          <cell r="F910" t="str">
            <v>350</v>
          </cell>
          <cell r="G910">
            <v>400</v>
          </cell>
        </row>
        <row r="911">
          <cell r="A911" t="str">
            <v>104524160-C12</v>
          </cell>
          <cell r="B911" t="str">
            <v>104524160</v>
          </cell>
          <cell r="C911" t="str">
            <v>C12</v>
          </cell>
          <cell r="D911" t="str">
            <v>UN</v>
          </cell>
          <cell r="E911" t="str">
            <v>HAWA</v>
          </cell>
          <cell r="F911" t="str">
            <v>100</v>
          </cell>
          <cell r="G911">
            <v>12</v>
          </cell>
        </row>
        <row r="912">
          <cell r="A912" t="str">
            <v>104524160-UN</v>
          </cell>
          <cell r="B912" t="str">
            <v>104524160</v>
          </cell>
          <cell r="C912" t="str">
            <v>UN</v>
          </cell>
          <cell r="D912" t="str">
            <v>UN</v>
          </cell>
          <cell r="E912" t="str">
            <v>HAWA</v>
          </cell>
          <cell r="F912" t="str">
            <v>100</v>
          </cell>
          <cell r="G912">
            <v>1</v>
          </cell>
        </row>
        <row r="913">
          <cell r="A913" t="str">
            <v>104524180-C12</v>
          </cell>
          <cell r="B913" t="str">
            <v>104524180</v>
          </cell>
          <cell r="C913" t="str">
            <v>C12</v>
          </cell>
          <cell r="D913" t="str">
            <v>UN</v>
          </cell>
          <cell r="E913" t="str">
            <v>HAWA</v>
          </cell>
          <cell r="F913" t="str">
            <v>100</v>
          </cell>
          <cell r="G913">
            <v>12</v>
          </cell>
        </row>
        <row r="914">
          <cell r="A914" t="str">
            <v>104524180-UN</v>
          </cell>
          <cell r="B914" t="str">
            <v>104524180</v>
          </cell>
          <cell r="C914" t="str">
            <v>UN</v>
          </cell>
          <cell r="D914" t="str">
            <v>UN</v>
          </cell>
          <cell r="E914" t="str">
            <v>HAWA</v>
          </cell>
          <cell r="F914" t="str">
            <v>100</v>
          </cell>
          <cell r="G914">
            <v>1</v>
          </cell>
        </row>
        <row r="915">
          <cell r="A915" t="str">
            <v>104524190-C12</v>
          </cell>
          <cell r="B915" t="str">
            <v>104524190</v>
          </cell>
          <cell r="C915" t="str">
            <v>C12</v>
          </cell>
          <cell r="D915" t="str">
            <v>UN</v>
          </cell>
          <cell r="E915" t="str">
            <v>HAWA</v>
          </cell>
          <cell r="F915" t="str">
            <v>100</v>
          </cell>
          <cell r="G915">
            <v>12</v>
          </cell>
        </row>
        <row r="916">
          <cell r="A916" t="str">
            <v>104524190-UN</v>
          </cell>
          <cell r="B916" t="str">
            <v>104524190</v>
          </cell>
          <cell r="C916" t="str">
            <v>UN</v>
          </cell>
          <cell r="D916" t="str">
            <v>UN</v>
          </cell>
          <cell r="E916" t="str">
            <v>HAWA</v>
          </cell>
          <cell r="F916" t="str">
            <v>100</v>
          </cell>
          <cell r="G916">
            <v>1</v>
          </cell>
        </row>
        <row r="917">
          <cell r="A917" t="str">
            <v>104524200-C12</v>
          </cell>
          <cell r="B917" t="str">
            <v>104524200</v>
          </cell>
          <cell r="C917" t="str">
            <v>C12</v>
          </cell>
          <cell r="D917" t="str">
            <v>UN</v>
          </cell>
          <cell r="E917" t="str">
            <v>HAWA</v>
          </cell>
          <cell r="F917" t="str">
            <v>100</v>
          </cell>
          <cell r="G917">
            <v>12</v>
          </cell>
        </row>
        <row r="918">
          <cell r="A918" t="str">
            <v>104524200-UN</v>
          </cell>
          <cell r="B918" t="str">
            <v>104524200</v>
          </cell>
          <cell r="C918" t="str">
            <v>UN</v>
          </cell>
          <cell r="D918" t="str">
            <v>UN</v>
          </cell>
          <cell r="E918" t="str">
            <v>HAWA</v>
          </cell>
          <cell r="F918" t="str">
            <v>100</v>
          </cell>
          <cell r="G918">
            <v>1</v>
          </cell>
        </row>
        <row r="919">
          <cell r="A919" t="str">
            <v>104524220-1Q</v>
          </cell>
          <cell r="B919" t="str">
            <v>104524220</v>
          </cell>
          <cell r="C919" t="str">
            <v>1Q</v>
          </cell>
          <cell r="D919" t="str">
            <v>UN</v>
          </cell>
          <cell r="E919" t="str">
            <v>HAWA</v>
          </cell>
          <cell r="F919" t="str">
            <v>350</v>
          </cell>
          <cell r="G919">
            <v>1000</v>
          </cell>
        </row>
        <row r="920">
          <cell r="A920" t="str">
            <v>104524220-C10</v>
          </cell>
          <cell r="B920" t="str">
            <v>104524220</v>
          </cell>
          <cell r="C920" t="str">
            <v>C10</v>
          </cell>
          <cell r="D920" t="str">
            <v>UN</v>
          </cell>
          <cell r="E920" t="str">
            <v>HAWA</v>
          </cell>
          <cell r="F920" t="str">
            <v>350</v>
          </cell>
          <cell r="G920">
            <v>10000</v>
          </cell>
        </row>
        <row r="921">
          <cell r="A921" t="str">
            <v>104524220-UN</v>
          </cell>
          <cell r="B921" t="str">
            <v>104524220</v>
          </cell>
          <cell r="C921" t="str">
            <v>UN</v>
          </cell>
          <cell r="D921" t="str">
            <v>UN</v>
          </cell>
          <cell r="E921" t="str">
            <v>HAWA</v>
          </cell>
          <cell r="F921" t="str">
            <v>350</v>
          </cell>
          <cell r="G921">
            <v>1</v>
          </cell>
        </row>
        <row r="922">
          <cell r="A922" t="str">
            <v>104524230-C10</v>
          </cell>
          <cell r="B922" t="str">
            <v>104524230</v>
          </cell>
          <cell r="C922" t="str">
            <v>C10</v>
          </cell>
          <cell r="D922" t="str">
            <v>UN</v>
          </cell>
          <cell r="E922" t="str">
            <v>HAWA</v>
          </cell>
          <cell r="F922" t="str">
            <v>350</v>
          </cell>
          <cell r="G922">
            <v>1000</v>
          </cell>
        </row>
        <row r="923">
          <cell r="A923" t="str">
            <v>104524230-UN</v>
          </cell>
          <cell r="B923" t="str">
            <v>104524230</v>
          </cell>
          <cell r="C923" t="str">
            <v>UN</v>
          </cell>
          <cell r="D923" t="str">
            <v>UN</v>
          </cell>
          <cell r="E923" t="str">
            <v>HAWA</v>
          </cell>
          <cell r="F923" t="str">
            <v>350</v>
          </cell>
          <cell r="G923">
            <v>1</v>
          </cell>
        </row>
        <row r="924">
          <cell r="A924" t="str">
            <v>104524230-Z00</v>
          </cell>
          <cell r="B924" t="str">
            <v>104524230</v>
          </cell>
          <cell r="C924" t="str">
            <v>Z00</v>
          </cell>
          <cell r="D924" t="str">
            <v>UN</v>
          </cell>
          <cell r="E924" t="str">
            <v>HAWA</v>
          </cell>
          <cell r="F924" t="str">
            <v>350</v>
          </cell>
          <cell r="G924">
            <v>100</v>
          </cell>
        </row>
        <row r="925">
          <cell r="A925" t="str">
            <v>104524240-C10</v>
          </cell>
          <cell r="B925" t="str">
            <v>104524240</v>
          </cell>
          <cell r="C925" t="str">
            <v>C10</v>
          </cell>
          <cell r="D925" t="str">
            <v>UN</v>
          </cell>
          <cell r="E925" t="str">
            <v>HAWA</v>
          </cell>
          <cell r="F925" t="str">
            <v>350</v>
          </cell>
          <cell r="G925">
            <v>1000</v>
          </cell>
        </row>
        <row r="926">
          <cell r="A926" t="str">
            <v>104524240-UN</v>
          </cell>
          <cell r="B926" t="str">
            <v>104524240</v>
          </cell>
          <cell r="C926" t="str">
            <v>UN</v>
          </cell>
          <cell r="D926" t="str">
            <v>UN</v>
          </cell>
          <cell r="E926" t="str">
            <v>HAWA</v>
          </cell>
          <cell r="F926" t="str">
            <v>350</v>
          </cell>
          <cell r="G926">
            <v>1</v>
          </cell>
        </row>
        <row r="927">
          <cell r="A927" t="str">
            <v>104524240-Z00</v>
          </cell>
          <cell r="B927" t="str">
            <v>104524240</v>
          </cell>
          <cell r="C927" t="str">
            <v>Z00</v>
          </cell>
          <cell r="D927" t="str">
            <v>UN</v>
          </cell>
          <cell r="E927" t="str">
            <v>HAWA</v>
          </cell>
          <cell r="F927" t="str">
            <v>350</v>
          </cell>
          <cell r="G927">
            <v>100</v>
          </cell>
        </row>
        <row r="928">
          <cell r="A928" t="str">
            <v>104524250-C10</v>
          </cell>
          <cell r="B928" t="str">
            <v>104524250</v>
          </cell>
          <cell r="C928" t="str">
            <v>C10</v>
          </cell>
          <cell r="D928" t="str">
            <v>UN</v>
          </cell>
          <cell r="E928" t="str">
            <v>HAWA</v>
          </cell>
          <cell r="F928" t="str">
            <v>350</v>
          </cell>
          <cell r="G928">
            <v>1000</v>
          </cell>
        </row>
        <row r="929">
          <cell r="A929" t="str">
            <v>104524250-UN</v>
          </cell>
          <cell r="B929" t="str">
            <v>104524250</v>
          </cell>
          <cell r="C929" t="str">
            <v>UN</v>
          </cell>
          <cell r="D929" t="str">
            <v>UN</v>
          </cell>
          <cell r="E929" t="str">
            <v>HAWA</v>
          </cell>
          <cell r="F929" t="str">
            <v>350</v>
          </cell>
          <cell r="G929">
            <v>1</v>
          </cell>
        </row>
        <row r="930">
          <cell r="A930" t="str">
            <v>104524250-Z00</v>
          </cell>
          <cell r="B930" t="str">
            <v>104524250</v>
          </cell>
          <cell r="C930" t="str">
            <v>Z00</v>
          </cell>
          <cell r="D930" t="str">
            <v>UN</v>
          </cell>
          <cell r="E930" t="str">
            <v>HAWA</v>
          </cell>
          <cell r="F930" t="str">
            <v>350</v>
          </cell>
          <cell r="G930">
            <v>100</v>
          </cell>
        </row>
        <row r="931">
          <cell r="A931" t="str">
            <v>104524260-C10</v>
          </cell>
          <cell r="B931" t="str">
            <v>104524260</v>
          </cell>
          <cell r="C931" t="str">
            <v>C10</v>
          </cell>
          <cell r="D931" t="str">
            <v>UN</v>
          </cell>
          <cell r="E931" t="str">
            <v>HAWA</v>
          </cell>
          <cell r="F931" t="str">
            <v>350</v>
          </cell>
          <cell r="G931">
            <v>1000</v>
          </cell>
        </row>
        <row r="932">
          <cell r="A932" t="str">
            <v>104524260-UN</v>
          </cell>
          <cell r="B932" t="str">
            <v>104524260</v>
          </cell>
          <cell r="C932" t="str">
            <v>UN</v>
          </cell>
          <cell r="D932" t="str">
            <v>UN</v>
          </cell>
          <cell r="E932" t="str">
            <v>HAWA</v>
          </cell>
          <cell r="F932" t="str">
            <v>350</v>
          </cell>
          <cell r="G932">
            <v>1</v>
          </cell>
        </row>
        <row r="933">
          <cell r="A933" t="str">
            <v>104524260-Z00</v>
          </cell>
          <cell r="B933" t="str">
            <v>104524260</v>
          </cell>
          <cell r="C933" t="str">
            <v>Z00</v>
          </cell>
          <cell r="D933" t="str">
            <v>UN</v>
          </cell>
          <cell r="E933" t="str">
            <v>HAWA</v>
          </cell>
          <cell r="F933" t="str">
            <v>350</v>
          </cell>
          <cell r="G933">
            <v>100</v>
          </cell>
        </row>
        <row r="934">
          <cell r="A934" t="str">
            <v>104524270-UN</v>
          </cell>
          <cell r="B934" t="str">
            <v>104524270</v>
          </cell>
          <cell r="C934" t="str">
            <v>UN</v>
          </cell>
          <cell r="D934" t="str">
            <v>UN</v>
          </cell>
          <cell r="E934" t="str">
            <v>HAWA</v>
          </cell>
          <cell r="F934" t="str">
            <v>350</v>
          </cell>
          <cell r="G934">
            <v>1</v>
          </cell>
        </row>
        <row r="935">
          <cell r="A935" t="str">
            <v>104524270-V28</v>
          </cell>
          <cell r="B935" t="str">
            <v>104524270</v>
          </cell>
          <cell r="C935" t="str">
            <v>V28</v>
          </cell>
          <cell r="D935" t="str">
            <v>UN</v>
          </cell>
          <cell r="E935" t="str">
            <v>HAWA</v>
          </cell>
          <cell r="F935" t="str">
            <v>350</v>
          </cell>
          <cell r="G935">
            <v>528</v>
          </cell>
        </row>
        <row r="936">
          <cell r="A936" t="str">
            <v>104524300-KG</v>
          </cell>
          <cell r="B936" t="str">
            <v>104524300</v>
          </cell>
          <cell r="C936" t="str">
            <v>KG</v>
          </cell>
          <cell r="D936" t="str">
            <v>KG</v>
          </cell>
          <cell r="E936" t="str">
            <v>HAWA</v>
          </cell>
          <cell r="F936" t="str">
            <v>360</v>
          </cell>
          <cell r="G936">
            <v>1</v>
          </cell>
        </row>
        <row r="937">
          <cell r="A937" t="str">
            <v>104524310-C12</v>
          </cell>
          <cell r="B937" t="str">
            <v>104524310</v>
          </cell>
          <cell r="C937" t="str">
            <v>C12</v>
          </cell>
          <cell r="D937" t="str">
            <v>UN</v>
          </cell>
          <cell r="E937" t="str">
            <v>HAWA</v>
          </cell>
          <cell r="F937" t="str">
            <v>430</v>
          </cell>
          <cell r="G937">
            <v>12</v>
          </cell>
        </row>
        <row r="938">
          <cell r="A938" t="str">
            <v>104524310-UN</v>
          </cell>
          <cell r="B938" t="str">
            <v>104524310</v>
          </cell>
          <cell r="C938" t="str">
            <v>UN</v>
          </cell>
          <cell r="D938" t="str">
            <v>UN</v>
          </cell>
          <cell r="E938" t="str">
            <v>HAWA</v>
          </cell>
          <cell r="F938" t="str">
            <v>430</v>
          </cell>
          <cell r="G938">
            <v>1</v>
          </cell>
        </row>
        <row r="939">
          <cell r="A939" t="str">
            <v>104524330-C06</v>
          </cell>
          <cell r="B939" t="str">
            <v>104524330</v>
          </cell>
          <cell r="C939" t="str">
            <v>C06</v>
          </cell>
          <cell r="D939" t="str">
            <v>UN</v>
          </cell>
          <cell r="E939" t="str">
            <v>HAWA</v>
          </cell>
          <cell r="F939" t="str">
            <v>430</v>
          </cell>
          <cell r="G939">
            <v>6</v>
          </cell>
        </row>
        <row r="940">
          <cell r="A940" t="str">
            <v>104524330-UN</v>
          </cell>
          <cell r="B940" t="str">
            <v>104524330</v>
          </cell>
          <cell r="C940" t="str">
            <v>UN</v>
          </cell>
          <cell r="D940" t="str">
            <v>UN</v>
          </cell>
          <cell r="E940" t="str">
            <v>HAWA</v>
          </cell>
          <cell r="F940" t="str">
            <v>430</v>
          </cell>
          <cell r="G940">
            <v>1</v>
          </cell>
        </row>
        <row r="941">
          <cell r="A941" t="str">
            <v>104524370-C24</v>
          </cell>
          <cell r="B941" t="str">
            <v>104524370</v>
          </cell>
          <cell r="C941" t="str">
            <v>C24</v>
          </cell>
          <cell r="D941" t="str">
            <v>UN</v>
          </cell>
          <cell r="E941" t="str">
            <v>HAWA</v>
          </cell>
          <cell r="F941" t="str">
            <v>350</v>
          </cell>
          <cell r="G941">
            <v>24</v>
          </cell>
        </row>
        <row r="942">
          <cell r="A942" t="str">
            <v>104524370-UN</v>
          </cell>
          <cell r="B942" t="str">
            <v>104524370</v>
          </cell>
          <cell r="C942" t="str">
            <v>UN</v>
          </cell>
          <cell r="D942" t="str">
            <v>UN</v>
          </cell>
          <cell r="E942" t="str">
            <v>HAWA</v>
          </cell>
          <cell r="F942" t="str">
            <v>350</v>
          </cell>
          <cell r="G942">
            <v>1</v>
          </cell>
        </row>
        <row r="943">
          <cell r="A943" t="str">
            <v>104524420-C12</v>
          </cell>
          <cell r="B943" t="str">
            <v>104524420</v>
          </cell>
          <cell r="C943" t="str">
            <v>C12</v>
          </cell>
          <cell r="D943" t="str">
            <v>UN</v>
          </cell>
          <cell r="E943" t="str">
            <v>HAWA</v>
          </cell>
          <cell r="F943" t="str">
            <v>350</v>
          </cell>
          <cell r="G943">
            <v>12</v>
          </cell>
        </row>
        <row r="944">
          <cell r="A944" t="str">
            <v>104524420-UN</v>
          </cell>
          <cell r="B944" t="str">
            <v>104524420</v>
          </cell>
          <cell r="C944" t="str">
            <v>UN</v>
          </cell>
          <cell r="D944" t="str">
            <v>UN</v>
          </cell>
          <cell r="E944" t="str">
            <v>HAWA</v>
          </cell>
          <cell r="F944" t="str">
            <v>350</v>
          </cell>
          <cell r="G944">
            <v>1</v>
          </cell>
        </row>
        <row r="945">
          <cell r="A945" t="str">
            <v>104524440-C30</v>
          </cell>
          <cell r="B945" t="str">
            <v>104524440</v>
          </cell>
          <cell r="C945" t="str">
            <v>C30</v>
          </cell>
          <cell r="D945" t="str">
            <v>UN</v>
          </cell>
          <cell r="E945" t="str">
            <v>HAWA</v>
          </cell>
          <cell r="F945" t="str">
            <v>350</v>
          </cell>
          <cell r="G945">
            <v>30</v>
          </cell>
        </row>
        <row r="946">
          <cell r="A946" t="str">
            <v>104524440-UN</v>
          </cell>
          <cell r="B946" t="str">
            <v>104524440</v>
          </cell>
          <cell r="C946" t="str">
            <v>UN</v>
          </cell>
          <cell r="D946" t="str">
            <v>UN</v>
          </cell>
          <cell r="E946" t="str">
            <v>HAWA</v>
          </cell>
          <cell r="F946" t="str">
            <v>350</v>
          </cell>
          <cell r="G946">
            <v>1</v>
          </cell>
        </row>
        <row r="947">
          <cell r="A947" t="str">
            <v>104524450-C30</v>
          </cell>
          <cell r="B947" t="str">
            <v>104524450</v>
          </cell>
          <cell r="C947" t="str">
            <v>C30</v>
          </cell>
          <cell r="D947" t="str">
            <v>UN</v>
          </cell>
          <cell r="E947" t="str">
            <v>HAWA</v>
          </cell>
          <cell r="F947" t="str">
            <v>350</v>
          </cell>
          <cell r="G947">
            <v>30</v>
          </cell>
        </row>
        <row r="948">
          <cell r="A948" t="str">
            <v>104524450-UN</v>
          </cell>
          <cell r="B948" t="str">
            <v>104524450</v>
          </cell>
          <cell r="C948" t="str">
            <v>UN</v>
          </cell>
          <cell r="D948" t="str">
            <v>UN</v>
          </cell>
          <cell r="E948" t="str">
            <v>HAWA</v>
          </cell>
          <cell r="F948" t="str">
            <v>350</v>
          </cell>
          <cell r="G948">
            <v>1</v>
          </cell>
        </row>
        <row r="949">
          <cell r="A949" t="str">
            <v>104524490-C10</v>
          </cell>
          <cell r="B949" t="str">
            <v>104524490</v>
          </cell>
          <cell r="C949" t="str">
            <v>C10</v>
          </cell>
          <cell r="D949" t="str">
            <v>UN</v>
          </cell>
          <cell r="E949" t="str">
            <v>HAWA</v>
          </cell>
          <cell r="F949" t="str">
            <v>350</v>
          </cell>
          <cell r="G949">
            <v>10</v>
          </cell>
        </row>
        <row r="950">
          <cell r="A950" t="str">
            <v>104524490-UN</v>
          </cell>
          <cell r="B950" t="str">
            <v>104524490</v>
          </cell>
          <cell r="C950" t="str">
            <v>UN</v>
          </cell>
          <cell r="D950" t="str">
            <v>UN</v>
          </cell>
          <cell r="E950" t="str">
            <v>HAWA</v>
          </cell>
          <cell r="F950" t="str">
            <v>350</v>
          </cell>
          <cell r="G950">
            <v>1</v>
          </cell>
        </row>
        <row r="951">
          <cell r="A951" t="str">
            <v>104524500-C10</v>
          </cell>
          <cell r="B951" t="str">
            <v>104524500</v>
          </cell>
          <cell r="C951" t="str">
            <v>C10</v>
          </cell>
          <cell r="D951" t="str">
            <v>UN</v>
          </cell>
          <cell r="E951" t="str">
            <v>HAWA</v>
          </cell>
          <cell r="F951" t="str">
            <v>350</v>
          </cell>
          <cell r="G951">
            <v>10</v>
          </cell>
        </row>
        <row r="952">
          <cell r="A952" t="str">
            <v>104524500-UN</v>
          </cell>
          <cell r="B952" t="str">
            <v>104524500</v>
          </cell>
          <cell r="C952" t="str">
            <v>UN</v>
          </cell>
          <cell r="D952" t="str">
            <v>UN</v>
          </cell>
          <cell r="E952" t="str">
            <v>HAWA</v>
          </cell>
          <cell r="F952" t="str">
            <v>350</v>
          </cell>
          <cell r="G952">
            <v>1</v>
          </cell>
        </row>
        <row r="953">
          <cell r="A953" t="str">
            <v>104524510-C10</v>
          </cell>
          <cell r="B953" t="str">
            <v>104524510</v>
          </cell>
          <cell r="C953" t="str">
            <v>C10</v>
          </cell>
          <cell r="D953" t="str">
            <v>UN</v>
          </cell>
          <cell r="E953" t="str">
            <v>HAWA</v>
          </cell>
          <cell r="F953" t="str">
            <v>350</v>
          </cell>
          <cell r="G953">
            <v>10</v>
          </cell>
        </row>
        <row r="954">
          <cell r="A954" t="str">
            <v>104524510-UN</v>
          </cell>
          <cell r="B954" t="str">
            <v>104524510</v>
          </cell>
          <cell r="C954" t="str">
            <v>UN</v>
          </cell>
          <cell r="D954" t="str">
            <v>UN</v>
          </cell>
          <cell r="E954" t="str">
            <v>HAWA</v>
          </cell>
          <cell r="F954" t="str">
            <v>350</v>
          </cell>
          <cell r="G954">
            <v>1</v>
          </cell>
        </row>
        <row r="955">
          <cell r="A955" t="str">
            <v>104524520-C10</v>
          </cell>
          <cell r="B955" t="str">
            <v>104524520</v>
          </cell>
          <cell r="C955" t="str">
            <v>C10</v>
          </cell>
          <cell r="D955" t="str">
            <v>UN</v>
          </cell>
          <cell r="E955" t="str">
            <v>HAWA</v>
          </cell>
          <cell r="F955" t="str">
            <v>350</v>
          </cell>
          <cell r="G955">
            <v>10</v>
          </cell>
        </row>
        <row r="956">
          <cell r="A956" t="str">
            <v>104524520-UN</v>
          </cell>
          <cell r="B956" t="str">
            <v>104524520</v>
          </cell>
          <cell r="C956" t="str">
            <v>UN</v>
          </cell>
          <cell r="D956" t="str">
            <v>UN</v>
          </cell>
          <cell r="E956" t="str">
            <v>HAWA</v>
          </cell>
          <cell r="F956" t="str">
            <v>350</v>
          </cell>
          <cell r="G956">
            <v>1</v>
          </cell>
        </row>
        <row r="957">
          <cell r="A957" t="str">
            <v>104524530-C12</v>
          </cell>
          <cell r="B957" t="str">
            <v>104524530</v>
          </cell>
          <cell r="C957" t="str">
            <v>C12</v>
          </cell>
          <cell r="D957" t="str">
            <v>KG</v>
          </cell>
          <cell r="E957" t="str">
            <v>HAWA</v>
          </cell>
          <cell r="F957" t="str">
            <v>430</v>
          </cell>
          <cell r="G957">
            <v>12</v>
          </cell>
        </row>
        <row r="958">
          <cell r="A958" t="str">
            <v>104524530-KG</v>
          </cell>
          <cell r="B958" t="str">
            <v>104524530</v>
          </cell>
          <cell r="C958" t="str">
            <v>KG</v>
          </cell>
          <cell r="D958" t="str">
            <v>KG</v>
          </cell>
          <cell r="E958" t="str">
            <v>HAWA</v>
          </cell>
          <cell r="F958" t="str">
            <v>430</v>
          </cell>
          <cell r="G958">
            <v>1</v>
          </cell>
        </row>
        <row r="959">
          <cell r="A959" t="str">
            <v>104524540-C12</v>
          </cell>
          <cell r="B959" t="str">
            <v>104524540</v>
          </cell>
          <cell r="C959" t="str">
            <v>C12</v>
          </cell>
          <cell r="D959" t="str">
            <v>KG</v>
          </cell>
          <cell r="E959" t="str">
            <v>HAWA</v>
          </cell>
          <cell r="F959" t="str">
            <v>430</v>
          </cell>
          <cell r="G959">
            <v>12</v>
          </cell>
        </row>
        <row r="960">
          <cell r="A960" t="str">
            <v>104524540-KG</v>
          </cell>
          <cell r="B960" t="str">
            <v>104524540</v>
          </cell>
          <cell r="C960" t="str">
            <v>KG</v>
          </cell>
          <cell r="D960" t="str">
            <v>KG</v>
          </cell>
          <cell r="E960" t="str">
            <v>HAWA</v>
          </cell>
          <cell r="F960" t="str">
            <v>430</v>
          </cell>
          <cell r="G960">
            <v>1</v>
          </cell>
        </row>
        <row r="961">
          <cell r="A961" t="str">
            <v>104524570-AJ</v>
          </cell>
          <cell r="B961" t="str">
            <v>104524570</v>
          </cell>
          <cell r="C961" t="str">
            <v>AJ</v>
          </cell>
          <cell r="D961" t="str">
            <v>AJ</v>
          </cell>
          <cell r="E961" t="str">
            <v>HAWA</v>
          </cell>
          <cell r="F961" t="str">
            <v>350</v>
          </cell>
          <cell r="G961">
            <v>1</v>
          </cell>
        </row>
        <row r="962">
          <cell r="A962" t="str">
            <v>104524590-UN</v>
          </cell>
          <cell r="B962" t="str">
            <v>104524590</v>
          </cell>
          <cell r="C962" t="str">
            <v>UN</v>
          </cell>
          <cell r="D962" t="str">
            <v>UN</v>
          </cell>
          <cell r="E962" t="str">
            <v>HAWA</v>
          </cell>
          <cell r="F962" t="str">
            <v>350</v>
          </cell>
          <cell r="G962">
            <v>1</v>
          </cell>
        </row>
        <row r="963">
          <cell r="A963" t="str">
            <v>104524590-V00</v>
          </cell>
          <cell r="B963" t="str">
            <v>104524590</v>
          </cell>
          <cell r="C963" t="str">
            <v>V00</v>
          </cell>
          <cell r="D963" t="str">
            <v>UN</v>
          </cell>
          <cell r="E963" t="str">
            <v>HAWA</v>
          </cell>
          <cell r="F963" t="str">
            <v>350</v>
          </cell>
          <cell r="G963">
            <v>500</v>
          </cell>
        </row>
        <row r="964">
          <cell r="A964" t="str">
            <v>104524600-1Q</v>
          </cell>
          <cell r="B964" t="str">
            <v>104524600</v>
          </cell>
          <cell r="C964" t="str">
            <v>1Q</v>
          </cell>
          <cell r="D964" t="str">
            <v>UN</v>
          </cell>
          <cell r="E964" t="str">
            <v>HAWA</v>
          </cell>
          <cell r="F964" t="str">
            <v>350</v>
          </cell>
          <cell r="G964">
            <v>1000</v>
          </cell>
        </row>
        <row r="965">
          <cell r="A965" t="str">
            <v>104524600-UN</v>
          </cell>
          <cell r="B965" t="str">
            <v>104524600</v>
          </cell>
          <cell r="C965" t="str">
            <v>UN</v>
          </cell>
          <cell r="D965" t="str">
            <v>UN</v>
          </cell>
          <cell r="E965" t="str">
            <v>HAWA</v>
          </cell>
          <cell r="F965" t="str">
            <v>350</v>
          </cell>
          <cell r="G965">
            <v>1</v>
          </cell>
        </row>
        <row r="966">
          <cell r="A966" t="str">
            <v>104524610-1Q</v>
          </cell>
          <cell r="B966" t="str">
            <v>104524610</v>
          </cell>
          <cell r="C966" t="str">
            <v>1Q</v>
          </cell>
          <cell r="D966" t="str">
            <v>UN</v>
          </cell>
          <cell r="E966" t="str">
            <v>HAWA</v>
          </cell>
          <cell r="F966" t="str">
            <v>350</v>
          </cell>
          <cell r="G966">
            <v>1000</v>
          </cell>
        </row>
        <row r="967">
          <cell r="A967" t="str">
            <v>104524610-UN</v>
          </cell>
          <cell r="B967" t="str">
            <v>104524610</v>
          </cell>
          <cell r="C967" t="str">
            <v>UN</v>
          </cell>
          <cell r="D967" t="str">
            <v>UN</v>
          </cell>
          <cell r="E967" t="str">
            <v>HAWA</v>
          </cell>
          <cell r="F967" t="str">
            <v>350</v>
          </cell>
          <cell r="G967">
            <v>1</v>
          </cell>
        </row>
        <row r="968">
          <cell r="A968" t="str">
            <v>104524660-C06</v>
          </cell>
          <cell r="B968" t="str">
            <v>104524660</v>
          </cell>
          <cell r="C968" t="str">
            <v>C06</v>
          </cell>
          <cell r="D968" t="str">
            <v>UN</v>
          </cell>
          <cell r="E968" t="str">
            <v>HAWA</v>
          </cell>
          <cell r="F968" t="str">
            <v>130</v>
          </cell>
          <cell r="G968">
            <v>6</v>
          </cell>
        </row>
        <row r="969">
          <cell r="A969" t="str">
            <v>104524660-UN</v>
          </cell>
          <cell r="B969" t="str">
            <v>104524660</v>
          </cell>
          <cell r="C969" t="str">
            <v>UN</v>
          </cell>
          <cell r="D969" t="str">
            <v>UN</v>
          </cell>
          <cell r="E969" t="str">
            <v>HAWA</v>
          </cell>
          <cell r="F969" t="str">
            <v>130</v>
          </cell>
          <cell r="G969">
            <v>1</v>
          </cell>
        </row>
        <row r="970">
          <cell r="A970" t="str">
            <v>104524690-C10</v>
          </cell>
          <cell r="B970" t="str">
            <v>104524690</v>
          </cell>
          <cell r="C970" t="str">
            <v>C10</v>
          </cell>
          <cell r="D970" t="str">
            <v>UN</v>
          </cell>
          <cell r="E970" t="str">
            <v>HAWA</v>
          </cell>
          <cell r="F970" t="str">
            <v>430</v>
          </cell>
          <cell r="G970">
            <v>10</v>
          </cell>
        </row>
        <row r="971">
          <cell r="A971" t="str">
            <v>104524690-UN</v>
          </cell>
          <cell r="B971" t="str">
            <v>104524690</v>
          </cell>
          <cell r="C971" t="str">
            <v>UN</v>
          </cell>
          <cell r="D971" t="str">
            <v>UN</v>
          </cell>
          <cell r="E971" t="str">
            <v>HAWA</v>
          </cell>
          <cell r="F971" t="str">
            <v>430</v>
          </cell>
          <cell r="G971">
            <v>1</v>
          </cell>
        </row>
        <row r="972">
          <cell r="A972" t="str">
            <v>104524720-C05</v>
          </cell>
          <cell r="B972" t="str">
            <v>104524720</v>
          </cell>
          <cell r="C972" t="str">
            <v>C05</v>
          </cell>
          <cell r="D972" t="str">
            <v>UN</v>
          </cell>
          <cell r="E972" t="str">
            <v>HAWA</v>
          </cell>
          <cell r="F972" t="str">
            <v>430</v>
          </cell>
          <cell r="G972">
            <v>5</v>
          </cell>
        </row>
        <row r="973">
          <cell r="A973" t="str">
            <v>104524720-C10</v>
          </cell>
          <cell r="B973" t="str">
            <v>104524720</v>
          </cell>
          <cell r="C973" t="str">
            <v>C10</v>
          </cell>
          <cell r="D973" t="str">
            <v>UN</v>
          </cell>
          <cell r="E973" t="str">
            <v>HAWA</v>
          </cell>
          <cell r="F973" t="str">
            <v>430</v>
          </cell>
          <cell r="G973">
            <v>10</v>
          </cell>
        </row>
        <row r="974">
          <cell r="A974" t="str">
            <v>104524720-UN</v>
          </cell>
          <cell r="B974" t="str">
            <v>104524720</v>
          </cell>
          <cell r="C974" t="str">
            <v>UN</v>
          </cell>
          <cell r="D974" t="str">
            <v>UN</v>
          </cell>
          <cell r="E974" t="str">
            <v>HAWA</v>
          </cell>
          <cell r="F974" t="str">
            <v>430</v>
          </cell>
          <cell r="G974">
            <v>1</v>
          </cell>
        </row>
        <row r="975">
          <cell r="A975" t="str">
            <v>104524750-C12</v>
          </cell>
          <cell r="B975" t="str">
            <v>104524750</v>
          </cell>
          <cell r="C975" t="str">
            <v>C12</v>
          </cell>
          <cell r="D975" t="str">
            <v>UN</v>
          </cell>
          <cell r="E975" t="str">
            <v>HAWA</v>
          </cell>
          <cell r="F975" t="str">
            <v>350</v>
          </cell>
          <cell r="G975">
            <v>12</v>
          </cell>
        </row>
        <row r="976">
          <cell r="A976" t="str">
            <v>104524750-UN</v>
          </cell>
          <cell r="B976" t="str">
            <v>104524750</v>
          </cell>
          <cell r="C976" t="str">
            <v>UN</v>
          </cell>
          <cell r="D976" t="str">
            <v>UN</v>
          </cell>
          <cell r="E976" t="str">
            <v>HAWA</v>
          </cell>
          <cell r="F976" t="str">
            <v>350</v>
          </cell>
          <cell r="G976">
            <v>1</v>
          </cell>
        </row>
        <row r="977">
          <cell r="A977" t="str">
            <v>104524780-UN</v>
          </cell>
          <cell r="B977" t="str">
            <v>104524780</v>
          </cell>
          <cell r="C977" t="str">
            <v>UN</v>
          </cell>
          <cell r="D977" t="str">
            <v>UN</v>
          </cell>
          <cell r="E977" t="str">
            <v>HAWA</v>
          </cell>
          <cell r="F977" t="str">
            <v>350</v>
          </cell>
          <cell r="G977">
            <v>1</v>
          </cell>
        </row>
        <row r="978">
          <cell r="A978" t="str">
            <v>104524790-UN</v>
          </cell>
          <cell r="B978" t="str">
            <v>104524790</v>
          </cell>
          <cell r="C978" t="str">
            <v>UN</v>
          </cell>
          <cell r="D978" t="str">
            <v>UN</v>
          </cell>
          <cell r="E978" t="str">
            <v>HAWA</v>
          </cell>
          <cell r="F978" t="str">
            <v>350</v>
          </cell>
          <cell r="G978">
            <v>1</v>
          </cell>
        </row>
        <row r="979">
          <cell r="A979" t="str">
            <v>104524800-UN</v>
          </cell>
          <cell r="B979" t="str">
            <v>104524800</v>
          </cell>
          <cell r="C979" t="str">
            <v>UN</v>
          </cell>
          <cell r="D979" t="str">
            <v>UN</v>
          </cell>
          <cell r="E979" t="str">
            <v>HAWA</v>
          </cell>
          <cell r="F979" t="str">
            <v>350</v>
          </cell>
          <cell r="G979">
            <v>1</v>
          </cell>
        </row>
        <row r="980">
          <cell r="A980" t="str">
            <v>104524840-C24</v>
          </cell>
          <cell r="B980" t="str">
            <v>104524840</v>
          </cell>
          <cell r="C980" t="str">
            <v>C24</v>
          </cell>
          <cell r="D980" t="str">
            <v>UN</v>
          </cell>
          <cell r="E980" t="str">
            <v>HAWA</v>
          </cell>
          <cell r="F980" t="str">
            <v>430</v>
          </cell>
          <cell r="G980">
            <v>24</v>
          </cell>
        </row>
        <row r="981">
          <cell r="A981" t="str">
            <v>104524840-UN</v>
          </cell>
          <cell r="B981" t="str">
            <v>104524840</v>
          </cell>
          <cell r="C981" t="str">
            <v>UN</v>
          </cell>
          <cell r="D981" t="str">
            <v>UN</v>
          </cell>
          <cell r="E981" t="str">
            <v>HAWA</v>
          </cell>
          <cell r="F981" t="str">
            <v>430</v>
          </cell>
          <cell r="G981">
            <v>1</v>
          </cell>
        </row>
        <row r="982">
          <cell r="A982" t="str">
            <v>104524930-C25</v>
          </cell>
          <cell r="B982" t="str">
            <v>104524930</v>
          </cell>
          <cell r="C982" t="str">
            <v>C25</v>
          </cell>
          <cell r="D982" t="str">
            <v>UN</v>
          </cell>
          <cell r="E982" t="str">
            <v>HAWA</v>
          </cell>
          <cell r="F982" t="str">
            <v>240</v>
          </cell>
          <cell r="G982">
            <v>5000</v>
          </cell>
        </row>
        <row r="983">
          <cell r="A983" t="str">
            <v>104524930-UN</v>
          </cell>
          <cell r="B983" t="str">
            <v>104524930</v>
          </cell>
          <cell r="C983" t="str">
            <v>UN</v>
          </cell>
          <cell r="D983" t="str">
            <v>UN</v>
          </cell>
          <cell r="E983" t="str">
            <v>HAWA</v>
          </cell>
          <cell r="F983" t="str">
            <v>240</v>
          </cell>
          <cell r="G983">
            <v>1</v>
          </cell>
        </row>
        <row r="984">
          <cell r="A984" t="str">
            <v>104524930-Y00</v>
          </cell>
          <cell r="B984" t="str">
            <v>104524930</v>
          </cell>
          <cell r="C984" t="str">
            <v>Y00</v>
          </cell>
          <cell r="D984" t="str">
            <v>UN</v>
          </cell>
          <cell r="E984" t="str">
            <v>HAWA</v>
          </cell>
          <cell r="F984" t="str">
            <v>240</v>
          </cell>
          <cell r="G984">
            <v>200</v>
          </cell>
        </row>
        <row r="985">
          <cell r="A985" t="str">
            <v>104524940-CJ</v>
          </cell>
          <cell r="B985" t="str">
            <v>104524940</v>
          </cell>
          <cell r="C985" t="str">
            <v>CJ</v>
          </cell>
          <cell r="D985" t="str">
            <v>KG</v>
          </cell>
          <cell r="E985" t="str">
            <v>HAWA</v>
          </cell>
          <cell r="F985" t="str">
            <v>430</v>
          </cell>
          <cell r="G985">
            <v>20</v>
          </cell>
        </row>
        <row r="986">
          <cell r="A986" t="str">
            <v>104524940-KG</v>
          </cell>
          <cell r="B986" t="str">
            <v>104524940</v>
          </cell>
          <cell r="C986" t="str">
            <v>KG</v>
          </cell>
          <cell r="D986" t="str">
            <v>KG</v>
          </cell>
          <cell r="E986" t="str">
            <v>HAWA</v>
          </cell>
          <cell r="F986" t="str">
            <v>430</v>
          </cell>
          <cell r="G986">
            <v>1</v>
          </cell>
        </row>
        <row r="987">
          <cell r="A987" t="str">
            <v>104524980-KG</v>
          </cell>
          <cell r="B987" t="str">
            <v>104524980</v>
          </cell>
          <cell r="C987" t="str">
            <v>KG</v>
          </cell>
          <cell r="D987" t="str">
            <v>KG</v>
          </cell>
          <cell r="E987" t="str">
            <v>HAWA</v>
          </cell>
          <cell r="F987" t="str">
            <v>430</v>
          </cell>
          <cell r="G987">
            <v>1</v>
          </cell>
        </row>
        <row r="988">
          <cell r="A988" t="str">
            <v>104525000-CJ</v>
          </cell>
          <cell r="B988" t="str">
            <v>104525000</v>
          </cell>
          <cell r="C988" t="str">
            <v>CJ</v>
          </cell>
          <cell r="D988" t="str">
            <v>KG</v>
          </cell>
          <cell r="E988" t="str">
            <v>HAWA</v>
          </cell>
          <cell r="F988" t="str">
            <v>430</v>
          </cell>
          <cell r="G988">
            <v>41</v>
          </cell>
        </row>
        <row r="989">
          <cell r="A989" t="str">
            <v>104525000-KG</v>
          </cell>
          <cell r="B989" t="str">
            <v>104525000</v>
          </cell>
          <cell r="C989" t="str">
            <v>KG</v>
          </cell>
          <cell r="D989" t="str">
            <v>KG</v>
          </cell>
          <cell r="E989" t="str">
            <v>HAWA</v>
          </cell>
          <cell r="F989" t="str">
            <v>430</v>
          </cell>
          <cell r="G989">
            <v>1</v>
          </cell>
        </row>
        <row r="990">
          <cell r="A990" t="str">
            <v>104525040-C15</v>
          </cell>
          <cell r="B990" t="str">
            <v>104525040</v>
          </cell>
          <cell r="C990" t="str">
            <v>C15</v>
          </cell>
          <cell r="D990" t="str">
            <v>UN</v>
          </cell>
          <cell r="E990" t="str">
            <v>HAWA</v>
          </cell>
          <cell r="F990" t="str">
            <v>430</v>
          </cell>
          <cell r="G990">
            <v>15</v>
          </cell>
        </row>
        <row r="991">
          <cell r="A991" t="str">
            <v>104525040-UN</v>
          </cell>
          <cell r="B991" t="str">
            <v>104525040</v>
          </cell>
          <cell r="C991" t="str">
            <v>UN</v>
          </cell>
          <cell r="D991" t="str">
            <v>UN</v>
          </cell>
          <cell r="E991" t="str">
            <v>HAWA</v>
          </cell>
          <cell r="F991" t="str">
            <v>430</v>
          </cell>
          <cell r="G991">
            <v>1</v>
          </cell>
        </row>
        <row r="992">
          <cell r="A992" t="str">
            <v>104525080-C24</v>
          </cell>
          <cell r="B992" t="str">
            <v>104525080</v>
          </cell>
          <cell r="C992" t="str">
            <v>C24</v>
          </cell>
          <cell r="D992" t="str">
            <v>UN</v>
          </cell>
          <cell r="E992" t="str">
            <v>HAWA</v>
          </cell>
          <cell r="F992" t="str">
            <v>350</v>
          </cell>
          <cell r="G992">
            <v>24</v>
          </cell>
        </row>
        <row r="993">
          <cell r="A993" t="str">
            <v>104525080-UN</v>
          </cell>
          <cell r="B993" t="str">
            <v>104525080</v>
          </cell>
          <cell r="C993" t="str">
            <v>UN</v>
          </cell>
          <cell r="D993" t="str">
            <v>UN</v>
          </cell>
          <cell r="E993" t="str">
            <v>HAWA</v>
          </cell>
          <cell r="F993" t="str">
            <v>350</v>
          </cell>
          <cell r="G993">
            <v>1</v>
          </cell>
        </row>
        <row r="994">
          <cell r="A994" t="str">
            <v>104525110-C10</v>
          </cell>
          <cell r="B994" t="str">
            <v>104525110</v>
          </cell>
          <cell r="C994" t="str">
            <v>C10</v>
          </cell>
          <cell r="D994" t="str">
            <v>UN</v>
          </cell>
          <cell r="E994" t="str">
            <v>HAWA</v>
          </cell>
          <cell r="F994" t="str">
            <v>350</v>
          </cell>
          <cell r="G994">
            <v>10</v>
          </cell>
        </row>
        <row r="995">
          <cell r="A995" t="str">
            <v>104525110-UN</v>
          </cell>
          <cell r="B995" t="str">
            <v>104525110</v>
          </cell>
          <cell r="C995" t="str">
            <v>UN</v>
          </cell>
          <cell r="D995" t="str">
            <v>UN</v>
          </cell>
          <cell r="E995" t="str">
            <v>HAWA</v>
          </cell>
          <cell r="F995" t="str">
            <v>350</v>
          </cell>
          <cell r="G995">
            <v>1</v>
          </cell>
        </row>
        <row r="996">
          <cell r="A996" t="str">
            <v>104525120-C10</v>
          </cell>
          <cell r="B996" t="str">
            <v>104525120</v>
          </cell>
          <cell r="C996" t="str">
            <v>C10</v>
          </cell>
          <cell r="D996" t="str">
            <v>UN</v>
          </cell>
          <cell r="E996" t="str">
            <v>HAWA</v>
          </cell>
          <cell r="F996" t="str">
            <v>350</v>
          </cell>
          <cell r="G996">
            <v>10</v>
          </cell>
        </row>
        <row r="997">
          <cell r="A997" t="str">
            <v>104525120-UN</v>
          </cell>
          <cell r="B997" t="str">
            <v>104525120</v>
          </cell>
          <cell r="C997" t="str">
            <v>UN</v>
          </cell>
          <cell r="D997" t="str">
            <v>UN</v>
          </cell>
          <cell r="E997" t="str">
            <v>HAWA</v>
          </cell>
          <cell r="F997" t="str">
            <v>350</v>
          </cell>
          <cell r="G997">
            <v>1</v>
          </cell>
        </row>
        <row r="998">
          <cell r="A998" t="str">
            <v>104525130-C10</v>
          </cell>
          <cell r="B998" t="str">
            <v>104525130</v>
          </cell>
          <cell r="C998" t="str">
            <v>C10</v>
          </cell>
          <cell r="D998" t="str">
            <v>UN</v>
          </cell>
          <cell r="E998" t="str">
            <v>HAWA</v>
          </cell>
          <cell r="F998" t="str">
            <v>350</v>
          </cell>
          <cell r="G998">
            <v>10</v>
          </cell>
        </row>
        <row r="999">
          <cell r="A999" t="str">
            <v>104525130-UN</v>
          </cell>
          <cell r="B999" t="str">
            <v>104525130</v>
          </cell>
          <cell r="C999" t="str">
            <v>UN</v>
          </cell>
          <cell r="D999" t="str">
            <v>UN</v>
          </cell>
          <cell r="E999" t="str">
            <v>HAWA</v>
          </cell>
          <cell r="F999" t="str">
            <v>350</v>
          </cell>
          <cell r="G999">
            <v>1</v>
          </cell>
        </row>
        <row r="1000">
          <cell r="A1000" t="str">
            <v>104525140-UN</v>
          </cell>
          <cell r="B1000" t="str">
            <v>104525140</v>
          </cell>
          <cell r="C1000" t="str">
            <v>UN</v>
          </cell>
          <cell r="D1000" t="str">
            <v>UN</v>
          </cell>
          <cell r="E1000" t="str">
            <v>HAWA</v>
          </cell>
          <cell r="F1000" t="str">
            <v>350</v>
          </cell>
          <cell r="G1000">
            <v>1</v>
          </cell>
        </row>
        <row r="1001">
          <cell r="A1001" t="str">
            <v>104525140-Z00</v>
          </cell>
          <cell r="B1001" t="str">
            <v>104525140</v>
          </cell>
          <cell r="C1001" t="str">
            <v>Z00</v>
          </cell>
          <cell r="D1001" t="str">
            <v>UN</v>
          </cell>
          <cell r="E1001" t="str">
            <v>HAWA</v>
          </cell>
          <cell r="F1001" t="str">
            <v>350</v>
          </cell>
          <cell r="G1001">
            <v>100</v>
          </cell>
        </row>
        <row r="1002">
          <cell r="A1002" t="str">
            <v>104525180-C12</v>
          </cell>
          <cell r="B1002" t="str">
            <v>104525180</v>
          </cell>
          <cell r="C1002" t="str">
            <v>C12</v>
          </cell>
          <cell r="D1002" t="str">
            <v>UN</v>
          </cell>
          <cell r="E1002" t="str">
            <v>HAWA</v>
          </cell>
          <cell r="F1002" t="str">
            <v>440</v>
          </cell>
          <cell r="G1002">
            <v>12</v>
          </cell>
        </row>
        <row r="1003">
          <cell r="A1003" t="str">
            <v>104525180-UN</v>
          </cell>
          <cell r="B1003" t="str">
            <v>104525180</v>
          </cell>
          <cell r="C1003" t="str">
            <v>UN</v>
          </cell>
          <cell r="D1003" t="str">
            <v>UN</v>
          </cell>
          <cell r="E1003" t="str">
            <v>HAWA</v>
          </cell>
          <cell r="F1003" t="str">
            <v>440</v>
          </cell>
          <cell r="G1003">
            <v>1</v>
          </cell>
        </row>
        <row r="1004">
          <cell r="A1004" t="str">
            <v>104525460-C06</v>
          </cell>
          <cell r="B1004" t="str">
            <v>104525460</v>
          </cell>
          <cell r="C1004" t="str">
            <v>C06</v>
          </cell>
          <cell r="D1004" t="str">
            <v>UN</v>
          </cell>
          <cell r="E1004" t="str">
            <v>HAWA</v>
          </cell>
          <cell r="F1004" t="str">
            <v>350</v>
          </cell>
          <cell r="G1004">
            <v>6</v>
          </cell>
        </row>
        <row r="1005">
          <cell r="A1005" t="str">
            <v>104525460-UN</v>
          </cell>
          <cell r="B1005" t="str">
            <v>104525460</v>
          </cell>
          <cell r="C1005" t="str">
            <v>UN</v>
          </cell>
          <cell r="D1005" t="str">
            <v>UN</v>
          </cell>
          <cell r="E1005" t="str">
            <v>HAWA</v>
          </cell>
          <cell r="F1005" t="str">
            <v>350</v>
          </cell>
          <cell r="G1005">
            <v>1</v>
          </cell>
        </row>
        <row r="1006">
          <cell r="A1006" t="str">
            <v>104525490-C36</v>
          </cell>
          <cell r="B1006" t="str">
            <v>104525490</v>
          </cell>
          <cell r="C1006" t="str">
            <v>C36</v>
          </cell>
          <cell r="D1006" t="str">
            <v>UN</v>
          </cell>
          <cell r="E1006" t="str">
            <v>HAWA</v>
          </cell>
          <cell r="F1006" t="str">
            <v>350</v>
          </cell>
          <cell r="G1006">
            <v>36</v>
          </cell>
        </row>
        <row r="1007">
          <cell r="A1007" t="str">
            <v>104525490-UN</v>
          </cell>
          <cell r="B1007" t="str">
            <v>104525490</v>
          </cell>
          <cell r="C1007" t="str">
            <v>UN</v>
          </cell>
          <cell r="D1007" t="str">
            <v>UN</v>
          </cell>
          <cell r="E1007" t="str">
            <v>HAWA</v>
          </cell>
          <cell r="F1007" t="str">
            <v>350</v>
          </cell>
          <cell r="G1007">
            <v>1</v>
          </cell>
        </row>
        <row r="1008">
          <cell r="A1008" t="str">
            <v>104525770-D10</v>
          </cell>
          <cell r="B1008" t="str">
            <v>104525770</v>
          </cell>
          <cell r="C1008" t="str">
            <v>D10</v>
          </cell>
          <cell r="D1008" t="str">
            <v>UN</v>
          </cell>
          <cell r="E1008" t="str">
            <v>HAWA</v>
          </cell>
          <cell r="F1008" t="str">
            <v>350</v>
          </cell>
          <cell r="G1008">
            <v>10</v>
          </cell>
        </row>
        <row r="1009">
          <cell r="A1009" t="str">
            <v>104525770-UN</v>
          </cell>
          <cell r="B1009" t="str">
            <v>104525770</v>
          </cell>
          <cell r="C1009" t="str">
            <v>UN</v>
          </cell>
          <cell r="D1009" t="str">
            <v>UN</v>
          </cell>
          <cell r="E1009" t="str">
            <v>HAWA</v>
          </cell>
          <cell r="F1009" t="str">
            <v>350</v>
          </cell>
          <cell r="G1009">
            <v>1</v>
          </cell>
        </row>
        <row r="1010">
          <cell r="A1010" t="str">
            <v>104525830-C04</v>
          </cell>
          <cell r="B1010" t="str">
            <v>104525830</v>
          </cell>
          <cell r="C1010" t="str">
            <v>C04</v>
          </cell>
          <cell r="D1010" t="str">
            <v>UN</v>
          </cell>
          <cell r="E1010" t="str">
            <v>HAWA</v>
          </cell>
          <cell r="F1010" t="str">
            <v>430</v>
          </cell>
          <cell r="G1010">
            <v>4</v>
          </cell>
        </row>
        <row r="1011">
          <cell r="A1011" t="str">
            <v>104525830-UN</v>
          </cell>
          <cell r="B1011" t="str">
            <v>104525830</v>
          </cell>
          <cell r="C1011" t="str">
            <v>UN</v>
          </cell>
          <cell r="D1011" t="str">
            <v>UN</v>
          </cell>
          <cell r="E1011" t="str">
            <v>HAWA</v>
          </cell>
          <cell r="F1011" t="str">
            <v>430</v>
          </cell>
          <cell r="G1011">
            <v>1</v>
          </cell>
        </row>
        <row r="1012">
          <cell r="A1012" t="str">
            <v>104526080-C10</v>
          </cell>
          <cell r="B1012" t="str">
            <v>104526080</v>
          </cell>
          <cell r="C1012" t="str">
            <v>C10</v>
          </cell>
          <cell r="D1012" t="str">
            <v>UN</v>
          </cell>
          <cell r="E1012" t="str">
            <v>HAWA</v>
          </cell>
          <cell r="F1012" t="str">
            <v>350</v>
          </cell>
          <cell r="G1012">
            <v>10</v>
          </cell>
        </row>
        <row r="1013">
          <cell r="A1013" t="str">
            <v>104526080-UN</v>
          </cell>
          <cell r="B1013" t="str">
            <v>104526080</v>
          </cell>
          <cell r="C1013" t="str">
            <v>UN</v>
          </cell>
          <cell r="D1013" t="str">
            <v>UN</v>
          </cell>
          <cell r="E1013" t="str">
            <v>HAWA</v>
          </cell>
          <cell r="F1013" t="str">
            <v>350</v>
          </cell>
          <cell r="G1013">
            <v>1</v>
          </cell>
        </row>
        <row r="1014">
          <cell r="A1014" t="str">
            <v>104526090-C10</v>
          </cell>
          <cell r="B1014" t="str">
            <v>104526090</v>
          </cell>
          <cell r="C1014" t="str">
            <v>C10</v>
          </cell>
          <cell r="D1014" t="str">
            <v>UN</v>
          </cell>
          <cell r="E1014" t="str">
            <v>HAWA</v>
          </cell>
          <cell r="F1014" t="str">
            <v>350</v>
          </cell>
          <cell r="G1014">
            <v>10</v>
          </cell>
        </row>
        <row r="1015">
          <cell r="A1015" t="str">
            <v>104526090-UN</v>
          </cell>
          <cell r="B1015" t="str">
            <v>104526090</v>
          </cell>
          <cell r="C1015" t="str">
            <v>UN</v>
          </cell>
          <cell r="D1015" t="str">
            <v>UN</v>
          </cell>
          <cell r="E1015" t="str">
            <v>HAWA</v>
          </cell>
          <cell r="F1015" t="str">
            <v>350</v>
          </cell>
          <cell r="G1015">
            <v>1</v>
          </cell>
        </row>
        <row r="1016">
          <cell r="A1016" t="str">
            <v>104526100-C24</v>
          </cell>
          <cell r="B1016" t="str">
            <v>104526100</v>
          </cell>
          <cell r="C1016" t="str">
            <v>C24</v>
          </cell>
          <cell r="D1016" t="str">
            <v>UN</v>
          </cell>
          <cell r="E1016" t="str">
            <v>HAWA</v>
          </cell>
          <cell r="F1016" t="str">
            <v>350</v>
          </cell>
          <cell r="G1016">
            <v>24</v>
          </cell>
        </row>
        <row r="1017">
          <cell r="A1017" t="str">
            <v>104526100-UN</v>
          </cell>
          <cell r="B1017" t="str">
            <v>104526100</v>
          </cell>
          <cell r="C1017" t="str">
            <v>UN</v>
          </cell>
          <cell r="D1017" t="str">
            <v>UN</v>
          </cell>
          <cell r="E1017" t="str">
            <v>HAWA</v>
          </cell>
          <cell r="F1017" t="str">
            <v>350</v>
          </cell>
          <cell r="G1017">
            <v>1</v>
          </cell>
        </row>
        <row r="1018">
          <cell r="A1018" t="str">
            <v>104526280-C48</v>
          </cell>
          <cell r="B1018" t="str">
            <v>104526280</v>
          </cell>
          <cell r="C1018" t="str">
            <v>C48</v>
          </cell>
          <cell r="D1018" t="str">
            <v>UN</v>
          </cell>
          <cell r="E1018" t="str">
            <v>HAWA</v>
          </cell>
          <cell r="F1018" t="str">
            <v>350</v>
          </cell>
          <cell r="G1018">
            <v>48</v>
          </cell>
        </row>
        <row r="1019">
          <cell r="A1019" t="str">
            <v>104526280-UN</v>
          </cell>
          <cell r="B1019" t="str">
            <v>104526280</v>
          </cell>
          <cell r="C1019" t="str">
            <v>UN</v>
          </cell>
          <cell r="D1019" t="str">
            <v>UN</v>
          </cell>
          <cell r="E1019" t="str">
            <v>HAWA</v>
          </cell>
          <cell r="F1019" t="str">
            <v>350</v>
          </cell>
          <cell r="G1019">
            <v>1</v>
          </cell>
        </row>
        <row r="1020">
          <cell r="A1020" t="str">
            <v>104526560-D10</v>
          </cell>
          <cell r="B1020" t="str">
            <v>104526560</v>
          </cell>
          <cell r="C1020" t="str">
            <v>D10</v>
          </cell>
          <cell r="D1020" t="str">
            <v>UN</v>
          </cell>
          <cell r="E1020" t="str">
            <v>HAWA</v>
          </cell>
          <cell r="F1020" t="str">
            <v>350</v>
          </cell>
          <cell r="G1020">
            <v>10</v>
          </cell>
        </row>
        <row r="1021">
          <cell r="A1021" t="str">
            <v>104526560-UN</v>
          </cell>
          <cell r="B1021" t="str">
            <v>104526560</v>
          </cell>
          <cell r="C1021" t="str">
            <v>UN</v>
          </cell>
          <cell r="D1021" t="str">
            <v>UN</v>
          </cell>
          <cell r="E1021" t="str">
            <v>HAWA</v>
          </cell>
          <cell r="F1021" t="str">
            <v>350</v>
          </cell>
          <cell r="G1021">
            <v>1</v>
          </cell>
        </row>
        <row r="1022">
          <cell r="A1022" t="str">
            <v>104526600-C50</v>
          </cell>
          <cell r="B1022" t="str">
            <v>104526600</v>
          </cell>
          <cell r="C1022" t="str">
            <v>C50</v>
          </cell>
          <cell r="D1022" t="str">
            <v>UN</v>
          </cell>
          <cell r="E1022" t="str">
            <v>HAWA</v>
          </cell>
          <cell r="F1022" t="str">
            <v>350</v>
          </cell>
          <cell r="G1022">
            <v>50</v>
          </cell>
        </row>
        <row r="1023">
          <cell r="A1023" t="str">
            <v>104526600-UN</v>
          </cell>
          <cell r="B1023" t="str">
            <v>104526600</v>
          </cell>
          <cell r="C1023" t="str">
            <v>UN</v>
          </cell>
          <cell r="D1023" t="str">
            <v>UN</v>
          </cell>
          <cell r="E1023" t="str">
            <v>HAWA</v>
          </cell>
          <cell r="F1023" t="str">
            <v>350</v>
          </cell>
          <cell r="G1023">
            <v>1</v>
          </cell>
        </row>
        <row r="1024">
          <cell r="A1024" t="str">
            <v>104526620-C14</v>
          </cell>
          <cell r="B1024" t="str">
            <v>104526620</v>
          </cell>
          <cell r="C1024" t="str">
            <v>C14</v>
          </cell>
          <cell r="D1024" t="str">
            <v>UN</v>
          </cell>
          <cell r="E1024" t="str">
            <v>HAWA</v>
          </cell>
          <cell r="F1024" t="str">
            <v>350</v>
          </cell>
          <cell r="G1024">
            <v>14</v>
          </cell>
        </row>
        <row r="1025">
          <cell r="A1025" t="str">
            <v>104526620-UN</v>
          </cell>
          <cell r="B1025" t="str">
            <v>104526620</v>
          </cell>
          <cell r="C1025" t="str">
            <v>UN</v>
          </cell>
          <cell r="D1025" t="str">
            <v>UN</v>
          </cell>
          <cell r="E1025" t="str">
            <v>HAWA</v>
          </cell>
          <cell r="F1025" t="str">
            <v>350</v>
          </cell>
          <cell r="G1025">
            <v>1</v>
          </cell>
        </row>
        <row r="1026">
          <cell r="A1026" t="str">
            <v>104526710-D03</v>
          </cell>
          <cell r="B1026" t="str">
            <v>104526710</v>
          </cell>
          <cell r="C1026" t="str">
            <v>D03</v>
          </cell>
          <cell r="D1026" t="str">
            <v>UN</v>
          </cell>
          <cell r="E1026" t="str">
            <v>HAWA</v>
          </cell>
          <cell r="F1026" t="str">
            <v>350</v>
          </cell>
          <cell r="G1026">
            <v>3</v>
          </cell>
        </row>
        <row r="1027">
          <cell r="A1027" t="str">
            <v>104526710-UN</v>
          </cell>
          <cell r="B1027" t="str">
            <v>104526710</v>
          </cell>
          <cell r="C1027" t="str">
            <v>UN</v>
          </cell>
          <cell r="D1027" t="str">
            <v>UN</v>
          </cell>
          <cell r="E1027" t="str">
            <v>HAWA</v>
          </cell>
          <cell r="F1027" t="str">
            <v>350</v>
          </cell>
          <cell r="G1027">
            <v>1</v>
          </cell>
        </row>
        <row r="1028">
          <cell r="A1028" t="str">
            <v>104526760-C10</v>
          </cell>
          <cell r="B1028" t="str">
            <v>104526760</v>
          </cell>
          <cell r="C1028" t="str">
            <v>C10</v>
          </cell>
          <cell r="D1028" t="str">
            <v>UN</v>
          </cell>
          <cell r="E1028" t="str">
            <v>HAWA</v>
          </cell>
          <cell r="F1028" t="str">
            <v>430</v>
          </cell>
          <cell r="G1028">
            <v>10</v>
          </cell>
        </row>
        <row r="1029">
          <cell r="A1029" t="str">
            <v>104526760-C12</v>
          </cell>
          <cell r="B1029" t="str">
            <v>104526760</v>
          </cell>
          <cell r="C1029" t="str">
            <v>C12</v>
          </cell>
          <cell r="D1029" t="str">
            <v>UN</v>
          </cell>
          <cell r="E1029" t="str">
            <v>HAWA</v>
          </cell>
          <cell r="F1029" t="str">
            <v>430</v>
          </cell>
          <cell r="G1029">
            <v>12</v>
          </cell>
        </row>
        <row r="1030">
          <cell r="A1030" t="str">
            <v>104526760-UN</v>
          </cell>
          <cell r="B1030" t="str">
            <v>104526760</v>
          </cell>
          <cell r="C1030" t="str">
            <v>UN</v>
          </cell>
          <cell r="D1030" t="str">
            <v>UN</v>
          </cell>
          <cell r="E1030" t="str">
            <v>HAWA</v>
          </cell>
          <cell r="F1030" t="str">
            <v>430</v>
          </cell>
          <cell r="G1030">
            <v>1</v>
          </cell>
        </row>
        <row r="1031">
          <cell r="A1031" t="str">
            <v>104526890-CJ</v>
          </cell>
          <cell r="B1031" t="str">
            <v>104526890</v>
          </cell>
          <cell r="C1031" t="str">
            <v>CJ</v>
          </cell>
          <cell r="D1031" t="str">
            <v>KG</v>
          </cell>
          <cell r="E1031" t="str">
            <v>HAWA</v>
          </cell>
          <cell r="F1031" t="str">
            <v>430</v>
          </cell>
          <cell r="G1031">
            <v>205</v>
          </cell>
        </row>
        <row r="1032">
          <cell r="A1032" t="str">
            <v>104526890-KG</v>
          </cell>
          <cell r="B1032" t="str">
            <v>104526890</v>
          </cell>
          <cell r="C1032" t="str">
            <v>KG</v>
          </cell>
          <cell r="D1032" t="str">
            <v>KG</v>
          </cell>
          <cell r="E1032" t="str">
            <v>HAWA</v>
          </cell>
          <cell r="F1032" t="str">
            <v>430</v>
          </cell>
          <cell r="G1032">
            <v>1</v>
          </cell>
        </row>
        <row r="1033">
          <cell r="A1033" t="str">
            <v>104526980-D30</v>
          </cell>
          <cell r="B1033" t="str">
            <v>104526980</v>
          </cell>
          <cell r="C1033" t="str">
            <v>D30</v>
          </cell>
          <cell r="D1033" t="str">
            <v>UN</v>
          </cell>
          <cell r="E1033" t="str">
            <v>HAWA</v>
          </cell>
          <cell r="F1033" t="str">
            <v>350</v>
          </cell>
          <cell r="G1033">
            <v>30</v>
          </cell>
        </row>
        <row r="1034">
          <cell r="A1034" t="str">
            <v>104526980-UN</v>
          </cell>
          <cell r="B1034" t="str">
            <v>104526980</v>
          </cell>
          <cell r="C1034" t="str">
            <v>UN</v>
          </cell>
          <cell r="D1034" t="str">
            <v>UN</v>
          </cell>
          <cell r="E1034" t="str">
            <v>HAWA</v>
          </cell>
          <cell r="F1034" t="str">
            <v>350</v>
          </cell>
          <cell r="G1034">
            <v>1</v>
          </cell>
        </row>
        <row r="1035">
          <cell r="A1035" t="str">
            <v>104526990-D30</v>
          </cell>
          <cell r="B1035" t="str">
            <v>104526990</v>
          </cell>
          <cell r="C1035" t="str">
            <v>D30</v>
          </cell>
          <cell r="D1035" t="str">
            <v>UN</v>
          </cell>
          <cell r="E1035" t="str">
            <v>HAWA</v>
          </cell>
          <cell r="F1035" t="str">
            <v>350</v>
          </cell>
          <cell r="G1035">
            <v>30</v>
          </cell>
        </row>
        <row r="1036">
          <cell r="A1036" t="str">
            <v>104526990-UN</v>
          </cell>
          <cell r="B1036" t="str">
            <v>104526990</v>
          </cell>
          <cell r="C1036" t="str">
            <v>UN</v>
          </cell>
          <cell r="D1036" t="str">
            <v>UN</v>
          </cell>
          <cell r="E1036" t="str">
            <v>HAWA</v>
          </cell>
          <cell r="F1036" t="str">
            <v>350</v>
          </cell>
          <cell r="G1036">
            <v>1</v>
          </cell>
        </row>
        <row r="1037">
          <cell r="A1037" t="str">
            <v>104527030-D30</v>
          </cell>
          <cell r="B1037" t="str">
            <v>104527030</v>
          </cell>
          <cell r="C1037" t="str">
            <v>D30</v>
          </cell>
          <cell r="D1037" t="str">
            <v>UN</v>
          </cell>
          <cell r="E1037" t="str">
            <v>HAWA</v>
          </cell>
          <cell r="F1037" t="str">
            <v>350</v>
          </cell>
          <cell r="G1037">
            <v>30</v>
          </cell>
        </row>
        <row r="1038">
          <cell r="A1038" t="str">
            <v>104527030-UN</v>
          </cell>
          <cell r="B1038" t="str">
            <v>104527030</v>
          </cell>
          <cell r="C1038" t="str">
            <v>UN</v>
          </cell>
          <cell r="D1038" t="str">
            <v>UN</v>
          </cell>
          <cell r="E1038" t="str">
            <v>HAWA</v>
          </cell>
          <cell r="F1038" t="str">
            <v>350</v>
          </cell>
          <cell r="G1038">
            <v>1</v>
          </cell>
        </row>
        <row r="1039">
          <cell r="A1039" t="str">
            <v>104527320-D10</v>
          </cell>
          <cell r="B1039" t="str">
            <v>104527320</v>
          </cell>
          <cell r="C1039" t="str">
            <v>D10</v>
          </cell>
          <cell r="D1039" t="str">
            <v>UN</v>
          </cell>
          <cell r="E1039" t="str">
            <v>HAWA</v>
          </cell>
          <cell r="F1039" t="str">
            <v>350</v>
          </cell>
          <cell r="G1039">
            <v>10</v>
          </cell>
        </row>
        <row r="1040">
          <cell r="A1040" t="str">
            <v>104527320-UN</v>
          </cell>
          <cell r="B1040" t="str">
            <v>104527320</v>
          </cell>
          <cell r="C1040" t="str">
            <v>UN</v>
          </cell>
          <cell r="D1040" t="str">
            <v>UN</v>
          </cell>
          <cell r="E1040" t="str">
            <v>HAWA</v>
          </cell>
          <cell r="F1040" t="str">
            <v>350</v>
          </cell>
          <cell r="G1040">
            <v>1</v>
          </cell>
        </row>
        <row r="1041">
          <cell r="A1041" t="str">
            <v>104527430-C04</v>
          </cell>
          <cell r="B1041" t="str">
            <v>104527430</v>
          </cell>
          <cell r="C1041" t="str">
            <v>C04</v>
          </cell>
          <cell r="D1041" t="str">
            <v>UN</v>
          </cell>
          <cell r="E1041" t="str">
            <v>HAWA</v>
          </cell>
          <cell r="F1041" t="str">
            <v>430</v>
          </cell>
          <cell r="G1041">
            <v>4</v>
          </cell>
        </row>
        <row r="1042">
          <cell r="A1042" t="str">
            <v>104527430-UN</v>
          </cell>
          <cell r="B1042" t="str">
            <v>104527430</v>
          </cell>
          <cell r="C1042" t="str">
            <v>UN</v>
          </cell>
          <cell r="D1042" t="str">
            <v>UN</v>
          </cell>
          <cell r="E1042" t="str">
            <v>HAWA</v>
          </cell>
          <cell r="F1042" t="str">
            <v>430</v>
          </cell>
          <cell r="G1042">
            <v>1</v>
          </cell>
        </row>
        <row r="1043">
          <cell r="A1043" t="str">
            <v>104527450-C24</v>
          </cell>
          <cell r="B1043" t="str">
            <v>104527450</v>
          </cell>
          <cell r="C1043" t="str">
            <v>C24</v>
          </cell>
          <cell r="D1043" t="str">
            <v>UN</v>
          </cell>
          <cell r="E1043" t="str">
            <v>HAWA</v>
          </cell>
          <cell r="F1043" t="str">
            <v>430</v>
          </cell>
          <cell r="G1043">
            <v>24</v>
          </cell>
        </row>
        <row r="1044">
          <cell r="A1044" t="str">
            <v>104527450-UN</v>
          </cell>
          <cell r="B1044" t="str">
            <v>104527450</v>
          </cell>
          <cell r="C1044" t="str">
            <v>UN</v>
          </cell>
          <cell r="D1044" t="str">
            <v>UN</v>
          </cell>
          <cell r="E1044" t="str">
            <v>HAWA</v>
          </cell>
          <cell r="F1044" t="str">
            <v>430</v>
          </cell>
          <cell r="G1044">
            <v>1</v>
          </cell>
        </row>
        <row r="1045">
          <cell r="A1045" t="str">
            <v>104527460-C24</v>
          </cell>
          <cell r="B1045" t="str">
            <v>104527460</v>
          </cell>
          <cell r="C1045" t="str">
            <v>C24</v>
          </cell>
          <cell r="D1045" t="str">
            <v>UN</v>
          </cell>
          <cell r="E1045" t="str">
            <v>HAWA</v>
          </cell>
          <cell r="F1045" t="str">
            <v>430</v>
          </cell>
          <cell r="G1045">
            <v>24</v>
          </cell>
        </row>
        <row r="1046">
          <cell r="A1046" t="str">
            <v>104527460-UN</v>
          </cell>
          <cell r="B1046" t="str">
            <v>104527460</v>
          </cell>
          <cell r="C1046" t="str">
            <v>UN</v>
          </cell>
          <cell r="D1046" t="str">
            <v>UN</v>
          </cell>
          <cell r="E1046" t="str">
            <v>HAWA</v>
          </cell>
          <cell r="F1046" t="str">
            <v>430</v>
          </cell>
          <cell r="G1046">
            <v>1</v>
          </cell>
        </row>
        <row r="1047">
          <cell r="A1047" t="str">
            <v>104527500-UN</v>
          </cell>
          <cell r="B1047" t="str">
            <v>104527500</v>
          </cell>
          <cell r="C1047" t="str">
            <v>UN</v>
          </cell>
          <cell r="D1047" t="str">
            <v>UN</v>
          </cell>
          <cell r="E1047" t="str">
            <v>HAWA</v>
          </cell>
          <cell r="F1047" t="str">
            <v>440</v>
          </cell>
          <cell r="G1047">
            <v>1</v>
          </cell>
        </row>
        <row r="1048">
          <cell r="A1048" t="str">
            <v>104527520-C04</v>
          </cell>
          <cell r="B1048" t="str">
            <v>104527520</v>
          </cell>
          <cell r="C1048" t="str">
            <v>C04</v>
          </cell>
          <cell r="D1048" t="str">
            <v>UN</v>
          </cell>
          <cell r="E1048" t="str">
            <v>HAWA</v>
          </cell>
          <cell r="F1048" t="str">
            <v>430</v>
          </cell>
          <cell r="G1048">
            <v>4</v>
          </cell>
        </row>
        <row r="1049">
          <cell r="A1049" t="str">
            <v>104527520-UN</v>
          </cell>
          <cell r="B1049" t="str">
            <v>104527520</v>
          </cell>
          <cell r="C1049" t="str">
            <v>UN</v>
          </cell>
          <cell r="D1049" t="str">
            <v>UN</v>
          </cell>
          <cell r="E1049" t="str">
            <v>HAWA</v>
          </cell>
          <cell r="F1049" t="str">
            <v>430</v>
          </cell>
          <cell r="G1049">
            <v>1</v>
          </cell>
        </row>
        <row r="1050">
          <cell r="A1050" t="str">
            <v>104527550-C10</v>
          </cell>
          <cell r="B1050" t="str">
            <v>104527550</v>
          </cell>
          <cell r="C1050" t="str">
            <v>C10</v>
          </cell>
          <cell r="D1050" t="str">
            <v>UN</v>
          </cell>
          <cell r="E1050" t="str">
            <v>HAWA</v>
          </cell>
          <cell r="F1050" t="str">
            <v>350</v>
          </cell>
          <cell r="G1050">
            <v>10</v>
          </cell>
        </row>
        <row r="1051">
          <cell r="A1051" t="str">
            <v>104527550-UN</v>
          </cell>
          <cell r="B1051" t="str">
            <v>104527550</v>
          </cell>
          <cell r="C1051" t="str">
            <v>UN</v>
          </cell>
          <cell r="D1051" t="str">
            <v>UN</v>
          </cell>
          <cell r="E1051" t="str">
            <v>HAWA</v>
          </cell>
          <cell r="F1051" t="str">
            <v>350</v>
          </cell>
          <cell r="G1051">
            <v>1</v>
          </cell>
        </row>
        <row r="1052">
          <cell r="A1052" t="str">
            <v>104527560-C16</v>
          </cell>
          <cell r="B1052" t="str">
            <v>104527560</v>
          </cell>
          <cell r="C1052" t="str">
            <v>C16</v>
          </cell>
          <cell r="D1052" t="str">
            <v>UN</v>
          </cell>
          <cell r="E1052" t="str">
            <v>HAWA</v>
          </cell>
          <cell r="F1052" t="str">
            <v>350</v>
          </cell>
          <cell r="G1052">
            <v>16</v>
          </cell>
        </row>
        <row r="1053">
          <cell r="A1053" t="str">
            <v>104527560-UN</v>
          </cell>
          <cell r="B1053" t="str">
            <v>104527560</v>
          </cell>
          <cell r="C1053" t="str">
            <v>UN</v>
          </cell>
          <cell r="D1053" t="str">
            <v>UN</v>
          </cell>
          <cell r="E1053" t="str">
            <v>HAWA</v>
          </cell>
          <cell r="F1053" t="str">
            <v>350</v>
          </cell>
          <cell r="G1053">
            <v>1</v>
          </cell>
        </row>
        <row r="1054">
          <cell r="A1054" t="str">
            <v>104527570-C04</v>
          </cell>
          <cell r="B1054" t="str">
            <v>104527570</v>
          </cell>
          <cell r="C1054" t="str">
            <v>C04</v>
          </cell>
          <cell r="D1054" t="str">
            <v>UN</v>
          </cell>
          <cell r="E1054" t="str">
            <v>HAWA</v>
          </cell>
          <cell r="F1054" t="str">
            <v>350</v>
          </cell>
          <cell r="G1054">
            <v>4</v>
          </cell>
        </row>
        <row r="1055">
          <cell r="A1055" t="str">
            <v>104527570-UN</v>
          </cell>
          <cell r="B1055" t="str">
            <v>104527570</v>
          </cell>
          <cell r="C1055" t="str">
            <v>UN</v>
          </cell>
          <cell r="D1055" t="str">
            <v>UN</v>
          </cell>
          <cell r="E1055" t="str">
            <v>HAWA</v>
          </cell>
          <cell r="F1055" t="str">
            <v>350</v>
          </cell>
          <cell r="G1055">
            <v>1</v>
          </cell>
        </row>
        <row r="1056">
          <cell r="A1056" t="str">
            <v>104527640-C04</v>
          </cell>
          <cell r="B1056" t="str">
            <v>104527640</v>
          </cell>
          <cell r="C1056" t="str">
            <v>C04</v>
          </cell>
          <cell r="D1056" t="str">
            <v>UN</v>
          </cell>
          <cell r="E1056" t="str">
            <v>HAWA</v>
          </cell>
          <cell r="F1056" t="str">
            <v>350</v>
          </cell>
          <cell r="G1056">
            <v>4</v>
          </cell>
        </row>
        <row r="1057">
          <cell r="A1057" t="str">
            <v>104527640-UN</v>
          </cell>
          <cell r="B1057" t="str">
            <v>104527640</v>
          </cell>
          <cell r="C1057" t="str">
            <v>UN</v>
          </cell>
          <cell r="D1057" t="str">
            <v>UN</v>
          </cell>
          <cell r="E1057" t="str">
            <v>HAWA</v>
          </cell>
          <cell r="F1057" t="str">
            <v>350</v>
          </cell>
          <cell r="G1057">
            <v>1</v>
          </cell>
        </row>
        <row r="1058">
          <cell r="A1058" t="str">
            <v>104527650-C04</v>
          </cell>
          <cell r="B1058" t="str">
            <v>104527650</v>
          </cell>
          <cell r="C1058" t="str">
            <v>C04</v>
          </cell>
          <cell r="D1058" t="str">
            <v>UN</v>
          </cell>
          <cell r="E1058" t="str">
            <v>HAWA</v>
          </cell>
          <cell r="F1058" t="str">
            <v>350</v>
          </cell>
          <cell r="G1058">
            <v>4</v>
          </cell>
        </row>
        <row r="1059">
          <cell r="A1059" t="str">
            <v>104527650-UN</v>
          </cell>
          <cell r="B1059" t="str">
            <v>104527650</v>
          </cell>
          <cell r="C1059" t="str">
            <v>UN</v>
          </cell>
          <cell r="D1059" t="str">
            <v>UN</v>
          </cell>
          <cell r="E1059" t="str">
            <v>HAWA</v>
          </cell>
          <cell r="F1059" t="str">
            <v>350</v>
          </cell>
          <cell r="G1059">
            <v>1</v>
          </cell>
        </row>
        <row r="1060">
          <cell r="A1060" t="str">
            <v>104527680-UN</v>
          </cell>
          <cell r="B1060" t="str">
            <v>104527680</v>
          </cell>
          <cell r="C1060" t="str">
            <v>UN</v>
          </cell>
          <cell r="D1060" t="str">
            <v>UN</v>
          </cell>
          <cell r="E1060" t="str">
            <v>HAWA</v>
          </cell>
          <cell r="F1060" t="str">
            <v>350</v>
          </cell>
          <cell r="G1060">
            <v>1</v>
          </cell>
        </row>
        <row r="1061">
          <cell r="A1061" t="str">
            <v>104527680-Y00</v>
          </cell>
          <cell r="B1061" t="str">
            <v>104527680</v>
          </cell>
          <cell r="C1061" t="str">
            <v>Y00</v>
          </cell>
          <cell r="D1061" t="str">
            <v>UN</v>
          </cell>
          <cell r="E1061" t="str">
            <v>HAWA</v>
          </cell>
          <cell r="F1061" t="str">
            <v>350</v>
          </cell>
          <cell r="G1061">
            <v>200</v>
          </cell>
        </row>
        <row r="1062">
          <cell r="A1062" t="str">
            <v>104527690-UN</v>
          </cell>
          <cell r="B1062" t="str">
            <v>104527690</v>
          </cell>
          <cell r="C1062" t="str">
            <v>UN</v>
          </cell>
          <cell r="D1062" t="str">
            <v>UN</v>
          </cell>
          <cell r="E1062" t="str">
            <v>HAWA</v>
          </cell>
          <cell r="F1062" t="str">
            <v>350</v>
          </cell>
          <cell r="G1062">
            <v>1</v>
          </cell>
        </row>
        <row r="1063">
          <cell r="A1063" t="str">
            <v>104527690-X00</v>
          </cell>
          <cell r="B1063" t="str">
            <v>104527690</v>
          </cell>
          <cell r="C1063" t="str">
            <v>X00</v>
          </cell>
          <cell r="D1063" t="str">
            <v>UN</v>
          </cell>
          <cell r="E1063" t="str">
            <v>HAWA</v>
          </cell>
          <cell r="F1063" t="str">
            <v>350</v>
          </cell>
          <cell r="G1063">
            <v>300</v>
          </cell>
        </row>
        <row r="1064">
          <cell r="A1064" t="str">
            <v>104527700-C24</v>
          </cell>
          <cell r="B1064" t="str">
            <v>104527700</v>
          </cell>
          <cell r="C1064" t="str">
            <v>C24</v>
          </cell>
          <cell r="D1064" t="str">
            <v>UN</v>
          </cell>
          <cell r="E1064" t="str">
            <v>HAWA</v>
          </cell>
          <cell r="F1064" t="str">
            <v>350</v>
          </cell>
          <cell r="G1064">
            <v>24</v>
          </cell>
        </row>
        <row r="1065">
          <cell r="A1065" t="str">
            <v>104527700-UN</v>
          </cell>
          <cell r="B1065" t="str">
            <v>104527700</v>
          </cell>
          <cell r="C1065" t="str">
            <v>UN</v>
          </cell>
          <cell r="D1065" t="str">
            <v>UN</v>
          </cell>
          <cell r="E1065" t="str">
            <v>HAWA</v>
          </cell>
          <cell r="F1065" t="str">
            <v>350</v>
          </cell>
          <cell r="G1065">
            <v>1</v>
          </cell>
        </row>
        <row r="1066">
          <cell r="A1066" t="str">
            <v>104527720-C12</v>
          </cell>
          <cell r="B1066" t="str">
            <v>104527720</v>
          </cell>
          <cell r="C1066" t="str">
            <v>C12</v>
          </cell>
          <cell r="D1066" t="str">
            <v>UN</v>
          </cell>
          <cell r="E1066" t="str">
            <v>HAWA</v>
          </cell>
          <cell r="F1066" t="str">
            <v>500</v>
          </cell>
          <cell r="G1066">
            <v>12</v>
          </cell>
        </row>
        <row r="1067">
          <cell r="A1067" t="str">
            <v>104527720-PAL</v>
          </cell>
          <cell r="B1067" t="str">
            <v>104527720</v>
          </cell>
          <cell r="C1067" t="str">
            <v>PAL</v>
          </cell>
          <cell r="D1067" t="str">
            <v>UN</v>
          </cell>
          <cell r="E1067" t="str">
            <v>HAWA</v>
          </cell>
          <cell r="F1067" t="str">
            <v>500</v>
          </cell>
          <cell r="G1067">
            <v>816</v>
          </cell>
        </row>
        <row r="1068">
          <cell r="A1068" t="str">
            <v>104527720-UN</v>
          </cell>
          <cell r="B1068" t="str">
            <v>104527720</v>
          </cell>
          <cell r="C1068" t="str">
            <v>UN</v>
          </cell>
          <cell r="D1068" t="str">
            <v>UN</v>
          </cell>
          <cell r="E1068" t="str">
            <v>HAWA</v>
          </cell>
          <cell r="F1068" t="str">
            <v>500</v>
          </cell>
          <cell r="G1068">
            <v>1</v>
          </cell>
        </row>
        <row r="1069">
          <cell r="A1069" t="str">
            <v>104527760-C40</v>
          </cell>
          <cell r="B1069" t="str">
            <v>104527760</v>
          </cell>
          <cell r="C1069" t="str">
            <v>C40</v>
          </cell>
          <cell r="D1069" t="str">
            <v>UN</v>
          </cell>
          <cell r="E1069" t="str">
            <v>HAWA</v>
          </cell>
          <cell r="F1069" t="str">
            <v>430</v>
          </cell>
          <cell r="G1069">
            <v>40</v>
          </cell>
        </row>
        <row r="1070">
          <cell r="A1070" t="str">
            <v>104527760-UN</v>
          </cell>
          <cell r="B1070" t="str">
            <v>104527760</v>
          </cell>
          <cell r="C1070" t="str">
            <v>UN</v>
          </cell>
          <cell r="D1070" t="str">
            <v>UN</v>
          </cell>
          <cell r="E1070" t="str">
            <v>HAWA</v>
          </cell>
          <cell r="F1070" t="str">
            <v>430</v>
          </cell>
          <cell r="G1070">
            <v>1</v>
          </cell>
        </row>
        <row r="1071">
          <cell r="A1071" t="str">
            <v>104527820-C12</v>
          </cell>
          <cell r="B1071" t="str">
            <v>104527820</v>
          </cell>
          <cell r="C1071" t="str">
            <v>C12</v>
          </cell>
          <cell r="D1071" t="str">
            <v>UN</v>
          </cell>
          <cell r="E1071" t="str">
            <v>HAWA</v>
          </cell>
          <cell r="F1071" t="str">
            <v>500</v>
          </cell>
          <cell r="G1071">
            <v>12</v>
          </cell>
        </row>
        <row r="1072">
          <cell r="A1072" t="str">
            <v>104527820-UN</v>
          </cell>
          <cell r="B1072" t="str">
            <v>104527820</v>
          </cell>
          <cell r="C1072" t="str">
            <v>UN</v>
          </cell>
          <cell r="D1072" t="str">
            <v>UN</v>
          </cell>
          <cell r="E1072" t="str">
            <v>HAWA</v>
          </cell>
          <cell r="F1072" t="str">
            <v>500</v>
          </cell>
          <cell r="G1072">
            <v>1</v>
          </cell>
        </row>
        <row r="1073">
          <cell r="A1073" t="str">
            <v>104527830-C10</v>
          </cell>
          <cell r="B1073" t="str">
            <v>104527830</v>
          </cell>
          <cell r="C1073" t="str">
            <v>C10</v>
          </cell>
          <cell r="D1073" t="str">
            <v>UN</v>
          </cell>
          <cell r="E1073" t="str">
            <v>HAWA</v>
          </cell>
          <cell r="F1073" t="str">
            <v>350</v>
          </cell>
          <cell r="G1073">
            <v>10</v>
          </cell>
        </row>
        <row r="1074">
          <cell r="A1074" t="str">
            <v>104527830-UN</v>
          </cell>
          <cell r="B1074" t="str">
            <v>104527830</v>
          </cell>
          <cell r="C1074" t="str">
            <v>UN</v>
          </cell>
          <cell r="D1074" t="str">
            <v>UN</v>
          </cell>
          <cell r="E1074" t="str">
            <v>HAWA</v>
          </cell>
          <cell r="F1074" t="str">
            <v>350</v>
          </cell>
          <cell r="G1074">
            <v>1</v>
          </cell>
        </row>
        <row r="1075">
          <cell r="A1075" t="str">
            <v>104527850-C36</v>
          </cell>
          <cell r="B1075" t="str">
            <v>104527850</v>
          </cell>
          <cell r="C1075" t="str">
            <v>C36</v>
          </cell>
          <cell r="D1075" t="str">
            <v>UN</v>
          </cell>
          <cell r="E1075" t="str">
            <v>HAWA</v>
          </cell>
          <cell r="F1075" t="str">
            <v>350</v>
          </cell>
          <cell r="G1075">
            <v>36</v>
          </cell>
        </row>
        <row r="1076">
          <cell r="A1076" t="str">
            <v>104527850-C48</v>
          </cell>
          <cell r="B1076" t="str">
            <v>104527850</v>
          </cell>
          <cell r="C1076" t="str">
            <v>C48</v>
          </cell>
          <cell r="D1076" t="str">
            <v>UN</v>
          </cell>
          <cell r="E1076" t="str">
            <v>HAWA</v>
          </cell>
          <cell r="F1076" t="str">
            <v>350</v>
          </cell>
          <cell r="G1076">
            <v>48</v>
          </cell>
        </row>
        <row r="1077">
          <cell r="A1077" t="str">
            <v>104527850-UN</v>
          </cell>
          <cell r="B1077" t="str">
            <v>104527850</v>
          </cell>
          <cell r="C1077" t="str">
            <v>UN</v>
          </cell>
          <cell r="D1077" t="str">
            <v>UN</v>
          </cell>
          <cell r="E1077" t="str">
            <v>HAWA</v>
          </cell>
          <cell r="F1077" t="str">
            <v>350</v>
          </cell>
          <cell r="G1077">
            <v>1</v>
          </cell>
        </row>
        <row r="1078">
          <cell r="A1078" t="str">
            <v>104527900-C04</v>
          </cell>
          <cell r="B1078" t="str">
            <v>104527900</v>
          </cell>
          <cell r="C1078" t="str">
            <v>C04</v>
          </cell>
          <cell r="D1078" t="str">
            <v>UN</v>
          </cell>
          <cell r="E1078" t="str">
            <v>HAWA</v>
          </cell>
          <cell r="F1078" t="str">
            <v>360</v>
          </cell>
          <cell r="G1078">
            <v>4</v>
          </cell>
        </row>
        <row r="1079">
          <cell r="A1079" t="str">
            <v>104527900-UN</v>
          </cell>
          <cell r="B1079" t="str">
            <v>104527900</v>
          </cell>
          <cell r="C1079" t="str">
            <v>UN</v>
          </cell>
          <cell r="D1079" t="str">
            <v>UN</v>
          </cell>
          <cell r="E1079" t="str">
            <v>HAWA</v>
          </cell>
          <cell r="F1079" t="str">
            <v>360</v>
          </cell>
          <cell r="G1079">
            <v>1</v>
          </cell>
        </row>
        <row r="1080">
          <cell r="A1080" t="str">
            <v>104527910-C40</v>
          </cell>
          <cell r="B1080" t="str">
            <v>104527910</v>
          </cell>
          <cell r="C1080" t="str">
            <v>C40</v>
          </cell>
          <cell r="D1080" t="str">
            <v>UN</v>
          </cell>
          <cell r="E1080" t="str">
            <v>HAWA</v>
          </cell>
          <cell r="F1080" t="str">
            <v>350</v>
          </cell>
          <cell r="G1080">
            <v>40</v>
          </cell>
        </row>
        <row r="1081">
          <cell r="A1081" t="str">
            <v>104527910-UN</v>
          </cell>
          <cell r="B1081" t="str">
            <v>104527910</v>
          </cell>
          <cell r="C1081" t="str">
            <v>UN</v>
          </cell>
          <cell r="D1081" t="str">
            <v>UN</v>
          </cell>
          <cell r="E1081" t="str">
            <v>HAWA</v>
          </cell>
          <cell r="F1081" t="str">
            <v>350</v>
          </cell>
          <cell r="G1081">
            <v>1</v>
          </cell>
        </row>
        <row r="1082">
          <cell r="A1082" t="str">
            <v>104527920-C40</v>
          </cell>
          <cell r="B1082" t="str">
            <v>104527920</v>
          </cell>
          <cell r="C1082" t="str">
            <v>C40</v>
          </cell>
          <cell r="D1082" t="str">
            <v>UN</v>
          </cell>
          <cell r="E1082" t="str">
            <v>HAWA</v>
          </cell>
          <cell r="F1082" t="str">
            <v>350</v>
          </cell>
          <cell r="G1082">
            <v>40</v>
          </cell>
        </row>
        <row r="1083">
          <cell r="A1083" t="str">
            <v>104527920-UN</v>
          </cell>
          <cell r="B1083" t="str">
            <v>104527920</v>
          </cell>
          <cell r="C1083" t="str">
            <v>UN</v>
          </cell>
          <cell r="D1083" t="str">
            <v>UN</v>
          </cell>
          <cell r="E1083" t="str">
            <v>HAWA</v>
          </cell>
          <cell r="F1083" t="str">
            <v>350</v>
          </cell>
          <cell r="G1083">
            <v>1</v>
          </cell>
        </row>
        <row r="1084">
          <cell r="A1084" t="str">
            <v>104527930-C15</v>
          </cell>
          <cell r="B1084" t="str">
            <v>104527930</v>
          </cell>
          <cell r="C1084" t="str">
            <v>C15</v>
          </cell>
          <cell r="D1084" t="str">
            <v>UN</v>
          </cell>
          <cell r="E1084" t="str">
            <v>HAWA</v>
          </cell>
          <cell r="F1084" t="str">
            <v>350</v>
          </cell>
          <cell r="G1084">
            <v>15</v>
          </cell>
        </row>
        <row r="1085">
          <cell r="A1085" t="str">
            <v>104527930-UN</v>
          </cell>
          <cell r="B1085" t="str">
            <v>104527930</v>
          </cell>
          <cell r="C1085" t="str">
            <v>UN</v>
          </cell>
          <cell r="D1085" t="str">
            <v>UN</v>
          </cell>
          <cell r="E1085" t="str">
            <v>HAWA</v>
          </cell>
          <cell r="F1085" t="str">
            <v>350</v>
          </cell>
          <cell r="G1085">
            <v>1</v>
          </cell>
        </row>
        <row r="1086">
          <cell r="A1086" t="str">
            <v>104527940-C40</v>
          </cell>
          <cell r="B1086" t="str">
            <v>104527940</v>
          </cell>
          <cell r="C1086" t="str">
            <v>C40</v>
          </cell>
          <cell r="D1086" t="str">
            <v>UN</v>
          </cell>
          <cell r="E1086" t="str">
            <v>HAWA</v>
          </cell>
          <cell r="F1086" t="str">
            <v>350</v>
          </cell>
          <cell r="G1086">
            <v>40</v>
          </cell>
        </row>
        <row r="1087">
          <cell r="A1087" t="str">
            <v>104527940-UN</v>
          </cell>
          <cell r="B1087" t="str">
            <v>104527940</v>
          </cell>
          <cell r="C1087" t="str">
            <v>UN</v>
          </cell>
          <cell r="D1087" t="str">
            <v>UN</v>
          </cell>
          <cell r="E1087" t="str">
            <v>HAWA</v>
          </cell>
          <cell r="F1087" t="str">
            <v>350</v>
          </cell>
          <cell r="G1087">
            <v>1</v>
          </cell>
        </row>
        <row r="1088">
          <cell r="A1088" t="str">
            <v>104527950-C40</v>
          </cell>
          <cell r="B1088" t="str">
            <v>104527950</v>
          </cell>
          <cell r="C1088" t="str">
            <v>C40</v>
          </cell>
          <cell r="D1088" t="str">
            <v>UN</v>
          </cell>
          <cell r="E1088" t="str">
            <v>HAWA</v>
          </cell>
          <cell r="F1088" t="str">
            <v>350</v>
          </cell>
          <cell r="G1088">
            <v>40</v>
          </cell>
        </row>
        <row r="1089">
          <cell r="A1089" t="str">
            <v>104527950-UN</v>
          </cell>
          <cell r="B1089" t="str">
            <v>104527950</v>
          </cell>
          <cell r="C1089" t="str">
            <v>UN</v>
          </cell>
          <cell r="D1089" t="str">
            <v>UN</v>
          </cell>
          <cell r="E1089" t="str">
            <v>HAWA</v>
          </cell>
          <cell r="F1089" t="str">
            <v>350</v>
          </cell>
          <cell r="G1089">
            <v>1</v>
          </cell>
        </row>
        <row r="1090">
          <cell r="A1090" t="str">
            <v>104527960-C40</v>
          </cell>
          <cell r="B1090" t="str">
            <v>104527960</v>
          </cell>
          <cell r="C1090" t="str">
            <v>C40</v>
          </cell>
          <cell r="D1090" t="str">
            <v>UN</v>
          </cell>
          <cell r="E1090" t="str">
            <v>HAWA</v>
          </cell>
          <cell r="F1090" t="str">
            <v>350</v>
          </cell>
          <cell r="G1090">
            <v>40</v>
          </cell>
        </row>
        <row r="1091">
          <cell r="A1091" t="str">
            <v>104527960-UN</v>
          </cell>
          <cell r="B1091" t="str">
            <v>104527960</v>
          </cell>
          <cell r="C1091" t="str">
            <v>UN</v>
          </cell>
          <cell r="D1091" t="str">
            <v>UN</v>
          </cell>
          <cell r="E1091" t="str">
            <v>HAWA</v>
          </cell>
          <cell r="F1091" t="str">
            <v>350</v>
          </cell>
          <cell r="G1091">
            <v>1</v>
          </cell>
        </row>
        <row r="1092">
          <cell r="A1092" t="str">
            <v>104528010-C10</v>
          </cell>
          <cell r="B1092" t="str">
            <v>104528010</v>
          </cell>
          <cell r="C1092" t="str">
            <v>C10</v>
          </cell>
          <cell r="D1092" t="str">
            <v>KG</v>
          </cell>
          <cell r="E1092" t="str">
            <v>HAWA</v>
          </cell>
          <cell r="F1092" t="str">
            <v>350</v>
          </cell>
          <cell r="G1092">
            <v>10</v>
          </cell>
        </row>
        <row r="1093">
          <cell r="A1093" t="str">
            <v>104528010-KG</v>
          </cell>
          <cell r="B1093" t="str">
            <v>104528010</v>
          </cell>
          <cell r="C1093" t="str">
            <v>KG</v>
          </cell>
          <cell r="D1093" t="str">
            <v>KG</v>
          </cell>
          <cell r="E1093" t="str">
            <v>HAWA</v>
          </cell>
          <cell r="F1093" t="str">
            <v>350</v>
          </cell>
          <cell r="G1093">
            <v>1</v>
          </cell>
        </row>
        <row r="1094">
          <cell r="A1094" t="str">
            <v>104528030-C10</v>
          </cell>
          <cell r="B1094" t="str">
            <v>104528030</v>
          </cell>
          <cell r="C1094" t="str">
            <v>C10</v>
          </cell>
          <cell r="D1094" t="str">
            <v>UN</v>
          </cell>
          <cell r="E1094" t="str">
            <v>HAWA</v>
          </cell>
          <cell r="F1094" t="str">
            <v>430</v>
          </cell>
          <cell r="G1094">
            <v>10</v>
          </cell>
        </row>
        <row r="1095">
          <cell r="A1095" t="str">
            <v>104528030-UN</v>
          </cell>
          <cell r="B1095" t="str">
            <v>104528030</v>
          </cell>
          <cell r="C1095" t="str">
            <v>UN</v>
          </cell>
          <cell r="D1095" t="str">
            <v>UN</v>
          </cell>
          <cell r="E1095" t="str">
            <v>HAWA</v>
          </cell>
          <cell r="F1095" t="str">
            <v>430</v>
          </cell>
          <cell r="G1095">
            <v>1</v>
          </cell>
        </row>
        <row r="1096">
          <cell r="A1096" t="str">
            <v>104528070-C30</v>
          </cell>
          <cell r="B1096" t="str">
            <v>104528070</v>
          </cell>
          <cell r="C1096" t="str">
            <v>C30</v>
          </cell>
          <cell r="D1096" t="str">
            <v>C30</v>
          </cell>
          <cell r="E1096" t="str">
            <v>HAWA</v>
          </cell>
          <cell r="F1096" t="str">
            <v>350</v>
          </cell>
          <cell r="G1096">
            <v>1</v>
          </cell>
        </row>
        <row r="1097">
          <cell r="A1097" t="str">
            <v>104528080-C30</v>
          </cell>
          <cell r="B1097" t="str">
            <v>104528080</v>
          </cell>
          <cell r="C1097" t="str">
            <v>C30</v>
          </cell>
          <cell r="D1097" t="str">
            <v>C30</v>
          </cell>
          <cell r="E1097" t="str">
            <v>HAWA</v>
          </cell>
          <cell r="F1097" t="str">
            <v>350</v>
          </cell>
          <cell r="G1097">
            <v>1</v>
          </cell>
        </row>
        <row r="1098">
          <cell r="A1098" t="str">
            <v>104528170-C10</v>
          </cell>
          <cell r="B1098" t="str">
            <v>104528170</v>
          </cell>
          <cell r="C1098" t="str">
            <v>C10</v>
          </cell>
          <cell r="D1098" t="str">
            <v>UN</v>
          </cell>
          <cell r="E1098" t="str">
            <v>HAWA</v>
          </cell>
          <cell r="F1098" t="str">
            <v>430</v>
          </cell>
          <cell r="G1098">
            <v>10</v>
          </cell>
        </row>
        <row r="1099">
          <cell r="A1099" t="str">
            <v>104528170-UN</v>
          </cell>
          <cell r="B1099" t="str">
            <v>104528170</v>
          </cell>
          <cell r="C1099" t="str">
            <v>UN</v>
          </cell>
          <cell r="D1099" t="str">
            <v>UN</v>
          </cell>
          <cell r="E1099" t="str">
            <v>HAWA</v>
          </cell>
          <cell r="F1099" t="str">
            <v>430</v>
          </cell>
          <cell r="G1099">
            <v>1</v>
          </cell>
        </row>
        <row r="1100">
          <cell r="A1100" t="str">
            <v>104528220-1Q</v>
          </cell>
          <cell r="B1100" t="str">
            <v>104528220</v>
          </cell>
          <cell r="C1100" t="str">
            <v>1Q</v>
          </cell>
          <cell r="D1100" t="str">
            <v>UN</v>
          </cell>
          <cell r="E1100" t="str">
            <v>HAWA</v>
          </cell>
          <cell r="F1100" t="str">
            <v>350</v>
          </cell>
          <cell r="G1100">
            <v>1000</v>
          </cell>
        </row>
        <row r="1101">
          <cell r="A1101" t="str">
            <v>104528220-UN</v>
          </cell>
          <cell r="B1101" t="str">
            <v>104528220</v>
          </cell>
          <cell r="C1101" t="str">
            <v>UN</v>
          </cell>
          <cell r="D1101" t="str">
            <v>UN</v>
          </cell>
          <cell r="E1101" t="str">
            <v>HAWA</v>
          </cell>
          <cell r="F1101" t="str">
            <v>350</v>
          </cell>
          <cell r="G1101">
            <v>1</v>
          </cell>
        </row>
        <row r="1102">
          <cell r="A1102" t="str">
            <v>104528280-UN</v>
          </cell>
          <cell r="B1102" t="str">
            <v>104528280</v>
          </cell>
          <cell r="C1102" t="str">
            <v>UN</v>
          </cell>
          <cell r="D1102" t="str">
            <v>UN</v>
          </cell>
          <cell r="E1102" t="str">
            <v>HAWA</v>
          </cell>
          <cell r="F1102" t="str">
            <v>350</v>
          </cell>
          <cell r="G1102">
            <v>1</v>
          </cell>
        </row>
        <row r="1103">
          <cell r="A1103" t="str">
            <v>104528280-V28</v>
          </cell>
          <cell r="B1103" t="str">
            <v>104528280</v>
          </cell>
          <cell r="C1103" t="str">
            <v>V28</v>
          </cell>
          <cell r="D1103" t="str">
            <v>UN</v>
          </cell>
          <cell r="E1103" t="str">
            <v>HAWA</v>
          </cell>
          <cell r="F1103" t="str">
            <v>350</v>
          </cell>
          <cell r="G1103">
            <v>528</v>
          </cell>
        </row>
        <row r="1104">
          <cell r="A1104" t="str">
            <v>104528290-UN</v>
          </cell>
          <cell r="B1104" t="str">
            <v>104528290</v>
          </cell>
          <cell r="C1104" t="str">
            <v>UN</v>
          </cell>
          <cell r="D1104" t="str">
            <v>UN</v>
          </cell>
          <cell r="E1104" t="str">
            <v>HAWA</v>
          </cell>
          <cell r="F1104" t="str">
            <v>350</v>
          </cell>
          <cell r="G1104">
            <v>1</v>
          </cell>
        </row>
        <row r="1105">
          <cell r="A1105" t="str">
            <v>104528290-V28</v>
          </cell>
          <cell r="B1105" t="str">
            <v>104528290</v>
          </cell>
          <cell r="C1105" t="str">
            <v>V28</v>
          </cell>
          <cell r="D1105" t="str">
            <v>UN</v>
          </cell>
          <cell r="E1105" t="str">
            <v>HAWA</v>
          </cell>
          <cell r="F1105" t="str">
            <v>350</v>
          </cell>
          <cell r="G1105">
            <v>528</v>
          </cell>
        </row>
        <row r="1106">
          <cell r="A1106" t="str">
            <v>104528490-UN</v>
          </cell>
          <cell r="B1106" t="str">
            <v>104528490</v>
          </cell>
          <cell r="C1106" t="str">
            <v>UN</v>
          </cell>
          <cell r="D1106" t="str">
            <v>UN</v>
          </cell>
          <cell r="E1106" t="str">
            <v>HAWA</v>
          </cell>
          <cell r="F1106" t="str">
            <v>350</v>
          </cell>
          <cell r="G1106">
            <v>1</v>
          </cell>
        </row>
        <row r="1107">
          <cell r="A1107" t="str">
            <v>104528490-X00</v>
          </cell>
          <cell r="B1107" t="str">
            <v>104528490</v>
          </cell>
          <cell r="C1107" t="str">
            <v>X00</v>
          </cell>
          <cell r="D1107" t="str">
            <v>UN</v>
          </cell>
          <cell r="E1107" t="str">
            <v>HAWA</v>
          </cell>
          <cell r="F1107" t="str">
            <v>350</v>
          </cell>
          <cell r="G1107">
            <v>300</v>
          </cell>
        </row>
        <row r="1108">
          <cell r="A1108" t="str">
            <v>104528500-C10</v>
          </cell>
          <cell r="B1108" t="str">
            <v>104528500</v>
          </cell>
          <cell r="C1108" t="str">
            <v>C10</v>
          </cell>
          <cell r="D1108" t="str">
            <v>UN</v>
          </cell>
          <cell r="E1108" t="str">
            <v>HAWA</v>
          </cell>
          <cell r="F1108" t="str">
            <v>350</v>
          </cell>
          <cell r="G1108">
            <v>10</v>
          </cell>
        </row>
        <row r="1109">
          <cell r="A1109" t="str">
            <v>104528500-UN</v>
          </cell>
          <cell r="B1109" t="str">
            <v>104528500</v>
          </cell>
          <cell r="C1109" t="str">
            <v>UN</v>
          </cell>
          <cell r="D1109" t="str">
            <v>UN</v>
          </cell>
          <cell r="E1109" t="str">
            <v>HAWA</v>
          </cell>
          <cell r="F1109" t="str">
            <v>350</v>
          </cell>
          <cell r="G1109">
            <v>1</v>
          </cell>
        </row>
        <row r="1110">
          <cell r="A1110" t="str">
            <v>104528510-C10</v>
          </cell>
          <cell r="B1110" t="str">
            <v>104528510</v>
          </cell>
          <cell r="C1110" t="str">
            <v>C10</v>
          </cell>
          <cell r="D1110" t="str">
            <v>UN</v>
          </cell>
          <cell r="E1110" t="str">
            <v>HAWA</v>
          </cell>
          <cell r="F1110" t="str">
            <v>350</v>
          </cell>
          <cell r="G1110">
            <v>10</v>
          </cell>
        </row>
        <row r="1111">
          <cell r="A1111" t="str">
            <v>104528510-UN</v>
          </cell>
          <cell r="B1111" t="str">
            <v>104528510</v>
          </cell>
          <cell r="C1111" t="str">
            <v>UN</v>
          </cell>
          <cell r="D1111" t="str">
            <v>UN</v>
          </cell>
          <cell r="E1111" t="str">
            <v>HAWA</v>
          </cell>
          <cell r="F1111" t="str">
            <v>350</v>
          </cell>
          <cell r="G1111">
            <v>1</v>
          </cell>
        </row>
        <row r="1112">
          <cell r="A1112" t="str">
            <v>104528520-C10</v>
          </cell>
          <cell r="B1112" t="str">
            <v>104528520</v>
          </cell>
          <cell r="C1112" t="str">
            <v>C10</v>
          </cell>
          <cell r="D1112" t="str">
            <v>UN</v>
          </cell>
          <cell r="E1112" t="str">
            <v>HAWA</v>
          </cell>
          <cell r="F1112" t="str">
            <v>350</v>
          </cell>
          <cell r="G1112">
            <v>10</v>
          </cell>
        </row>
        <row r="1113">
          <cell r="A1113" t="str">
            <v>104528520-UN</v>
          </cell>
          <cell r="B1113" t="str">
            <v>104528520</v>
          </cell>
          <cell r="C1113" t="str">
            <v>UN</v>
          </cell>
          <cell r="D1113" t="str">
            <v>UN</v>
          </cell>
          <cell r="E1113" t="str">
            <v>HAWA</v>
          </cell>
          <cell r="F1113" t="str">
            <v>350</v>
          </cell>
          <cell r="G1113">
            <v>1</v>
          </cell>
        </row>
        <row r="1114">
          <cell r="A1114" t="str">
            <v>104528530-C04</v>
          </cell>
          <cell r="B1114" t="str">
            <v>104528530</v>
          </cell>
          <cell r="C1114" t="str">
            <v>C04</v>
          </cell>
          <cell r="D1114" t="str">
            <v>UN</v>
          </cell>
          <cell r="E1114" t="str">
            <v>HAWA</v>
          </cell>
          <cell r="F1114" t="str">
            <v>430</v>
          </cell>
          <cell r="G1114">
            <v>4</v>
          </cell>
        </row>
        <row r="1115">
          <cell r="A1115" t="str">
            <v>104528530-UN</v>
          </cell>
          <cell r="B1115" t="str">
            <v>104528530</v>
          </cell>
          <cell r="C1115" t="str">
            <v>UN</v>
          </cell>
          <cell r="D1115" t="str">
            <v>UN</v>
          </cell>
          <cell r="E1115" t="str">
            <v>HAWA</v>
          </cell>
          <cell r="F1115" t="str">
            <v>430</v>
          </cell>
          <cell r="G1115">
            <v>1</v>
          </cell>
        </row>
        <row r="1116">
          <cell r="A1116" t="str">
            <v>104528540-C04</v>
          </cell>
          <cell r="B1116" t="str">
            <v>104528540</v>
          </cell>
          <cell r="C1116" t="str">
            <v>C04</v>
          </cell>
          <cell r="D1116" t="str">
            <v>UN</v>
          </cell>
          <cell r="E1116" t="str">
            <v>HAWA</v>
          </cell>
          <cell r="F1116" t="str">
            <v>430</v>
          </cell>
          <cell r="G1116">
            <v>4</v>
          </cell>
        </row>
        <row r="1117">
          <cell r="A1117" t="str">
            <v>104528540-UN</v>
          </cell>
          <cell r="B1117" t="str">
            <v>104528540</v>
          </cell>
          <cell r="C1117" t="str">
            <v>UN</v>
          </cell>
          <cell r="D1117" t="str">
            <v>UN</v>
          </cell>
          <cell r="E1117" t="str">
            <v>HAWA</v>
          </cell>
          <cell r="F1117" t="str">
            <v>430</v>
          </cell>
          <cell r="G1117">
            <v>1</v>
          </cell>
        </row>
        <row r="1118">
          <cell r="A1118" t="str">
            <v>104528600-C10</v>
          </cell>
          <cell r="B1118" t="str">
            <v>104528600</v>
          </cell>
          <cell r="C1118" t="str">
            <v>C10</v>
          </cell>
          <cell r="D1118" t="str">
            <v>UN</v>
          </cell>
          <cell r="E1118" t="str">
            <v>HAWA</v>
          </cell>
          <cell r="F1118" t="str">
            <v>350</v>
          </cell>
          <cell r="G1118">
            <v>10</v>
          </cell>
        </row>
        <row r="1119">
          <cell r="A1119" t="str">
            <v>104528600-UN</v>
          </cell>
          <cell r="B1119" t="str">
            <v>104528600</v>
          </cell>
          <cell r="C1119" t="str">
            <v>UN</v>
          </cell>
          <cell r="D1119" t="str">
            <v>UN</v>
          </cell>
          <cell r="E1119" t="str">
            <v>HAWA</v>
          </cell>
          <cell r="F1119" t="str">
            <v>350</v>
          </cell>
          <cell r="G1119">
            <v>1</v>
          </cell>
        </row>
        <row r="1120">
          <cell r="A1120" t="str">
            <v>104528630-C04</v>
          </cell>
          <cell r="B1120" t="str">
            <v>104528630</v>
          </cell>
          <cell r="C1120" t="str">
            <v>C04</v>
          </cell>
          <cell r="D1120" t="str">
            <v>UN</v>
          </cell>
          <cell r="E1120" t="str">
            <v>HAWA</v>
          </cell>
          <cell r="F1120" t="str">
            <v>350</v>
          </cell>
          <cell r="G1120">
            <v>4</v>
          </cell>
        </row>
        <row r="1121">
          <cell r="A1121" t="str">
            <v>104528630-UN</v>
          </cell>
          <cell r="B1121" t="str">
            <v>104528630</v>
          </cell>
          <cell r="C1121" t="str">
            <v>UN</v>
          </cell>
          <cell r="D1121" t="str">
            <v>UN</v>
          </cell>
          <cell r="E1121" t="str">
            <v>HAWA</v>
          </cell>
          <cell r="F1121" t="str">
            <v>350</v>
          </cell>
          <cell r="G1121">
            <v>1</v>
          </cell>
        </row>
        <row r="1122">
          <cell r="A1122" t="str">
            <v>104528690-C12</v>
          </cell>
          <cell r="B1122" t="str">
            <v>104528690</v>
          </cell>
          <cell r="C1122" t="str">
            <v>C12</v>
          </cell>
          <cell r="D1122" t="str">
            <v>UN</v>
          </cell>
          <cell r="E1122" t="str">
            <v>HAWA</v>
          </cell>
          <cell r="F1122" t="str">
            <v>350</v>
          </cell>
          <cell r="G1122">
            <v>12</v>
          </cell>
        </row>
        <row r="1123">
          <cell r="A1123" t="str">
            <v>104528690-UN</v>
          </cell>
          <cell r="B1123" t="str">
            <v>104528690</v>
          </cell>
          <cell r="C1123" t="str">
            <v>UN</v>
          </cell>
          <cell r="D1123" t="str">
            <v>UN</v>
          </cell>
          <cell r="E1123" t="str">
            <v>HAWA</v>
          </cell>
          <cell r="F1123" t="str">
            <v>350</v>
          </cell>
          <cell r="G1123">
            <v>1</v>
          </cell>
        </row>
        <row r="1124">
          <cell r="A1124" t="str">
            <v>104528700-C16</v>
          </cell>
          <cell r="B1124" t="str">
            <v>104528700</v>
          </cell>
          <cell r="C1124" t="str">
            <v>C16</v>
          </cell>
          <cell r="D1124" t="str">
            <v>UN</v>
          </cell>
          <cell r="E1124" t="str">
            <v>HAWA</v>
          </cell>
          <cell r="F1124" t="str">
            <v>350</v>
          </cell>
          <cell r="G1124">
            <v>16</v>
          </cell>
        </row>
        <row r="1125">
          <cell r="A1125" t="str">
            <v>104528700-UN</v>
          </cell>
          <cell r="B1125" t="str">
            <v>104528700</v>
          </cell>
          <cell r="C1125" t="str">
            <v>UN</v>
          </cell>
          <cell r="D1125" t="str">
            <v>UN</v>
          </cell>
          <cell r="E1125" t="str">
            <v>HAWA</v>
          </cell>
          <cell r="F1125" t="str">
            <v>350</v>
          </cell>
          <cell r="G1125">
            <v>1</v>
          </cell>
        </row>
        <row r="1126">
          <cell r="A1126" t="str">
            <v>104528710-C16</v>
          </cell>
          <cell r="B1126" t="str">
            <v>104528710</v>
          </cell>
          <cell r="C1126" t="str">
            <v>C16</v>
          </cell>
          <cell r="D1126" t="str">
            <v>UN</v>
          </cell>
          <cell r="E1126" t="str">
            <v>HAWA</v>
          </cell>
          <cell r="F1126" t="str">
            <v>350</v>
          </cell>
          <cell r="G1126">
            <v>16</v>
          </cell>
        </row>
        <row r="1127">
          <cell r="A1127" t="str">
            <v>104528710-UN</v>
          </cell>
          <cell r="B1127" t="str">
            <v>104528710</v>
          </cell>
          <cell r="C1127" t="str">
            <v>UN</v>
          </cell>
          <cell r="D1127" t="str">
            <v>UN</v>
          </cell>
          <cell r="E1127" t="str">
            <v>HAWA</v>
          </cell>
          <cell r="F1127" t="str">
            <v>350</v>
          </cell>
          <cell r="G1127">
            <v>1</v>
          </cell>
        </row>
        <row r="1128">
          <cell r="A1128" t="str">
            <v>104528720-C12</v>
          </cell>
          <cell r="B1128" t="str">
            <v>104528720</v>
          </cell>
          <cell r="C1128" t="str">
            <v>C12</v>
          </cell>
          <cell r="D1128" t="str">
            <v>UN</v>
          </cell>
          <cell r="E1128" t="str">
            <v>HAWA</v>
          </cell>
          <cell r="F1128" t="str">
            <v>500</v>
          </cell>
          <cell r="G1128">
            <v>12</v>
          </cell>
        </row>
        <row r="1129">
          <cell r="A1129" t="str">
            <v>104528720-PAL</v>
          </cell>
          <cell r="B1129" t="str">
            <v>104528720</v>
          </cell>
          <cell r="C1129" t="str">
            <v>PAL</v>
          </cell>
          <cell r="D1129" t="str">
            <v>UN</v>
          </cell>
          <cell r="E1129" t="str">
            <v>HAWA</v>
          </cell>
          <cell r="F1129" t="str">
            <v>500</v>
          </cell>
          <cell r="G1129">
            <v>1020</v>
          </cell>
        </row>
        <row r="1130">
          <cell r="A1130" t="str">
            <v>104528720-UN</v>
          </cell>
          <cell r="B1130" t="str">
            <v>104528720</v>
          </cell>
          <cell r="C1130" t="str">
            <v>UN</v>
          </cell>
          <cell r="D1130" t="str">
            <v>UN</v>
          </cell>
          <cell r="E1130" t="str">
            <v>HAWA</v>
          </cell>
          <cell r="F1130" t="str">
            <v>500</v>
          </cell>
          <cell r="G1130">
            <v>1</v>
          </cell>
        </row>
        <row r="1131">
          <cell r="A1131" t="str">
            <v>104528730-C04</v>
          </cell>
          <cell r="B1131" t="str">
            <v>104528730</v>
          </cell>
          <cell r="C1131" t="str">
            <v>C04</v>
          </cell>
          <cell r="D1131" t="str">
            <v>UN</v>
          </cell>
          <cell r="E1131" t="str">
            <v>HAWA</v>
          </cell>
          <cell r="F1131" t="str">
            <v>360</v>
          </cell>
          <cell r="G1131">
            <v>4</v>
          </cell>
        </row>
        <row r="1132">
          <cell r="A1132" t="str">
            <v>104528730-UN</v>
          </cell>
          <cell r="B1132" t="str">
            <v>104528730</v>
          </cell>
          <cell r="C1132" t="str">
            <v>UN</v>
          </cell>
          <cell r="D1132" t="str">
            <v>UN</v>
          </cell>
          <cell r="E1132" t="str">
            <v>HAWA</v>
          </cell>
          <cell r="F1132" t="str">
            <v>360</v>
          </cell>
          <cell r="G1132">
            <v>1</v>
          </cell>
        </row>
        <row r="1133">
          <cell r="A1133" t="str">
            <v>104528740-C12</v>
          </cell>
          <cell r="B1133" t="str">
            <v>104528740</v>
          </cell>
          <cell r="C1133" t="str">
            <v>C12</v>
          </cell>
          <cell r="D1133" t="str">
            <v>UN</v>
          </cell>
          <cell r="E1133" t="str">
            <v>HAWA</v>
          </cell>
          <cell r="F1133" t="str">
            <v>350</v>
          </cell>
          <cell r="G1133">
            <v>12</v>
          </cell>
        </row>
        <row r="1134">
          <cell r="A1134" t="str">
            <v>104528740-UN</v>
          </cell>
          <cell r="B1134" t="str">
            <v>104528740</v>
          </cell>
          <cell r="C1134" t="str">
            <v>UN</v>
          </cell>
          <cell r="D1134" t="str">
            <v>UN</v>
          </cell>
          <cell r="E1134" t="str">
            <v>HAWA</v>
          </cell>
          <cell r="F1134" t="str">
            <v>350</v>
          </cell>
          <cell r="G1134">
            <v>1</v>
          </cell>
        </row>
        <row r="1135">
          <cell r="A1135" t="str">
            <v>104528760-C03</v>
          </cell>
          <cell r="B1135" t="str">
            <v>104528760</v>
          </cell>
          <cell r="C1135" t="str">
            <v>C03</v>
          </cell>
          <cell r="D1135" t="str">
            <v>UN</v>
          </cell>
          <cell r="E1135" t="str">
            <v>HAWA</v>
          </cell>
          <cell r="F1135" t="str">
            <v>430</v>
          </cell>
          <cell r="G1135">
            <v>3</v>
          </cell>
        </row>
        <row r="1136">
          <cell r="A1136" t="str">
            <v>104528760-UN</v>
          </cell>
          <cell r="B1136" t="str">
            <v>104528760</v>
          </cell>
          <cell r="C1136" t="str">
            <v>UN</v>
          </cell>
          <cell r="D1136" t="str">
            <v>UN</v>
          </cell>
          <cell r="E1136" t="str">
            <v>HAWA</v>
          </cell>
          <cell r="F1136" t="str">
            <v>430</v>
          </cell>
          <cell r="G1136">
            <v>1</v>
          </cell>
        </row>
        <row r="1137">
          <cell r="A1137" t="str">
            <v>104528800-C10</v>
          </cell>
          <cell r="B1137" t="str">
            <v>104528800</v>
          </cell>
          <cell r="C1137" t="str">
            <v>C10</v>
          </cell>
          <cell r="D1137" t="str">
            <v>UN</v>
          </cell>
          <cell r="E1137" t="str">
            <v>HAWA</v>
          </cell>
          <cell r="F1137" t="str">
            <v>350</v>
          </cell>
          <cell r="G1137">
            <v>10</v>
          </cell>
        </row>
        <row r="1138">
          <cell r="A1138" t="str">
            <v>104528800-UN</v>
          </cell>
          <cell r="B1138" t="str">
            <v>104528800</v>
          </cell>
          <cell r="C1138" t="str">
            <v>UN</v>
          </cell>
          <cell r="D1138" t="str">
            <v>UN</v>
          </cell>
          <cell r="E1138" t="str">
            <v>HAWA</v>
          </cell>
          <cell r="F1138" t="str">
            <v>350</v>
          </cell>
          <cell r="G1138">
            <v>1</v>
          </cell>
        </row>
        <row r="1139">
          <cell r="A1139" t="str">
            <v>104528840-C10</v>
          </cell>
          <cell r="B1139" t="str">
            <v>104528840</v>
          </cell>
          <cell r="C1139" t="str">
            <v>C10</v>
          </cell>
          <cell r="D1139" t="str">
            <v>UN</v>
          </cell>
          <cell r="E1139" t="str">
            <v>HAWA</v>
          </cell>
          <cell r="F1139" t="str">
            <v>350</v>
          </cell>
          <cell r="G1139">
            <v>10</v>
          </cell>
        </row>
        <row r="1140">
          <cell r="A1140" t="str">
            <v>104528840-UN</v>
          </cell>
          <cell r="B1140" t="str">
            <v>104528840</v>
          </cell>
          <cell r="C1140" t="str">
            <v>UN</v>
          </cell>
          <cell r="D1140" t="str">
            <v>UN</v>
          </cell>
          <cell r="E1140" t="str">
            <v>HAWA</v>
          </cell>
          <cell r="F1140" t="str">
            <v>350</v>
          </cell>
          <cell r="G1140">
            <v>1</v>
          </cell>
        </row>
        <row r="1141">
          <cell r="A1141" t="str">
            <v>104528870-C02</v>
          </cell>
          <cell r="B1141" t="str">
            <v>104528870</v>
          </cell>
          <cell r="C1141" t="str">
            <v>C02</v>
          </cell>
          <cell r="D1141" t="str">
            <v>UN</v>
          </cell>
          <cell r="E1141" t="str">
            <v>HAWA</v>
          </cell>
          <cell r="F1141" t="str">
            <v>350</v>
          </cell>
          <cell r="G1141">
            <v>2</v>
          </cell>
        </row>
        <row r="1142">
          <cell r="A1142" t="str">
            <v>104528870-UN</v>
          </cell>
          <cell r="B1142" t="str">
            <v>104528870</v>
          </cell>
          <cell r="C1142" t="str">
            <v>UN</v>
          </cell>
          <cell r="D1142" t="str">
            <v>UN</v>
          </cell>
          <cell r="E1142" t="str">
            <v>HAWA</v>
          </cell>
          <cell r="F1142" t="str">
            <v>350</v>
          </cell>
          <cell r="G1142">
            <v>1</v>
          </cell>
        </row>
        <row r="1143">
          <cell r="A1143" t="str">
            <v>104528900-C10</v>
          </cell>
          <cell r="B1143" t="str">
            <v>104528900</v>
          </cell>
          <cell r="C1143" t="str">
            <v>C10</v>
          </cell>
          <cell r="D1143" t="str">
            <v>UN</v>
          </cell>
          <cell r="E1143" t="str">
            <v>HAWA</v>
          </cell>
          <cell r="F1143" t="str">
            <v>350</v>
          </cell>
          <cell r="G1143">
            <v>10</v>
          </cell>
        </row>
        <row r="1144">
          <cell r="A1144" t="str">
            <v>104528900-UN</v>
          </cell>
          <cell r="B1144" t="str">
            <v>104528900</v>
          </cell>
          <cell r="C1144" t="str">
            <v>UN</v>
          </cell>
          <cell r="D1144" t="str">
            <v>UN</v>
          </cell>
          <cell r="E1144" t="str">
            <v>HAWA</v>
          </cell>
          <cell r="F1144" t="str">
            <v>350</v>
          </cell>
          <cell r="G1144">
            <v>1</v>
          </cell>
        </row>
        <row r="1145">
          <cell r="A1145" t="str">
            <v>104528970-C06</v>
          </cell>
          <cell r="B1145" t="str">
            <v>104528970</v>
          </cell>
          <cell r="C1145" t="str">
            <v>C06</v>
          </cell>
          <cell r="D1145" t="str">
            <v>UN</v>
          </cell>
          <cell r="E1145" t="str">
            <v>HAWA</v>
          </cell>
          <cell r="F1145" t="str">
            <v>350</v>
          </cell>
          <cell r="G1145">
            <v>6</v>
          </cell>
        </row>
        <row r="1146">
          <cell r="A1146" t="str">
            <v>104528970-UN</v>
          </cell>
          <cell r="B1146" t="str">
            <v>104528970</v>
          </cell>
          <cell r="C1146" t="str">
            <v>UN</v>
          </cell>
          <cell r="D1146" t="str">
            <v>UN</v>
          </cell>
          <cell r="E1146" t="str">
            <v>HAWA</v>
          </cell>
          <cell r="F1146" t="str">
            <v>350</v>
          </cell>
          <cell r="G1146">
            <v>1</v>
          </cell>
        </row>
        <row r="1147">
          <cell r="A1147" t="str">
            <v>104528980-UN</v>
          </cell>
          <cell r="B1147" t="str">
            <v>104528980</v>
          </cell>
          <cell r="C1147" t="str">
            <v>UN</v>
          </cell>
          <cell r="D1147" t="str">
            <v>UN</v>
          </cell>
          <cell r="E1147" t="str">
            <v>HAWA</v>
          </cell>
          <cell r="F1147" t="str">
            <v>350</v>
          </cell>
          <cell r="G1147">
            <v>1</v>
          </cell>
        </row>
        <row r="1148">
          <cell r="A1148" t="str">
            <v>104528980-Z20</v>
          </cell>
          <cell r="B1148" t="str">
            <v>104528980</v>
          </cell>
          <cell r="C1148" t="str">
            <v>Z20</v>
          </cell>
          <cell r="D1148" t="str">
            <v>UN</v>
          </cell>
          <cell r="E1148" t="str">
            <v>HAWA</v>
          </cell>
          <cell r="F1148" t="str">
            <v>350</v>
          </cell>
          <cell r="G1148">
            <v>120</v>
          </cell>
        </row>
        <row r="1149">
          <cell r="A1149" t="str">
            <v>104528990-UN</v>
          </cell>
          <cell r="B1149" t="str">
            <v>104528990</v>
          </cell>
          <cell r="C1149" t="str">
            <v>UN</v>
          </cell>
          <cell r="D1149" t="str">
            <v>UN</v>
          </cell>
          <cell r="E1149" t="str">
            <v>HAWA</v>
          </cell>
          <cell r="F1149" t="str">
            <v>350</v>
          </cell>
          <cell r="G1149">
            <v>1</v>
          </cell>
        </row>
        <row r="1150">
          <cell r="A1150" t="str">
            <v>104528990-Z20</v>
          </cell>
          <cell r="B1150" t="str">
            <v>104528990</v>
          </cell>
          <cell r="C1150" t="str">
            <v>Z20</v>
          </cell>
          <cell r="D1150" t="str">
            <v>UN</v>
          </cell>
          <cell r="E1150" t="str">
            <v>HAWA</v>
          </cell>
          <cell r="F1150" t="str">
            <v>350</v>
          </cell>
          <cell r="G1150">
            <v>120</v>
          </cell>
        </row>
        <row r="1151">
          <cell r="A1151" t="str">
            <v>104529000-UN</v>
          </cell>
          <cell r="B1151" t="str">
            <v>104529000</v>
          </cell>
          <cell r="C1151" t="str">
            <v>UN</v>
          </cell>
          <cell r="D1151" t="str">
            <v>UN</v>
          </cell>
          <cell r="E1151" t="str">
            <v>HAWA</v>
          </cell>
          <cell r="F1151" t="str">
            <v>350</v>
          </cell>
          <cell r="G1151">
            <v>1</v>
          </cell>
        </row>
        <row r="1152">
          <cell r="A1152" t="str">
            <v>104529000-Z20</v>
          </cell>
          <cell r="B1152" t="str">
            <v>104529000</v>
          </cell>
          <cell r="C1152" t="str">
            <v>Z20</v>
          </cell>
          <cell r="D1152" t="str">
            <v>UN</v>
          </cell>
          <cell r="E1152" t="str">
            <v>HAWA</v>
          </cell>
          <cell r="F1152" t="str">
            <v>350</v>
          </cell>
          <cell r="G1152">
            <v>120</v>
          </cell>
        </row>
        <row r="1153">
          <cell r="A1153" t="str">
            <v>104529030-C80</v>
          </cell>
          <cell r="B1153" t="str">
            <v>104529030</v>
          </cell>
          <cell r="C1153" t="str">
            <v>C80</v>
          </cell>
          <cell r="D1153" t="str">
            <v>UN</v>
          </cell>
          <cell r="E1153" t="str">
            <v>HAWA</v>
          </cell>
          <cell r="F1153" t="str">
            <v>350</v>
          </cell>
          <cell r="G1153">
            <v>80</v>
          </cell>
        </row>
        <row r="1154">
          <cell r="A1154" t="str">
            <v>104529030-UN</v>
          </cell>
          <cell r="B1154" t="str">
            <v>104529030</v>
          </cell>
          <cell r="C1154" t="str">
            <v>UN</v>
          </cell>
          <cell r="D1154" t="str">
            <v>UN</v>
          </cell>
          <cell r="E1154" t="str">
            <v>HAWA</v>
          </cell>
          <cell r="F1154" t="str">
            <v>350</v>
          </cell>
          <cell r="G1154">
            <v>1</v>
          </cell>
        </row>
        <row r="1155">
          <cell r="A1155" t="str">
            <v>104529080-C08</v>
          </cell>
          <cell r="B1155" t="str">
            <v>104529080</v>
          </cell>
          <cell r="C1155" t="str">
            <v>C08</v>
          </cell>
          <cell r="D1155" t="str">
            <v>UN</v>
          </cell>
          <cell r="E1155" t="str">
            <v>HAWA</v>
          </cell>
          <cell r="F1155" t="str">
            <v>350</v>
          </cell>
          <cell r="G1155">
            <v>8</v>
          </cell>
        </row>
        <row r="1156">
          <cell r="A1156" t="str">
            <v>104529080-UN</v>
          </cell>
          <cell r="B1156" t="str">
            <v>104529080</v>
          </cell>
          <cell r="C1156" t="str">
            <v>UN</v>
          </cell>
          <cell r="D1156" t="str">
            <v>UN</v>
          </cell>
          <cell r="E1156" t="str">
            <v>HAWA</v>
          </cell>
          <cell r="F1156" t="str">
            <v>350</v>
          </cell>
          <cell r="G1156">
            <v>1</v>
          </cell>
        </row>
        <row r="1157">
          <cell r="A1157" t="str">
            <v>104529100-C13</v>
          </cell>
          <cell r="B1157" t="str">
            <v>104529100</v>
          </cell>
          <cell r="C1157" t="str">
            <v>C13</v>
          </cell>
          <cell r="D1157" t="str">
            <v>UN</v>
          </cell>
          <cell r="E1157" t="str">
            <v>HAWA</v>
          </cell>
          <cell r="F1157" t="str">
            <v>350</v>
          </cell>
          <cell r="G1157">
            <v>13</v>
          </cell>
        </row>
        <row r="1158">
          <cell r="A1158" t="str">
            <v>104529100-UN</v>
          </cell>
          <cell r="B1158" t="str">
            <v>104529100</v>
          </cell>
          <cell r="C1158" t="str">
            <v>UN</v>
          </cell>
          <cell r="D1158" t="str">
            <v>UN</v>
          </cell>
          <cell r="E1158" t="str">
            <v>HAWA</v>
          </cell>
          <cell r="F1158" t="str">
            <v>350</v>
          </cell>
          <cell r="G1158">
            <v>1</v>
          </cell>
        </row>
        <row r="1159">
          <cell r="A1159" t="str">
            <v>104529120-C10</v>
          </cell>
          <cell r="B1159" t="str">
            <v>104529120</v>
          </cell>
          <cell r="C1159" t="str">
            <v>C10</v>
          </cell>
          <cell r="D1159" t="str">
            <v>UN</v>
          </cell>
          <cell r="E1159" t="str">
            <v>HAWA</v>
          </cell>
          <cell r="F1159" t="str">
            <v>350</v>
          </cell>
          <cell r="G1159">
            <v>10</v>
          </cell>
        </row>
        <row r="1160">
          <cell r="A1160" t="str">
            <v>104529120-UN</v>
          </cell>
          <cell r="B1160" t="str">
            <v>104529120</v>
          </cell>
          <cell r="C1160" t="str">
            <v>UN</v>
          </cell>
          <cell r="D1160" t="str">
            <v>UN</v>
          </cell>
          <cell r="E1160" t="str">
            <v>HAWA</v>
          </cell>
          <cell r="F1160" t="str">
            <v>350</v>
          </cell>
          <cell r="G1160">
            <v>1</v>
          </cell>
        </row>
        <row r="1161">
          <cell r="A1161" t="str">
            <v>104529150-C10</v>
          </cell>
          <cell r="B1161" t="str">
            <v>104529150</v>
          </cell>
          <cell r="C1161" t="str">
            <v>C10</v>
          </cell>
          <cell r="D1161" t="str">
            <v>UN</v>
          </cell>
          <cell r="E1161" t="str">
            <v>HAWA</v>
          </cell>
          <cell r="F1161" t="str">
            <v>350</v>
          </cell>
          <cell r="G1161">
            <v>10</v>
          </cell>
        </row>
        <row r="1162">
          <cell r="A1162" t="str">
            <v>104529150-UN</v>
          </cell>
          <cell r="B1162" t="str">
            <v>104529150</v>
          </cell>
          <cell r="C1162" t="str">
            <v>UN</v>
          </cell>
          <cell r="D1162" t="str">
            <v>UN</v>
          </cell>
          <cell r="E1162" t="str">
            <v>HAWA</v>
          </cell>
          <cell r="F1162" t="str">
            <v>350</v>
          </cell>
          <cell r="G1162">
            <v>1</v>
          </cell>
        </row>
        <row r="1163">
          <cell r="A1163" t="str">
            <v>104529170-C05</v>
          </cell>
          <cell r="B1163" t="str">
            <v>104529170</v>
          </cell>
          <cell r="C1163" t="str">
            <v>C05</v>
          </cell>
          <cell r="D1163" t="str">
            <v>UN</v>
          </cell>
          <cell r="E1163" t="str">
            <v>HAWA</v>
          </cell>
          <cell r="F1163" t="str">
            <v>350</v>
          </cell>
          <cell r="G1163">
            <v>5</v>
          </cell>
        </row>
        <row r="1164">
          <cell r="A1164" t="str">
            <v>104529170-UN</v>
          </cell>
          <cell r="B1164" t="str">
            <v>104529170</v>
          </cell>
          <cell r="C1164" t="str">
            <v>UN</v>
          </cell>
          <cell r="D1164" t="str">
            <v>UN</v>
          </cell>
          <cell r="E1164" t="str">
            <v>HAWA</v>
          </cell>
          <cell r="F1164" t="str">
            <v>350</v>
          </cell>
          <cell r="G1164">
            <v>1</v>
          </cell>
        </row>
        <row r="1165">
          <cell r="A1165" t="str">
            <v>104529180-UN</v>
          </cell>
          <cell r="B1165" t="str">
            <v>104529180</v>
          </cell>
          <cell r="C1165" t="str">
            <v>UN</v>
          </cell>
          <cell r="D1165" t="str">
            <v>UN</v>
          </cell>
          <cell r="E1165" t="str">
            <v>HAWA</v>
          </cell>
          <cell r="F1165" t="str">
            <v>350</v>
          </cell>
          <cell r="G1165">
            <v>1</v>
          </cell>
        </row>
        <row r="1166">
          <cell r="A1166" t="str">
            <v>104529180-V00</v>
          </cell>
          <cell r="B1166" t="str">
            <v>104529180</v>
          </cell>
          <cell r="C1166" t="str">
            <v>V00</v>
          </cell>
          <cell r="D1166" t="str">
            <v>UN</v>
          </cell>
          <cell r="E1166" t="str">
            <v>HAWA</v>
          </cell>
          <cell r="F1166" t="str">
            <v>350</v>
          </cell>
          <cell r="G1166">
            <v>500</v>
          </cell>
        </row>
        <row r="1167">
          <cell r="A1167" t="str">
            <v>104529190-C24</v>
          </cell>
          <cell r="B1167" t="str">
            <v>104529190</v>
          </cell>
          <cell r="C1167" t="str">
            <v>C24</v>
          </cell>
          <cell r="D1167" t="str">
            <v>UN</v>
          </cell>
          <cell r="E1167" t="str">
            <v>HAWA</v>
          </cell>
          <cell r="F1167" t="str">
            <v>350</v>
          </cell>
          <cell r="G1167">
            <v>24</v>
          </cell>
        </row>
        <row r="1168">
          <cell r="A1168" t="str">
            <v>104529190-UN</v>
          </cell>
          <cell r="B1168" t="str">
            <v>104529190</v>
          </cell>
          <cell r="C1168" t="str">
            <v>UN</v>
          </cell>
          <cell r="D1168" t="str">
            <v>UN</v>
          </cell>
          <cell r="E1168" t="str">
            <v>HAWA</v>
          </cell>
          <cell r="F1168" t="str">
            <v>350</v>
          </cell>
          <cell r="G1168">
            <v>1</v>
          </cell>
        </row>
        <row r="1169">
          <cell r="A1169" t="str">
            <v>104529210-C04</v>
          </cell>
          <cell r="B1169" t="str">
            <v>104529210</v>
          </cell>
          <cell r="C1169" t="str">
            <v>C04</v>
          </cell>
          <cell r="D1169" t="str">
            <v>UN</v>
          </cell>
          <cell r="E1169" t="str">
            <v>HAWA</v>
          </cell>
          <cell r="F1169" t="str">
            <v>350</v>
          </cell>
          <cell r="G1169">
            <v>4</v>
          </cell>
        </row>
        <row r="1170">
          <cell r="A1170" t="str">
            <v>104529210-UN</v>
          </cell>
          <cell r="B1170" t="str">
            <v>104529210</v>
          </cell>
          <cell r="C1170" t="str">
            <v>UN</v>
          </cell>
          <cell r="D1170" t="str">
            <v>UN</v>
          </cell>
          <cell r="E1170" t="str">
            <v>HAWA</v>
          </cell>
          <cell r="F1170" t="str">
            <v>350</v>
          </cell>
          <cell r="G1170">
            <v>1</v>
          </cell>
        </row>
        <row r="1171">
          <cell r="A1171" t="str">
            <v>104529220-C06</v>
          </cell>
          <cell r="B1171" t="str">
            <v>104529220</v>
          </cell>
          <cell r="C1171" t="str">
            <v>C06</v>
          </cell>
          <cell r="D1171" t="str">
            <v>UN</v>
          </cell>
          <cell r="E1171" t="str">
            <v>HAWA</v>
          </cell>
          <cell r="F1171" t="str">
            <v>350</v>
          </cell>
          <cell r="G1171">
            <v>6</v>
          </cell>
        </row>
        <row r="1172">
          <cell r="A1172" t="str">
            <v>104529220-UN</v>
          </cell>
          <cell r="B1172" t="str">
            <v>104529220</v>
          </cell>
          <cell r="C1172" t="str">
            <v>UN</v>
          </cell>
          <cell r="D1172" t="str">
            <v>UN</v>
          </cell>
          <cell r="E1172" t="str">
            <v>HAWA</v>
          </cell>
          <cell r="F1172" t="str">
            <v>350</v>
          </cell>
          <cell r="G1172">
            <v>1</v>
          </cell>
        </row>
        <row r="1173">
          <cell r="A1173" t="str">
            <v>104529270-UN</v>
          </cell>
          <cell r="B1173" t="str">
            <v>104529270</v>
          </cell>
          <cell r="C1173" t="str">
            <v>UN</v>
          </cell>
          <cell r="D1173" t="str">
            <v>UN</v>
          </cell>
          <cell r="E1173" t="str">
            <v>HAWA</v>
          </cell>
          <cell r="F1173" t="str">
            <v>350</v>
          </cell>
          <cell r="G1173">
            <v>1</v>
          </cell>
        </row>
        <row r="1174">
          <cell r="A1174" t="str">
            <v>104529270-Z30</v>
          </cell>
          <cell r="B1174" t="str">
            <v>104529270</v>
          </cell>
          <cell r="C1174" t="str">
            <v>Z30</v>
          </cell>
          <cell r="D1174" t="str">
            <v>UN</v>
          </cell>
          <cell r="E1174" t="str">
            <v>HAWA</v>
          </cell>
          <cell r="F1174" t="str">
            <v>350</v>
          </cell>
          <cell r="G1174">
            <v>130</v>
          </cell>
        </row>
        <row r="1175">
          <cell r="A1175" t="str">
            <v>104529280-UN</v>
          </cell>
          <cell r="B1175" t="str">
            <v>104529280</v>
          </cell>
          <cell r="C1175" t="str">
            <v>UN</v>
          </cell>
          <cell r="D1175" t="str">
            <v>UN</v>
          </cell>
          <cell r="E1175" t="str">
            <v>HAWA</v>
          </cell>
          <cell r="F1175" t="str">
            <v>350</v>
          </cell>
          <cell r="G1175">
            <v>1</v>
          </cell>
        </row>
        <row r="1176">
          <cell r="A1176" t="str">
            <v>104529280-Z30</v>
          </cell>
          <cell r="B1176" t="str">
            <v>104529280</v>
          </cell>
          <cell r="C1176" t="str">
            <v>Z30</v>
          </cell>
          <cell r="D1176" t="str">
            <v>UN</v>
          </cell>
          <cell r="E1176" t="str">
            <v>HAWA</v>
          </cell>
          <cell r="F1176" t="str">
            <v>350</v>
          </cell>
          <cell r="G1176">
            <v>130</v>
          </cell>
        </row>
        <row r="1177">
          <cell r="A1177" t="str">
            <v>104529290-UN</v>
          </cell>
          <cell r="B1177" t="str">
            <v>104529290</v>
          </cell>
          <cell r="C1177" t="str">
            <v>UN</v>
          </cell>
          <cell r="D1177" t="str">
            <v>UN</v>
          </cell>
          <cell r="E1177" t="str">
            <v>HAWA</v>
          </cell>
          <cell r="F1177" t="str">
            <v>350</v>
          </cell>
          <cell r="G1177">
            <v>1</v>
          </cell>
        </row>
        <row r="1178">
          <cell r="A1178" t="str">
            <v>104529290-Z20</v>
          </cell>
          <cell r="B1178" t="str">
            <v>104529290</v>
          </cell>
          <cell r="C1178" t="str">
            <v>Z20</v>
          </cell>
          <cell r="D1178" t="str">
            <v>UN</v>
          </cell>
          <cell r="E1178" t="str">
            <v>HAWA</v>
          </cell>
          <cell r="F1178" t="str">
            <v>350</v>
          </cell>
          <cell r="G1178">
            <v>120</v>
          </cell>
        </row>
        <row r="1179">
          <cell r="A1179" t="str">
            <v>104529350-C04</v>
          </cell>
          <cell r="B1179" t="str">
            <v>104529350</v>
          </cell>
          <cell r="C1179" t="str">
            <v>C04</v>
          </cell>
          <cell r="D1179" t="str">
            <v>UN</v>
          </cell>
          <cell r="E1179" t="str">
            <v>HAWA</v>
          </cell>
          <cell r="F1179" t="str">
            <v>130</v>
          </cell>
          <cell r="G1179">
            <v>4</v>
          </cell>
        </row>
        <row r="1180">
          <cell r="A1180" t="str">
            <v>104529350-UN</v>
          </cell>
          <cell r="B1180" t="str">
            <v>104529350</v>
          </cell>
          <cell r="C1180" t="str">
            <v>UN</v>
          </cell>
          <cell r="D1180" t="str">
            <v>UN</v>
          </cell>
          <cell r="E1180" t="str">
            <v>HAWA</v>
          </cell>
          <cell r="F1180" t="str">
            <v>130</v>
          </cell>
          <cell r="G1180">
            <v>1</v>
          </cell>
        </row>
        <row r="1181">
          <cell r="A1181" t="str">
            <v>104529400-UN</v>
          </cell>
          <cell r="B1181" t="str">
            <v>104529400</v>
          </cell>
          <cell r="C1181" t="str">
            <v>UN</v>
          </cell>
          <cell r="D1181" t="str">
            <v>UN</v>
          </cell>
          <cell r="E1181" t="str">
            <v>HAWA</v>
          </cell>
          <cell r="F1181" t="str">
            <v>350</v>
          </cell>
          <cell r="G1181">
            <v>1</v>
          </cell>
        </row>
        <row r="1182">
          <cell r="A1182" t="str">
            <v>104529460-UN</v>
          </cell>
          <cell r="B1182" t="str">
            <v>104529460</v>
          </cell>
          <cell r="C1182" t="str">
            <v>UN</v>
          </cell>
          <cell r="D1182" t="str">
            <v>UN</v>
          </cell>
          <cell r="E1182" t="str">
            <v>HAWA</v>
          </cell>
          <cell r="F1182" t="str">
            <v>350</v>
          </cell>
          <cell r="G1182">
            <v>1</v>
          </cell>
        </row>
        <row r="1183">
          <cell r="A1183" t="str">
            <v>104529460-Z10</v>
          </cell>
          <cell r="B1183" t="str">
            <v>104529460</v>
          </cell>
          <cell r="C1183" t="str">
            <v>Z10</v>
          </cell>
          <cell r="D1183" t="str">
            <v>UN</v>
          </cell>
          <cell r="E1183" t="str">
            <v>HAWA</v>
          </cell>
          <cell r="F1183" t="str">
            <v>350</v>
          </cell>
          <cell r="G1183">
            <v>110</v>
          </cell>
        </row>
        <row r="1184">
          <cell r="A1184" t="str">
            <v>104529480-UN</v>
          </cell>
          <cell r="B1184" t="str">
            <v>104529480</v>
          </cell>
          <cell r="C1184" t="str">
            <v>UN</v>
          </cell>
          <cell r="D1184" t="str">
            <v>UN</v>
          </cell>
          <cell r="E1184" t="str">
            <v>HAWA</v>
          </cell>
          <cell r="F1184" t="str">
            <v>350</v>
          </cell>
          <cell r="G1184">
            <v>1</v>
          </cell>
        </row>
        <row r="1185">
          <cell r="A1185" t="str">
            <v>104529480-Z00</v>
          </cell>
          <cell r="B1185" t="str">
            <v>104529480</v>
          </cell>
          <cell r="C1185" t="str">
            <v>Z00</v>
          </cell>
          <cell r="D1185" t="str">
            <v>UN</v>
          </cell>
          <cell r="E1185" t="str">
            <v>HAWA</v>
          </cell>
          <cell r="F1185" t="str">
            <v>350</v>
          </cell>
          <cell r="G1185">
            <v>100</v>
          </cell>
        </row>
        <row r="1186">
          <cell r="A1186" t="str">
            <v>104529530-C48</v>
          </cell>
          <cell r="B1186" t="str">
            <v>104529530</v>
          </cell>
          <cell r="C1186" t="str">
            <v>C48</v>
          </cell>
          <cell r="D1186" t="str">
            <v>UN</v>
          </cell>
          <cell r="E1186" t="str">
            <v>HAWA</v>
          </cell>
          <cell r="F1186" t="str">
            <v>350</v>
          </cell>
          <cell r="G1186">
            <v>48</v>
          </cell>
        </row>
        <row r="1187">
          <cell r="A1187" t="str">
            <v>104529530-UN</v>
          </cell>
          <cell r="B1187" t="str">
            <v>104529530</v>
          </cell>
          <cell r="C1187" t="str">
            <v>UN</v>
          </cell>
          <cell r="D1187" t="str">
            <v>UN</v>
          </cell>
          <cell r="E1187" t="str">
            <v>HAWA</v>
          </cell>
          <cell r="F1187" t="str">
            <v>350</v>
          </cell>
          <cell r="G1187">
            <v>1</v>
          </cell>
        </row>
        <row r="1188">
          <cell r="A1188" t="str">
            <v>104529540-UN</v>
          </cell>
          <cell r="B1188" t="str">
            <v>104529540</v>
          </cell>
          <cell r="C1188" t="str">
            <v>UN</v>
          </cell>
          <cell r="D1188" t="str">
            <v>UN</v>
          </cell>
          <cell r="E1188" t="str">
            <v>HAWA</v>
          </cell>
          <cell r="F1188" t="str">
            <v>350</v>
          </cell>
          <cell r="G1188">
            <v>1</v>
          </cell>
        </row>
        <row r="1189">
          <cell r="A1189" t="str">
            <v>104529560-CJ</v>
          </cell>
          <cell r="B1189" t="str">
            <v>104529560</v>
          </cell>
          <cell r="C1189" t="str">
            <v>CJ</v>
          </cell>
          <cell r="D1189" t="str">
            <v>KG</v>
          </cell>
          <cell r="E1189" t="str">
            <v>HAWA</v>
          </cell>
          <cell r="F1189" t="str">
            <v>350</v>
          </cell>
          <cell r="G1189">
            <v>6</v>
          </cell>
        </row>
        <row r="1190">
          <cell r="A1190" t="str">
            <v>104529560-KG</v>
          </cell>
          <cell r="B1190" t="str">
            <v>104529560</v>
          </cell>
          <cell r="C1190" t="str">
            <v>KG</v>
          </cell>
          <cell r="D1190" t="str">
            <v>KG</v>
          </cell>
          <cell r="E1190" t="str">
            <v>HAWA</v>
          </cell>
          <cell r="F1190" t="str">
            <v>350</v>
          </cell>
          <cell r="G1190">
            <v>1</v>
          </cell>
        </row>
        <row r="1191">
          <cell r="A1191" t="str">
            <v>104529600-C10</v>
          </cell>
          <cell r="B1191" t="str">
            <v>104529600</v>
          </cell>
          <cell r="C1191" t="str">
            <v>C10</v>
          </cell>
          <cell r="D1191" t="str">
            <v>UN</v>
          </cell>
          <cell r="E1191" t="str">
            <v>HAWA</v>
          </cell>
          <cell r="F1191" t="str">
            <v>350</v>
          </cell>
          <cell r="G1191">
            <v>10</v>
          </cell>
        </row>
        <row r="1192">
          <cell r="A1192" t="str">
            <v>104529600-UN</v>
          </cell>
          <cell r="B1192" t="str">
            <v>104529600</v>
          </cell>
          <cell r="C1192" t="str">
            <v>UN</v>
          </cell>
          <cell r="D1192" t="str">
            <v>UN</v>
          </cell>
          <cell r="E1192" t="str">
            <v>HAWA</v>
          </cell>
          <cell r="F1192" t="str">
            <v>350</v>
          </cell>
          <cell r="G1192">
            <v>1</v>
          </cell>
        </row>
        <row r="1193">
          <cell r="A1193" t="str">
            <v>104529610-C10</v>
          </cell>
          <cell r="B1193" t="str">
            <v>104529610</v>
          </cell>
          <cell r="C1193" t="str">
            <v>C10</v>
          </cell>
          <cell r="D1193" t="str">
            <v>UN</v>
          </cell>
          <cell r="E1193" t="str">
            <v>HAWA</v>
          </cell>
          <cell r="F1193" t="str">
            <v>350</v>
          </cell>
          <cell r="G1193">
            <v>10</v>
          </cell>
        </row>
        <row r="1194">
          <cell r="A1194" t="str">
            <v>104529610-UN</v>
          </cell>
          <cell r="B1194" t="str">
            <v>104529610</v>
          </cell>
          <cell r="C1194" t="str">
            <v>UN</v>
          </cell>
          <cell r="D1194" t="str">
            <v>UN</v>
          </cell>
          <cell r="E1194" t="str">
            <v>HAWA</v>
          </cell>
          <cell r="F1194" t="str">
            <v>350</v>
          </cell>
          <cell r="G1194">
            <v>1</v>
          </cell>
        </row>
        <row r="1195">
          <cell r="A1195" t="str">
            <v>104529640-C40</v>
          </cell>
          <cell r="B1195" t="str">
            <v>104529640</v>
          </cell>
          <cell r="C1195" t="str">
            <v>C40</v>
          </cell>
          <cell r="D1195" t="str">
            <v>UN</v>
          </cell>
          <cell r="E1195" t="str">
            <v>HAWA</v>
          </cell>
          <cell r="F1195" t="str">
            <v>350</v>
          </cell>
          <cell r="G1195">
            <v>40</v>
          </cell>
        </row>
        <row r="1196">
          <cell r="A1196" t="str">
            <v>104529640-UN</v>
          </cell>
          <cell r="B1196" t="str">
            <v>104529640</v>
          </cell>
          <cell r="C1196" t="str">
            <v>UN</v>
          </cell>
          <cell r="D1196" t="str">
            <v>UN</v>
          </cell>
          <cell r="E1196" t="str">
            <v>HAWA</v>
          </cell>
          <cell r="F1196" t="str">
            <v>350</v>
          </cell>
          <cell r="G1196">
            <v>1</v>
          </cell>
        </row>
        <row r="1197">
          <cell r="A1197" t="str">
            <v>104529660-C12</v>
          </cell>
          <cell r="B1197" t="str">
            <v>104529660</v>
          </cell>
          <cell r="C1197" t="str">
            <v>C12</v>
          </cell>
          <cell r="D1197" t="str">
            <v>UN</v>
          </cell>
          <cell r="E1197" t="str">
            <v>HAWA</v>
          </cell>
          <cell r="F1197" t="str">
            <v>350</v>
          </cell>
          <cell r="G1197">
            <v>12</v>
          </cell>
        </row>
        <row r="1198">
          <cell r="A1198" t="str">
            <v>104529660-UN</v>
          </cell>
          <cell r="B1198" t="str">
            <v>104529660</v>
          </cell>
          <cell r="C1198" t="str">
            <v>UN</v>
          </cell>
          <cell r="D1198" t="str">
            <v>UN</v>
          </cell>
          <cell r="E1198" t="str">
            <v>HAWA</v>
          </cell>
          <cell r="F1198" t="str">
            <v>350</v>
          </cell>
          <cell r="G1198">
            <v>1</v>
          </cell>
        </row>
        <row r="1199">
          <cell r="A1199" t="str">
            <v>104529670-C06</v>
          </cell>
          <cell r="B1199" t="str">
            <v>104529670</v>
          </cell>
          <cell r="C1199" t="str">
            <v>C06</v>
          </cell>
          <cell r="D1199" t="str">
            <v>UN</v>
          </cell>
          <cell r="E1199" t="str">
            <v>HAWA</v>
          </cell>
          <cell r="F1199" t="str">
            <v>360</v>
          </cell>
          <cell r="G1199">
            <v>6</v>
          </cell>
        </row>
        <row r="1200">
          <cell r="A1200" t="str">
            <v>104529670-UN</v>
          </cell>
          <cell r="B1200" t="str">
            <v>104529670</v>
          </cell>
          <cell r="C1200" t="str">
            <v>UN</v>
          </cell>
          <cell r="D1200" t="str">
            <v>UN</v>
          </cell>
          <cell r="E1200" t="str">
            <v>HAWA</v>
          </cell>
          <cell r="F1200" t="str">
            <v>360</v>
          </cell>
          <cell r="G1200">
            <v>1</v>
          </cell>
        </row>
        <row r="1201">
          <cell r="A1201" t="str">
            <v>104529700-CJ</v>
          </cell>
          <cell r="B1201" t="str">
            <v>104529700</v>
          </cell>
          <cell r="C1201" t="str">
            <v>CJ</v>
          </cell>
          <cell r="D1201" t="str">
            <v>KG</v>
          </cell>
          <cell r="E1201" t="str">
            <v>HAWA</v>
          </cell>
          <cell r="F1201" t="str">
            <v>350</v>
          </cell>
          <cell r="G1201">
            <v>15</v>
          </cell>
        </row>
        <row r="1202">
          <cell r="A1202" t="str">
            <v>104529700-KG</v>
          </cell>
          <cell r="B1202" t="str">
            <v>104529700</v>
          </cell>
          <cell r="C1202" t="str">
            <v>KG</v>
          </cell>
          <cell r="D1202" t="str">
            <v>KG</v>
          </cell>
          <cell r="E1202" t="str">
            <v>HAWA</v>
          </cell>
          <cell r="F1202" t="str">
            <v>350</v>
          </cell>
          <cell r="G1202">
            <v>1</v>
          </cell>
        </row>
        <row r="1203">
          <cell r="A1203" t="str">
            <v>104529810-UN</v>
          </cell>
          <cell r="B1203" t="str">
            <v>104529810</v>
          </cell>
          <cell r="C1203" t="str">
            <v>UN</v>
          </cell>
          <cell r="D1203" t="str">
            <v>UN</v>
          </cell>
          <cell r="E1203" t="str">
            <v>HAWA</v>
          </cell>
          <cell r="F1203" t="str">
            <v>350</v>
          </cell>
          <cell r="G1203">
            <v>1</v>
          </cell>
        </row>
        <row r="1204">
          <cell r="A1204" t="str">
            <v>104529810-Y00</v>
          </cell>
          <cell r="B1204" t="str">
            <v>104529810</v>
          </cell>
          <cell r="C1204" t="str">
            <v>Y00</v>
          </cell>
          <cell r="D1204" t="str">
            <v>UN</v>
          </cell>
          <cell r="E1204" t="str">
            <v>HAWA</v>
          </cell>
          <cell r="F1204" t="str">
            <v>350</v>
          </cell>
          <cell r="G1204">
            <v>200</v>
          </cell>
        </row>
        <row r="1205">
          <cell r="A1205" t="str">
            <v>104529870-C04</v>
          </cell>
          <cell r="B1205" t="str">
            <v>104529870</v>
          </cell>
          <cell r="C1205" t="str">
            <v>C04</v>
          </cell>
          <cell r="D1205" t="str">
            <v>UN</v>
          </cell>
          <cell r="E1205" t="str">
            <v>HAWA</v>
          </cell>
          <cell r="F1205" t="str">
            <v>360</v>
          </cell>
          <cell r="G1205">
            <v>4</v>
          </cell>
        </row>
        <row r="1206">
          <cell r="A1206" t="str">
            <v>104529870-UN</v>
          </cell>
          <cell r="B1206" t="str">
            <v>104529870</v>
          </cell>
          <cell r="C1206" t="str">
            <v>UN</v>
          </cell>
          <cell r="D1206" t="str">
            <v>UN</v>
          </cell>
          <cell r="E1206" t="str">
            <v>HAWA</v>
          </cell>
          <cell r="F1206" t="str">
            <v>360</v>
          </cell>
          <cell r="G1206">
            <v>1</v>
          </cell>
        </row>
        <row r="1207">
          <cell r="A1207" t="str">
            <v>104529930-C02</v>
          </cell>
          <cell r="B1207" t="str">
            <v>104529930</v>
          </cell>
          <cell r="C1207" t="str">
            <v>C02</v>
          </cell>
          <cell r="D1207" t="str">
            <v>UN</v>
          </cell>
          <cell r="E1207" t="str">
            <v>HAWA</v>
          </cell>
          <cell r="F1207" t="str">
            <v>350</v>
          </cell>
          <cell r="G1207">
            <v>2</v>
          </cell>
        </row>
        <row r="1208">
          <cell r="A1208" t="str">
            <v>104529930-UN</v>
          </cell>
          <cell r="B1208" t="str">
            <v>104529930</v>
          </cell>
          <cell r="C1208" t="str">
            <v>UN</v>
          </cell>
          <cell r="D1208" t="str">
            <v>UN</v>
          </cell>
          <cell r="E1208" t="str">
            <v>HAWA</v>
          </cell>
          <cell r="F1208" t="str">
            <v>350</v>
          </cell>
          <cell r="G1208">
            <v>1</v>
          </cell>
        </row>
        <row r="1209">
          <cell r="A1209" t="str">
            <v>104529950-CJ</v>
          </cell>
          <cell r="B1209" t="str">
            <v>104529950</v>
          </cell>
          <cell r="C1209" t="str">
            <v>CJ</v>
          </cell>
          <cell r="D1209" t="str">
            <v>KG</v>
          </cell>
          <cell r="E1209" t="str">
            <v>HAWA</v>
          </cell>
          <cell r="F1209" t="str">
            <v>430</v>
          </cell>
          <cell r="G1209">
            <v>21</v>
          </cell>
        </row>
        <row r="1210">
          <cell r="A1210" t="str">
            <v>104529950-KG</v>
          </cell>
          <cell r="B1210" t="str">
            <v>104529950</v>
          </cell>
          <cell r="C1210" t="str">
            <v>KG</v>
          </cell>
          <cell r="D1210" t="str">
            <v>KG</v>
          </cell>
          <cell r="E1210" t="str">
            <v>HAWA</v>
          </cell>
          <cell r="F1210" t="str">
            <v>430</v>
          </cell>
          <cell r="G1210">
            <v>1</v>
          </cell>
        </row>
        <row r="1211">
          <cell r="A1211" t="str">
            <v>104529960-CJ</v>
          </cell>
          <cell r="B1211" t="str">
            <v>104529960</v>
          </cell>
          <cell r="C1211" t="str">
            <v>CJ</v>
          </cell>
          <cell r="D1211" t="str">
            <v>KG</v>
          </cell>
          <cell r="E1211" t="str">
            <v>HAWA</v>
          </cell>
          <cell r="F1211" t="str">
            <v>430</v>
          </cell>
          <cell r="G1211">
            <v>21</v>
          </cell>
        </row>
        <row r="1212">
          <cell r="A1212" t="str">
            <v>104529960-KG</v>
          </cell>
          <cell r="B1212" t="str">
            <v>104529960</v>
          </cell>
          <cell r="C1212" t="str">
            <v>KG</v>
          </cell>
          <cell r="D1212" t="str">
            <v>KG</v>
          </cell>
          <cell r="E1212" t="str">
            <v>HAWA</v>
          </cell>
          <cell r="F1212" t="str">
            <v>430</v>
          </cell>
          <cell r="G1212">
            <v>1</v>
          </cell>
        </row>
        <row r="1213">
          <cell r="A1213" t="str">
            <v>104529990-D05</v>
          </cell>
          <cell r="B1213" t="str">
            <v>104529990</v>
          </cell>
          <cell r="C1213" t="str">
            <v>D05</v>
          </cell>
          <cell r="D1213" t="str">
            <v>UN</v>
          </cell>
          <cell r="E1213" t="str">
            <v>HAWA</v>
          </cell>
          <cell r="F1213" t="str">
            <v>350</v>
          </cell>
          <cell r="G1213">
            <v>5</v>
          </cell>
        </row>
        <row r="1214">
          <cell r="A1214" t="str">
            <v>104529990-UN</v>
          </cell>
          <cell r="B1214" t="str">
            <v>104529990</v>
          </cell>
          <cell r="C1214" t="str">
            <v>UN</v>
          </cell>
          <cell r="D1214" t="str">
            <v>UN</v>
          </cell>
          <cell r="E1214" t="str">
            <v>HAWA</v>
          </cell>
          <cell r="F1214" t="str">
            <v>350</v>
          </cell>
          <cell r="G1214">
            <v>1</v>
          </cell>
        </row>
        <row r="1215">
          <cell r="A1215" t="str">
            <v>104530060-C12</v>
          </cell>
          <cell r="B1215" t="str">
            <v>104530060</v>
          </cell>
          <cell r="C1215" t="str">
            <v>C12</v>
          </cell>
          <cell r="D1215" t="str">
            <v>UN</v>
          </cell>
          <cell r="E1215" t="str">
            <v>HAWA</v>
          </cell>
          <cell r="F1215" t="str">
            <v>350</v>
          </cell>
          <cell r="G1215">
            <v>12</v>
          </cell>
        </row>
        <row r="1216">
          <cell r="A1216" t="str">
            <v>104530060-UN</v>
          </cell>
          <cell r="B1216" t="str">
            <v>104530060</v>
          </cell>
          <cell r="C1216" t="str">
            <v>UN</v>
          </cell>
          <cell r="D1216" t="str">
            <v>UN</v>
          </cell>
          <cell r="E1216" t="str">
            <v>HAWA</v>
          </cell>
          <cell r="F1216" t="str">
            <v>350</v>
          </cell>
          <cell r="G1216">
            <v>1</v>
          </cell>
        </row>
        <row r="1217">
          <cell r="A1217" t="str">
            <v>104530120-C12</v>
          </cell>
          <cell r="B1217" t="str">
            <v>104530120</v>
          </cell>
          <cell r="C1217" t="str">
            <v>C12</v>
          </cell>
          <cell r="D1217" t="str">
            <v>UN</v>
          </cell>
          <cell r="E1217" t="str">
            <v>HAWA</v>
          </cell>
          <cell r="F1217" t="str">
            <v>350</v>
          </cell>
          <cell r="G1217">
            <v>12</v>
          </cell>
        </row>
        <row r="1218">
          <cell r="A1218" t="str">
            <v>104530120-UN</v>
          </cell>
          <cell r="B1218" t="str">
            <v>104530120</v>
          </cell>
          <cell r="C1218" t="str">
            <v>UN</v>
          </cell>
          <cell r="D1218" t="str">
            <v>UN</v>
          </cell>
          <cell r="E1218" t="str">
            <v>HAWA</v>
          </cell>
          <cell r="F1218" t="str">
            <v>350</v>
          </cell>
          <cell r="G1218">
            <v>1</v>
          </cell>
        </row>
        <row r="1219">
          <cell r="A1219" t="str">
            <v>104530130-C06</v>
          </cell>
          <cell r="B1219" t="str">
            <v>104530130</v>
          </cell>
          <cell r="C1219" t="str">
            <v>C06</v>
          </cell>
          <cell r="D1219" t="str">
            <v>UN</v>
          </cell>
          <cell r="E1219" t="str">
            <v>HAWA</v>
          </cell>
          <cell r="F1219" t="str">
            <v>350</v>
          </cell>
          <cell r="G1219">
            <v>6</v>
          </cell>
        </row>
        <row r="1220">
          <cell r="A1220" t="str">
            <v>104530130-UN</v>
          </cell>
          <cell r="B1220" t="str">
            <v>104530130</v>
          </cell>
          <cell r="C1220" t="str">
            <v>UN</v>
          </cell>
          <cell r="D1220" t="str">
            <v>UN</v>
          </cell>
          <cell r="E1220" t="str">
            <v>HAWA</v>
          </cell>
          <cell r="F1220" t="str">
            <v>350</v>
          </cell>
          <cell r="G1220">
            <v>1</v>
          </cell>
        </row>
        <row r="1221">
          <cell r="A1221" t="str">
            <v>104530140-C06</v>
          </cell>
          <cell r="B1221" t="str">
            <v>104530140</v>
          </cell>
          <cell r="C1221" t="str">
            <v>C06</v>
          </cell>
          <cell r="D1221" t="str">
            <v>UN</v>
          </cell>
          <cell r="E1221" t="str">
            <v>HAWA</v>
          </cell>
          <cell r="F1221" t="str">
            <v>350</v>
          </cell>
          <cell r="G1221">
            <v>6</v>
          </cell>
        </row>
        <row r="1222">
          <cell r="A1222" t="str">
            <v>104530140-UN</v>
          </cell>
          <cell r="B1222" t="str">
            <v>104530140</v>
          </cell>
          <cell r="C1222" t="str">
            <v>UN</v>
          </cell>
          <cell r="D1222" t="str">
            <v>UN</v>
          </cell>
          <cell r="E1222" t="str">
            <v>HAWA</v>
          </cell>
          <cell r="F1222" t="str">
            <v>350</v>
          </cell>
          <cell r="G1222">
            <v>1</v>
          </cell>
        </row>
        <row r="1223">
          <cell r="A1223" t="str">
            <v>104530190-C10</v>
          </cell>
          <cell r="B1223" t="str">
            <v>104530190</v>
          </cell>
          <cell r="C1223" t="str">
            <v>C10</v>
          </cell>
          <cell r="D1223" t="str">
            <v>UN</v>
          </cell>
          <cell r="E1223" t="str">
            <v>HAWA</v>
          </cell>
          <cell r="F1223" t="str">
            <v>350</v>
          </cell>
          <cell r="G1223">
            <v>10</v>
          </cell>
        </row>
        <row r="1224">
          <cell r="A1224" t="str">
            <v>104530190-UN</v>
          </cell>
          <cell r="B1224" t="str">
            <v>104530190</v>
          </cell>
          <cell r="C1224" t="str">
            <v>UN</v>
          </cell>
          <cell r="D1224" t="str">
            <v>UN</v>
          </cell>
          <cell r="E1224" t="str">
            <v>HAWA</v>
          </cell>
          <cell r="F1224" t="str">
            <v>350</v>
          </cell>
          <cell r="G1224">
            <v>1</v>
          </cell>
        </row>
        <row r="1225">
          <cell r="A1225" t="str">
            <v>104530200-S00</v>
          </cell>
          <cell r="B1225" t="str">
            <v>104530200</v>
          </cell>
          <cell r="C1225" t="str">
            <v>S00</v>
          </cell>
          <cell r="D1225" t="str">
            <v>S00</v>
          </cell>
          <cell r="E1225" t="str">
            <v>HAWA</v>
          </cell>
          <cell r="F1225" t="str">
            <v>350</v>
          </cell>
          <cell r="G1225">
            <v>1</v>
          </cell>
        </row>
        <row r="1226">
          <cell r="A1226" t="str">
            <v>104530220-C10</v>
          </cell>
          <cell r="B1226" t="str">
            <v>104530220</v>
          </cell>
          <cell r="C1226" t="str">
            <v>C10</v>
          </cell>
          <cell r="D1226" t="str">
            <v>UN</v>
          </cell>
          <cell r="E1226" t="str">
            <v>HAWA</v>
          </cell>
          <cell r="F1226" t="str">
            <v>350</v>
          </cell>
          <cell r="G1226">
            <v>10</v>
          </cell>
        </row>
        <row r="1227">
          <cell r="A1227" t="str">
            <v>104530220-UN</v>
          </cell>
          <cell r="B1227" t="str">
            <v>104530220</v>
          </cell>
          <cell r="C1227" t="str">
            <v>UN</v>
          </cell>
          <cell r="D1227" t="str">
            <v>UN</v>
          </cell>
          <cell r="E1227" t="str">
            <v>HAWA</v>
          </cell>
          <cell r="F1227" t="str">
            <v>350</v>
          </cell>
          <cell r="G1227">
            <v>1</v>
          </cell>
        </row>
        <row r="1228">
          <cell r="A1228" t="str">
            <v>104530240-C06</v>
          </cell>
          <cell r="B1228" t="str">
            <v>104530240</v>
          </cell>
          <cell r="C1228" t="str">
            <v>C06</v>
          </cell>
          <cell r="D1228" t="str">
            <v>UN</v>
          </cell>
          <cell r="E1228" t="str">
            <v>HAWA</v>
          </cell>
          <cell r="F1228" t="str">
            <v>350</v>
          </cell>
          <cell r="G1228">
            <v>6</v>
          </cell>
        </row>
        <row r="1229">
          <cell r="A1229" t="str">
            <v>104530240-UN</v>
          </cell>
          <cell r="B1229" t="str">
            <v>104530240</v>
          </cell>
          <cell r="C1229" t="str">
            <v>UN</v>
          </cell>
          <cell r="D1229" t="str">
            <v>UN</v>
          </cell>
          <cell r="E1229" t="str">
            <v>HAWA</v>
          </cell>
          <cell r="F1229" t="str">
            <v>350</v>
          </cell>
          <cell r="G1229">
            <v>1</v>
          </cell>
        </row>
        <row r="1230">
          <cell r="A1230" t="str">
            <v>104530260-C12</v>
          </cell>
          <cell r="B1230" t="str">
            <v>104530260</v>
          </cell>
          <cell r="C1230" t="str">
            <v>C12</v>
          </cell>
          <cell r="D1230" t="str">
            <v>UN</v>
          </cell>
          <cell r="E1230" t="str">
            <v>HAWA</v>
          </cell>
          <cell r="F1230" t="str">
            <v>350</v>
          </cell>
          <cell r="G1230">
            <v>12</v>
          </cell>
        </row>
        <row r="1231">
          <cell r="A1231" t="str">
            <v>104530260-UN</v>
          </cell>
          <cell r="B1231" t="str">
            <v>104530260</v>
          </cell>
          <cell r="C1231" t="str">
            <v>UN</v>
          </cell>
          <cell r="D1231" t="str">
            <v>UN</v>
          </cell>
          <cell r="E1231" t="str">
            <v>HAWA</v>
          </cell>
          <cell r="F1231" t="str">
            <v>350</v>
          </cell>
          <cell r="G1231">
            <v>1</v>
          </cell>
        </row>
        <row r="1232">
          <cell r="A1232" t="str">
            <v>104530280-C12</v>
          </cell>
          <cell r="B1232" t="str">
            <v>104530280</v>
          </cell>
          <cell r="C1232" t="str">
            <v>C12</v>
          </cell>
          <cell r="D1232" t="str">
            <v>UN</v>
          </cell>
          <cell r="E1232" t="str">
            <v>HAWA</v>
          </cell>
          <cell r="F1232" t="str">
            <v>350</v>
          </cell>
          <cell r="G1232">
            <v>12</v>
          </cell>
        </row>
        <row r="1233">
          <cell r="A1233" t="str">
            <v>104530280-UN</v>
          </cell>
          <cell r="B1233" t="str">
            <v>104530280</v>
          </cell>
          <cell r="C1233" t="str">
            <v>UN</v>
          </cell>
          <cell r="D1233" t="str">
            <v>UN</v>
          </cell>
          <cell r="E1233" t="str">
            <v>HAWA</v>
          </cell>
          <cell r="F1233" t="str">
            <v>350</v>
          </cell>
          <cell r="G1233">
            <v>1</v>
          </cell>
        </row>
        <row r="1234">
          <cell r="A1234" t="str">
            <v>104530320-C05</v>
          </cell>
          <cell r="B1234" t="str">
            <v>104530320</v>
          </cell>
          <cell r="C1234" t="str">
            <v>C05</v>
          </cell>
          <cell r="D1234" t="str">
            <v>UN</v>
          </cell>
          <cell r="E1234" t="str">
            <v>HAWA</v>
          </cell>
          <cell r="F1234" t="str">
            <v>350</v>
          </cell>
          <cell r="G1234">
            <v>5</v>
          </cell>
        </row>
        <row r="1235">
          <cell r="A1235" t="str">
            <v>104530320-UN</v>
          </cell>
          <cell r="B1235" t="str">
            <v>104530320</v>
          </cell>
          <cell r="C1235" t="str">
            <v>UN</v>
          </cell>
          <cell r="D1235" t="str">
            <v>UN</v>
          </cell>
          <cell r="E1235" t="str">
            <v>HAWA</v>
          </cell>
          <cell r="F1235" t="str">
            <v>350</v>
          </cell>
          <cell r="G1235">
            <v>1</v>
          </cell>
        </row>
        <row r="1236">
          <cell r="A1236" t="str">
            <v>104530330-C06</v>
          </cell>
          <cell r="B1236" t="str">
            <v>104530330</v>
          </cell>
          <cell r="C1236" t="str">
            <v>C06</v>
          </cell>
          <cell r="D1236" t="str">
            <v>UN</v>
          </cell>
          <cell r="E1236" t="str">
            <v>HAWA</v>
          </cell>
          <cell r="F1236" t="str">
            <v>350</v>
          </cell>
          <cell r="G1236">
            <v>6</v>
          </cell>
        </row>
        <row r="1237">
          <cell r="A1237" t="str">
            <v>104530330-UN</v>
          </cell>
          <cell r="B1237" t="str">
            <v>104530330</v>
          </cell>
          <cell r="C1237" t="str">
            <v>UN</v>
          </cell>
          <cell r="D1237" t="str">
            <v>UN</v>
          </cell>
          <cell r="E1237" t="str">
            <v>HAWA</v>
          </cell>
          <cell r="F1237" t="str">
            <v>350</v>
          </cell>
          <cell r="G1237">
            <v>1</v>
          </cell>
        </row>
        <row r="1238">
          <cell r="A1238" t="str">
            <v>104530550-C14</v>
          </cell>
          <cell r="B1238" t="str">
            <v>104530550</v>
          </cell>
          <cell r="C1238" t="str">
            <v>C14</v>
          </cell>
          <cell r="D1238" t="str">
            <v>UN</v>
          </cell>
          <cell r="E1238" t="str">
            <v>HAWA</v>
          </cell>
          <cell r="F1238" t="str">
            <v>350</v>
          </cell>
          <cell r="G1238">
            <v>14</v>
          </cell>
        </row>
        <row r="1239">
          <cell r="A1239" t="str">
            <v>104530550-UN</v>
          </cell>
          <cell r="B1239" t="str">
            <v>104530550</v>
          </cell>
          <cell r="C1239" t="str">
            <v>UN</v>
          </cell>
          <cell r="D1239" t="str">
            <v>UN</v>
          </cell>
          <cell r="E1239" t="str">
            <v>HAWA</v>
          </cell>
          <cell r="F1239" t="str">
            <v>350</v>
          </cell>
          <cell r="G1239">
            <v>1</v>
          </cell>
        </row>
        <row r="1240">
          <cell r="A1240" t="str">
            <v>104530570-C04</v>
          </cell>
          <cell r="B1240" t="str">
            <v>104530570</v>
          </cell>
          <cell r="C1240" t="str">
            <v>C04</v>
          </cell>
          <cell r="D1240" t="str">
            <v>UN</v>
          </cell>
          <cell r="E1240" t="str">
            <v>HAWA</v>
          </cell>
          <cell r="F1240" t="str">
            <v>350</v>
          </cell>
          <cell r="G1240">
            <v>4</v>
          </cell>
        </row>
        <row r="1241">
          <cell r="A1241" t="str">
            <v>104530570-UN</v>
          </cell>
          <cell r="B1241" t="str">
            <v>104530570</v>
          </cell>
          <cell r="C1241" t="str">
            <v>UN</v>
          </cell>
          <cell r="D1241" t="str">
            <v>UN</v>
          </cell>
          <cell r="E1241" t="str">
            <v>HAWA</v>
          </cell>
          <cell r="F1241" t="str">
            <v>350</v>
          </cell>
          <cell r="G1241">
            <v>1</v>
          </cell>
        </row>
        <row r="1242">
          <cell r="A1242" t="str">
            <v>104530720-C24</v>
          </cell>
          <cell r="B1242" t="str">
            <v>104530720</v>
          </cell>
          <cell r="C1242" t="str">
            <v>C24</v>
          </cell>
          <cell r="D1242" t="str">
            <v>UN</v>
          </cell>
          <cell r="E1242" t="str">
            <v>HAWA</v>
          </cell>
          <cell r="F1242" t="str">
            <v>350</v>
          </cell>
          <cell r="G1242">
            <v>24</v>
          </cell>
        </row>
        <row r="1243">
          <cell r="A1243" t="str">
            <v>104530720-UN</v>
          </cell>
          <cell r="B1243" t="str">
            <v>104530720</v>
          </cell>
          <cell r="C1243" t="str">
            <v>UN</v>
          </cell>
          <cell r="D1243" t="str">
            <v>UN</v>
          </cell>
          <cell r="E1243" t="str">
            <v>HAWA</v>
          </cell>
          <cell r="F1243" t="str">
            <v>350</v>
          </cell>
          <cell r="G1243">
            <v>1</v>
          </cell>
        </row>
        <row r="1244">
          <cell r="A1244" t="str">
            <v>104530760-C24</v>
          </cell>
          <cell r="B1244" t="str">
            <v>104530760</v>
          </cell>
          <cell r="C1244" t="str">
            <v>C24</v>
          </cell>
          <cell r="D1244" t="str">
            <v>UN</v>
          </cell>
          <cell r="E1244" t="str">
            <v>HAWA</v>
          </cell>
          <cell r="F1244" t="str">
            <v>350</v>
          </cell>
          <cell r="G1244">
            <v>24</v>
          </cell>
        </row>
        <row r="1245">
          <cell r="A1245" t="str">
            <v>104530760-UN</v>
          </cell>
          <cell r="B1245" t="str">
            <v>104530760</v>
          </cell>
          <cell r="C1245" t="str">
            <v>UN</v>
          </cell>
          <cell r="D1245" t="str">
            <v>UN</v>
          </cell>
          <cell r="E1245" t="str">
            <v>HAWA</v>
          </cell>
          <cell r="F1245" t="str">
            <v>350</v>
          </cell>
          <cell r="G1245">
            <v>1</v>
          </cell>
        </row>
        <row r="1246">
          <cell r="A1246" t="str">
            <v>104531070-C12</v>
          </cell>
          <cell r="B1246" t="str">
            <v>104531070</v>
          </cell>
          <cell r="C1246" t="str">
            <v>C12</v>
          </cell>
          <cell r="D1246" t="str">
            <v>UN</v>
          </cell>
          <cell r="E1246" t="str">
            <v>HAWA</v>
          </cell>
          <cell r="F1246" t="str">
            <v>350</v>
          </cell>
          <cell r="G1246">
            <v>12</v>
          </cell>
        </row>
        <row r="1247">
          <cell r="A1247" t="str">
            <v>104531070-UN</v>
          </cell>
          <cell r="B1247" t="str">
            <v>104531070</v>
          </cell>
          <cell r="C1247" t="str">
            <v>UN</v>
          </cell>
          <cell r="D1247" t="str">
            <v>UN</v>
          </cell>
          <cell r="E1247" t="str">
            <v>HAWA</v>
          </cell>
          <cell r="F1247" t="str">
            <v>350</v>
          </cell>
          <cell r="G1247">
            <v>1</v>
          </cell>
        </row>
        <row r="1248">
          <cell r="A1248" t="str">
            <v>104531100-C12</v>
          </cell>
          <cell r="B1248" t="str">
            <v>104531100</v>
          </cell>
          <cell r="C1248" t="str">
            <v>C12</v>
          </cell>
          <cell r="D1248" t="str">
            <v>UN</v>
          </cell>
          <cell r="E1248" t="str">
            <v>HAWA</v>
          </cell>
          <cell r="F1248" t="str">
            <v>350</v>
          </cell>
          <cell r="G1248">
            <v>12</v>
          </cell>
        </row>
        <row r="1249">
          <cell r="A1249" t="str">
            <v>104531100-UN</v>
          </cell>
          <cell r="B1249" t="str">
            <v>104531100</v>
          </cell>
          <cell r="C1249" t="str">
            <v>UN</v>
          </cell>
          <cell r="D1249" t="str">
            <v>UN</v>
          </cell>
          <cell r="E1249" t="str">
            <v>HAWA</v>
          </cell>
          <cell r="F1249" t="str">
            <v>350</v>
          </cell>
          <cell r="G1249">
            <v>1</v>
          </cell>
        </row>
        <row r="1250">
          <cell r="A1250" t="str">
            <v>104531220-C24</v>
          </cell>
          <cell r="B1250" t="str">
            <v>104531220</v>
          </cell>
          <cell r="C1250" t="str">
            <v>C24</v>
          </cell>
          <cell r="D1250" t="str">
            <v>UN</v>
          </cell>
          <cell r="E1250" t="str">
            <v>HAWA</v>
          </cell>
          <cell r="F1250" t="str">
            <v>350</v>
          </cell>
          <cell r="G1250">
            <v>24</v>
          </cell>
        </row>
        <row r="1251">
          <cell r="A1251" t="str">
            <v>104531220-UN</v>
          </cell>
          <cell r="B1251" t="str">
            <v>104531220</v>
          </cell>
          <cell r="C1251" t="str">
            <v>UN</v>
          </cell>
          <cell r="D1251" t="str">
            <v>UN</v>
          </cell>
          <cell r="E1251" t="str">
            <v>HAWA</v>
          </cell>
          <cell r="F1251" t="str">
            <v>350</v>
          </cell>
          <cell r="G1251">
            <v>1</v>
          </cell>
        </row>
        <row r="1252">
          <cell r="A1252" t="str">
            <v>104531280-C24</v>
          </cell>
          <cell r="B1252" t="str">
            <v>104531280</v>
          </cell>
          <cell r="C1252" t="str">
            <v>C24</v>
          </cell>
          <cell r="D1252" t="str">
            <v>C24</v>
          </cell>
          <cell r="E1252" t="str">
            <v>HAWA</v>
          </cell>
          <cell r="F1252" t="str">
            <v>350</v>
          </cell>
          <cell r="G1252">
            <v>1</v>
          </cell>
        </row>
        <row r="1253">
          <cell r="A1253" t="str">
            <v>104531290-C24</v>
          </cell>
          <cell r="B1253" t="str">
            <v>104531290</v>
          </cell>
          <cell r="C1253" t="str">
            <v>C24</v>
          </cell>
          <cell r="D1253" t="str">
            <v>C24</v>
          </cell>
          <cell r="E1253" t="str">
            <v>HAWA</v>
          </cell>
          <cell r="F1253" t="str">
            <v>350</v>
          </cell>
          <cell r="G1253">
            <v>1</v>
          </cell>
        </row>
        <row r="1254">
          <cell r="A1254" t="str">
            <v>104531310-C24</v>
          </cell>
          <cell r="B1254" t="str">
            <v>104531310</v>
          </cell>
          <cell r="C1254" t="str">
            <v>C24</v>
          </cell>
          <cell r="D1254" t="str">
            <v>C24</v>
          </cell>
          <cell r="E1254" t="str">
            <v>HAWA</v>
          </cell>
          <cell r="F1254" t="str">
            <v>350</v>
          </cell>
          <cell r="G1254">
            <v>1</v>
          </cell>
        </row>
        <row r="1255">
          <cell r="A1255" t="str">
            <v>104531320-C24</v>
          </cell>
          <cell r="B1255" t="str">
            <v>104531320</v>
          </cell>
          <cell r="C1255" t="str">
            <v>C24</v>
          </cell>
          <cell r="D1255" t="str">
            <v>C24</v>
          </cell>
          <cell r="E1255" t="str">
            <v>HAWA</v>
          </cell>
          <cell r="F1255" t="str">
            <v>350</v>
          </cell>
          <cell r="G1255">
            <v>1</v>
          </cell>
        </row>
        <row r="1256">
          <cell r="A1256" t="str">
            <v>104531330-C24</v>
          </cell>
          <cell r="B1256" t="str">
            <v>104531330</v>
          </cell>
          <cell r="C1256" t="str">
            <v>C24</v>
          </cell>
          <cell r="D1256" t="str">
            <v>C24</v>
          </cell>
          <cell r="E1256" t="str">
            <v>HAWA</v>
          </cell>
          <cell r="F1256" t="str">
            <v>350</v>
          </cell>
          <cell r="G1256">
            <v>1</v>
          </cell>
        </row>
        <row r="1257">
          <cell r="A1257" t="str">
            <v>104531340-C24</v>
          </cell>
          <cell r="B1257" t="str">
            <v>104531340</v>
          </cell>
          <cell r="C1257" t="str">
            <v>C24</v>
          </cell>
          <cell r="D1257" t="str">
            <v>C24</v>
          </cell>
          <cell r="E1257" t="str">
            <v>HAWA</v>
          </cell>
          <cell r="F1257" t="str">
            <v>350</v>
          </cell>
          <cell r="G1257">
            <v>1</v>
          </cell>
        </row>
        <row r="1258">
          <cell r="A1258" t="str">
            <v>104531370-C25</v>
          </cell>
          <cell r="B1258" t="str">
            <v>104531370</v>
          </cell>
          <cell r="C1258" t="str">
            <v>C25</v>
          </cell>
          <cell r="D1258" t="str">
            <v>UN</v>
          </cell>
          <cell r="E1258" t="str">
            <v>HAWA</v>
          </cell>
          <cell r="F1258" t="str">
            <v>350</v>
          </cell>
          <cell r="G1258">
            <v>25</v>
          </cell>
        </row>
        <row r="1259">
          <cell r="A1259" t="str">
            <v>104531370-UN</v>
          </cell>
          <cell r="B1259" t="str">
            <v>104531370</v>
          </cell>
          <cell r="C1259" t="str">
            <v>UN</v>
          </cell>
          <cell r="D1259" t="str">
            <v>UN</v>
          </cell>
          <cell r="E1259" t="str">
            <v>HAWA</v>
          </cell>
          <cell r="F1259" t="str">
            <v>350</v>
          </cell>
          <cell r="G1259">
            <v>1</v>
          </cell>
        </row>
        <row r="1260">
          <cell r="A1260" t="str">
            <v>104531380-C25</v>
          </cell>
          <cell r="B1260" t="str">
            <v>104531380</v>
          </cell>
          <cell r="C1260" t="str">
            <v>C25</v>
          </cell>
          <cell r="D1260" t="str">
            <v>UN</v>
          </cell>
          <cell r="E1260" t="str">
            <v>HAWA</v>
          </cell>
          <cell r="F1260" t="str">
            <v>350</v>
          </cell>
          <cell r="G1260">
            <v>25</v>
          </cell>
        </row>
        <row r="1261">
          <cell r="A1261" t="str">
            <v>104531380-UN</v>
          </cell>
          <cell r="B1261" t="str">
            <v>104531380</v>
          </cell>
          <cell r="C1261" t="str">
            <v>UN</v>
          </cell>
          <cell r="D1261" t="str">
            <v>UN</v>
          </cell>
          <cell r="E1261" t="str">
            <v>HAWA</v>
          </cell>
          <cell r="F1261" t="str">
            <v>350</v>
          </cell>
          <cell r="G1261">
            <v>1</v>
          </cell>
        </row>
        <row r="1262">
          <cell r="A1262" t="str">
            <v>104531430-C16</v>
          </cell>
          <cell r="B1262" t="str">
            <v>104531430</v>
          </cell>
          <cell r="C1262" t="str">
            <v>C16</v>
          </cell>
          <cell r="D1262" t="str">
            <v>UN</v>
          </cell>
          <cell r="E1262" t="str">
            <v>HAWA</v>
          </cell>
          <cell r="F1262" t="str">
            <v>350</v>
          </cell>
          <cell r="G1262">
            <v>16</v>
          </cell>
        </row>
        <row r="1263">
          <cell r="A1263" t="str">
            <v>104531430-UN</v>
          </cell>
          <cell r="B1263" t="str">
            <v>104531430</v>
          </cell>
          <cell r="C1263" t="str">
            <v>UN</v>
          </cell>
          <cell r="D1263" t="str">
            <v>UN</v>
          </cell>
          <cell r="E1263" t="str">
            <v>HAWA</v>
          </cell>
          <cell r="F1263" t="str">
            <v>350</v>
          </cell>
          <cell r="G1263">
            <v>1</v>
          </cell>
        </row>
        <row r="1264">
          <cell r="A1264" t="str">
            <v>104531440-C30</v>
          </cell>
          <cell r="B1264" t="str">
            <v>104531440</v>
          </cell>
          <cell r="C1264" t="str">
            <v>C30</v>
          </cell>
          <cell r="D1264" t="str">
            <v>UN</v>
          </cell>
          <cell r="E1264" t="str">
            <v>HAWA</v>
          </cell>
          <cell r="F1264" t="str">
            <v>350</v>
          </cell>
          <cell r="G1264">
            <v>30</v>
          </cell>
        </row>
        <row r="1265">
          <cell r="A1265" t="str">
            <v>104531440-UN</v>
          </cell>
          <cell r="B1265" t="str">
            <v>104531440</v>
          </cell>
          <cell r="C1265" t="str">
            <v>UN</v>
          </cell>
          <cell r="D1265" t="str">
            <v>UN</v>
          </cell>
          <cell r="E1265" t="str">
            <v>HAWA</v>
          </cell>
          <cell r="F1265" t="str">
            <v>350</v>
          </cell>
          <cell r="G1265">
            <v>1</v>
          </cell>
        </row>
        <row r="1266">
          <cell r="A1266" t="str">
            <v>104531450-UN</v>
          </cell>
          <cell r="B1266" t="str">
            <v>104531450</v>
          </cell>
          <cell r="C1266" t="str">
            <v>UN</v>
          </cell>
          <cell r="D1266" t="str">
            <v>UN</v>
          </cell>
          <cell r="E1266" t="str">
            <v>HAWA</v>
          </cell>
          <cell r="F1266" t="str">
            <v>350</v>
          </cell>
          <cell r="G1266">
            <v>1</v>
          </cell>
        </row>
        <row r="1267">
          <cell r="A1267" t="str">
            <v>104531450-Y00</v>
          </cell>
          <cell r="B1267" t="str">
            <v>104531450</v>
          </cell>
          <cell r="C1267" t="str">
            <v>Y00</v>
          </cell>
          <cell r="D1267" t="str">
            <v>UN</v>
          </cell>
          <cell r="E1267" t="str">
            <v>HAWA</v>
          </cell>
          <cell r="F1267" t="str">
            <v>350</v>
          </cell>
          <cell r="G1267">
            <v>200</v>
          </cell>
        </row>
        <row r="1268">
          <cell r="A1268" t="str">
            <v>104531470-C48</v>
          </cell>
          <cell r="B1268" t="str">
            <v>104531470</v>
          </cell>
          <cell r="C1268" t="str">
            <v>C48</v>
          </cell>
          <cell r="D1268" t="str">
            <v>UN</v>
          </cell>
          <cell r="E1268" t="str">
            <v>HAWA</v>
          </cell>
          <cell r="F1268" t="str">
            <v>350</v>
          </cell>
          <cell r="G1268">
            <v>48</v>
          </cell>
        </row>
        <row r="1269">
          <cell r="A1269" t="str">
            <v>104531470-UN</v>
          </cell>
          <cell r="B1269" t="str">
            <v>104531470</v>
          </cell>
          <cell r="C1269" t="str">
            <v>UN</v>
          </cell>
          <cell r="D1269" t="str">
            <v>UN</v>
          </cell>
          <cell r="E1269" t="str">
            <v>HAWA</v>
          </cell>
          <cell r="F1269" t="str">
            <v>350</v>
          </cell>
          <cell r="G1269">
            <v>1</v>
          </cell>
        </row>
        <row r="1270">
          <cell r="A1270" t="str">
            <v>104531480-C48</v>
          </cell>
          <cell r="B1270" t="str">
            <v>104531480</v>
          </cell>
          <cell r="C1270" t="str">
            <v>C48</v>
          </cell>
          <cell r="D1270" t="str">
            <v>UN</v>
          </cell>
          <cell r="E1270" t="str">
            <v>HAWA</v>
          </cell>
          <cell r="F1270" t="str">
            <v>350</v>
          </cell>
          <cell r="G1270">
            <v>48</v>
          </cell>
        </row>
        <row r="1271">
          <cell r="A1271" t="str">
            <v>104531480-UN</v>
          </cell>
          <cell r="B1271" t="str">
            <v>104531480</v>
          </cell>
          <cell r="C1271" t="str">
            <v>UN</v>
          </cell>
          <cell r="D1271" t="str">
            <v>UN</v>
          </cell>
          <cell r="E1271" t="str">
            <v>HAWA</v>
          </cell>
          <cell r="F1271" t="str">
            <v>350</v>
          </cell>
          <cell r="G1271">
            <v>1</v>
          </cell>
        </row>
        <row r="1272">
          <cell r="A1272" t="str">
            <v>104531500-UN</v>
          </cell>
          <cell r="B1272" t="str">
            <v>104531500</v>
          </cell>
          <cell r="C1272" t="str">
            <v>UN</v>
          </cell>
          <cell r="D1272" t="str">
            <v>UN</v>
          </cell>
          <cell r="E1272" t="str">
            <v>HAWA</v>
          </cell>
          <cell r="F1272" t="str">
            <v>350</v>
          </cell>
          <cell r="G1272">
            <v>1</v>
          </cell>
        </row>
        <row r="1273">
          <cell r="A1273" t="str">
            <v>104531600-C10</v>
          </cell>
          <cell r="B1273" t="str">
            <v>104531600</v>
          </cell>
          <cell r="C1273" t="str">
            <v>C10</v>
          </cell>
          <cell r="D1273" t="str">
            <v>UN</v>
          </cell>
          <cell r="E1273" t="str">
            <v>HAWA</v>
          </cell>
          <cell r="F1273" t="str">
            <v>350</v>
          </cell>
          <cell r="G1273">
            <v>10</v>
          </cell>
        </row>
        <row r="1274">
          <cell r="A1274" t="str">
            <v>104531600-UN</v>
          </cell>
          <cell r="B1274" t="str">
            <v>104531600</v>
          </cell>
          <cell r="C1274" t="str">
            <v>UN</v>
          </cell>
          <cell r="D1274" t="str">
            <v>UN</v>
          </cell>
          <cell r="E1274" t="str">
            <v>HAWA</v>
          </cell>
          <cell r="F1274" t="str">
            <v>350</v>
          </cell>
          <cell r="G1274">
            <v>1</v>
          </cell>
        </row>
        <row r="1275">
          <cell r="A1275" t="str">
            <v>104531620-C16</v>
          </cell>
          <cell r="B1275" t="str">
            <v>104531620</v>
          </cell>
          <cell r="C1275" t="str">
            <v>C16</v>
          </cell>
          <cell r="D1275" t="str">
            <v>UN</v>
          </cell>
          <cell r="E1275" t="str">
            <v>HAWA</v>
          </cell>
          <cell r="F1275" t="str">
            <v>350</v>
          </cell>
          <cell r="G1275">
            <v>16</v>
          </cell>
        </row>
        <row r="1276">
          <cell r="A1276" t="str">
            <v>104531620-UN</v>
          </cell>
          <cell r="B1276" t="str">
            <v>104531620</v>
          </cell>
          <cell r="C1276" t="str">
            <v>UN</v>
          </cell>
          <cell r="D1276" t="str">
            <v>UN</v>
          </cell>
          <cell r="E1276" t="str">
            <v>HAWA</v>
          </cell>
          <cell r="F1276" t="str">
            <v>350</v>
          </cell>
          <cell r="G1276">
            <v>1</v>
          </cell>
        </row>
        <row r="1277">
          <cell r="A1277" t="str">
            <v>104531630-C06</v>
          </cell>
          <cell r="B1277" t="str">
            <v>104531630</v>
          </cell>
          <cell r="C1277" t="str">
            <v>C06</v>
          </cell>
          <cell r="D1277" t="str">
            <v>UN</v>
          </cell>
          <cell r="E1277" t="str">
            <v>HAWA</v>
          </cell>
          <cell r="F1277" t="str">
            <v>350</v>
          </cell>
          <cell r="G1277">
            <v>6</v>
          </cell>
        </row>
        <row r="1278">
          <cell r="A1278" t="str">
            <v>104531630-UN</v>
          </cell>
          <cell r="B1278" t="str">
            <v>104531630</v>
          </cell>
          <cell r="C1278" t="str">
            <v>UN</v>
          </cell>
          <cell r="D1278" t="str">
            <v>UN</v>
          </cell>
          <cell r="E1278" t="str">
            <v>HAWA</v>
          </cell>
          <cell r="F1278" t="str">
            <v>350</v>
          </cell>
          <cell r="G1278">
            <v>1</v>
          </cell>
        </row>
        <row r="1279">
          <cell r="A1279" t="str">
            <v>104531640-C08</v>
          </cell>
          <cell r="B1279" t="str">
            <v>104531640</v>
          </cell>
          <cell r="C1279" t="str">
            <v>C08</v>
          </cell>
          <cell r="D1279" t="str">
            <v>UN</v>
          </cell>
          <cell r="E1279" t="str">
            <v>HAWA</v>
          </cell>
          <cell r="F1279" t="str">
            <v>350</v>
          </cell>
          <cell r="G1279">
            <v>8</v>
          </cell>
        </row>
        <row r="1280">
          <cell r="A1280" t="str">
            <v>104531640-UN</v>
          </cell>
          <cell r="B1280" t="str">
            <v>104531640</v>
          </cell>
          <cell r="C1280" t="str">
            <v>UN</v>
          </cell>
          <cell r="D1280" t="str">
            <v>UN</v>
          </cell>
          <cell r="E1280" t="str">
            <v>HAWA</v>
          </cell>
          <cell r="F1280" t="str">
            <v>350</v>
          </cell>
          <cell r="G1280">
            <v>1</v>
          </cell>
        </row>
        <row r="1281">
          <cell r="A1281" t="str">
            <v>104531650-C12</v>
          </cell>
          <cell r="B1281" t="str">
            <v>104531650</v>
          </cell>
          <cell r="C1281" t="str">
            <v>C12</v>
          </cell>
          <cell r="D1281" t="str">
            <v>UN</v>
          </cell>
          <cell r="E1281" t="str">
            <v>HAWA</v>
          </cell>
          <cell r="F1281" t="str">
            <v>350</v>
          </cell>
          <cell r="G1281">
            <v>12</v>
          </cell>
        </row>
        <row r="1282">
          <cell r="A1282" t="str">
            <v>104531650-UN</v>
          </cell>
          <cell r="B1282" t="str">
            <v>104531650</v>
          </cell>
          <cell r="C1282" t="str">
            <v>UN</v>
          </cell>
          <cell r="D1282" t="str">
            <v>UN</v>
          </cell>
          <cell r="E1282" t="str">
            <v>HAWA</v>
          </cell>
          <cell r="F1282" t="str">
            <v>350</v>
          </cell>
          <cell r="G1282">
            <v>1</v>
          </cell>
        </row>
        <row r="1283">
          <cell r="A1283" t="str">
            <v>104532110-C30</v>
          </cell>
          <cell r="B1283" t="str">
            <v>104532110</v>
          </cell>
          <cell r="C1283" t="str">
            <v>C30</v>
          </cell>
          <cell r="D1283" t="str">
            <v>UN</v>
          </cell>
          <cell r="E1283" t="str">
            <v>HAWA</v>
          </cell>
          <cell r="F1283" t="str">
            <v>350</v>
          </cell>
          <cell r="G1283">
            <v>30</v>
          </cell>
        </row>
        <row r="1284">
          <cell r="A1284" t="str">
            <v>104532110-UN</v>
          </cell>
          <cell r="B1284" t="str">
            <v>104532110</v>
          </cell>
          <cell r="C1284" t="str">
            <v>UN</v>
          </cell>
          <cell r="D1284" t="str">
            <v>UN</v>
          </cell>
          <cell r="E1284" t="str">
            <v>HAWA</v>
          </cell>
          <cell r="F1284" t="str">
            <v>350</v>
          </cell>
          <cell r="G1284">
            <v>1</v>
          </cell>
        </row>
        <row r="1285">
          <cell r="A1285" t="str">
            <v>104532120-C30</v>
          </cell>
          <cell r="B1285" t="str">
            <v>104532120</v>
          </cell>
          <cell r="C1285" t="str">
            <v>C30</v>
          </cell>
          <cell r="D1285" t="str">
            <v>UN</v>
          </cell>
          <cell r="E1285" t="str">
            <v>HAWA</v>
          </cell>
          <cell r="F1285" t="str">
            <v>350</v>
          </cell>
          <cell r="G1285">
            <v>30</v>
          </cell>
        </row>
        <row r="1286">
          <cell r="A1286" t="str">
            <v>104532120-UN</v>
          </cell>
          <cell r="B1286" t="str">
            <v>104532120</v>
          </cell>
          <cell r="C1286" t="str">
            <v>UN</v>
          </cell>
          <cell r="D1286" t="str">
            <v>UN</v>
          </cell>
          <cell r="E1286" t="str">
            <v>HAWA</v>
          </cell>
          <cell r="F1286" t="str">
            <v>350</v>
          </cell>
          <cell r="G1286">
            <v>1</v>
          </cell>
        </row>
        <row r="1287">
          <cell r="A1287" t="str">
            <v>104532130-C10</v>
          </cell>
          <cell r="B1287" t="str">
            <v>104532130</v>
          </cell>
          <cell r="C1287" t="str">
            <v>C10</v>
          </cell>
          <cell r="D1287" t="str">
            <v>UN</v>
          </cell>
          <cell r="E1287" t="str">
            <v>HAWA</v>
          </cell>
          <cell r="F1287" t="str">
            <v>350</v>
          </cell>
          <cell r="G1287">
            <v>10</v>
          </cell>
        </row>
        <row r="1288">
          <cell r="A1288" t="str">
            <v>104532130-UN</v>
          </cell>
          <cell r="B1288" t="str">
            <v>104532130</v>
          </cell>
          <cell r="C1288" t="str">
            <v>UN</v>
          </cell>
          <cell r="D1288" t="str">
            <v>UN</v>
          </cell>
          <cell r="E1288" t="str">
            <v>HAWA</v>
          </cell>
          <cell r="F1288" t="str">
            <v>350</v>
          </cell>
          <cell r="G1288">
            <v>1</v>
          </cell>
        </row>
        <row r="1289">
          <cell r="A1289" t="str">
            <v>104532140-C10</v>
          </cell>
          <cell r="B1289" t="str">
            <v>104532140</v>
          </cell>
          <cell r="C1289" t="str">
            <v>C10</v>
          </cell>
          <cell r="D1289" t="str">
            <v>UN</v>
          </cell>
          <cell r="E1289" t="str">
            <v>HAWA</v>
          </cell>
          <cell r="F1289" t="str">
            <v>350</v>
          </cell>
          <cell r="G1289">
            <v>10</v>
          </cell>
        </row>
        <row r="1290">
          <cell r="A1290" t="str">
            <v>104532140-UN</v>
          </cell>
          <cell r="B1290" t="str">
            <v>104532140</v>
          </cell>
          <cell r="C1290" t="str">
            <v>UN</v>
          </cell>
          <cell r="D1290" t="str">
            <v>UN</v>
          </cell>
          <cell r="E1290" t="str">
            <v>HAWA</v>
          </cell>
          <cell r="F1290" t="str">
            <v>350</v>
          </cell>
          <cell r="G1290">
            <v>1</v>
          </cell>
        </row>
        <row r="1291">
          <cell r="A1291" t="str">
            <v>104532150-C02</v>
          </cell>
          <cell r="B1291" t="str">
            <v>104532150</v>
          </cell>
          <cell r="C1291" t="str">
            <v>C02</v>
          </cell>
          <cell r="D1291" t="str">
            <v>UN</v>
          </cell>
          <cell r="E1291" t="str">
            <v>HAWA</v>
          </cell>
          <cell r="F1291" t="str">
            <v>350</v>
          </cell>
          <cell r="G1291">
            <v>2</v>
          </cell>
        </row>
        <row r="1292">
          <cell r="A1292" t="str">
            <v>104532150-UN</v>
          </cell>
          <cell r="B1292" t="str">
            <v>104532150</v>
          </cell>
          <cell r="C1292" t="str">
            <v>UN</v>
          </cell>
          <cell r="D1292" t="str">
            <v>UN</v>
          </cell>
          <cell r="E1292" t="str">
            <v>HAWA</v>
          </cell>
          <cell r="F1292" t="str">
            <v>350</v>
          </cell>
          <cell r="G1292">
            <v>1</v>
          </cell>
        </row>
        <row r="1293">
          <cell r="A1293" t="str">
            <v>104532160-C02</v>
          </cell>
          <cell r="B1293" t="str">
            <v>104532160</v>
          </cell>
          <cell r="C1293" t="str">
            <v>C02</v>
          </cell>
          <cell r="D1293" t="str">
            <v>UN</v>
          </cell>
          <cell r="E1293" t="str">
            <v>HAWA</v>
          </cell>
          <cell r="F1293" t="str">
            <v>350</v>
          </cell>
          <cell r="G1293">
            <v>2</v>
          </cell>
        </row>
        <row r="1294">
          <cell r="A1294" t="str">
            <v>104532160-UN</v>
          </cell>
          <cell r="B1294" t="str">
            <v>104532160</v>
          </cell>
          <cell r="C1294" t="str">
            <v>UN</v>
          </cell>
          <cell r="D1294" t="str">
            <v>UN</v>
          </cell>
          <cell r="E1294" t="str">
            <v>HAWA</v>
          </cell>
          <cell r="F1294" t="str">
            <v>350</v>
          </cell>
          <cell r="G1294">
            <v>1</v>
          </cell>
        </row>
        <row r="1295">
          <cell r="A1295" t="str">
            <v>104532170-C02</v>
          </cell>
          <cell r="B1295" t="str">
            <v>104532170</v>
          </cell>
          <cell r="C1295" t="str">
            <v>C02</v>
          </cell>
          <cell r="D1295" t="str">
            <v>UN</v>
          </cell>
          <cell r="E1295" t="str">
            <v>HAWA</v>
          </cell>
          <cell r="F1295" t="str">
            <v>350</v>
          </cell>
          <cell r="G1295">
            <v>2</v>
          </cell>
        </row>
        <row r="1296">
          <cell r="A1296" t="str">
            <v>104532170-UN</v>
          </cell>
          <cell r="B1296" t="str">
            <v>104532170</v>
          </cell>
          <cell r="C1296" t="str">
            <v>UN</v>
          </cell>
          <cell r="D1296" t="str">
            <v>UN</v>
          </cell>
          <cell r="E1296" t="str">
            <v>HAWA</v>
          </cell>
          <cell r="F1296" t="str">
            <v>350</v>
          </cell>
          <cell r="G1296">
            <v>1</v>
          </cell>
        </row>
        <row r="1297">
          <cell r="A1297" t="str">
            <v>104532180-C02</v>
          </cell>
          <cell r="B1297" t="str">
            <v>104532180</v>
          </cell>
          <cell r="C1297" t="str">
            <v>C02</v>
          </cell>
          <cell r="D1297" t="str">
            <v>UN</v>
          </cell>
          <cell r="E1297" t="str">
            <v>HAWA</v>
          </cell>
          <cell r="F1297" t="str">
            <v>350</v>
          </cell>
          <cell r="G1297">
            <v>2</v>
          </cell>
        </row>
        <row r="1298">
          <cell r="A1298" t="str">
            <v>104532180-UN</v>
          </cell>
          <cell r="B1298" t="str">
            <v>104532180</v>
          </cell>
          <cell r="C1298" t="str">
            <v>UN</v>
          </cell>
          <cell r="D1298" t="str">
            <v>UN</v>
          </cell>
          <cell r="E1298" t="str">
            <v>HAWA</v>
          </cell>
          <cell r="F1298" t="str">
            <v>350</v>
          </cell>
          <cell r="G1298">
            <v>1</v>
          </cell>
        </row>
        <row r="1299">
          <cell r="A1299" t="str">
            <v>104532190-C02</v>
          </cell>
          <cell r="B1299" t="str">
            <v>104532190</v>
          </cell>
          <cell r="C1299" t="str">
            <v>C02</v>
          </cell>
          <cell r="D1299" t="str">
            <v>UN</v>
          </cell>
          <cell r="E1299" t="str">
            <v>HAWA</v>
          </cell>
          <cell r="F1299" t="str">
            <v>350</v>
          </cell>
          <cell r="G1299">
            <v>2</v>
          </cell>
        </row>
        <row r="1300">
          <cell r="A1300" t="str">
            <v>104532190-UN</v>
          </cell>
          <cell r="B1300" t="str">
            <v>104532190</v>
          </cell>
          <cell r="C1300" t="str">
            <v>UN</v>
          </cell>
          <cell r="D1300" t="str">
            <v>UN</v>
          </cell>
          <cell r="E1300" t="str">
            <v>HAWA</v>
          </cell>
          <cell r="F1300" t="str">
            <v>350</v>
          </cell>
          <cell r="G1300">
            <v>1</v>
          </cell>
        </row>
        <row r="1301">
          <cell r="A1301" t="str">
            <v>104532200-C02</v>
          </cell>
          <cell r="B1301" t="str">
            <v>104532200</v>
          </cell>
          <cell r="C1301" t="str">
            <v>C02</v>
          </cell>
          <cell r="D1301" t="str">
            <v>UN</v>
          </cell>
          <cell r="E1301" t="str">
            <v>HAWA</v>
          </cell>
          <cell r="F1301" t="str">
            <v>350</v>
          </cell>
          <cell r="G1301">
            <v>2</v>
          </cell>
        </row>
        <row r="1302">
          <cell r="A1302" t="str">
            <v>104532200-UN</v>
          </cell>
          <cell r="B1302" t="str">
            <v>104532200</v>
          </cell>
          <cell r="C1302" t="str">
            <v>UN</v>
          </cell>
          <cell r="D1302" t="str">
            <v>UN</v>
          </cell>
          <cell r="E1302" t="str">
            <v>HAWA</v>
          </cell>
          <cell r="F1302" t="str">
            <v>350</v>
          </cell>
          <cell r="G1302">
            <v>1</v>
          </cell>
        </row>
        <row r="1303">
          <cell r="A1303" t="str">
            <v>104532210-C60</v>
          </cell>
          <cell r="B1303" t="str">
            <v>104532210</v>
          </cell>
          <cell r="C1303" t="str">
            <v>C60</v>
          </cell>
          <cell r="D1303" t="str">
            <v>UN</v>
          </cell>
          <cell r="E1303" t="str">
            <v>HAWA</v>
          </cell>
          <cell r="F1303" t="str">
            <v>350</v>
          </cell>
          <cell r="G1303">
            <v>60</v>
          </cell>
        </row>
        <row r="1304">
          <cell r="A1304" t="str">
            <v>104532210-UN</v>
          </cell>
          <cell r="B1304" t="str">
            <v>104532210</v>
          </cell>
          <cell r="C1304" t="str">
            <v>UN</v>
          </cell>
          <cell r="D1304" t="str">
            <v>UN</v>
          </cell>
          <cell r="E1304" t="str">
            <v>HAWA</v>
          </cell>
          <cell r="F1304" t="str">
            <v>350</v>
          </cell>
          <cell r="G1304">
            <v>1</v>
          </cell>
        </row>
        <row r="1305">
          <cell r="A1305" t="str">
            <v>104532370-UN</v>
          </cell>
          <cell r="B1305" t="str">
            <v>104532370</v>
          </cell>
          <cell r="C1305" t="str">
            <v>UN</v>
          </cell>
          <cell r="D1305" t="str">
            <v>UN</v>
          </cell>
          <cell r="E1305" t="str">
            <v>HAWA</v>
          </cell>
          <cell r="F1305" t="str">
            <v>350</v>
          </cell>
          <cell r="G1305">
            <v>1</v>
          </cell>
        </row>
        <row r="1306">
          <cell r="A1306" t="str">
            <v>104532410-C60</v>
          </cell>
          <cell r="B1306" t="str">
            <v>104532410</v>
          </cell>
          <cell r="C1306" t="str">
            <v>C60</v>
          </cell>
          <cell r="D1306" t="str">
            <v>C60</v>
          </cell>
          <cell r="E1306" t="str">
            <v>HAWA</v>
          </cell>
          <cell r="F1306" t="str">
            <v>350</v>
          </cell>
          <cell r="G1306">
            <v>1</v>
          </cell>
        </row>
        <row r="1307">
          <cell r="A1307" t="str">
            <v>104532420-CJ</v>
          </cell>
          <cell r="B1307" t="str">
            <v>104532420</v>
          </cell>
          <cell r="C1307" t="str">
            <v>CJ</v>
          </cell>
          <cell r="D1307" t="str">
            <v>CJ</v>
          </cell>
          <cell r="E1307" t="str">
            <v>HAWA</v>
          </cell>
          <cell r="F1307" t="str">
            <v>350</v>
          </cell>
          <cell r="G1307">
            <v>1</v>
          </cell>
        </row>
        <row r="1308">
          <cell r="A1308" t="str">
            <v>104532430-C90</v>
          </cell>
          <cell r="B1308" t="str">
            <v>104532430</v>
          </cell>
          <cell r="C1308" t="str">
            <v>C90</v>
          </cell>
          <cell r="D1308" t="str">
            <v>C90</v>
          </cell>
          <cell r="E1308" t="str">
            <v>HAWA</v>
          </cell>
          <cell r="F1308" t="str">
            <v>350</v>
          </cell>
          <cell r="G1308">
            <v>1</v>
          </cell>
        </row>
        <row r="1309">
          <cell r="A1309" t="str">
            <v>104532460-C04</v>
          </cell>
          <cell r="B1309" t="str">
            <v>104532460</v>
          </cell>
          <cell r="C1309" t="str">
            <v>C04</v>
          </cell>
          <cell r="D1309" t="str">
            <v>UN</v>
          </cell>
          <cell r="E1309" t="str">
            <v>HAWA</v>
          </cell>
          <cell r="F1309" t="str">
            <v>350</v>
          </cell>
          <cell r="G1309">
            <v>4</v>
          </cell>
        </row>
        <row r="1310">
          <cell r="A1310" t="str">
            <v>104532460-UN</v>
          </cell>
          <cell r="B1310" t="str">
            <v>104532460</v>
          </cell>
          <cell r="C1310" t="str">
            <v>UN</v>
          </cell>
          <cell r="D1310" t="str">
            <v>UN</v>
          </cell>
          <cell r="E1310" t="str">
            <v>HAWA</v>
          </cell>
          <cell r="F1310" t="str">
            <v>350</v>
          </cell>
          <cell r="G1310">
            <v>1</v>
          </cell>
        </row>
        <row r="1311">
          <cell r="A1311" t="str">
            <v>104532470-C04</v>
          </cell>
          <cell r="B1311" t="str">
            <v>104532470</v>
          </cell>
          <cell r="C1311" t="str">
            <v>C04</v>
          </cell>
          <cell r="D1311" t="str">
            <v>UN</v>
          </cell>
          <cell r="E1311" t="str">
            <v>HAWA</v>
          </cell>
          <cell r="F1311" t="str">
            <v>350</v>
          </cell>
          <cell r="G1311">
            <v>4</v>
          </cell>
        </row>
        <row r="1312">
          <cell r="A1312" t="str">
            <v>104532470-UN</v>
          </cell>
          <cell r="B1312" t="str">
            <v>104532470</v>
          </cell>
          <cell r="C1312" t="str">
            <v>UN</v>
          </cell>
          <cell r="D1312" t="str">
            <v>UN</v>
          </cell>
          <cell r="E1312" t="str">
            <v>HAWA</v>
          </cell>
          <cell r="F1312" t="str">
            <v>350</v>
          </cell>
          <cell r="G1312">
            <v>1</v>
          </cell>
        </row>
        <row r="1313">
          <cell r="A1313" t="str">
            <v>104532500-C04</v>
          </cell>
          <cell r="B1313" t="str">
            <v>104532500</v>
          </cell>
          <cell r="C1313" t="str">
            <v>C04</v>
          </cell>
          <cell r="D1313" t="str">
            <v>UN</v>
          </cell>
          <cell r="E1313" t="str">
            <v>HAWA</v>
          </cell>
          <cell r="F1313" t="str">
            <v>350</v>
          </cell>
          <cell r="G1313">
            <v>4</v>
          </cell>
        </row>
        <row r="1314">
          <cell r="A1314" t="str">
            <v>104532500-UN</v>
          </cell>
          <cell r="B1314" t="str">
            <v>104532500</v>
          </cell>
          <cell r="C1314" t="str">
            <v>UN</v>
          </cell>
          <cell r="D1314" t="str">
            <v>UN</v>
          </cell>
          <cell r="E1314" t="str">
            <v>HAWA</v>
          </cell>
          <cell r="F1314" t="str">
            <v>350</v>
          </cell>
          <cell r="G1314">
            <v>1</v>
          </cell>
        </row>
        <row r="1315">
          <cell r="A1315" t="str">
            <v>104532510-UN</v>
          </cell>
          <cell r="B1315" t="str">
            <v>104532510</v>
          </cell>
          <cell r="C1315" t="str">
            <v>UN</v>
          </cell>
          <cell r="D1315" t="str">
            <v>UN</v>
          </cell>
          <cell r="E1315" t="str">
            <v>HAWA</v>
          </cell>
          <cell r="F1315" t="str">
            <v>350</v>
          </cell>
          <cell r="G1315">
            <v>1</v>
          </cell>
        </row>
        <row r="1316">
          <cell r="A1316" t="str">
            <v>104532520-C04</v>
          </cell>
          <cell r="B1316" t="str">
            <v>104532520</v>
          </cell>
          <cell r="C1316" t="str">
            <v>C04</v>
          </cell>
          <cell r="D1316" t="str">
            <v>UN</v>
          </cell>
          <cell r="E1316" t="str">
            <v>HAWA</v>
          </cell>
          <cell r="F1316" t="str">
            <v>430</v>
          </cell>
          <cell r="G1316">
            <v>4</v>
          </cell>
        </row>
        <row r="1317">
          <cell r="A1317" t="str">
            <v>104532520-UN</v>
          </cell>
          <cell r="B1317" t="str">
            <v>104532520</v>
          </cell>
          <cell r="C1317" t="str">
            <v>UN</v>
          </cell>
          <cell r="D1317" t="str">
            <v>UN</v>
          </cell>
          <cell r="E1317" t="str">
            <v>HAWA</v>
          </cell>
          <cell r="F1317" t="str">
            <v>430</v>
          </cell>
          <cell r="G1317">
            <v>1</v>
          </cell>
        </row>
        <row r="1318">
          <cell r="A1318" t="str">
            <v>104532530-C04</v>
          </cell>
          <cell r="B1318" t="str">
            <v>104532530</v>
          </cell>
          <cell r="C1318" t="str">
            <v>C04</v>
          </cell>
          <cell r="D1318" t="str">
            <v>UN</v>
          </cell>
          <cell r="E1318" t="str">
            <v>HAWA</v>
          </cell>
          <cell r="F1318" t="str">
            <v>430</v>
          </cell>
          <cell r="G1318">
            <v>4</v>
          </cell>
        </row>
        <row r="1319">
          <cell r="A1319" t="str">
            <v>104532530-UN</v>
          </cell>
          <cell r="B1319" t="str">
            <v>104532530</v>
          </cell>
          <cell r="C1319" t="str">
            <v>UN</v>
          </cell>
          <cell r="D1319" t="str">
            <v>UN</v>
          </cell>
          <cell r="E1319" t="str">
            <v>HAWA</v>
          </cell>
          <cell r="F1319" t="str">
            <v>430</v>
          </cell>
          <cell r="G1319">
            <v>1</v>
          </cell>
        </row>
        <row r="1320">
          <cell r="A1320" t="str">
            <v>104532540-C04</v>
          </cell>
          <cell r="B1320" t="str">
            <v>104532540</v>
          </cell>
          <cell r="C1320" t="str">
            <v>C04</v>
          </cell>
          <cell r="D1320" t="str">
            <v>UN</v>
          </cell>
          <cell r="E1320" t="str">
            <v>HAWA</v>
          </cell>
          <cell r="F1320" t="str">
            <v>430</v>
          </cell>
          <cell r="G1320">
            <v>4</v>
          </cell>
        </row>
        <row r="1321">
          <cell r="A1321" t="str">
            <v>104532540-UN</v>
          </cell>
          <cell r="B1321" t="str">
            <v>104532540</v>
          </cell>
          <cell r="C1321" t="str">
            <v>UN</v>
          </cell>
          <cell r="D1321" t="str">
            <v>UN</v>
          </cell>
          <cell r="E1321" t="str">
            <v>HAWA</v>
          </cell>
          <cell r="F1321" t="str">
            <v>430</v>
          </cell>
          <cell r="G1321">
            <v>1</v>
          </cell>
        </row>
        <row r="1322">
          <cell r="A1322" t="str">
            <v>104532560-C12</v>
          </cell>
          <cell r="B1322" t="str">
            <v>104532560</v>
          </cell>
          <cell r="C1322" t="str">
            <v>C12</v>
          </cell>
          <cell r="D1322" t="str">
            <v>UN</v>
          </cell>
          <cell r="E1322" t="str">
            <v>HAWA</v>
          </cell>
          <cell r="F1322" t="str">
            <v>350</v>
          </cell>
          <cell r="G1322">
            <v>12</v>
          </cell>
        </row>
        <row r="1323">
          <cell r="A1323" t="str">
            <v>104532560-UN</v>
          </cell>
          <cell r="B1323" t="str">
            <v>104532560</v>
          </cell>
          <cell r="C1323" t="str">
            <v>UN</v>
          </cell>
          <cell r="D1323" t="str">
            <v>UN</v>
          </cell>
          <cell r="E1323" t="str">
            <v>HAWA</v>
          </cell>
          <cell r="F1323" t="str">
            <v>350</v>
          </cell>
          <cell r="G1323">
            <v>1</v>
          </cell>
        </row>
        <row r="1324">
          <cell r="A1324" t="str">
            <v>104532660-UN</v>
          </cell>
          <cell r="B1324" t="str">
            <v>104532660</v>
          </cell>
          <cell r="C1324" t="str">
            <v>UN</v>
          </cell>
          <cell r="D1324" t="str">
            <v>UN</v>
          </cell>
          <cell r="E1324" t="str">
            <v>HAWA</v>
          </cell>
          <cell r="F1324" t="str">
            <v>350</v>
          </cell>
          <cell r="G1324">
            <v>1</v>
          </cell>
        </row>
        <row r="1325">
          <cell r="A1325" t="str">
            <v>104532720-C24</v>
          </cell>
          <cell r="B1325" t="str">
            <v>104532720</v>
          </cell>
          <cell r="C1325" t="str">
            <v>C24</v>
          </cell>
          <cell r="D1325" t="str">
            <v>UN</v>
          </cell>
          <cell r="E1325" t="str">
            <v>HAWA</v>
          </cell>
          <cell r="F1325" t="str">
            <v>350</v>
          </cell>
          <cell r="G1325">
            <v>24</v>
          </cell>
        </row>
        <row r="1326">
          <cell r="A1326" t="str">
            <v>104532720-UN</v>
          </cell>
          <cell r="B1326" t="str">
            <v>104532720</v>
          </cell>
          <cell r="C1326" t="str">
            <v>UN</v>
          </cell>
          <cell r="D1326" t="str">
            <v>UN</v>
          </cell>
          <cell r="E1326" t="str">
            <v>HAWA</v>
          </cell>
          <cell r="F1326" t="str">
            <v>350</v>
          </cell>
          <cell r="G1326">
            <v>1</v>
          </cell>
        </row>
        <row r="1327">
          <cell r="A1327" t="str">
            <v>104532730-C09</v>
          </cell>
          <cell r="B1327" t="str">
            <v>104532730</v>
          </cell>
          <cell r="C1327" t="str">
            <v>C09</v>
          </cell>
          <cell r="D1327" t="str">
            <v>UN</v>
          </cell>
          <cell r="E1327" t="str">
            <v>HAWA</v>
          </cell>
          <cell r="F1327" t="str">
            <v>350</v>
          </cell>
          <cell r="G1327">
            <v>9</v>
          </cell>
        </row>
        <row r="1328">
          <cell r="A1328" t="str">
            <v>104532730-UN</v>
          </cell>
          <cell r="B1328" t="str">
            <v>104532730</v>
          </cell>
          <cell r="C1328" t="str">
            <v>UN</v>
          </cell>
          <cell r="D1328" t="str">
            <v>UN</v>
          </cell>
          <cell r="E1328" t="str">
            <v>HAWA</v>
          </cell>
          <cell r="F1328" t="str">
            <v>350</v>
          </cell>
          <cell r="G1328">
            <v>1</v>
          </cell>
        </row>
        <row r="1329">
          <cell r="A1329" t="str">
            <v>104532790-UN</v>
          </cell>
          <cell r="B1329" t="str">
            <v>104532790</v>
          </cell>
          <cell r="C1329" t="str">
            <v>UN</v>
          </cell>
          <cell r="D1329" t="str">
            <v>UN</v>
          </cell>
          <cell r="E1329" t="str">
            <v>HAWA</v>
          </cell>
          <cell r="F1329" t="str">
            <v>350</v>
          </cell>
          <cell r="G1329">
            <v>1</v>
          </cell>
        </row>
        <row r="1330">
          <cell r="A1330" t="str">
            <v>104532790-Z20</v>
          </cell>
          <cell r="B1330" t="str">
            <v>104532790</v>
          </cell>
          <cell r="C1330" t="str">
            <v>Z20</v>
          </cell>
          <cell r="D1330" t="str">
            <v>UN</v>
          </cell>
          <cell r="E1330" t="str">
            <v>HAWA</v>
          </cell>
          <cell r="F1330" t="str">
            <v>350</v>
          </cell>
          <cell r="G1330">
            <v>120</v>
          </cell>
        </row>
        <row r="1331">
          <cell r="A1331" t="str">
            <v>104532830-C06</v>
          </cell>
          <cell r="B1331" t="str">
            <v>104532830</v>
          </cell>
          <cell r="C1331" t="str">
            <v>C06</v>
          </cell>
          <cell r="D1331" t="str">
            <v>UN</v>
          </cell>
          <cell r="E1331" t="str">
            <v>HAWA</v>
          </cell>
          <cell r="F1331" t="str">
            <v>350</v>
          </cell>
          <cell r="G1331">
            <v>6</v>
          </cell>
        </row>
        <row r="1332">
          <cell r="A1332" t="str">
            <v>104532830-UN</v>
          </cell>
          <cell r="B1332" t="str">
            <v>104532830</v>
          </cell>
          <cell r="C1332" t="str">
            <v>UN</v>
          </cell>
          <cell r="D1332" t="str">
            <v>UN</v>
          </cell>
          <cell r="E1332" t="str">
            <v>HAWA</v>
          </cell>
          <cell r="F1332" t="str">
            <v>350</v>
          </cell>
          <cell r="G1332">
            <v>1</v>
          </cell>
        </row>
        <row r="1333">
          <cell r="A1333" t="str">
            <v>104532990-C03</v>
          </cell>
          <cell r="B1333" t="str">
            <v>104532990</v>
          </cell>
          <cell r="C1333" t="str">
            <v>C03</v>
          </cell>
          <cell r="D1333" t="str">
            <v>UN</v>
          </cell>
          <cell r="E1333" t="str">
            <v>HAWA</v>
          </cell>
          <cell r="F1333" t="str">
            <v>350</v>
          </cell>
          <cell r="G1333">
            <v>3</v>
          </cell>
        </row>
        <row r="1334">
          <cell r="A1334" t="str">
            <v>104532990-UN</v>
          </cell>
          <cell r="B1334" t="str">
            <v>104532990</v>
          </cell>
          <cell r="C1334" t="str">
            <v>UN</v>
          </cell>
          <cell r="D1334" t="str">
            <v>UN</v>
          </cell>
          <cell r="E1334" t="str">
            <v>HAWA</v>
          </cell>
          <cell r="F1334" t="str">
            <v>350</v>
          </cell>
          <cell r="G1334">
            <v>1</v>
          </cell>
        </row>
        <row r="1335">
          <cell r="A1335" t="str">
            <v>104533130-C56</v>
          </cell>
          <cell r="B1335" t="str">
            <v>104533130</v>
          </cell>
          <cell r="C1335" t="str">
            <v>C56</v>
          </cell>
          <cell r="D1335" t="str">
            <v>C56</v>
          </cell>
          <cell r="E1335" t="str">
            <v>HAWA</v>
          </cell>
          <cell r="F1335" t="str">
            <v>350</v>
          </cell>
          <cell r="G1335">
            <v>1</v>
          </cell>
        </row>
        <row r="1336">
          <cell r="A1336" t="str">
            <v>104533160-UN</v>
          </cell>
          <cell r="B1336" t="str">
            <v>104533160</v>
          </cell>
          <cell r="C1336" t="str">
            <v>UN</v>
          </cell>
          <cell r="D1336" t="str">
            <v>UN</v>
          </cell>
          <cell r="E1336" t="str">
            <v>HAWA</v>
          </cell>
          <cell r="F1336" t="str">
            <v>350</v>
          </cell>
          <cell r="G1336">
            <v>1</v>
          </cell>
        </row>
        <row r="1337">
          <cell r="A1337" t="str">
            <v>104533180-C12</v>
          </cell>
          <cell r="B1337" t="str">
            <v>104533180</v>
          </cell>
          <cell r="C1337" t="str">
            <v>C12</v>
          </cell>
          <cell r="D1337" t="str">
            <v>UN</v>
          </cell>
          <cell r="E1337" t="str">
            <v>HAWA</v>
          </cell>
          <cell r="F1337" t="str">
            <v>350</v>
          </cell>
          <cell r="G1337">
            <v>12</v>
          </cell>
        </row>
        <row r="1338">
          <cell r="A1338" t="str">
            <v>104533180-UN</v>
          </cell>
          <cell r="B1338" t="str">
            <v>104533180</v>
          </cell>
          <cell r="C1338" t="str">
            <v>UN</v>
          </cell>
          <cell r="D1338" t="str">
            <v>UN</v>
          </cell>
          <cell r="E1338" t="str">
            <v>HAWA</v>
          </cell>
          <cell r="F1338" t="str">
            <v>350</v>
          </cell>
          <cell r="G1338">
            <v>1</v>
          </cell>
        </row>
        <row r="1339">
          <cell r="A1339" t="str">
            <v>104533190-C12</v>
          </cell>
          <cell r="B1339" t="str">
            <v>104533190</v>
          </cell>
          <cell r="C1339" t="str">
            <v>C12</v>
          </cell>
          <cell r="D1339" t="str">
            <v>UN</v>
          </cell>
          <cell r="E1339" t="str">
            <v>HAWA</v>
          </cell>
          <cell r="F1339" t="str">
            <v>350</v>
          </cell>
          <cell r="G1339">
            <v>12</v>
          </cell>
        </row>
        <row r="1340">
          <cell r="A1340" t="str">
            <v>104533190-UN</v>
          </cell>
          <cell r="B1340" t="str">
            <v>104533190</v>
          </cell>
          <cell r="C1340" t="str">
            <v>UN</v>
          </cell>
          <cell r="D1340" t="str">
            <v>UN</v>
          </cell>
          <cell r="E1340" t="str">
            <v>HAWA</v>
          </cell>
          <cell r="F1340" t="str">
            <v>350</v>
          </cell>
          <cell r="G1340">
            <v>1</v>
          </cell>
        </row>
        <row r="1341">
          <cell r="A1341" t="str">
            <v>104533280-AJ</v>
          </cell>
          <cell r="B1341" t="str">
            <v>104533280</v>
          </cell>
          <cell r="C1341" t="str">
            <v>AJ</v>
          </cell>
          <cell r="D1341" t="str">
            <v>AJ</v>
          </cell>
          <cell r="E1341" t="str">
            <v>HAWA</v>
          </cell>
          <cell r="F1341" t="str">
            <v>350</v>
          </cell>
          <cell r="G1341">
            <v>1</v>
          </cell>
        </row>
        <row r="1342">
          <cell r="A1342" t="str">
            <v>104533300-AJ</v>
          </cell>
          <cell r="B1342" t="str">
            <v>104533300</v>
          </cell>
          <cell r="C1342" t="str">
            <v>AJ</v>
          </cell>
          <cell r="D1342" t="str">
            <v>AJ</v>
          </cell>
          <cell r="E1342" t="str">
            <v>HAWA</v>
          </cell>
          <cell r="F1342" t="str">
            <v>350</v>
          </cell>
          <cell r="G1342">
            <v>1</v>
          </cell>
        </row>
        <row r="1343">
          <cell r="A1343" t="str">
            <v>104533320-C05</v>
          </cell>
          <cell r="B1343" t="str">
            <v>104533320</v>
          </cell>
          <cell r="C1343" t="str">
            <v>C05</v>
          </cell>
          <cell r="D1343" t="str">
            <v>UN</v>
          </cell>
          <cell r="E1343" t="str">
            <v>HAWA</v>
          </cell>
          <cell r="F1343" t="str">
            <v>350</v>
          </cell>
          <cell r="G1343">
            <v>5</v>
          </cell>
        </row>
        <row r="1344">
          <cell r="A1344" t="str">
            <v>104533320-UN</v>
          </cell>
          <cell r="B1344" t="str">
            <v>104533320</v>
          </cell>
          <cell r="C1344" t="str">
            <v>UN</v>
          </cell>
          <cell r="D1344" t="str">
            <v>UN</v>
          </cell>
          <cell r="E1344" t="str">
            <v>HAWA</v>
          </cell>
          <cell r="F1344" t="str">
            <v>350</v>
          </cell>
          <cell r="G1344">
            <v>1</v>
          </cell>
        </row>
        <row r="1345">
          <cell r="A1345" t="str">
            <v>104533410-AJ</v>
          </cell>
          <cell r="B1345" t="str">
            <v>104533410</v>
          </cell>
          <cell r="C1345" t="str">
            <v>AJ</v>
          </cell>
          <cell r="D1345" t="str">
            <v>AJ</v>
          </cell>
          <cell r="E1345" t="str">
            <v>HAWA</v>
          </cell>
          <cell r="F1345" t="str">
            <v>350</v>
          </cell>
          <cell r="G1345">
            <v>1</v>
          </cell>
        </row>
        <row r="1346">
          <cell r="A1346" t="str">
            <v>104533520-CJ</v>
          </cell>
          <cell r="B1346" t="str">
            <v>104533520</v>
          </cell>
          <cell r="C1346" t="str">
            <v>CJ</v>
          </cell>
          <cell r="D1346" t="str">
            <v>KG</v>
          </cell>
          <cell r="E1346" t="str">
            <v>HAWA</v>
          </cell>
          <cell r="F1346" t="str">
            <v>350</v>
          </cell>
          <cell r="G1346">
            <v>21</v>
          </cell>
        </row>
        <row r="1347">
          <cell r="A1347" t="str">
            <v>104533520-KG</v>
          </cell>
          <cell r="B1347" t="str">
            <v>104533520</v>
          </cell>
          <cell r="C1347" t="str">
            <v>KG</v>
          </cell>
          <cell r="D1347" t="str">
            <v>KG</v>
          </cell>
          <cell r="E1347" t="str">
            <v>HAWA</v>
          </cell>
          <cell r="F1347" t="str">
            <v>350</v>
          </cell>
          <cell r="G1347">
            <v>1</v>
          </cell>
        </row>
        <row r="1348">
          <cell r="A1348" t="str">
            <v>104533540-C12</v>
          </cell>
          <cell r="B1348" t="str">
            <v>104533540</v>
          </cell>
          <cell r="C1348" t="str">
            <v>C12</v>
          </cell>
          <cell r="D1348" t="str">
            <v>UN</v>
          </cell>
          <cell r="E1348" t="str">
            <v>HAWA</v>
          </cell>
          <cell r="F1348" t="str">
            <v>350</v>
          </cell>
          <cell r="G1348">
            <v>12</v>
          </cell>
        </row>
        <row r="1349">
          <cell r="A1349" t="str">
            <v>104533540-UN</v>
          </cell>
          <cell r="B1349" t="str">
            <v>104533540</v>
          </cell>
          <cell r="C1349" t="str">
            <v>UN</v>
          </cell>
          <cell r="D1349" t="str">
            <v>UN</v>
          </cell>
          <cell r="E1349" t="str">
            <v>HAWA</v>
          </cell>
          <cell r="F1349" t="str">
            <v>350</v>
          </cell>
          <cell r="G1349">
            <v>1</v>
          </cell>
        </row>
        <row r="1350">
          <cell r="A1350" t="str">
            <v>104533550-C12</v>
          </cell>
          <cell r="B1350" t="str">
            <v>104533550</v>
          </cell>
          <cell r="C1350" t="str">
            <v>C12</v>
          </cell>
          <cell r="D1350" t="str">
            <v>UN</v>
          </cell>
          <cell r="E1350" t="str">
            <v>HAWA</v>
          </cell>
          <cell r="F1350" t="str">
            <v>350</v>
          </cell>
          <cell r="G1350">
            <v>12</v>
          </cell>
        </row>
        <row r="1351">
          <cell r="A1351" t="str">
            <v>104533550-UN</v>
          </cell>
          <cell r="B1351" t="str">
            <v>104533550</v>
          </cell>
          <cell r="C1351" t="str">
            <v>UN</v>
          </cell>
          <cell r="D1351" t="str">
            <v>UN</v>
          </cell>
          <cell r="E1351" t="str">
            <v>HAWA</v>
          </cell>
          <cell r="F1351" t="str">
            <v>350</v>
          </cell>
          <cell r="G1351">
            <v>1</v>
          </cell>
        </row>
        <row r="1352">
          <cell r="A1352" t="str">
            <v>104533630-D04</v>
          </cell>
          <cell r="B1352" t="str">
            <v>104533630</v>
          </cell>
          <cell r="C1352" t="str">
            <v>D04</v>
          </cell>
          <cell r="D1352" t="str">
            <v>UN</v>
          </cell>
          <cell r="E1352" t="str">
            <v>HAWA</v>
          </cell>
          <cell r="F1352" t="str">
            <v>350</v>
          </cell>
          <cell r="G1352">
            <v>4</v>
          </cell>
        </row>
        <row r="1353">
          <cell r="A1353" t="str">
            <v>104533630-UN</v>
          </cell>
          <cell r="B1353" t="str">
            <v>104533630</v>
          </cell>
          <cell r="C1353" t="str">
            <v>UN</v>
          </cell>
          <cell r="D1353" t="str">
            <v>UN</v>
          </cell>
          <cell r="E1353" t="str">
            <v>HAWA</v>
          </cell>
          <cell r="F1353" t="str">
            <v>350</v>
          </cell>
          <cell r="G1353">
            <v>1</v>
          </cell>
        </row>
        <row r="1354">
          <cell r="A1354" t="str">
            <v>104533640-D02</v>
          </cell>
          <cell r="B1354" t="str">
            <v>104533640</v>
          </cell>
          <cell r="C1354" t="str">
            <v>D02</v>
          </cell>
          <cell r="D1354" t="str">
            <v>UN</v>
          </cell>
          <cell r="E1354" t="str">
            <v>HAWA</v>
          </cell>
          <cell r="F1354" t="str">
            <v>350</v>
          </cell>
          <cell r="G1354">
            <v>2</v>
          </cell>
        </row>
        <row r="1355">
          <cell r="A1355" t="str">
            <v>104533640-UN</v>
          </cell>
          <cell r="B1355" t="str">
            <v>104533640</v>
          </cell>
          <cell r="C1355" t="str">
            <v>UN</v>
          </cell>
          <cell r="D1355" t="str">
            <v>UN</v>
          </cell>
          <cell r="E1355" t="str">
            <v>HAWA</v>
          </cell>
          <cell r="F1355" t="str">
            <v>350</v>
          </cell>
          <cell r="G1355">
            <v>1</v>
          </cell>
        </row>
        <row r="1356">
          <cell r="A1356" t="str">
            <v>104533650-D03</v>
          </cell>
          <cell r="B1356" t="str">
            <v>104533650</v>
          </cell>
          <cell r="C1356" t="str">
            <v>D03</v>
          </cell>
          <cell r="D1356" t="str">
            <v>UN</v>
          </cell>
          <cell r="E1356" t="str">
            <v>HAWA</v>
          </cell>
          <cell r="F1356" t="str">
            <v>350</v>
          </cell>
          <cell r="G1356">
            <v>3</v>
          </cell>
        </row>
        <row r="1357">
          <cell r="A1357" t="str">
            <v>104533650-UN</v>
          </cell>
          <cell r="B1357" t="str">
            <v>104533650</v>
          </cell>
          <cell r="C1357" t="str">
            <v>UN</v>
          </cell>
          <cell r="D1357" t="str">
            <v>UN</v>
          </cell>
          <cell r="E1357" t="str">
            <v>HAWA</v>
          </cell>
          <cell r="F1357" t="str">
            <v>350</v>
          </cell>
          <cell r="G1357">
            <v>1</v>
          </cell>
        </row>
        <row r="1358">
          <cell r="A1358" t="str">
            <v>104533660-D02</v>
          </cell>
          <cell r="B1358" t="str">
            <v>104533660</v>
          </cell>
          <cell r="C1358" t="str">
            <v>D02</v>
          </cell>
          <cell r="D1358" t="str">
            <v>UN</v>
          </cell>
          <cell r="E1358" t="str">
            <v>HAWA</v>
          </cell>
          <cell r="F1358" t="str">
            <v>350</v>
          </cell>
          <cell r="G1358">
            <v>2</v>
          </cell>
        </row>
        <row r="1359">
          <cell r="A1359" t="str">
            <v>104533660-UN</v>
          </cell>
          <cell r="B1359" t="str">
            <v>104533660</v>
          </cell>
          <cell r="C1359" t="str">
            <v>UN</v>
          </cell>
          <cell r="D1359" t="str">
            <v>UN</v>
          </cell>
          <cell r="E1359" t="str">
            <v>HAWA</v>
          </cell>
          <cell r="F1359" t="str">
            <v>350</v>
          </cell>
          <cell r="G1359">
            <v>1</v>
          </cell>
        </row>
        <row r="1360">
          <cell r="A1360" t="str">
            <v>104533690-C12</v>
          </cell>
          <cell r="B1360" t="str">
            <v>104533690</v>
          </cell>
          <cell r="C1360" t="str">
            <v>C12</v>
          </cell>
          <cell r="D1360" t="str">
            <v>UN</v>
          </cell>
          <cell r="E1360" t="str">
            <v>HAWA</v>
          </cell>
          <cell r="F1360" t="str">
            <v>350</v>
          </cell>
          <cell r="G1360">
            <v>12</v>
          </cell>
        </row>
        <row r="1361">
          <cell r="A1361" t="str">
            <v>104533690-UN</v>
          </cell>
          <cell r="B1361" t="str">
            <v>104533690</v>
          </cell>
          <cell r="C1361" t="str">
            <v>UN</v>
          </cell>
          <cell r="D1361" t="str">
            <v>UN</v>
          </cell>
          <cell r="E1361" t="str">
            <v>HAWA</v>
          </cell>
          <cell r="F1361" t="str">
            <v>350</v>
          </cell>
          <cell r="G1361">
            <v>1</v>
          </cell>
        </row>
        <row r="1362">
          <cell r="A1362" t="str">
            <v>104533700-C06</v>
          </cell>
          <cell r="B1362" t="str">
            <v>104533700</v>
          </cell>
          <cell r="C1362" t="str">
            <v>C06</v>
          </cell>
          <cell r="D1362" t="str">
            <v>UN</v>
          </cell>
          <cell r="E1362" t="str">
            <v>HAWA</v>
          </cell>
          <cell r="F1362" t="str">
            <v>350</v>
          </cell>
          <cell r="G1362">
            <v>6</v>
          </cell>
        </row>
        <row r="1363">
          <cell r="A1363" t="str">
            <v>104533700-UN</v>
          </cell>
          <cell r="B1363" t="str">
            <v>104533700</v>
          </cell>
          <cell r="C1363" t="str">
            <v>UN</v>
          </cell>
          <cell r="D1363" t="str">
            <v>UN</v>
          </cell>
          <cell r="E1363" t="str">
            <v>HAWA</v>
          </cell>
          <cell r="F1363" t="str">
            <v>350</v>
          </cell>
          <cell r="G1363">
            <v>1</v>
          </cell>
        </row>
        <row r="1364">
          <cell r="A1364" t="str">
            <v>104533710-C06</v>
          </cell>
          <cell r="B1364" t="str">
            <v>104533710</v>
          </cell>
          <cell r="C1364" t="str">
            <v>C06</v>
          </cell>
          <cell r="D1364" t="str">
            <v>UN</v>
          </cell>
          <cell r="E1364" t="str">
            <v>HAWA</v>
          </cell>
          <cell r="F1364" t="str">
            <v>350</v>
          </cell>
          <cell r="G1364">
            <v>6</v>
          </cell>
        </row>
        <row r="1365">
          <cell r="A1365" t="str">
            <v>104533710-UN</v>
          </cell>
          <cell r="B1365" t="str">
            <v>104533710</v>
          </cell>
          <cell r="C1365" t="str">
            <v>UN</v>
          </cell>
          <cell r="D1365" t="str">
            <v>UN</v>
          </cell>
          <cell r="E1365" t="str">
            <v>HAWA</v>
          </cell>
          <cell r="F1365" t="str">
            <v>350</v>
          </cell>
          <cell r="G1365">
            <v>1</v>
          </cell>
        </row>
        <row r="1366">
          <cell r="A1366" t="str">
            <v>104533720-C12</v>
          </cell>
          <cell r="B1366" t="str">
            <v>104533720</v>
          </cell>
          <cell r="C1366" t="str">
            <v>C12</v>
          </cell>
          <cell r="D1366" t="str">
            <v>UN</v>
          </cell>
          <cell r="E1366" t="str">
            <v>HAWA</v>
          </cell>
          <cell r="F1366" t="str">
            <v>350</v>
          </cell>
          <cell r="G1366">
            <v>12</v>
          </cell>
        </row>
        <row r="1367">
          <cell r="A1367" t="str">
            <v>104533720-UN</v>
          </cell>
          <cell r="B1367" t="str">
            <v>104533720</v>
          </cell>
          <cell r="C1367" t="str">
            <v>UN</v>
          </cell>
          <cell r="D1367" t="str">
            <v>UN</v>
          </cell>
          <cell r="E1367" t="str">
            <v>HAWA</v>
          </cell>
          <cell r="F1367" t="str">
            <v>350</v>
          </cell>
          <cell r="G1367">
            <v>1</v>
          </cell>
        </row>
        <row r="1368">
          <cell r="A1368" t="str">
            <v>104533730-C12</v>
          </cell>
          <cell r="B1368" t="str">
            <v>104533730</v>
          </cell>
          <cell r="C1368" t="str">
            <v>C12</v>
          </cell>
          <cell r="D1368" t="str">
            <v>UN</v>
          </cell>
          <cell r="E1368" t="str">
            <v>HAWA</v>
          </cell>
          <cell r="F1368" t="str">
            <v>350</v>
          </cell>
          <cell r="G1368">
            <v>12</v>
          </cell>
        </row>
        <row r="1369">
          <cell r="A1369" t="str">
            <v>104533730-UN</v>
          </cell>
          <cell r="B1369" t="str">
            <v>104533730</v>
          </cell>
          <cell r="C1369" t="str">
            <v>UN</v>
          </cell>
          <cell r="D1369" t="str">
            <v>UN</v>
          </cell>
          <cell r="E1369" t="str">
            <v>HAWA</v>
          </cell>
          <cell r="F1369" t="str">
            <v>350</v>
          </cell>
          <cell r="G1369">
            <v>1</v>
          </cell>
        </row>
        <row r="1370">
          <cell r="A1370" t="str">
            <v>104533750-C15</v>
          </cell>
          <cell r="B1370" t="str">
            <v>104533750</v>
          </cell>
          <cell r="C1370" t="str">
            <v>C15</v>
          </cell>
          <cell r="D1370" t="str">
            <v>UN</v>
          </cell>
          <cell r="E1370" t="str">
            <v>HAWA</v>
          </cell>
          <cell r="F1370" t="str">
            <v>350</v>
          </cell>
          <cell r="G1370">
            <v>15</v>
          </cell>
        </row>
        <row r="1371">
          <cell r="A1371" t="str">
            <v>104533750-UN</v>
          </cell>
          <cell r="B1371" t="str">
            <v>104533750</v>
          </cell>
          <cell r="C1371" t="str">
            <v>UN</v>
          </cell>
          <cell r="D1371" t="str">
            <v>UN</v>
          </cell>
          <cell r="E1371" t="str">
            <v>HAWA</v>
          </cell>
          <cell r="F1371" t="str">
            <v>350</v>
          </cell>
          <cell r="G1371">
            <v>1</v>
          </cell>
        </row>
        <row r="1372">
          <cell r="A1372" t="str">
            <v>104533760-C10</v>
          </cell>
          <cell r="B1372" t="str">
            <v>104533760</v>
          </cell>
          <cell r="C1372" t="str">
            <v>C10</v>
          </cell>
          <cell r="D1372" t="str">
            <v>UN</v>
          </cell>
          <cell r="E1372" t="str">
            <v>HAWA</v>
          </cell>
          <cell r="F1372" t="str">
            <v>350</v>
          </cell>
          <cell r="G1372">
            <v>10</v>
          </cell>
        </row>
        <row r="1373">
          <cell r="A1373" t="str">
            <v>104533760-UN</v>
          </cell>
          <cell r="B1373" t="str">
            <v>104533760</v>
          </cell>
          <cell r="C1373" t="str">
            <v>UN</v>
          </cell>
          <cell r="D1373" t="str">
            <v>UN</v>
          </cell>
          <cell r="E1373" t="str">
            <v>HAWA</v>
          </cell>
          <cell r="F1373" t="str">
            <v>350</v>
          </cell>
          <cell r="G1373">
            <v>1</v>
          </cell>
        </row>
        <row r="1374">
          <cell r="A1374" t="str">
            <v>104533780-CJ</v>
          </cell>
          <cell r="B1374" t="str">
            <v>104533780</v>
          </cell>
          <cell r="C1374" t="str">
            <v>CJ</v>
          </cell>
          <cell r="D1374" t="str">
            <v>CJ</v>
          </cell>
          <cell r="E1374" t="str">
            <v>HAWA</v>
          </cell>
          <cell r="F1374" t="str">
            <v>350</v>
          </cell>
          <cell r="G1374">
            <v>1</v>
          </cell>
        </row>
        <row r="1375">
          <cell r="A1375" t="str">
            <v>104533810-CJ</v>
          </cell>
          <cell r="B1375" t="str">
            <v>104533810</v>
          </cell>
          <cell r="C1375" t="str">
            <v>CJ</v>
          </cell>
          <cell r="D1375" t="str">
            <v>KG</v>
          </cell>
          <cell r="E1375" t="str">
            <v>HAWA</v>
          </cell>
          <cell r="F1375" t="str">
            <v>350</v>
          </cell>
          <cell r="G1375">
            <v>5</v>
          </cell>
        </row>
        <row r="1376">
          <cell r="A1376" t="str">
            <v>104533810-KG</v>
          </cell>
          <cell r="B1376" t="str">
            <v>104533810</v>
          </cell>
          <cell r="C1376" t="str">
            <v>KG</v>
          </cell>
          <cell r="D1376" t="str">
            <v>KG</v>
          </cell>
          <cell r="E1376" t="str">
            <v>HAWA</v>
          </cell>
          <cell r="F1376" t="str">
            <v>350</v>
          </cell>
          <cell r="G1376">
            <v>1</v>
          </cell>
        </row>
        <row r="1377">
          <cell r="A1377" t="str">
            <v>104533820-UN</v>
          </cell>
          <cell r="B1377" t="str">
            <v>104533820</v>
          </cell>
          <cell r="C1377" t="str">
            <v>UN</v>
          </cell>
          <cell r="D1377" t="str">
            <v>UN</v>
          </cell>
          <cell r="E1377" t="str">
            <v>HAWA</v>
          </cell>
          <cell r="F1377" t="str">
            <v>350</v>
          </cell>
          <cell r="G1377">
            <v>1</v>
          </cell>
        </row>
        <row r="1378">
          <cell r="A1378" t="str">
            <v>104533820-V00</v>
          </cell>
          <cell r="B1378" t="str">
            <v>104533820</v>
          </cell>
          <cell r="C1378" t="str">
            <v>V00</v>
          </cell>
          <cell r="D1378" t="str">
            <v>UN</v>
          </cell>
          <cell r="E1378" t="str">
            <v>HAWA</v>
          </cell>
          <cell r="F1378" t="str">
            <v>350</v>
          </cell>
          <cell r="G1378">
            <v>500</v>
          </cell>
        </row>
        <row r="1379">
          <cell r="A1379" t="str">
            <v>104533870-C30</v>
          </cell>
          <cell r="B1379" t="str">
            <v>104533870</v>
          </cell>
          <cell r="C1379" t="str">
            <v>C30</v>
          </cell>
          <cell r="D1379" t="str">
            <v>UN</v>
          </cell>
          <cell r="E1379" t="str">
            <v>HAWA</v>
          </cell>
          <cell r="F1379" t="str">
            <v>350</v>
          </cell>
          <cell r="G1379">
            <v>30</v>
          </cell>
        </row>
        <row r="1380">
          <cell r="A1380" t="str">
            <v>104533870-UN</v>
          </cell>
          <cell r="B1380" t="str">
            <v>104533870</v>
          </cell>
          <cell r="C1380" t="str">
            <v>UN</v>
          </cell>
          <cell r="D1380" t="str">
            <v>UN</v>
          </cell>
          <cell r="E1380" t="str">
            <v>HAWA</v>
          </cell>
          <cell r="F1380" t="str">
            <v>350</v>
          </cell>
          <cell r="G1380">
            <v>1</v>
          </cell>
        </row>
        <row r="1381">
          <cell r="A1381" t="str">
            <v>104533900-C08</v>
          </cell>
          <cell r="B1381" t="str">
            <v>104533900</v>
          </cell>
          <cell r="C1381" t="str">
            <v>C08</v>
          </cell>
          <cell r="D1381" t="str">
            <v>UN</v>
          </cell>
          <cell r="E1381" t="str">
            <v>HAWA</v>
          </cell>
          <cell r="F1381" t="str">
            <v>350</v>
          </cell>
          <cell r="G1381">
            <v>8</v>
          </cell>
        </row>
        <row r="1382">
          <cell r="A1382" t="str">
            <v>104533900-UN</v>
          </cell>
          <cell r="B1382" t="str">
            <v>104533900</v>
          </cell>
          <cell r="C1382" t="str">
            <v>UN</v>
          </cell>
          <cell r="D1382" t="str">
            <v>UN</v>
          </cell>
          <cell r="E1382" t="str">
            <v>HAWA</v>
          </cell>
          <cell r="F1382" t="str">
            <v>350</v>
          </cell>
          <cell r="G1382">
            <v>1</v>
          </cell>
        </row>
        <row r="1383">
          <cell r="A1383" t="str">
            <v>104533910-Z44</v>
          </cell>
          <cell r="B1383" t="str">
            <v>104533910</v>
          </cell>
          <cell r="C1383" t="str">
            <v>Z44</v>
          </cell>
          <cell r="D1383" t="str">
            <v>Z44</v>
          </cell>
          <cell r="E1383" t="str">
            <v>HAWA</v>
          </cell>
          <cell r="F1383" t="str">
            <v>350</v>
          </cell>
          <cell r="G1383">
            <v>1</v>
          </cell>
        </row>
        <row r="1384">
          <cell r="A1384" t="str">
            <v>104533920-C12</v>
          </cell>
          <cell r="B1384" t="str">
            <v>104533920</v>
          </cell>
          <cell r="C1384" t="str">
            <v>C12</v>
          </cell>
          <cell r="D1384" t="str">
            <v>UN</v>
          </cell>
          <cell r="E1384" t="str">
            <v>HAWA</v>
          </cell>
          <cell r="F1384" t="str">
            <v>350</v>
          </cell>
          <cell r="G1384">
            <v>12</v>
          </cell>
        </row>
        <row r="1385">
          <cell r="A1385" t="str">
            <v>104533920-UN</v>
          </cell>
          <cell r="B1385" t="str">
            <v>104533920</v>
          </cell>
          <cell r="C1385" t="str">
            <v>UN</v>
          </cell>
          <cell r="D1385" t="str">
            <v>UN</v>
          </cell>
          <cell r="E1385" t="str">
            <v>HAWA</v>
          </cell>
          <cell r="F1385" t="str">
            <v>350</v>
          </cell>
          <cell r="G1385">
            <v>1</v>
          </cell>
        </row>
        <row r="1386">
          <cell r="A1386" t="str">
            <v>104533930-C08</v>
          </cell>
          <cell r="B1386" t="str">
            <v>104533930</v>
          </cell>
          <cell r="C1386" t="str">
            <v>C08</v>
          </cell>
          <cell r="D1386" t="str">
            <v>UN</v>
          </cell>
          <cell r="E1386" t="str">
            <v>HAWA</v>
          </cell>
          <cell r="F1386" t="str">
            <v>350</v>
          </cell>
          <cell r="G1386">
            <v>8</v>
          </cell>
        </row>
        <row r="1387">
          <cell r="A1387" t="str">
            <v>104533930-UN</v>
          </cell>
          <cell r="B1387" t="str">
            <v>104533930</v>
          </cell>
          <cell r="C1387" t="str">
            <v>UN</v>
          </cell>
          <cell r="D1387" t="str">
            <v>UN</v>
          </cell>
          <cell r="E1387" t="str">
            <v>HAWA</v>
          </cell>
          <cell r="F1387" t="str">
            <v>350</v>
          </cell>
          <cell r="G1387">
            <v>1</v>
          </cell>
        </row>
        <row r="1388">
          <cell r="A1388" t="str">
            <v>104534020-UN</v>
          </cell>
          <cell r="B1388" t="str">
            <v>104534020</v>
          </cell>
          <cell r="C1388" t="str">
            <v>UN</v>
          </cell>
          <cell r="D1388" t="str">
            <v>UN</v>
          </cell>
          <cell r="E1388" t="str">
            <v>HAWA</v>
          </cell>
          <cell r="F1388" t="str">
            <v>350</v>
          </cell>
          <cell r="G1388">
            <v>1</v>
          </cell>
        </row>
        <row r="1389">
          <cell r="A1389" t="str">
            <v>104534030-UN</v>
          </cell>
          <cell r="B1389" t="str">
            <v>104534030</v>
          </cell>
          <cell r="C1389" t="str">
            <v>UN</v>
          </cell>
          <cell r="D1389" t="str">
            <v>UN</v>
          </cell>
          <cell r="E1389" t="str">
            <v>HAWA</v>
          </cell>
          <cell r="F1389" t="str">
            <v>350</v>
          </cell>
          <cell r="G1389">
            <v>1</v>
          </cell>
        </row>
        <row r="1390">
          <cell r="A1390" t="str">
            <v>104534040-UN</v>
          </cell>
          <cell r="B1390" t="str">
            <v>104534040</v>
          </cell>
          <cell r="C1390" t="str">
            <v>UN</v>
          </cell>
          <cell r="D1390" t="str">
            <v>UN</v>
          </cell>
          <cell r="E1390" t="str">
            <v>HAWA</v>
          </cell>
          <cell r="F1390" t="str">
            <v>350</v>
          </cell>
          <cell r="G1390">
            <v>1</v>
          </cell>
        </row>
        <row r="1391">
          <cell r="A1391" t="str">
            <v>104534050-UN</v>
          </cell>
          <cell r="B1391" t="str">
            <v>104534050</v>
          </cell>
          <cell r="C1391" t="str">
            <v>UN</v>
          </cell>
          <cell r="D1391" t="str">
            <v>UN</v>
          </cell>
          <cell r="E1391" t="str">
            <v>HAWA</v>
          </cell>
          <cell r="F1391" t="str">
            <v>350</v>
          </cell>
          <cell r="G1391">
            <v>1</v>
          </cell>
        </row>
        <row r="1392">
          <cell r="A1392" t="str">
            <v>104534060-UN</v>
          </cell>
          <cell r="B1392" t="str">
            <v>104534060</v>
          </cell>
          <cell r="C1392" t="str">
            <v>UN</v>
          </cell>
          <cell r="D1392" t="str">
            <v>UN</v>
          </cell>
          <cell r="E1392" t="str">
            <v>HAWA</v>
          </cell>
          <cell r="F1392" t="str">
            <v>350</v>
          </cell>
          <cell r="G1392">
            <v>1</v>
          </cell>
        </row>
        <row r="1393">
          <cell r="A1393" t="str">
            <v>104534090-C02</v>
          </cell>
          <cell r="B1393" t="str">
            <v>104534090</v>
          </cell>
          <cell r="C1393" t="str">
            <v>C02</v>
          </cell>
          <cell r="D1393" t="str">
            <v>UN</v>
          </cell>
          <cell r="E1393" t="str">
            <v>HAWA</v>
          </cell>
          <cell r="F1393" t="str">
            <v>350</v>
          </cell>
          <cell r="G1393">
            <v>2</v>
          </cell>
        </row>
        <row r="1394">
          <cell r="A1394" t="str">
            <v>104534090-UN</v>
          </cell>
          <cell r="B1394" t="str">
            <v>104534090</v>
          </cell>
          <cell r="C1394" t="str">
            <v>UN</v>
          </cell>
          <cell r="D1394" t="str">
            <v>UN</v>
          </cell>
          <cell r="E1394" t="str">
            <v>HAWA</v>
          </cell>
          <cell r="F1394" t="str">
            <v>350</v>
          </cell>
          <cell r="G1394">
            <v>1</v>
          </cell>
        </row>
        <row r="1395">
          <cell r="A1395" t="str">
            <v>104534100-C18</v>
          </cell>
          <cell r="B1395" t="str">
            <v>104534100</v>
          </cell>
          <cell r="C1395" t="str">
            <v>C18</v>
          </cell>
          <cell r="D1395" t="str">
            <v>UN</v>
          </cell>
          <cell r="E1395" t="str">
            <v>HAWA</v>
          </cell>
          <cell r="F1395" t="str">
            <v>350</v>
          </cell>
          <cell r="G1395">
            <v>18</v>
          </cell>
        </row>
        <row r="1396">
          <cell r="A1396" t="str">
            <v>104534100-UN</v>
          </cell>
          <cell r="B1396" t="str">
            <v>104534100</v>
          </cell>
          <cell r="C1396" t="str">
            <v>UN</v>
          </cell>
          <cell r="D1396" t="str">
            <v>UN</v>
          </cell>
          <cell r="E1396" t="str">
            <v>HAWA</v>
          </cell>
          <cell r="F1396" t="str">
            <v>350</v>
          </cell>
          <cell r="G1396">
            <v>1</v>
          </cell>
        </row>
        <row r="1397">
          <cell r="A1397" t="str">
            <v>104534120-C10</v>
          </cell>
          <cell r="B1397" t="str">
            <v>104534120</v>
          </cell>
          <cell r="C1397" t="str">
            <v>C10</v>
          </cell>
          <cell r="D1397" t="str">
            <v>UN</v>
          </cell>
          <cell r="E1397" t="str">
            <v>HAWA</v>
          </cell>
          <cell r="F1397" t="str">
            <v>350</v>
          </cell>
          <cell r="G1397">
            <v>10</v>
          </cell>
        </row>
        <row r="1398">
          <cell r="A1398" t="str">
            <v>104534120-UN</v>
          </cell>
          <cell r="B1398" t="str">
            <v>104534120</v>
          </cell>
          <cell r="C1398" t="str">
            <v>UN</v>
          </cell>
          <cell r="D1398" t="str">
            <v>UN</v>
          </cell>
          <cell r="E1398" t="str">
            <v>HAWA</v>
          </cell>
          <cell r="F1398" t="str">
            <v>350</v>
          </cell>
          <cell r="G1398">
            <v>1</v>
          </cell>
        </row>
        <row r="1399">
          <cell r="A1399" t="str">
            <v>104534130-C12</v>
          </cell>
          <cell r="B1399" t="str">
            <v>104534130</v>
          </cell>
          <cell r="C1399" t="str">
            <v>C12</v>
          </cell>
          <cell r="D1399" t="str">
            <v>UN</v>
          </cell>
          <cell r="E1399" t="str">
            <v>HAWA</v>
          </cell>
          <cell r="F1399" t="str">
            <v>350</v>
          </cell>
          <cell r="G1399">
            <v>12</v>
          </cell>
        </row>
        <row r="1400">
          <cell r="A1400" t="str">
            <v>104534130-UN</v>
          </cell>
          <cell r="B1400" t="str">
            <v>104534130</v>
          </cell>
          <cell r="C1400" t="str">
            <v>UN</v>
          </cell>
          <cell r="D1400" t="str">
            <v>UN</v>
          </cell>
          <cell r="E1400" t="str">
            <v>HAWA</v>
          </cell>
          <cell r="F1400" t="str">
            <v>350</v>
          </cell>
          <cell r="G1400">
            <v>1</v>
          </cell>
        </row>
        <row r="1401">
          <cell r="A1401" t="str">
            <v>104534140-C45</v>
          </cell>
          <cell r="B1401" t="str">
            <v>104534140</v>
          </cell>
          <cell r="C1401" t="str">
            <v>C45</v>
          </cell>
          <cell r="D1401" t="str">
            <v>UN</v>
          </cell>
          <cell r="E1401" t="str">
            <v>HAWA</v>
          </cell>
          <cell r="F1401" t="str">
            <v>350</v>
          </cell>
          <cell r="G1401">
            <v>45</v>
          </cell>
        </row>
        <row r="1402">
          <cell r="A1402" t="str">
            <v>104534140-UN</v>
          </cell>
          <cell r="B1402" t="str">
            <v>104534140</v>
          </cell>
          <cell r="C1402" t="str">
            <v>UN</v>
          </cell>
          <cell r="D1402" t="str">
            <v>UN</v>
          </cell>
          <cell r="E1402" t="str">
            <v>HAWA</v>
          </cell>
          <cell r="F1402" t="str">
            <v>350</v>
          </cell>
          <cell r="G1402">
            <v>1</v>
          </cell>
        </row>
        <row r="1403">
          <cell r="A1403" t="str">
            <v>104534160-C12</v>
          </cell>
          <cell r="B1403" t="str">
            <v>104534160</v>
          </cell>
          <cell r="C1403" t="str">
            <v>C12</v>
          </cell>
          <cell r="D1403" t="str">
            <v>UN</v>
          </cell>
          <cell r="E1403" t="str">
            <v>HAWA</v>
          </cell>
          <cell r="F1403" t="str">
            <v>350</v>
          </cell>
          <cell r="G1403">
            <v>12</v>
          </cell>
        </row>
        <row r="1404">
          <cell r="A1404" t="str">
            <v>104534160-UN</v>
          </cell>
          <cell r="B1404" t="str">
            <v>104534160</v>
          </cell>
          <cell r="C1404" t="str">
            <v>UN</v>
          </cell>
          <cell r="D1404" t="str">
            <v>UN</v>
          </cell>
          <cell r="E1404" t="str">
            <v>HAWA</v>
          </cell>
          <cell r="F1404" t="str">
            <v>350</v>
          </cell>
          <cell r="G1404">
            <v>1</v>
          </cell>
        </row>
        <row r="1405">
          <cell r="A1405" t="str">
            <v>104534190-C27</v>
          </cell>
          <cell r="B1405" t="str">
            <v>104534190</v>
          </cell>
          <cell r="C1405" t="str">
            <v>C27</v>
          </cell>
          <cell r="D1405" t="str">
            <v>UN</v>
          </cell>
          <cell r="E1405" t="str">
            <v>HAWA</v>
          </cell>
          <cell r="F1405" t="str">
            <v>350</v>
          </cell>
          <cell r="G1405">
            <v>27</v>
          </cell>
        </row>
        <row r="1406">
          <cell r="A1406" t="str">
            <v>104534190-UN</v>
          </cell>
          <cell r="B1406" t="str">
            <v>104534190</v>
          </cell>
          <cell r="C1406" t="str">
            <v>UN</v>
          </cell>
          <cell r="D1406" t="str">
            <v>UN</v>
          </cell>
          <cell r="E1406" t="str">
            <v>HAWA</v>
          </cell>
          <cell r="F1406" t="str">
            <v>350</v>
          </cell>
          <cell r="G1406">
            <v>1</v>
          </cell>
        </row>
        <row r="1407">
          <cell r="A1407" t="str">
            <v>104534210-C30</v>
          </cell>
          <cell r="B1407" t="str">
            <v>104534210</v>
          </cell>
          <cell r="C1407" t="str">
            <v>C30</v>
          </cell>
          <cell r="D1407" t="str">
            <v>UN</v>
          </cell>
          <cell r="E1407" t="str">
            <v>HAWA</v>
          </cell>
          <cell r="F1407" t="str">
            <v>350</v>
          </cell>
          <cell r="G1407">
            <v>30</v>
          </cell>
        </row>
        <row r="1408">
          <cell r="A1408" t="str">
            <v>104534210-UN</v>
          </cell>
          <cell r="B1408" t="str">
            <v>104534210</v>
          </cell>
          <cell r="C1408" t="str">
            <v>UN</v>
          </cell>
          <cell r="D1408" t="str">
            <v>UN</v>
          </cell>
          <cell r="E1408" t="str">
            <v>HAWA</v>
          </cell>
          <cell r="F1408" t="str">
            <v>350</v>
          </cell>
          <cell r="G1408">
            <v>1</v>
          </cell>
        </row>
        <row r="1409">
          <cell r="A1409" t="str">
            <v>104534220-C08</v>
          </cell>
          <cell r="B1409" t="str">
            <v>104534220</v>
          </cell>
          <cell r="C1409" t="str">
            <v>C08</v>
          </cell>
          <cell r="D1409" t="str">
            <v>UN</v>
          </cell>
          <cell r="E1409" t="str">
            <v>HAWA</v>
          </cell>
          <cell r="F1409" t="str">
            <v>350</v>
          </cell>
          <cell r="G1409">
            <v>8</v>
          </cell>
        </row>
        <row r="1410">
          <cell r="A1410" t="str">
            <v>104534220-UN</v>
          </cell>
          <cell r="B1410" t="str">
            <v>104534220</v>
          </cell>
          <cell r="C1410" t="str">
            <v>UN</v>
          </cell>
          <cell r="D1410" t="str">
            <v>UN</v>
          </cell>
          <cell r="E1410" t="str">
            <v>HAWA</v>
          </cell>
          <cell r="F1410" t="str">
            <v>350</v>
          </cell>
          <cell r="G1410">
            <v>1</v>
          </cell>
        </row>
        <row r="1411">
          <cell r="A1411" t="str">
            <v>104534250-C02</v>
          </cell>
          <cell r="B1411" t="str">
            <v>104534250</v>
          </cell>
          <cell r="C1411" t="str">
            <v>C02</v>
          </cell>
          <cell r="D1411" t="str">
            <v>UN</v>
          </cell>
          <cell r="E1411" t="str">
            <v>HAWA</v>
          </cell>
          <cell r="F1411" t="str">
            <v>350</v>
          </cell>
          <cell r="G1411">
            <v>2</v>
          </cell>
        </row>
        <row r="1412">
          <cell r="A1412" t="str">
            <v>104534250-UN</v>
          </cell>
          <cell r="B1412" t="str">
            <v>104534250</v>
          </cell>
          <cell r="C1412" t="str">
            <v>UN</v>
          </cell>
          <cell r="D1412" t="str">
            <v>UN</v>
          </cell>
          <cell r="E1412" t="str">
            <v>HAWA</v>
          </cell>
          <cell r="F1412" t="str">
            <v>350</v>
          </cell>
          <cell r="G1412">
            <v>1</v>
          </cell>
        </row>
        <row r="1413">
          <cell r="A1413" t="str">
            <v>104534270-C06</v>
          </cell>
          <cell r="B1413" t="str">
            <v>104534270</v>
          </cell>
          <cell r="C1413" t="str">
            <v>C06</v>
          </cell>
          <cell r="D1413" t="str">
            <v>UN</v>
          </cell>
          <cell r="E1413" t="str">
            <v>HAWA</v>
          </cell>
          <cell r="F1413" t="str">
            <v>350</v>
          </cell>
          <cell r="G1413">
            <v>6</v>
          </cell>
        </row>
        <row r="1414">
          <cell r="A1414" t="str">
            <v>104534270-UN</v>
          </cell>
          <cell r="B1414" t="str">
            <v>104534270</v>
          </cell>
          <cell r="C1414" t="str">
            <v>UN</v>
          </cell>
          <cell r="D1414" t="str">
            <v>UN</v>
          </cell>
          <cell r="E1414" t="str">
            <v>HAWA</v>
          </cell>
          <cell r="F1414" t="str">
            <v>350</v>
          </cell>
          <cell r="G1414">
            <v>1</v>
          </cell>
        </row>
        <row r="1415">
          <cell r="A1415" t="str">
            <v>104534280-C04</v>
          </cell>
          <cell r="B1415" t="str">
            <v>104534280</v>
          </cell>
          <cell r="C1415" t="str">
            <v>C04</v>
          </cell>
          <cell r="D1415" t="str">
            <v>UN</v>
          </cell>
          <cell r="E1415" t="str">
            <v>HAWA</v>
          </cell>
          <cell r="F1415" t="str">
            <v>350</v>
          </cell>
          <cell r="G1415">
            <v>4</v>
          </cell>
        </row>
        <row r="1416">
          <cell r="A1416" t="str">
            <v>104534280-UN</v>
          </cell>
          <cell r="B1416" t="str">
            <v>104534280</v>
          </cell>
          <cell r="C1416" t="str">
            <v>UN</v>
          </cell>
          <cell r="D1416" t="str">
            <v>UN</v>
          </cell>
          <cell r="E1416" t="str">
            <v>HAWA</v>
          </cell>
          <cell r="F1416" t="str">
            <v>350</v>
          </cell>
          <cell r="G1416">
            <v>1</v>
          </cell>
        </row>
        <row r="1417">
          <cell r="A1417" t="str">
            <v>104534300-C10</v>
          </cell>
          <cell r="B1417" t="str">
            <v>104534300</v>
          </cell>
          <cell r="C1417" t="str">
            <v>C10</v>
          </cell>
          <cell r="D1417" t="str">
            <v>UN</v>
          </cell>
          <cell r="E1417" t="str">
            <v>HAWA</v>
          </cell>
          <cell r="F1417" t="str">
            <v>350</v>
          </cell>
          <cell r="G1417">
            <v>10</v>
          </cell>
        </row>
        <row r="1418">
          <cell r="A1418" t="str">
            <v>104534300-UN</v>
          </cell>
          <cell r="B1418" t="str">
            <v>104534300</v>
          </cell>
          <cell r="C1418" t="str">
            <v>UN</v>
          </cell>
          <cell r="D1418" t="str">
            <v>UN</v>
          </cell>
          <cell r="E1418" t="str">
            <v>HAWA</v>
          </cell>
          <cell r="F1418" t="str">
            <v>350</v>
          </cell>
          <cell r="G1418">
            <v>1</v>
          </cell>
        </row>
        <row r="1419">
          <cell r="A1419" t="str">
            <v>104534340-C18</v>
          </cell>
          <cell r="B1419" t="str">
            <v>104534340</v>
          </cell>
          <cell r="C1419" t="str">
            <v>C18</v>
          </cell>
          <cell r="D1419" t="str">
            <v>UN</v>
          </cell>
          <cell r="E1419" t="str">
            <v>HAWA</v>
          </cell>
          <cell r="F1419" t="str">
            <v>350</v>
          </cell>
          <cell r="G1419">
            <v>18</v>
          </cell>
        </row>
        <row r="1420">
          <cell r="A1420" t="str">
            <v>104534340-UN</v>
          </cell>
          <cell r="B1420" t="str">
            <v>104534340</v>
          </cell>
          <cell r="C1420" t="str">
            <v>UN</v>
          </cell>
          <cell r="D1420" t="str">
            <v>UN</v>
          </cell>
          <cell r="E1420" t="str">
            <v>HAWA</v>
          </cell>
          <cell r="F1420" t="str">
            <v>350</v>
          </cell>
          <cell r="G1420">
            <v>1</v>
          </cell>
        </row>
        <row r="1421">
          <cell r="A1421" t="str">
            <v>104534350-C18</v>
          </cell>
          <cell r="B1421" t="str">
            <v>104534350</v>
          </cell>
          <cell r="C1421" t="str">
            <v>C18</v>
          </cell>
          <cell r="D1421" t="str">
            <v>UN</v>
          </cell>
          <cell r="E1421" t="str">
            <v>HAWA</v>
          </cell>
          <cell r="F1421" t="str">
            <v>350</v>
          </cell>
          <cell r="G1421">
            <v>18</v>
          </cell>
        </row>
        <row r="1422">
          <cell r="A1422" t="str">
            <v>104534350-UN</v>
          </cell>
          <cell r="B1422" t="str">
            <v>104534350</v>
          </cell>
          <cell r="C1422" t="str">
            <v>UN</v>
          </cell>
          <cell r="D1422" t="str">
            <v>UN</v>
          </cell>
          <cell r="E1422" t="str">
            <v>HAWA</v>
          </cell>
          <cell r="F1422" t="str">
            <v>350</v>
          </cell>
          <cell r="G1422">
            <v>1</v>
          </cell>
        </row>
        <row r="1423">
          <cell r="A1423" t="str">
            <v>104534360-C18</v>
          </cell>
          <cell r="B1423" t="str">
            <v>104534360</v>
          </cell>
          <cell r="C1423" t="str">
            <v>C18</v>
          </cell>
          <cell r="D1423" t="str">
            <v>UN</v>
          </cell>
          <cell r="E1423" t="str">
            <v>HAWA</v>
          </cell>
          <cell r="F1423" t="str">
            <v>350</v>
          </cell>
          <cell r="G1423">
            <v>18</v>
          </cell>
        </row>
        <row r="1424">
          <cell r="A1424" t="str">
            <v>104534360-UN</v>
          </cell>
          <cell r="B1424" t="str">
            <v>104534360</v>
          </cell>
          <cell r="C1424" t="str">
            <v>UN</v>
          </cell>
          <cell r="D1424" t="str">
            <v>UN</v>
          </cell>
          <cell r="E1424" t="str">
            <v>HAWA</v>
          </cell>
          <cell r="F1424" t="str">
            <v>350</v>
          </cell>
          <cell r="G1424">
            <v>1</v>
          </cell>
        </row>
        <row r="1425">
          <cell r="A1425" t="str">
            <v>104534370-C06</v>
          </cell>
          <cell r="B1425" t="str">
            <v>104534370</v>
          </cell>
          <cell r="C1425" t="str">
            <v>C06</v>
          </cell>
          <cell r="D1425" t="str">
            <v>UN</v>
          </cell>
          <cell r="E1425" t="str">
            <v>HAWA</v>
          </cell>
          <cell r="F1425" t="str">
            <v>350</v>
          </cell>
          <cell r="G1425">
            <v>6</v>
          </cell>
        </row>
        <row r="1426">
          <cell r="A1426" t="str">
            <v>104534370-UN</v>
          </cell>
          <cell r="B1426" t="str">
            <v>104534370</v>
          </cell>
          <cell r="C1426" t="str">
            <v>UN</v>
          </cell>
          <cell r="D1426" t="str">
            <v>UN</v>
          </cell>
          <cell r="E1426" t="str">
            <v>HAWA</v>
          </cell>
          <cell r="F1426" t="str">
            <v>350</v>
          </cell>
          <cell r="G1426">
            <v>1</v>
          </cell>
        </row>
        <row r="1427">
          <cell r="A1427" t="str">
            <v>104534380-UN</v>
          </cell>
          <cell r="B1427" t="str">
            <v>104534380</v>
          </cell>
          <cell r="C1427" t="str">
            <v>UN</v>
          </cell>
          <cell r="D1427" t="str">
            <v>UN</v>
          </cell>
          <cell r="E1427" t="str">
            <v>HAWA</v>
          </cell>
          <cell r="F1427" t="str">
            <v>350</v>
          </cell>
          <cell r="G1427">
            <v>1</v>
          </cell>
        </row>
        <row r="1428">
          <cell r="A1428" t="str">
            <v>104534410-UN</v>
          </cell>
          <cell r="B1428" t="str">
            <v>104534410</v>
          </cell>
          <cell r="C1428" t="str">
            <v>UN</v>
          </cell>
          <cell r="D1428" t="str">
            <v>UN</v>
          </cell>
          <cell r="E1428" t="str">
            <v>HAWA</v>
          </cell>
          <cell r="F1428" t="str">
            <v>350</v>
          </cell>
          <cell r="G1428">
            <v>1</v>
          </cell>
        </row>
        <row r="1429">
          <cell r="A1429" t="str">
            <v>104534410-Z00</v>
          </cell>
          <cell r="B1429" t="str">
            <v>104534410</v>
          </cell>
          <cell r="C1429" t="str">
            <v>Z00</v>
          </cell>
          <cell r="D1429" t="str">
            <v>UN</v>
          </cell>
          <cell r="E1429" t="str">
            <v>HAWA</v>
          </cell>
          <cell r="F1429" t="str">
            <v>350</v>
          </cell>
          <cell r="G1429">
            <v>100</v>
          </cell>
        </row>
        <row r="1430">
          <cell r="A1430" t="str">
            <v>104534420-UN</v>
          </cell>
          <cell r="B1430" t="str">
            <v>104534420</v>
          </cell>
          <cell r="C1430" t="str">
            <v>UN</v>
          </cell>
          <cell r="D1430" t="str">
            <v>UN</v>
          </cell>
          <cell r="E1430" t="str">
            <v>HAWA</v>
          </cell>
          <cell r="F1430" t="str">
            <v>350</v>
          </cell>
          <cell r="G1430">
            <v>1</v>
          </cell>
        </row>
        <row r="1431">
          <cell r="A1431" t="str">
            <v>104534420-Z00</v>
          </cell>
          <cell r="B1431" t="str">
            <v>104534420</v>
          </cell>
          <cell r="C1431" t="str">
            <v>Z00</v>
          </cell>
          <cell r="D1431" t="str">
            <v>UN</v>
          </cell>
          <cell r="E1431" t="str">
            <v>HAWA</v>
          </cell>
          <cell r="F1431" t="str">
            <v>350</v>
          </cell>
          <cell r="G1431">
            <v>100</v>
          </cell>
        </row>
        <row r="1432">
          <cell r="A1432" t="str">
            <v>104534430-UN</v>
          </cell>
          <cell r="B1432" t="str">
            <v>104534430</v>
          </cell>
          <cell r="C1432" t="str">
            <v>UN</v>
          </cell>
          <cell r="D1432" t="str">
            <v>UN</v>
          </cell>
          <cell r="E1432" t="str">
            <v>HAWA</v>
          </cell>
          <cell r="F1432" t="str">
            <v>350</v>
          </cell>
          <cell r="G1432">
            <v>1</v>
          </cell>
        </row>
        <row r="1433">
          <cell r="A1433" t="str">
            <v>104534430-Z00</v>
          </cell>
          <cell r="B1433" t="str">
            <v>104534430</v>
          </cell>
          <cell r="C1433" t="str">
            <v>Z00</v>
          </cell>
          <cell r="D1433" t="str">
            <v>UN</v>
          </cell>
          <cell r="E1433" t="str">
            <v>HAWA</v>
          </cell>
          <cell r="F1433" t="str">
            <v>350</v>
          </cell>
          <cell r="G1433">
            <v>100</v>
          </cell>
        </row>
        <row r="1434">
          <cell r="A1434" t="str">
            <v>104534440-UN</v>
          </cell>
          <cell r="B1434" t="str">
            <v>104534440</v>
          </cell>
          <cell r="C1434" t="str">
            <v>UN</v>
          </cell>
          <cell r="D1434" t="str">
            <v>UN</v>
          </cell>
          <cell r="E1434" t="str">
            <v>HAWA</v>
          </cell>
          <cell r="F1434" t="str">
            <v>350</v>
          </cell>
          <cell r="G1434">
            <v>1</v>
          </cell>
        </row>
        <row r="1435">
          <cell r="A1435" t="str">
            <v>104534440-Z80</v>
          </cell>
          <cell r="B1435" t="str">
            <v>104534440</v>
          </cell>
          <cell r="C1435" t="str">
            <v>Z80</v>
          </cell>
          <cell r="D1435" t="str">
            <v>UN</v>
          </cell>
          <cell r="E1435" t="str">
            <v>HAWA</v>
          </cell>
          <cell r="F1435" t="str">
            <v>350</v>
          </cell>
          <cell r="G1435">
            <v>180</v>
          </cell>
        </row>
        <row r="1436">
          <cell r="A1436" t="str">
            <v>104534450-UN</v>
          </cell>
          <cell r="B1436" t="str">
            <v>104534450</v>
          </cell>
          <cell r="C1436" t="str">
            <v>UN</v>
          </cell>
          <cell r="D1436" t="str">
            <v>UN</v>
          </cell>
          <cell r="E1436" t="str">
            <v>HAWA</v>
          </cell>
          <cell r="F1436" t="str">
            <v>350</v>
          </cell>
          <cell r="G1436">
            <v>1</v>
          </cell>
        </row>
        <row r="1437">
          <cell r="A1437" t="str">
            <v>104534450-Z80</v>
          </cell>
          <cell r="B1437" t="str">
            <v>104534450</v>
          </cell>
          <cell r="C1437" t="str">
            <v>Z80</v>
          </cell>
          <cell r="D1437" t="str">
            <v>UN</v>
          </cell>
          <cell r="E1437" t="str">
            <v>HAWA</v>
          </cell>
          <cell r="F1437" t="str">
            <v>350</v>
          </cell>
          <cell r="G1437">
            <v>180</v>
          </cell>
        </row>
        <row r="1438">
          <cell r="A1438" t="str">
            <v>104534460-UN</v>
          </cell>
          <cell r="B1438" t="str">
            <v>104534460</v>
          </cell>
          <cell r="C1438" t="str">
            <v>UN</v>
          </cell>
          <cell r="D1438" t="str">
            <v>UN</v>
          </cell>
          <cell r="E1438" t="str">
            <v>HAWA</v>
          </cell>
          <cell r="F1438" t="str">
            <v>350</v>
          </cell>
          <cell r="G1438">
            <v>1</v>
          </cell>
        </row>
        <row r="1439">
          <cell r="A1439" t="str">
            <v>104534460-Z80</v>
          </cell>
          <cell r="B1439" t="str">
            <v>104534460</v>
          </cell>
          <cell r="C1439" t="str">
            <v>Z80</v>
          </cell>
          <cell r="D1439" t="str">
            <v>UN</v>
          </cell>
          <cell r="E1439" t="str">
            <v>HAWA</v>
          </cell>
          <cell r="F1439" t="str">
            <v>350</v>
          </cell>
          <cell r="G1439">
            <v>180</v>
          </cell>
        </row>
        <row r="1440">
          <cell r="A1440" t="str">
            <v>104534470-UN</v>
          </cell>
          <cell r="B1440" t="str">
            <v>104534470</v>
          </cell>
          <cell r="C1440" t="str">
            <v>UN</v>
          </cell>
          <cell r="D1440" t="str">
            <v>UN</v>
          </cell>
          <cell r="E1440" t="str">
            <v>HAWA</v>
          </cell>
          <cell r="F1440" t="str">
            <v>350</v>
          </cell>
          <cell r="G1440">
            <v>1</v>
          </cell>
        </row>
        <row r="1441">
          <cell r="A1441" t="str">
            <v>104534470-Z80</v>
          </cell>
          <cell r="B1441" t="str">
            <v>104534470</v>
          </cell>
          <cell r="C1441" t="str">
            <v>Z80</v>
          </cell>
          <cell r="D1441" t="str">
            <v>UN</v>
          </cell>
          <cell r="E1441" t="str">
            <v>HAWA</v>
          </cell>
          <cell r="F1441" t="str">
            <v>350</v>
          </cell>
          <cell r="G1441">
            <v>180</v>
          </cell>
        </row>
        <row r="1442">
          <cell r="A1442" t="str">
            <v>104534480-C30</v>
          </cell>
          <cell r="B1442" t="str">
            <v>104534480</v>
          </cell>
          <cell r="C1442" t="str">
            <v>C30</v>
          </cell>
          <cell r="D1442" t="str">
            <v>UN</v>
          </cell>
          <cell r="E1442" t="str">
            <v>HAWA</v>
          </cell>
          <cell r="F1442" t="str">
            <v>350</v>
          </cell>
          <cell r="G1442">
            <v>30</v>
          </cell>
        </row>
        <row r="1443">
          <cell r="A1443" t="str">
            <v>104534480-UN</v>
          </cell>
          <cell r="B1443" t="str">
            <v>104534480</v>
          </cell>
          <cell r="C1443" t="str">
            <v>UN</v>
          </cell>
          <cell r="D1443" t="str">
            <v>UN</v>
          </cell>
          <cell r="E1443" t="str">
            <v>HAWA</v>
          </cell>
          <cell r="F1443" t="str">
            <v>350</v>
          </cell>
          <cell r="G1443">
            <v>1</v>
          </cell>
        </row>
        <row r="1444">
          <cell r="A1444" t="str">
            <v>104534490-C30</v>
          </cell>
          <cell r="B1444" t="str">
            <v>104534490</v>
          </cell>
          <cell r="C1444" t="str">
            <v>C30</v>
          </cell>
          <cell r="D1444" t="str">
            <v>UN</v>
          </cell>
          <cell r="E1444" t="str">
            <v>HAWA</v>
          </cell>
          <cell r="F1444" t="str">
            <v>350</v>
          </cell>
          <cell r="G1444">
            <v>30</v>
          </cell>
        </row>
        <row r="1445">
          <cell r="A1445" t="str">
            <v>104534490-UN</v>
          </cell>
          <cell r="B1445" t="str">
            <v>104534490</v>
          </cell>
          <cell r="C1445" t="str">
            <v>UN</v>
          </cell>
          <cell r="D1445" t="str">
            <v>UN</v>
          </cell>
          <cell r="E1445" t="str">
            <v>HAWA</v>
          </cell>
          <cell r="F1445" t="str">
            <v>350</v>
          </cell>
          <cell r="G1445">
            <v>1</v>
          </cell>
        </row>
        <row r="1446">
          <cell r="A1446" t="str">
            <v>104534500-C06</v>
          </cell>
          <cell r="B1446" t="str">
            <v>104534500</v>
          </cell>
          <cell r="C1446" t="str">
            <v>C06</v>
          </cell>
          <cell r="D1446" t="str">
            <v>UN</v>
          </cell>
          <cell r="E1446" t="str">
            <v>HAWA</v>
          </cell>
          <cell r="F1446" t="str">
            <v>350</v>
          </cell>
          <cell r="G1446">
            <v>6</v>
          </cell>
        </row>
        <row r="1447">
          <cell r="A1447" t="str">
            <v>104534500-UN</v>
          </cell>
          <cell r="B1447" t="str">
            <v>104534500</v>
          </cell>
          <cell r="C1447" t="str">
            <v>UN</v>
          </cell>
          <cell r="D1447" t="str">
            <v>UN</v>
          </cell>
          <cell r="E1447" t="str">
            <v>HAWA</v>
          </cell>
          <cell r="F1447" t="str">
            <v>350</v>
          </cell>
          <cell r="G1447">
            <v>1</v>
          </cell>
        </row>
        <row r="1448">
          <cell r="A1448" t="str">
            <v>104534520-UN</v>
          </cell>
          <cell r="B1448" t="str">
            <v>104534520</v>
          </cell>
          <cell r="C1448" t="str">
            <v>UN</v>
          </cell>
          <cell r="D1448" t="str">
            <v>UN</v>
          </cell>
          <cell r="E1448" t="str">
            <v>HAWA</v>
          </cell>
          <cell r="F1448" t="str">
            <v>350</v>
          </cell>
          <cell r="G1448">
            <v>1</v>
          </cell>
        </row>
        <row r="1449">
          <cell r="A1449" t="str">
            <v>104534530-CJ</v>
          </cell>
          <cell r="B1449" t="str">
            <v>104534530</v>
          </cell>
          <cell r="C1449" t="str">
            <v>CJ</v>
          </cell>
          <cell r="D1449" t="str">
            <v>KG</v>
          </cell>
          <cell r="E1449" t="str">
            <v>HAWA</v>
          </cell>
          <cell r="F1449" t="str">
            <v>350</v>
          </cell>
          <cell r="G1449">
            <v>15</v>
          </cell>
        </row>
        <row r="1450">
          <cell r="A1450" t="str">
            <v>104534530-KG</v>
          </cell>
          <cell r="B1450" t="str">
            <v>104534530</v>
          </cell>
          <cell r="C1450" t="str">
            <v>KG</v>
          </cell>
          <cell r="D1450" t="str">
            <v>KG</v>
          </cell>
          <cell r="E1450" t="str">
            <v>HAWA</v>
          </cell>
          <cell r="F1450" t="str">
            <v>350</v>
          </cell>
          <cell r="G1450">
            <v>1</v>
          </cell>
        </row>
        <row r="1451">
          <cell r="A1451" t="str">
            <v>104534540-C10</v>
          </cell>
          <cell r="B1451" t="str">
            <v>104534540</v>
          </cell>
          <cell r="C1451" t="str">
            <v>C10</v>
          </cell>
          <cell r="D1451" t="str">
            <v>UN</v>
          </cell>
          <cell r="E1451" t="str">
            <v>HAWA</v>
          </cell>
          <cell r="F1451" t="str">
            <v>350</v>
          </cell>
          <cell r="G1451">
            <v>10</v>
          </cell>
        </row>
        <row r="1452">
          <cell r="A1452" t="str">
            <v>104534540-UN</v>
          </cell>
          <cell r="B1452" t="str">
            <v>104534540</v>
          </cell>
          <cell r="C1452" t="str">
            <v>UN</v>
          </cell>
          <cell r="D1452" t="str">
            <v>UN</v>
          </cell>
          <cell r="E1452" t="str">
            <v>HAWA</v>
          </cell>
          <cell r="F1452" t="str">
            <v>350</v>
          </cell>
          <cell r="G1452">
            <v>1</v>
          </cell>
        </row>
        <row r="1453">
          <cell r="A1453" t="str">
            <v>104534560-C24</v>
          </cell>
          <cell r="B1453" t="str">
            <v>104534560</v>
          </cell>
          <cell r="C1453" t="str">
            <v>C24</v>
          </cell>
          <cell r="D1453" t="str">
            <v>UN</v>
          </cell>
          <cell r="E1453" t="str">
            <v>HAWA</v>
          </cell>
          <cell r="F1453" t="str">
            <v>350</v>
          </cell>
          <cell r="G1453">
            <v>24</v>
          </cell>
        </row>
        <row r="1454">
          <cell r="A1454" t="str">
            <v>104534560-UN</v>
          </cell>
          <cell r="B1454" t="str">
            <v>104534560</v>
          </cell>
          <cell r="C1454" t="str">
            <v>UN</v>
          </cell>
          <cell r="D1454" t="str">
            <v>UN</v>
          </cell>
          <cell r="E1454" t="str">
            <v>HAWA</v>
          </cell>
          <cell r="F1454" t="str">
            <v>350</v>
          </cell>
          <cell r="G1454">
            <v>1</v>
          </cell>
        </row>
        <row r="1455">
          <cell r="A1455" t="str">
            <v>104534570-C24</v>
          </cell>
          <cell r="B1455" t="str">
            <v>104534570</v>
          </cell>
          <cell r="C1455" t="str">
            <v>C24</v>
          </cell>
          <cell r="D1455" t="str">
            <v>UN</v>
          </cell>
          <cell r="E1455" t="str">
            <v>HAWA</v>
          </cell>
          <cell r="F1455" t="str">
            <v>350</v>
          </cell>
          <cell r="G1455">
            <v>24</v>
          </cell>
        </row>
        <row r="1456">
          <cell r="A1456" t="str">
            <v>104534570-UN</v>
          </cell>
          <cell r="B1456" t="str">
            <v>104534570</v>
          </cell>
          <cell r="C1456" t="str">
            <v>UN</v>
          </cell>
          <cell r="D1456" t="str">
            <v>UN</v>
          </cell>
          <cell r="E1456" t="str">
            <v>HAWA</v>
          </cell>
          <cell r="F1456" t="str">
            <v>350</v>
          </cell>
          <cell r="G1456">
            <v>1</v>
          </cell>
        </row>
        <row r="1457">
          <cell r="A1457" t="str">
            <v>104534580-C12</v>
          </cell>
          <cell r="B1457" t="str">
            <v>104534580</v>
          </cell>
          <cell r="C1457" t="str">
            <v>C12</v>
          </cell>
          <cell r="D1457" t="str">
            <v>UN</v>
          </cell>
          <cell r="E1457" t="str">
            <v>HAWA</v>
          </cell>
          <cell r="F1457" t="str">
            <v>350</v>
          </cell>
          <cell r="G1457">
            <v>12</v>
          </cell>
        </row>
        <row r="1458">
          <cell r="A1458" t="str">
            <v>104534580-UN</v>
          </cell>
          <cell r="B1458" t="str">
            <v>104534580</v>
          </cell>
          <cell r="C1458" t="str">
            <v>UN</v>
          </cell>
          <cell r="D1458" t="str">
            <v>UN</v>
          </cell>
          <cell r="E1458" t="str">
            <v>HAWA</v>
          </cell>
          <cell r="F1458" t="str">
            <v>350</v>
          </cell>
          <cell r="G1458">
            <v>1</v>
          </cell>
        </row>
        <row r="1459">
          <cell r="A1459" t="str">
            <v>104534590-C09</v>
          </cell>
          <cell r="B1459" t="str">
            <v>104534590</v>
          </cell>
          <cell r="C1459" t="str">
            <v>C09</v>
          </cell>
          <cell r="D1459" t="str">
            <v>UN</v>
          </cell>
          <cell r="E1459" t="str">
            <v>HAWA</v>
          </cell>
          <cell r="F1459" t="str">
            <v>350</v>
          </cell>
          <cell r="G1459">
            <v>9</v>
          </cell>
        </row>
        <row r="1460">
          <cell r="A1460" t="str">
            <v>104534590-UN</v>
          </cell>
          <cell r="B1460" t="str">
            <v>104534590</v>
          </cell>
          <cell r="C1460" t="str">
            <v>UN</v>
          </cell>
          <cell r="D1460" t="str">
            <v>UN</v>
          </cell>
          <cell r="E1460" t="str">
            <v>HAWA</v>
          </cell>
          <cell r="F1460" t="str">
            <v>350</v>
          </cell>
          <cell r="G1460">
            <v>1</v>
          </cell>
        </row>
        <row r="1461">
          <cell r="A1461" t="str">
            <v>104534600-UN</v>
          </cell>
          <cell r="B1461" t="str">
            <v>104534600</v>
          </cell>
          <cell r="C1461" t="str">
            <v>UN</v>
          </cell>
          <cell r="D1461" t="str">
            <v>UN</v>
          </cell>
          <cell r="E1461" t="str">
            <v>HAWA</v>
          </cell>
          <cell r="F1461" t="str">
            <v>350</v>
          </cell>
          <cell r="G1461">
            <v>1</v>
          </cell>
        </row>
        <row r="1462">
          <cell r="A1462" t="str">
            <v>104534600-Z20</v>
          </cell>
          <cell r="B1462" t="str">
            <v>104534600</v>
          </cell>
          <cell r="C1462" t="str">
            <v>Z20</v>
          </cell>
          <cell r="D1462" t="str">
            <v>UN</v>
          </cell>
          <cell r="E1462" t="str">
            <v>HAWA</v>
          </cell>
          <cell r="F1462" t="str">
            <v>350</v>
          </cell>
          <cell r="G1462">
            <v>120</v>
          </cell>
        </row>
        <row r="1463">
          <cell r="A1463" t="str">
            <v>104534620-C05</v>
          </cell>
          <cell r="B1463" t="str">
            <v>104534620</v>
          </cell>
          <cell r="C1463" t="str">
            <v>C05</v>
          </cell>
          <cell r="D1463" t="str">
            <v>UN</v>
          </cell>
          <cell r="E1463" t="str">
            <v>HAWA</v>
          </cell>
          <cell r="F1463" t="str">
            <v>350</v>
          </cell>
          <cell r="G1463">
            <v>5</v>
          </cell>
        </row>
        <row r="1464">
          <cell r="A1464" t="str">
            <v>104534620-UN</v>
          </cell>
          <cell r="B1464" t="str">
            <v>104534620</v>
          </cell>
          <cell r="C1464" t="str">
            <v>UN</v>
          </cell>
          <cell r="D1464" t="str">
            <v>UN</v>
          </cell>
          <cell r="E1464" t="str">
            <v>HAWA</v>
          </cell>
          <cell r="F1464" t="str">
            <v>350</v>
          </cell>
          <cell r="G1464">
            <v>1</v>
          </cell>
        </row>
        <row r="1465">
          <cell r="A1465" t="str">
            <v>104534660-D20</v>
          </cell>
          <cell r="B1465" t="str">
            <v>104534660</v>
          </cell>
          <cell r="C1465" t="str">
            <v>D20</v>
          </cell>
          <cell r="D1465" t="str">
            <v>UN</v>
          </cell>
          <cell r="E1465" t="str">
            <v>HAWA</v>
          </cell>
          <cell r="F1465" t="str">
            <v>350</v>
          </cell>
          <cell r="G1465">
            <v>20</v>
          </cell>
        </row>
        <row r="1466">
          <cell r="A1466" t="str">
            <v>104534660-UN</v>
          </cell>
          <cell r="B1466" t="str">
            <v>104534660</v>
          </cell>
          <cell r="C1466" t="str">
            <v>UN</v>
          </cell>
          <cell r="D1466" t="str">
            <v>UN</v>
          </cell>
          <cell r="E1466" t="str">
            <v>HAWA</v>
          </cell>
          <cell r="F1466" t="str">
            <v>350</v>
          </cell>
          <cell r="G1466">
            <v>1</v>
          </cell>
        </row>
        <row r="1467">
          <cell r="A1467" t="str">
            <v>104534670-C02</v>
          </cell>
          <cell r="B1467" t="str">
            <v>104534670</v>
          </cell>
          <cell r="C1467" t="str">
            <v>C02</v>
          </cell>
          <cell r="D1467" t="str">
            <v>UN</v>
          </cell>
          <cell r="E1467" t="str">
            <v>HAWA</v>
          </cell>
          <cell r="F1467" t="str">
            <v>350</v>
          </cell>
          <cell r="G1467">
            <v>2</v>
          </cell>
        </row>
        <row r="1468">
          <cell r="A1468" t="str">
            <v>104534670-UN</v>
          </cell>
          <cell r="B1468" t="str">
            <v>104534670</v>
          </cell>
          <cell r="C1468" t="str">
            <v>UN</v>
          </cell>
          <cell r="D1468" t="str">
            <v>UN</v>
          </cell>
          <cell r="E1468" t="str">
            <v>HAWA</v>
          </cell>
          <cell r="F1468" t="str">
            <v>350</v>
          </cell>
          <cell r="G1468">
            <v>1</v>
          </cell>
        </row>
        <row r="1469">
          <cell r="A1469" t="str">
            <v>104534690-C24</v>
          </cell>
          <cell r="B1469" t="str">
            <v>104534690</v>
          </cell>
          <cell r="C1469" t="str">
            <v>C24</v>
          </cell>
          <cell r="D1469" t="str">
            <v>UN</v>
          </cell>
          <cell r="E1469" t="str">
            <v>HAWA</v>
          </cell>
          <cell r="F1469" t="str">
            <v>350</v>
          </cell>
          <cell r="G1469">
            <v>24</v>
          </cell>
        </row>
        <row r="1470">
          <cell r="A1470" t="str">
            <v>104534690-UN</v>
          </cell>
          <cell r="B1470" t="str">
            <v>104534690</v>
          </cell>
          <cell r="C1470" t="str">
            <v>UN</v>
          </cell>
          <cell r="D1470" t="str">
            <v>UN</v>
          </cell>
          <cell r="E1470" t="str">
            <v>HAWA</v>
          </cell>
          <cell r="F1470" t="str">
            <v>350</v>
          </cell>
          <cell r="G1470">
            <v>1</v>
          </cell>
        </row>
        <row r="1471">
          <cell r="A1471" t="str">
            <v>104534700-C08</v>
          </cell>
          <cell r="B1471" t="str">
            <v>104534700</v>
          </cell>
          <cell r="C1471" t="str">
            <v>C08</v>
          </cell>
          <cell r="D1471" t="str">
            <v>UN</v>
          </cell>
          <cell r="E1471" t="str">
            <v>HAWA</v>
          </cell>
          <cell r="F1471" t="str">
            <v>350</v>
          </cell>
          <cell r="G1471">
            <v>8</v>
          </cell>
        </row>
        <row r="1472">
          <cell r="A1472" t="str">
            <v>104534700-UN</v>
          </cell>
          <cell r="B1472" t="str">
            <v>104534700</v>
          </cell>
          <cell r="C1472" t="str">
            <v>UN</v>
          </cell>
          <cell r="D1472" t="str">
            <v>UN</v>
          </cell>
          <cell r="E1472" t="str">
            <v>HAWA</v>
          </cell>
          <cell r="F1472" t="str">
            <v>350</v>
          </cell>
          <cell r="G1472">
            <v>1</v>
          </cell>
        </row>
        <row r="1473">
          <cell r="A1473" t="str">
            <v>104534710-UN</v>
          </cell>
          <cell r="B1473" t="str">
            <v>104534710</v>
          </cell>
          <cell r="C1473" t="str">
            <v>UN</v>
          </cell>
          <cell r="D1473" t="str">
            <v>UN</v>
          </cell>
          <cell r="E1473" t="str">
            <v>HAWA</v>
          </cell>
          <cell r="F1473" t="str">
            <v>350</v>
          </cell>
          <cell r="G1473">
            <v>1</v>
          </cell>
        </row>
        <row r="1474">
          <cell r="A1474" t="str">
            <v>104534720-C02</v>
          </cell>
          <cell r="B1474" t="str">
            <v>104534720</v>
          </cell>
          <cell r="C1474" t="str">
            <v>C02</v>
          </cell>
          <cell r="D1474" t="str">
            <v>UN</v>
          </cell>
          <cell r="E1474" t="str">
            <v>HAWA</v>
          </cell>
          <cell r="F1474" t="str">
            <v>350</v>
          </cell>
          <cell r="G1474">
            <v>2</v>
          </cell>
        </row>
        <row r="1475">
          <cell r="A1475" t="str">
            <v>104534720-UN</v>
          </cell>
          <cell r="B1475" t="str">
            <v>104534720</v>
          </cell>
          <cell r="C1475" t="str">
            <v>UN</v>
          </cell>
          <cell r="D1475" t="str">
            <v>UN</v>
          </cell>
          <cell r="E1475" t="str">
            <v>HAWA</v>
          </cell>
          <cell r="F1475" t="str">
            <v>350</v>
          </cell>
          <cell r="G1475">
            <v>1</v>
          </cell>
        </row>
        <row r="1476">
          <cell r="A1476" t="str">
            <v>104534740-C02</v>
          </cell>
          <cell r="B1476" t="str">
            <v>104534740</v>
          </cell>
          <cell r="C1476" t="str">
            <v>C02</v>
          </cell>
          <cell r="D1476" t="str">
            <v>UN</v>
          </cell>
          <cell r="E1476" t="str">
            <v>HAWA</v>
          </cell>
          <cell r="F1476" t="str">
            <v>350</v>
          </cell>
          <cell r="G1476">
            <v>2</v>
          </cell>
        </row>
        <row r="1477">
          <cell r="A1477" t="str">
            <v>104534740-UN</v>
          </cell>
          <cell r="B1477" t="str">
            <v>104534740</v>
          </cell>
          <cell r="C1477" t="str">
            <v>UN</v>
          </cell>
          <cell r="D1477" t="str">
            <v>UN</v>
          </cell>
          <cell r="E1477" t="str">
            <v>HAWA</v>
          </cell>
          <cell r="F1477" t="str">
            <v>350</v>
          </cell>
          <cell r="G1477">
            <v>1</v>
          </cell>
        </row>
        <row r="1478">
          <cell r="A1478" t="str">
            <v>104534790-C10</v>
          </cell>
          <cell r="B1478" t="str">
            <v>104534790</v>
          </cell>
          <cell r="C1478" t="str">
            <v>C10</v>
          </cell>
          <cell r="D1478" t="str">
            <v>UN</v>
          </cell>
          <cell r="E1478" t="str">
            <v>HAWA</v>
          </cell>
          <cell r="F1478" t="str">
            <v>350</v>
          </cell>
          <cell r="G1478">
            <v>10</v>
          </cell>
        </row>
        <row r="1479">
          <cell r="A1479" t="str">
            <v>104534790-UN</v>
          </cell>
          <cell r="B1479" t="str">
            <v>104534790</v>
          </cell>
          <cell r="C1479" t="str">
            <v>UN</v>
          </cell>
          <cell r="D1479" t="str">
            <v>UN</v>
          </cell>
          <cell r="E1479" t="str">
            <v>HAWA</v>
          </cell>
          <cell r="F1479" t="str">
            <v>350</v>
          </cell>
          <cell r="G1479">
            <v>1</v>
          </cell>
        </row>
        <row r="1480">
          <cell r="A1480" t="str">
            <v>104534800-C48</v>
          </cell>
          <cell r="B1480" t="str">
            <v>104534800</v>
          </cell>
          <cell r="C1480" t="str">
            <v>C48</v>
          </cell>
          <cell r="D1480" t="str">
            <v>UN</v>
          </cell>
          <cell r="E1480" t="str">
            <v>HAWA</v>
          </cell>
          <cell r="F1480" t="str">
            <v>350</v>
          </cell>
          <cell r="G1480">
            <v>48</v>
          </cell>
        </row>
        <row r="1481">
          <cell r="A1481" t="str">
            <v>104534800-UN</v>
          </cell>
          <cell r="B1481" t="str">
            <v>104534800</v>
          </cell>
          <cell r="C1481" t="str">
            <v>UN</v>
          </cell>
          <cell r="D1481" t="str">
            <v>UN</v>
          </cell>
          <cell r="E1481" t="str">
            <v>HAWA</v>
          </cell>
          <cell r="F1481" t="str">
            <v>350</v>
          </cell>
          <cell r="G1481">
            <v>1</v>
          </cell>
        </row>
        <row r="1482">
          <cell r="A1482" t="str">
            <v>104534810-C25</v>
          </cell>
          <cell r="B1482" t="str">
            <v>104534810</v>
          </cell>
          <cell r="C1482" t="str">
            <v>C25</v>
          </cell>
          <cell r="D1482" t="str">
            <v>UN</v>
          </cell>
          <cell r="E1482" t="str">
            <v>HAWA</v>
          </cell>
          <cell r="F1482" t="str">
            <v>350</v>
          </cell>
          <cell r="G1482">
            <v>25</v>
          </cell>
        </row>
        <row r="1483">
          <cell r="A1483" t="str">
            <v>104534810-UN</v>
          </cell>
          <cell r="B1483" t="str">
            <v>104534810</v>
          </cell>
          <cell r="C1483" t="str">
            <v>UN</v>
          </cell>
          <cell r="D1483" t="str">
            <v>UN</v>
          </cell>
          <cell r="E1483" t="str">
            <v>HAWA</v>
          </cell>
          <cell r="F1483" t="str">
            <v>350</v>
          </cell>
          <cell r="G1483">
            <v>1</v>
          </cell>
        </row>
        <row r="1484">
          <cell r="A1484" t="str">
            <v>104534820-C06</v>
          </cell>
          <cell r="B1484" t="str">
            <v>104534820</v>
          </cell>
          <cell r="C1484" t="str">
            <v>C06</v>
          </cell>
          <cell r="D1484" t="str">
            <v>UN</v>
          </cell>
          <cell r="E1484" t="str">
            <v>HAWA</v>
          </cell>
          <cell r="F1484" t="str">
            <v>350</v>
          </cell>
          <cell r="G1484">
            <v>6</v>
          </cell>
        </row>
        <row r="1485">
          <cell r="A1485" t="str">
            <v>104534820-UN</v>
          </cell>
          <cell r="B1485" t="str">
            <v>104534820</v>
          </cell>
          <cell r="C1485" t="str">
            <v>UN</v>
          </cell>
          <cell r="D1485" t="str">
            <v>UN</v>
          </cell>
          <cell r="E1485" t="str">
            <v>HAWA</v>
          </cell>
          <cell r="F1485" t="str">
            <v>350</v>
          </cell>
          <cell r="G1485">
            <v>1</v>
          </cell>
        </row>
        <row r="1486">
          <cell r="A1486" t="str">
            <v>104534850-UN</v>
          </cell>
          <cell r="B1486" t="str">
            <v>104534850</v>
          </cell>
          <cell r="C1486" t="str">
            <v>UN</v>
          </cell>
          <cell r="D1486" t="str">
            <v>UN</v>
          </cell>
          <cell r="E1486" t="str">
            <v>HAWA</v>
          </cell>
          <cell r="F1486" t="str">
            <v>350</v>
          </cell>
          <cell r="G1486">
            <v>1</v>
          </cell>
        </row>
        <row r="1487">
          <cell r="A1487" t="str">
            <v>104534870-C24</v>
          </cell>
          <cell r="B1487" t="str">
            <v>104534870</v>
          </cell>
          <cell r="C1487" t="str">
            <v>C24</v>
          </cell>
          <cell r="D1487" t="str">
            <v>UN</v>
          </cell>
          <cell r="E1487" t="str">
            <v>HAWA</v>
          </cell>
          <cell r="F1487" t="str">
            <v>350</v>
          </cell>
          <cell r="G1487">
            <v>24</v>
          </cell>
        </row>
        <row r="1488">
          <cell r="A1488" t="str">
            <v>104534870-UN</v>
          </cell>
          <cell r="B1488" t="str">
            <v>104534870</v>
          </cell>
          <cell r="C1488" t="str">
            <v>UN</v>
          </cell>
          <cell r="D1488" t="str">
            <v>UN</v>
          </cell>
          <cell r="E1488" t="str">
            <v>HAWA</v>
          </cell>
          <cell r="F1488" t="str">
            <v>350</v>
          </cell>
          <cell r="G1488">
            <v>1</v>
          </cell>
        </row>
        <row r="1489">
          <cell r="A1489" t="str">
            <v>104534900-C10</v>
          </cell>
          <cell r="B1489" t="str">
            <v>104534900</v>
          </cell>
          <cell r="C1489" t="str">
            <v>C10</v>
          </cell>
          <cell r="D1489" t="str">
            <v>UN</v>
          </cell>
          <cell r="E1489" t="str">
            <v>HAWA</v>
          </cell>
          <cell r="F1489" t="str">
            <v>350</v>
          </cell>
          <cell r="G1489">
            <v>10</v>
          </cell>
        </row>
        <row r="1490">
          <cell r="A1490" t="str">
            <v>104534900-UN</v>
          </cell>
          <cell r="B1490" t="str">
            <v>104534900</v>
          </cell>
          <cell r="C1490" t="str">
            <v>UN</v>
          </cell>
          <cell r="D1490" t="str">
            <v>UN</v>
          </cell>
          <cell r="E1490" t="str">
            <v>HAWA</v>
          </cell>
          <cell r="F1490" t="str">
            <v>350</v>
          </cell>
          <cell r="G1490">
            <v>1</v>
          </cell>
        </row>
        <row r="1491">
          <cell r="A1491" t="str">
            <v>104534910-UN</v>
          </cell>
          <cell r="B1491" t="str">
            <v>104534910</v>
          </cell>
          <cell r="C1491" t="str">
            <v>UN</v>
          </cell>
          <cell r="D1491" t="str">
            <v>UN</v>
          </cell>
          <cell r="E1491" t="str">
            <v>HAWA</v>
          </cell>
          <cell r="F1491" t="str">
            <v>350</v>
          </cell>
          <cell r="G1491">
            <v>1</v>
          </cell>
        </row>
        <row r="1492">
          <cell r="A1492" t="str">
            <v>104534920-C06</v>
          </cell>
          <cell r="B1492" t="str">
            <v>104534920</v>
          </cell>
          <cell r="C1492" t="str">
            <v>C06</v>
          </cell>
          <cell r="D1492" t="str">
            <v>UN</v>
          </cell>
          <cell r="E1492" t="str">
            <v>HAWA</v>
          </cell>
          <cell r="F1492" t="str">
            <v>350</v>
          </cell>
          <cell r="G1492">
            <v>6</v>
          </cell>
        </row>
        <row r="1493">
          <cell r="A1493" t="str">
            <v>104534920-UN</v>
          </cell>
          <cell r="B1493" t="str">
            <v>104534920</v>
          </cell>
          <cell r="C1493" t="str">
            <v>UN</v>
          </cell>
          <cell r="D1493" t="str">
            <v>UN</v>
          </cell>
          <cell r="E1493" t="str">
            <v>HAWA</v>
          </cell>
          <cell r="F1493" t="str">
            <v>350</v>
          </cell>
          <cell r="G1493">
            <v>1</v>
          </cell>
        </row>
        <row r="1494">
          <cell r="A1494" t="str">
            <v>104534970-C06</v>
          </cell>
          <cell r="B1494" t="str">
            <v>104534970</v>
          </cell>
          <cell r="C1494" t="str">
            <v>C06</v>
          </cell>
          <cell r="D1494" t="str">
            <v>UN</v>
          </cell>
          <cell r="E1494" t="str">
            <v>HAWA</v>
          </cell>
          <cell r="F1494" t="str">
            <v>350</v>
          </cell>
          <cell r="G1494">
            <v>6</v>
          </cell>
        </row>
        <row r="1495">
          <cell r="A1495" t="str">
            <v>104534970-UN</v>
          </cell>
          <cell r="B1495" t="str">
            <v>104534970</v>
          </cell>
          <cell r="C1495" t="str">
            <v>UN</v>
          </cell>
          <cell r="D1495" t="str">
            <v>UN</v>
          </cell>
          <cell r="E1495" t="str">
            <v>HAWA</v>
          </cell>
          <cell r="F1495" t="str">
            <v>350</v>
          </cell>
          <cell r="G1495">
            <v>1</v>
          </cell>
        </row>
        <row r="1496">
          <cell r="A1496" t="str">
            <v>104534980-C10</v>
          </cell>
          <cell r="B1496" t="str">
            <v>104534980</v>
          </cell>
          <cell r="C1496" t="str">
            <v>C10</v>
          </cell>
          <cell r="D1496" t="str">
            <v>UN</v>
          </cell>
          <cell r="E1496" t="str">
            <v>HAWA</v>
          </cell>
          <cell r="F1496" t="str">
            <v>350</v>
          </cell>
          <cell r="G1496">
            <v>10</v>
          </cell>
        </row>
        <row r="1497">
          <cell r="A1497" t="str">
            <v>104534980-UN</v>
          </cell>
          <cell r="B1497" t="str">
            <v>104534980</v>
          </cell>
          <cell r="C1497" t="str">
            <v>UN</v>
          </cell>
          <cell r="D1497" t="str">
            <v>UN</v>
          </cell>
          <cell r="E1497" t="str">
            <v>HAWA</v>
          </cell>
          <cell r="F1497" t="str">
            <v>350</v>
          </cell>
          <cell r="G1497">
            <v>1</v>
          </cell>
        </row>
        <row r="1498">
          <cell r="A1498" t="str">
            <v>104534990-C12</v>
          </cell>
          <cell r="B1498" t="str">
            <v>104534990</v>
          </cell>
          <cell r="C1498" t="str">
            <v>C12</v>
          </cell>
          <cell r="D1498" t="str">
            <v>UN</v>
          </cell>
          <cell r="E1498" t="str">
            <v>HAWA</v>
          </cell>
          <cell r="F1498" t="str">
            <v>350</v>
          </cell>
          <cell r="G1498">
            <v>12</v>
          </cell>
        </row>
        <row r="1499">
          <cell r="A1499" t="str">
            <v>104534990-UN</v>
          </cell>
          <cell r="B1499" t="str">
            <v>104534990</v>
          </cell>
          <cell r="C1499" t="str">
            <v>UN</v>
          </cell>
          <cell r="D1499" t="str">
            <v>UN</v>
          </cell>
          <cell r="E1499" t="str">
            <v>HAWA</v>
          </cell>
          <cell r="F1499" t="str">
            <v>350</v>
          </cell>
          <cell r="G1499">
            <v>1</v>
          </cell>
        </row>
        <row r="1500">
          <cell r="A1500" t="str">
            <v>104535010-C08</v>
          </cell>
          <cell r="B1500" t="str">
            <v>104535010</v>
          </cell>
          <cell r="C1500" t="str">
            <v>C08</v>
          </cell>
          <cell r="D1500" t="str">
            <v>UN</v>
          </cell>
          <cell r="E1500" t="str">
            <v>HAWA</v>
          </cell>
          <cell r="F1500" t="str">
            <v>350</v>
          </cell>
          <cell r="G1500">
            <v>8</v>
          </cell>
        </row>
        <row r="1501">
          <cell r="A1501" t="str">
            <v>104535010-UN</v>
          </cell>
          <cell r="B1501" t="str">
            <v>104535010</v>
          </cell>
          <cell r="C1501" t="str">
            <v>UN</v>
          </cell>
          <cell r="D1501" t="str">
            <v>UN</v>
          </cell>
          <cell r="E1501" t="str">
            <v>HAWA</v>
          </cell>
          <cell r="F1501" t="str">
            <v>350</v>
          </cell>
          <cell r="G1501">
            <v>1</v>
          </cell>
        </row>
        <row r="1502">
          <cell r="A1502" t="str">
            <v>104535020-C12</v>
          </cell>
          <cell r="B1502" t="str">
            <v>104535020</v>
          </cell>
          <cell r="C1502" t="str">
            <v>C12</v>
          </cell>
          <cell r="D1502" t="str">
            <v>UN</v>
          </cell>
          <cell r="E1502" t="str">
            <v>HAWA</v>
          </cell>
          <cell r="F1502" t="str">
            <v>350</v>
          </cell>
          <cell r="G1502">
            <v>12</v>
          </cell>
        </row>
        <row r="1503">
          <cell r="A1503" t="str">
            <v>104535020-UN</v>
          </cell>
          <cell r="B1503" t="str">
            <v>104535020</v>
          </cell>
          <cell r="C1503" t="str">
            <v>UN</v>
          </cell>
          <cell r="D1503" t="str">
            <v>UN</v>
          </cell>
          <cell r="E1503" t="str">
            <v>HAWA</v>
          </cell>
          <cell r="F1503" t="str">
            <v>350</v>
          </cell>
          <cell r="G1503">
            <v>1</v>
          </cell>
        </row>
        <row r="1504">
          <cell r="A1504" t="str">
            <v>104535030-C05</v>
          </cell>
          <cell r="B1504" t="str">
            <v>104535030</v>
          </cell>
          <cell r="C1504" t="str">
            <v>C05</v>
          </cell>
          <cell r="D1504" t="str">
            <v>UN</v>
          </cell>
          <cell r="E1504" t="str">
            <v>HAWA</v>
          </cell>
          <cell r="F1504" t="str">
            <v>350</v>
          </cell>
          <cell r="G1504">
            <v>5</v>
          </cell>
        </row>
        <row r="1505">
          <cell r="A1505" t="str">
            <v>104535030-UN</v>
          </cell>
          <cell r="B1505" t="str">
            <v>104535030</v>
          </cell>
          <cell r="C1505" t="str">
            <v>UN</v>
          </cell>
          <cell r="D1505" t="str">
            <v>UN</v>
          </cell>
          <cell r="E1505" t="str">
            <v>HAWA</v>
          </cell>
          <cell r="F1505" t="str">
            <v>350</v>
          </cell>
          <cell r="G1505">
            <v>1</v>
          </cell>
        </row>
        <row r="1506">
          <cell r="A1506" t="str">
            <v>104535040-C16</v>
          </cell>
          <cell r="B1506" t="str">
            <v>104535040</v>
          </cell>
          <cell r="C1506" t="str">
            <v>C16</v>
          </cell>
          <cell r="D1506" t="str">
            <v>UN</v>
          </cell>
          <cell r="E1506" t="str">
            <v>HAWA</v>
          </cell>
          <cell r="F1506" t="str">
            <v>350</v>
          </cell>
          <cell r="G1506">
            <v>16</v>
          </cell>
        </row>
        <row r="1507">
          <cell r="A1507" t="str">
            <v>104535040-UN</v>
          </cell>
          <cell r="B1507" t="str">
            <v>104535040</v>
          </cell>
          <cell r="C1507" t="str">
            <v>UN</v>
          </cell>
          <cell r="D1507" t="str">
            <v>UN</v>
          </cell>
          <cell r="E1507" t="str">
            <v>HAWA</v>
          </cell>
          <cell r="F1507" t="str">
            <v>350</v>
          </cell>
          <cell r="G1507">
            <v>1</v>
          </cell>
        </row>
        <row r="1508">
          <cell r="A1508" t="str">
            <v>104535050-C12</v>
          </cell>
          <cell r="B1508" t="str">
            <v>104535050</v>
          </cell>
          <cell r="C1508" t="str">
            <v>C12</v>
          </cell>
          <cell r="D1508" t="str">
            <v>UN</v>
          </cell>
          <cell r="E1508" t="str">
            <v>HAWA</v>
          </cell>
          <cell r="F1508" t="str">
            <v>350</v>
          </cell>
          <cell r="G1508">
            <v>12</v>
          </cell>
        </row>
        <row r="1509">
          <cell r="A1509" t="str">
            <v>104535050-UN</v>
          </cell>
          <cell r="B1509" t="str">
            <v>104535050</v>
          </cell>
          <cell r="C1509" t="str">
            <v>UN</v>
          </cell>
          <cell r="D1509" t="str">
            <v>UN</v>
          </cell>
          <cell r="E1509" t="str">
            <v>HAWA</v>
          </cell>
          <cell r="F1509" t="str">
            <v>350</v>
          </cell>
          <cell r="G1509">
            <v>1</v>
          </cell>
        </row>
        <row r="1510">
          <cell r="A1510" t="str">
            <v>104535060-C06</v>
          </cell>
          <cell r="B1510" t="str">
            <v>104535060</v>
          </cell>
          <cell r="C1510" t="str">
            <v>C06</v>
          </cell>
          <cell r="D1510" t="str">
            <v>UN</v>
          </cell>
          <cell r="E1510" t="str">
            <v>HAWA</v>
          </cell>
          <cell r="F1510" t="str">
            <v>350</v>
          </cell>
          <cell r="G1510">
            <v>6</v>
          </cell>
        </row>
        <row r="1511">
          <cell r="A1511" t="str">
            <v>104535060-UN</v>
          </cell>
          <cell r="B1511" t="str">
            <v>104535060</v>
          </cell>
          <cell r="C1511" t="str">
            <v>UN</v>
          </cell>
          <cell r="D1511" t="str">
            <v>UN</v>
          </cell>
          <cell r="E1511" t="str">
            <v>HAWA</v>
          </cell>
          <cell r="F1511" t="str">
            <v>350</v>
          </cell>
          <cell r="G1511">
            <v>1</v>
          </cell>
        </row>
        <row r="1512">
          <cell r="A1512" t="str">
            <v>104535070-C20</v>
          </cell>
          <cell r="B1512" t="str">
            <v>104535070</v>
          </cell>
          <cell r="C1512" t="str">
            <v>C20</v>
          </cell>
          <cell r="D1512" t="str">
            <v>UN</v>
          </cell>
          <cell r="E1512" t="str">
            <v>HAWA</v>
          </cell>
          <cell r="F1512" t="str">
            <v>350</v>
          </cell>
          <cell r="G1512">
            <v>20</v>
          </cell>
        </row>
        <row r="1513">
          <cell r="A1513" t="str">
            <v>104535070-UN</v>
          </cell>
          <cell r="B1513" t="str">
            <v>104535070</v>
          </cell>
          <cell r="C1513" t="str">
            <v>UN</v>
          </cell>
          <cell r="D1513" t="str">
            <v>UN</v>
          </cell>
          <cell r="E1513" t="str">
            <v>HAWA</v>
          </cell>
          <cell r="F1513" t="str">
            <v>350</v>
          </cell>
          <cell r="G1513">
            <v>1</v>
          </cell>
        </row>
        <row r="1514">
          <cell r="A1514" t="str">
            <v>104535080-C12</v>
          </cell>
          <cell r="B1514" t="str">
            <v>104535080</v>
          </cell>
          <cell r="C1514" t="str">
            <v>C12</v>
          </cell>
          <cell r="D1514" t="str">
            <v>UN</v>
          </cell>
          <cell r="E1514" t="str">
            <v>HAWA</v>
          </cell>
          <cell r="F1514" t="str">
            <v>350</v>
          </cell>
          <cell r="G1514">
            <v>12</v>
          </cell>
        </row>
        <row r="1515">
          <cell r="A1515" t="str">
            <v>104535080-UN</v>
          </cell>
          <cell r="B1515" t="str">
            <v>104535080</v>
          </cell>
          <cell r="C1515" t="str">
            <v>UN</v>
          </cell>
          <cell r="D1515" t="str">
            <v>UN</v>
          </cell>
          <cell r="E1515" t="str">
            <v>HAWA</v>
          </cell>
          <cell r="F1515" t="str">
            <v>350</v>
          </cell>
          <cell r="G1515">
            <v>1</v>
          </cell>
        </row>
        <row r="1516">
          <cell r="A1516" t="str">
            <v>104535090-CJ</v>
          </cell>
          <cell r="B1516" t="str">
            <v>104535090</v>
          </cell>
          <cell r="C1516" t="str">
            <v>CJ</v>
          </cell>
          <cell r="D1516" t="str">
            <v>KG</v>
          </cell>
          <cell r="E1516" t="str">
            <v>HAWA</v>
          </cell>
          <cell r="F1516" t="str">
            <v>350</v>
          </cell>
          <cell r="G1516">
            <v>5</v>
          </cell>
        </row>
        <row r="1517">
          <cell r="A1517" t="str">
            <v>104535090-KG</v>
          </cell>
          <cell r="B1517" t="str">
            <v>104535090</v>
          </cell>
          <cell r="C1517" t="str">
            <v>KG</v>
          </cell>
          <cell r="D1517" t="str">
            <v>KG</v>
          </cell>
          <cell r="E1517" t="str">
            <v>HAWA</v>
          </cell>
          <cell r="F1517" t="str">
            <v>350</v>
          </cell>
          <cell r="G1517">
            <v>1</v>
          </cell>
        </row>
        <row r="1518">
          <cell r="A1518" t="str">
            <v>104535100-CJ</v>
          </cell>
          <cell r="B1518" t="str">
            <v>104535100</v>
          </cell>
          <cell r="C1518" t="str">
            <v>CJ</v>
          </cell>
          <cell r="D1518" t="str">
            <v>KG</v>
          </cell>
          <cell r="E1518" t="str">
            <v>HAWA</v>
          </cell>
          <cell r="F1518" t="str">
            <v>350</v>
          </cell>
          <cell r="G1518">
            <v>10</v>
          </cell>
        </row>
        <row r="1519">
          <cell r="A1519" t="str">
            <v>104535100-KG</v>
          </cell>
          <cell r="B1519" t="str">
            <v>104535100</v>
          </cell>
          <cell r="C1519" t="str">
            <v>KG</v>
          </cell>
          <cell r="D1519" t="str">
            <v>KG</v>
          </cell>
          <cell r="E1519" t="str">
            <v>HAWA</v>
          </cell>
          <cell r="F1519" t="str">
            <v>350</v>
          </cell>
          <cell r="G1519">
            <v>1</v>
          </cell>
        </row>
        <row r="1520">
          <cell r="A1520" t="str">
            <v>104535110-C06</v>
          </cell>
          <cell r="B1520" t="str">
            <v>104535110</v>
          </cell>
          <cell r="C1520" t="str">
            <v>C06</v>
          </cell>
          <cell r="D1520" t="str">
            <v>UN</v>
          </cell>
          <cell r="E1520" t="str">
            <v>HAWA</v>
          </cell>
          <cell r="F1520" t="str">
            <v>350</v>
          </cell>
          <cell r="G1520">
            <v>6</v>
          </cell>
        </row>
        <row r="1521">
          <cell r="A1521" t="str">
            <v>104535110-UN</v>
          </cell>
          <cell r="B1521" t="str">
            <v>104535110</v>
          </cell>
          <cell r="C1521" t="str">
            <v>UN</v>
          </cell>
          <cell r="D1521" t="str">
            <v>UN</v>
          </cell>
          <cell r="E1521" t="str">
            <v>HAWA</v>
          </cell>
          <cell r="F1521" t="str">
            <v>350</v>
          </cell>
          <cell r="G1521">
            <v>1</v>
          </cell>
        </row>
        <row r="1522">
          <cell r="A1522" t="str">
            <v>104535120-D10</v>
          </cell>
          <cell r="B1522" t="str">
            <v>104535120</v>
          </cell>
          <cell r="C1522" t="str">
            <v>D10</v>
          </cell>
          <cell r="D1522" t="str">
            <v>UN</v>
          </cell>
          <cell r="E1522" t="str">
            <v>HAWA</v>
          </cell>
          <cell r="F1522" t="str">
            <v>350</v>
          </cell>
          <cell r="G1522">
            <v>10</v>
          </cell>
        </row>
        <row r="1523">
          <cell r="A1523" t="str">
            <v>104535120-UN</v>
          </cell>
          <cell r="B1523" t="str">
            <v>104535120</v>
          </cell>
          <cell r="C1523" t="str">
            <v>UN</v>
          </cell>
          <cell r="D1523" t="str">
            <v>UN</v>
          </cell>
          <cell r="E1523" t="str">
            <v>HAWA</v>
          </cell>
          <cell r="F1523" t="str">
            <v>350</v>
          </cell>
          <cell r="G1523">
            <v>1</v>
          </cell>
        </row>
        <row r="1524">
          <cell r="A1524" t="str">
            <v>104535130-D10</v>
          </cell>
          <cell r="B1524" t="str">
            <v>104535130</v>
          </cell>
          <cell r="C1524" t="str">
            <v>D10</v>
          </cell>
          <cell r="D1524" t="str">
            <v>UN</v>
          </cell>
          <cell r="E1524" t="str">
            <v>HAWA</v>
          </cell>
          <cell r="F1524" t="str">
            <v>350</v>
          </cell>
          <cell r="G1524">
            <v>10</v>
          </cell>
        </row>
        <row r="1525">
          <cell r="A1525" t="str">
            <v>104535130-UN</v>
          </cell>
          <cell r="B1525" t="str">
            <v>104535130</v>
          </cell>
          <cell r="C1525" t="str">
            <v>UN</v>
          </cell>
          <cell r="D1525" t="str">
            <v>UN</v>
          </cell>
          <cell r="E1525" t="str">
            <v>HAWA</v>
          </cell>
          <cell r="F1525" t="str">
            <v>350</v>
          </cell>
          <cell r="G1525">
            <v>1</v>
          </cell>
        </row>
        <row r="1526">
          <cell r="A1526" t="str">
            <v>104535140-D10</v>
          </cell>
          <cell r="B1526" t="str">
            <v>104535140</v>
          </cell>
          <cell r="C1526" t="str">
            <v>D10</v>
          </cell>
          <cell r="D1526" t="str">
            <v>UN</v>
          </cell>
          <cell r="E1526" t="str">
            <v>HAWA</v>
          </cell>
          <cell r="F1526" t="str">
            <v>350</v>
          </cell>
          <cell r="G1526">
            <v>10</v>
          </cell>
        </row>
        <row r="1527">
          <cell r="A1527" t="str">
            <v>104535140-UN</v>
          </cell>
          <cell r="B1527" t="str">
            <v>104535140</v>
          </cell>
          <cell r="C1527" t="str">
            <v>UN</v>
          </cell>
          <cell r="D1527" t="str">
            <v>UN</v>
          </cell>
          <cell r="E1527" t="str">
            <v>HAWA</v>
          </cell>
          <cell r="F1527" t="str">
            <v>350</v>
          </cell>
          <cell r="G1527">
            <v>1</v>
          </cell>
        </row>
        <row r="1528">
          <cell r="A1528" t="str">
            <v>104535150-D10</v>
          </cell>
          <cell r="B1528" t="str">
            <v>104535150</v>
          </cell>
          <cell r="C1528" t="str">
            <v>D10</v>
          </cell>
          <cell r="D1528" t="str">
            <v>UN</v>
          </cell>
          <cell r="E1528" t="str">
            <v>HAWA</v>
          </cell>
          <cell r="F1528" t="str">
            <v>350</v>
          </cell>
          <cell r="G1528">
            <v>10</v>
          </cell>
        </row>
        <row r="1529">
          <cell r="A1529" t="str">
            <v>104535150-UN</v>
          </cell>
          <cell r="B1529" t="str">
            <v>104535150</v>
          </cell>
          <cell r="C1529" t="str">
            <v>UN</v>
          </cell>
          <cell r="D1529" t="str">
            <v>UN</v>
          </cell>
          <cell r="E1529" t="str">
            <v>HAWA</v>
          </cell>
          <cell r="F1529" t="str">
            <v>350</v>
          </cell>
          <cell r="G1529">
            <v>1</v>
          </cell>
        </row>
        <row r="1530">
          <cell r="A1530" t="str">
            <v>104535160-D10</v>
          </cell>
          <cell r="B1530" t="str">
            <v>104535160</v>
          </cell>
          <cell r="C1530" t="str">
            <v>D10</v>
          </cell>
          <cell r="D1530" t="str">
            <v>UN</v>
          </cell>
          <cell r="E1530" t="str">
            <v>HAWA</v>
          </cell>
          <cell r="F1530" t="str">
            <v>350</v>
          </cell>
          <cell r="G1530">
            <v>10</v>
          </cell>
        </row>
        <row r="1531">
          <cell r="A1531" t="str">
            <v>104535160-UN</v>
          </cell>
          <cell r="B1531" t="str">
            <v>104535160</v>
          </cell>
          <cell r="C1531" t="str">
            <v>UN</v>
          </cell>
          <cell r="D1531" t="str">
            <v>UN</v>
          </cell>
          <cell r="E1531" t="str">
            <v>HAWA</v>
          </cell>
          <cell r="F1531" t="str">
            <v>350</v>
          </cell>
          <cell r="G1531">
            <v>1</v>
          </cell>
        </row>
        <row r="1532">
          <cell r="A1532" t="str">
            <v>104535170-D10</v>
          </cell>
          <cell r="B1532" t="str">
            <v>104535170</v>
          </cell>
          <cell r="C1532" t="str">
            <v>D10</v>
          </cell>
          <cell r="D1532" t="str">
            <v>UN</v>
          </cell>
          <cell r="E1532" t="str">
            <v>HAWA</v>
          </cell>
          <cell r="F1532" t="str">
            <v>350</v>
          </cell>
          <cell r="G1532">
            <v>10</v>
          </cell>
        </row>
        <row r="1533">
          <cell r="A1533" t="str">
            <v>104535170-UN</v>
          </cell>
          <cell r="B1533" t="str">
            <v>104535170</v>
          </cell>
          <cell r="C1533" t="str">
            <v>UN</v>
          </cell>
          <cell r="D1533" t="str">
            <v>UN</v>
          </cell>
          <cell r="E1533" t="str">
            <v>HAWA</v>
          </cell>
          <cell r="F1533" t="str">
            <v>350</v>
          </cell>
          <cell r="G1533">
            <v>1</v>
          </cell>
        </row>
        <row r="1534">
          <cell r="A1534" t="str">
            <v>104535180-D10</v>
          </cell>
          <cell r="B1534" t="str">
            <v>104535180</v>
          </cell>
          <cell r="C1534" t="str">
            <v>D10</v>
          </cell>
          <cell r="D1534" t="str">
            <v>UN</v>
          </cell>
          <cell r="E1534" t="str">
            <v>HAWA</v>
          </cell>
          <cell r="F1534" t="str">
            <v>350</v>
          </cell>
          <cell r="G1534">
            <v>10</v>
          </cell>
        </row>
        <row r="1535">
          <cell r="A1535" t="str">
            <v>104535180-UN</v>
          </cell>
          <cell r="B1535" t="str">
            <v>104535180</v>
          </cell>
          <cell r="C1535" t="str">
            <v>UN</v>
          </cell>
          <cell r="D1535" t="str">
            <v>UN</v>
          </cell>
          <cell r="E1535" t="str">
            <v>HAWA</v>
          </cell>
          <cell r="F1535" t="str">
            <v>350</v>
          </cell>
          <cell r="G1535">
            <v>1</v>
          </cell>
        </row>
        <row r="1536">
          <cell r="A1536" t="str">
            <v>104535190-D10</v>
          </cell>
          <cell r="B1536" t="str">
            <v>104535190</v>
          </cell>
          <cell r="C1536" t="str">
            <v>D10</v>
          </cell>
          <cell r="D1536" t="str">
            <v>UN</v>
          </cell>
          <cell r="E1536" t="str">
            <v>HAWA</v>
          </cell>
          <cell r="F1536" t="str">
            <v>350</v>
          </cell>
          <cell r="G1536">
            <v>10</v>
          </cell>
        </row>
        <row r="1537">
          <cell r="A1537" t="str">
            <v>104535190-UN</v>
          </cell>
          <cell r="B1537" t="str">
            <v>104535190</v>
          </cell>
          <cell r="C1537" t="str">
            <v>UN</v>
          </cell>
          <cell r="D1537" t="str">
            <v>UN</v>
          </cell>
          <cell r="E1537" t="str">
            <v>HAWA</v>
          </cell>
          <cell r="F1537" t="str">
            <v>350</v>
          </cell>
          <cell r="G1537">
            <v>1</v>
          </cell>
        </row>
        <row r="1538">
          <cell r="A1538" t="str">
            <v>104535200-C24</v>
          </cell>
          <cell r="B1538" t="str">
            <v>104535200</v>
          </cell>
          <cell r="C1538" t="str">
            <v>C24</v>
          </cell>
          <cell r="D1538" t="str">
            <v>UN</v>
          </cell>
          <cell r="E1538" t="str">
            <v>HAWA</v>
          </cell>
          <cell r="F1538" t="str">
            <v>350</v>
          </cell>
          <cell r="G1538">
            <v>24</v>
          </cell>
        </row>
        <row r="1539">
          <cell r="A1539" t="str">
            <v>104535200-UN</v>
          </cell>
          <cell r="B1539" t="str">
            <v>104535200</v>
          </cell>
          <cell r="C1539" t="str">
            <v>UN</v>
          </cell>
          <cell r="D1539" t="str">
            <v>UN</v>
          </cell>
          <cell r="E1539" t="str">
            <v>HAWA</v>
          </cell>
          <cell r="F1539" t="str">
            <v>350</v>
          </cell>
          <cell r="G1539">
            <v>1</v>
          </cell>
        </row>
        <row r="1540">
          <cell r="A1540" t="str">
            <v>104535210-UN</v>
          </cell>
          <cell r="B1540" t="str">
            <v>104535210</v>
          </cell>
          <cell r="C1540" t="str">
            <v>UN</v>
          </cell>
          <cell r="D1540" t="str">
            <v>UN</v>
          </cell>
          <cell r="E1540" t="str">
            <v>HAWA</v>
          </cell>
          <cell r="F1540" t="str">
            <v>350</v>
          </cell>
          <cell r="G1540">
            <v>1</v>
          </cell>
        </row>
        <row r="1541">
          <cell r="A1541" t="str">
            <v>104535210-Z92</v>
          </cell>
          <cell r="B1541" t="str">
            <v>104535210</v>
          </cell>
          <cell r="C1541" t="str">
            <v>Z92</v>
          </cell>
          <cell r="D1541" t="str">
            <v>UN</v>
          </cell>
          <cell r="E1541" t="str">
            <v>HAWA</v>
          </cell>
          <cell r="F1541" t="str">
            <v>350</v>
          </cell>
          <cell r="G1541">
            <v>192</v>
          </cell>
        </row>
        <row r="1542">
          <cell r="A1542" t="str">
            <v>104535220-UN</v>
          </cell>
          <cell r="B1542" t="str">
            <v>104535220</v>
          </cell>
          <cell r="C1542" t="str">
            <v>UN</v>
          </cell>
          <cell r="D1542" t="str">
            <v>UN</v>
          </cell>
          <cell r="E1542" t="str">
            <v>HAWA</v>
          </cell>
          <cell r="F1542" t="str">
            <v>350</v>
          </cell>
          <cell r="G1542">
            <v>1</v>
          </cell>
        </row>
        <row r="1543">
          <cell r="A1543" t="str">
            <v>104535220-Z92</v>
          </cell>
          <cell r="B1543" t="str">
            <v>104535220</v>
          </cell>
          <cell r="C1543" t="str">
            <v>Z92</v>
          </cell>
          <cell r="D1543" t="str">
            <v>UN</v>
          </cell>
          <cell r="E1543" t="str">
            <v>HAWA</v>
          </cell>
          <cell r="F1543" t="str">
            <v>350</v>
          </cell>
          <cell r="G1543">
            <v>192</v>
          </cell>
        </row>
        <row r="1544">
          <cell r="A1544" t="str">
            <v>104535230-UN</v>
          </cell>
          <cell r="B1544" t="str">
            <v>104535230</v>
          </cell>
          <cell r="C1544" t="str">
            <v>UN</v>
          </cell>
          <cell r="D1544" t="str">
            <v>UN</v>
          </cell>
          <cell r="E1544" t="str">
            <v>HAWA</v>
          </cell>
          <cell r="F1544" t="str">
            <v>350</v>
          </cell>
          <cell r="G1544">
            <v>1</v>
          </cell>
        </row>
        <row r="1545">
          <cell r="A1545" t="str">
            <v>104535230-Z92</v>
          </cell>
          <cell r="B1545" t="str">
            <v>104535230</v>
          </cell>
          <cell r="C1545" t="str">
            <v>Z92</v>
          </cell>
          <cell r="D1545" t="str">
            <v>UN</v>
          </cell>
          <cell r="E1545" t="str">
            <v>HAWA</v>
          </cell>
          <cell r="F1545" t="str">
            <v>350</v>
          </cell>
          <cell r="G1545">
            <v>192</v>
          </cell>
        </row>
        <row r="1546">
          <cell r="A1546" t="str">
            <v>104535240-UN</v>
          </cell>
          <cell r="B1546" t="str">
            <v>104535240</v>
          </cell>
          <cell r="C1546" t="str">
            <v>UN</v>
          </cell>
          <cell r="D1546" t="str">
            <v>UN</v>
          </cell>
          <cell r="E1546" t="str">
            <v>HAWA</v>
          </cell>
          <cell r="F1546" t="str">
            <v>350</v>
          </cell>
          <cell r="G1546">
            <v>1</v>
          </cell>
        </row>
        <row r="1547">
          <cell r="A1547" t="str">
            <v>104535240-Z92</v>
          </cell>
          <cell r="B1547" t="str">
            <v>104535240</v>
          </cell>
          <cell r="C1547" t="str">
            <v>Z92</v>
          </cell>
          <cell r="D1547" t="str">
            <v>UN</v>
          </cell>
          <cell r="E1547" t="str">
            <v>HAWA</v>
          </cell>
          <cell r="F1547" t="str">
            <v>350</v>
          </cell>
          <cell r="G1547">
            <v>192</v>
          </cell>
        </row>
        <row r="1548">
          <cell r="A1548" t="str">
            <v>104535250-UN</v>
          </cell>
          <cell r="B1548" t="str">
            <v>104535250</v>
          </cell>
          <cell r="C1548" t="str">
            <v>UN</v>
          </cell>
          <cell r="D1548" t="str">
            <v>UN</v>
          </cell>
          <cell r="E1548" t="str">
            <v>HAWA</v>
          </cell>
          <cell r="F1548" t="str">
            <v>350</v>
          </cell>
          <cell r="G1548">
            <v>1</v>
          </cell>
        </row>
        <row r="1549">
          <cell r="A1549" t="str">
            <v>104535250-Z92</v>
          </cell>
          <cell r="B1549" t="str">
            <v>104535250</v>
          </cell>
          <cell r="C1549" t="str">
            <v>Z92</v>
          </cell>
          <cell r="D1549" t="str">
            <v>UN</v>
          </cell>
          <cell r="E1549" t="str">
            <v>HAWA</v>
          </cell>
          <cell r="F1549" t="str">
            <v>350</v>
          </cell>
          <cell r="G1549">
            <v>192</v>
          </cell>
        </row>
        <row r="1550">
          <cell r="A1550" t="str">
            <v>104535260-UN</v>
          </cell>
          <cell r="B1550" t="str">
            <v>104535260</v>
          </cell>
          <cell r="C1550" t="str">
            <v>UN</v>
          </cell>
          <cell r="D1550" t="str">
            <v>UN</v>
          </cell>
          <cell r="E1550" t="str">
            <v>HAWA</v>
          </cell>
          <cell r="F1550" t="str">
            <v>350</v>
          </cell>
          <cell r="G1550">
            <v>1</v>
          </cell>
        </row>
        <row r="1551">
          <cell r="A1551" t="str">
            <v>104535260-Z92</v>
          </cell>
          <cell r="B1551" t="str">
            <v>104535260</v>
          </cell>
          <cell r="C1551" t="str">
            <v>Z92</v>
          </cell>
          <cell r="D1551" t="str">
            <v>UN</v>
          </cell>
          <cell r="E1551" t="str">
            <v>HAWA</v>
          </cell>
          <cell r="F1551" t="str">
            <v>350</v>
          </cell>
          <cell r="G1551">
            <v>192</v>
          </cell>
        </row>
        <row r="1552">
          <cell r="A1552" t="str">
            <v>104535270-KG</v>
          </cell>
          <cell r="B1552" t="str">
            <v>104535270</v>
          </cell>
          <cell r="C1552" t="str">
            <v>KG</v>
          </cell>
          <cell r="D1552" t="str">
            <v>KG</v>
          </cell>
          <cell r="E1552" t="str">
            <v>HAWA</v>
          </cell>
          <cell r="F1552" t="str">
            <v>350</v>
          </cell>
          <cell r="G1552">
            <v>1</v>
          </cell>
        </row>
        <row r="1553">
          <cell r="A1553" t="str">
            <v>104535280-CJ</v>
          </cell>
          <cell r="B1553" t="str">
            <v>104535280</v>
          </cell>
          <cell r="C1553" t="str">
            <v>CJ</v>
          </cell>
          <cell r="D1553" t="str">
            <v>KG</v>
          </cell>
          <cell r="E1553" t="str">
            <v>HAWA</v>
          </cell>
          <cell r="F1553" t="str">
            <v>350</v>
          </cell>
          <cell r="G1553">
            <v>21</v>
          </cell>
        </row>
        <row r="1554">
          <cell r="A1554" t="str">
            <v>104535280-KG</v>
          </cell>
          <cell r="B1554" t="str">
            <v>104535280</v>
          </cell>
          <cell r="C1554" t="str">
            <v>KG</v>
          </cell>
          <cell r="D1554" t="str">
            <v>KG</v>
          </cell>
          <cell r="E1554" t="str">
            <v>HAWA</v>
          </cell>
          <cell r="F1554" t="str">
            <v>350</v>
          </cell>
          <cell r="G1554">
            <v>1</v>
          </cell>
        </row>
        <row r="1555">
          <cell r="A1555" t="str">
            <v>104535290-KG</v>
          </cell>
          <cell r="B1555" t="str">
            <v>104535290</v>
          </cell>
          <cell r="C1555" t="str">
            <v>KG</v>
          </cell>
          <cell r="D1555" t="str">
            <v>KG</v>
          </cell>
          <cell r="E1555" t="str">
            <v>HAWA</v>
          </cell>
          <cell r="F1555" t="str">
            <v>350</v>
          </cell>
          <cell r="G1555">
            <v>1</v>
          </cell>
        </row>
        <row r="1556">
          <cell r="A1556" t="str">
            <v>104535300-CJ</v>
          </cell>
          <cell r="B1556" t="str">
            <v>104535300</v>
          </cell>
          <cell r="C1556" t="str">
            <v>CJ</v>
          </cell>
          <cell r="D1556" t="str">
            <v>KG</v>
          </cell>
          <cell r="E1556" t="str">
            <v>HAWA</v>
          </cell>
          <cell r="F1556" t="str">
            <v>350</v>
          </cell>
          <cell r="G1556">
            <v>10</v>
          </cell>
        </row>
        <row r="1557">
          <cell r="A1557" t="str">
            <v>104535300-KG</v>
          </cell>
          <cell r="B1557" t="str">
            <v>104535300</v>
          </cell>
          <cell r="C1557" t="str">
            <v>KG</v>
          </cell>
          <cell r="D1557" t="str">
            <v>KG</v>
          </cell>
          <cell r="E1557" t="str">
            <v>HAWA</v>
          </cell>
          <cell r="F1557" t="str">
            <v>350</v>
          </cell>
          <cell r="G1557">
            <v>1</v>
          </cell>
        </row>
        <row r="1558">
          <cell r="A1558" t="str">
            <v>104535350-C30</v>
          </cell>
          <cell r="B1558" t="str">
            <v>104535350</v>
          </cell>
          <cell r="C1558" t="str">
            <v>C30</v>
          </cell>
          <cell r="D1558" t="str">
            <v>UN</v>
          </cell>
          <cell r="E1558" t="str">
            <v>HAWA</v>
          </cell>
          <cell r="F1558" t="str">
            <v>350</v>
          </cell>
          <cell r="G1558">
            <v>30</v>
          </cell>
        </row>
        <row r="1559">
          <cell r="A1559" t="str">
            <v>104535350-UN</v>
          </cell>
          <cell r="B1559" t="str">
            <v>104535350</v>
          </cell>
          <cell r="C1559" t="str">
            <v>UN</v>
          </cell>
          <cell r="D1559" t="str">
            <v>UN</v>
          </cell>
          <cell r="E1559" t="str">
            <v>HAWA</v>
          </cell>
          <cell r="F1559" t="str">
            <v>350</v>
          </cell>
          <cell r="G1559">
            <v>1</v>
          </cell>
        </row>
        <row r="1560">
          <cell r="A1560" t="str">
            <v>104535360-C30</v>
          </cell>
          <cell r="B1560" t="str">
            <v>104535360</v>
          </cell>
          <cell r="C1560" t="str">
            <v>C30</v>
          </cell>
          <cell r="D1560" t="str">
            <v>UN</v>
          </cell>
          <cell r="E1560" t="str">
            <v>HAWA</v>
          </cell>
          <cell r="F1560" t="str">
            <v>350</v>
          </cell>
          <cell r="G1560">
            <v>30</v>
          </cell>
        </row>
        <row r="1561">
          <cell r="A1561" t="str">
            <v>104535360-UN</v>
          </cell>
          <cell r="B1561" t="str">
            <v>104535360</v>
          </cell>
          <cell r="C1561" t="str">
            <v>UN</v>
          </cell>
          <cell r="D1561" t="str">
            <v>UN</v>
          </cell>
          <cell r="E1561" t="str">
            <v>HAWA</v>
          </cell>
          <cell r="F1561" t="str">
            <v>350</v>
          </cell>
          <cell r="G1561">
            <v>1</v>
          </cell>
        </row>
        <row r="1562">
          <cell r="A1562" t="str">
            <v>104535390-CJ</v>
          </cell>
          <cell r="B1562" t="str">
            <v>104535390</v>
          </cell>
          <cell r="C1562" t="str">
            <v>CJ</v>
          </cell>
          <cell r="D1562" t="str">
            <v>KG</v>
          </cell>
          <cell r="E1562" t="str">
            <v>HAWA</v>
          </cell>
          <cell r="F1562" t="str">
            <v>350</v>
          </cell>
          <cell r="G1562">
            <v>39</v>
          </cell>
        </row>
        <row r="1563">
          <cell r="A1563" t="str">
            <v>104535390-KG</v>
          </cell>
          <cell r="B1563" t="str">
            <v>104535390</v>
          </cell>
          <cell r="C1563" t="str">
            <v>KG</v>
          </cell>
          <cell r="D1563" t="str">
            <v>KG</v>
          </cell>
          <cell r="E1563" t="str">
            <v>HAWA</v>
          </cell>
          <cell r="F1563" t="str">
            <v>350</v>
          </cell>
          <cell r="G1563">
            <v>1</v>
          </cell>
        </row>
        <row r="1564">
          <cell r="A1564" t="str">
            <v>104535400-CJ</v>
          </cell>
          <cell r="B1564" t="str">
            <v>104535400</v>
          </cell>
          <cell r="C1564" t="str">
            <v>CJ</v>
          </cell>
          <cell r="D1564" t="str">
            <v>KG</v>
          </cell>
          <cell r="E1564" t="str">
            <v>HAWA</v>
          </cell>
          <cell r="F1564" t="str">
            <v>350</v>
          </cell>
          <cell r="G1564">
            <v>38</v>
          </cell>
        </row>
        <row r="1565">
          <cell r="A1565" t="str">
            <v>104535400-KG</v>
          </cell>
          <cell r="B1565" t="str">
            <v>104535400</v>
          </cell>
          <cell r="C1565" t="str">
            <v>KG</v>
          </cell>
          <cell r="D1565" t="str">
            <v>KG</v>
          </cell>
          <cell r="E1565" t="str">
            <v>HAWA</v>
          </cell>
          <cell r="F1565" t="str">
            <v>350</v>
          </cell>
          <cell r="G1565">
            <v>1</v>
          </cell>
        </row>
        <row r="1566">
          <cell r="A1566" t="str">
            <v>104535410-CJ</v>
          </cell>
          <cell r="B1566" t="str">
            <v>104535410</v>
          </cell>
          <cell r="C1566" t="str">
            <v>CJ</v>
          </cell>
          <cell r="D1566" t="str">
            <v>KG</v>
          </cell>
          <cell r="E1566" t="str">
            <v>HAWA</v>
          </cell>
          <cell r="F1566" t="str">
            <v>350</v>
          </cell>
          <cell r="G1566">
            <v>14</v>
          </cell>
        </row>
        <row r="1567">
          <cell r="A1567" t="str">
            <v>104535410-KG</v>
          </cell>
          <cell r="B1567" t="str">
            <v>104535410</v>
          </cell>
          <cell r="C1567" t="str">
            <v>KG</v>
          </cell>
          <cell r="D1567" t="str">
            <v>KG</v>
          </cell>
          <cell r="E1567" t="str">
            <v>HAWA</v>
          </cell>
          <cell r="F1567" t="str">
            <v>350</v>
          </cell>
          <cell r="G1567">
            <v>1</v>
          </cell>
        </row>
        <row r="1568">
          <cell r="A1568" t="str">
            <v>104535430-C12</v>
          </cell>
          <cell r="B1568" t="str">
            <v>104535430</v>
          </cell>
          <cell r="C1568" t="str">
            <v>C12</v>
          </cell>
          <cell r="D1568" t="str">
            <v>UN</v>
          </cell>
          <cell r="E1568" t="str">
            <v>HAWA</v>
          </cell>
          <cell r="F1568" t="str">
            <v>350</v>
          </cell>
          <cell r="G1568">
            <v>12</v>
          </cell>
        </row>
        <row r="1569">
          <cell r="A1569" t="str">
            <v>104535430-UN</v>
          </cell>
          <cell r="B1569" t="str">
            <v>104535430</v>
          </cell>
          <cell r="C1569" t="str">
            <v>UN</v>
          </cell>
          <cell r="D1569" t="str">
            <v>UN</v>
          </cell>
          <cell r="E1569" t="str">
            <v>HAWA</v>
          </cell>
          <cell r="F1569" t="str">
            <v>350</v>
          </cell>
          <cell r="G1569">
            <v>1</v>
          </cell>
        </row>
        <row r="1570">
          <cell r="A1570" t="str">
            <v>104535440-C04</v>
          </cell>
          <cell r="B1570" t="str">
            <v>104535440</v>
          </cell>
          <cell r="C1570" t="str">
            <v>C04</v>
          </cell>
          <cell r="D1570" t="str">
            <v>UN</v>
          </cell>
          <cell r="E1570" t="str">
            <v>HAWA</v>
          </cell>
          <cell r="F1570" t="str">
            <v>350</v>
          </cell>
          <cell r="G1570">
            <v>4</v>
          </cell>
        </row>
        <row r="1571">
          <cell r="A1571" t="str">
            <v>104535440-UN</v>
          </cell>
          <cell r="B1571" t="str">
            <v>104535440</v>
          </cell>
          <cell r="C1571" t="str">
            <v>UN</v>
          </cell>
          <cell r="D1571" t="str">
            <v>UN</v>
          </cell>
          <cell r="E1571" t="str">
            <v>HAWA</v>
          </cell>
          <cell r="F1571" t="str">
            <v>350</v>
          </cell>
          <cell r="G1571">
            <v>1</v>
          </cell>
        </row>
        <row r="1572">
          <cell r="A1572" t="str">
            <v>104535700-UN</v>
          </cell>
          <cell r="B1572" t="str">
            <v>104535700</v>
          </cell>
          <cell r="C1572" t="str">
            <v>UN</v>
          </cell>
          <cell r="D1572" t="str">
            <v>UN</v>
          </cell>
          <cell r="E1572" t="str">
            <v>HAWA</v>
          </cell>
          <cell r="F1572" t="str">
            <v>925</v>
          </cell>
          <cell r="G1572">
            <v>1</v>
          </cell>
        </row>
        <row r="1573">
          <cell r="A1573" t="str">
            <v>104536070-UN</v>
          </cell>
          <cell r="B1573" t="str">
            <v>104536070</v>
          </cell>
          <cell r="C1573" t="str">
            <v>UN</v>
          </cell>
          <cell r="D1573" t="str">
            <v>UN</v>
          </cell>
          <cell r="E1573" t="str">
            <v>HAWA</v>
          </cell>
          <cell r="F1573" t="str">
            <v>925</v>
          </cell>
          <cell r="G1573">
            <v>1</v>
          </cell>
        </row>
        <row r="1574">
          <cell r="A1574" t="str">
            <v>104536080-UN</v>
          </cell>
          <cell r="B1574" t="str">
            <v>104536080</v>
          </cell>
          <cell r="C1574" t="str">
            <v>UN</v>
          </cell>
          <cell r="D1574" t="str">
            <v>UN</v>
          </cell>
          <cell r="E1574" t="str">
            <v>HAWA</v>
          </cell>
          <cell r="F1574" t="str">
            <v>925</v>
          </cell>
          <cell r="G1574">
            <v>1</v>
          </cell>
        </row>
        <row r="1575">
          <cell r="A1575" t="str">
            <v>104536090-UN</v>
          </cell>
          <cell r="B1575" t="str">
            <v>104536090</v>
          </cell>
          <cell r="C1575" t="str">
            <v>UN</v>
          </cell>
          <cell r="D1575" t="str">
            <v>UN</v>
          </cell>
          <cell r="E1575" t="str">
            <v>HAWA</v>
          </cell>
          <cell r="F1575" t="str">
            <v>925</v>
          </cell>
          <cell r="G1575">
            <v>1</v>
          </cell>
        </row>
        <row r="1576">
          <cell r="A1576" t="str">
            <v>104536110-UN</v>
          </cell>
          <cell r="B1576" t="str">
            <v>104536110</v>
          </cell>
          <cell r="C1576" t="str">
            <v>UN</v>
          </cell>
          <cell r="D1576" t="str">
            <v>UN</v>
          </cell>
          <cell r="E1576" t="str">
            <v>HAWA</v>
          </cell>
          <cell r="F1576" t="str">
            <v>925</v>
          </cell>
          <cell r="G1576">
            <v>1</v>
          </cell>
        </row>
        <row r="1577">
          <cell r="A1577" t="str">
            <v>104536270-UN</v>
          </cell>
          <cell r="B1577" t="str">
            <v>104536270</v>
          </cell>
          <cell r="C1577" t="str">
            <v>UN</v>
          </cell>
          <cell r="D1577" t="str">
            <v>UN</v>
          </cell>
          <cell r="E1577" t="str">
            <v>HAWA</v>
          </cell>
          <cell r="F1577" t="str">
            <v>925</v>
          </cell>
          <cell r="G1577">
            <v>1</v>
          </cell>
        </row>
        <row r="1578">
          <cell r="A1578" t="str">
            <v>104536280-UN</v>
          </cell>
          <cell r="B1578" t="str">
            <v>104536280</v>
          </cell>
          <cell r="C1578" t="str">
            <v>UN</v>
          </cell>
          <cell r="D1578" t="str">
            <v>UN</v>
          </cell>
          <cell r="E1578" t="str">
            <v>HAWA</v>
          </cell>
          <cell r="F1578" t="str">
            <v>925</v>
          </cell>
          <cell r="G1578">
            <v>1</v>
          </cell>
        </row>
        <row r="1579">
          <cell r="A1579" t="str">
            <v>104536480-UN</v>
          </cell>
          <cell r="B1579" t="str">
            <v>104536480</v>
          </cell>
          <cell r="C1579" t="str">
            <v>UN</v>
          </cell>
          <cell r="D1579" t="str">
            <v>UN</v>
          </cell>
          <cell r="E1579" t="str">
            <v>HAWA</v>
          </cell>
          <cell r="F1579" t="str">
            <v>925</v>
          </cell>
          <cell r="G1579">
            <v>1</v>
          </cell>
        </row>
        <row r="1580">
          <cell r="A1580" t="str">
            <v>104536500-UN</v>
          </cell>
          <cell r="B1580" t="str">
            <v>104536500</v>
          </cell>
          <cell r="C1580" t="str">
            <v>UN</v>
          </cell>
          <cell r="D1580" t="str">
            <v>UN</v>
          </cell>
          <cell r="E1580" t="str">
            <v>HAWA</v>
          </cell>
          <cell r="F1580" t="str">
            <v>925</v>
          </cell>
          <cell r="G1580">
            <v>1</v>
          </cell>
        </row>
        <row r="1581">
          <cell r="A1581" t="str">
            <v>104536510-UN</v>
          </cell>
          <cell r="B1581" t="str">
            <v>104536510</v>
          </cell>
          <cell r="C1581" t="str">
            <v>UN</v>
          </cell>
          <cell r="D1581" t="str">
            <v>UN</v>
          </cell>
          <cell r="E1581" t="str">
            <v>HAWA</v>
          </cell>
          <cell r="F1581" t="str">
            <v>925</v>
          </cell>
          <cell r="G1581">
            <v>1</v>
          </cell>
        </row>
        <row r="1582">
          <cell r="A1582" t="str">
            <v>104536530-UN</v>
          </cell>
          <cell r="B1582" t="str">
            <v>104536530</v>
          </cell>
          <cell r="C1582" t="str">
            <v>UN</v>
          </cell>
          <cell r="D1582" t="str">
            <v>UN</v>
          </cell>
          <cell r="E1582" t="str">
            <v>HAWA</v>
          </cell>
          <cell r="F1582" t="str">
            <v>925</v>
          </cell>
          <cell r="G1582">
            <v>1</v>
          </cell>
        </row>
        <row r="1583">
          <cell r="A1583" t="str">
            <v>104536540-UN</v>
          </cell>
          <cell r="B1583" t="str">
            <v>104536540</v>
          </cell>
          <cell r="C1583" t="str">
            <v>UN</v>
          </cell>
          <cell r="D1583" t="str">
            <v>UN</v>
          </cell>
          <cell r="E1583" t="str">
            <v>HAWA</v>
          </cell>
          <cell r="F1583" t="str">
            <v>925</v>
          </cell>
          <cell r="G1583">
            <v>1</v>
          </cell>
        </row>
        <row r="1584">
          <cell r="A1584" t="str">
            <v>104536550-UN</v>
          </cell>
          <cell r="B1584" t="str">
            <v>104536550</v>
          </cell>
          <cell r="C1584" t="str">
            <v>UN</v>
          </cell>
          <cell r="D1584" t="str">
            <v>UN</v>
          </cell>
          <cell r="E1584" t="str">
            <v>HAWA</v>
          </cell>
          <cell r="F1584" t="str">
            <v>925</v>
          </cell>
          <cell r="G1584">
            <v>1</v>
          </cell>
        </row>
        <row r="1585">
          <cell r="A1585" t="str">
            <v>104536560-UN</v>
          </cell>
          <cell r="B1585" t="str">
            <v>104536560</v>
          </cell>
          <cell r="C1585" t="str">
            <v>UN</v>
          </cell>
          <cell r="D1585" t="str">
            <v>UN</v>
          </cell>
          <cell r="E1585" t="str">
            <v>HAWA</v>
          </cell>
          <cell r="F1585" t="str">
            <v>925</v>
          </cell>
          <cell r="G1585">
            <v>1</v>
          </cell>
        </row>
        <row r="1586">
          <cell r="A1586" t="str">
            <v>104536570-UN</v>
          </cell>
          <cell r="B1586" t="str">
            <v>104536570</v>
          </cell>
          <cell r="C1586" t="str">
            <v>UN</v>
          </cell>
          <cell r="D1586" t="str">
            <v>UN</v>
          </cell>
          <cell r="E1586" t="str">
            <v>HAWA</v>
          </cell>
          <cell r="F1586" t="str">
            <v>925</v>
          </cell>
          <cell r="G1586">
            <v>1</v>
          </cell>
        </row>
        <row r="1587">
          <cell r="A1587" t="str">
            <v>104536580-UN</v>
          </cell>
          <cell r="B1587" t="str">
            <v>104536580</v>
          </cell>
          <cell r="C1587" t="str">
            <v>UN</v>
          </cell>
          <cell r="D1587" t="str">
            <v>UN</v>
          </cell>
          <cell r="E1587" t="str">
            <v>HAWA</v>
          </cell>
          <cell r="F1587" t="str">
            <v>925</v>
          </cell>
          <cell r="G1587">
            <v>1</v>
          </cell>
        </row>
        <row r="1588">
          <cell r="A1588" t="str">
            <v>104536590-UN</v>
          </cell>
          <cell r="B1588" t="str">
            <v>104536590</v>
          </cell>
          <cell r="C1588" t="str">
            <v>UN</v>
          </cell>
          <cell r="D1588" t="str">
            <v>UN</v>
          </cell>
          <cell r="E1588" t="str">
            <v>HAWA</v>
          </cell>
          <cell r="F1588" t="str">
            <v>925</v>
          </cell>
          <cell r="G1588">
            <v>1</v>
          </cell>
        </row>
        <row r="1589">
          <cell r="A1589" t="str">
            <v>104536860-UN</v>
          </cell>
          <cell r="B1589" t="str">
            <v>104536860</v>
          </cell>
          <cell r="C1589" t="str">
            <v>UN</v>
          </cell>
          <cell r="D1589" t="str">
            <v>UN</v>
          </cell>
          <cell r="E1589" t="str">
            <v>HAWA</v>
          </cell>
          <cell r="F1589" t="str">
            <v>925</v>
          </cell>
          <cell r="G1589">
            <v>1</v>
          </cell>
        </row>
        <row r="1590">
          <cell r="A1590" t="str">
            <v>104536880-UN</v>
          </cell>
          <cell r="B1590" t="str">
            <v>104536880</v>
          </cell>
          <cell r="C1590" t="str">
            <v>UN</v>
          </cell>
          <cell r="D1590" t="str">
            <v>UN</v>
          </cell>
          <cell r="E1590" t="str">
            <v>HAWA</v>
          </cell>
          <cell r="F1590" t="str">
            <v>925</v>
          </cell>
          <cell r="G1590">
            <v>1</v>
          </cell>
        </row>
        <row r="1591">
          <cell r="A1591" t="str">
            <v>104536900-UN</v>
          </cell>
          <cell r="B1591" t="str">
            <v>104536900</v>
          </cell>
          <cell r="C1591" t="str">
            <v>UN</v>
          </cell>
          <cell r="D1591" t="str">
            <v>UN</v>
          </cell>
          <cell r="E1591" t="str">
            <v>HAWA</v>
          </cell>
          <cell r="F1591" t="str">
            <v>925</v>
          </cell>
          <cell r="G1591">
            <v>1</v>
          </cell>
        </row>
        <row r="1592">
          <cell r="A1592" t="str">
            <v>104536910-UN</v>
          </cell>
          <cell r="B1592" t="str">
            <v>104536910</v>
          </cell>
          <cell r="C1592" t="str">
            <v>UN</v>
          </cell>
          <cell r="D1592" t="str">
            <v>UN</v>
          </cell>
          <cell r="E1592" t="str">
            <v>HAWA</v>
          </cell>
          <cell r="F1592" t="str">
            <v>925</v>
          </cell>
          <cell r="G1592">
            <v>1</v>
          </cell>
        </row>
        <row r="1593">
          <cell r="A1593" t="str">
            <v>104537130-UN</v>
          </cell>
          <cell r="B1593" t="str">
            <v>104537130</v>
          </cell>
          <cell r="C1593" t="str">
            <v>UN</v>
          </cell>
          <cell r="D1593" t="str">
            <v>UN</v>
          </cell>
          <cell r="E1593" t="str">
            <v>HAWA</v>
          </cell>
          <cell r="F1593" t="str">
            <v>925</v>
          </cell>
          <cell r="G1593">
            <v>1</v>
          </cell>
        </row>
        <row r="1594">
          <cell r="A1594" t="str">
            <v>104537140-UN</v>
          </cell>
          <cell r="B1594" t="str">
            <v>104537140</v>
          </cell>
          <cell r="C1594" t="str">
            <v>UN</v>
          </cell>
          <cell r="D1594" t="str">
            <v>UN</v>
          </cell>
          <cell r="E1594" t="str">
            <v>HAWA</v>
          </cell>
          <cell r="F1594" t="str">
            <v>925</v>
          </cell>
          <cell r="G1594">
            <v>1</v>
          </cell>
        </row>
        <row r="1595">
          <cell r="A1595" t="str">
            <v>104537150-UN</v>
          </cell>
          <cell r="B1595" t="str">
            <v>104537150</v>
          </cell>
          <cell r="C1595" t="str">
            <v>UN</v>
          </cell>
          <cell r="D1595" t="str">
            <v>UN</v>
          </cell>
          <cell r="E1595" t="str">
            <v>HAWA</v>
          </cell>
          <cell r="F1595" t="str">
            <v>925</v>
          </cell>
          <cell r="G1595">
            <v>1</v>
          </cell>
        </row>
        <row r="1596">
          <cell r="A1596" t="str">
            <v>104537250-UN</v>
          </cell>
          <cell r="B1596" t="str">
            <v>104537250</v>
          </cell>
          <cell r="C1596" t="str">
            <v>UN</v>
          </cell>
          <cell r="D1596" t="str">
            <v>UN</v>
          </cell>
          <cell r="E1596" t="str">
            <v>HAWA</v>
          </cell>
          <cell r="F1596" t="str">
            <v>925</v>
          </cell>
          <cell r="G1596">
            <v>1</v>
          </cell>
        </row>
        <row r="1597">
          <cell r="A1597" t="str">
            <v>104537260-UN</v>
          </cell>
          <cell r="B1597" t="str">
            <v>104537260</v>
          </cell>
          <cell r="C1597" t="str">
            <v>UN</v>
          </cell>
          <cell r="D1597" t="str">
            <v>UN</v>
          </cell>
          <cell r="E1597" t="str">
            <v>HAWA</v>
          </cell>
          <cell r="F1597" t="str">
            <v>925</v>
          </cell>
          <cell r="G1597">
            <v>1</v>
          </cell>
        </row>
        <row r="1598">
          <cell r="A1598" t="str">
            <v>104537270-UN</v>
          </cell>
          <cell r="B1598" t="str">
            <v>104537270</v>
          </cell>
          <cell r="C1598" t="str">
            <v>UN</v>
          </cell>
          <cell r="D1598" t="str">
            <v>UN</v>
          </cell>
          <cell r="E1598" t="str">
            <v>HAWA</v>
          </cell>
          <cell r="F1598" t="str">
            <v>925</v>
          </cell>
          <cell r="G1598">
            <v>1</v>
          </cell>
        </row>
        <row r="1599">
          <cell r="A1599" t="str">
            <v>104537280-UN</v>
          </cell>
          <cell r="B1599" t="str">
            <v>104537280</v>
          </cell>
          <cell r="C1599" t="str">
            <v>UN</v>
          </cell>
          <cell r="D1599" t="str">
            <v>UN</v>
          </cell>
          <cell r="E1599" t="str">
            <v>HAWA</v>
          </cell>
          <cell r="F1599" t="str">
            <v>925</v>
          </cell>
          <cell r="G1599">
            <v>1</v>
          </cell>
        </row>
        <row r="1600">
          <cell r="A1600" t="str">
            <v>104537520-UN</v>
          </cell>
          <cell r="B1600" t="str">
            <v>104537520</v>
          </cell>
          <cell r="C1600" t="str">
            <v>UN</v>
          </cell>
          <cell r="D1600" t="str">
            <v>UN</v>
          </cell>
          <cell r="E1600" t="str">
            <v>HAWA</v>
          </cell>
          <cell r="F1600" t="str">
            <v>925</v>
          </cell>
          <cell r="G1600">
            <v>1</v>
          </cell>
        </row>
        <row r="1601">
          <cell r="A1601" t="str">
            <v>104537530-UN</v>
          </cell>
          <cell r="B1601" t="str">
            <v>104537530</v>
          </cell>
          <cell r="C1601" t="str">
            <v>UN</v>
          </cell>
          <cell r="D1601" t="str">
            <v>UN</v>
          </cell>
          <cell r="E1601" t="str">
            <v>HAWA</v>
          </cell>
          <cell r="F1601" t="str">
            <v>925</v>
          </cell>
          <cell r="G1601">
            <v>1</v>
          </cell>
        </row>
        <row r="1602">
          <cell r="A1602" t="str">
            <v>104537540-CJ</v>
          </cell>
          <cell r="B1602" t="str">
            <v>104537540</v>
          </cell>
          <cell r="C1602" t="str">
            <v>CJ</v>
          </cell>
          <cell r="D1602" t="str">
            <v>KG</v>
          </cell>
          <cell r="E1602" t="str">
            <v>HAWA</v>
          </cell>
          <cell r="F1602" t="str">
            <v>350</v>
          </cell>
          <cell r="G1602">
            <v>21</v>
          </cell>
        </row>
        <row r="1603">
          <cell r="A1603" t="str">
            <v>104537540-KG</v>
          </cell>
          <cell r="B1603" t="str">
            <v>104537540</v>
          </cell>
          <cell r="C1603" t="str">
            <v>KG</v>
          </cell>
          <cell r="D1603" t="str">
            <v>KG</v>
          </cell>
          <cell r="E1603" t="str">
            <v>HAWA</v>
          </cell>
          <cell r="F1603" t="str">
            <v>350</v>
          </cell>
          <cell r="G1603">
            <v>1</v>
          </cell>
        </row>
        <row r="1604">
          <cell r="A1604" t="str">
            <v>104537550-C10</v>
          </cell>
          <cell r="B1604" t="str">
            <v>104537550</v>
          </cell>
          <cell r="C1604" t="str">
            <v>C10</v>
          </cell>
          <cell r="D1604" t="str">
            <v>UN</v>
          </cell>
          <cell r="E1604" t="str">
            <v>HAWA</v>
          </cell>
          <cell r="F1604" t="str">
            <v>350</v>
          </cell>
          <cell r="G1604">
            <v>10</v>
          </cell>
        </row>
        <row r="1605">
          <cell r="A1605" t="str">
            <v>104537550-UN</v>
          </cell>
          <cell r="B1605" t="str">
            <v>104537550</v>
          </cell>
          <cell r="C1605" t="str">
            <v>UN</v>
          </cell>
          <cell r="D1605" t="str">
            <v>UN</v>
          </cell>
          <cell r="E1605" t="str">
            <v>HAWA</v>
          </cell>
          <cell r="F1605" t="str">
            <v>350</v>
          </cell>
          <cell r="G1605">
            <v>1</v>
          </cell>
        </row>
        <row r="1606">
          <cell r="A1606" t="str">
            <v>104537580-C32</v>
          </cell>
          <cell r="B1606" t="str">
            <v>104537580</v>
          </cell>
          <cell r="C1606" t="str">
            <v>C32</v>
          </cell>
          <cell r="D1606" t="str">
            <v>UN</v>
          </cell>
          <cell r="E1606" t="str">
            <v>HAWA</v>
          </cell>
          <cell r="F1606" t="str">
            <v>350</v>
          </cell>
          <cell r="G1606">
            <v>32</v>
          </cell>
        </row>
        <row r="1607">
          <cell r="A1607" t="str">
            <v>104537580-UN</v>
          </cell>
          <cell r="B1607" t="str">
            <v>104537580</v>
          </cell>
          <cell r="C1607" t="str">
            <v>UN</v>
          </cell>
          <cell r="D1607" t="str">
            <v>UN</v>
          </cell>
          <cell r="E1607" t="str">
            <v>HAWA</v>
          </cell>
          <cell r="F1607" t="str">
            <v>350</v>
          </cell>
          <cell r="G1607">
            <v>1</v>
          </cell>
        </row>
        <row r="1608">
          <cell r="A1608" t="str">
            <v>104537590-C32</v>
          </cell>
          <cell r="B1608" t="str">
            <v>104537590</v>
          </cell>
          <cell r="C1608" t="str">
            <v>C32</v>
          </cell>
          <cell r="D1608" t="str">
            <v>UN</v>
          </cell>
          <cell r="E1608" t="str">
            <v>HAWA</v>
          </cell>
          <cell r="F1608" t="str">
            <v>350</v>
          </cell>
          <cell r="G1608">
            <v>32</v>
          </cell>
        </row>
        <row r="1609">
          <cell r="A1609" t="str">
            <v>104537590-UN</v>
          </cell>
          <cell r="B1609" t="str">
            <v>104537590</v>
          </cell>
          <cell r="C1609" t="str">
            <v>UN</v>
          </cell>
          <cell r="D1609" t="str">
            <v>UN</v>
          </cell>
          <cell r="E1609" t="str">
            <v>HAWA</v>
          </cell>
          <cell r="F1609" t="str">
            <v>350</v>
          </cell>
          <cell r="G1609">
            <v>1</v>
          </cell>
        </row>
        <row r="1610">
          <cell r="A1610" t="str">
            <v>104537600-C32</v>
          </cell>
          <cell r="B1610" t="str">
            <v>104537600</v>
          </cell>
          <cell r="C1610" t="str">
            <v>C32</v>
          </cell>
          <cell r="D1610" t="str">
            <v>UN</v>
          </cell>
          <cell r="E1610" t="str">
            <v>HAWA</v>
          </cell>
          <cell r="F1610" t="str">
            <v>350</v>
          </cell>
          <cell r="G1610">
            <v>32</v>
          </cell>
        </row>
        <row r="1611">
          <cell r="A1611" t="str">
            <v>104537600-UN</v>
          </cell>
          <cell r="B1611" t="str">
            <v>104537600</v>
          </cell>
          <cell r="C1611" t="str">
            <v>UN</v>
          </cell>
          <cell r="D1611" t="str">
            <v>UN</v>
          </cell>
          <cell r="E1611" t="str">
            <v>HAWA</v>
          </cell>
          <cell r="F1611" t="str">
            <v>350</v>
          </cell>
          <cell r="G1611">
            <v>1</v>
          </cell>
        </row>
        <row r="1612">
          <cell r="A1612" t="str">
            <v>104537610-KG</v>
          </cell>
          <cell r="B1612" t="str">
            <v>104537610</v>
          </cell>
          <cell r="C1612" t="str">
            <v>KG</v>
          </cell>
          <cell r="D1612" t="str">
            <v>KG</v>
          </cell>
          <cell r="E1612" t="str">
            <v>HAWA</v>
          </cell>
          <cell r="F1612" t="str">
            <v>430</v>
          </cell>
          <cell r="G1612">
            <v>1</v>
          </cell>
        </row>
        <row r="1613">
          <cell r="A1613" t="str">
            <v>104537620-C06</v>
          </cell>
          <cell r="B1613" t="str">
            <v>104537620</v>
          </cell>
          <cell r="C1613" t="str">
            <v>C06</v>
          </cell>
          <cell r="D1613" t="str">
            <v>X00</v>
          </cell>
          <cell r="E1613" t="str">
            <v>HAWA</v>
          </cell>
          <cell r="F1613" t="str">
            <v>350</v>
          </cell>
          <cell r="G1613">
            <v>6</v>
          </cell>
        </row>
        <row r="1614">
          <cell r="A1614" t="str">
            <v>104537620-X00</v>
          </cell>
          <cell r="B1614" t="str">
            <v>104537620</v>
          </cell>
          <cell r="C1614" t="str">
            <v>X00</v>
          </cell>
          <cell r="D1614" t="str">
            <v>X00</v>
          </cell>
          <cell r="E1614" t="str">
            <v>HAWA</v>
          </cell>
          <cell r="F1614" t="str">
            <v>350</v>
          </cell>
          <cell r="G1614">
            <v>1</v>
          </cell>
        </row>
        <row r="1615">
          <cell r="A1615" t="str">
            <v>104537630-C20</v>
          </cell>
          <cell r="B1615" t="str">
            <v>104537630</v>
          </cell>
          <cell r="C1615" t="str">
            <v>C20</v>
          </cell>
          <cell r="D1615" t="str">
            <v>UN</v>
          </cell>
          <cell r="E1615" t="str">
            <v>HAWA</v>
          </cell>
          <cell r="F1615" t="str">
            <v>350</v>
          </cell>
          <cell r="G1615">
            <v>20</v>
          </cell>
        </row>
        <row r="1616">
          <cell r="A1616" t="str">
            <v>104537630-UN</v>
          </cell>
          <cell r="B1616" t="str">
            <v>104537630</v>
          </cell>
          <cell r="C1616" t="str">
            <v>UN</v>
          </cell>
          <cell r="D1616" t="str">
            <v>UN</v>
          </cell>
          <cell r="E1616" t="str">
            <v>HAWA</v>
          </cell>
          <cell r="F1616" t="str">
            <v>350</v>
          </cell>
          <cell r="G1616">
            <v>1</v>
          </cell>
        </row>
        <row r="1617">
          <cell r="A1617" t="str">
            <v>104537640-C10</v>
          </cell>
          <cell r="B1617" t="str">
            <v>104537640</v>
          </cell>
          <cell r="C1617" t="str">
            <v>C10</v>
          </cell>
          <cell r="D1617" t="str">
            <v>UN</v>
          </cell>
          <cell r="E1617" t="str">
            <v>HAWA</v>
          </cell>
          <cell r="F1617" t="str">
            <v>350</v>
          </cell>
          <cell r="G1617">
            <v>10</v>
          </cell>
        </row>
        <row r="1618">
          <cell r="A1618" t="str">
            <v>104537640-UN</v>
          </cell>
          <cell r="B1618" t="str">
            <v>104537640</v>
          </cell>
          <cell r="C1618" t="str">
            <v>UN</v>
          </cell>
          <cell r="D1618" t="str">
            <v>UN</v>
          </cell>
          <cell r="E1618" t="str">
            <v>HAWA</v>
          </cell>
          <cell r="F1618" t="str">
            <v>350</v>
          </cell>
          <cell r="G1618">
            <v>1</v>
          </cell>
        </row>
        <row r="1619">
          <cell r="A1619" t="str">
            <v>104537660-C10</v>
          </cell>
          <cell r="B1619" t="str">
            <v>104537660</v>
          </cell>
          <cell r="C1619" t="str">
            <v>C10</v>
          </cell>
          <cell r="D1619" t="str">
            <v>UN</v>
          </cell>
          <cell r="E1619" t="str">
            <v>HAWA</v>
          </cell>
          <cell r="F1619" t="str">
            <v>350</v>
          </cell>
          <cell r="G1619">
            <v>10</v>
          </cell>
        </row>
        <row r="1620">
          <cell r="A1620" t="str">
            <v>104537660-UN</v>
          </cell>
          <cell r="B1620" t="str">
            <v>104537660</v>
          </cell>
          <cell r="C1620" t="str">
            <v>UN</v>
          </cell>
          <cell r="D1620" t="str">
            <v>UN</v>
          </cell>
          <cell r="E1620" t="str">
            <v>HAWA</v>
          </cell>
          <cell r="F1620" t="str">
            <v>350</v>
          </cell>
          <cell r="G1620">
            <v>1</v>
          </cell>
        </row>
        <row r="1621">
          <cell r="A1621" t="str">
            <v>104537670-C10</v>
          </cell>
          <cell r="B1621" t="str">
            <v>104537670</v>
          </cell>
          <cell r="C1621" t="str">
            <v>C10</v>
          </cell>
          <cell r="D1621" t="str">
            <v>UN</v>
          </cell>
          <cell r="E1621" t="str">
            <v>HAWA</v>
          </cell>
          <cell r="F1621" t="str">
            <v>350</v>
          </cell>
          <cell r="G1621">
            <v>10</v>
          </cell>
        </row>
        <row r="1622">
          <cell r="A1622" t="str">
            <v>104537670-UN</v>
          </cell>
          <cell r="B1622" t="str">
            <v>104537670</v>
          </cell>
          <cell r="C1622" t="str">
            <v>UN</v>
          </cell>
          <cell r="D1622" t="str">
            <v>UN</v>
          </cell>
          <cell r="E1622" t="str">
            <v>HAWA</v>
          </cell>
          <cell r="F1622" t="str">
            <v>350</v>
          </cell>
          <cell r="G1622">
            <v>1</v>
          </cell>
        </row>
        <row r="1623">
          <cell r="A1623" t="str">
            <v>104537680-C10</v>
          </cell>
          <cell r="B1623" t="str">
            <v>104537680</v>
          </cell>
          <cell r="C1623" t="str">
            <v>C10</v>
          </cell>
          <cell r="D1623" t="str">
            <v>UN</v>
          </cell>
          <cell r="E1623" t="str">
            <v>HAWA</v>
          </cell>
          <cell r="F1623" t="str">
            <v>350</v>
          </cell>
          <cell r="G1623">
            <v>10</v>
          </cell>
        </row>
        <row r="1624">
          <cell r="A1624" t="str">
            <v>104537680-UN</v>
          </cell>
          <cell r="B1624" t="str">
            <v>104537680</v>
          </cell>
          <cell r="C1624" t="str">
            <v>UN</v>
          </cell>
          <cell r="D1624" t="str">
            <v>UN</v>
          </cell>
          <cell r="E1624" t="str">
            <v>HAWA</v>
          </cell>
          <cell r="F1624" t="str">
            <v>350</v>
          </cell>
          <cell r="G1624">
            <v>1</v>
          </cell>
        </row>
        <row r="1625">
          <cell r="A1625" t="str">
            <v>104537710-CJ</v>
          </cell>
          <cell r="B1625" t="str">
            <v>104537710</v>
          </cell>
          <cell r="C1625" t="str">
            <v>CJ</v>
          </cell>
          <cell r="D1625" t="str">
            <v>KG</v>
          </cell>
          <cell r="E1625" t="str">
            <v>HAWA</v>
          </cell>
          <cell r="F1625" t="str">
            <v>350</v>
          </cell>
          <cell r="G1625">
            <v>13</v>
          </cell>
        </row>
        <row r="1626">
          <cell r="A1626" t="str">
            <v>104537710-KG</v>
          </cell>
          <cell r="B1626" t="str">
            <v>104537710</v>
          </cell>
          <cell r="C1626" t="str">
            <v>KG</v>
          </cell>
          <cell r="D1626" t="str">
            <v>KG</v>
          </cell>
          <cell r="E1626" t="str">
            <v>HAWA</v>
          </cell>
          <cell r="F1626" t="str">
            <v>350</v>
          </cell>
          <cell r="G1626">
            <v>1</v>
          </cell>
        </row>
        <row r="1627">
          <cell r="A1627" t="str">
            <v>104537720-CJ</v>
          </cell>
          <cell r="B1627" t="str">
            <v>104537720</v>
          </cell>
          <cell r="C1627" t="str">
            <v>CJ</v>
          </cell>
          <cell r="D1627" t="str">
            <v>KG</v>
          </cell>
          <cell r="E1627" t="str">
            <v>HAWA</v>
          </cell>
          <cell r="F1627" t="str">
            <v>350</v>
          </cell>
          <cell r="G1627">
            <v>10</v>
          </cell>
        </row>
        <row r="1628">
          <cell r="A1628" t="str">
            <v>104537720-KG</v>
          </cell>
          <cell r="B1628" t="str">
            <v>104537720</v>
          </cell>
          <cell r="C1628" t="str">
            <v>KG</v>
          </cell>
          <cell r="D1628" t="str">
            <v>KG</v>
          </cell>
          <cell r="E1628" t="str">
            <v>HAWA</v>
          </cell>
          <cell r="F1628" t="str">
            <v>350</v>
          </cell>
          <cell r="G1628">
            <v>1</v>
          </cell>
        </row>
        <row r="1629">
          <cell r="A1629" t="str">
            <v>104537720-UN</v>
          </cell>
          <cell r="B1629" t="str">
            <v>104537720</v>
          </cell>
          <cell r="C1629" t="str">
            <v>UN</v>
          </cell>
          <cell r="D1629" t="str">
            <v>KG</v>
          </cell>
          <cell r="E1629" t="str">
            <v>HAWA</v>
          </cell>
          <cell r="F1629" t="str">
            <v>350</v>
          </cell>
          <cell r="G1629">
            <v>3</v>
          </cell>
        </row>
        <row r="1630">
          <cell r="A1630" t="str">
            <v>104537730-CJ</v>
          </cell>
          <cell r="B1630" t="str">
            <v>104537730</v>
          </cell>
          <cell r="C1630" t="str">
            <v>CJ</v>
          </cell>
          <cell r="D1630" t="str">
            <v>KG</v>
          </cell>
          <cell r="E1630" t="str">
            <v>HAWA</v>
          </cell>
          <cell r="F1630" t="str">
            <v>350</v>
          </cell>
          <cell r="G1630">
            <v>14</v>
          </cell>
        </row>
        <row r="1631">
          <cell r="A1631" t="str">
            <v>104537730-KG</v>
          </cell>
          <cell r="B1631" t="str">
            <v>104537730</v>
          </cell>
          <cell r="C1631" t="str">
            <v>KG</v>
          </cell>
          <cell r="D1631" t="str">
            <v>KG</v>
          </cell>
          <cell r="E1631" t="str">
            <v>HAWA</v>
          </cell>
          <cell r="F1631" t="str">
            <v>350</v>
          </cell>
          <cell r="G1631">
            <v>1</v>
          </cell>
        </row>
        <row r="1632">
          <cell r="A1632" t="str">
            <v>104537730-UN</v>
          </cell>
          <cell r="B1632" t="str">
            <v>104537730</v>
          </cell>
          <cell r="C1632" t="str">
            <v>UN</v>
          </cell>
          <cell r="D1632" t="str">
            <v>KG</v>
          </cell>
          <cell r="E1632" t="str">
            <v>HAWA</v>
          </cell>
          <cell r="F1632" t="str">
            <v>350</v>
          </cell>
          <cell r="G1632">
            <v>5</v>
          </cell>
        </row>
        <row r="1633">
          <cell r="A1633" t="str">
            <v>104537740-UN</v>
          </cell>
          <cell r="B1633" t="str">
            <v>104537740</v>
          </cell>
          <cell r="C1633" t="str">
            <v>UN</v>
          </cell>
          <cell r="D1633" t="str">
            <v>UN</v>
          </cell>
          <cell r="E1633" t="str">
            <v>HAWA</v>
          </cell>
          <cell r="F1633" t="str">
            <v>350</v>
          </cell>
          <cell r="G1633">
            <v>1</v>
          </cell>
        </row>
        <row r="1634">
          <cell r="A1634" t="str">
            <v>104537740-V00</v>
          </cell>
          <cell r="B1634" t="str">
            <v>104537740</v>
          </cell>
          <cell r="C1634" t="str">
            <v>V00</v>
          </cell>
          <cell r="D1634" t="str">
            <v>UN</v>
          </cell>
          <cell r="E1634" t="str">
            <v>HAWA</v>
          </cell>
          <cell r="F1634" t="str">
            <v>350</v>
          </cell>
          <cell r="G1634">
            <v>500</v>
          </cell>
        </row>
        <row r="1635">
          <cell r="A1635" t="str">
            <v>104537750-1Q</v>
          </cell>
          <cell r="B1635" t="str">
            <v>104537750</v>
          </cell>
          <cell r="C1635" t="str">
            <v>1Q</v>
          </cell>
          <cell r="D1635" t="str">
            <v>UN</v>
          </cell>
          <cell r="E1635" t="str">
            <v>HAWA</v>
          </cell>
          <cell r="F1635" t="str">
            <v>350</v>
          </cell>
          <cell r="G1635">
            <v>1000</v>
          </cell>
        </row>
        <row r="1636">
          <cell r="A1636" t="str">
            <v>104537750-UN</v>
          </cell>
          <cell r="B1636" t="str">
            <v>104537750</v>
          </cell>
          <cell r="C1636" t="str">
            <v>UN</v>
          </cell>
          <cell r="D1636" t="str">
            <v>UN</v>
          </cell>
          <cell r="E1636" t="str">
            <v>HAWA</v>
          </cell>
          <cell r="F1636" t="str">
            <v>350</v>
          </cell>
          <cell r="G1636">
            <v>1</v>
          </cell>
        </row>
        <row r="1637">
          <cell r="A1637" t="str">
            <v>104537760-1Q</v>
          </cell>
          <cell r="B1637" t="str">
            <v>104537760</v>
          </cell>
          <cell r="C1637" t="str">
            <v>1Q</v>
          </cell>
          <cell r="D1637" t="str">
            <v>UN</v>
          </cell>
          <cell r="E1637" t="str">
            <v>HAWA</v>
          </cell>
          <cell r="F1637" t="str">
            <v>350</v>
          </cell>
          <cell r="G1637">
            <v>1000</v>
          </cell>
        </row>
        <row r="1638">
          <cell r="A1638" t="str">
            <v>104537760-UN</v>
          </cell>
          <cell r="B1638" t="str">
            <v>104537760</v>
          </cell>
          <cell r="C1638" t="str">
            <v>UN</v>
          </cell>
          <cell r="D1638" t="str">
            <v>UN</v>
          </cell>
          <cell r="E1638" t="str">
            <v>HAWA</v>
          </cell>
          <cell r="F1638" t="str">
            <v>350</v>
          </cell>
          <cell r="G1638">
            <v>1</v>
          </cell>
        </row>
        <row r="1639">
          <cell r="A1639" t="str">
            <v>104537770-1Q</v>
          </cell>
          <cell r="B1639" t="str">
            <v>104537770</v>
          </cell>
          <cell r="C1639" t="str">
            <v>1Q</v>
          </cell>
          <cell r="D1639" t="str">
            <v>UN</v>
          </cell>
          <cell r="E1639" t="str">
            <v>HAWA</v>
          </cell>
          <cell r="F1639" t="str">
            <v>350</v>
          </cell>
          <cell r="G1639">
            <v>1000</v>
          </cell>
        </row>
        <row r="1640">
          <cell r="A1640" t="str">
            <v>104537770-UN</v>
          </cell>
          <cell r="B1640" t="str">
            <v>104537770</v>
          </cell>
          <cell r="C1640" t="str">
            <v>UN</v>
          </cell>
          <cell r="D1640" t="str">
            <v>UN</v>
          </cell>
          <cell r="E1640" t="str">
            <v>HAWA</v>
          </cell>
          <cell r="F1640" t="str">
            <v>350</v>
          </cell>
          <cell r="G1640">
            <v>1</v>
          </cell>
        </row>
        <row r="1641">
          <cell r="A1641" t="str">
            <v>104537780-1Q</v>
          </cell>
          <cell r="B1641" t="str">
            <v>104537780</v>
          </cell>
          <cell r="C1641" t="str">
            <v>1Q</v>
          </cell>
          <cell r="D1641" t="str">
            <v>UN</v>
          </cell>
          <cell r="E1641" t="str">
            <v>HAWA</v>
          </cell>
          <cell r="F1641" t="str">
            <v>350</v>
          </cell>
          <cell r="G1641">
            <v>1000</v>
          </cell>
        </row>
        <row r="1642">
          <cell r="A1642" t="str">
            <v>104537780-UN</v>
          </cell>
          <cell r="B1642" t="str">
            <v>104537780</v>
          </cell>
          <cell r="C1642" t="str">
            <v>UN</v>
          </cell>
          <cell r="D1642" t="str">
            <v>UN</v>
          </cell>
          <cell r="E1642" t="str">
            <v>HAWA</v>
          </cell>
          <cell r="F1642" t="str">
            <v>350</v>
          </cell>
          <cell r="G1642">
            <v>1</v>
          </cell>
        </row>
        <row r="1643">
          <cell r="A1643" t="str">
            <v>104537800-UN</v>
          </cell>
          <cell r="B1643" t="str">
            <v>104537800</v>
          </cell>
          <cell r="C1643" t="str">
            <v>UN</v>
          </cell>
          <cell r="D1643" t="str">
            <v>UN</v>
          </cell>
          <cell r="E1643" t="str">
            <v>HAWA</v>
          </cell>
          <cell r="F1643" t="str">
            <v>350</v>
          </cell>
          <cell r="G1643">
            <v>1</v>
          </cell>
        </row>
        <row r="1644">
          <cell r="A1644" t="str">
            <v>104537800-V00</v>
          </cell>
          <cell r="B1644" t="str">
            <v>104537800</v>
          </cell>
          <cell r="C1644" t="str">
            <v>V00</v>
          </cell>
          <cell r="D1644" t="str">
            <v>UN</v>
          </cell>
          <cell r="E1644" t="str">
            <v>HAWA</v>
          </cell>
          <cell r="F1644" t="str">
            <v>350</v>
          </cell>
          <cell r="G1644">
            <v>500</v>
          </cell>
        </row>
        <row r="1645">
          <cell r="A1645" t="str">
            <v>104537810-UN</v>
          </cell>
          <cell r="B1645" t="str">
            <v>104537810</v>
          </cell>
          <cell r="C1645" t="str">
            <v>UN</v>
          </cell>
          <cell r="D1645" t="str">
            <v>UN</v>
          </cell>
          <cell r="E1645" t="str">
            <v>HAWA</v>
          </cell>
          <cell r="F1645" t="str">
            <v>350</v>
          </cell>
          <cell r="G1645">
            <v>1</v>
          </cell>
        </row>
        <row r="1646">
          <cell r="A1646" t="str">
            <v>104537810-X00</v>
          </cell>
          <cell r="B1646" t="str">
            <v>104537810</v>
          </cell>
          <cell r="C1646" t="str">
            <v>X00</v>
          </cell>
          <cell r="D1646" t="str">
            <v>UN</v>
          </cell>
          <cell r="E1646" t="str">
            <v>HAWA</v>
          </cell>
          <cell r="F1646" t="str">
            <v>350</v>
          </cell>
          <cell r="G1646">
            <v>300</v>
          </cell>
        </row>
        <row r="1647">
          <cell r="A1647" t="str">
            <v>104537820-2Q</v>
          </cell>
          <cell r="B1647" t="str">
            <v>104537820</v>
          </cell>
          <cell r="C1647" t="str">
            <v>2Q</v>
          </cell>
          <cell r="D1647" t="str">
            <v>UN</v>
          </cell>
          <cell r="E1647" t="str">
            <v>HAWA</v>
          </cell>
          <cell r="F1647" t="str">
            <v>350</v>
          </cell>
          <cell r="G1647">
            <v>2000</v>
          </cell>
        </row>
        <row r="1648">
          <cell r="A1648" t="str">
            <v>104537820-UN</v>
          </cell>
          <cell r="B1648" t="str">
            <v>104537820</v>
          </cell>
          <cell r="C1648" t="str">
            <v>UN</v>
          </cell>
          <cell r="D1648" t="str">
            <v>UN</v>
          </cell>
          <cell r="E1648" t="str">
            <v>HAWA</v>
          </cell>
          <cell r="F1648" t="str">
            <v>350</v>
          </cell>
          <cell r="G1648">
            <v>1</v>
          </cell>
        </row>
        <row r="1649">
          <cell r="A1649" t="str">
            <v>104537830-2Q</v>
          </cell>
          <cell r="B1649" t="str">
            <v>104537830</v>
          </cell>
          <cell r="C1649" t="str">
            <v>2Q</v>
          </cell>
          <cell r="D1649" t="str">
            <v>UN</v>
          </cell>
          <cell r="E1649" t="str">
            <v>HAWA</v>
          </cell>
          <cell r="F1649" t="str">
            <v>350</v>
          </cell>
          <cell r="G1649">
            <v>2000</v>
          </cell>
        </row>
        <row r="1650">
          <cell r="A1650" t="str">
            <v>104537830-UN</v>
          </cell>
          <cell r="B1650" t="str">
            <v>104537830</v>
          </cell>
          <cell r="C1650" t="str">
            <v>UN</v>
          </cell>
          <cell r="D1650" t="str">
            <v>UN</v>
          </cell>
          <cell r="E1650" t="str">
            <v>HAWA</v>
          </cell>
          <cell r="F1650" t="str">
            <v>350</v>
          </cell>
          <cell r="G1650">
            <v>1</v>
          </cell>
        </row>
        <row r="1651">
          <cell r="A1651" t="str">
            <v>104537840-UN</v>
          </cell>
          <cell r="B1651" t="str">
            <v>104537840</v>
          </cell>
          <cell r="C1651" t="str">
            <v>UN</v>
          </cell>
          <cell r="D1651" t="str">
            <v>UN</v>
          </cell>
          <cell r="E1651" t="str">
            <v>HAWA</v>
          </cell>
          <cell r="F1651" t="str">
            <v>350</v>
          </cell>
          <cell r="G1651">
            <v>1</v>
          </cell>
        </row>
        <row r="1652">
          <cell r="A1652" t="str">
            <v>104537840-V00</v>
          </cell>
          <cell r="B1652" t="str">
            <v>104537840</v>
          </cell>
          <cell r="C1652" t="str">
            <v>V00</v>
          </cell>
          <cell r="D1652" t="str">
            <v>UN</v>
          </cell>
          <cell r="E1652" t="str">
            <v>HAWA</v>
          </cell>
          <cell r="F1652" t="str">
            <v>350</v>
          </cell>
          <cell r="G1652">
            <v>500</v>
          </cell>
        </row>
        <row r="1653">
          <cell r="A1653" t="str">
            <v>104537850-1Q</v>
          </cell>
          <cell r="B1653" t="str">
            <v>104537850</v>
          </cell>
          <cell r="C1653" t="str">
            <v>1Q</v>
          </cell>
          <cell r="D1653" t="str">
            <v>UN</v>
          </cell>
          <cell r="E1653" t="str">
            <v>HAWA</v>
          </cell>
          <cell r="F1653" t="str">
            <v>350</v>
          </cell>
          <cell r="G1653">
            <v>1000</v>
          </cell>
        </row>
        <row r="1654">
          <cell r="A1654" t="str">
            <v>104537850-UN</v>
          </cell>
          <cell r="B1654" t="str">
            <v>104537850</v>
          </cell>
          <cell r="C1654" t="str">
            <v>UN</v>
          </cell>
          <cell r="D1654" t="str">
            <v>UN</v>
          </cell>
          <cell r="E1654" t="str">
            <v>HAWA</v>
          </cell>
          <cell r="F1654" t="str">
            <v>350</v>
          </cell>
          <cell r="G1654">
            <v>1</v>
          </cell>
        </row>
        <row r="1655">
          <cell r="A1655" t="str">
            <v>104537880-C18</v>
          </cell>
          <cell r="B1655" t="str">
            <v>104537880</v>
          </cell>
          <cell r="C1655" t="str">
            <v>C18</v>
          </cell>
          <cell r="D1655" t="str">
            <v>UN</v>
          </cell>
          <cell r="E1655" t="str">
            <v>HAWA</v>
          </cell>
          <cell r="F1655" t="str">
            <v>350</v>
          </cell>
          <cell r="G1655">
            <v>18</v>
          </cell>
        </row>
        <row r="1656">
          <cell r="A1656" t="str">
            <v>104537880-UN</v>
          </cell>
          <cell r="B1656" t="str">
            <v>104537880</v>
          </cell>
          <cell r="C1656" t="str">
            <v>UN</v>
          </cell>
          <cell r="D1656" t="str">
            <v>UN</v>
          </cell>
          <cell r="E1656" t="str">
            <v>HAWA</v>
          </cell>
          <cell r="F1656" t="str">
            <v>350</v>
          </cell>
          <cell r="G1656">
            <v>1</v>
          </cell>
        </row>
        <row r="1657">
          <cell r="A1657" t="str">
            <v>104537890-C18</v>
          </cell>
          <cell r="B1657" t="str">
            <v>104537890</v>
          </cell>
          <cell r="C1657" t="str">
            <v>C18</v>
          </cell>
          <cell r="D1657" t="str">
            <v>UN</v>
          </cell>
          <cell r="E1657" t="str">
            <v>HAWA</v>
          </cell>
          <cell r="F1657" t="str">
            <v>350</v>
          </cell>
          <cell r="G1657">
            <v>18</v>
          </cell>
        </row>
        <row r="1658">
          <cell r="A1658" t="str">
            <v>104537890-UN</v>
          </cell>
          <cell r="B1658" t="str">
            <v>104537890</v>
          </cell>
          <cell r="C1658" t="str">
            <v>UN</v>
          </cell>
          <cell r="D1658" t="str">
            <v>UN</v>
          </cell>
          <cell r="E1658" t="str">
            <v>HAWA</v>
          </cell>
          <cell r="F1658" t="str">
            <v>350</v>
          </cell>
          <cell r="G1658">
            <v>1</v>
          </cell>
        </row>
        <row r="1659">
          <cell r="A1659" t="str">
            <v>104537900-C08</v>
          </cell>
          <cell r="B1659" t="str">
            <v>104537900</v>
          </cell>
          <cell r="C1659" t="str">
            <v>C08</v>
          </cell>
          <cell r="D1659" t="str">
            <v>UN</v>
          </cell>
          <cell r="E1659" t="str">
            <v>HAWA</v>
          </cell>
          <cell r="F1659" t="str">
            <v>350</v>
          </cell>
          <cell r="G1659">
            <v>8</v>
          </cell>
        </row>
        <row r="1660">
          <cell r="A1660" t="str">
            <v>104537900-UN</v>
          </cell>
          <cell r="B1660" t="str">
            <v>104537900</v>
          </cell>
          <cell r="C1660" t="str">
            <v>UN</v>
          </cell>
          <cell r="D1660" t="str">
            <v>UN</v>
          </cell>
          <cell r="E1660" t="str">
            <v>HAWA</v>
          </cell>
          <cell r="F1660" t="str">
            <v>350</v>
          </cell>
          <cell r="G1660">
            <v>1</v>
          </cell>
        </row>
        <row r="1661">
          <cell r="A1661" t="str">
            <v>104537910-C08</v>
          </cell>
          <cell r="B1661" t="str">
            <v>104537910</v>
          </cell>
          <cell r="C1661" t="str">
            <v>C08</v>
          </cell>
          <cell r="D1661" t="str">
            <v>UN</v>
          </cell>
          <cell r="E1661" t="str">
            <v>HAWA</v>
          </cell>
          <cell r="F1661" t="str">
            <v>350</v>
          </cell>
          <cell r="G1661">
            <v>8</v>
          </cell>
        </row>
        <row r="1662">
          <cell r="A1662" t="str">
            <v>104537910-UN</v>
          </cell>
          <cell r="B1662" t="str">
            <v>104537910</v>
          </cell>
          <cell r="C1662" t="str">
            <v>UN</v>
          </cell>
          <cell r="D1662" t="str">
            <v>UN</v>
          </cell>
          <cell r="E1662" t="str">
            <v>HAWA</v>
          </cell>
          <cell r="F1662" t="str">
            <v>350</v>
          </cell>
          <cell r="G1662">
            <v>1</v>
          </cell>
        </row>
        <row r="1663">
          <cell r="A1663" t="str">
            <v>104537920-C18</v>
          </cell>
          <cell r="B1663" t="str">
            <v>104537920</v>
          </cell>
          <cell r="C1663" t="str">
            <v>C18</v>
          </cell>
          <cell r="D1663" t="str">
            <v>UN</v>
          </cell>
          <cell r="E1663" t="str">
            <v>HAWA</v>
          </cell>
          <cell r="F1663" t="str">
            <v>350</v>
          </cell>
          <cell r="G1663">
            <v>18</v>
          </cell>
        </row>
        <row r="1664">
          <cell r="A1664" t="str">
            <v>104537920-UN</v>
          </cell>
          <cell r="B1664" t="str">
            <v>104537920</v>
          </cell>
          <cell r="C1664" t="str">
            <v>UN</v>
          </cell>
          <cell r="D1664" t="str">
            <v>UN</v>
          </cell>
          <cell r="E1664" t="str">
            <v>HAWA</v>
          </cell>
          <cell r="F1664" t="str">
            <v>350</v>
          </cell>
          <cell r="G1664">
            <v>1</v>
          </cell>
        </row>
        <row r="1665">
          <cell r="A1665" t="str">
            <v>104537930-C10</v>
          </cell>
          <cell r="B1665" t="str">
            <v>104537930</v>
          </cell>
          <cell r="C1665" t="str">
            <v>C10</v>
          </cell>
          <cell r="D1665" t="str">
            <v>UN</v>
          </cell>
          <cell r="E1665" t="str">
            <v>HAWA</v>
          </cell>
          <cell r="F1665" t="str">
            <v>350</v>
          </cell>
          <cell r="G1665">
            <v>10</v>
          </cell>
        </row>
        <row r="1666">
          <cell r="A1666" t="str">
            <v>104537930-UN</v>
          </cell>
          <cell r="B1666" t="str">
            <v>104537930</v>
          </cell>
          <cell r="C1666" t="str">
            <v>UN</v>
          </cell>
          <cell r="D1666" t="str">
            <v>UN</v>
          </cell>
          <cell r="E1666" t="str">
            <v>HAWA</v>
          </cell>
          <cell r="F1666" t="str">
            <v>350</v>
          </cell>
          <cell r="G1666">
            <v>1</v>
          </cell>
        </row>
        <row r="1667">
          <cell r="A1667" t="str">
            <v>104537940-C63</v>
          </cell>
          <cell r="B1667" t="str">
            <v>104537940</v>
          </cell>
          <cell r="C1667" t="str">
            <v>C63</v>
          </cell>
          <cell r="D1667" t="str">
            <v>UN</v>
          </cell>
          <cell r="E1667" t="str">
            <v>HAWA</v>
          </cell>
          <cell r="F1667" t="str">
            <v>350</v>
          </cell>
          <cell r="G1667">
            <v>63</v>
          </cell>
        </row>
        <row r="1668">
          <cell r="A1668" t="str">
            <v>104537940-UN</v>
          </cell>
          <cell r="B1668" t="str">
            <v>104537940</v>
          </cell>
          <cell r="C1668" t="str">
            <v>UN</v>
          </cell>
          <cell r="D1668" t="str">
            <v>UN</v>
          </cell>
          <cell r="E1668" t="str">
            <v>HAWA</v>
          </cell>
          <cell r="F1668" t="str">
            <v>350</v>
          </cell>
          <cell r="G1668">
            <v>1</v>
          </cell>
        </row>
        <row r="1669">
          <cell r="A1669" t="str">
            <v>104537950-UN</v>
          </cell>
          <cell r="B1669" t="str">
            <v>104537950</v>
          </cell>
          <cell r="C1669" t="str">
            <v>UN</v>
          </cell>
          <cell r="D1669" t="str">
            <v>UN</v>
          </cell>
          <cell r="E1669" t="str">
            <v>HAWA</v>
          </cell>
          <cell r="F1669" t="str">
            <v>350</v>
          </cell>
          <cell r="G1669">
            <v>1</v>
          </cell>
        </row>
        <row r="1670">
          <cell r="A1670" t="str">
            <v>104537980-C10</v>
          </cell>
          <cell r="B1670" t="str">
            <v>104537980</v>
          </cell>
          <cell r="C1670" t="str">
            <v>C10</v>
          </cell>
          <cell r="D1670" t="str">
            <v>UN</v>
          </cell>
          <cell r="E1670" t="str">
            <v>HAWA</v>
          </cell>
          <cell r="F1670" t="str">
            <v>350</v>
          </cell>
          <cell r="G1670">
            <v>10</v>
          </cell>
        </row>
        <row r="1671">
          <cell r="A1671" t="str">
            <v>104537980-UN</v>
          </cell>
          <cell r="B1671" t="str">
            <v>104537980</v>
          </cell>
          <cell r="C1671" t="str">
            <v>UN</v>
          </cell>
          <cell r="D1671" t="str">
            <v>UN</v>
          </cell>
          <cell r="E1671" t="str">
            <v>HAWA</v>
          </cell>
          <cell r="F1671" t="str">
            <v>350</v>
          </cell>
          <cell r="G1671">
            <v>1</v>
          </cell>
        </row>
        <row r="1672">
          <cell r="A1672" t="str">
            <v>104537990-C10</v>
          </cell>
          <cell r="B1672" t="str">
            <v>104537990</v>
          </cell>
          <cell r="C1672" t="str">
            <v>C10</v>
          </cell>
          <cell r="D1672" t="str">
            <v>UN</v>
          </cell>
          <cell r="E1672" t="str">
            <v>HAWA</v>
          </cell>
          <cell r="F1672" t="str">
            <v>350</v>
          </cell>
          <cell r="G1672">
            <v>10</v>
          </cell>
        </row>
        <row r="1673">
          <cell r="A1673" t="str">
            <v>104537990-UN</v>
          </cell>
          <cell r="B1673" t="str">
            <v>104537990</v>
          </cell>
          <cell r="C1673" t="str">
            <v>UN</v>
          </cell>
          <cell r="D1673" t="str">
            <v>UN</v>
          </cell>
          <cell r="E1673" t="str">
            <v>HAWA</v>
          </cell>
          <cell r="F1673" t="str">
            <v>350</v>
          </cell>
          <cell r="G1673">
            <v>1</v>
          </cell>
        </row>
        <row r="1674">
          <cell r="A1674" t="str">
            <v>104538000-C10</v>
          </cell>
          <cell r="B1674" t="str">
            <v>104538000</v>
          </cell>
          <cell r="C1674" t="str">
            <v>C10</v>
          </cell>
          <cell r="D1674" t="str">
            <v>UN</v>
          </cell>
          <cell r="E1674" t="str">
            <v>HAWA</v>
          </cell>
          <cell r="F1674" t="str">
            <v>350</v>
          </cell>
          <cell r="G1674">
            <v>10</v>
          </cell>
        </row>
        <row r="1675">
          <cell r="A1675" t="str">
            <v>104538000-UN</v>
          </cell>
          <cell r="B1675" t="str">
            <v>104538000</v>
          </cell>
          <cell r="C1675" t="str">
            <v>UN</v>
          </cell>
          <cell r="D1675" t="str">
            <v>UN</v>
          </cell>
          <cell r="E1675" t="str">
            <v>HAWA</v>
          </cell>
          <cell r="F1675" t="str">
            <v>350</v>
          </cell>
          <cell r="G1675">
            <v>1</v>
          </cell>
        </row>
        <row r="1676">
          <cell r="A1676" t="str">
            <v>104538010-C10</v>
          </cell>
          <cell r="B1676" t="str">
            <v>104538010</v>
          </cell>
          <cell r="C1676" t="str">
            <v>C10</v>
          </cell>
          <cell r="D1676" t="str">
            <v>UN</v>
          </cell>
          <cell r="E1676" t="str">
            <v>HAWA</v>
          </cell>
          <cell r="F1676" t="str">
            <v>350</v>
          </cell>
          <cell r="G1676">
            <v>10</v>
          </cell>
        </row>
        <row r="1677">
          <cell r="A1677" t="str">
            <v>104538010-UN</v>
          </cell>
          <cell r="B1677" t="str">
            <v>104538010</v>
          </cell>
          <cell r="C1677" t="str">
            <v>UN</v>
          </cell>
          <cell r="D1677" t="str">
            <v>UN</v>
          </cell>
          <cell r="E1677" t="str">
            <v>HAWA</v>
          </cell>
          <cell r="F1677" t="str">
            <v>350</v>
          </cell>
          <cell r="G1677">
            <v>1</v>
          </cell>
        </row>
        <row r="1678">
          <cell r="A1678" t="str">
            <v>104538020-C10</v>
          </cell>
          <cell r="B1678" t="str">
            <v>104538020</v>
          </cell>
          <cell r="C1678" t="str">
            <v>C10</v>
          </cell>
          <cell r="D1678" t="str">
            <v>UN</v>
          </cell>
          <cell r="E1678" t="str">
            <v>HAWA</v>
          </cell>
          <cell r="F1678" t="str">
            <v>350</v>
          </cell>
          <cell r="G1678">
            <v>10</v>
          </cell>
        </row>
        <row r="1679">
          <cell r="A1679" t="str">
            <v>104538020-UN</v>
          </cell>
          <cell r="B1679" t="str">
            <v>104538020</v>
          </cell>
          <cell r="C1679" t="str">
            <v>UN</v>
          </cell>
          <cell r="D1679" t="str">
            <v>UN</v>
          </cell>
          <cell r="E1679" t="str">
            <v>HAWA</v>
          </cell>
          <cell r="F1679" t="str">
            <v>350</v>
          </cell>
          <cell r="G1679">
            <v>1</v>
          </cell>
        </row>
        <row r="1680">
          <cell r="A1680" t="str">
            <v>104538030-C10</v>
          </cell>
          <cell r="B1680" t="str">
            <v>104538030</v>
          </cell>
          <cell r="C1680" t="str">
            <v>C10</v>
          </cell>
          <cell r="D1680" t="str">
            <v>UN</v>
          </cell>
          <cell r="E1680" t="str">
            <v>HAWA</v>
          </cell>
          <cell r="F1680" t="str">
            <v>350</v>
          </cell>
          <cell r="G1680">
            <v>10</v>
          </cell>
        </row>
        <row r="1681">
          <cell r="A1681" t="str">
            <v>104538030-UN</v>
          </cell>
          <cell r="B1681" t="str">
            <v>104538030</v>
          </cell>
          <cell r="C1681" t="str">
            <v>UN</v>
          </cell>
          <cell r="D1681" t="str">
            <v>UN</v>
          </cell>
          <cell r="E1681" t="str">
            <v>HAWA</v>
          </cell>
          <cell r="F1681" t="str">
            <v>350</v>
          </cell>
          <cell r="G1681">
            <v>1</v>
          </cell>
        </row>
        <row r="1682">
          <cell r="A1682" t="str">
            <v>104538040-C10</v>
          </cell>
          <cell r="B1682" t="str">
            <v>104538040</v>
          </cell>
          <cell r="C1682" t="str">
            <v>C10</v>
          </cell>
          <cell r="D1682" t="str">
            <v>UN</v>
          </cell>
          <cell r="E1682" t="str">
            <v>HAWA</v>
          </cell>
          <cell r="F1682" t="str">
            <v>350</v>
          </cell>
          <cell r="G1682">
            <v>10</v>
          </cell>
        </row>
        <row r="1683">
          <cell r="A1683" t="str">
            <v>104538040-UN</v>
          </cell>
          <cell r="B1683" t="str">
            <v>104538040</v>
          </cell>
          <cell r="C1683" t="str">
            <v>UN</v>
          </cell>
          <cell r="D1683" t="str">
            <v>UN</v>
          </cell>
          <cell r="E1683" t="str">
            <v>HAWA</v>
          </cell>
          <cell r="F1683" t="str">
            <v>350</v>
          </cell>
          <cell r="G1683">
            <v>1</v>
          </cell>
        </row>
        <row r="1684">
          <cell r="A1684" t="str">
            <v>104538050-C10</v>
          </cell>
          <cell r="B1684" t="str">
            <v>104538050</v>
          </cell>
          <cell r="C1684" t="str">
            <v>C10</v>
          </cell>
          <cell r="D1684" t="str">
            <v>UN</v>
          </cell>
          <cell r="E1684" t="str">
            <v>HAWA</v>
          </cell>
          <cell r="F1684" t="str">
            <v>350</v>
          </cell>
          <cell r="G1684">
            <v>10</v>
          </cell>
        </row>
        <row r="1685">
          <cell r="A1685" t="str">
            <v>104538050-UN</v>
          </cell>
          <cell r="B1685" t="str">
            <v>104538050</v>
          </cell>
          <cell r="C1685" t="str">
            <v>UN</v>
          </cell>
          <cell r="D1685" t="str">
            <v>UN</v>
          </cell>
          <cell r="E1685" t="str">
            <v>HAWA</v>
          </cell>
          <cell r="F1685" t="str">
            <v>350</v>
          </cell>
          <cell r="G1685">
            <v>1</v>
          </cell>
        </row>
        <row r="1686">
          <cell r="A1686" t="str">
            <v>104538060-C10</v>
          </cell>
          <cell r="B1686" t="str">
            <v>104538060</v>
          </cell>
          <cell r="C1686" t="str">
            <v>C10</v>
          </cell>
          <cell r="D1686" t="str">
            <v>UN</v>
          </cell>
          <cell r="E1686" t="str">
            <v>HAWA</v>
          </cell>
          <cell r="F1686" t="str">
            <v>350</v>
          </cell>
          <cell r="G1686">
            <v>10</v>
          </cell>
        </row>
        <row r="1687">
          <cell r="A1687" t="str">
            <v>104538060-UN</v>
          </cell>
          <cell r="B1687" t="str">
            <v>104538060</v>
          </cell>
          <cell r="C1687" t="str">
            <v>UN</v>
          </cell>
          <cell r="D1687" t="str">
            <v>UN</v>
          </cell>
          <cell r="E1687" t="str">
            <v>HAWA</v>
          </cell>
          <cell r="F1687" t="str">
            <v>350</v>
          </cell>
          <cell r="G1687">
            <v>1</v>
          </cell>
        </row>
        <row r="1688">
          <cell r="A1688" t="str">
            <v>104538080-C02</v>
          </cell>
          <cell r="B1688" t="str">
            <v>104538080</v>
          </cell>
          <cell r="C1688" t="str">
            <v>C02</v>
          </cell>
          <cell r="D1688" t="str">
            <v>UN</v>
          </cell>
          <cell r="E1688" t="str">
            <v>HAWA</v>
          </cell>
          <cell r="F1688" t="str">
            <v>350</v>
          </cell>
          <cell r="G1688">
            <v>2</v>
          </cell>
        </row>
        <row r="1689">
          <cell r="A1689" t="str">
            <v>104538080-UN</v>
          </cell>
          <cell r="B1689" t="str">
            <v>104538080</v>
          </cell>
          <cell r="C1689" t="str">
            <v>UN</v>
          </cell>
          <cell r="D1689" t="str">
            <v>UN</v>
          </cell>
          <cell r="E1689" t="str">
            <v>HAWA</v>
          </cell>
          <cell r="F1689" t="str">
            <v>350</v>
          </cell>
          <cell r="G1689">
            <v>1</v>
          </cell>
        </row>
        <row r="1690">
          <cell r="A1690" t="str">
            <v>104538090-D04</v>
          </cell>
          <cell r="B1690" t="str">
            <v>104538090</v>
          </cell>
          <cell r="C1690" t="str">
            <v>D04</v>
          </cell>
          <cell r="D1690" t="str">
            <v>UN</v>
          </cell>
          <cell r="E1690" t="str">
            <v>HAWA</v>
          </cell>
          <cell r="F1690" t="str">
            <v>350</v>
          </cell>
          <cell r="G1690">
            <v>4</v>
          </cell>
        </row>
        <row r="1691">
          <cell r="A1691" t="str">
            <v>104538090-UN</v>
          </cell>
          <cell r="B1691" t="str">
            <v>104538090</v>
          </cell>
          <cell r="C1691" t="str">
            <v>UN</v>
          </cell>
          <cell r="D1691" t="str">
            <v>UN</v>
          </cell>
          <cell r="E1691" t="str">
            <v>HAWA</v>
          </cell>
          <cell r="F1691" t="str">
            <v>350</v>
          </cell>
          <cell r="G1691">
            <v>1</v>
          </cell>
        </row>
        <row r="1692">
          <cell r="A1692" t="str">
            <v>104538110-C02</v>
          </cell>
          <cell r="B1692" t="str">
            <v>104538110</v>
          </cell>
          <cell r="C1692" t="str">
            <v>C02</v>
          </cell>
          <cell r="D1692" t="str">
            <v>UN</v>
          </cell>
          <cell r="E1692" t="str">
            <v>HAWA</v>
          </cell>
          <cell r="F1692" t="str">
            <v>350</v>
          </cell>
          <cell r="G1692">
            <v>2</v>
          </cell>
        </row>
        <row r="1693">
          <cell r="A1693" t="str">
            <v>104538110-UN</v>
          </cell>
          <cell r="B1693" t="str">
            <v>104538110</v>
          </cell>
          <cell r="C1693" t="str">
            <v>UN</v>
          </cell>
          <cell r="D1693" t="str">
            <v>UN</v>
          </cell>
          <cell r="E1693" t="str">
            <v>HAWA</v>
          </cell>
          <cell r="F1693" t="str">
            <v>350</v>
          </cell>
          <cell r="G1693">
            <v>1</v>
          </cell>
        </row>
        <row r="1694">
          <cell r="A1694" t="str">
            <v>104538120-CJ</v>
          </cell>
          <cell r="B1694" t="str">
            <v>104538120</v>
          </cell>
          <cell r="C1694" t="str">
            <v>CJ</v>
          </cell>
          <cell r="D1694" t="str">
            <v>KG</v>
          </cell>
          <cell r="E1694" t="str">
            <v>HAWA</v>
          </cell>
          <cell r="F1694" t="str">
            <v>350</v>
          </cell>
          <cell r="G1694">
            <v>21</v>
          </cell>
        </row>
        <row r="1695">
          <cell r="A1695" t="str">
            <v>104538120-KG</v>
          </cell>
          <cell r="B1695" t="str">
            <v>104538120</v>
          </cell>
          <cell r="C1695" t="str">
            <v>KG</v>
          </cell>
          <cell r="D1695" t="str">
            <v>KG</v>
          </cell>
          <cell r="E1695" t="str">
            <v>HAWA</v>
          </cell>
          <cell r="F1695" t="str">
            <v>350</v>
          </cell>
          <cell r="G1695">
            <v>1</v>
          </cell>
        </row>
        <row r="1696">
          <cell r="A1696" t="str">
            <v>104538130-CJ</v>
          </cell>
          <cell r="B1696" t="str">
            <v>104538130</v>
          </cell>
          <cell r="C1696" t="str">
            <v>CJ</v>
          </cell>
          <cell r="D1696" t="str">
            <v>KG</v>
          </cell>
          <cell r="E1696" t="str">
            <v>HAWA</v>
          </cell>
          <cell r="F1696" t="str">
            <v>350</v>
          </cell>
          <cell r="G1696">
            <v>21</v>
          </cell>
        </row>
        <row r="1697">
          <cell r="A1697" t="str">
            <v>104538130-KG</v>
          </cell>
          <cell r="B1697" t="str">
            <v>104538130</v>
          </cell>
          <cell r="C1697" t="str">
            <v>KG</v>
          </cell>
          <cell r="D1697" t="str">
            <v>KG</v>
          </cell>
          <cell r="E1697" t="str">
            <v>HAWA</v>
          </cell>
          <cell r="F1697" t="str">
            <v>350</v>
          </cell>
          <cell r="G1697">
            <v>1</v>
          </cell>
        </row>
        <row r="1698">
          <cell r="A1698" t="str">
            <v>104538140-D12</v>
          </cell>
          <cell r="B1698" t="str">
            <v>104538140</v>
          </cell>
          <cell r="C1698" t="str">
            <v>D12</v>
          </cell>
          <cell r="D1698" t="str">
            <v>UN</v>
          </cell>
          <cell r="E1698" t="str">
            <v>HAWA</v>
          </cell>
          <cell r="F1698" t="str">
            <v>350</v>
          </cell>
          <cell r="G1698">
            <v>12</v>
          </cell>
        </row>
        <row r="1699">
          <cell r="A1699" t="str">
            <v>104538140-UN</v>
          </cell>
          <cell r="B1699" t="str">
            <v>104538140</v>
          </cell>
          <cell r="C1699" t="str">
            <v>UN</v>
          </cell>
          <cell r="D1699" t="str">
            <v>UN</v>
          </cell>
          <cell r="E1699" t="str">
            <v>HAWA</v>
          </cell>
          <cell r="F1699" t="str">
            <v>350</v>
          </cell>
          <cell r="G1699">
            <v>1</v>
          </cell>
        </row>
        <row r="1700">
          <cell r="A1700" t="str">
            <v>104538150-D12</v>
          </cell>
          <cell r="B1700" t="str">
            <v>104538150</v>
          </cell>
          <cell r="C1700" t="str">
            <v>D12</v>
          </cell>
          <cell r="D1700" t="str">
            <v>UN</v>
          </cell>
          <cell r="E1700" t="str">
            <v>HAWA</v>
          </cell>
          <cell r="F1700" t="str">
            <v>350</v>
          </cell>
          <cell r="G1700">
            <v>12</v>
          </cell>
        </row>
        <row r="1701">
          <cell r="A1701" t="str">
            <v>104538150-UN</v>
          </cell>
          <cell r="B1701" t="str">
            <v>104538150</v>
          </cell>
          <cell r="C1701" t="str">
            <v>UN</v>
          </cell>
          <cell r="D1701" t="str">
            <v>UN</v>
          </cell>
          <cell r="E1701" t="str">
            <v>HAWA</v>
          </cell>
          <cell r="F1701" t="str">
            <v>350</v>
          </cell>
          <cell r="G1701">
            <v>1</v>
          </cell>
        </row>
        <row r="1702">
          <cell r="A1702" t="str">
            <v>104538160-D12</v>
          </cell>
          <cell r="B1702" t="str">
            <v>104538160</v>
          </cell>
          <cell r="C1702" t="str">
            <v>D12</v>
          </cell>
          <cell r="D1702" t="str">
            <v>UN</v>
          </cell>
          <cell r="E1702" t="str">
            <v>HAWA</v>
          </cell>
          <cell r="F1702" t="str">
            <v>350</v>
          </cell>
          <cell r="G1702">
            <v>12</v>
          </cell>
        </row>
        <row r="1703">
          <cell r="A1703" t="str">
            <v>104538160-UN</v>
          </cell>
          <cell r="B1703" t="str">
            <v>104538160</v>
          </cell>
          <cell r="C1703" t="str">
            <v>UN</v>
          </cell>
          <cell r="D1703" t="str">
            <v>UN</v>
          </cell>
          <cell r="E1703" t="str">
            <v>HAWA</v>
          </cell>
          <cell r="F1703" t="str">
            <v>350</v>
          </cell>
          <cell r="G1703">
            <v>1</v>
          </cell>
        </row>
        <row r="1704">
          <cell r="A1704" t="str">
            <v>104538170-D12</v>
          </cell>
          <cell r="B1704" t="str">
            <v>104538170</v>
          </cell>
          <cell r="C1704" t="str">
            <v>D12</v>
          </cell>
          <cell r="D1704" t="str">
            <v>UN</v>
          </cell>
          <cell r="E1704" t="str">
            <v>HAWA</v>
          </cell>
          <cell r="F1704" t="str">
            <v>350</v>
          </cell>
          <cell r="G1704">
            <v>12</v>
          </cell>
        </row>
        <row r="1705">
          <cell r="A1705" t="str">
            <v>104538170-UN</v>
          </cell>
          <cell r="B1705" t="str">
            <v>104538170</v>
          </cell>
          <cell r="C1705" t="str">
            <v>UN</v>
          </cell>
          <cell r="D1705" t="str">
            <v>UN</v>
          </cell>
          <cell r="E1705" t="str">
            <v>HAWA</v>
          </cell>
          <cell r="F1705" t="str">
            <v>350</v>
          </cell>
          <cell r="G1705">
            <v>1</v>
          </cell>
        </row>
        <row r="1706">
          <cell r="A1706" t="str">
            <v>104538180-D12</v>
          </cell>
          <cell r="B1706" t="str">
            <v>104538180</v>
          </cell>
          <cell r="C1706" t="str">
            <v>D12</v>
          </cell>
          <cell r="D1706" t="str">
            <v>UN</v>
          </cell>
          <cell r="E1706" t="str">
            <v>HAWA</v>
          </cell>
          <cell r="F1706" t="str">
            <v>350</v>
          </cell>
          <cell r="G1706">
            <v>12</v>
          </cell>
        </row>
        <row r="1707">
          <cell r="A1707" t="str">
            <v>104538180-UN</v>
          </cell>
          <cell r="B1707" t="str">
            <v>104538180</v>
          </cell>
          <cell r="C1707" t="str">
            <v>UN</v>
          </cell>
          <cell r="D1707" t="str">
            <v>UN</v>
          </cell>
          <cell r="E1707" t="str">
            <v>HAWA</v>
          </cell>
          <cell r="F1707" t="str">
            <v>350</v>
          </cell>
          <cell r="G1707">
            <v>1</v>
          </cell>
        </row>
        <row r="1708">
          <cell r="A1708" t="str">
            <v>104538190-D12</v>
          </cell>
          <cell r="B1708" t="str">
            <v>104538190</v>
          </cell>
          <cell r="C1708" t="str">
            <v>D12</v>
          </cell>
          <cell r="D1708" t="str">
            <v>UN</v>
          </cell>
          <cell r="E1708" t="str">
            <v>HAWA</v>
          </cell>
          <cell r="F1708" t="str">
            <v>350</v>
          </cell>
          <cell r="G1708">
            <v>12</v>
          </cell>
        </row>
        <row r="1709">
          <cell r="A1709" t="str">
            <v>104538190-UN</v>
          </cell>
          <cell r="B1709" t="str">
            <v>104538190</v>
          </cell>
          <cell r="C1709" t="str">
            <v>UN</v>
          </cell>
          <cell r="D1709" t="str">
            <v>UN</v>
          </cell>
          <cell r="E1709" t="str">
            <v>HAWA</v>
          </cell>
          <cell r="F1709" t="str">
            <v>350</v>
          </cell>
          <cell r="G1709">
            <v>1</v>
          </cell>
        </row>
        <row r="1710">
          <cell r="A1710" t="str">
            <v>104538200-C06</v>
          </cell>
          <cell r="B1710" t="str">
            <v>104538200</v>
          </cell>
          <cell r="C1710" t="str">
            <v>C06</v>
          </cell>
          <cell r="D1710" t="str">
            <v>UN</v>
          </cell>
          <cell r="E1710" t="str">
            <v>HAWA</v>
          </cell>
          <cell r="F1710" t="str">
            <v>350</v>
          </cell>
          <cell r="G1710">
            <v>6</v>
          </cell>
        </row>
        <row r="1711">
          <cell r="A1711" t="str">
            <v>104538200-UN</v>
          </cell>
          <cell r="B1711" t="str">
            <v>104538200</v>
          </cell>
          <cell r="C1711" t="str">
            <v>UN</v>
          </cell>
          <cell r="D1711" t="str">
            <v>UN</v>
          </cell>
          <cell r="E1711" t="str">
            <v>HAWA</v>
          </cell>
          <cell r="F1711" t="str">
            <v>350</v>
          </cell>
          <cell r="G1711">
            <v>1</v>
          </cell>
        </row>
        <row r="1712">
          <cell r="A1712" t="str">
            <v>104538210-UN</v>
          </cell>
          <cell r="B1712" t="str">
            <v>104538210</v>
          </cell>
          <cell r="C1712" t="str">
            <v>UN</v>
          </cell>
          <cell r="D1712" t="str">
            <v>UN</v>
          </cell>
          <cell r="E1712" t="str">
            <v>HAWA</v>
          </cell>
          <cell r="F1712" t="str">
            <v>350</v>
          </cell>
          <cell r="G1712">
            <v>1</v>
          </cell>
        </row>
        <row r="1713">
          <cell r="A1713" t="str">
            <v>104538210-Z30</v>
          </cell>
          <cell r="B1713" t="str">
            <v>104538210</v>
          </cell>
          <cell r="C1713" t="str">
            <v>Z30</v>
          </cell>
          <cell r="D1713" t="str">
            <v>UN</v>
          </cell>
          <cell r="E1713" t="str">
            <v>HAWA</v>
          </cell>
          <cell r="F1713" t="str">
            <v>350</v>
          </cell>
          <cell r="G1713">
            <v>130</v>
          </cell>
        </row>
        <row r="1714">
          <cell r="A1714" t="str">
            <v>104538310-C50</v>
          </cell>
          <cell r="B1714" t="str">
            <v>104538310</v>
          </cell>
          <cell r="C1714" t="str">
            <v>C50</v>
          </cell>
          <cell r="D1714" t="str">
            <v>UN</v>
          </cell>
          <cell r="E1714" t="str">
            <v>HAWA</v>
          </cell>
          <cell r="F1714" t="str">
            <v>350</v>
          </cell>
          <cell r="G1714">
            <v>50</v>
          </cell>
        </row>
        <row r="1715">
          <cell r="A1715" t="str">
            <v>104538310-UN</v>
          </cell>
          <cell r="B1715" t="str">
            <v>104538310</v>
          </cell>
          <cell r="C1715" t="str">
            <v>UN</v>
          </cell>
          <cell r="D1715" t="str">
            <v>UN</v>
          </cell>
          <cell r="E1715" t="str">
            <v>HAWA</v>
          </cell>
          <cell r="F1715" t="str">
            <v>350</v>
          </cell>
          <cell r="G1715">
            <v>1</v>
          </cell>
        </row>
        <row r="1716">
          <cell r="A1716" t="str">
            <v>104538320-C12</v>
          </cell>
          <cell r="B1716" t="str">
            <v>104538320</v>
          </cell>
          <cell r="C1716" t="str">
            <v>C12</v>
          </cell>
          <cell r="D1716" t="str">
            <v>UN</v>
          </cell>
          <cell r="E1716" t="str">
            <v>HAWA</v>
          </cell>
          <cell r="F1716" t="str">
            <v>350</v>
          </cell>
          <cell r="G1716">
            <v>12</v>
          </cell>
        </row>
        <row r="1717">
          <cell r="A1717" t="str">
            <v>104538320-UN</v>
          </cell>
          <cell r="B1717" t="str">
            <v>104538320</v>
          </cell>
          <cell r="C1717" t="str">
            <v>UN</v>
          </cell>
          <cell r="D1717" t="str">
            <v>UN</v>
          </cell>
          <cell r="E1717" t="str">
            <v>HAWA</v>
          </cell>
          <cell r="F1717" t="str">
            <v>350</v>
          </cell>
          <cell r="G1717">
            <v>1</v>
          </cell>
        </row>
        <row r="1718">
          <cell r="A1718" t="str">
            <v>104538340-C14</v>
          </cell>
          <cell r="B1718" t="str">
            <v>104538340</v>
          </cell>
          <cell r="C1718" t="str">
            <v>C14</v>
          </cell>
          <cell r="D1718" t="str">
            <v>UN</v>
          </cell>
          <cell r="E1718" t="str">
            <v>HAWA</v>
          </cell>
          <cell r="F1718" t="str">
            <v>350</v>
          </cell>
          <cell r="G1718">
            <v>14</v>
          </cell>
        </row>
        <row r="1719">
          <cell r="A1719" t="str">
            <v>104538340-UN</v>
          </cell>
          <cell r="B1719" t="str">
            <v>104538340</v>
          </cell>
          <cell r="C1719" t="str">
            <v>UN</v>
          </cell>
          <cell r="D1719" t="str">
            <v>UN</v>
          </cell>
          <cell r="E1719" t="str">
            <v>HAWA</v>
          </cell>
          <cell r="F1719" t="str">
            <v>350</v>
          </cell>
          <cell r="G1719">
            <v>1</v>
          </cell>
        </row>
        <row r="1720">
          <cell r="A1720" t="str">
            <v>104538360-C60</v>
          </cell>
          <cell r="B1720" t="str">
            <v>104538360</v>
          </cell>
          <cell r="C1720" t="str">
            <v>C60</v>
          </cell>
          <cell r="D1720" t="str">
            <v>UN</v>
          </cell>
          <cell r="E1720" t="str">
            <v>HAWA</v>
          </cell>
          <cell r="F1720" t="str">
            <v>350</v>
          </cell>
          <cell r="G1720">
            <v>60</v>
          </cell>
        </row>
        <row r="1721">
          <cell r="A1721" t="str">
            <v>104538360-UN</v>
          </cell>
          <cell r="B1721" t="str">
            <v>104538360</v>
          </cell>
          <cell r="C1721" t="str">
            <v>UN</v>
          </cell>
          <cell r="D1721" t="str">
            <v>UN</v>
          </cell>
          <cell r="E1721" t="str">
            <v>HAWA</v>
          </cell>
          <cell r="F1721" t="str">
            <v>350</v>
          </cell>
          <cell r="G1721">
            <v>1</v>
          </cell>
        </row>
        <row r="1722">
          <cell r="A1722" t="str">
            <v>104538370-C14</v>
          </cell>
          <cell r="B1722" t="str">
            <v>104538370</v>
          </cell>
          <cell r="C1722" t="str">
            <v>C14</v>
          </cell>
          <cell r="D1722" t="str">
            <v>UN</v>
          </cell>
          <cell r="E1722" t="str">
            <v>HAWA</v>
          </cell>
          <cell r="F1722" t="str">
            <v>350</v>
          </cell>
          <cell r="G1722">
            <v>14</v>
          </cell>
        </row>
        <row r="1723">
          <cell r="A1723" t="str">
            <v>104538370-UN</v>
          </cell>
          <cell r="B1723" t="str">
            <v>104538370</v>
          </cell>
          <cell r="C1723" t="str">
            <v>UN</v>
          </cell>
          <cell r="D1723" t="str">
            <v>UN</v>
          </cell>
          <cell r="E1723" t="str">
            <v>HAWA</v>
          </cell>
          <cell r="F1723" t="str">
            <v>350</v>
          </cell>
          <cell r="G1723">
            <v>1</v>
          </cell>
        </row>
        <row r="1724">
          <cell r="A1724" t="str">
            <v>104538380-C18</v>
          </cell>
          <cell r="B1724" t="str">
            <v>104538380</v>
          </cell>
          <cell r="C1724" t="str">
            <v>C18</v>
          </cell>
          <cell r="D1724" t="str">
            <v>UN</v>
          </cell>
          <cell r="E1724" t="str">
            <v>HAWA</v>
          </cell>
          <cell r="F1724" t="str">
            <v>350</v>
          </cell>
          <cell r="G1724">
            <v>18</v>
          </cell>
        </row>
        <row r="1725">
          <cell r="A1725" t="str">
            <v>104538380-C60</v>
          </cell>
          <cell r="B1725" t="str">
            <v>104538380</v>
          </cell>
          <cell r="C1725" t="str">
            <v>C60</v>
          </cell>
          <cell r="D1725" t="str">
            <v>UN</v>
          </cell>
          <cell r="E1725" t="str">
            <v>HAWA</v>
          </cell>
          <cell r="F1725" t="str">
            <v>350</v>
          </cell>
          <cell r="G1725">
            <v>60</v>
          </cell>
        </row>
        <row r="1726">
          <cell r="A1726" t="str">
            <v>104538380-UN</v>
          </cell>
          <cell r="B1726" t="str">
            <v>104538380</v>
          </cell>
          <cell r="C1726" t="str">
            <v>UN</v>
          </cell>
          <cell r="D1726" t="str">
            <v>UN</v>
          </cell>
          <cell r="E1726" t="str">
            <v>HAWA</v>
          </cell>
          <cell r="F1726" t="str">
            <v>350</v>
          </cell>
          <cell r="G1726">
            <v>1</v>
          </cell>
        </row>
        <row r="1727">
          <cell r="A1727" t="str">
            <v>104538390-C60</v>
          </cell>
          <cell r="B1727" t="str">
            <v>104538390</v>
          </cell>
          <cell r="C1727" t="str">
            <v>C60</v>
          </cell>
          <cell r="D1727" t="str">
            <v>UN</v>
          </cell>
          <cell r="E1727" t="str">
            <v>HAWA</v>
          </cell>
          <cell r="F1727" t="str">
            <v>350</v>
          </cell>
          <cell r="G1727">
            <v>60</v>
          </cell>
        </row>
        <row r="1728">
          <cell r="A1728" t="str">
            <v>104538390-UN</v>
          </cell>
          <cell r="B1728" t="str">
            <v>104538390</v>
          </cell>
          <cell r="C1728" t="str">
            <v>UN</v>
          </cell>
          <cell r="D1728" t="str">
            <v>UN</v>
          </cell>
          <cell r="E1728" t="str">
            <v>HAWA</v>
          </cell>
          <cell r="F1728" t="str">
            <v>350</v>
          </cell>
          <cell r="G1728">
            <v>1</v>
          </cell>
        </row>
        <row r="1729">
          <cell r="A1729" t="str">
            <v>104538470-C48</v>
          </cell>
          <cell r="B1729" t="str">
            <v>104538470</v>
          </cell>
          <cell r="C1729" t="str">
            <v>C48</v>
          </cell>
          <cell r="D1729" t="str">
            <v>UN</v>
          </cell>
          <cell r="E1729" t="str">
            <v>HAWA</v>
          </cell>
          <cell r="F1729" t="str">
            <v>350</v>
          </cell>
          <cell r="G1729">
            <v>48</v>
          </cell>
        </row>
        <row r="1730">
          <cell r="A1730" t="str">
            <v>104538470-UN</v>
          </cell>
          <cell r="B1730" t="str">
            <v>104538470</v>
          </cell>
          <cell r="C1730" t="str">
            <v>UN</v>
          </cell>
          <cell r="D1730" t="str">
            <v>UN</v>
          </cell>
          <cell r="E1730" t="str">
            <v>HAWA</v>
          </cell>
          <cell r="F1730" t="str">
            <v>350</v>
          </cell>
          <cell r="G1730">
            <v>1</v>
          </cell>
        </row>
        <row r="1731">
          <cell r="A1731" t="str">
            <v>104538480-C48</v>
          </cell>
          <cell r="B1731" t="str">
            <v>104538480</v>
          </cell>
          <cell r="C1731" t="str">
            <v>C48</v>
          </cell>
          <cell r="D1731" t="str">
            <v>UN</v>
          </cell>
          <cell r="E1731" t="str">
            <v>HAWA</v>
          </cell>
          <cell r="F1731" t="str">
            <v>350</v>
          </cell>
          <cell r="G1731">
            <v>48</v>
          </cell>
        </row>
        <row r="1732">
          <cell r="A1732" t="str">
            <v>104538480-UN</v>
          </cell>
          <cell r="B1732" t="str">
            <v>104538480</v>
          </cell>
          <cell r="C1732" t="str">
            <v>UN</v>
          </cell>
          <cell r="D1732" t="str">
            <v>UN</v>
          </cell>
          <cell r="E1732" t="str">
            <v>HAWA</v>
          </cell>
          <cell r="F1732" t="str">
            <v>350</v>
          </cell>
          <cell r="G1732">
            <v>1</v>
          </cell>
        </row>
        <row r="1733">
          <cell r="A1733" t="str">
            <v>104538490-C48</v>
          </cell>
          <cell r="B1733" t="str">
            <v>104538490</v>
          </cell>
          <cell r="C1733" t="str">
            <v>C48</v>
          </cell>
          <cell r="D1733" t="str">
            <v>UN</v>
          </cell>
          <cell r="E1733" t="str">
            <v>HAWA</v>
          </cell>
          <cell r="F1733" t="str">
            <v>350</v>
          </cell>
          <cell r="G1733">
            <v>48</v>
          </cell>
        </row>
        <row r="1734">
          <cell r="A1734" t="str">
            <v>104538490-UN</v>
          </cell>
          <cell r="B1734" t="str">
            <v>104538490</v>
          </cell>
          <cell r="C1734" t="str">
            <v>UN</v>
          </cell>
          <cell r="D1734" t="str">
            <v>UN</v>
          </cell>
          <cell r="E1734" t="str">
            <v>HAWA</v>
          </cell>
          <cell r="F1734" t="str">
            <v>350</v>
          </cell>
          <cell r="G1734">
            <v>1</v>
          </cell>
        </row>
        <row r="1735">
          <cell r="A1735" t="str">
            <v>104538500-C48</v>
          </cell>
          <cell r="B1735" t="str">
            <v>104538500</v>
          </cell>
          <cell r="C1735" t="str">
            <v>C48</v>
          </cell>
          <cell r="D1735" t="str">
            <v>UN</v>
          </cell>
          <cell r="E1735" t="str">
            <v>HAWA</v>
          </cell>
          <cell r="F1735" t="str">
            <v>350</v>
          </cell>
          <cell r="G1735">
            <v>48</v>
          </cell>
        </row>
        <row r="1736">
          <cell r="A1736" t="str">
            <v>104538500-UN</v>
          </cell>
          <cell r="B1736" t="str">
            <v>104538500</v>
          </cell>
          <cell r="C1736" t="str">
            <v>UN</v>
          </cell>
          <cell r="D1736" t="str">
            <v>UN</v>
          </cell>
          <cell r="E1736" t="str">
            <v>HAWA</v>
          </cell>
          <cell r="F1736" t="str">
            <v>350</v>
          </cell>
          <cell r="G1736">
            <v>1</v>
          </cell>
        </row>
        <row r="1737">
          <cell r="A1737" t="str">
            <v>104538510-C48</v>
          </cell>
          <cell r="B1737" t="str">
            <v>104538510</v>
          </cell>
          <cell r="C1737" t="str">
            <v>C48</v>
          </cell>
          <cell r="D1737" t="str">
            <v>UN</v>
          </cell>
          <cell r="E1737" t="str">
            <v>HAWA</v>
          </cell>
          <cell r="F1737" t="str">
            <v>350</v>
          </cell>
          <cell r="G1737">
            <v>48</v>
          </cell>
        </row>
        <row r="1738">
          <cell r="A1738" t="str">
            <v>104538510-UN</v>
          </cell>
          <cell r="B1738" t="str">
            <v>104538510</v>
          </cell>
          <cell r="C1738" t="str">
            <v>UN</v>
          </cell>
          <cell r="D1738" t="str">
            <v>UN</v>
          </cell>
          <cell r="E1738" t="str">
            <v>HAWA</v>
          </cell>
          <cell r="F1738" t="str">
            <v>350</v>
          </cell>
          <cell r="G1738">
            <v>1</v>
          </cell>
        </row>
        <row r="1739">
          <cell r="A1739" t="str">
            <v>104538520-C12</v>
          </cell>
          <cell r="B1739" t="str">
            <v>104538520</v>
          </cell>
          <cell r="C1739" t="str">
            <v>C12</v>
          </cell>
          <cell r="D1739" t="str">
            <v>UN</v>
          </cell>
          <cell r="E1739" t="str">
            <v>HAWA</v>
          </cell>
          <cell r="F1739" t="str">
            <v>350</v>
          </cell>
          <cell r="G1739">
            <v>12</v>
          </cell>
        </row>
        <row r="1740">
          <cell r="A1740" t="str">
            <v>104538520-UN</v>
          </cell>
          <cell r="B1740" t="str">
            <v>104538520</v>
          </cell>
          <cell r="C1740" t="str">
            <v>UN</v>
          </cell>
          <cell r="D1740" t="str">
            <v>UN</v>
          </cell>
          <cell r="E1740" t="str">
            <v>HAWA</v>
          </cell>
          <cell r="F1740" t="str">
            <v>350</v>
          </cell>
          <cell r="G1740">
            <v>1</v>
          </cell>
        </row>
        <row r="1741">
          <cell r="A1741" t="str">
            <v>104538530-C12</v>
          </cell>
          <cell r="B1741" t="str">
            <v>104538530</v>
          </cell>
          <cell r="C1741" t="str">
            <v>C12</v>
          </cell>
          <cell r="D1741" t="str">
            <v>UN</v>
          </cell>
          <cell r="E1741" t="str">
            <v>HAWA</v>
          </cell>
          <cell r="F1741" t="str">
            <v>350</v>
          </cell>
          <cell r="G1741">
            <v>12</v>
          </cell>
        </row>
        <row r="1742">
          <cell r="A1742" t="str">
            <v>104538530-UN</v>
          </cell>
          <cell r="B1742" t="str">
            <v>104538530</v>
          </cell>
          <cell r="C1742" t="str">
            <v>UN</v>
          </cell>
          <cell r="D1742" t="str">
            <v>UN</v>
          </cell>
          <cell r="E1742" t="str">
            <v>HAWA</v>
          </cell>
          <cell r="F1742" t="str">
            <v>350</v>
          </cell>
          <cell r="G1742">
            <v>1</v>
          </cell>
        </row>
        <row r="1743">
          <cell r="A1743" t="str">
            <v>104538540-CJ</v>
          </cell>
          <cell r="B1743" t="str">
            <v>104538540</v>
          </cell>
          <cell r="C1743" t="str">
            <v>CJ</v>
          </cell>
          <cell r="D1743" t="str">
            <v>KG</v>
          </cell>
          <cell r="E1743" t="str">
            <v>HAWA</v>
          </cell>
          <cell r="F1743" t="str">
            <v>350</v>
          </cell>
          <cell r="G1743">
            <v>19</v>
          </cell>
        </row>
        <row r="1744">
          <cell r="A1744" t="str">
            <v>104538540-KG</v>
          </cell>
          <cell r="B1744" t="str">
            <v>104538540</v>
          </cell>
          <cell r="C1744" t="str">
            <v>KG</v>
          </cell>
          <cell r="D1744" t="str">
            <v>KG</v>
          </cell>
          <cell r="E1744" t="str">
            <v>HAWA</v>
          </cell>
          <cell r="F1744" t="str">
            <v>350</v>
          </cell>
          <cell r="G1744">
            <v>1</v>
          </cell>
        </row>
        <row r="1745">
          <cell r="A1745" t="str">
            <v>104538550-CJ</v>
          </cell>
          <cell r="B1745" t="str">
            <v>104538550</v>
          </cell>
          <cell r="C1745" t="str">
            <v>CJ</v>
          </cell>
          <cell r="D1745" t="str">
            <v>KG</v>
          </cell>
          <cell r="E1745" t="str">
            <v>HAWA</v>
          </cell>
          <cell r="F1745" t="str">
            <v>350</v>
          </cell>
          <cell r="G1745">
            <v>10</v>
          </cell>
        </row>
        <row r="1746">
          <cell r="A1746" t="str">
            <v>104538550-KG</v>
          </cell>
          <cell r="B1746" t="str">
            <v>104538550</v>
          </cell>
          <cell r="C1746" t="str">
            <v>KG</v>
          </cell>
          <cell r="D1746" t="str">
            <v>KG</v>
          </cell>
          <cell r="E1746" t="str">
            <v>HAWA</v>
          </cell>
          <cell r="F1746" t="str">
            <v>350</v>
          </cell>
          <cell r="G1746">
            <v>1</v>
          </cell>
        </row>
        <row r="1747">
          <cell r="A1747" t="str">
            <v>104538560-CJ</v>
          </cell>
          <cell r="B1747" t="str">
            <v>104538560</v>
          </cell>
          <cell r="C1747" t="str">
            <v>CJ</v>
          </cell>
          <cell r="D1747" t="str">
            <v>KG</v>
          </cell>
          <cell r="E1747" t="str">
            <v>HAWA</v>
          </cell>
          <cell r="F1747" t="str">
            <v>350</v>
          </cell>
          <cell r="G1747">
            <v>20</v>
          </cell>
        </row>
        <row r="1748">
          <cell r="A1748" t="str">
            <v>104538560-KG</v>
          </cell>
          <cell r="B1748" t="str">
            <v>104538560</v>
          </cell>
          <cell r="C1748" t="str">
            <v>KG</v>
          </cell>
          <cell r="D1748" t="str">
            <v>KG</v>
          </cell>
          <cell r="E1748" t="str">
            <v>HAWA</v>
          </cell>
          <cell r="F1748" t="str">
            <v>350</v>
          </cell>
          <cell r="G1748">
            <v>1</v>
          </cell>
        </row>
        <row r="1749">
          <cell r="A1749" t="str">
            <v>104538580-C24</v>
          </cell>
          <cell r="B1749" t="str">
            <v>104538580</v>
          </cell>
          <cell r="C1749" t="str">
            <v>C24</v>
          </cell>
          <cell r="D1749" t="str">
            <v>UN</v>
          </cell>
          <cell r="E1749" t="str">
            <v>HAWA</v>
          </cell>
          <cell r="F1749" t="str">
            <v>350</v>
          </cell>
          <cell r="G1749">
            <v>24</v>
          </cell>
        </row>
        <row r="1750">
          <cell r="A1750" t="str">
            <v>104538580-UN</v>
          </cell>
          <cell r="B1750" t="str">
            <v>104538580</v>
          </cell>
          <cell r="C1750" t="str">
            <v>UN</v>
          </cell>
          <cell r="D1750" t="str">
            <v>UN</v>
          </cell>
          <cell r="E1750" t="str">
            <v>HAWA</v>
          </cell>
          <cell r="F1750" t="str">
            <v>350</v>
          </cell>
          <cell r="G1750">
            <v>1</v>
          </cell>
        </row>
        <row r="1751">
          <cell r="A1751" t="str">
            <v>104538590-C36</v>
          </cell>
          <cell r="B1751" t="str">
            <v>104538590</v>
          </cell>
          <cell r="C1751" t="str">
            <v>C36</v>
          </cell>
          <cell r="D1751" t="str">
            <v>UN</v>
          </cell>
          <cell r="E1751" t="str">
            <v>HAWA</v>
          </cell>
          <cell r="F1751" t="str">
            <v>350</v>
          </cell>
          <cell r="G1751">
            <v>36</v>
          </cell>
        </row>
        <row r="1752">
          <cell r="A1752" t="str">
            <v>104538590-UN</v>
          </cell>
          <cell r="B1752" t="str">
            <v>104538590</v>
          </cell>
          <cell r="C1752" t="str">
            <v>UN</v>
          </cell>
          <cell r="D1752" t="str">
            <v>UN</v>
          </cell>
          <cell r="E1752" t="str">
            <v>HAWA</v>
          </cell>
          <cell r="F1752" t="str">
            <v>350</v>
          </cell>
          <cell r="G1752">
            <v>1</v>
          </cell>
        </row>
        <row r="1753">
          <cell r="A1753" t="str">
            <v>104538600-C36</v>
          </cell>
          <cell r="B1753" t="str">
            <v>104538600</v>
          </cell>
          <cell r="C1753" t="str">
            <v>C36</v>
          </cell>
          <cell r="D1753" t="str">
            <v>UN</v>
          </cell>
          <cell r="E1753" t="str">
            <v>HAWA</v>
          </cell>
          <cell r="F1753" t="str">
            <v>350</v>
          </cell>
          <cell r="G1753">
            <v>36</v>
          </cell>
        </row>
        <row r="1754">
          <cell r="A1754" t="str">
            <v>104538600-UN</v>
          </cell>
          <cell r="B1754" t="str">
            <v>104538600</v>
          </cell>
          <cell r="C1754" t="str">
            <v>UN</v>
          </cell>
          <cell r="D1754" t="str">
            <v>UN</v>
          </cell>
          <cell r="E1754" t="str">
            <v>HAWA</v>
          </cell>
          <cell r="F1754" t="str">
            <v>350</v>
          </cell>
          <cell r="G1754">
            <v>1</v>
          </cell>
        </row>
        <row r="1755">
          <cell r="A1755" t="str">
            <v>104538610-C36</v>
          </cell>
          <cell r="B1755" t="str">
            <v>104538610</v>
          </cell>
          <cell r="C1755" t="str">
            <v>C36</v>
          </cell>
          <cell r="D1755" t="str">
            <v>UN</v>
          </cell>
          <cell r="E1755" t="str">
            <v>HAWA</v>
          </cell>
          <cell r="F1755" t="str">
            <v>350</v>
          </cell>
          <cell r="G1755">
            <v>36</v>
          </cell>
        </row>
        <row r="1756">
          <cell r="A1756" t="str">
            <v>104538610-UN</v>
          </cell>
          <cell r="B1756" t="str">
            <v>104538610</v>
          </cell>
          <cell r="C1756" t="str">
            <v>UN</v>
          </cell>
          <cell r="D1756" t="str">
            <v>UN</v>
          </cell>
          <cell r="E1756" t="str">
            <v>HAWA</v>
          </cell>
          <cell r="F1756" t="str">
            <v>350</v>
          </cell>
          <cell r="G1756">
            <v>1</v>
          </cell>
        </row>
        <row r="1757">
          <cell r="A1757" t="str">
            <v>104538620-C05</v>
          </cell>
          <cell r="B1757" t="str">
            <v>104538620</v>
          </cell>
          <cell r="C1757" t="str">
            <v>C05</v>
          </cell>
          <cell r="D1757" t="str">
            <v>UN</v>
          </cell>
          <cell r="E1757" t="str">
            <v>HAWA</v>
          </cell>
          <cell r="F1757" t="str">
            <v>350</v>
          </cell>
          <cell r="G1757">
            <v>5</v>
          </cell>
        </row>
        <row r="1758">
          <cell r="A1758" t="str">
            <v>104538620-UN</v>
          </cell>
          <cell r="B1758" t="str">
            <v>104538620</v>
          </cell>
          <cell r="C1758" t="str">
            <v>UN</v>
          </cell>
          <cell r="D1758" t="str">
            <v>UN</v>
          </cell>
          <cell r="E1758" t="str">
            <v>HAWA</v>
          </cell>
          <cell r="F1758" t="str">
            <v>350</v>
          </cell>
          <cell r="G1758">
            <v>1</v>
          </cell>
        </row>
        <row r="1759">
          <cell r="A1759" t="str">
            <v>104538630-C30</v>
          </cell>
          <cell r="B1759" t="str">
            <v>104538630</v>
          </cell>
          <cell r="C1759" t="str">
            <v>C30</v>
          </cell>
          <cell r="D1759" t="str">
            <v>UN</v>
          </cell>
          <cell r="E1759" t="str">
            <v>HAWA</v>
          </cell>
          <cell r="F1759" t="str">
            <v>350</v>
          </cell>
          <cell r="G1759">
            <v>30</v>
          </cell>
        </row>
        <row r="1760">
          <cell r="A1760" t="str">
            <v>104538630-UN</v>
          </cell>
          <cell r="B1760" t="str">
            <v>104538630</v>
          </cell>
          <cell r="C1760" t="str">
            <v>UN</v>
          </cell>
          <cell r="D1760" t="str">
            <v>UN</v>
          </cell>
          <cell r="E1760" t="str">
            <v>HAWA</v>
          </cell>
          <cell r="F1760" t="str">
            <v>350</v>
          </cell>
          <cell r="G1760">
            <v>1</v>
          </cell>
        </row>
        <row r="1761">
          <cell r="A1761" t="str">
            <v>104538640-C30</v>
          </cell>
          <cell r="B1761" t="str">
            <v>104538640</v>
          </cell>
          <cell r="C1761" t="str">
            <v>C30</v>
          </cell>
          <cell r="D1761" t="str">
            <v>UN</v>
          </cell>
          <cell r="E1761" t="str">
            <v>HAWA</v>
          </cell>
          <cell r="F1761" t="str">
            <v>350</v>
          </cell>
          <cell r="G1761">
            <v>30</v>
          </cell>
        </row>
        <row r="1762">
          <cell r="A1762" t="str">
            <v>104538640-UN</v>
          </cell>
          <cell r="B1762" t="str">
            <v>104538640</v>
          </cell>
          <cell r="C1762" t="str">
            <v>UN</v>
          </cell>
          <cell r="D1762" t="str">
            <v>UN</v>
          </cell>
          <cell r="E1762" t="str">
            <v>HAWA</v>
          </cell>
          <cell r="F1762" t="str">
            <v>350</v>
          </cell>
          <cell r="G1762">
            <v>1</v>
          </cell>
        </row>
        <row r="1763">
          <cell r="A1763" t="str">
            <v>104538650-C15</v>
          </cell>
          <cell r="B1763" t="str">
            <v>104538650</v>
          </cell>
          <cell r="C1763" t="str">
            <v>C15</v>
          </cell>
          <cell r="D1763" t="str">
            <v>UN</v>
          </cell>
          <cell r="E1763" t="str">
            <v>HAWA</v>
          </cell>
          <cell r="F1763" t="str">
            <v>350</v>
          </cell>
          <cell r="G1763">
            <v>15</v>
          </cell>
        </row>
        <row r="1764">
          <cell r="A1764" t="str">
            <v>104538650-UN</v>
          </cell>
          <cell r="B1764" t="str">
            <v>104538650</v>
          </cell>
          <cell r="C1764" t="str">
            <v>UN</v>
          </cell>
          <cell r="D1764" t="str">
            <v>UN</v>
          </cell>
          <cell r="E1764" t="str">
            <v>HAWA</v>
          </cell>
          <cell r="F1764" t="str">
            <v>350</v>
          </cell>
          <cell r="G1764">
            <v>1</v>
          </cell>
        </row>
        <row r="1765">
          <cell r="A1765" t="str">
            <v>104538780-C02</v>
          </cell>
          <cell r="B1765" t="str">
            <v>104538780</v>
          </cell>
          <cell r="C1765" t="str">
            <v>C02</v>
          </cell>
          <cell r="D1765" t="str">
            <v>UN</v>
          </cell>
          <cell r="E1765" t="str">
            <v>HAWA</v>
          </cell>
          <cell r="F1765" t="str">
            <v>350</v>
          </cell>
          <cell r="G1765">
            <v>2</v>
          </cell>
        </row>
        <row r="1766">
          <cell r="A1766" t="str">
            <v>104538780-UN</v>
          </cell>
          <cell r="B1766" t="str">
            <v>104538780</v>
          </cell>
          <cell r="C1766" t="str">
            <v>UN</v>
          </cell>
          <cell r="D1766" t="str">
            <v>UN</v>
          </cell>
          <cell r="E1766" t="str">
            <v>HAWA</v>
          </cell>
          <cell r="F1766" t="str">
            <v>350</v>
          </cell>
          <cell r="G1766">
            <v>1</v>
          </cell>
        </row>
        <row r="1767">
          <cell r="A1767" t="str">
            <v>104538790-C02</v>
          </cell>
          <cell r="B1767" t="str">
            <v>104538790</v>
          </cell>
          <cell r="C1767" t="str">
            <v>C02</v>
          </cell>
          <cell r="D1767" t="str">
            <v>UN</v>
          </cell>
          <cell r="E1767" t="str">
            <v>HAWA</v>
          </cell>
          <cell r="F1767" t="str">
            <v>350</v>
          </cell>
          <cell r="G1767">
            <v>2</v>
          </cell>
        </row>
        <row r="1768">
          <cell r="A1768" t="str">
            <v>104538790-UN</v>
          </cell>
          <cell r="B1768" t="str">
            <v>104538790</v>
          </cell>
          <cell r="C1768" t="str">
            <v>UN</v>
          </cell>
          <cell r="D1768" t="str">
            <v>UN</v>
          </cell>
          <cell r="E1768" t="str">
            <v>HAWA</v>
          </cell>
          <cell r="F1768" t="str">
            <v>350</v>
          </cell>
          <cell r="G1768">
            <v>1</v>
          </cell>
        </row>
        <row r="1769">
          <cell r="A1769" t="str">
            <v>104538800-C02</v>
          </cell>
          <cell r="B1769" t="str">
            <v>104538800</v>
          </cell>
          <cell r="C1769" t="str">
            <v>C02</v>
          </cell>
          <cell r="D1769" t="str">
            <v>UN</v>
          </cell>
          <cell r="E1769" t="str">
            <v>HAWA</v>
          </cell>
          <cell r="F1769" t="str">
            <v>350</v>
          </cell>
          <cell r="G1769">
            <v>2</v>
          </cell>
        </row>
        <row r="1770">
          <cell r="A1770" t="str">
            <v>104538800-UN</v>
          </cell>
          <cell r="B1770" t="str">
            <v>104538800</v>
          </cell>
          <cell r="C1770" t="str">
            <v>UN</v>
          </cell>
          <cell r="D1770" t="str">
            <v>UN</v>
          </cell>
          <cell r="E1770" t="str">
            <v>HAWA</v>
          </cell>
          <cell r="F1770" t="str">
            <v>350</v>
          </cell>
          <cell r="G1770">
            <v>1</v>
          </cell>
        </row>
        <row r="1771">
          <cell r="A1771" t="str">
            <v>104538810-C02</v>
          </cell>
          <cell r="B1771" t="str">
            <v>104538810</v>
          </cell>
          <cell r="C1771" t="str">
            <v>C02</v>
          </cell>
          <cell r="D1771" t="str">
            <v>UN</v>
          </cell>
          <cell r="E1771" t="str">
            <v>HAWA</v>
          </cell>
          <cell r="F1771" t="str">
            <v>350</v>
          </cell>
          <cell r="G1771">
            <v>2</v>
          </cell>
        </row>
        <row r="1772">
          <cell r="A1772" t="str">
            <v>104538810-UN</v>
          </cell>
          <cell r="B1772" t="str">
            <v>104538810</v>
          </cell>
          <cell r="C1772" t="str">
            <v>UN</v>
          </cell>
          <cell r="D1772" t="str">
            <v>UN</v>
          </cell>
          <cell r="E1772" t="str">
            <v>HAWA</v>
          </cell>
          <cell r="F1772" t="str">
            <v>350</v>
          </cell>
          <cell r="G1772">
            <v>1</v>
          </cell>
        </row>
        <row r="1773">
          <cell r="A1773" t="str">
            <v>104538820-CJ</v>
          </cell>
          <cell r="B1773" t="str">
            <v>104538820</v>
          </cell>
          <cell r="C1773" t="str">
            <v>CJ</v>
          </cell>
          <cell r="D1773" t="str">
            <v>KG</v>
          </cell>
          <cell r="E1773" t="str">
            <v>HAWA</v>
          </cell>
          <cell r="F1773" t="str">
            <v>350</v>
          </cell>
          <cell r="G1773">
            <v>4</v>
          </cell>
        </row>
        <row r="1774">
          <cell r="A1774" t="str">
            <v>104538820-KG</v>
          </cell>
          <cell r="B1774" t="str">
            <v>104538820</v>
          </cell>
          <cell r="C1774" t="str">
            <v>KG</v>
          </cell>
          <cell r="D1774" t="str">
            <v>KG</v>
          </cell>
          <cell r="E1774" t="str">
            <v>HAWA</v>
          </cell>
          <cell r="F1774" t="str">
            <v>350</v>
          </cell>
          <cell r="G1774">
            <v>1</v>
          </cell>
        </row>
        <row r="1775">
          <cell r="A1775" t="str">
            <v>104538830-C04</v>
          </cell>
          <cell r="B1775" t="str">
            <v>104538830</v>
          </cell>
          <cell r="C1775" t="str">
            <v>C04</v>
          </cell>
          <cell r="D1775" t="str">
            <v>UN</v>
          </cell>
          <cell r="E1775" t="str">
            <v>HAWA</v>
          </cell>
          <cell r="F1775" t="str">
            <v>350</v>
          </cell>
          <cell r="G1775">
            <v>4</v>
          </cell>
        </row>
        <row r="1776">
          <cell r="A1776" t="str">
            <v>104538830-UN</v>
          </cell>
          <cell r="B1776" t="str">
            <v>104538830</v>
          </cell>
          <cell r="C1776" t="str">
            <v>UN</v>
          </cell>
          <cell r="D1776" t="str">
            <v>UN</v>
          </cell>
          <cell r="E1776" t="str">
            <v>HAWA</v>
          </cell>
          <cell r="F1776" t="str">
            <v>350</v>
          </cell>
          <cell r="G1776">
            <v>1</v>
          </cell>
        </row>
        <row r="1777">
          <cell r="A1777" t="str">
            <v>104538840-C04</v>
          </cell>
          <cell r="B1777" t="str">
            <v>104538840</v>
          </cell>
          <cell r="C1777" t="str">
            <v>C04</v>
          </cell>
          <cell r="D1777" t="str">
            <v>UN</v>
          </cell>
          <cell r="E1777" t="str">
            <v>HAWA</v>
          </cell>
          <cell r="F1777" t="str">
            <v>350</v>
          </cell>
          <cell r="G1777">
            <v>4</v>
          </cell>
        </row>
        <row r="1778">
          <cell r="A1778" t="str">
            <v>104538840-UN</v>
          </cell>
          <cell r="B1778" t="str">
            <v>104538840</v>
          </cell>
          <cell r="C1778" t="str">
            <v>UN</v>
          </cell>
          <cell r="D1778" t="str">
            <v>UN</v>
          </cell>
          <cell r="E1778" t="str">
            <v>HAWA</v>
          </cell>
          <cell r="F1778" t="str">
            <v>350</v>
          </cell>
          <cell r="G1778">
            <v>1</v>
          </cell>
        </row>
        <row r="1779">
          <cell r="A1779" t="str">
            <v>104538850-C04</v>
          </cell>
          <cell r="B1779" t="str">
            <v>104538850</v>
          </cell>
          <cell r="C1779" t="str">
            <v>C04</v>
          </cell>
          <cell r="D1779" t="str">
            <v>UN</v>
          </cell>
          <cell r="E1779" t="str">
            <v>HAWA</v>
          </cell>
          <cell r="F1779" t="str">
            <v>350</v>
          </cell>
          <cell r="G1779">
            <v>4</v>
          </cell>
        </row>
        <row r="1780">
          <cell r="A1780" t="str">
            <v>104538850-UN</v>
          </cell>
          <cell r="B1780" t="str">
            <v>104538850</v>
          </cell>
          <cell r="C1780" t="str">
            <v>UN</v>
          </cell>
          <cell r="D1780" t="str">
            <v>UN</v>
          </cell>
          <cell r="E1780" t="str">
            <v>HAWA</v>
          </cell>
          <cell r="F1780" t="str">
            <v>350</v>
          </cell>
          <cell r="G1780">
            <v>1</v>
          </cell>
        </row>
        <row r="1781">
          <cell r="A1781" t="str">
            <v>104538860-C04</v>
          </cell>
          <cell r="B1781" t="str">
            <v>104538860</v>
          </cell>
          <cell r="C1781" t="str">
            <v>C04</v>
          </cell>
          <cell r="D1781" t="str">
            <v>UN</v>
          </cell>
          <cell r="E1781" t="str">
            <v>HAWA</v>
          </cell>
          <cell r="F1781" t="str">
            <v>350</v>
          </cell>
          <cell r="G1781">
            <v>4</v>
          </cell>
        </row>
        <row r="1782">
          <cell r="A1782" t="str">
            <v>104538860-UN</v>
          </cell>
          <cell r="B1782" t="str">
            <v>104538860</v>
          </cell>
          <cell r="C1782" t="str">
            <v>UN</v>
          </cell>
          <cell r="D1782" t="str">
            <v>UN</v>
          </cell>
          <cell r="E1782" t="str">
            <v>HAWA</v>
          </cell>
          <cell r="F1782" t="str">
            <v>350</v>
          </cell>
          <cell r="G1782">
            <v>1</v>
          </cell>
        </row>
        <row r="1783">
          <cell r="A1783" t="str">
            <v>104538870-C06</v>
          </cell>
          <cell r="B1783" t="str">
            <v>104538870</v>
          </cell>
          <cell r="C1783" t="str">
            <v>C06</v>
          </cell>
          <cell r="D1783" t="str">
            <v>UN</v>
          </cell>
          <cell r="E1783" t="str">
            <v>HAWA</v>
          </cell>
          <cell r="F1783" t="str">
            <v>350</v>
          </cell>
          <cell r="G1783">
            <v>6</v>
          </cell>
        </row>
        <row r="1784">
          <cell r="A1784" t="str">
            <v>104538870-UN</v>
          </cell>
          <cell r="B1784" t="str">
            <v>104538870</v>
          </cell>
          <cell r="C1784" t="str">
            <v>UN</v>
          </cell>
          <cell r="D1784" t="str">
            <v>UN</v>
          </cell>
          <cell r="E1784" t="str">
            <v>HAWA</v>
          </cell>
          <cell r="F1784" t="str">
            <v>350</v>
          </cell>
          <cell r="G1784">
            <v>1</v>
          </cell>
        </row>
        <row r="1785">
          <cell r="A1785" t="str">
            <v>104538880-1Q</v>
          </cell>
          <cell r="B1785" t="str">
            <v>104538880</v>
          </cell>
          <cell r="C1785" t="str">
            <v>1Q</v>
          </cell>
          <cell r="D1785" t="str">
            <v>1Q</v>
          </cell>
          <cell r="E1785" t="str">
            <v>HAWA</v>
          </cell>
          <cell r="F1785" t="str">
            <v>350</v>
          </cell>
          <cell r="G1785">
            <v>1</v>
          </cell>
        </row>
        <row r="1786">
          <cell r="A1786" t="str">
            <v>104538880-5Q</v>
          </cell>
          <cell r="B1786" t="str">
            <v>104538880</v>
          </cell>
          <cell r="C1786" t="str">
            <v>5Q</v>
          </cell>
          <cell r="D1786" t="str">
            <v>1Q</v>
          </cell>
          <cell r="E1786" t="str">
            <v>HAWA</v>
          </cell>
          <cell r="F1786" t="str">
            <v>350</v>
          </cell>
          <cell r="G1786">
            <v>5</v>
          </cell>
        </row>
        <row r="1787">
          <cell r="A1787" t="str">
            <v>104538890-AJ</v>
          </cell>
          <cell r="B1787" t="str">
            <v>104538890</v>
          </cell>
          <cell r="C1787" t="str">
            <v>AJ</v>
          </cell>
          <cell r="D1787" t="str">
            <v>AJ</v>
          </cell>
          <cell r="E1787" t="str">
            <v>HAWA</v>
          </cell>
          <cell r="F1787" t="str">
            <v>350</v>
          </cell>
          <cell r="G1787">
            <v>1</v>
          </cell>
        </row>
        <row r="1788">
          <cell r="A1788" t="str">
            <v>104538910-C08</v>
          </cell>
          <cell r="B1788" t="str">
            <v>104538910</v>
          </cell>
          <cell r="C1788" t="str">
            <v>C08</v>
          </cell>
          <cell r="D1788" t="str">
            <v>UN</v>
          </cell>
          <cell r="E1788" t="str">
            <v>HAWA</v>
          </cell>
          <cell r="F1788" t="str">
            <v>350</v>
          </cell>
          <cell r="G1788">
            <v>8</v>
          </cell>
        </row>
        <row r="1789">
          <cell r="A1789" t="str">
            <v>104538910-UN</v>
          </cell>
          <cell r="B1789" t="str">
            <v>104538910</v>
          </cell>
          <cell r="C1789" t="str">
            <v>UN</v>
          </cell>
          <cell r="D1789" t="str">
            <v>UN</v>
          </cell>
          <cell r="E1789" t="str">
            <v>HAWA</v>
          </cell>
          <cell r="F1789" t="str">
            <v>350</v>
          </cell>
          <cell r="G1789">
            <v>1</v>
          </cell>
        </row>
        <row r="1790">
          <cell r="A1790" t="str">
            <v>104538930-C48</v>
          </cell>
          <cell r="B1790" t="str">
            <v>104538930</v>
          </cell>
          <cell r="C1790" t="str">
            <v>C48</v>
          </cell>
          <cell r="D1790" t="str">
            <v>UN</v>
          </cell>
          <cell r="E1790" t="str">
            <v>HAWA</v>
          </cell>
          <cell r="F1790" t="str">
            <v>350</v>
          </cell>
          <cell r="G1790">
            <v>48</v>
          </cell>
        </row>
        <row r="1791">
          <cell r="A1791" t="str">
            <v>104538930-UN</v>
          </cell>
          <cell r="B1791" t="str">
            <v>104538930</v>
          </cell>
          <cell r="C1791" t="str">
            <v>UN</v>
          </cell>
          <cell r="D1791" t="str">
            <v>UN</v>
          </cell>
          <cell r="E1791" t="str">
            <v>HAWA</v>
          </cell>
          <cell r="F1791" t="str">
            <v>350</v>
          </cell>
          <cell r="G1791">
            <v>1</v>
          </cell>
        </row>
        <row r="1792">
          <cell r="A1792" t="str">
            <v>104538940-UN</v>
          </cell>
          <cell r="B1792" t="str">
            <v>104538940</v>
          </cell>
          <cell r="C1792" t="str">
            <v>UN</v>
          </cell>
          <cell r="D1792" t="str">
            <v>UN</v>
          </cell>
          <cell r="E1792" t="str">
            <v>HAWA</v>
          </cell>
          <cell r="F1792" t="str">
            <v>350</v>
          </cell>
          <cell r="G1792">
            <v>1</v>
          </cell>
        </row>
        <row r="1793">
          <cell r="A1793" t="str">
            <v>104538950-C12</v>
          </cell>
          <cell r="B1793" t="str">
            <v>104538950</v>
          </cell>
          <cell r="C1793" t="str">
            <v>C12</v>
          </cell>
          <cell r="D1793" t="str">
            <v>UN</v>
          </cell>
          <cell r="E1793" t="str">
            <v>HAWA</v>
          </cell>
          <cell r="F1793" t="str">
            <v>350</v>
          </cell>
          <cell r="G1793">
            <v>12</v>
          </cell>
        </row>
        <row r="1794">
          <cell r="A1794" t="str">
            <v>104538950-UN</v>
          </cell>
          <cell r="B1794" t="str">
            <v>104538950</v>
          </cell>
          <cell r="C1794" t="str">
            <v>UN</v>
          </cell>
          <cell r="D1794" t="str">
            <v>UN</v>
          </cell>
          <cell r="E1794" t="str">
            <v>HAWA</v>
          </cell>
          <cell r="F1794" t="str">
            <v>350</v>
          </cell>
          <cell r="G1794">
            <v>1</v>
          </cell>
        </row>
        <row r="1795">
          <cell r="A1795" t="str">
            <v>104538960-C06</v>
          </cell>
          <cell r="B1795" t="str">
            <v>104538960</v>
          </cell>
          <cell r="C1795" t="str">
            <v>C06</v>
          </cell>
          <cell r="D1795" t="str">
            <v>UN</v>
          </cell>
          <cell r="E1795" t="str">
            <v>HAWA</v>
          </cell>
          <cell r="F1795" t="str">
            <v>350</v>
          </cell>
          <cell r="G1795">
            <v>6</v>
          </cell>
        </row>
        <row r="1796">
          <cell r="A1796" t="str">
            <v>104538960-UN</v>
          </cell>
          <cell r="B1796" t="str">
            <v>104538960</v>
          </cell>
          <cell r="C1796" t="str">
            <v>UN</v>
          </cell>
          <cell r="D1796" t="str">
            <v>UN</v>
          </cell>
          <cell r="E1796" t="str">
            <v>HAWA</v>
          </cell>
          <cell r="F1796" t="str">
            <v>350</v>
          </cell>
          <cell r="G1796">
            <v>1</v>
          </cell>
        </row>
        <row r="1797">
          <cell r="A1797" t="str">
            <v>104538970-C06</v>
          </cell>
          <cell r="B1797" t="str">
            <v>104538970</v>
          </cell>
          <cell r="C1797" t="str">
            <v>C06</v>
          </cell>
          <cell r="D1797" t="str">
            <v>UN</v>
          </cell>
          <cell r="E1797" t="str">
            <v>HAWA</v>
          </cell>
          <cell r="F1797" t="str">
            <v>350</v>
          </cell>
          <cell r="G1797">
            <v>6</v>
          </cell>
        </row>
        <row r="1798">
          <cell r="A1798" t="str">
            <v>104538970-UN</v>
          </cell>
          <cell r="B1798" t="str">
            <v>104538970</v>
          </cell>
          <cell r="C1798" t="str">
            <v>UN</v>
          </cell>
          <cell r="D1798" t="str">
            <v>UN</v>
          </cell>
          <cell r="E1798" t="str">
            <v>HAWA</v>
          </cell>
          <cell r="F1798" t="str">
            <v>350</v>
          </cell>
          <cell r="G1798">
            <v>1</v>
          </cell>
        </row>
        <row r="1799">
          <cell r="A1799" t="str">
            <v>104538980-C06</v>
          </cell>
          <cell r="B1799" t="str">
            <v>104538980</v>
          </cell>
          <cell r="C1799" t="str">
            <v>C06</v>
          </cell>
          <cell r="D1799" t="str">
            <v>UN</v>
          </cell>
          <cell r="E1799" t="str">
            <v>HAWA</v>
          </cell>
          <cell r="F1799" t="str">
            <v>350</v>
          </cell>
          <cell r="G1799">
            <v>6</v>
          </cell>
        </row>
        <row r="1800">
          <cell r="A1800" t="str">
            <v>104538980-UN</v>
          </cell>
          <cell r="B1800" t="str">
            <v>104538980</v>
          </cell>
          <cell r="C1800" t="str">
            <v>UN</v>
          </cell>
          <cell r="D1800" t="str">
            <v>UN</v>
          </cell>
          <cell r="E1800" t="str">
            <v>HAWA</v>
          </cell>
          <cell r="F1800" t="str">
            <v>350</v>
          </cell>
          <cell r="G1800">
            <v>1</v>
          </cell>
        </row>
        <row r="1801">
          <cell r="A1801" t="str">
            <v>104538990-C06</v>
          </cell>
          <cell r="B1801" t="str">
            <v>104538990</v>
          </cell>
          <cell r="C1801" t="str">
            <v>C06</v>
          </cell>
          <cell r="D1801" t="str">
            <v>UN</v>
          </cell>
          <cell r="E1801" t="str">
            <v>HAWA</v>
          </cell>
          <cell r="F1801" t="str">
            <v>350</v>
          </cell>
          <cell r="G1801">
            <v>6</v>
          </cell>
        </row>
        <row r="1802">
          <cell r="A1802" t="str">
            <v>104538990-UN</v>
          </cell>
          <cell r="B1802" t="str">
            <v>104538990</v>
          </cell>
          <cell r="C1802" t="str">
            <v>UN</v>
          </cell>
          <cell r="D1802" t="str">
            <v>UN</v>
          </cell>
          <cell r="E1802" t="str">
            <v>HAWA</v>
          </cell>
          <cell r="F1802" t="str">
            <v>350</v>
          </cell>
          <cell r="G1802">
            <v>1</v>
          </cell>
        </row>
        <row r="1803">
          <cell r="A1803" t="str">
            <v>104539000-C04</v>
          </cell>
          <cell r="B1803" t="str">
            <v>104539000</v>
          </cell>
          <cell r="C1803" t="str">
            <v>C04</v>
          </cell>
          <cell r="D1803" t="str">
            <v>UN</v>
          </cell>
          <cell r="E1803" t="str">
            <v>HAWA</v>
          </cell>
          <cell r="F1803" t="str">
            <v>350</v>
          </cell>
          <cell r="G1803">
            <v>4</v>
          </cell>
        </row>
        <row r="1804">
          <cell r="A1804" t="str">
            <v>104539000-UN</v>
          </cell>
          <cell r="B1804" t="str">
            <v>104539000</v>
          </cell>
          <cell r="C1804" t="str">
            <v>UN</v>
          </cell>
          <cell r="D1804" t="str">
            <v>UN</v>
          </cell>
          <cell r="E1804" t="str">
            <v>HAWA</v>
          </cell>
          <cell r="F1804" t="str">
            <v>350</v>
          </cell>
          <cell r="G1804">
            <v>1</v>
          </cell>
        </row>
        <row r="1805">
          <cell r="A1805" t="str">
            <v>104539010-C01</v>
          </cell>
          <cell r="B1805" t="str">
            <v>104539010</v>
          </cell>
          <cell r="C1805" t="str">
            <v>C01</v>
          </cell>
          <cell r="D1805" t="str">
            <v>UN</v>
          </cell>
          <cell r="E1805" t="str">
            <v>HAWA</v>
          </cell>
          <cell r="F1805" t="str">
            <v>350</v>
          </cell>
          <cell r="G1805">
            <v>1</v>
          </cell>
        </row>
        <row r="1806">
          <cell r="A1806" t="str">
            <v>104539010-UN</v>
          </cell>
          <cell r="B1806" t="str">
            <v>104539010</v>
          </cell>
          <cell r="C1806" t="str">
            <v>UN</v>
          </cell>
          <cell r="D1806" t="str">
            <v>UN</v>
          </cell>
          <cell r="E1806" t="str">
            <v>HAWA</v>
          </cell>
          <cell r="F1806" t="str">
            <v>350</v>
          </cell>
          <cell r="G1806">
            <v>1</v>
          </cell>
        </row>
        <row r="1807">
          <cell r="A1807" t="str">
            <v>104539020-C02</v>
          </cell>
          <cell r="B1807" t="str">
            <v>104539020</v>
          </cell>
          <cell r="C1807" t="str">
            <v>C02</v>
          </cell>
          <cell r="D1807" t="str">
            <v>UN</v>
          </cell>
          <cell r="E1807" t="str">
            <v>HAWA</v>
          </cell>
          <cell r="F1807" t="str">
            <v>350</v>
          </cell>
          <cell r="G1807">
            <v>2</v>
          </cell>
        </row>
        <row r="1808">
          <cell r="A1808" t="str">
            <v>104539020-UN</v>
          </cell>
          <cell r="B1808" t="str">
            <v>104539020</v>
          </cell>
          <cell r="C1808" t="str">
            <v>UN</v>
          </cell>
          <cell r="D1808" t="str">
            <v>UN</v>
          </cell>
          <cell r="E1808" t="str">
            <v>HAWA</v>
          </cell>
          <cell r="F1808" t="str">
            <v>350</v>
          </cell>
          <cell r="G1808">
            <v>1</v>
          </cell>
        </row>
        <row r="1809">
          <cell r="A1809" t="str">
            <v>104539030-UN</v>
          </cell>
          <cell r="B1809" t="str">
            <v>104539030</v>
          </cell>
          <cell r="C1809" t="str">
            <v>UN</v>
          </cell>
          <cell r="D1809" t="str">
            <v>UN</v>
          </cell>
          <cell r="E1809" t="str">
            <v>HAWA</v>
          </cell>
          <cell r="F1809" t="str">
            <v>350</v>
          </cell>
          <cell r="G1809">
            <v>1</v>
          </cell>
        </row>
        <row r="1810">
          <cell r="A1810" t="str">
            <v>104539040-C12</v>
          </cell>
          <cell r="B1810" t="str">
            <v>104539040</v>
          </cell>
          <cell r="C1810" t="str">
            <v>C12</v>
          </cell>
          <cell r="D1810" t="str">
            <v>UN</v>
          </cell>
          <cell r="E1810" t="str">
            <v>HAWA</v>
          </cell>
          <cell r="F1810" t="str">
            <v>350</v>
          </cell>
          <cell r="G1810">
            <v>12</v>
          </cell>
        </row>
        <row r="1811">
          <cell r="A1811" t="str">
            <v>104539040-UN</v>
          </cell>
          <cell r="B1811" t="str">
            <v>104539040</v>
          </cell>
          <cell r="C1811" t="str">
            <v>UN</v>
          </cell>
          <cell r="D1811" t="str">
            <v>UN</v>
          </cell>
          <cell r="E1811" t="str">
            <v>HAWA</v>
          </cell>
          <cell r="F1811" t="str">
            <v>350</v>
          </cell>
          <cell r="G1811">
            <v>1</v>
          </cell>
        </row>
        <row r="1812">
          <cell r="A1812" t="str">
            <v>104539050-C12</v>
          </cell>
          <cell r="B1812" t="str">
            <v>104539050</v>
          </cell>
          <cell r="C1812" t="str">
            <v>C12</v>
          </cell>
          <cell r="D1812" t="str">
            <v>UN</v>
          </cell>
          <cell r="E1812" t="str">
            <v>HAWA</v>
          </cell>
          <cell r="F1812" t="str">
            <v>350</v>
          </cell>
          <cell r="G1812">
            <v>12</v>
          </cell>
        </row>
        <row r="1813">
          <cell r="A1813" t="str">
            <v>104539050-UN</v>
          </cell>
          <cell r="B1813" t="str">
            <v>104539050</v>
          </cell>
          <cell r="C1813" t="str">
            <v>UN</v>
          </cell>
          <cell r="D1813" t="str">
            <v>UN</v>
          </cell>
          <cell r="E1813" t="str">
            <v>HAWA</v>
          </cell>
          <cell r="F1813" t="str">
            <v>350</v>
          </cell>
          <cell r="G1813">
            <v>1</v>
          </cell>
        </row>
        <row r="1814">
          <cell r="A1814" t="str">
            <v>104539060-C01</v>
          </cell>
          <cell r="B1814" t="str">
            <v>104539060</v>
          </cell>
          <cell r="C1814" t="str">
            <v>C01</v>
          </cell>
          <cell r="D1814" t="str">
            <v>UN</v>
          </cell>
          <cell r="E1814" t="str">
            <v>HAWA</v>
          </cell>
          <cell r="F1814" t="str">
            <v>350</v>
          </cell>
          <cell r="G1814">
            <v>1</v>
          </cell>
        </row>
        <row r="1815">
          <cell r="A1815" t="str">
            <v>104539060-UN</v>
          </cell>
          <cell r="B1815" t="str">
            <v>104539060</v>
          </cell>
          <cell r="C1815" t="str">
            <v>UN</v>
          </cell>
          <cell r="D1815" t="str">
            <v>UN</v>
          </cell>
          <cell r="E1815" t="str">
            <v>HAWA</v>
          </cell>
          <cell r="F1815" t="str">
            <v>350</v>
          </cell>
          <cell r="G1815">
            <v>1</v>
          </cell>
        </row>
        <row r="1816">
          <cell r="A1816" t="str">
            <v>104539070-C06</v>
          </cell>
          <cell r="B1816" t="str">
            <v>104539070</v>
          </cell>
          <cell r="C1816" t="str">
            <v>C06</v>
          </cell>
          <cell r="D1816" t="str">
            <v>UN</v>
          </cell>
          <cell r="E1816" t="str">
            <v>HAWA</v>
          </cell>
          <cell r="F1816" t="str">
            <v>350</v>
          </cell>
          <cell r="G1816">
            <v>6</v>
          </cell>
        </row>
        <row r="1817">
          <cell r="A1817" t="str">
            <v>104539070-UN</v>
          </cell>
          <cell r="B1817" t="str">
            <v>104539070</v>
          </cell>
          <cell r="C1817" t="str">
            <v>UN</v>
          </cell>
          <cell r="D1817" t="str">
            <v>UN</v>
          </cell>
          <cell r="E1817" t="str">
            <v>HAWA</v>
          </cell>
          <cell r="F1817" t="str">
            <v>350</v>
          </cell>
          <cell r="G1817">
            <v>1</v>
          </cell>
        </row>
        <row r="1818">
          <cell r="A1818" t="str">
            <v>104539080-C06</v>
          </cell>
          <cell r="B1818" t="str">
            <v>104539080</v>
          </cell>
          <cell r="C1818" t="str">
            <v>C06</v>
          </cell>
          <cell r="D1818" t="str">
            <v>UN</v>
          </cell>
          <cell r="E1818" t="str">
            <v>HAWA</v>
          </cell>
          <cell r="F1818" t="str">
            <v>350</v>
          </cell>
          <cell r="G1818">
            <v>6</v>
          </cell>
        </row>
        <row r="1819">
          <cell r="A1819" t="str">
            <v>104539080-UN</v>
          </cell>
          <cell r="B1819" t="str">
            <v>104539080</v>
          </cell>
          <cell r="C1819" t="str">
            <v>UN</v>
          </cell>
          <cell r="D1819" t="str">
            <v>UN</v>
          </cell>
          <cell r="E1819" t="str">
            <v>HAWA</v>
          </cell>
          <cell r="F1819" t="str">
            <v>350</v>
          </cell>
          <cell r="G1819">
            <v>1</v>
          </cell>
        </row>
        <row r="1820">
          <cell r="A1820" t="str">
            <v>104539090-C01</v>
          </cell>
          <cell r="B1820" t="str">
            <v>104539090</v>
          </cell>
          <cell r="C1820" t="str">
            <v>C01</v>
          </cell>
          <cell r="D1820" t="str">
            <v>UN</v>
          </cell>
          <cell r="E1820" t="str">
            <v>HAWA</v>
          </cell>
          <cell r="F1820" t="str">
            <v>350</v>
          </cell>
          <cell r="G1820">
            <v>1</v>
          </cell>
        </row>
        <row r="1821">
          <cell r="A1821" t="str">
            <v>104539090-UN</v>
          </cell>
          <cell r="B1821" t="str">
            <v>104539090</v>
          </cell>
          <cell r="C1821" t="str">
            <v>UN</v>
          </cell>
          <cell r="D1821" t="str">
            <v>UN</v>
          </cell>
          <cell r="E1821" t="str">
            <v>HAWA</v>
          </cell>
          <cell r="F1821" t="str">
            <v>350</v>
          </cell>
          <cell r="G1821">
            <v>1</v>
          </cell>
        </row>
        <row r="1822">
          <cell r="A1822" t="str">
            <v>104539110-UN</v>
          </cell>
          <cell r="B1822" t="str">
            <v>104539110</v>
          </cell>
          <cell r="C1822" t="str">
            <v>UN</v>
          </cell>
          <cell r="D1822" t="str">
            <v>UN</v>
          </cell>
          <cell r="E1822" t="str">
            <v>HAWA</v>
          </cell>
          <cell r="F1822" t="str">
            <v>350</v>
          </cell>
          <cell r="G1822">
            <v>1</v>
          </cell>
        </row>
        <row r="1823">
          <cell r="A1823" t="str">
            <v>104539120-C05</v>
          </cell>
          <cell r="B1823" t="str">
            <v>104539120</v>
          </cell>
          <cell r="C1823" t="str">
            <v>C05</v>
          </cell>
          <cell r="D1823" t="str">
            <v>UN</v>
          </cell>
          <cell r="E1823" t="str">
            <v>HAWA</v>
          </cell>
          <cell r="F1823" t="str">
            <v>350</v>
          </cell>
          <cell r="G1823">
            <v>5</v>
          </cell>
        </row>
        <row r="1824">
          <cell r="A1824" t="str">
            <v>104539120-UN</v>
          </cell>
          <cell r="B1824" t="str">
            <v>104539120</v>
          </cell>
          <cell r="C1824" t="str">
            <v>UN</v>
          </cell>
          <cell r="D1824" t="str">
            <v>UN</v>
          </cell>
          <cell r="E1824" t="str">
            <v>HAWA</v>
          </cell>
          <cell r="F1824" t="str">
            <v>350</v>
          </cell>
          <cell r="G1824">
            <v>1</v>
          </cell>
        </row>
        <row r="1825">
          <cell r="A1825" t="str">
            <v>104539160-C06</v>
          </cell>
          <cell r="B1825" t="str">
            <v>104539160</v>
          </cell>
          <cell r="C1825" t="str">
            <v>C06</v>
          </cell>
          <cell r="D1825" t="str">
            <v>UN</v>
          </cell>
          <cell r="E1825" t="str">
            <v>HAWA</v>
          </cell>
          <cell r="F1825" t="str">
            <v>350</v>
          </cell>
          <cell r="G1825">
            <v>6</v>
          </cell>
        </row>
        <row r="1826">
          <cell r="A1826" t="str">
            <v>104539160-UN</v>
          </cell>
          <cell r="B1826" t="str">
            <v>104539160</v>
          </cell>
          <cell r="C1826" t="str">
            <v>UN</v>
          </cell>
          <cell r="D1826" t="str">
            <v>UN</v>
          </cell>
          <cell r="E1826" t="str">
            <v>HAWA</v>
          </cell>
          <cell r="F1826" t="str">
            <v>350</v>
          </cell>
          <cell r="G1826">
            <v>1</v>
          </cell>
        </row>
        <row r="1827">
          <cell r="A1827" t="str">
            <v>104539180-C05</v>
          </cell>
          <cell r="B1827" t="str">
            <v>104539180</v>
          </cell>
          <cell r="C1827" t="str">
            <v>C05</v>
          </cell>
          <cell r="D1827" t="str">
            <v>UN</v>
          </cell>
          <cell r="E1827" t="str">
            <v>HAWA</v>
          </cell>
          <cell r="F1827" t="str">
            <v>350</v>
          </cell>
          <cell r="G1827">
            <v>5</v>
          </cell>
        </row>
        <row r="1828">
          <cell r="A1828" t="str">
            <v>104539180-UN</v>
          </cell>
          <cell r="B1828" t="str">
            <v>104539180</v>
          </cell>
          <cell r="C1828" t="str">
            <v>UN</v>
          </cell>
          <cell r="D1828" t="str">
            <v>UN</v>
          </cell>
          <cell r="E1828" t="str">
            <v>HAWA</v>
          </cell>
          <cell r="F1828" t="str">
            <v>350</v>
          </cell>
          <cell r="G1828">
            <v>1</v>
          </cell>
        </row>
        <row r="1829">
          <cell r="A1829" t="str">
            <v>104539190-C05</v>
          </cell>
          <cell r="B1829" t="str">
            <v>104539190</v>
          </cell>
          <cell r="C1829" t="str">
            <v>C05</v>
          </cell>
          <cell r="D1829" t="str">
            <v>UN</v>
          </cell>
          <cell r="E1829" t="str">
            <v>HAWA</v>
          </cell>
          <cell r="F1829" t="str">
            <v>350</v>
          </cell>
          <cell r="G1829">
            <v>5</v>
          </cell>
        </row>
        <row r="1830">
          <cell r="A1830" t="str">
            <v>104539190-UN</v>
          </cell>
          <cell r="B1830" t="str">
            <v>104539190</v>
          </cell>
          <cell r="C1830" t="str">
            <v>UN</v>
          </cell>
          <cell r="D1830" t="str">
            <v>UN</v>
          </cell>
          <cell r="E1830" t="str">
            <v>HAWA</v>
          </cell>
          <cell r="F1830" t="str">
            <v>350</v>
          </cell>
          <cell r="G1830">
            <v>1</v>
          </cell>
        </row>
        <row r="1831">
          <cell r="A1831" t="str">
            <v>104539200-C12</v>
          </cell>
          <cell r="B1831" t="str">
            <v>104539200</v>
          </cell>
          <cell r="C1831" t="str">
            <v>C12</v>
          </cell>
          <cell r="D1831" t="str">
            <v>UN</v>
          </cell>
          <cell r="E1831" t="str">
            <v>HAWA</v>
          </cell>
          <cell r="F1831" t="str">
            <v>350</v>
          </cell>
          <cell r="G1831">
            <v>12</v>
          </cell>
        </row>
        <row r="1832">
          <cell r="A1832" t="str">
            <v>104539200-UN</v>
          </cell>
          <cell r="B1832" t="str">
            <v>104539200</v>
          </cell>
          <cell r="C1832" t="str">
            <v>UN</v>
          </cell>
          <cell r="D1832" t="str">
            <v>UN</v>
          </cell>
          <cell r="E1832" t="str">
            <v>HAWA</v>
          </cell>
          <cell r="F1832" t="str">
            <v>350</v>
          </cell>
          <cell r="G1832">
            <v>1</v>
          </cell>
        </row>
        <row r="1833">
          <cell r="A1833" t="str">
            <v>104539210-C12</v>
          </cell>
          <cell r="B1833" t="str">
            <v>104539210</v>
          </cell>
          <cell r="C1833" t="str">
            <v>C12</v>
          </cell>
          <cell r="D1833" t="str">
            <v>UN</v>
          </cell>
          <cell r="E1833" t="str">
            <v>HAWA</v>
          </cell>
          <cell r="F1833" t="str">
            <v>350</v>
          </cell>
          <cell r="G1833">
            <v>12</v>
          </cell>
        </row>
        <row r="1834">
          <cell r="A1834" t="str">
            <v>104539210-UN</v>
          </cell>
          <cell r="B1834" t="str">
            <v>104539210</v>
          </cell>
          <cell r="C1834" t="str">
            <v>UN</v>
          </cell>
          <cell r="D1834" t="str">
            <v>UN</v>
          </cell>
          <cell r="E1834" t="str">
            <v>HAWA</v>
          </cell>
          <cell r="F1834" t="str">
            <v>350</v>
          </cell>
          <cell r="G1834">
            <v>1</v>
          </cell>
        </row>
        <row r="1835">
          <cell r="A1835" t="str">
            <v>104539220-C06</v>
          </cell>
          <cell r="B1835" t="str">
            <v>104539220</v>
          </cell>
          <cell r="C1835" t="str">
            <v>C06</v>
          </cell>
          <cell r="D1835" t="str">
            <v>UN</v>
          </cell>
          <cell r="E1835" t="str">
            <v>HAWA</v>
          </cell>
          <cell r="F1835" t="str">
            <v>350</v>
          </cell>
          <cell r="G1835">
            <v>6</v>
          </cell>
        </row>
        <row r="1836">
          <cell r="A1836" t="str">
            <v>104539220-UN</v>
          </cell>
          <cell r="B1836" t="str">
            <v>104539220</v>
          </cell>
          <cell r="C1836" t="str">
            <v>UN</v>
          </cell>
          <cell r="D1836" t="str">
            <v>UN</v>
          </cell>
          <cell r="E1836" t="str">
            <v>HAWA</v>
          </cell>
          <cell r="F1836" t="str">
            <v>350</v>
          </cell>
          <cell r="G1836">
            <v>1</v>
          </cell>
        </row>
        <row r="1837">
          <cell r="A1837" t="str">
            <v>104539250-C03</v>
          </cell>
          <cell r="B1837" t="str">
            <v>104539250</v>
          </cell>
          <cell r="C1837" t="str">
            <v>C03</v>
          </cell>
          <cell r="D1837" t="str">
            <v>UN</v>
          </cell>
          <cell r="E1837" t="str">
            <v>HAWA</v>
          </cell>
          <cell r="F1837" t="str">
            <v>350</v>
          </cell>
          <cell r="G1837">
            <v>3</v>
          </cell>
        </row>
        <row r="1838">
          <cell r="A1838" t="str">
            <v>104539250-UN</v>
          </cell>
          <cell r="B1838" t="str">
            <v>104539250</v>
          </cell>
          <cell r="C1838" t="str">
            <v>UN</v>
          </cell>
          <cell r="D1838" t="str">
            <v>UN</v>
          </cell>
          <cell r="E1838" t="str">
            <v>HAWA</v>
          </cell>
          <cell r="F1838" t="str">
            <v>350</v>
          </cell>
          <cell r="G1838">
            <v>1</v>
          </cell>
        </row>
        <row r="1839">
          <cell r="A1839" t="str">
            <v>104539270-C24</v>
          </cell>
          <cell r="B1839" t="str">
            <v>104539270</v>
          </cell>
          <cell r="C1839" t="str">
            <v>C24</v>
          </cell>
          <cell r="D1839" t="str">
            <v>UN</v>
          </cell>
          <cell r="E1839" t="str">
            <v>HAWA</v>
          </cell>
          <cell r="F1839" t="str">
            <v>350</v>
          </cell>
          <cell r="G1839">
            <v>24</v>
          </cell>
        </row>
        <row r="1840">
          <cell r="A1840" t="str">
            <v>104539270-UN</v>
          </cell>
          <cell r="B1840" t="str">
            <v>104539270</v>
          </cell>
          <cell r="C1840" t="str">
            <v>UN</v>
          </cell>
          <cell r="D1840" t="str">
            <v>UN</v>
          </cell>
          <cell r="E1840" t="str">
            <v>HAWA</v>
          </cell>
          <cell r="F1840" t="str">
            <v>350</v>
          </cell>
          <cell r="G1840">
            <v>1</v>
          </cell>
        </row>
        <row r="1841">
          <cell r="A1841" t="str">
            <v>104539280-C30</v>
          </cell>
          <cell r="B1841" t="str">
            <v>104539280</v>
          </cell>
          <cell r="C1841" t="str">
            <v>C30</v>
          </cell>
          <cell r="D1841" t="str">
            <v>UN</v>
          </cell>
          <cell r="E1841" t="str">
            <v>HAWA</v>
          </cell>
          <cell r="F1841" t="str">
            <v>350</v>
          </cell>
          <cell r="G1841">
            <v>30</v>
          </cell>
        </row>
        <row r="1842">
          <cell r="A1842" t="str">
            <v>104539280-UN</v>
          </cell>
          <cell r="B1842" t="str">
            <v>104539280</v>
          </cell>
          <cell r="C1842" t="str">
            <v>UN</v>
          </cell>
          <cell r="D1842" t="str">
            <v>UN</v>
          </cell>
          <cell r="E1842" t="str">
            <v>HAWA</v>
          </cell>
          <cell r="F1842" t="str">
            <v>350</v>
          </cell>
          <cell r="G1842">
            <v>1</v>
          </cell>
        </row>
        <row r="1843">
          <cell r="A1843" t="str">
            <v>104539330-C40</v>
          </cell>
          <cell r="B1843" t="str">
            <v>104539330</v>
          </cell>
          <cell r="C1843" t="str">
            <v>C40</v>
          </cell>
          <cell r="D1843" t="str">
            <v>UN</v>
          </cell>
          <cell r="E1843" t="str">
            <v>HAWA</v>
          </cell>
          <cell r="F1843" t="str">
            <v>430</v>
          </cell>
          <cell r="G1843">
            <v>40</v>
          </cell>
        </row>
        <row r="1844">
          <cell r="A1844" t="str">
            <v>104539330-D08</v>
          </cell>
          <cell r="B1844" t="str">
            <v>104539330</v>
          </cell>
          <cell r="C1844" t="str">
            <v>D08</v>
          </cell>
          <cell r="D1844" t="str">
            <v>UN</v>
          </cell>
          <cell r="E1844" t="str">
            <v>HAWA</v>
          </cell>
          <cell r="F1844" t="str">
            <v>430</v>
          </cell>
          <cell r="G1844">
            <v>8</v>
          </cell>
        </row>
        <row r="1845">
          <cell r="A1845" t="str">
            <v>104539330-UN</v>
          </cell>
          <cell r="B1845" t="str">
            <v>104539330</v>
          </cell>
          <cell r="C1845" t="str">
            <v>UN</v>
          </cell>
          <cell r="D1845" t="str">
            <v>UN</v>
          </cell>
          <cell r="E1845" t="str">
            <v>HAWA</v>
          </cell>
          <cell r="F1845" t="str">
            <v>430</v>
          </cell>
          <cell r="G1845">
            <v>1</v>
          </cell>
        </row>
        <row r="1846">
          <cell r="A1846" t="str">
            <v>104539340-C04</v>
          </cell>
          <cell r="B1846" t="str">
            <v>104539340</v>
          </cell>
          <cell r="C1846" t="str">
            <v>C04</v>
          </cell>
          <cell r="D1846" t="str">
            <v>UN</v>
          </cell>
          <cell r="E1846" t="str">
            <v>HAWA</v>
          </cell>
          <cell r="F1846" t="str">
            <v>350</v>
          </cell>
          <cell r="G1846">
            <v>4</v>
          </cell>
        </row>
        <row r="1847">
          <cell r="A1847" t="str">
            <v>104539340-UN</v>
          </cell>
          <cell r="B1847" t="str">
            <v>104539340</v>
          </cell>
          <cell r="C1847" t="str">
            <v>UN</v>
          </cell>
          <cell r="D1847" t="str">
            <v>UN</v>
          </cell>
          <cell r="E1847" t="str">
            <v>HAWA</v>
          </cell>
          <cell r="F1847" t="str">
            <v>350</v>
          </cell>
          <cell r="G1847">
            <v>1</v>
          </cell>
        </row>
        <row r="1848">
          <cell r="A1848" t="str">
            <v>104539350-C48</v>
          </cell>
          <cell r="B1848" t="str">
            <v>104539350</v>
          </cell>
          <cell r="C1848" t="str">
            <v>C48</v>
          </cell>
          <cell r="D1848" t="str">
            <v>UN</v>
          </cell>
          <cell r="E1848" t="str">
            <v>HAWA</v>
          </cell>
          <cell r="F1848" t="str">
            <v>350</v>
          </cell>
          <cell r="G1848">
            <v>48</v>
          </cell>
        </row>
        <row r="1849">
          <cell r="A1849" t="str">
            <v>104539350-UN</v>
          </cell>
          <cell r="B1849" t="str">
            <v>104539350</v>
          </cell>
          <cell r="C1849" t="str">
            <v>UN</v>
          </cell>
          <cell r="D1849" t="str">
            <v>UN</v>
          </cell>
          <cell r="E1849" t="str">
            <v>HAWA</v>
          </cell>
          <cell r="F1849" t="str">
            <v>350</v>
          </cell>
          <cell r="G1849">
            <v>1</v>
          </cell>
        </row>
        <row r="1850">
          <cell r="A1850" t="str">
            <v>104539360-C24</v>
          </cell>
          <cell r="B1850" t="str">
            <v>104539360</v>
          </cell>
          <cell r="C1850" t="str">
            <v>C24</v>
          </cell>
          <cell r="D1850" t="str">
            <v>UN</v>
          </cell>
          <cell r="E1850" t="str">
            <v>HAWA</v>
          </cell>
          <cell r="F1850" t="str">
            <v>350</v>
          </cell>
          <cell r="G1850">
            <v>24</v>
          </cell>
        </row>
        <row r="1851">
          <cell r="A1851" t="str">
            <v>104539360-UN</v>
          </cell>
          <cell r="B1851" t="str">
            <v>104539360</v>
          </cell>
          <cell r="C1851" t="str">
            <v>UN</v>
          </cell>
          <cell r="D1851" t="str">
            <v>UN</v>
          </cell>
          <cell r="E1851" t="str">
            <v>HAWA</v>
          </cell>
          <cell r="F1851" t="str">
            <v>350</v>
          </cell>
          <cell r="G1851">
            <v>1</v>
          </cell>
        </row>
        <row r="1852">
          <cell r="A1852" t="str">
            <v>104539370-C12</v>
          </cell>
          <cell r="B1852" t="str">
            <v>104539370</v>
          </cell>
          <cell r="C1852" t="str">
            <v>C12</v>
          </cell>
          <cell r="D1852" t="str">
            <v>UN</v>
          </cell>
          <cell r="E1852" t="str">
            <v>HAWA</v>
          </cell>
          <cell r="F1852" t="str">
            <v>350</v>
          </cell>
          <cell r="G1852">
            <v>12</v>
          </cell>
        </row>
        <row r="1853">
          <cell r="A1853" t="str">
            <v>104539370-UN</v>
          </cell>
          <cell r="B1853" t="str">
            <v>104539370</v>
          </cell>
          <cell r="C1853" t="str">
            <v>UN</v>
          </cell>
          <cell r="D1853" t="str">
            <v>UN</v>
          </cell>
          <cell r="E1853" t="str">
            <v>HAWA</v>
          </cell>
          <cell r="F1853" t="str">
            <v>350</v>
          </cell>
          <cell r="G1853">
            <v>1</v>
          </cell>
        </row>
        <row r="1854">
          <cell r="A1854" t="str">
            <v>104539390-C09</v>
          </cell>
          <cell r="B1854" t="str">
            <v>104539390</v>
          </cell>
          <cell r="C1854" t="str">
            <v>C09</v>
          </cell>
          <cell r="D1854" t="str">
            <v>UN</v>
          </cell>
          <cell r="E1854" t="str">
            <v>HAWA</v>
          </cell>
          <cell r="F1854" t="str">
            <v>350</v>
          </cell>
          <cell r="G1854">
            <v>9</v>
          </cell>
        </row>
        <row r="1855">
          <cell r="A1855" t="str">
            <v>104539390-UN</v>
          </cell>
          <cell r="B1855" t="str">
            <v>104539390</v>
          </cell>
          <cell r="C1855" t="str">
            <v>UN</v>
          </cell>
          <cell r="D1855" t="str">
            <v>UN</v>
          </cell>
          <cell r="E1855" t="str">
            <v>HAWA</v>
          </cell>
          <cell r="F1855" t="str">
            <v>350</v>
          </cell>
          <cell r="G1855">
            <v>1</v>
          </cell>
        </row>
        <row r="1856">
          <cell r="A1856" t="str">
            <v>104539400-UN</v>
          </cell>
          <cell r="B1856" t="str">
            <v>104539400</v>
          </cell>
          <cell r="C1856" t="str">
            <v>UN</v>
          </cell>
          <cell r="D1856" t="str">
            <v>UN</v>
          </cell>
          <cell r="E1856" t="str">
            <v>HAWA</v>
          </cell>
          <cell r="F1856" t="str">
            <v>350</v>
          </cell>
          <cell r="G1856">
            <v>1</v>
          </cell>
        </row>
        <row r="1857">
          <cell r="A1857" t="str">
            <v>104539410-C22</v>
          </cell>
          <cell r="B1857" t="str">
            <v>104539410</v>
          </cell>
          <cell r="C1857" t="str">
            <v>C22</v>
          </cell>
          <cell r="D1857" t="str">
            <v>UN</v>
          </cell>
          <cell r="E1857" t="str">
            <v>HAWA</v>
          </cell>
          <cell r="F1857" t="str">
            <v>350</v>
          </cell>
          <cell r="G1857">
            <v>22</v>
          </cell>
        </row>
        <row r="1858">
          <cell r="A1858" t="str">
            <v>104539410-UN</v>
          </cell>
          <cell r="B1858" t="str">
            <v>104539410</v>
          </cell>
          <cell r="C1858" t="str">
            <v>UN</v>
          </cell>
          <cell r="D1858" t="str">
            <v>UN</v>
          </cell>
          <cell r="E1858" t="str">
            <v>HAWA</v>
          </cell>
          <cell r="F1858" t="str">
            <v>350</v>
          </cell>
          <cell r="G1858">
            <v>1</v>
          </cell>
        </row>
        <row r="1859">
          <cell r="A1859" t="str">
            <v>104539420-C22</v>
          </cell>
          <cell r="B1859" t="str">
            <v>104539420</v>
          </cell>
          <cell r="C1859" t="str">
            <v>C22</v>
          </cell>
          <cell r="D1859" t="str">
            <v>UN</v>
          </cell>
          <cell r="E1859" t="str">
            <v>HAWA</v>
          </cell>
          <cell r="F1859" t="str">
            <v>350</v>
          </cell>
          <cell r="G1859">
            <v>22</v>
          </cell>
        </row>
        <row r="1860">
          <cell r="A1860" t="str">
            <v>104539420-UN</v>
          </cell>
          <cell r="B1860" t="str">
            <v>104539420</v>
          </cell>
          <cell r="C1860" t="str">
            <v>UN</v>
          </cell>
          <cell r="D1860" t="str">
            <v>UN</v>
          </cell>
          <cell r="E1860" t="str">
            <v>HAWA</v>
          </cell>
          <cell r="F1860" t="str">
            <v>350</v>
          </cell>
          <cell r="G1860">
            <v>1</v>
          </cell>
        </row>
        <row r="1861">
          <cell r="A1861" t="str">
            <v>104539430-UN</v>
          </cell>
          <cell r="B1861" t="str">
            <v>104539430</v>
          </cell>
          <cell r="C1861" t="str">
            <v>UN</v>
          </cell>
          <cell r="D1861" t="str">
            <v>UN</v>
          </cell>
          <cell r="E1861" t="str">
            <v>HAWA</v>
          </cell>
          <cell r="F1861" t="str">
            <v>350</v>
          </cell>
          <cell r="G1861">
            <v>1</v>
          </cell>
        </row>
        <row r="1862">
          <cell r="A1862" t="str">
            <v>104539440-C12</v>
          </cell>
          <cell r="B1862" t="str">
            <v>104539440</v>
          </cell>
          <cell r="C1862" t="str">
            <v>C12</v>
          </cell>
          <cell r="D1862" t="str">
            <v>UN</v>
          </cell>
          <cell r="E1862" t="str">
            <v>HAWA</v>
          </cell>
          <cell r="F1862" t="str">
            <v>350</v>
          </cell>
          <cell r="G1862">
            <v>12</v>
          </cell>
        </row>
        <row r="1863">
          <cell r="A1863" t="str">
            <v>104539440-UN</v>
          </cell>
          <cell r="B1863" t="str">
            <v>104539440</v>
          </cell>
          <cell r="C1863" t="str">
            <v>UN</v>
          </cell>
          <cell r="D1863" t="str">
            <v>UN</v>
          </cell>
          <cell r="E1863" t="str">
            <v>HAWA</v>
          </cell>
          <cell r="F1863" t="str">
            <v>350</v>
          </cell>
          <cell r="G1863">
            <v>1</v>
          </cell>
        </row>
        <row r="1864">
          <cell r="A1864" t="str">
            <v>104539450-C12</v>
          </cell>
          <cell r="B1864" t="str">
            <v>104539450</v>
          </cell>
          <cell r="C1864" t="str">
            <v>C12</v>
          </cell>
          <cell r="D1864" t="str">
            <v>UN</v>
          </cell>
          <cell r="E1864" t="str">
            <v>HAWA</v>
          </cell>
          <cell r="F1864" t="str">
            <v>350</v>
          </cell>
          <cell r="G1864">
            <v>12</v>
          </cell>
        </row>
        <row r="1865">
          <cell r="A1865" t="str">
            <v>104539450-UN</v>
          </cell>
          <cell r="B1865" t="str">
            <v>104539450</v>
          </cell>
          <cell r="C1865" t="str">
            <v>UN</v>
          </cell>
          <cell r="D1865" t="str">
            <v>UN</v>
          </cell>
          <cell r="E1865" t="str">
            <v>HAWA</v>
          </cell>
          <cell r="F1865" t="str">
            <v>350</v>
          </cell>
          <cell r="G1865">
            <v>1</v>
          </cell>
        </row>
        <row r="1866">
          <cell r="A1866" t="str">
            <v>104539460-UN</v>
          </cell>
          <cell r="B1866" t="str">
            <v>104539460</v>
          </cell>
          <cell r="C1866" t="str">
            <v>UN</v>
          </cell>
          <cell r="D1866" t="str">
            <v>UN</v>
          </cell>
          <cell r="E1866" t="str">
            <v>HAWA</v>
          </cell>
          <cell r="F1866" t="str">
            <v>350</v>
          </cell>
          <cell r="G1866">
            <v>1</v>
          </cell>
        </row>
        <row r="1867">
          <cell r="A1867" t="str">
            <v>104539470-C12</v>
          </cell>
          <cell r="B1867" t="str">
            <v>104539470</v>
          </cell>
          <cell r="C1867" t="str">
            <v>C12</v>
          </cell>
          <cell r="D1867" t="str">
            <v>UN</v>
          </cell>
          <cell r="E1867" t="str">
            <v>HAWA</v>
          </cell>
          <cell r="F1867" t="str">
            <v>350</v>
          </cell>
          <cell r="G1867">
            <v>12</v>
          </cell>
        </row>
        <row r="1868">
          <cell r="A1868" t="str">
            <v>104539470-UN</v>
          </cell>
          <cell r="B1868" t="str">
            <v>104539470</v>
          </cell>
          <cell r="C1868" t="str">
            <v>UN</v>
          </cell>
          <cell r="D1868" t="str">
            <v>UN</v>
          </cell>
          <cell r="E1868" t="str">
            <v>HAWA</v>
          </cell>
          <cell r="F1868" t="str">
            <v>350</v>
          </cell>
          <cell r="G1868">
            <v>1</v>
          </cell>
        </row>
        <row r="1869">
          <cell r="A1869" t="str">
            <v>104539500-C06</v>
          </cell>
          <cell r="B1869" t="str">
            <v>104539500</v>
          </cell>
          <cell r="C1869" t="str">
            <v>C06</v>
          </cell>
          <cell r="D1869" t="str">
            <v>UN</v>
          </cell>
          <cell r="E1869" t="str">
            <v>HAWA</v>
          </cell>
          <cell r="F1869" t="str">
            <v>350</v>
          </cell>
          <cell r="G1869">
            <v>6</v>
          </cell>
        </row>
        <row r="1870">
          <cell r="A1870" t="str">
            <v>104539500-UN</v>
          </cell>
          <cell r="B1870" t="str">
            <v>104539500</v>
          </cell>
          <cell r="C1870" t="str">
            <v>UN</v>
          </cell>
          <cell r="D1870" t="str">
            <v>UN</v>
          </cell>
          <cell r="E1870" t="str">
            <v>HAWA</v>
          </cell>
          <cell r="F1870" t="str">
            <v>350</v>
          </cell>
          <cell r="G1870">
            <v>1</v>
          </cell>
        </row>
        <row r="1871">
          <cell r="A1871" t="str">
            <v>104539520-C12</v>
          </cell>
          <cell r="B1871" t="str">
            <v>104539520</v>
          </cell>
          <cell r="C1871" t="str">
            <v>C12</v>
          </cell>
          <cell r="D1871" t="str">
            <v>UN</v>
          </cell>
          <cell r="E1871" t="str">
            <v>HAWA</v>
          </cell>
          <cell r="F1871" t="str">
            <v>350</v>
          </cell>
          <cell r="G1871">
            <v>12</v>
          </cell>
        </row>
        <row r="1872">
          <cell r="A1872" t="str">
            <v>104539520-UN</v>
          </cell>
          <cell r="B1872" t="str">
            <v>104539520</v>
          </cell>
          <cell r="C1872" t="str">
            <v>UN</v>
          </cell>
          <cell r="D1872" t="str">
            <v>UN</v>
          </cell>
          <cell r="E1872" t="str">
            <v>HAWA</v>
          </cell>
          <cell r="F1872" t="str">
            <v>350</v>
          </cell>
          <cell r="G1872">
            <v>1</v>
          </cell>
        </row>
        <row r="1873">
          <cell r="A1873" t="str">
            <v>104539530-C10</v>
          </cell>
          <cell r="B1873" t="str">
            <v>104539530</v>
          </cell>
          <cell r="C1873" t="str">
            <v>C10</v>
          </cell>
          <cell r="D1873" t="str">
            <v>UN</v>
          </cell>
          <cell r="E1873" t="str">
            <v>HAWA</v>
          </cell>
          <cell r="F1873" t="str">
            <v>350</v>
          </cell>
          <cell r="G1873">
            <v>10</v>
          </cell>
        </row>
        <row r="1874">
          <cell r="A1874" t="str">
            <v>104539530-UN</v>
          </cell>
          <cell r="B1874" t="str">
            <v>104539530</v>
          </cell>
          <cell r="C1874" t="str">
            <v>UN</v>
          </cell>
          <cell r="D1874" t="str">
            <v>UN</v>
          </cell>
          <cell r="E1874" t="str">
            <v>HAWA</v>
          </cell>
          <cell r="F1874" t="str">
            <v>350</v>
          </cell>
          <cell r="G1874">
            <v>1</v>
          </cell>
        </row>
        <row r="1875">
          <cell r="A1875" t="str">
            <v>104539580-C04</v>
          </cell>
          <cell r="B1875" t="str">
            <v>104539580</v>
          </cell>
          <cell r="C1875" t="str">
            <v>C04</v>
          </cell>
          <cell r="D1875" t="str">
            <v>UN</v>
          </cell>
          <cell r="E1875" t="str">
            <v>HAWA</v>
          </cell>
          <cell r="F1875" t="str">
            <v>350</v>
          </cell>
          <cell r="G1875">
            <v>4</v>
          </cell>
        </row>
        <row r="1876">
          <cell r="A1876" t="str">
            <v>104539580-UN</v>
          </cell>
          <cell r="B1876" t="str">
            <v>104539580</v>
          </cell>
          <cell r="C1876" t="str">
            <v>UN</v>
          </cell>
          <cell r="D1876" t="str">
            <v>UN</v>
          </cell>
          <cell r="E1876" t="str">
            <v>HAWA</v>
          </cell>
          <cell r="F1876" t="str">
            <v>350</v>
          </cell>
          <cell r="G1876">
            <v>1</v>
          </cell>
        </row>
        <row r="1877">
          <cell r="A1877" t="str">
            <v>104539590-C12</v>
          </cell>
          <cell r="B1877" t="str">
            <v>104539590</v>
          </cell>
          <cell r="C1877" t="str">
            <v>C12</v>
          </cell>
          <cell r="D1877" t="str">
            <v>UN</v>
          </cell>
          <cell r="E1877" t="str">
            <v>HAWA</v>
          </cell>
          <cell r="F1877" t="str">
            <v>350</v>
          </cell>
          <cell r="G1877">
            <v>12</v>
          </cell>
        </row>
        <row r="1878">
          <cell r="A1878" t="str">
            <v>104539590-UN</v>
          </cell>
          <cell r="B1878" t="str">
            <v>104539590</v>
          </cell>
          <cell r="C1878" t="str">
            <v>UN</v>
          </cell>
          <cell r="D1878" t="str">
            <v>UN</v>
          </cell>
          <cell r="E1878" t="str">
            <v>HAWA</v>
          </cell>
          <cell r="F1878" t="str">
            <v>350</v>
          </cell>
          <cell r="G1878">
            <v>1</v>
          </cell>
        </row>
        <row r="1879">
          <cell r="A1879" t="str">
            <v>104539600-C25</v>
          </cell>
          <cell r="B1879" t="str">
            <v>104539600</v>
          </cell>
          <cell r="C1879" t="str">
            <v>C25</v>
          </cell>
          <cell r="D1879" t="str">
            <v>UN</v>
          </cell>
          <cell r="E1879" t="str">
            <v>HAWA</v>
          </cell>
          <cell r="F1879" t="str">
            <v>350</v>
          </cell>
          <cell r="G1879">
            <v>25</v>
          </cell>
        </row>
        <row r="1880">
          <cell r="A1880" t="str">
            <v>104539600-UN</v>
          </cell>
          <cell r="B1880" t="str">
            <v>104539600</v>
          </cell>
          <cell r="C1880" t="str">
            <v>UN</v>
          </cell>
          <cell r="D1880" t="str">
            <v>UN</v>
          </cell>
          <cell r="E1880" t="str">
            <v>HAWA</v>
          </cell>
          <cell r="F1880" t="str">
            <v>350</v>
          </cell>
          <cell r="G1880">
            <v>1</v>
          </cell>
        </row>
        <row r="1881">
          <cell r="A1881" t="str">
            <v>104539620-1Q</v>
          </cell>
          <cell r="B1881" t="str">
            <v>104539620</v>
          </cell>
          <cell r="C1881" t="str">
            <v>1Q</v>
          </cell>
          <cell r="D1881" t="str">
            <v>UN</v>
          </cell>
          <cell r="E1881" t="str">
            <v>HAWA</v>
          </cell>
          <cell r="F1881" t="str">
            <v>350</v>
          </cell>
          <cell r="G1881">
            <v>1000</v>
          </cell>
        </row>
        <row r="1882">
          <cell r="A1882" t="str">
            <v>104539620-UN</v>
          </cell>
          <cell r="B1882" t="str">
            <v>104539620</v>
          </cell>
          <cell r="C1882" t="str">
            <v>UN</v>
          </cell>
          <cell r="D1882" t="str">
            <v>UN</v>
          </cell>
          <cell r="E1882" t="str">
            <v>HAWA</v>
          </cell>
          <cell r="F1882" t="str">
            <v>350</v>
          </cell>
          <cell r="G1882">
            <v>1</v>
          </cell>
        </row>
        <row r="1883">
          <cell r="A1883" t="str">
            <v>104539630-1Q</v>
          </cell>
          <cell r="B1883" t="str">
            <v>104539630</v>
          </cell>
          <cell r="C1883" t="str">
            <v>1Q</v>
          </cell>
          <cell r="D1883" t="str">
            <v>UN</v>
          </cell>
          <cell r="E1883" t="str">
            <v>HAWA</v>
          </cell>
          <cell r="F1883" t="str">
            <v>350</v>
          </cell>
          <cell r="G1883">
            <v>1000</v>
          </cell>
        </row>
        <row r="1884">
          <cell r="A1884" t="str">
            <v>104539630-UN</v>
          </cell>
          <cell r="B1884" t="str">
            <v>104539630</v>
          </cell>
          <cell r="C1884" t="str">
            <v>UN</v>
          </cell>
          <cell r="D1884" t="str">
            <v>UN</v>
          </cell>
          <cell r="E1884" t="str">
            <v>HAWA</v>
          </cell>
          <cell r="F1884" t="str">
            <v>350</v>
          </cell>
          <cell r="G1884">
            <v>1</v>
          </cell>
        </row>
        <row r="1885">
          <cell r="A1885" t="str">
            <v>104539640-1Q</v>
          </cell>
          <cell r="B1885" t="str">
            <v>104539640</v>
          </cell>
          <cell r="C1885" t="str">
            <v>1Q</v>
          </cell>
          <cell r="D1885" t="str">
            <v>UN</v>
          </cell>
          <cell r="E1885" t="str">
            <v>HAWA</v>
          </cell>
          <cell r="F1885" t="str">
            <v>350</v>
          </cell>
          <cell r="G1885">
            <v>1000</v>
          </cell>
        </row>
        <row r="1886">
          <cell r="A1886" t="str">
            <v>104539640-UN</v>
          </cell>
          <cell r="B1886" t="str">
            <v>104539640</v>
          </cell>
          <cell r="C1886" t="str">
            <v>UN</v>
          </cell>
          <cell r="D1886" t="str">
            <v>UN</v>
          </cell>
          <cell r="E1886" t="str">
            <v>HAWA</v>
          </cell>
          <cell r="F1886" t="str">
            <v>350</v>
          </cell>
          <cell r="G1886">
            <v>1</v>
          </cell>
        </row>
        <row r="1887">
          <cell r="A1887" t="str">
            <v>104539650-UN</v>
          </cell>
          <cell r="B1887" t="str">
            <v>104539650</v>
          </cell>
          <cell r="C1887" t="str">
            <v>UN</v>
          </cell>
          <cell r="D1887" t="str">
            <v>UN</v>
          </cell>
          <cell r="E1887" t="str">
            <v>HAWA</v>
          </cell>
          <cell r="F1887" t="str">
            <v>350</v>
          </cell>
          <cell r="G1887">
            <v>1</v>
          </cell>
        </row>
        <row r="1888">
          <cell r="A1888" t="str">
            <v>104539650-V00</v>
          </cell>
          <cell r="B1888" t="str">
            <v>104539650</v>
          </cell>
          <cell r="C1888" t="str">
            <v>V00</v>
          </cell>
          <cell r="D1888" t="str">
            <v>UN</v>
          </cell>
          <cell r="E1888" t="str">
            <v>HAWA</v>
          </cell>
          <cell r="F1888" t="str">
            <v>350</v>
          </cell>
          <cell r="G1888">
            <v>500</v>
          </cell>
        </row>
        <row r="1889">
          <cell r="A1889" t="str">
            <v>104539660-UN</v>
          </cell>
          <cell r="B1889" t="str">
            <v>104539660</v>
          </cell>
          <cell r="C1889" t="str">
            <v>UN</v>
          </cell>
          <cell r="D1889" t="str">
            <v>UN</v>
          </cell>
          <cell r="E1889" t="str">
            <v>HAWA</v>
          </cell>
          <cell r="F1889" t="str">
            <v>350</v>
          </cell>
          <cell r="G1889">
            <v>1</v>
          </cell>
        </row>
        <row r="1890">
          <cell r="A1890" t="str">
            <v>104539660-V00</v>
          </cell>
          <cell r="B1890" t="str">
            <v>104539660</v>
          </cell>
          <cell r="C1890" t="str">
            <v>V00</v>
          </cell>
          <cell r="D1890" t="str">
            <v>UN</v>
          </cell>
          <cell r="E1890" t="str">
            <v>HAWA</v>
          </cell>
          <cell r="F1890" t="str">
            <v>350</v>
          </cell>
          <cell r="G1890">
            <v>500</v>
          </cell>
        </row>
        <row r="1891">
          <cell r="A1891" t="str">
            <v>104539670-CJ</v>
          </cell>
          <cell r="B1891" t="str">
            <v>104539670</v>
          </cell>
          <cell r="C1891" t="str">
            <v>CJ</v>
          </cell>
          <cell r="D1891" t="str">
            <v>KG</v>
          </cell>
          <cell r="E1891" t="str">
            <v>HAWA</v>
          </cell>
          <cell r="F1891" t="str">
            <v>350</v>
          </cell>
          <cell r="G1891">
            <v>21</v>
          </cell>
        </row>
        <row r="1892">
          <cell r="A1892" t="str">
            <v>104539670-KG</v>
          </cell>
          <cell r="B1892" t="str">
            <v>104539670</v>
          </cell>
          <cell r="C1892" t="str">
            <v>KG</v>
          </cell>
          <cell r="D1892" t="str">
            <v>KG</v>
          </cell>
          <cell r="E1892" t="str">
            <v>HAWA</v>
          </cell>
          <cell r="F1892" t="str">
            <v>350</v>
          </cell>
          <cell r="G1892">
            <v>1</v>
          </cell>
        </row>
        <row r="1893">
          <cell r="A1893" t="str">
            <v>104539680-CJ</v>
          </cell>
          <cell r="B1893" t="str">
            <v>104539680</v>
          </cell>
          <cell r="C1893" t="str">
            <v>CJ</v>
          </cell>
          <cell r="D1893" t="str">
            <v>KG</v>
          </cell>
          <cell r="E1893" t="str">
            <v>HAWA</v>
          </cell>
          <cell r="F1893" t="str">
            <v>350</v>
          </cell>
          <cell r="G1893">
            <v>21</v>
          </cell>
        </row>
        <row r="1894">
          <cell r="A1894" t="str">
            <v>104539680-KG</v>
          </cell>
          <cell r="B1894" t="str">
            <v>104539680</v>
          </cell>
          <cell r="C1894" t="str">
            <v>KG</v>
          </cell>
          <cell r="D1894" t="str">
            <v>KG</v>
          </cell>
          <cell r="E1894" t="str">
            <v>HAWA</v>
          </cell>
          <cell r="F1894" t="str">
            <v>350</v>
          </cell>
          <cell r="G1894">
            <v>1</v>
          </cell>
        </row>
        <row r="1895">
          <cell r="A1895" t="str">
            <v>104539690-CJ</v>
          </cell>
          <cell r="B1895" t="str">
            <v>104539690</v>
          </cell>
          <cell r="C1895" t="str">
            <v>CJ</v>
          </cell>
          <cell r="D1895" t="str">
            <v>KG</v>
          </cell>
          <cell r="E1895" t="str">
            <v>HAWA</v>
          </cell>
          <cell r="F1895" t="str">
            <v>350</v>
          </cell>
          <cell r="G1895">
            <v>21</v>
          </cell>
        </row>
        <row r="1896">
          <cell r="A1896" t="str">
            <v>104539690-KG</v>
          </cell>
          <cell r="B1896" t="str">
            <v>104539690</v>
          </cell>
          <cell r="C1896" t="str">
            <v>KG</v>
          </cell>
          <cell r="D1896" t="str">
            <v>KG</v>
          </cell>
          <cell r="E1896" t="str">
            <v>HAWA</v>
          </cell>
          <cell r="F1896" t="str">
            <v>350</v>
          </cell>
          <cell r="G1896">
            <v>1</v>
          </cell>
        </row>
        <row r="1897">
          <cell r="A1897" t="str">
            <v>104539700-CJ</v>
          </cell>
          <cell r="B1897" t="str">
            <v>104539700</v>
          </cell>
          <cell r="C1897" t="str">
            <v>CJ</v>
          </cell>
          <cell r="D1897" t="str">
            <v>KG</v>
          </cell>
          <cell r="E1897" t="str">
            <v>HAWA</v>
          </cell>
          <cell r="F1897" t="str">
            <v>350</v>
          </cell>
          <cell r="G1897">
            <v>21</v>
          </cell>
        </row>
        <row r="1898">
          <cell r="A1898" t="str">
            <v>104539700-KG</v>
          </cell>
          <cell r="B1898" t="str">
            <v>104539700</v>
          </cell>
          <cell r="C1898" t="str">
            <v>KG</v>
          </cell>
          <cell r="D1898" t="str">
            <v>KG</v>
          </cell>
          <cell r="E1898" t="str">
            <v>HAWA</v>
          </cell>
          <cell r="F1898" t="str">
            <v>350</v>
          </cell>
          <cell r="G1898">
            <v>1</v>
          </cell>
        </row>
        <row r="1899">
          <cell r="A1899" t="str">
            <v>104539710-C04</v>
          </cell>
          <cell r="B1899" t="str">
            <v>104539710</v>
          </cell>
          <cell r="C1899" t="str">
            <v>C04</v>
          </cell>
          <cell r="D1899" t="str">
            <v>UN</v>
          </cell>
          <cell r="E1899" t="str">
            <v>HAWA</v>
          </cell>
          <cell r="F1899" t="str">
            <v>350</v>
          </cell>
          <cell r="G1899">
            <v>4</v>
          </cell>
        </row>
        <row r="1900">
          <cell r="A1900" t="str">
            <v>104539710-UN</v>
          </cell>
          <cell r="B1900" t="str">
            <v>104539710</v>
          </cell>
          <cell r="C1900" t="str">
            <v>UN</v>
          </cell>
          <cell r="D1900" t="str">
            <v>UN</v>
          </cell>
          <cell r="E1900" t="str">
            <v>HAWA</v>
          </cell>
          <cell r="F1900" t="str">
            <v>350</v>
          </cell>
          <cell r="G1900">
            <v>1</v>
          </cell>
        </row>
        <row r="1901">
          <cell r="A1901" t="str">
            <v>104539730-1Q</v>
          </cell>
          <cell r="B1901" t="str">
            <v>104539730</v>
          </cell>
          <cell r="C1901" t="str">
            <v>1Q</v>
          </cell>
          <cell r="D1901" t="str">
            <v>UN</v>
          </cell>
          <cell r="E1901" t="str">
            <v>HAWA</v>
          </cell>
          <cell r="F1901" t="str">
            <v>350</v>
          </cell>
          <cell r="G1901">
            <v>1000</v>
          </cell>
        </row>
        <row r="1902">
          <cell r="A1902" t="str">
            <v>104539730-UN</v>
          </cell>
          <cell r="B1902" t="str">
            <v>104539730</v>
          </cell>
          <cell r="C1902" t="str">
            <v>UN</v>
          </cell>
          <cell r="D1902" t="str">
            <v>UN</v>
          </cell>
          <cell r="E1902" t="str">
            <v>HAWA</v>
          </cell>
          <cell r="F1902" t="str">
            <v>350</v>
          </cell>
          <cell r="G1902">
            <v>1</v>
          </cell>
        </row>
        <row r="1903">
          <cell r="A1903" t="str">
            <v>104539740-UN</v>
          </cell>
          <cell r="B1903" t="str">
            <v>104539740</v>
          </cell>
          <cell r="C1903" t="str">
            <v>UN</v>
          </cell>
          <cell r="D1903" t="str">
            <v>UN</v>
          </cell>
          <cell r="E1903" t="str">
            <v>HAWA</v>
          </cell>
          <cell r="F1903" t="str">
            <v>350</v>
          </cell>
          <cell r="G1903">
            <v>1</v>
          </cell>
        </row>
        <row r="1904">
          <cell r="A1904" t="str">
            <v>104539740-V00</v>
          </cell>
          <cell r="B1904" t="str">
            <v>104539740</v>
          </cell>
          <cell r="C1904" t="str">
            <v>V00</v>
          </cell>
          <cell r="D1904" t="str">
            <v>UN</v>
          </cell>
          <cell r="E1904" t="str">
            <v>HAWA</v>
          </cell>
          <cell r="F1904" t="str">
            <v>350</v>
          </cell>
          <cell r="G1904">
            <v>500</v>
          </cell>
        </row>
        <row r="1905">
          <cell r="A1905" t="str">
            <v>104539750-CJ</v>
          </cell>
          <cell r="B1905" t="str">
            <v>104539750</v>
          </cell>
          <cell r="C1905" t="str">
            <v>CJ</v>
          </cell>
          <cell r="D1905" t="str">
            <v>KG</v>
          </cell>
          <cell r="E1905" t="str">
            <v>HAWA</v>
          </cell>
          <cell r="F1905" t="str">
            <v>350</v>
          </cell>
          <cell r="G1905">
            <v>20</v>
          </cell>
        </row>
        <row r="1906">
          <cell r="A1906" t="str">
            <v>104539750-KG</v>
          </cell>
          <cell r="B1906" t="str">
            <v>104539750</v>
          </cell>
          <cell r="C1906" t="str">
            <v>KG</v>
          </cell>
          <cell r="D1906" t="str">
            <v>KG</v>
          </cell>
          <cell r="E1906" t="str">
            <v>HAWA</v>
          </cell>
          <cell r="F1906" t="str">
            <v>350</v>
          </cell>
          <cell r="G1906">
            <v>1</v>
          </cell>
        </row>
        <row r="1907">
          <cell r="A1907" t="str">
            <v>104539750-UN</v>
          </cell>
          <cell r="B1907" t="str">
            <v>104539750</v>
          </cell>
          <cell r="C1907" t="str">
            <v>UN</v>
          </cell>
          <cell r="D1907" t="str">
            <v>KG</v>
          </cell>
          <cell r="E1907" t="str">
            <v>HAWA</v>
          </cell>
          <cell r="F1907" t="str">
            <v>350</v>
          </cell>
          <cell r="G1907">
            <v>10</v>
          </cell>
        </row>
        <row r="1908">
          <cell r="A1908" t="str">
            <v>104539760-CJ</v>
          </cell>
          <cell r="B1908" t="str">
            <v>104539760</v>
          </cell>
          <cell r="C1908" t="str">
            <v>CJ</v>
          </cell>
          <cell r="D1908" t="str">
            <v>KG</v>
          </cell>
          <cell r="E1908" t="str">
            <v>HAWA</v>
          </cell>
          <cell r="F1908" t="str">
            <v>350</v>
          </cell>
          <cell r="G1908">
            <v>20</v>
          </cell>
        </row>
        <row r="1909">
          <cell r="A1909" t="str">
            <v>104539760-KG</v>
          </cell>
          <cell r="B1909" t="str">
            <v>104539760</v>
          </cell>
          <cell r="C1909" t="str">
            <v>KG</v>
          </cell>
          <cell r="D1909" t="str">
            <v>KG</v>
          </cell>
          <cell r="E1909" t="str">
            <v>HAWA</v>
          </cell>
          <cell r="F1909" t="str">
            <v>350</v>
          </cell>
          <cell r="G1909">
            <v>1</v>
          </cell>
        </row>
        <row r="1910">
          <cell r="A1910" t="str">
            <v>104539760-UN</v>
          </cell>
          <cell r="B1910" t="str">
            <v>104539760</v>
          </cell>
          <cell r="C1910" t="str">
            <v>UN</v>
          </cell>
          <cell r="D1910" t="str">
            <v>KG</v>
          </cell>
          <cell r="E1910" t="str">
            <v>HAWA</v>
          </cell>
          <cell r="F1910" t="str">
            <v>350</v>
          </cell>
          <cell r="G1910">
            <v>45</v>
          </cell>
        </row>
        <row r="1911">
          <cell r="A1911" t="str">
            <v>104539770-CJ</v>
          </cell>
          <cell r="B1911" t="str">
            <v>104539770</v>
          </cell>
          <cell r="C1911" t="str">
            <v>CJ</v>
          </cell>
          <cell r="D1911" t="str">
            <v>KG</v>
          </cell>
          <cell r="E1911" t="str">
            <v>HAWA</v>
          </cell>
          <cell r="F1911" t="str">
            <v>350</v>
          </cell>
          <cell r="G1911">
            <v>20</v>
          </cell>
        </row>
        <row r="1912">
          <cell r="A1912" t="str">
            <v>104539770-KG</v>
          </cell>
          <cell r="B1912" t="str">
            <v>104539770</v>
          </cell>
          <cell r="C1912" t="str">
            <v>KG</v>
          </cell>
          <cell r="D1912" t="str">
            <v>KG</v>
          </cell>
          <cell r="E1912" t="str">
            <v>HAWA</v>
          </cell>
          <cell r="F1912" t="str">
            <v>350</v>
          </cell>
          <cell r="G1912">
            <v>1</v>
          </cell>
        </row>
        <row r="1913">
          <cell r="A1913" t="str">
            <v>104539770-UN</v>
          </cell>
          <cell r="B1913" t="str">
            <v>104539770</v>
          </cell>
          <cell r="C1913" t="str">
            <v>UN</v>
          </cell>
          <cell r="D1913" t="str">
            <v>KG</v>
          </cell>
          <cell r="E1913" t="str">
            <v>HAWA</v>
          </cell>
          <cell r="F1913" t="str">
            <v>350</v>
          </cell>
          <cell r="G1913">
            <v>15</v>
          </cell>
        </row>
        <row r="1914">
          <cell r="A1914" t="str">
            <v>104539780-CJ</v>
          </cell>
          <cell r="B1914" t="str">
            <v>104539780</v>
          </cell>
          <cell r="C1914" t="str">
            <v>CJ</v>
          </cell>
          <cell r="D1914" t="str">
            <v>KG</v>
          </cell>
          <cell r="E1914" t="str">
            <v>HAWA</v>
          </cell>
          <cell r="F1914" t="str">
            <v>350</v>
          </cell>
          <cell r="G1914">
            <v>20</v>
          </cell>
        </row>
        <row r="1915">
          <cell r="A1915" t="str">
            <v>104539780-KG</v>
          </cell>
          <cell r="B1915" t="str">
            <v>104539780</v>
          </cell>
          <cell r="C1915" t="str">
            <v>KG</v>
          </cell>
          <cell r="D1915" t="str">
            <v>KG</v>
          </cell>
          <cell r="E1915" t="str">
            <v>HAWA</v>
          </cell>
          <cell r="F1915" t="str">
            <v>350</v>
          </cell>
          <cell r="G1915">
            <v>1</v>
          </cell>
        </row>
        <row r="1916">
          <cell r="A1916" t="str">
            <v>104539780-UN</v>
          </cell>
          <cell r="B1916" t="str">
            <v>104539780</v>
          </cell>
          <cell r="C1916" t="str">
            <v>UN</v>
          </cell>
          <cell r="D1916" t="str">
            <v>KG</v>
          </cell>
          <cell r="E1916" t="str">
            <v>HAWA</v>
          </cell>
          <cell r="F1916" t="str">
            <v>350</v>
          </cell>
          <cell r="G1916">
            <v>6</v>
          </cell>
        </row>
        <row r="1917">
          <cell r="A1917" t="str">
            <v>104539790-CJ</v>
          </cell>
          <cell r="B1917" t="str">
            <v>104539790</v>
          </cell>
          <cell r="C1917" t="str">
            <v>CJ</v>
          </cell>
          <cell r="D1917" t="str">
            <v>KG</v>
          </cell>
          <cell r="E1917" t="str">
            <v>HAWA</v>
          </cell>
          <cell r="F1917" t="str">
            <v>350</v>
          </cell>
          <cell r="G1917">
            <v>20</v>
          </cell>
        </row>
        <row r="1918">
          <cell r="A1918" t="str">
            <v>104539790-KG</v>
          </cell>
          <cell r="B1918" t="str">
            <v>104539790</v>
          </cell>
          <cell r="C1918" t="str">
            <v>KG</v>
          </cell>
          <cell r="D1918" t="str">
            <v>KG</v>
          </cell>
          <cell r="E1918" t="str">
            <v>HAWA</v>
          </cell>
          <cell r="F1918" t="str">
            <v>350</v>
          </cell>
          <cell r="G1918">
            <v>1</v>
          </cell>
        </row>
        <row r="1919">
          <cell r="A1919" t="str">
            <v>104539790-UN</v>
          </cell>
          <cell r="B1919" t="str">
            <v>104539790</v>
          </cell>
          <cell r="C1919" t="str">
            <v>UN</v>
          </cell>
          <cell r="D1919" t="str">
            <v>KG</v>
          </cell>
          <cell r="E1919" t="str">
            <v>HAWA</v>
          </cell>
          <cell r="F1919" t="str">
            <v>350</v>
          </cell>
          <cell r="G1919">
            <v>15</v>
          </cell>
        </row>
        <row r="1920">
          <cell r="A1920" t="str">
            <v>104539800-CJ</v>
          </cell>
          <cell r="B1920" t="str">
            <v>104539800</v>
          </cell>
          <cell r="C1920" t="str">
            <v>CJ</v>
          </cell>
          <cell r="D1920" t="str">
            <v>KG</v>
          </cell>
          <cell r="E1920" t="str">
            <v>HAWA</v>
          </cell>
          <cell r="F1920" t="str">
            <v>350</v>
          </cell>
          <cell r="G1920">
            <v>20</v>
          </cell>
        </row>
        <row r="1921">
          <cell r="A1921" t="str">
            <v>104539800-KG</v>
          </cell>
          <cell r="B1921" t="str">
            <v>104539800</v>
          </cell>
          <cell r="C1921" t="str">
            <v>KG</v>
          </cell>
          <cell r="D1921" t="str">
            <v>KG</v>
          </cell>
          <cell r="E1921" t="str">
            <v>HAWA</v>
          </cell>
          <cell r="F1921" t="str">
            <v>350</v>
          </cell>
          <cell r="G1921">
            <v>1</v>
          </cell>
        </row>
        <row r="1922">
          <cell r="A1922" t="str">
            <v>104539800-UN</v>
          </cell>
          <cell r="B1922" t="str">
            <v>104539800</v>
          </cell>
          <cell r="C1922" t="str">
            <v>UN</v>
          </cell>
          <cell r="D1922" t="str">
            <v>KG</v>
          </cell>
          <cell r="E1922" t="str">
            <v>HAWA</v>
          </cell>
          <cell r="F1922" t="str">
            <v>350</v>
          </cell>
          <cell r="G1922">
            <v>22</v>
          </cell>
        </row>
        <row r="1923">
          <cell r="A1923" t="str">
            <v>104539810-CJ</v>
          </cell>
          <cell r="B1923" t="str">
            <v>104539810</v>
          </cell>
          <cell r="C1923" t="str">
            <v>CJ</v>
          </cell>
          <cell r="D1923" t="str">
            <v>KG</v>
          </cell>
          <cell r="E1923" t="str">
            <v>HAWA</v>
          </cell>
          <cell r="F1923" t="str">
            <v>350</v>
          </cell>
          <cell r="G1923">
            <v>20</v>
          </cell>
        </row>
        <row r="1924">
          <cell r="A1924" t="str">
            <v>104539810-KG</v>
          </cell>
          <cell r="B1924" t="str">
            <v>104539810</v>
          </cell>
          <cell r="C1924" t="str">
            <v>KG</v>
          </cell>
          <cell r="D1924" t="str">
            <v>KG</v>
          </cell>
          <cell r="E1924" t="str">
            <v>HAWA</v>
          </cell>
          <cell r="F1924" t="str">
            <v>350</v>
          </cell>
          <cell r="G1924">
            <v>1</v>
          </cell>
        </row>
        <row r="1925">
          <cell r="A1925" t="str">
            <v>104539810-UN</v>
          </cell>
          <cell r="B1925" t="str">
            <v>104539810</v>
          </cell>
          <cell r="C1925" t="str">
            <v>UN</v>
          </cell>
          <cell r="D1925" t="str">
            <v>KG</v>
          </cell>
          <cell r="E1925" t="str">
            <v>HAWA</v>
          </cell>
          <cell r="F1925" t="str">
            <v>350</v>
          </cell>
          <cell r="G1925">
            <v>2</v>
          </cell>
        </row>
        <row r="1926">
          <cell r="A1926" t="str">
            <v>104539820-CJ</v>
          </cell>
          <cell r="B1926" t="str">
            <v>104539820</v>
          </cell>
          <cell r="C1926" t="str">
            <v>CJ</v>
          </cell>
          <cell r="D1926" t="str">
            <v>KG</v>
          </cell>
          <cell r="E1926" t="str">
            <v>HAWA</v>
          </cell>
          <cell r="F1926" t="str">
            <v>350</v>
          </cell>
          <cell r="G1926">
            <v>20</v>
          </cell>
        </row>
        <row r="1927">
          <cell r="A1927" t="str">
            <v>104539820-KG</v>
          </cell>
          <cell r="B1927" t="str">
            <v>104539820</v>
          </cell>
          <cell r="C1927" t="str">
            <v>KG</v>
          </cell>
          <cell r="D1927" t="str">
            <v>KG</v>
          </cell>
          <cell r="E1927" t="str">
            <v>HAWA</v>
          </cell>
          <cell r="F1927" t="str">
            <v>350</v>
          </cell>
          <cell r="G1927">
            <v>1</v>
          </cell>
        </row>
        <row r="1928">
          <cell r="A1928" t="str">
            <v>104539820-UN</v>
          </cell>
          <cell r="B1928" t="str">
            <v>104539820</v>
          </cell>
          <cell r="C1928" t="str">
            <v>UN</v>
          </cell>
          <cell r="D1928" t="str">
            <v>KG</v>
          </cell>
          <cell r="E1928" t="str">
            <v>HAWA</v>
          </cell>
          <cell r="F1928" t="str">
            <v>350</v>
          </cell>
          <cell r="G1928">
            <v>12</v>
          </cell>
        </row>
        <row r="1929">
          <cell r="A1929" t="str">
            <v>104539830-CJ</v>
          </cell>
          <cell r="B1929" t="str">
            <v>104539830</v>
          </cell>
          <cell r="C1929" t="str">
            <v>CJ</v>
          </cell>
          <cell r="D1929" t="str">
            <v>KG</v>
          </cell>
          <cell r="E1929" t="str">
            <v>HAWA</v>
          </cell>
          <cell r="F1929" t="str">
            <v>350</v>
          </cell>
          <cell r="G1929">
            <v>20</v>
          </cell>
        </row>
        <row r="1930">
          <cell r="A1930" t="str">
            <v>104539830-KG</v>
          </cell>
          <cell r="B1930" t="str">
            <v>104539830</v>
          </cell>
          <cell r="C1930" t="str">
            <v>KG</v>
          </cell>
          <cell r="D1930" t="str">
            <v>KG</v>
          </cell>
          <cell r="E1930" t="str">
            <v>HAWA</v>
          </cell>
          <cell r="F1930" t="str">
            <v>350</v>
          </cell>
          <cell r="G1930">
            <v>1</v>
          </cell>
        </row>
        <row r="1931">
          <cell r="A1931" t="str">
            <v>104539830-UN</v>
          </cell>
          <cell r="B1931" t="str">
            <v>104539830</v>
          </cell>
          <cell r="C1931" t="str">
            <v>UN</v>
          </cell>
          <cell r="D1931" t="str">
            <v>KG</v>
          </cell>
          <cell r="E1931" t="str">
            <v>HAWA</v>
          </cell>
          <cell r="F1931" t="str">
            <v>350</v>
          </cell>
          <cell r="G1931">
            <v>6</v>
          </cell>
        </row>
        <row r="1932">
          <cell r="A1932" t="str">
            <v>104539840-CJ</v>
          </cell>
          <cell r="B1932" t="str">
            <v>104539840</v>
          </cell>
          <cell r="C1932" t="str">
            <v>CJ</v>
          </cell>
          <cell r="D1932" t="str">
            <v>KG</v>
          </cell>
          <cell r="E1932" t="str">
            <v>HAWA</v>
          </cell>
          <cell r="F1932" t="str">
            <v>350</v>
          </cell>
          <cell r="G1932">
            <v>20</v>
          </cell>
        </row>
        <row r="1933">
          <cell r="A1933" t="str">
            <v>104539840-KG</v>
          </cell>
          <cell r="B1933" t="str">
            <v>104539840</v>
          </cell>
          <cell r="C1933" t="str">
            <v>KG</v>
          </cell>
          <cell r="D1933" t="str">
            <v>KG</v>
          </cell>
          <cell r="E1933" t="str">
            <v>HAWA</v>
          </cell>
          <cell r="F1933" t="str">
            <v>350</v>
          </cell>
          <cell r="G1933">
            <v>1</v>
          </cell>
        </row>
        <row r="1934">
          <cell r="A1934" t="str">
            <v>104539840-UN</v>
          </cell>
          <cell r="B1934" t="str">
            <v>104539840</v>
          </cell>
          <cell r="C1934" t="str">
            <v>UN</v>
          </cell>
          <cell r="D1934" t="str">
            <v>KG</v>
          </cell>
          <cell r="E1934" t="str">
            <v>HAWA</v>
          </cell>
          <cell r="F1934" t="str">
            <v>350</v>
          </cell>
          <cell r="G1934">
            <v>11</v>
          </cell>
        </row>
        <row r="1935">
          <cell r="A1935" t="str">
            <v>104539850-CJ</v>
          </cell>
          <cell r="B1935" t="str">
            <v>104539850</v>
          </cell>
          <cell r="C1935" t="str">
            <v>CJ</v>
          </cell>
          <cell r="D1935" t="str">
            <v>KG</v>
          </cell>
          <cell r="E1935" t="str">
            <v>HAWA</v>
          </cell>
          <cell r="F1935" t="str">
            <v>350</v>
          </cell>
          <cell r="G1935">
            <v>20</v>
          </cell>
        </row>
        <row r="1936">
          <cell r="A1936" t="str">
            <v>104539850-KG</v>
          </cell>
          <cell r="B1936" t="str">
            <v>104539850</v>
          </cell>
          <cell r="C1936" t="str">
            <v>KG</v>
          </cell>
          <cell r="D1936" t="str">
            <v>KG</v>
          </cell>
          <cell r="E1936" t="str">
            <v>HAWA</v>
          </cell>
          <cell r="F1936" t="str">
            <v>350</v>
          </cell>
          <cell r="G1936">
            <v>1</v>
          </cell>
        </row>
        <row r="1937">
          <cell r="A1937" t="str">
            <v>104539850-UN</v>
          </cell>
          <cell r="B1937" t="str">
            <v>104539850</v>
          </cell>
          <cell r="C1937" t="str">
            <v>UN</v>
          </cell>
          <cell r="D1937" t="str">
            <v>KG</v>
          </cell>
          <cell r="E1937" t="str">
            <v>HAWA</v>
          </cell>
          <cell r="F1937" t="str">
            <v>350</v>
          </cell>
          <cell r="G1937">
            <v>2</v>
          </cell>
        </row>
        <row r="1938">
          <cell r="A1938" t="str">
            <v>104539860-UN</v>
          </cell>
          <cell r="B1938" t="str">
            <v>104539860</v>
          </cell>
          <cell r="C1938" t="str">
            <v>UN</v>
          </cell>
          <cell r="D1938" t="str">
            <v>UN</v>
          </cell>
          <cell r="E1938" t="str">
            <v>HAWA</v>
          </cell>
          <cell r="F1938" t="str">
            <v>350</v>
          </cell>
          <cell r="G1938">
            <v>1</v>
          </cell>
        </row>
        <row r="1939">
          <cell r="A1939" t="str">
            <v>104539860-Z35</v>
          </cell>
          <cell r="B1939" t="str">
            <v>104539860</v>
          </cell>
          <cell r="C1939" t="str">
            <v>Z35</v>
          </cell>
          <cell r="D1939" t="str">
            <v>UN</v>
          </cell>
          <cell r="E1939" t="str">
            <v>HAWA</v>
          </cell>
          <cell r="F1939" t="str">
            <v>350</v>
          </cell>
          <cell r="G1939">
            <v>135</v>
          </cell>
        </row>
        <row r="1940">
          <cell r="A1940" t="str">
            <v>104539870-C45</v>
          </cell>
          <cell r="B1940" t="str">
            <v>104539870</v>
          </cell>
          <cell r="C1940" t="str">
            <v>C45</v>
          </cell>
          <cell r="D1940" t="str">
            <v>UN</v>
          </cell>
          <cell r="E1940" t="str">
            <v>HAWA</v>
          </cell>
          <cell r="F1940" t="str">
            <v>350</v>
          </cell>
          <cell r="G1940">
            <v>45</v>
          </cell>
        </row>
        <row r="1941">
          <cell r="A1941" t="str">
            <v>104539870-UN</v>
          </cell>
          <cell r="B1941" t="str">
            <v>104539870</v>
          </cell>
          <cell r="C1941" t="str">
            <v>UN</v>
          </cell>
          <cell r="D1941" t="str">
            <v>UN</v>
          </cell>
          <cell r="E1941" t="str">
            <v>HAWA</v>
          </cell>
          <cell r="F1941" t="str">
            <v>350</v>
          </cell>
          <cell r="G1941">
            <v>1</v>
          </cell>
        </row>
        <row r="1942">
          <cell r="A1942" t="str">
            <v>104539920-C10</v>
          </cell>
          <cell r="B1942" t="str">
            <v>104539920</v>
          </cell>
          <cell r="C1942" t="str">
            <v>C10</v>
          </cell>
          <cell r="D1942" t="str">
            <v>UN</v>
          </cell>
          <cell r="E1942" t="str">
            <v>HAWA</v>
          </cell>
          <cell r="F1942" t="str">
            <v>350</v>
          </cell>
          <cell r="G1942">
            <v>10</v>
          </cell>
        </row>
        <row r="1943">
          <cell r="A1943" t="str">
            <v>104539920-UN</v>
          </cell>
          <cell r="B1943" t="str">
            <v>104539920</v>
          </cell>
          <cell r="C1943" t="str">
            <v>UN</v>
          </cell>
          <cell r="D1943" t="str">
            <v>UN</v>
          </cell>
          <cell r="E1943" t="str">
            <v>HAWA</v>
          </cell>
          <cell r="F1943" t="str">
            <v>350</v>
          </cell>
          <cell r="G1943">
            <v>1</v>
          </cell>
        </row>
        <row r="1944">
          <cell r="A1944" t="str">
            <v>104539930-C10</v>
          </cell>
          <cell r="B1944" t="str">
            <v>104539930</v>
          </cell>
          <cell r="C1944" t="str">
            <v>C10</v>
          </cell>
          <cell r="D1944" t="str">
            <v>UN</v>
          </cell>
          <cell r="E1944" t="str">
            <v>HAWA</v>
          </cell>
          <cell r="F1944" t="str">
            <v>350</v>
          </cell>
          <cell r="G1944">
            <v>10</v>
          </cell>
        </row>
        <row r="1945">
          <cell r="A1945" t="str">
            <v>104539930-UN</v>
          </cell>
          <cell r="B1945" t="str">
            <v>104539930</v>
          </cell>
          <cell r="C1945" t="str">
            <v>UN</v>
          </cell>
          <cell r="D1945" t="str">
            <v>UN</v>
          </cell>
          <cell r="E1945" t="str">
            <v>HAWA</v>
          </cell>
          <cell r="F1945" t="str">
            <v>350</v>
          </cell>
          <cell r="G1945">
            <v>1</v>
          </cell>
        </row>
        <row r="1946">
          <cell r="A1946" t="str">
            <v>104539940-C10</v>
          </cell>
          <cell r="B1946" t="str">
            <v>104539940</v>
          </cell>
          <cell r="C1946" t="str">
            <v>C10</v>
          </cell>
          <cell r="D1946" t="str">
            <v>UN</v>
          </cell>
          <cell r="E1946" t="str">
            <v>HAWA</v>
          </cell>
          <cell r="F1946" t="str">
            <v>350</v>
          </cell>
          <cell r="G1946">
            <v>10</v>
          </cell>
        </row>
        <row r="1947">
          <cell r="A1947" t="str">
            <v>104539940-UN</v>
          </cell>
          <cell r="B1947" t="str">
            <v>104539940</v>
          </cell>
          <cell r="C1947" t="str">
            <v>UN</v>
          </cell>
          <cell r="D1947" t="str">
            <v>UN</v>
          </cell>
          <cell r="E1947" t="str">
            <v>HAWA</v>
          </cell>
          <cell r="F1947" t="str">
            <v>350</v>
          </cell>
          <cell r="G1947">
            <v>1</v>
          </cell>
        </row>
        <row r="1948">
          <cell r="A1948" t="str">
            <v>104539950-C06</v>
          </cell>
          <cell r="B1948" t="str">
            <v>104539950</v>
          </cell>
          <cell r="C1948" t="str">
            <v>C06</v>
          </cell>
          <cell r="D1948" t="str">
            <v>UN</v>
          </cell>
          <cell r="E1948" t="str">
            <v>HAWA</v>
          </cell>
          <cell r="F1948" t="str">
            <v>350</v>
          </cell>
          <cell r="G1948">
            <v>6</v>
          </cell>
        </row>
        <row r="1949">
          <cell r="A1949" t="str">
            <v>104539950-UN</v>
          </cell>
          <cell r="B1949" t="str">
            <v>104539950</v>
          </cell>
          <cell r="C1949" t="str">
            <v>UN</v>
          </cell>
          <cell r="D1949" t="str">
            <v>UN</v>
          </cell>
          <cell r="E1949" t="str">
            <v>HAWA</v>
          </cell>
          <cell r="F1949" t="str">
            <v>350</v>
          </cell>
          <cell r="G1949">
            <v>1</v>
          </cell>
        </row>
        <row r="1950">
          <cell r="A1950" t="str">
            <v>104539960-UN</v>
          </cell>
          <cell r="B1950" t="str">
            <v>104539960</v>
          </cell>
          <cell r="C1950" t="str">
            <v>UN</v>
          </cell>
          <cell r="D1950" t="str">
            <v>UN</v>
          </cell>
          <cell r="E1950" t="str">
            <v>HAWA</v>
          </cell>
          <cell r="F1950" t="str">
            <v>350</v>
          </cell>
          <cell r="G1950">
            <v>1</v>
          </cell>
        </row>
        <row r="1951">
          <cell r="A1951" t="str">
            <v>104539970-UN</v>
          </cell>
          <cell r="B1951" t="str">
            <v>104539970</v>
          </cell>
          <cell r="C1951" t="str">
            <v>UN</v>
          </cell>
          <cell r="D1951" t="str">
            <v>UN</v>
          </cell>
          <cell r="E1951" t="str">
            <v>HAWA</v>
          </cell>
          <cell r="F1951" t="str">
            <v>350</v>
          </cell>
          <cell r="G1951">
            <v>1</v>
          </cell>
        </row>
        <row r="1952">
          <cell r="A1952" t="str">
            <v>104540000-C02</v>
          </cell>
          <cell r="B1952" t="str">
            <v>104540000</v>
          </cell>
          <cell r="C1952" t="str">
            <v>C02</v>
          </cell>
          <cell r="D1952" t="str">
            <v>UN</v>
          </cell>
          <cell r="E1952" t="str">
            <v>HAWA</v>
          </cell>
          <cell r="F1952" t="str">
            <v>360</v>
          </cell>
          <cell r="G1952">
            <v>2</v>
          </cell>
        </row>
        <row r="1953">
          <cell r="A1953" t="str">
            <v>104540000-UN</v>
          </cell>
          <cell r="B1953" t="str">
            <v>104540000</v>
          </cell>
          <cell r="C1953" t="str">
            <v>UN</v>
          </cell>
          <cell r="D1953" t="str">
            <v>UN</v>
          </cell>
          <cell r="E1953" t="str">
            <v>HAWA</v>
          </cell>
          <cell r="F1953" t="str">
            <v>360</v>
          </cell>
          <cell r="G1953">
            <v>1</v>
          </cell>
        </row>
        <row r="1954">
          <cell r="A1954" t="str">
            <v>104540010-UN</v>
          </cell>
          <cell r="B1954" t="str">
            <v>104540010</v>
          </cell>
          <cell r="C1954" t="str">
            <v>UN</v>
          </cell>
          <cell r="D1954" t="str">
            <v>UN</v>
          </cell>
          <cell r="E1954" t="str">
            <v>HAWA</v>
          </cell>
          <cell r="F1954" t="str">
            <v>350</v>
          </cell>
          <cell r="G1954">
            <v>1</v>
          </cell>
        </row>
        <row r="1955">
          <cell r="A1955" t="str">
            <v>104540010-Y50</v>
          </cell>
          <cell r="B1955" t="str">
            <v>104540010</v>
          </cell>
          <cell r="C1955" t="str">
            <v>Y50</v>
          </cell>
          <cell r="D1955" t="str">
            <v>UN</v>
          </cell>
          <cell r="E1955" t="str">
            <v>HAWA</v>
          </cell>
          <cell r="F1955" t="str">
            <v>350</v>
          </cell>
          <cell r="G1955">
            <v>250</v>
          </cell>
        </row>
        <row r="1956">
          <cell r="A1956" t="str">
            <v>104540030-C50</v>
          </cell>
          <cell r="B1956" t="str">
            <v>104540030</v>
          </cell>
          <cell r="C1956" t="str">
            <v>C50</v>
          </cell>
          <cell r="D1956" t="str">
            <v>UN</v>
          </cell>
          <cell r="E1956" t="str">
            <v>HAWA</v>
          </cell>
          <cell r="F1956" t="str">
            <v>350</v>
          </cell>
          <cell r="G1956">
            <v>50</v>
          </cell>
        </row>
        <row r="1957">
          <cell r="A1957" t="str">
            <v>104540030-UN</v>
          </cell>
          <cell r="B1957" t="str">
            <v>104540030</v>
          </cell>
          <cell r="C1957" t="str">
            <v>UN</v>
          </cell>
          <cell r="D1957" t="str">
            <v>UN</v>
          </cell>
          <cell r="E1957" t="str">
            <v>HAWA</v>
          </cell>
          <cell r="F1957" t="str">
            <v>350</v>
          </cell>
          <cell r="G1957">
            <v>1</v>
          </cell>
        </row>
        <row r="1958">
          <cell r="A1958" t="str">
            <v>104540040-C04</v>
          </cell>
          <cell r="B1958" t="str">
            <v>104540040</v>
          </cell>
          <cell r="C1958" t="str">
            <v>C04</v>
          </cell>
          <cell r="D1958" t="str">
            <v>UN</v>
          </cell>
          <cell r="E1958" t="str">
            <v>HAWA</v>
          </cell>
          <cell r="F1958" t="str">
            <v>350</v>
          </cell>
          <cell r="G1958">
            <v>4</v>
          </cell>
        </row>
        <row r="1959">
          <cell r="A1959" t="str">
            <v>104540040-UN</v>
          </cell>
          <cell r="B1959" t="str">
            <v>104540040</v>
          </cell>
          <cell r="C1959" t="str">
            <v>UN</v>
          </cell>
          <cell r="D1959" t="str">
            <v>UN</v>
          </cell>
          <cell r="E1959" t="str">
            <v>HAWA</v>
          </cell>
          <cell r="F1959" t="str">
            <v>350</v>
          </cell>
          <cell r="G1959">
            <v>1</v>
          </cell>
        </row>
        <row r="1960">
          <cell r="A1960" t="str">
            <v>104540100-C02</v>
          </cell>
          <cell r="B1960" t="str">
            <v>104540100</v>
          </cell>
          <cell r="C1960" t="str">
            <v>C02</v>
          </cell>
          <cell r="D1960" t="str">
            <v>UN</v>
          </cell>
          <cell r="E1960" t="str">
            <v>HAWA</v>
          </cell>
          <cell r="F1960" t="str">
            <v>350</v>
          </cell>
          <cell r="G1960">
            <v>2</v>
          </cell>
        </row>
        <row r="1961">
          <cell r="A1961" t="str">
            <v>104540100-UN</v>
          </cell>
          <cell r="B1961" t="str">
            <v>104540100</v>
          </cell>
          <cell r="C1961" t="str">
            <v>UN</v>
          </cell>
          <cell r="D1961" t="str">
            <v>UN</v>
          </cell>
          <cell r="E1961" t="str">
            <v>HAWA</v>
          </cell>
          <cell r="F1961" t="str">
            <v>350</v>
          </cell>
          <cell r="G1961">
            <v>1</v>
          </cell>
        </row>
        <row r="1962">
          <cell r="A1962" t="str">
            <v>104540110-C50</v>
          </cell>
          <cell r="B1962" t="str">
            <v>104540110</v>
          </cell>
          <cell r="C1962" t="str">
            <v>C50</v>
          </cell>
          <cell r="D1962" t="str">
            <v>UN</v>
          </cell>
          <cell r="E1962" t="str">
            <v>HAWA</v>
          </cell>
          <cell r="F1962" t="str">
            <v>350</v>
          </cell>
          <cell r="G1962">
            <v>50</v>
          </cell>
        </row>
        <row r="1963">
          <cell r="A1963" t="str">
            <v>104540110-UN</v>
          </cell>
          <cell r="B1963" t="str">
            <v>104540110</v>
          </cell>
          <cell r="C1963" t="str">
            <v>UN</v>
          </cell>
          <cell r="D1963" t="str">
            <v>UN</v>
          </cell>
          <cell r="E1963" t="str">
            <v>HAWA</v>
          </cell>
          <cell r="F1963" t="str">
            <v>350</v>
          </cell>
          <cell r="G1963">
            <v>1</v>
          </cell>
        </row>
        <row r="1964">
          <cell r="A1964" t="str">
            <v>104540140-C80</v>
          </cell>
          <cell r="B1964" t="str">
            <v>104540140</v>
          </cell>
          <cell r="C1964" t="str">
            <v>C80</v>
          </cell>
          <cell r="D1964" t="str">
            <v>UN</v>
          </cell>
          <cell r="E1964" t="str">
            <v>HAWA</v>
          </cell>
          <cell r="F1964" t="str">
            <v>350</v>
          </cell>
          <cell r="G1964">
            <v>80</v>
          </cell>
        </row>
        <row r="1965">
          <cell r="A1965" t="str">
            <v>104540140-UN</v>
          </cell>
          <cell r="B1965" t="str">
            <v>104540140</v>
          </cell>
          <cell r="C1965" t="str">
            <v>UN</v>
          </cell>
          <cell r="D1965" t="str">
            <v>UN</v>
          </cell>
          <cell r="E1965" t="str">
            <v>HAWA</v>
          </cell>
          <cell r="F1965" t="str">
            <v>350</v>
          </cell>
          <cell r="G1965">
            <v>1</v>
          </cell>
        </row>
        <row r="1966">
          <cell r="A1966" t="str">
            <v>104540160-UN</v>
          </cell>
          <cell r="B1966" t="str">
            <v>104540160</v>
          </cell>
          <cell r="C1966" t="str">
            <v>UN</v>
          </cell>
          <cell r="D1966" t="str">
            <v>UN</v>
          </cell>
          <cell r="E1966" t="str">
            <v>HAWA</v>
          </cell>
          <cell r="F1966" t="str">
            <v>350</v>
          </cell>
          <cell r="G1966">
            <v>1</v>
          </cell>
        </row>
        <row r="1967">
          <cell r="A1967" t="str">
            <v>104540170-UN</v>
          </cell>
          <cell r="B1967" t="str">
            <v>104540170</v>
          </cell>
          <cell r="C1967" t="str">
            <v>UN</v>
          </cell>
          <cell r="D1967" t="str">
            <v>UN</v>
          </cell>
          <cell r="E1967" t="str">
            <v>HAWA</v>
          </cell>
          <cell r="F1967" t="str">
            <v>350</v>
          </cell>
          <cell r="G1967">
            <v>1</v>
          </cell>
        </row>
        <row r="1968">
          <cell r="A1968" t="str">
            <v>104540180-C02</v>
          </cell>
          <cell r="B1968" t="str">
            <v>104540180</v>
          </cell>
          <cell r="C1968" t="str">
            <v>C02</v>
          </cell>
          <cell r="D1968" t="str">
            <v>UN</v>
          </cell>
          <cell r="E1968" t="str">
            <v>HAWA</v>
          </cell>
          <cell r="F1968" t="str">
            <v>350</v>
          </cell>
          <cell r="G1968">
            <v>2</v>
          </cell>
        </row>
        <row r="1969">
          <cell r="A1969" t="str">
            <v>104540180-UN</v>
          </cell>
          <cell r="B1969" t="str">
            <v>104540180</v>
          </cell>
          <cell r="C1969" t="str">
            <v>UN</v>
          </cell>
          <cell r="D1969" t="str">
            <v>UN</v>
          </cell>
          <cell r="E1969" t="str">
            <v>HAWA</v>
          </cell>
          <cell r="F1969" t="str">
            <v>350</v>
          </cell>
          <cell r="G1969">
            <v>1</v>
          </cell>
        </row>
        <row r="1970">
          <cell r="A1970" t="str">
            <v>104540190-C02</v>
          </cell>
          <cell r="B1970" t="str">
            <v>104540190</v>
          </cell>
          <cell r="C1970" t="str">
            <v>C02</v>
          </cell>
          <cell r="D1970" t="str">
            <v>UN</v>
          </cell>
          <cell r="E1970" t="str">
            <v>HAWA</v>
          </cell>
          <cell r="F1970" t="str">
            <v>350</v>
          </cell>
          <cell r="G1970">
            <v>2</v>
          </cell>
        </row>
        <row r="1971">
          <cell r="A1971" t="str">
            <v>104540190-UN</v>
          </cell>
          <cell r="B1971" t="str">
            <v>104540190</v>
          </cell>
          <cell r="C1971" t="str">
            <v>UN</v>
          </cell>
          <cell r="D1971" t="str">
            <v>UN</v>
          </cell>
          <cell r="E1971" t="str">
            <v>HAWA</v>
          </cell>
          <cell r="F1971" t="str">
            <v>350</v>
          </cell>
          <cell r="G1971">
            <v>1</v>
          </cell>
        </row>
        <row r="1972">
          <cell r="A1972" t="str">
            <v>104540200-C02</v>
          </cell>
          <cell r="B1972" t="str">
            <v>104540200</v>
          </cell>
          <cell r="C1972" t="str">
            <v>C02</v>
          </cell>
          <cell r="D1972" t="str">
            <v>UN</v>
          </cell>
          <cell r="E1972" t="str">
            <v>HAWA</v>
          </cell>
          <cell r="F1972" t="str">
            <v>350</v>
          </cell>
          <cell r="G1972">
            <v>2</v>
          </cell>
        </row>
        <row r="1973">
          <cell r="A1973" t="str">
            <v>104540200-UN</v>
          </cell>
          <cell r="B1973" t="str">
            <v>104540200</v>
          </cell>
          <cell r="C1973" t="str">
            <v>UN</v>
          </cell>
          <cell r="D1973" t="str">
            <v>UN</v>
          </cell>
          <cell r="E1973" t="str">
            <v>HAWA</v>
          </cell>
          <cell r="F1973" t="str">
            <v>350</v>
          </cell>
          <cell r="G1973">
            <v>1</v>
          </cell>
        </row>
        <row r="1974">
          <cell r="A1974" t="str">
            <v>104540210-D25</v>
          </cell>
          <cell r="B1974" t="str">
            <v>104540210</v>
          </cell>
          <cell r="C1974" t="str">
            <v>D25</v>
          </cell>
          <cell r="D1974" t="str">
            <v>UN</v>
          </cell>
          <cell r="E1974" t="str">
            <v>HAWA</v>
          </cell>
          <cell r="F1974" t="str">
            <v>350</v>
          </cell>
          <cell r="G1974">
            <v>25</v>
          </cell>
        </row>
        <row r="1975">
          <cell r="A1975" t="str">
            <v>104540210-UN</v>
          </cell>
          <cell r="B1975" t="str">
            <v>104540210</v>
          </cell>
          <cell r="C1975" t="str">
            <v>UN</v>
          </cell>
          <cell r="D1975" t="str">
            <v>UN</v>
          </cell>
          <cell r="E1975" t="str">
            <v>HAWA</v>
          </cell>
          <cell r="F1975" t="str">
            <v>350</v>
          </cell>
          <cell r="G1975">
            <v>1</v>
          </cell>
        </row>
        <row r="1976">
          <cell r="A1976" t="str">
            <v>104540220-D25</v>
          </cell>
          <cell r="B1976" t="str">
            <v>104540220</v>
          </cell>
          <cell r="C1976" t="str">
            <v>D25</v>
          </cell>
          <cell r="D1976" t="str">
            <v>UN</v>
          </cell>
          <cell r="E1976" t="str">
            <v>HAWA</v>
          </cell>
          <cell r="F1976" t="str">
            <v>350</v>
          </cell>
          <cell r="G1976">
            <v>25</v>
          </cell>
        </row>
        <row r="1977">
          <cell r="A1977" t="str">
            <v>104540220-UN</v>
          </cell>
          <cell r="B1977" t="str">
            <v>104540220</v>
          </cell>
          <cell r="C1977" t="str">
            <v>UN</v>
          </cell>
          <cell r="D1977" t="str">
            <v>UN</v>
          </cell>
          <cell r="E1977" t="str">
            <v>HAWA</v>
          </cell>
          <cell r="F1977" t="str">
            <v>350</v>
          </cell>
          <cell r="G1977">
            <v>1</v>
          </cell>
        </row>
        <row r="1978">
          <cell r="A1978" t="str">
            <v>104540230-D30</v>
          </cell>
          <cell r="B1978" t="str">
            <v>104540230</v>
          </cell>
          <cell r="C1978" t="str">
            <v>D30</v>
          </cell>
          <cell r="D1978" t="str">
            <v>UN</v>
          </cell>
          <cell r="E1978" t="str">
            <v>HAWA</v>
          </cell>
          <cell r="F1978" t="str">
            <v>350</v>
          </cell>
          <cell r="G1978">
            <v>30</v>
          </cell>
        </row>
        <row r="1979">
          <cell r="A1979" t="str">
            <v>104540230-UN</v>
          </cell>
          <cell r="B1979" t="str">
            <v>104540230</v>
          </cell>
          <cell r="C1979" t="str">
            <v>UN</v>
          </cell>
          <cell r="D1979" t="str">
            <v>UN</v>
          </cell>
          <cell r="E1979" t="str">
            <v>HAWA</v>
          </cell>
          <cell r="F1979" t="str">
            <v>350</v>
          </cell>
          <cell r="G1979">
            <v>1</v>
          </cell>
        </row>
        <row r="1980">
          <cell r="A1980" t="str">
            <v>104540240-D30</v>
          </cell>
          <cell r="B1980" t="str">
            <v>104540240</v>
          </cell>
          <cell r="C1980" t="str">
            <v>D30</v>
          </cell>
          <cell r="D1980" t="str">
            <v>UN</v>
          </cell>
          <cell r="E1980" t="str">
            <v>HAWA</v>
          </cell>
          <cell r="F1980" t="str">
            <v>350</v>
          </cell>
          <cell r="G1980">
            <v>30</v>
          </cell>
        </row>
        <row r="1981">
          <cell r="A1981" t="str">
            <v>104540240-UN</v>
          </cell>
          <cell r="B1981" t="str">
            <v>104540240</v>
          </cell>
          <cell r="C1981" t="str">
            <v>UN</v>
          </cell>
          <cell r="D1981" t="str">
            <v>UN</v>
          </cell>
          <cell r="E1981" t="str">
            <v>HAWA</v>
          </cell>
          <cell r="F1981" t="str">
            <v>350</v>
          </cell>
          <cell r="G1981">
            <v>1</v>
          </cell>
        </row>
        <row r="1982">
          <cell r="A1982" t="str">
            <v>104540250-C02</v>
          </cell>
          <cell r="B1982" t="str">
            <v>104540250</v>
          </cell>
          <cell r="C1982" t="str">
            <v>C02</v>
          </cell>
          <cell r="D1982" t="str">
            <v>UN</v>
          </cell>
          <cell r="E1982" t="str">
            <v>HAWA</v>
          </cell>
          <cell r="F1982" t="str">
            <v>350</v>
          </cell>
          <cell r="G1982">
            <v>2</v>
          </cell>
        </row>
        <row r="1983">
          <cell r="A1983" t="str">
            <v>104540250-UN</v>
          </cell>
          <cell r="B1983" t="str">
            <v>104540250</v>
          </cell>
          <cell r="C1983" t="str">
            <v>UN</v>
          </cell>
          <cell r="D1983" t="str">
            <v>UN</v>
          </cell>
          <cell r="E1983" t="str">
            <v>HAWA</v>
          </cell>
          <cell r="F1983" t="str">
            <v>350</v>
          </cell>
          <cell r="G1983">
            <v>1</v>
          </cell>
        </row>
        <row r="1984">
          <cell r="A1984" t="str">
            <v>104540260-D30</v>
          </cell>
          <cell r="B1984" t="str">
            <v>104540260</v>
          </cell>
          <cell r="C1984" t="str">
            <v>D30</v>
          </cell>
          <cell r="D1984" t="str">
            <v>UN</v>
          </cell>
          <cell r="E1984" t="str">
            <v>HAWA</v>
          </cell>
          <cell r="F1984" t="str">
            <v>350</v>
          </cell>
          <cell r="G1984">
            <v>30</v>
          </cell>
        </row>
        <row r="1985">
          <cell r="A1985" t="str">
            <v>104540260-UN</v>
          </cell>
          <cell r="B1985" t="str">
            <v>104540260</v>
          </cell>
          <cell r="C1985" t="str">
            <v>UN</v>
          </cell>
          <cell r="D1985" t="str">
            <v>UN</v>
          </cell>
          <cell r="E1985" t="str">
            <v>HAWA</v>
          </cell>
          <cell r="F1985" t="str">
            <v>350</v>
          </cell>
          <cell r="G1985">
            <v>1</v>
          </cell>
        </row>
        <row r="1986">
          <cell r="A1986" t="str">
            <v>104540270-D25</v>
          </cell>
          <cell r="B1986" t="str">
            <v>104540270</v>
          </cell>
          <cell r="C1986" t="str">
            <v>D25</v>
          </cell>
          <cell r="D1986" t="str">
            <v>UN</v>
          </cell>
          <cell r="E1986" t="str">
            <v>HAWA</v>
          </cell>
          <cell r="F1986" t="str">
            <v>350</v>
          </cell>
          <cell r="G1986">
            <v>25</v>
          </cell>
        </row>
        <row r="1987">
          <cell r="A1987" t="str">
            <v>104540270-UN</v>
          </cell>
          <cell r="B1987" t="str">
            <v>104540270</v>
          </cell>
          <cell r="C1987" t="str">
            <v>UN</v>
          </cell>
          <cell r="D1987" t="str">
            <v>UN</v>
          </cell>
          <cell r="E1987" t="str">
            <v>HAWA</v>
          </cell>
          <cell r="F1987" t="str">
            <v>350</v>
          </cell>
          <cell r="G1987">
            <v>1</v>
          </cell>
        </row>
        <row r="1988">
          <cell r="A1988" t="str">
            <v>104540280-C24</v>
          </cell>
          <cell r="B1988" t="str">
            <v>104540280</v>
          </cell>
          <cell r="C1988" t="str">
            <v>C24</v>
          </cell>
          <cell r="D1988" t="str">
            <v>UN</v>
          </cell>
          <cell r="E1988" t="str">
            <v>HAWA</v>
          </cell>
          <cell r="F1988" t="str">
            <v>350</v>
          </cell>
          <cell r="G1988">
            <v>24</v>
          </cell>
        </row>
        <row r="1989">
          <cell r="A1989" t="str">
            <v>104540280-UN</v>
          </cell>
          <cell r="B1989" t="str">
            <v>104540280</v>
          </cell>
          <cell r="C1989" t="str">
            <v>UN</v>
          </cell>
          <cell r="D1989" t="str">
            <v>UN</v>
          </cell>
          <cell r="E1989" t="str">
            <v>HAWA</v>
          </cell>
          <cell r="F1989" t="str">
            <v>350</v>
          </cell>
          <cell r="G1989">
            <v>1</v>
          </cell>
        </row>
        <row r="1990">
          <cell r="A1990" t="str">
            <v>104540290-C02</v>
          </cell>
          <cell r="B1990" t="str">
            <v>104540290</v>
          </cell>
          <cell r="C1990" t="str">
            <v>C02</v>
          </cell>
          <cell r="D1990" t="str">
            <v>UN</v>
          </cell>
          <cell r="E1990" t="str">
            <v>HAWA</v>
          </cell>
          <cell r="F1990" t="str">
            <v>350</v>
          </cell>
          <cell r="G1990">
            <v>2</v>
          </cell>
        </row>
        <row r="1991">
          <cell r="A1991" t="str">
            <v>104540290-UN</v>
          </cell>
          <cell r="B1991" t="str">
            <v>104540290</v>
          </cell>
          <cell r="C1991" t="str">
            <v>UN</v>
          </cell>
          <cell r="D1991" t="str">
            <v>UN</v>
          </cell>
          <cell r="E1991" t="str">
            <v>HAWA</v>
          </cell>
          <cell r="F1991" t="str">
            <v>350</v>
          </cell>
          <cell r="G1991">
            <v>1</v>
          </cell>
        </row>
        <row r="1992">
          <cell r="A1992" t="str">
            <v>104540300-C02</v>
          </cell>
          <cell r="B1992" t="str">
            <v>104540300</v>
          </cell>
          <cell r="C1992" t="str">
            <v>C02</v>
          </cell>
          <cell r="D1992" t="str">
            <v>UN</v>
          </cell>
          <cell r="E1992" t="str">
            <v>HAWA</v>
          </cell>
          <cell r="F1992" t="str">
            <v>350</v>
          </cell>
          <cell r="G1992">
            <v>2</v>
          </cell>
        </row>
        <row r="1993">
          <cell r="A1993" t="str">
            <v>104540300-UN</v>
          </cell>
          <cell r="B1993" t="str">
            <v>104540300</v>
          </cell>
          <cell r="C1993" t="str">
            <v>UN</v>
          </cell>
          <cell r="D1993" t="str">
            <v>UN</v>
          </cell>
          <cell r="E1993" t="str">
            <v>HAWA</v>
          </cell>
          <cell r="F1993" t="str">
            <v>350</v>
          </cell>
          <cell r="G1993">
            <v>1</v>
          </cell>
        </row>
        <row r="1994">
          <cell r="A1994" t="str">
            <v>104540310-D30</v>
          </cell>
          <cell r="B1994" t="str">
            <v>104540310</v>
          </cell>
          <cell r="C1994" t="str">
            <v>D30</v>
          </cell>
          <cell r="D1994" t="str">
            <v>UN</v>
          </cell>
          <cell r="E1994" t="str">
            <v>HAWA</v>
          </cell>
          <cell r="F1994" t="str">
            <v>350</v>
          </cell>
          <cell r="G1994">
            <v>30</v>
          </cell>
        </row>
        <row r="1995">
          <cell r="A1995" t="str">
            <v>104540310-UN</v>
          </cell>
          <cell r="B1995" t="str">
            <v>104540310</v>
          </cell>
          <cell r="C1995" t="str">
            <v>UN</v>
          </cell>
          <cell r="D1995" t="str">
            <v>UN</v>
          </cell>
          <cell r="E1995" t="str">
            <v>HAWA</v>
          </cell>
          <cell r="F1995" t="str">
            <v>350</v>
          </cell>
          <cell r="G1995">
            <v>1</v>
          </cell>
        </row>
        <row r="1996">
          <cell r="A1996" t="str">
            <v>104540320-D30</v>
          </cell>
          <cell r="B1996" t="str">
            <v>104540320</v>
          </cell>
          <cell r="C1996" t="str">
            <v>D30</v>
          </cell>
          <cell r="D1996" t="str">
            <v>UN</v>
          </cell>
          <cell r="E1996" t="str">
            <v>HAWA</v>
          </cell>
          <cell r="F1996" t="str">
            <v>350</v>
          </cell>
          <cell r="G1996">
            <v>30</v>
          </cell>
        </row>
        <row r="1997">
          <cell r="A1997" t="str">
            <v>104540320-UN</v>
          </cell>
          <cell r="B1997" t="str">
            <v>104540320</v>
          </cell>
          <cell r="C1997" t="str">
            <v>UN</v>
          </cell>
          <cell r="D1997" t="str">
            <v>UN</v>
          </cell>
          <cell r="E1997" t="str">
            <v>HAWA</v>
          </cell>
          <cell r="F1997" t="str">
            <v>350</v>
          </cell>
          <cell r="G1997">
            <v>1</v>
          </cell>
        </row>
        <row r="1998">
          <cell r="A1998" t="str">
            <v>104540330-D30</v>
          </cell>
          <cell r="B1998" t="str">
            <v>104540330</v>
          </cell>
          <cell r="C1998" t="str">
            <v>D30</v>
          </cell>
          <cell r="D1998" t="str">
            <v>UN</v>
          </cell>
          <cell r="E1998" t="str">
            <v>HAWA</v>
          </cell>
          <cell r="F1998" t="str">
            <v>350</v>
          </cell>
          <cell r="G1998">
            <v>30</v>
          </cell>
        </row>
        <row r="1999">
          <cell r="A1999" t="str">
            <v>104540330-UN</v>
          </cell>
          <cell r="B1999" t="str">
            <v>104540330</v>
          </cell>
          <cell r="C1999" t="str">
            <v>UN</v>
          </cell>
          <cell r="D1999" t="str">
            <v>UN</v>
          </cell>
          <cell r="E1999" t="str">
            <v>HAWA</v>
          </cell>
          <cell r="F1999" t="str">
            <v>350</v>
          </cell>
          <cell r="G1999">
            <v>1</v>
          </cell>
        </row>
        <row r="2000">
          <cell r="A2000" t="str">
            <v>104540340-D30</v>
          </cell>
          <cell r="B2000" t="str">
            <v>104540340</v>
          </cell>
          <cell r="C2000" t="str">
            <v>D30</v>
          </cell>
          <cell r="D2000" t="str">
            <v>UN</v>
          </cell>
          <cell r="E2000" t="str">
            <v>HAWA</v>
          </cell>
          <cell r="F2000" t="str">
            <v>350</v>
          </cell>
          <cell r="G2000">
            <v>30</v>
          </cell>
        </row>
        <row r="2001">
          <cell r="A2001" t="str">
            <v>104540340-UN</v>
          </cell>
          <cell r="B2001" t="str">
            <v>104540340</v>
          </cell>
          <cell r="C2001" t="str">
            <v>UN</v>
          </cell>
          <cell r="D2001" t="str">
            <v>UN</v>
          </cell>
          <cell r="E2001" t="str">
            <v>HAWA</v>
          </cell>
          <cell r="F2001" t="str">
            <v>350</v>
          </cell>
          <cell r="G2001">
            <v>1</v>
          </cell>
        </row>
        <row r="2002">
          <cell r="A2002" t="str">
            <v>104540350-D30</v>
          </cell>
          <cell r="B2002" t="str">
            <v>104540350</v>
          </cell>
          <cell r="C2002" t="str">
            <v>D30</v>
          </cell>
          <cell r="D2002" t="str">
            <v>UN</v>
          </cell>
          <cell r="E2002" t="str">
            <v>HAWA</v>
          </cell>
          <cell r="F2002" t="str">
            <v>350</v>
          </cell>
          <cell r="G2002">
            <v>30</v>
          </cell>
        </row>
        <row r="2003">
          <cell r="A2003" t="str">
            <v>104540350-UN</v>
          </cell>
          <cell r="B2003" t="str">
            <v>104540350</v>
          </cell>
          <cell r="C2003" t="str">
            <v>UN</v>
          </cell>
          <cell r="D2003" t="str">
            <v>UN</v>
          </cell>
          <cell r="E2003" t="str">
            <v>HAWA</v>
          </cell>
          <cell r="F2003" t="str">
            <v>350</v>
          </cell>
          <cell r="G2003">
            <v>1</v>
          </cell>
        </row>
        <row r="2004">
          <cell r="A2004" t="str">
            <v>104540360-D30</v>
          </cell>
          <cell r="B2004" t="str">
            <v>104540360</v>
          </cell>
          <cell r="C2004" t="str">
            <v>D30</v>
          </cell>
          <cell r="D2004" t="str">
            <v>UN</v>
          </cell>
          <cell r="E2004" t="str">
            <v>HAWA</v>
          </cell>
          <cell r="F2004" t="str">
            <v>350</v>
          </cell>
          <cell r="G2004">
            <v>30</v>
          </cell>
        </row>
        <row r="2005">
          <cell r="A2005" t="str">
            <v>104540360-UN</v>
          </cell>
          <cell r="B2005" t="str">
            <v>104540360</v>
          </cell>
          <cell r="C2005" t="str">
            <v>UN</v>
          </cell>
          <cell r="D2005" t="str">
            <v>UN</v>
          </cell>
          <cell r="E2005" t="str">
            <v>HAWA</v>
          </cell>
          <cell r="F2005" t="str">
            <v>350</v>
          </cell>
          <cell r="G2005">
            <v>1</v>
          </cell>
        </row>
        <row r="2006">
          <cell r="A2006" t="str">
            <v>104540390-C02</v>
          </cell>
          <cell r="B2006" t="str">
            <v>104540390</v>
          </cell>
          <cell r="C2006" t="str">
            <v>C02</v>
          </cell>
          <cell r="D2006" t="str">
            <v>UN</v>
          </cell>
          <cell r="E2006" t="str">
            <v>HAWA</v>
          </cell>
          <cell r="F2006" t="str">
            <v>350</v>
          </cell>
          <cell r="G2006">
            <v>2</v>
          </cell>
        </row>
        <row r="2007">
          <cell r="A2007" t="str">
            <v>104540390-UN</v>
          </cell>
          <cell r="B2007" t="str">
            <v>104540390</v>
          </cell>
          <cell r="C2007" t="str">
            <v>UN</v>
          </cell>
          <cell r="D2007" t="str">
            <v>UN</v>
          </cell>
          <cell r="E2007" t="str">
            <v>HAWA</v>
          </cell>
          <cell r="F2007" t="str">
            <v>350</v>
          </cell>
          <cell r="G2007">
            <v>1</v>
          </cell>
        </row>
        <row r="2008">
          <cell r="A2008" t="str">
            <v>104540400-C02</v>
          </cell>
          <cell r="B2008" t="str">
            <v>104540400</v>
          </cell>
          <cell r="C2008" t="str">
            <v>C02</v>
          </cell>
          <cell r="D2008" t="str">
            <v>UN</v>
          </cell>
          <cell r="E2008" t="str">
            <v>HAWA</v>
          </cell>
          <cell r="F2008" t="str">
            <v>350</v>
          </cell>
          <cell r="G2008">
            <v>2</v>
          </cell>
        </row>
        <row r="2009">
          <cell r="A2009" t="str">
            <v>104540400-UN</v>
          </cell>
          <cell r="B2009" t="str">
            <v>104540400</v>
          </cell>
          <cell r="C2009" t="str">
            <v>UN</v>
          </cell>
          <cell r="D2009" t="str">
            <v>UN</v>
          </cell>
          <cell r="E2009" t="str">
            <v>HAWA</v>
          </cell>
          <cell r="F2009" t="str">
            <v>350</v>
          </cell>
          <cell r="G2009">
            <v>1</v>
          </cell>
        </row>
        <row r="2010">
          <cell r="A2010" t="str">
            <v>104540420-C12</v>
          </cell>
          <cell r="B2010" t="str">
            <v>104540420</v>
          </cell>
          <cell r="C2010" t="str">
            <v>C12</v>
          </cell>
          <cell r="D2010" t="str">
            <v>UN</v>
          </cell>
          <cell r="E2010" t="str">
            <v>HAWA</v>
          </cell>
          <cell r="F2010" t="str">
            <v>350</v>
          </cell>
          <cell r="G2010">
            <v>12</v>
          </cell>
        </row>
        <row r="2011">
          <cell r="A2011" t="str">
            <v>104540420-UN</v>
          </cell>
          <cell r="B2011" t="str">
            <v>104540420</v>
          </cell>
          <cell r="C2011" t="str">
            <v>UN</v>
          </cell>
          <cell r="D2011" t="str">
            <v>UN</v>
          </cell>
          <cell r="E2011" t="str">
            <v>HAWA</v>
          </cell>
          <cell r="F2011" t="str">
            <v>350</v>
          </cell>
          <cell r="G2011">
            <v>1</v>
          </cell>
        </row>
        <row r="2012">
          <cell r="A2012" t="str">
            <v>104540430-C02</v>
          </cell>
          <cell r="B2012" t="str">
            <v>104540430</v>
          </cell>
          <cell r="C2012" t="str">
            <v>C02</v>
          </cell>
          <cell r="D2012" t="str">
            <v>UN</v>
          </cell>
          <cell r="E2012" t="str">
            <v>HAWA</v>
          </cell>
          <cell r="F2012" t="str">
            <v>350</v>
          </cell>
          <cell r="G2012">
            <v>2</v>
          </cell>
        </row>
        <row r="2013">
          <cell r="A2013" t="str">
            <v>104540430-UN</v>
          </cell>
          <cell r="B2013" t="str">
            <v>104540430</v>
          </cell>
          <cell r="C2013" t="str">
            <v>UN</v>
          </cell>
          <cell r="D2013" t="str">
            <v>UN</v>
          </cell>
          <cell r="E2013" t="str">
            <v>HAWA</v>
          </cell>
          <cell r="F2013" t="str">
            <v>350</v>
          </cell>
          <cell r="G2013">
            <v>1</v>
          </cell>
        </row>
        <row r="2014">
          <cell r="A2014" t="str">
            <v>104540440-C30</v>
          </cell>
          <cell r="B2014" t="str">
            <v>104540440</v>
          </cell>
          <cell r="C2014" t="str">
            <v>C30</v>
          </cell>
          <cell r="D2014" t="str">
            <v>UN</v>
          </cell>
          <cell r="E2014" t="str">
            <v>HAWA</v>
          </cell>
          <cell r="F2014" t="str">
            <v>350</v>
          </cell>
          <cell r="G2014">
            <v>30</v>
          </cell>
        </row>
        <row r="2015">
          <cell r="A2015" t="str">
            <v>104540440-UN</v>
          </cell>
          <cell r="B2015" t="str">
            <v>104540440</v>
          </cell>
          <cell r="C2015" t="str">
            <v>UN</v>
          </cell>
          <cell r="D2015" t="str">
            <v>UN</v>
          </cell>
          <cell r="E2015" t="str">
            <v>HAWA</v>
          </cell>
          <cell r="F2015" t="str">
            <v>350</v>
          </cell>
          <cell r="G2015">
            <v>1</v>
          </cell>
        </row>
        <row r="2016">
          <cell r="A2016" t="str">
            <v>104540460-C12</v>
          </cell>
          <cell r="B2016" t="str">
            <v>104540460</v>
          </cell>
          <cell r="C2016" t="str">
            <v>C12</v>
          </cell>
          <cell r="D2016" t="str">
            <v>UN</v>
          </cell>
          <cell r="E2016" t="str">
            <v>HAWA</v>
          </cell>
          <cell r="F2016" t="str">
            <v>350</v>
          </cell>
          <cell r="G2016">
            <v>12</v>
          </cell>
        </row>
        <row r="2017">
          <cell r="A2017" t="str">
            <v>104540460-UN</v>
          </cell>
          <cell r="B2017" t="str">
            <v>104540460</v>
          </cell>
          <cell r="C2017" t="str">
            <v>UN</v>
          </cell>
          <cell r="D2017" t="str">
            <v>UN</v>
          </cell>
          <cell r="E2017" t="str">
            <v>HAWA</v>
          </cell>
          <cell r="F2017" t="str">
            <v>350</v>
          </cell>
          <cell r="G2017">
            <v>1</v>
          </cell>
        </row>
        <row r="2018">
          <cell r="A2018" t="str">
            <v>104540470-C15</v>
          </cell>
          <cell r="B2018" t="str">
            <v>104540470</v>
          </cell>
          <cell r="C2018" t="str">
            <v>C15</v>
          </cell>
          <cell r="D2018" t="str">
            <v>UN</v>
          </cell>
          <cell r="E2018" t="str">
            <v>HAWA</v>
          </cell>
          <cell r="F2018" t="str">
            <v>350</v>
          </cell>
          <cell r="G2018">
            <v>15</v>
          </cell>
        </row>
        <row r="2019">
          <cell r="A2019" t="str">
            <v>104540470-UN</v>
          </cell>
          <cell r="B2019" t="str">
            <v>104540470</v>
          </cell>
          <cell r="C2019" t="str">
            <v>UN</v>
          </cell>
          <cell r="D2019" t="str">
            <v>UN</v>
          </cell>
          <cell r="E2019" t="str">
            <v>HAWA</v>
          </cell>
          <cell r="F2019" t="str">
            <v>350</v>
          </cell>
          <cell r="G2019">
            <v>1</v>
          </cell>
        </row>
        <row r="2020">
          <cell r="A2020" t="str">
            <v>104540480-C12</v>
          </cell>
          <cell r="B2020" t="str">
            <v>104540480</v>
          </cell>
          <cell r="C2020" t="str">
            <v>C12</v>
          </cell>
          <cell r="D2020" t="str">
            <v>UN</v>
          </cell>
          <cell r="E2020" t="str">
            <v>HAWA</v>
          </cell>
          <cell r="F2020" t="str">
            <v>350</v>
          </cell>
          <cell r="G2020">
            <v>12</v>
          </cell>
        </row>
        <row r="2021">
          <cell r="A2021" t="str">
            <v>104540480-UN</v>
          </cell>
          <cell r="B2021" t="str">
            <v>104540480</v>
          </cell>
          <cell r="C2021" t="str">
            <v>UN</v>
          </cell>
          <cell r="D2021" t="str">
            <v>UN</v>
          </cell>
          <cell r="E2021" t="str">
            <v>HAWA</v>
          </cell>
          <cell r="F2021" t="str">
            <v>350</v>
          </cell>
          <cell r="G2021">
            <v>1</v>
          </cell>
        </row>
        <row r="2022">
          <cell r="A2022" t="str">
            <v>104540490-C04</v>
          </cell>
          <cell r="B2022" t="str">
            <v>104540490</v>
          </cell>
          <cell r="C2022" t="str">
            <v>C04</v>
          </cell>
          <cell r="D2022" t="str">
            <v>UN</v>
          </cell>
          <cell r="E2022" t="str">
            <v>HAWA</v>
          </cell>
          <cell r="F2022" t="str">
            <v>350</v>
          </cell>
          <cell r="G2022">
            <v>4</v>
          </cell>
        </row>
        <row r="2023">
          <cell r="A2023" t="str">
            <v>104540490-UN</v>
          </cell>
          <cell r="B2023" t="str">
            <v>104540490</v>
          </cell>
          <cell r="C2023" t="str">
            <v>UN</v>
          </cell>
          <cell r="D2023" t="str">
            <v>UN</v>
          </cell>
          <cell r="E2023" t="str">
            <v>HAWA</v>
          </cell>
          <cell r="F2023" t="str">
            <v>350</v>
          </cell>
          <cell r="G2023">
            <v>1</v>
          </cell>
        </row>
        <row r="2024">
          <cell r="A2024" t="str">
            <v>104540500-C12</v>
          </cell>
          <cell r="B2024" t="str">
            <v>104540500</v>
          </cell>
          <cell r="C2024" t="str">
            <v>C12</v>
          </cell>
          <cell r="D2024" t="str">
            <v>UN</v>
          </cell>
          <cell r="E2024" t="str">
            <v>HAWA</v>
          </cell>
          <cell r="F2024" t="str">
            <v>350</v>
          </cell>
          <cell r="G2024">
            <v>12</v>
          </cell>
        </row>
        <row r="2025">
          <cell r="A2025" t="str">
            <v>104540500-UN</v>
          </cell>
          <cell r="B2025" t="str">
            <v>104540500</v>
          </cell>
          <cell r="C2025" t="str">
            <v>UN</v>
          </cell>
          <cell r="D2025" t="str">
            <v>UN</v>
          </cell>
          <cell r="E2025" t="str">
            <v>HAWA</v>
          </cell>
          <cell r="F2025" t="str">
            <v>350</v>
          </cell>
          <cell r="G2025">
            <v>1</v>
          </cell>
        </row>
        <row r="2026">
          <cell r="A2026" t="str">
            <v>104540510-UN</v>
          </cell>
          <cell r="B2026" t="str">
            <v>104540510</v>
          </cell>
          <cell r="C2026" t="str">
            <v>UN</v>
          </cell>
          <cell r="D2026" t="str">
            <v>UN</v>
          </cell>
          <cell r="E2026" t="str">
            <v>HAWA</v>
          </cell>
          <cell r="F2026" t="str">
            <v>350</v>
          </cell>
          <cell r="G2026">
            <v>1</v>
          </cell>
        </row>
        <row r="2027">
          <cell r="A2027" t="str">
            <v>104540510-V00</v>
          </cell>
          <cell r="B2027" t="str">
            <v>104540510</v>
          </cell>
          <cell r="C2027" t="str">
            <v>V00</v>
          </cell>
          <cell r="D2027" t="str">
            <v>UN</v>
          </cell>
          <cell r="E2027" t="str">
            <v>HAWA</v>
          </cell>
          <cell r="F2027" t="str">
            <v>350</v>
          </cell>
          <cell r="G2027">
            <v>500</v>
          </cell>
        </row>
        <row r="2028">
          <cell r="A2028" t="str">
            <v>104540520-UN</v>
          </cell>
          <cell r="B2028" t="str">
            <v>104540520</v>
          </cell>
          <cell r="C2028" t="str">
            <v>UN</v>
          </cell>
          <cell r="D2028" t="str">
            <v>UN</v>
          </cell>
          <cell r="E2028" t="str">
            <v>HAWA</v>
          </cell>
          <cell r="F2028" t="str">
            <v>350</v>
          </cell>
          <cell r="G2028">
            <v>1</v>
          </cell>
        </row>
        <row r="2029">
          <cell r="A2029" t="str">
            <v>104540520-V00</v>
          </cell>
          <cell r="B2029" t="str">
            <v>104540520</v>
          </cell>
          <cell r="C2029" t="str">
            <v>V00</v>
          </cell>
          <cell r="D2029" t="str">
            <v>UN</v>
          </cell>
          <cell r="E2029" t="str">
            <v>HAWA</v>
          </cell>
          <cell r="F2029" t="str">
            <v>350</v>
          </cell>
          <cell r="G2029">
            <v>500</v>
          </cell>
        </row>
        <row r="2030">
          <cell r="A2030" t="str">
            <v>104540530-UN</v>
          </cell>
          <cell r="B2030" t="str">
            <v>104540530</v>
          </cell>
          <cell r="C2030" t="str">
            <v>UN</v>
          </cell>
          <cell r="D2030" t="str">
            <v>UN</v>
          </cell>
          <cell r="E2030" t="str">
            <v>HAWA</v>
          </cell>
          <cell r="F2030" t="str">
            <v>350</v>
          </cell>
          <cell r="G2030">
            <v>1</v>
          </cell>
        </row>
        <row r="2031">
          <cell r="A2031" t="str">
            <v>104540530-V00</v>
          </cell>
          <cell r="B2031" t="str">
            <v>104540530</v>
          </cell>
          <cell r="C2031" t="str">
            <v>V00</v>
          </cell>
          <cell r="D2031" t="str">
            <v>UN</v>
          </cell>
          <cell r="E2031" t="str">
            <v>HAWA</v>
          </cell>
          <cell r="F2031" t="str">
            <v>350</v>
          </cell>
          <cell r="G2031">
            <v>500</v>
          </cell>
        </row>
        <row r="2032">
          <cell r="A2032" t="str">
            <v>104540540-UN</v>
          </cell>
          <cell r="B2032" t="str">
            <v>104540540</v>
          </cell>
          <cell r="C2032" t="str">
            <v>UN</v>
          </cell>
          <cell r="D2032" t="str">
            <v>UN</v>
          </cell>
          <cell r="E2032" t="str">
            <v>HAWA</v>
          </cell>
          <cell r="F2032" t="str">
            <v>350</v>
          </cell>
          <cell r="G2032">
            <v>1</v>
          </cell>
        </row>
        <row r="2033">
          <cell r="A2033" t="str">
            <v>104541760-C10</v>
          </cell>
          <cell r="B2033" t="str">
            <v>104541760</v>
          </cell>
          <cell r="C2033" t="str">
            <v>C10</v>
          </cell>
          <cell r="D2033" t="str">
            <v>UN</v>
          </cell>
          <cell r="E2033" t="str">
            <v>HAWA</v>
          </cell>
          <cell r="F2033" t="str">
            <v>360</v>
          </cell>
          <cell r="G2033">
            <v>10</v>
          </cell>
        </row>
        <row r="2034">
          <cell r="A2034" t="str">
            <v>104541760-UN</v>
          </cell>
          <cell r="B2034" t="str">
            <v>104541760</v>
          </cell>
          <cell r="C2034" t="str">
            <v>UN</v>
          </cell>
          <cell r="D2034" t="str">
            <v>UN</v>
          </cell>
          <cell r="E2034" t="str">
            <v>HAWA</v>
          </cell>
          <cell r="F2034" t="str">
            <v>360</v>
          </cell>
          <cell r="G2034">
            <v>1</v>
          </cell>
        </row>
        <row r="2035">
          <cell r="A2035" t="str">
            <v>104541770-C24</v>
          </cell>
          <cell r="B2035" t="str">
            <v>104541770</v>
          </cell>
          <cell r="C2035" t="str">
            <v>C24</v>
          </cell>
          <cell r="D2035" t="str">
            <v>UN</v>
          </cell>
          <cell r="E2035" t="str">
            <v>HAWA</v>
          </cell>
          <cell r="F2035" t="str">
            <v>150</v>
          </cell>
          <cell r="G2035">
            <v>24</v>
          </cell>
        </row>
        <row r="2036">
          <cell r="A2036" t="str">
            <v>104541770-PAL</v>
          </cell>
          <cell r="B2036" t="str">
            <v>104541770</v>
          </cell>
          <cell r="C2036" t="str">
            <v>PAL</v>
          </cell>
          <cell r="D2036" t="str">
            <v>UN</v>
          </cell>
          <cell r="E2036" t="str">
            <v>HAWA</v>
          </cell>
          <cell r="F2036" t="str">
            <v>150</v>
          </cell>
          <cell r="G2036">
            <v>1320</v>
          </cell>
        </row>
        <row r="2037">
          <cell r="A2037" t="str">
            <v>104541770-UN</v>
          </cell>
          <cell r="B2037" t="str">
            <v>104541770</v>
          </cell>
          <cell r="C2037" t="str">
            <v>UN</v>
          </cell>
          <cell r="D2037" t="str">
            <v>UN</v>
          </cell>
          <cell r="E2037" t="str">
            <v>HAWA</v>
          </cell>
          <cell r="F2037" t="str">
            <v>150</v>
          </cell>
          <cell r="G2037">
            <v>1</v>
          </cell>
        </row>
        <row r="2038">
          <cell r="A2038" t="str">
            <v>104541780-C24</v>
          </cell>
          <cell r="B2038" t="str">
            <v>104541780</v>
          </cell>
          <cell r="C2038" t="str">
            <v>C24</v>
          </cell>
          <cell r="D2038" t="str">
            <v>UN</v>
          </cell>
          <cell r="E2038" t="str">
            <v>HAWA</v>
          </cell>
          <cell r="F2038" t="str">
            <v>150</v>
          </cell>
          <cell r="G2038">
            <v>24</v>
          </cell>
        </row>
        <row r="2039">
          <cell r="A2039" t="str">
            <v>104541780-PAL</v>
          </cell>
          <cell r="B2039" t="str">
            <v>104541780</v>
          </cell>
          <cell r="C2039" t="str">
            <v>PAL</v>
          </cell>
          <cell r="D2039" t="str">
            <v>UN</v>
          </cell>
          <cell r="E2039" t="str">
            <v>HAWA</v>
          </cell>
          <cell r="F2039" t="str">
            <v>150</v>
          </cell>
          <cell r="G2039">
            <v>1584</v>
          </cell>
        </row>
        <row r="2040">
          <cell r="A2040" t="str">
            <v>104541780-UN</v>
          </cell>
          <cell r="B2040" t="str">
            <v>104541780</v>
          </cell>
          <cell r="C2040" t="str">
            <v>UN</v>
          </cell>
          <cell r="D2040" t="str">
            <v>UN</v>
          </cell>
          <cell r="E2040" t="str">
            <v>HAWA</v>
          </cell>
          <cell r="F2040" t="str">
            <v>150</v>
          </cell>
          <cell r="G2040">
            <v>1</v>
          </cell>
        </row>
        <row r="2041">
          <cell r="A2041" t="str">
            <v>104541790-C48</v>
          </cell>
          <cell r="B2041" t="str">
            <v>104541790</v>
          </cell>
          <cell r="C2041" t="str">
            <v>C48</v>
          </cell>
          <cell r="D2041" t="str">
            <v>UN</v>
          </cell>
          <cell r="E2041" t="str">
            <v>HAWA</v>
          </cell>
          <cell r="F2041" t="str">
            <v>350</v>
          </cell>
          <cell r="G2041">
            <v>48</v>
          </cell>
        </row>
        <row r="2042">
          <cell r="A2042" t="str">
            <v>104541790-UN</v>
          </cell>
          <cell r="B2042" t="str">
            <v>104541790</v>
          </cell>
          <cell r="C2042" t="str">
            <v>UN</v>
          </cell>
          <cell r="D2042" t="str">
            <v>UN</v>
          </cell>
          <cell r="E2042" t="str">
            <v>HAWA</v>
          </cell>
          <cell r="F2042" t="str">
            <v>350</v>
          </cell>
          <cell r="G2042">
            <v>1</v>
          </cell>
        </row>
        <row r="2043">
          <cell r="A2043" t="str">
            <v>104541800-C48</v>
          </cell>
          <cell r="B2043" t="str">
            <v>104541800</v>
          </cell>
          <cell r="C2043" t="str">
            <v>C48</v>
          </cell>
          <cell r="D2043" t="str">
            <v>UN</v>
          </cell>
          <cell r="E2043" t="str">
            <v>HAWA</v>
          </cell>
          <cell r="F2043" t="str">
            <v>350</v>
          </cell>
          <cell r="G2043">
            <v>48</v>
          </cell>
        </row>
        <row r="2044">
          <cell r="A2044" t="str">
            <v>104541800-UN</v>
          </cell>
          <cell r="B2044" t="str">
            <v>104541800</v>
          </cell>
          <cell r="C2044" t="str">
            <v>UN</v>
          </cell>
          <cell r="D2044" t="str">
            <v>UN</v>
          </cell>
          <cell r="E2044" t="str">
            <v>HAWA</v>
          </cell>
          <cell r="F2044" t="str">
            <v>350</v>
          </cell>
          <cell r="G2044">
            <v>1</v>
          </cell>
        </row>
        <row r="2045">
          <cell r="A2045" t="str">
            <v>104541810-C48</v>
          </cell>
          <cell r="B2045" t="str">
            <v>104541810</v>
          </cell>
          <cell r="C2045" t="str">
            <v>C48</v>
          </cell>
          <cell r="D2045" t="str">
            <v>UN</v>
          </cell>
          <cell r="E2045" t="str">
            <v>HAWA</v>
          </cell>
          <cell r="F2045" t="str">
            <v>350</v>
          </cell>
          <cell r="G2045">
            <v>48</v>
          </cell>
        </row>
        <row r="2046">
          <cell r="A2046" t="str">
            <v>104541810-UN</v>
          </cell>
          <cell r="B2046" t="str">
            <v>104541810</v>
          </cell>
          <cell r="C2046" t="str">
            <v>UN</v>
          </cell>
          <cell r="D2046" t="str">
            <v>UN</v>
          </cell>
          <cell r="E2046" t="str">
            <v>HAWA</v>
          </cell>
          <cell r="F2046" t="str">
            <v>350</v>
          </cell>
          <cell r="G2046">
            <v>1</v>
          </cell>
        </row>
        <row r="2047">
          <cell r="A2047" t="str">
            <v>104541820-1Q</v>
          </cell>
          <cell r="B2047" t="str">
            <v>104541820</v>
          </cell>
          <cell r="C2047" t="str">
            <v>1Q</v>
          </cell>
          <cell r="D2047" t="str">
            <v>UN</v>
          </cell>
          <cell r="E2047" t="str">
            <v>HAWA</v>
          </cell>
          <cell r="F2047" t="str">
            <v>350</v>
          </cell>
          <cell r="G2047">
            <v>1000</v>
          </cell>
        </row>
        <row r="2048">
          <cell r="A2048" t="str">
            <v>104541820-UN</v>
          </cell>
          <cell r="B2048" t="str">
            <v>104541820</v>
          </cell>
          <cell r="C2048" t="str">
            <v>UN</v>
          </cell>
          <cell r="D2048" t="str">
            <v>UN</v>
          </cell>
          <cell r="E2048" t="str">
            <v>HAWA</v>
          </cell>
          <cell r="F2048" t="str">
            <v>350</v>
          </cell>
          <cell r="G2048">
            <v>1</v>
          </cell>
        </row>
        <row r="2049">
          <cell r="A2049" t="str">
            <v>104541830-UN</v>
          </cell>
          <cell r="B2049" t="str">
            <v>104541830</v>
          </cell>
          <cell r="C2049" t="str">
            <v>UN</v>
          </cell>
          <cell r="D2049" t="str">
            <v>UN</v>
          </cell>
          <cell r="E2049" t="str">
            <v>HAWA</v>
          </cell>
          <cell r="F2049" t="str">
            <v>350</v>
          </cell>
          <cell r="G2049">
            <v>1</v>
          </cell>
        </row>
        <row r="2050">
          <cell r="A2050" t="str">
            <v>104541830-Z60</v>
          </cell>
          <cell r="B2050" t="str">
            <v>104541830</v>
          </cell>
          <cell r="C2050" t="str">
            <v>Z60</v>
          </cell>
          <cell r="D2050" t="str">
            <v>UN</v>
          </cell>
          <cell r="E2050" t="str">
            <v>HAWA</v>
          </cell>
          <cell r="F2050" t="str">
            <v>350</v>
          </cell>
          <cell r="G2050">
            <v>160</v>
          </cell>
        </row>
        <row r="2051">
          <cell r="A2051" t="str">
            <v>104541840-2Q</v>
          </cell>
          <cell r="B2051" t="str">
            <v>104541840</v>
          </cell>
          <cell r="C2051" t="str">
            <v>2Q</v>
          </cell>
          <cell r="D2051" t="str">
            <v>UN</v>
          </cell>
          <cell r="E2051" t="str">
            <v>HAWA</v>
          </cell>
          <cell r="F2051" t="str">
            <v>350</v>
          </cell>
          <cell r="G2051">
            <v>2000</v>
          </cell>
        </row>
        <row r="2052">
          <cell r="A2052" t="str">
            <v>104541840-UN</v>
          </cell>
          <cell r="B2052" t="str">
            <v>104541840</v>
          </cell>
          <cell r="C2052" t="str">
            <v>UN</v>
          </cell>
          <cell r="D2052" t="str">
            <v>UN</v>
          </cell>
          <cell r="E2052" t="str">
            <v>HAWA</v>
          </cell>
          <cell r="F2052" t="str">
            <v>350</v>
          </cell>
          <cell r="G2052">
            <v>1</v>
          </cell>
        </row>
        <row r="2053">
          <cell r="A2053" t="str">
            <v>104541850-CJ</v>
          </cell>
          <cell r="B2053" t="str">
            <v>104541850</v>
          </cell>
          <cell r="C2053" t="str">
            <v>CJ</v>
          </cell>
          <cell r="D2053" t="str">
            <v>KG</v>
          </cell>
          <cell r="E2053" t="str">
            <v>HAWA</v>
          </cell>
          <cell r="F2053" t="str">
            <v>350</v>
          </cell>
          <cell r="G2053">
            <v>20</v>
          </cell>
        </row>
        <row r="2054">
          <cell r="A2054" t="str">
            <v>104541850-KG</v>
          </cell>
          <cell r="B2054" t="str">
            <v>104541850</v>
          </cell>
          <cell r="C2054" t="str">
            <v>KG</v>
          </cell>
          <cell r="D2054" t="str">
            <v>KG</v>
          </cell>
          <cell r="E2054" t="str">
            <v>HAWA</v>
          </cell>
          <cell r="F2054" t="str">
            <v>350</v>
          </cell>
          <cell r="G2054">
            <v>1</v>
          </cell>
        </row>
        <row r="2055">
          <cell r="A2055" t="str">
            <v>104541850-UN</v>
          </cell>
          <cell r="B2055" t="str">
            <v>104541850</v>
          </cell>
          <cell r="C2055" t="str">
            <v>UN</v>
          </cell>
          <cell r="D2055" t="str">
            <v>KG</v>
          </cell>
          <cell r="E2055" t="str">
            <v>HAWA</v>
          </cell>
          <cell r="F2055" t="str">
            <v>350</v>
          </cell>
          <cell r="G2055">
            <v>5</v>
          </cell>
        </row>
        <row r="2056">
          <cell r="A2056" t="str">
            <v>104541860-C24</v>
          </cell>
          <cell r="B2056" t="str">
            <v>104541860</v>
          </cell>
          <cell r="C2056" t="str">
            <v>C24</v>
          </cell>
          <cell r="D2056" t="str">
            <v>UN</v>
          </cell>
          <cell r="E2056" t="str">
            <v>HAWA</v>
          </cell>
          <cell r="F2056" t="str">
            <v>350</v>
          </cell>
          <cell r="G2056">
            <v>24</v>
          </cell>
        </row>
        <row r="2057">
          <cell r="A2057" t="str">
            <v>104541860-D04</v>
          </cell>
          <cell r="B2057" t="str">
            <v>104541860</v>
          </cell>
          <cell r="C2057" t="str">
            <v>D04</v>
          </cell>
          <cell r="D2057" t="str">
            <v>UN</v>
          </cell>
          <cell r="E2057" t="str">
            <v>HAWA</v>
          </cell>
          <cell r="F2057" t="str">
            <v>350</v>
          </cell>
          <cell r="G2057">
            <v>4</v>
          </cell>
        </row>
        <row r="2058">
          <cell r="A2058" t="str">
            <v>104541860-UN</v>
          </cell>
          <cell r="B2058" t="str">
            <v>104541860</v>
          </cell>
          <cell r="C2058" t="str">
            <v>UN</v>
          </cell>
          <cell r="D2058" t="str">
            <v>UN</v>
          </cell>
          <cell r="E2058" t="str">
            <v>HAWA</v>
          </cell>
          <cell r="F2058" t="str">
            <v>350</v>
          </cell>
          <cell r="G2058">
            <v>1</v>
          </cell>
        </row>
        <row r="2059">
          <cell r="A2059" t="str">
            <v>104541880-C10</v>
          </cell>
          <cell r="B2059" t="str">
            <v>104541880</v>
          </cell>
          <cell r="C2059" t="str">
            <v>C10</v>
          </cell>
          <cell r="D2059" t="str">
            <v>UN</v>
          </cell>
          <cell r="E2059" t="str">
            <v>HAWA</v>
          </cell>
          <cell r="F2059" t="str">
            <v>350</v>
          </cell>
          <cell r="G2059">
            <v>10</v>
          </cell>
        </row>
        <row r="2060">
          <cell r="A2060" t="str">
            <v>104541880-UN</v>
          </cell>
          <cell r="B2060" t="str">
            <v>104541880</v>
          </cell>
          <cell r="C2060" t="str">
            <v>UN</v>
          </cell>
          <cell r="D2060" t="str">
            <v>UN</v>
          </cell>
          <cell r="E2060" t="str">
            <v>HAWA</v>
          </cell>
          <cell r="F2060" t="str">
            <v>350</v>
          </cell>
          <cell r="G2060">
            <v>1</v>
          </cell>
        </row>
        <row r="2061">
          <cell r="A2061" t="str">
            <v>104541890-C06</v>
          </cell>
          <cell r="B2061" t="str">
            <v>104541890</v>
          </cell>
          <cell r="C2061" t="str">
            <v>C06</v>
          </cell>
          <cell r="D2061" t="str">
            <v>UN</v>
          </cell>
          <cell r="E2061" t="str">
            <v>HAWA</v>
          </cell>
          <cell r="F2061" t="str">
            <v>350</v>
          </cell>
          <cell r="G2061">
            <v>6</v>
          </cell>
        </row>
        <row r="2062">
          <cell r="A2062" t="str">
            <v>104541890-UN</v>
          </cell>
          <cell r="B2062" t="str">
            <v>104541890</v>
          </cell>
          <cell r="C2062" t="str">
            <v>UN</v>
          </cell>
          <cell r="D2062" t="str">
            <v>UN</v>
          </cell>
          <cell r="E2062" t="str">
            <v>HAWA</v>
          </cell>
          <cell r="F2062" t="str">
            <v>350</v>
          </cell>
          <cell r="G2062">
            <v>1</v>
          </cell>
        </row>
        <row r="2063">
          <cell r="A2063" t="str">
            <v>104541900-1Q</v>
          </cell>
          <cell r="B2063" t="str">
            <v>104541900</v>
          </cell>
          <cell r="C2063" t="str">
            <v>1Q</v>
          </cell>
          <cell r="D2063" t="str">
            <v>UN</v>
          </cell>
          <cell r="E2063" t="str">
            <v>HAWA</v>
          </cell>
          <cell r="F2063" t="str">
            <v>350</v>
          </cell>
          <cell r="G2063">
            <v>1000</v>
          </cell>
        </row>
        <row r="2064">
          <cell r="A2064" t="str">
            <v>104541900-UN</v>
          </cell>
          <cell r="B2064" t="str">
            <v>104541900</v>
          </cell>
          <cell r="C2064" t="str">
            <v>UN</v>
          </cell>
          <cell r="D2064" t="str">
            <v>UN</v>
          </cell>
          <cell r="E2064" t="str">
            <v>HAWA</v>
          </cell>
          <cell r="F2064" t="str">
            <v>350</v>
          </cell>
          <cell r="G2064">
            <v>1</v>
          </cell>
        </row>
        <row r="2065">
          <cell r="A2065" t="str">
            <v>104541910-1Q</v>
          </cell>
          <cell r="B2065" t="str">
            <v>104541910</v>
          </cell>
          <cell r="C2065" t="str">
            <v>1Q</v>
          </cell>
          <cell r="D2065" t="str">
            <v>UN</v>
          </cell>
          <cell r="E2065" t="str">
            <v>HAWA</v>
          </cell>
          <cell r="F2065" t="str">
            <v>350</v>
          </cell>
          <cell r="G2065">
            <v>1000</v>
          </cell>
        </row>
        <row r="2066">
          <cell r="A2066" t="str">
            <v>104541910-UN</v>
          </cell>
          <cell r="B2066" t="str">
            <v>104541910</v>
          </cell>
          <cell r="C2066" t="str">
            <v>UN</v>
          </cell>
          <cell r="D2066" t="str">
            <v>UN</v>
          </cell>
          <cell r="E2066" t="str">
            <v>HAWA</v>
          </cell>
          <cell r="F2066" t="str">
            <v>350</v>
          </cell>
          <cell r="G2066">
            <v>1</v>
          </cell>
        </row>
        <row r="2067">
          <cell r="A2067" t="str">
            <v>104541920-UN</v>
          </cell>
          <cell r="B2067" t="str">
            <v>104541920</v>
          </cell>
          <cell r="C2067" t="str">
            <v>UN</v>
          </cell>
          <cell r="D2067" t="str">
            <v>UN</v>
          </cell>
          <cell r="E2067" t="str">
            <v>HAWA</v>
          </cell>
          <cell r="F2067" t="str">
            <v>350</v>
          </cell>
          <cell r="G2067">
            <v>1</v>
          </cell>
        </row>
        <row r="2068">
          <cell r="A2068" t="str">
            <v>104541920-V00</v>
          </cell>
          <cell r="B2068" t="str">
            <v>104541920</v>
          </cell>
          <cell r="C2068" t="str">
            <v>V00</v>
          </cell>
          <cell r="D2068" t="str">
            <v>UN</v>
          </cell>
          <cell r="E2068" t="str">
            <v>HAWA</v>
          </cell>
          <cell r="F2068" t="str">
            <v>350</v>
          </cell>
          <cell r="G2068">
            <v>500</v>
          </cell>
        </row>
        <row r="2069">
          <cell r="A2069" t="str">
            <v>104541930-1Q</v>
          </cell>
          <cell r="B2069" t="str">
            <v>104541930</v>
          </cell>
          <cell r="C2069" t="str">
            <v>1Q</v>
          </cell>
          <cell r="D2069" t="str">
            <v>UN</v>
          </cell>
          <cell r="E2069" t="str">
            <v>HAWA</v>
          </cell>
          <cell r="F2069" t="str">
            <v>350</v>
          </cell>
          <cell r="G2069">
            <v>1000</v>
          </cell>
        </row>
        <row r="2070">
          <cell r="A2070" t="str">
            <v>104541930-UN</v>
          </cell>
          <cell r="B2070" t="str">
            <v>104541930</v>
          </cell>
          <cell r="C2070" t="str">
            <v>UN</v>
          </cell>
          <cell r="D2070" t="str">
            <v>UN</v>
          </cell>
          <cell r="E2070" t="str">
            <v>HAWA</v>
          </cell>
          <cell r="F2070" t="str">
            <v>350</v>
          </cell>
          <cell r="G2070">
            <v>1</v>
          </cell>
        </row>
        <row r="2071">
          <cell r="A2071" t="str">
            <v>104541940-UN</v>
          </cell>
          <cell r="B2071" t="str">
            <v>104541940</v>
          </cell>
          <cell r="C2071" t="str">
            <v>UN</v>
          </cell>
          <cell r="D2071" t="str">
            <v>UN</v>
          </cell>
          <cell r="E2071" t="str">
            <v>HAWA</v>
          </cell>
          <cell r="F2071" t="str">
            <v>350</v>
          </cell>
          <cell r="G2071">
            <v>1</v>
          </cell>
        </row>
        <row r="2072">
          <cell r="A2072" t="str">
            <v>104541940-V00</v>
          </cell>
          <cell r="B2072" t="str">
            <v>104541940</v>
          </cell>
          <cell r="C2072" t="str">
            <v>V00</v>
          </cell>
          <cell r="D2072" t="str">
            <v>UN</v>
          </cell>
          <cell r="E2072" t="str">
            <v>HAWA</v>
          </cell>
          <cell r="F2072" t="str">
            <v>350</v>
          </cell>
          <cell r="G2072">
            <v>500</v>
          </cell>
        </row>
        <row r="2073">
          <cell r="A2073" t="str">
            <v>104541950-1Q</v>
          </cell>
          <cell r="B2073" t="str">
            <v>104541950</v>
          </cell>
          <cell r="C2073" t="str">
            <v>1Q</v>
          </cell>
          <cell r="D2073" t="str">
            <v>UN</v>
          </cell>
          <cell r="E2073" t="str">
            <v>HAWA</v>
          </cell>
          <cell r="F2073" t="str">
            <v>350</v>
          </cell>
          <cell r="G2073">
            <v>1000</v>
          </cell>
        </row>
        <row r="2074">
          <cell r="A2074" t="str">
            <v>104541950-UN</v>
          </cell>
          <cell r="B2074" t="str">
            <v>104541950</v>
          </cell>
          <cell r="C2074" t="str">
            <v>UN</v>
          </cell>
          <cell r="D2074" t="str">
            <v>UN</v>
          </cell>
          <cell r="E2074" t="str">
            <v>HAWA</v>
          </cell>
          <cell r="F2074" t="str">
            <v>350</v>
          </cell>
          <cell r="G2074">
            <v>1</v>
          </cell>
        </row>
        <row r="2075">
          <cell r="A2075" t="str">
            <v>104541960-1Q</v>
          </cell>
          <cell r="B2075" t="str">
            <v>104541960</v>
          </cell>
          <cell r="C2075" t="str">
            <v>1Q</v>
          </cell>
          <cell r="D2075" t="str">
            <v>UN</v>
          </cell>
          <cell r="E2075" t="str">
            <v>HAWA</v>
          </cell>
          <cell r="F2075" t="str">
            <v>350</v>
          </cell>
          <cell r="G2075">
            <v>1000</v>
          </cell>
        </row>
        <row r="2076">
          <cell r="A2076" t="str">
            <v>104541960-UN</v>
          </cell>
          <cell r="B2076" t="str">
            <v>104541960</v>
          </cell>
          <cell r="C2076" t="str">
            <v>UN</v>
          </cell>
          <cell r="D2076" t="str">
            <v>UN</v>
          </cell>
          <cell r="E2076" t="str">
            <v>HAWA</v>
          </cell>
          <cell r="F2076" t="str">
            <v>350</v>
          </cell>
          <cell r="G2076">
            <v>1</v>
          </cell>
        </row>
        <row r="2077">
          <cell r="A2077" t="str">
            <v>104541970-1Q</v>
          </cell>
          <cell r="B2077" t="str">
            <v>104541970</v>
          </cell>
          <cell r="C2077" t="str">
            <v>1Q</v>
          </cell>
          <cell r="D2077" t="str">
            <v>UN</v>
          </cell>
          <cell r="E2077" t="str">
            <v>HAWA</v>
          </cell>
          <cell r="F2077" t="str">
            <v>350</v>
          </cell>
          <cell r="G2077">
            <v>1000</v>
          </cell>
        </row>
        <row r="2078">
          <cell r="A2078" t="str">
            <v>104541970-UN</v>
          </cell>
          <cell r="B2078" t="str">
            <v>104541970</v>
          </cell>
          <cell r="C2078" t="str">
            <v>UN</v>
          </cell>
          <cell r="D2078" t="str">
            <v>UN</v>
          </cell>
          <cell r="E2078" t="str">
            <v>HAWA</v>
          </cell>
          <cell r="F2078" t="str">
            <v>350</v>
          </cell>
          <cell r="G2078">
            <v>1</v>
          </cell>
        </row>
        <row r="2079">
          <cell r="A2079" t="str">
            <v>104542540-1Q</v>
          </cell>
          <cell r="B2079" t="str">
            <v>104542540</v>
          </cell>
          <cell r="C2079" t="str">
            <v>1Q</v>
          </cell>
          <cell r="D2079" t="str">
            <v>UN</v>
          </cell>
          <cell r="E2079" t="str">
            <v>HAWA</v>
          </cell>
          <cell r="F2079" t="str">
            <v>350</v>
          </cell>
          <cell r="G2079">
            <v>1000</v>
          </cell>
        </row>
        <row r="2080">
          <cell r="A2080" t="str">
            <v>104542540-UN</v>
          </cell>
          <cell r="B2080" t="str">
            <v>104542540</v>
          </cell>
          <cell r="C2080" t="str">
            <v>UN</v>
          </cell>
          <cell r="D2080" t="str">
            <v>UN</v>
          </cell>
          <cell r="E2080" t="str">
            <v>HAWA</v>
          </cell>
          <cell r="F2080" t="str">
            <v>350</v>
          </cell>
          <cell r="G2080">
            <v>1</v>
          </cell>
        </row>
        <row r="2081">
          <cell r="A2081" t="str">
            <v>104542550-1Q</v>
          </cell>
          <cell r="B2081" t="str">
            <v>104542550</v>
          </cell>
          <cell r="C2081" t="str">
            <v>1Q</v>
          </cell>
          <cell r="D2081" t="str">
            <v>UN</v>
          </cell>
          <cell r="E2081" t="str">
            <v>HAWA</v>
          </cell>
          <cell r="F2081" t="str">
            <v>350</v>
          </cell>
          <cell r="G2081">
            <v>1000</v>
          </cell>
        </row>
        <row r="2082">
          <cell r="A2082" t="str">
            <v>104542550-UN</v>
          </cell>
          <cell r="B2082" t="str">
            <v>104542550</v>
          </cell>
          <cell r="C2082" t="str">
            <v>UN</v>
          </cell>
          <cell r="D2082" t="str">
            <v>UN</v>
          </cell>
          <cell r="E2082" t="str">
            <v>HAWA</v>
          </cell>
          <cell r="F2082" t="str">
            <v>350</v>
          </cell>
          <cell r="G2082">
            <v>1</v>
          </cell>
        </row>
        <row r="2083">
          <cell r="A2083" t="str">
            <v>104542570-1Q</v>
          </cell>
          <cell r="B2083" t="str">
            <v>104542570</v>
          </cell>
          <cell r="C2083" t="str">
            <v>1Q</v>
          </cell>
          <cell r="D2083" t="str">
            <v>UN</v>
          </cell>
          <cell r="E2083" t="str">
            <v>HAWA</v>
          </cell>
          <cell r="F2083" t="str">
            <v>350</v>
          </cell>
          <cell r="G2083">
            <v>1000</v>
          </cell>
        </row>
        <row r="2084">
          <cell r="A2084" t="str">
            <v>104542570-UN</v>
          </cell>
          <cell r="B2084" t="str">
            <v>104542570</v>
          </cell>
          <cell r="C2084" t="str">
            <v>UN</v>
          </cell>
          <cell r="D2084" t="str">
            <v>UN</v>
          </cell>
          <cell r="E2084" t="str">
            <v>HAWA</v>
          </cell>
          <cell r="F2084" t="str">
            <v>350</v>
          </cell>
          <cell r="G2084">
            <v>1</v>
          </cell>
        </row>
        <row r="2085">
          <cell r="A2085" t="str">
            <v>104542590-CJ</v>
          </cell>
          <cell r="B2085" t="str">
            <v>104542590</v>
          </cell>
          <cell r="C2085" t="str">
            <v>CJ</v>
          </cell>
          <cell r="D2085" t="str">
            <v>KG</v>
          </cell>
          <cell r="E2085" t="str">
            <v>HAWA</v>
          </cell>
          <cell r="F2085" t="str">
            <v>350</v>
          </cell>
          <cell r="G2085">
            <v>20</v>
          </cell>
        </row>
        <row r="2086">
          <cell r="A2086" t="str">
            <v>104542590-KG</v>
          </cell>
          <cell r="B2086" t="str">
            <v>104542590</v>
          </cell>
          <cell r="C2086" t="str">
            <v>KG</v>
          </cell>
          <cell r="D2086" t="str">
            <v>KG</v>
          </cell>
          <cell r="E2086" t="str">
            <v>HAWA</v>
          </cell>
          <cell r="F2086" t="str">
            <v>350</v>
          </cell>
          <cell r="G2086">
            <v>1</v>
          </cell>
        </row>
        <row r="2087">
          <cell r="A2087" t="str">
            <v>104542590-UN</v>
          </cell>
          <cell r="B2087" t="str">
            <v>104542590</v>
          </cell>
          <cell r="C2087" t="str">
            <v>UN</v>
          </cell>
          <cell r="D2087" t="str">
            <v>KG</v>
          </cell>
          <cell r="E2087" t="str">
            <v>HAWA</v>
          </cell>
          <cell r="F2087" t="str">
            <v>350</v>
          </cell>
          <cell r="G2087">
            <v>9</v>
          </cell>
        </row>
        <row r="2088">
          <cell r="A2088" t="str">
            <v>104542610-AJ</v>
          </cell>
          <cell r="B2088" t="str">
            <v>104542610</v>
          </cell>
          <cell r="C2088" t="str">
            <v>AJ</v>
          </cell>
          <cell r="D2088" t="str">
            <v>AJ</v>
          </cell>
          <cell r="E2088" t="str">
            <v>HAWA</v>
          </cell>
          <cell r="F2088" t="str">
            <v>350</v>
          </cell>
          <cell r="G2088">
            <v>1</v>
          </cell>
        </row>
        <row r="2089">
          <cell r="A2089" t="str">
            <v>104542630-D10</v>
          </cell>
          <cell r="B2089" t="str">
            <v>104542630</v>
          </cell>
          <cell r="C2089" t="str">
            <v>D10</v>
          </cell>
          <cell r="D2089" t="str">
            <v>UN</v>
          </cell>
          <cell r="E2089" t="str">
            <v>HAWA</v>
          </cell>
          <cell r="F2089" t="str">
            <v>350</v>
          </cell>
          <cell r="G2089">
            <v>10</v>
          </cell>
        </row>
        <row r="2090">
          <cell r="A2090" t="str">
            <v>104542630-UN</v>
          </cell>
          <cell r="B2090" t="str">
            <v>104542630</v>
          </cell>
          <cell r="C2090" t="str">
            <v>UN</v>
          </cell>
          <cell r="D2090" t="str">
            <v>UN</v>
          </cell>
          <cell r="E2090" t="str">
            <v>HAWA</v>
          </cell>
          <cell r="F2090" t="str">
            <v>350</v>
          </cell>
          <cell r="G2090">
            <v>1</v>
          </cell>
        </row>
        <row r="2091">
          <cell r="A2091" t="str">
            <v>104542640-C12</v>
          </cell>
          <cell r="B2091" t="str">
            <v>104542640</v>
          </cell>
          <cell r="C2091" t="str">
            <v>C12</v>
          </cell>
          <cell r="D2091" t="str">
            <v>UN</v>
          </cell>
          <cell r="E2091" t="str">
            <v>HAWA</v>
          </cell>
          <cell r="F2091" t="str">
            <v>350</v>
          </cell>
          <cell r="G2091">
            <v>12</v>
          </cell>
        </row>
        <row r="2092">
          <cell r="A2092" t="str">
            <v>104542640-UN</v>
          </cell>
          <cell r="B2092" t="str">
            <v>104542640</v>
          </cell>
          <cell r="C2092" t="str">
            <v>UN</v>
          </cell>
          <cell r="D2092" t="str">
            <v>UN</v>
          </cell>
          <cell r="E2092" t="str">
            <v>HAWA</v>
          </cell>
          <cell r="F2092" t="str">
            <v>350</v>
          </cell>
          <cell r="G2092">
            <v>1</v>
          </cell>
        </row>
        <row r="2093">
          <cell r="A2093" t="str">
            <v>104542650-CJ</v>
          </cell>
          <cell r="B2093" t="str">
            <v>104542650</v>
          </cell>
          <cell r="C2093" t="str">
            <v>CJ</v>
          </cell>
          <cell r="D2093" t="str">
            <v>KG</v>
          </cell>
          <cell r="E2093" t="str">
            <v>HAWA</v>
          </cell>
          <cell r="F2093" t="str">
            <v>350</v>
          </cell>
          <cell r="G2093">
            <v>20</v>
          </cell>
        </row>
        <row r="2094">
          <cell r="A2094" t="str">
            <v>104542650-KG</v>
          </cell>
          <cell r="B2094" t="str">
            <v>104542650</v>
          </cell>
          <cell r="C2094" t="str">
            <v>KG</v>
          </cell>
          <cell r="D2094" t="str">
            <v>KG</v>
          </cell>
          <cell r="E2094" t="str">
            <v>HAWA</v>
          </cell>
          <cell r="F2094" t="str">
            <v>350</v>
          </cell>
          <cell r="G2094">
            <v>1</v>
          </cell>
        </row>
        <row r="2095">
          <cell r="A2095" t="str">
            <v>104542650-UN</v>
          </cell>
          <cell r="B2095" t="str">
            <v>104542650</v>
          </cell>
          <cell r="C2095" t="str">
            <v>UN</v>
          </cell>
          <cell r="D2095" t="str">
            <v>KG</v>
          </cell>
          <cell r="E2095" t="str">
            <v>HAWA</v>
          </cell>
          <cell r="F2095" t="str">
            <v>350</v>
          </cell>
          <cell r="G2095">
            <v>22</v>
          </cell>
        </row>
        <row r="2096">
          <cell r="A2096" t="str">
            <v>104542660-CJ</v>
          </cell>
          <cell r="B2096" t="str">
            <v>104542660</v>
          </cell>
          <cell r="C2096" t="str">
            <v>CJ</v>
          </cell>
          <cell r="D2096" t="str">
            <v>KG</v>
          </cell>
          <cell r="E2096" t="str">
            <v>HAWA</v>
          </cell>
          <cell r="F2096" t="str">
            <v>350</v>
          </cell>
          <cell r="G2096">
            <v>20</v>
          </cell>
        </row>
        <row r="2097">
          <cell r="A2097" t="str">
            <v>104542660-KG</v>
          </cell>
          <cell r="B2097" t="str">
            <v>104542660</v>
          </cell>
          <cell r="C2097" t="str">
            <v>KG</v>
          </cell>
          <cell r="D2097" t="str">
            <v>KG</v>
          </cell>
          <cell r="E2097" t="str">
            <v>HAWA</v>
          </cell>
          <cell r="F2097" t="str">
            <v>350</v>
          </cell>
          <cell r="G2097">
            <v>1</v>
          </cell>
        </row>
        <row r="2098">
          <cell r="A2098" t="str">
            <v>104542660-UN</v>
          </cell>
          <cell r="B2098" t="str">
            <v>104542660</v>
          </cell>
          <cell r="C2098" t="str">
            <v>UN</v>
          </cell>
          <cell r="D2098" t="str">
            <v>KG</v>
          </cell>
          <cell r="E2098" t="str">
            <v>HAWA</v>
          </cell>
          <cell r="F2098" t="str">
            <v>350</v>
          </cell>
          <cell r="G2098">
            <v>44</v>
          </cell>
        </row>
        <row r="2099">
          <cell r="A2099" t="str">
            <v>104542670-C20</v>
          </cell>
          <cell r="B2099" t="str">
            <v>104542670</v>
          </cell>
          <cell r="C2099" t="str">
            <v>C20</v>
          </cell>
          <cell r="D2099" t="str">
            <v>UN</v>
          </cell>
          <cell r="E2099" t="str">
            <v>HAWA</v>
          </cell>
          <cell r="F2099" t="str">
            <v>130</v>
          </cell>
          <cell r="G2099">
            <v>20</v>
          </cell>
        </row>
        <row r="2100">
          <cell r="A2100" t="str">
            <v>104542670-UN</v>
          </cell>
          <cell r="B2100" t="str">
            <v>104542670</v>
          </cell>
          <cell r="C2100" t="str">
            <v>UN</v>
          </cell>
          <cell r="D2100" t="str">
            <v>UN</v>
          </cell>
          <cell r="E2100" t="str">
            <v>HAWA</v>
          </cell>
          <cell r="F2100" t="str">
            <v>130</v>
          </cell>
          <cell r="G2100">
            <v>1</v>
          </cell>
        </row>
        <row r="2101">
          <cell r="A2101" t="str">
            <v>104542680-UN</v>
          </cell>
          <cell r="B2101" t="str">
            <v>104542680</v>
          </cell>
          <cell r="C2101" t="str">
            <v>UN</v>
          </cell>
          <cell r="D2101" t="str">
            <v>UN</v>
          </cell>
          <cell r="E2101" t="str">
            <v>HAWA</v>
          </cell>
          <cell r="F2101" t="str">
            <v>350</v>
          </cell>
          <cell r="G2101">
            <v>1</v>
          </cell>
        </row>
        <row r="2102">
          <cell r="A2102" t="str">
            <v>104542700-C05</v>
          </cell>
          <cell r="B2102" t="str">
            <v>104542700</v>
          </cell>
          <cell r="C2102" t="str">
            <v>C05</v>
          </cell>
          <cell r="D2102" t="str">
            <v>UN</v>
          </cell>
          <cell r="E2102" t="str">
            <v>HAWA</v>
          </cell>
          <cell r="F2102" t="str">
            <v>350</v>
          </cell>
          <cell r="G2102">
            <v>5</v>
          </cell>
        </row>
        <row r="2103">
          <cell r="A2103" t="str">
            <v>104542700-UN</v>
          </cell>
          <cell r="B2103" t="str">
            <v>104542700</v>
          </cell>
          <cell r="C2103" t="str">
            <v>UN</v>
          </cell>
          <cell r="D2103" t="str">
            <v>UN</v>
          </cell>
          <cell r="E2103" t="str">
            <v>HAWA</v>
          </cell>
          <cell r="F2103" t="str">
            <v>350</v>
          </cell>
          <cell r="G2103">
            <v>1</v>
          </cell>
        </row>
        <row r="2104">
          <cell r="A2104" t="str">
            <v>104542710-C04</v>
          </cell>
          <cell r="B2104" t="str">
            <v>104542710</v>
          </cell>
          <cell r="C2104" t="str">
            <v>C04</v>
          </cell>
          <cell r="D2104" t="str">
            <v>UN</v>
          </cell>
          <cell r="E2104" t="str">
            <v>HAWA</v>
          </cell>
          <cell r="F2104" t="str">
            <v>350</v>
          </cell>
          <cell r="G2104">
            <v>4</v>
          </cell>
        </row>
        <row r="2105">
          <cell r="A2105" t="str">
            <v>104542710-UN</v>
          </cell>
          <cell r="B2105" t="str">
            <v>104542710</v>
          </cell>
          <cell r="C2105" t="str">
            <v>UN</v>
          </cell>
          <cell r="D2105" t="str">
            <v>UN</v>
          </cell>
          <cell r="E2105" t="str">
            <v>HAWA</v>
          </cell>
          <cell r="F2105" t="str">
            <v>350</v>
          </cell>
          <cell r="G2105">
            <v>1</v>
          </cell>
        </row>
        <row r="2106">
          <cell r="A2106" t="str">
            <v>104542720-C06</v>
          </cell>
          <cell r="B2106" t="str">
            <v>104542720</v>
          </cell>
          <cell r="C2106" t="str">
            <v>C06</v>
          </cell>
          <cell r="D2106" t="str">
            <v>UN</v>
          </cell>
          <cell r="E2106" t="str">
            <v>HAWA</v>
          </cell>
          <cell r="F2106" t="str">
            <v>350</v>
          </cell>
          <cell r="G2106">
            <v>6</v>
          </cell>
        </row>
        <row r="2107">
          <cell r="A2107" t="str">
            <v>104542720-UN</v>
          </cell>
          <cell r="B2107" t="str">
            <v>104542720</v>
          </cell>
          <cell r="C2107" t="str">
            <v>UN</v>
          </cell>
          <cell r="D2107" t="str">
            <v>UN</v>
          </cell>
          <cell r="E2107" t="str">
            <v>HAWA</v>
          </cell>
          <cell r="F2107" t="str">
            <v>350</v>
          </cell>
          <cell r="G2107">
            <v>1</v>
          </cell>
        </row>
        <row r="2108">
          <cell r="A2108" t="str">
            <v>104542770-C24</v>
          </cell>
          <cell r="B2108" t="str">
            <v>104542770</v>
          </cell>
          <cell r="C2108" t="str">
            <v>C24</v>
          </cell>
          <cell r="D2108" t="str">
            <v>UN</v>
          </cell>
          <cell r="E2108" t="str">
            <v>HAWA</v>
          </cell>
          <cell r="F2108" t="str">
            <v>350</v>
          </cell>
          <cell r="G2108">
            <v>24</v>
          </cell>
        </row>
        <row r="2109">
          <cell r="A2109" t="str">
            <v>104542770-UN</v>
          </cell>
          <cell r="B2109" t="str">
            <v>104542770</v>
          </cell>
          <cell r="C2109" t="str">
            <v>UN</v>
          </cell>
          <cell r="D2109" t="str">
            <v>UN</v>
          </cell>
          <cell r="E2109" t="str">
            <v>HAWA</v>
          </cell>
          <cell r="F2109" t="str">
            <v>350</v>
          </cell>
          <cell r="G2109">
            <v>1</v>
          </cell>
        </row>
        <row r="2110">
          <cell r="A2110" t="str">
            <v>104542790-C02</v>
          </cell>
          <cell r="B2110" t="str">
            <v>104542790</v>
          </cell>
          <cell r="C2110" t="str">
            <v>C02</v>
          </cell>
          <cell r="D2110" t="str">
            <v>UN</v>
          </cell>
          <cell r="E2110" t="str">
            <v>HAWA</v>
          </cell>
          <cell r="F2110" t="str">
            <v>350</v>
          </cell>
          <cell r="G2110">
            <v>2</v>
          </cell>
        </row>
        <row r="2111">
          <cell r="A2111" t="str">
            <v>104542790-UN</v>
          </cell>
          <cell r="B2111" t="str">
            <v>104542790</v>
          </cell>
          <cell r="C2111" t="str">
            <v>UN</v>
          </cell>
          <cell r="D2111" t="str">
            <v>UN</v>
          </cell>
          <cell r="E2111" t="str">
            <v>HAWA</v>
          </cell>
          <cell r="F2111" t="str">
            <v>350</v>
          </cell>
          <cell r="G2111">
            <v>1</v>
          </cell>
        </row>
        <row r="2112">
          <cell r="A2112" t="str">
            <v>104542810-C70</v>
          </cell>
          <cell r="B2112" t="str">
            <v>104542810</v>
          </cell>
          <cell r="C2112" t="str">
            <v>C70</v>
          </cell>
          <cell r="D2112" t="str">
            <v>UN</v>
          </cell>
          <cell r="E2112" t="str">
            <v>HAWA</v>
          </cell>
          <cell r="F2112" t="str">
            <v>350</v>
          </cell>
          <cell r="G2112">
            <v>70</v>
          </cell>
        </row>
        <row r="2113">
          <cell r="A2113" t="str">
            <v>104542810-UN</v>
          </cell>
          <cell r="B2113" t="str">
            <v>104542810</v>
          </cell>
          <cell r="C2113" t="str">
            <v>UN</v>
          </cell>
          <cell r="D2113" t="str">
            <v>UN</v>
          </cell>
          <cell r="E2113" t="str">
            <v>HAWA</v>
          </cell>
          <cell r="F2113" t="str">
            <v>350</v>
          </cell>
          <cell r="G2113">
            <v>1</v>
          </cell>
        </row>
        <row r="2114">
          <cell r="A2114" t="str">
            <v>104542820-C03</v>
          </cell>
          <cell r="B2114" t="str">
            <v>104542820</v>
          </cell>
          <cell r="C2114" t="str">
            <v>C03</v>
          </cell>
          <cell r="D2114" t="str">
            <v>UN</v>
          </cell>
          <cell r="E2114" t="str">
            <v>HAWA</v>
          </cell>
          <cell r="F2114" t="str">
            <v>350</v>
          </cell>
          <cell r="G2114">
            <v>3</v>
          </cell>
        </row>
        <row r="2115">
          <cell r="A2115" t="str">
            <v>104542820-UN</v>
          </cell>
          <cell r="B2115" t="str">
            <v>104542820</v>
          </cell>
          <cell r="C2115" t="str">
            <v>UN</v>
          </cell>
          <cell r="D2115" t="str">
            <v>UN</v>
          </cell>
          <cell r="E2115" t="str">
            <v>HAWA</v>
          </cell>
          <cell r="F2115" t="str">
            <v>350</v>
          </cell>
          <cell r="G2115">
            <v>1</v>
          </cell>
        </row>
        <row r="2116">
          <cell r="A2116" t="str">
            <v>104542830-C12</v>
          </cell>
          <cell r="B2116" t="str">
            <v>104542830</v>
          </cell>
          <cell r="C2116" t="str">
            <v>C12</v>
          </cell>
          <cell r="D2116" t="str">
            <v>UN</v>
          </cell>
          <cell r="E2116" t="str">
            <v>HAWA</v>
          </cell>
          <cell r="F2116" t="str">
            <v>350</v>
          </cell>
          <cell r="G2116">
            <v>12</v>
          </cell>
        </row>
        <row r="2117">
          <cell r="A2117" t="str">
            <v>104542830-UN</v>
          </cell>
          <cell r="B2117" t="str">
            <v>104542830</v>
          </cell>
          <cell r="C2117" t="str">
            <v>UN</v>
          </cell>
          <cell r="D2117" t="str">
            <v>UN</v>
          </cell>
          <cell r="E2117" t="str">
            <v>HAWA</v>
          </cell>
          <cell r="F2117" t="str">
            <v>350</v>
          </cell>
          <cell r="G2117">
            <v>1</v>
          </cell>
        </row>
        <row r="2118">
          <cell r="A2118" t="str">
            <v>104542840-C12</v>
          </cell>
          <cell r="B2118" t="str">
            <v>104542840</v>
          </cell>
          <cell r="C2118" t="str">
            <v>C12</v>
          </cell>
          <cell r="D2118" t="str">
            <v>UN</v>
          </cell>
          <cell r="E2118" t="str">
            <v>HAWA</v>
          </cell>
          <cell r="F2118" t="str">
            <v>350</v>
          </cell>
          <cell r="G2118">
            <v>12</v>
          </cell>
        </row>
        <row r="2119">
          <cell r="A2119" t="str">
            <v>104542840-UN</v>
          </cell>
          <cell r="B2119" t="str">
            <v>104542840</v>
          </cell>
          <cell r="C2119" t="str">
            <v>UN</v>
          </cell>
          <cell r="D2119" t="str">
            <v>UN</v>
          </cell>
          <cell r="E2119" t="str">
            <v>HAWA</v>
          </cell>
          <cell r="F2119" t="str">
            <v>350</v>
          </cell>
          <cell r="G2119">
            <v>1</v>
          </cell>
        </row>
        <row r="2120">
          <cell r="A2120" t="str">
            <v>104542850-C12</v>
          </cell>
          <cell r="B2120" t="str">
            <v>104542850</v>
          </cell>
          <cell r="C2120" t="str">
            <v>C12</v>
          </cell>
          <cell r="D2120" t="str">
            <v>UN</v>
          </cell>
          <cell r="E2120" t="str">
            <v>HAWA</v>
          </cell>
          <cell r="F2120" t="str">
            <v>350</v>
          </cell>
          <cell r="G2120">
            <v>12</v>
          </cell>
        </row>
        <row r="2121">
          <cell r="A2121" t="str">
            <v>104542850-UN</v>
          </cell>
          <cell r="B2121" t="str">
            <v>104542850</v>
          </cell>
          <cell r="C2121" t="str">
            <v>UN</v>
          </cell>
          <cell r="D2121" t="str">
            <v>UN</v>
          </cell>
          <cell r="E2121" t="str">
            <v>HAWA</v>
          </cell>
          <cell r="F2121" t="str">
            <v>350</v>
          </cell>
          <cell r="G2121">
            <v>1</v>
          </cell>
        </row>
        <row r="2122">
          <cell r="A2122" t="str">
            <v>104542860-C04</v>
          </cell>
          <cell r="B2122" t="str">
            <v>104542860</v>
          </cell>
          <cell r="C2122" t="str">
            <v>C04</v>
          </cell>
          <cell r="D2122" t="str">
            <v>UN</v>
          </cell>
          <cell r="E2122" t="str">
            <v>HAWA</v>
          </cell>
          <cell r="F2122" t="str">
            <v>350</v>
          </cell>
          <cell r="G2122">
            <v>4</v>
          </cell>
        </row>
        <row r="2123">
          <cell r="A2123" t="str">
            <v>104542860-UN</v>
          </cell>
          <cell r="B2123" t="str">
            <v>104542860</v>
          </cell>
          <cell r="C2123" t="str">
            <v>UN</v>
          </cell>
          <cell r="D2123" t="str">
            <v>UN</v>
          </cell>
          <cell r="E2123" t="str">
            <v>HAWA</v>
          </cell>
          <cell r="F2123" t="str">
            <v>350</v>
          </cell>
          <cell r="G2123">
            <v>1</v>
          </cell>
        </row>
        <row r="2124">
          <cell r="A2124" t="str">
            <v>104542870-C24</v>
          </cell>
          <cell r="B2124" t="str">
            <v>104542870</v>
          </cell>
          <cell r="C2124" t="str">
            <v>C24</v>
          </cell>
          <cell r="D2124" t="str">
            <v>UN</v>
          </cell>
          <cell r="E2124" t="str">
            <v>HAWA</v>
          </cell>
          <cell r="F2124" t="str">
            <v>350</v>
          </cell>
          <cell r="G2124">
            <v>24</v>
          </cell>
        </row>
        <row r="2125">
          <cell r="A2125" t="str">
            <v>104542870-PAL</v>
          </cell>
          <cell r="B2125" t="str">
            <v>104542870</v>
          </cell>
          <cell r="C2125" t="str">
            <v>PAL</v>
          </cell>
          <cell r="D2125" t="str">
            <v>UN</v>
          </cell>
          <cell r="E2125" t="str">
            <v>HAWA</v>
          </cell>
          <cell r="F2125" t="str">
            <v>350</v>
          </cell>
          <cell r="G2125">
            <v>576</v>
          </cell>
        </row>
        <row r="2126">
          <cell r="A2126" t="str">
            <v>104542870-UN</v>
          </cell>
          <cell r="B2126" t="str">
            <v>104542870</v>
          </cell>
          <cell r="C2126" t="str">
            <v>UN</v>
          </cell>
          <cell r="D2126" t="str">
            <v>UN</v>
          </cell>
          <cell r="E2126" t="str">
            <v>HAWA</v>
          </cell>
          <cell r="F2126" t="str">
            <v>350</v>
          </cell>
          <cell r="G2126">
            <v>1</v>
          </cell>
        </row>
        <row r="2127">
          <cell r="A2127" t="str">
            <v>104542880-C30</v>
          </cell>
          <cell r="B2127" t="str">
            <v>104542880</v>
          </cell>
          <cell r="C2127" t="str">
            <v>C30</v>
          </cell>
          <cell r="D2127" t="str">
            <v>UN</v>
          </cell>
          <cell r="E2127" t="str">
            <v>HAWA</v>
          </cell>
          <cell r="F2127" t="str">
            <v>350</v>
          </cell>
          <cell r="G2127">
            <v>30</v>
          </cell>
        </row>
        <row r="2128">
          <cell r="A2128" t="str">
            <v>104542880-UN</v>
          </cell>
          <cell r="B2128" t="str">
            <v>104542880</v>
          </cell>
          <cell r="C2128" t="str">
            <v>UN</v>
          </cell>
          <cell r="D2128" t="str">
            <v>UN</v>
          </cell>
          <cell r="E2128" t="str">
            <v>HAWA</v>
          </cell>
          <cell r="F2128" t="str">
            <v>350</v>
          </cell>
          <cell r="G2128">
            <v>1</v>
          </cell>
        </row>
        <row r="2129">
          <cell r="A2129" t="str">
            <v>104542890-C30</v>
          </cell>
          <cell r="B2129" t="str">
            <v>104542890</v>
          </cell>
          <cell r="C2129" t="str">
            <v>C30</v>
          </cell>
          <cell r="D2129" t="str">
            <v>UN</v>
          </cell>
          <cell r="E2129" t="str">
            <v>HAWA</v>
          </cell>
          <cell r="F2129" t="str">
            <v>350</v>
          </cell>
          <cell r="G2129">
            <v>30</v>
          </cell>
        </row>
        <row r="2130">
          <cell r="A2130" t="str">
            <v>104542890-UN</v>
          </cell>
          <cell r="B2130" t="str">
            <v>104542890</v>
          </cell>
          <cell r="C2130" t="str">
            <v>UN</v>
          </cell>
          <cell r="D2130" t="str">
            <v>UN</v>
          </cell>
          <cell r="E2130" t="str">
            <v>HAWA</v>
          </cell>
          <cell r="F2130" t="str">
            <v>350</v>
          </cell>
          <cell r="G2130">
            <v>1</v>
          </cell>
        </row>
        <row r="2131">
          <cell r="A2131" t="str">
            <v>104542900-C30</v>
          </cell>
          <cell r="B2131" t="str">
            <v>104542900</v>
          </cell>
          <cell r="C2131" t="str">
            <v>C30</v>
          </cell>
          <cell r="D2131" t="str">
            <v>UN</v>
          </cell>
          <cell r="E2131" t="str">
            <v>HAWA</v>
          </cell>
          <cell r="F2131" t="str">
            <v>350</v>
          </cell>
          <cell r="G2131">
            <v>30</v>
          </cell>
        </row>
        <row r="2132">
          <cell r="A2132" t="str">
            <v>104542900-UN</v>
          </cell>
          <cell r="B2132" t="str">
            <v>104542900</v>
          </cell>
          <cell r="C2132" t="str">
            <v>UN</v>
          </cell>
          <cell r="D2132" t="str">
            <v>UN</v>
          </cell>
          <cell r="E2132" t="str">
            <v>HAWA</v>
          </cell>
          <cell r="F2132" t="str">
            <v>350</v>
          </cell>
          <cell r="G2132">
            <v>1</v>
          </cell>
        </row>
        <row r="2133">
          <cell r="A2133" t="str">
            <v>104542910-C30</v>
          </cell>
          <cell r="B2133" t="str">
            <v>104542910</v>
          </cell>
          <cell r="C2133" t="str">
            <v>C30</v>
          </cell>
          <cell r="D2133" t="str">
            <v>UN</v>
          </cell>
          <cell r="E2133" t="str">
            <v>HAWA</v>
          </cell>
          <cell r="F2133" t="str">
            <v>350</v>
          </cell>
          <cell r="G2133">
            <v>30</v>
          </cell>
        </row>
        <row r="2134">
          <cell r="A2134" t="str">
            <v>104542910-UN</v>
          </cell>
          <cell r="B2134" t="str">
            <v>104542910</v>
          </cell>
          <cell r="C2134" t="str">
            <v>UN</v>
          </cell>
          <cell r="D2134" t="str">
            <v>UN</v>
          </cell>
          <cell r="E2134" t="str">
            <v>HAWA</v>
          </cell>
          <cell r="F2134" t="str">
            <v>350</v>
          </cell>
          <cell r="G2134">
            <v>1</v>
          </cell>
        </row>
        <row r="2135">
          <cell r="A2135" t="str">
            <v>104542920-C30</v>
          </cell>
          <cell r="B2135" t="str">
            <v>104542920</v>
          </cell>
          <cell r="C2135" t="str">
            <v>C30</v>
          </cell>
          <cell r="D2135" t="str">
            <v>UN</v>
          </cell>
          <cell r="E2135" t="str">
            <v>HAWA</v>
          </cell>
          <cell r="F2135" t="str">
            <v>350</v>
          </cell>
          <cell r="G2135">
            <v>30</v>
          </cell>
        </row>
        <row r="2136">
          <cell r="A2136" t="str">
            <v>104542920-UN</v>
          </cell>
          <cell r="B2136" t="str">
            <v>104542920</v>
          </cell>
          <cell r="C2136" t="str">
            <v>UN</v>
          </cell>
          <cell r="D2136" t="str">
            <v>UN</v>
          </cell>
          <cell r="E2136" t="str">
            <v>HAWA</v>
          </cell>
          <cell r="F2136" t="str">
            <v>350</v>
          </cell>
          <cell r="G2136">
            <v>1</v>
          </cell>
        </row>
        <row r="2137">
          <cell r="A2137" t="str">
            <v>104542930-C30</v>
          </cell>
          <cell r="B2137" t="str">
            <v>104542930</v>
          </cell>
          <cell r="C2137" t="str">
            <v>C30</v>
          </cell>
          <cell r="D2137" t="str">
            <v>UN</v>
          </cell>
          <cell r="E2137" t="str">
            <v>HAWA</v>
          </cell>
          <cell r="F2137" t="str">
            <v>350</v>
          </cell>
          <cell r="G2137">
            <v>30</v>
          </cell>
        </row>
        <row r="2138">
          <cell r="A2138" t="str">
            <v>104542930-UN</v>
          </cell>
          <cell r="B2138" t="str">
            <v>104542930</v>
          </cell>
          <cell r="C2138" t="str">
            <v>UN</v>
          </cell>
          <cell r="D2138" t="str">
            <v>UN</v>
          </cell>
          <cell r="E2138" t="str">
            <v>HAWA</v>
          </cell>
          <cell r="F2138" t="str">
            <v>350</v>
          </cell>
          <cell r="G2138">
            <v>1</v>
          </cell>
        </row>
        <row r="2139">
          <cell r="A2139" t="str">
            <v>104542940-1Q</v>
          </cell>
          <cell r="B2139" t="str">
            <v>104542940</v>
          </cell>
          <cell r="C2139" t="str">
            <v>1Q</v>
          </cell>
          <cell r="D2139" t="str">
            <v>UN</v>
          </cell>
          <cell r="E2139" t="str">
            <v>HAWA</v>
          </cell>
          <cell r="F2139" t="str">
            <v>350</v>
          </cell>
          <cell r="G2139">
            <v>100</v>
          </cell>
        </row>
        <row r="2140">
          <cell r="A2140" t="str">
            <v>104542940-UN</v>
          </cell>
          <cell r="B2140" t="str">
            <v>104542940</v>
          </cell>
          <cell r="C2140" t="str">
            <v>UN</v>
          </cell>
          <cell r="D2140" t="str">
            <v>UN</v>
          </cell>
          <cell r="E2140" t="str">
            <v>HAWA</v>
          </cell>
          <cell r="F2140" t="str">
            <v>350</v>
          </cell>
          <cell r="G2140">
            <v>1</v>
          </cell>
        </row>
        <row r="2141">
          <cell r="A2141" t="str">
            <v>104542950-1Q</v>
          </cell>
          <cell r="B2141" t="str">
            <v>104542950</v>
          </cell>
          <cell r="C2141" t="str">
            <v>1Q</v>
          </cell>
          <cell r="D2141" t="str">
            <v>UN</v>
          </cell>
          <cell r="E2141" t="str">
            <v>HAWA</v>
          </cell>
          <cell r="F2141" t="str">
            <v>350</v>
          </cell>
          <cell r="G2141">
            <v>100</v>
          </cell>
        </row>
        <row r="2142">
          <cell r="A2142" t="str">
            <v>104542950-UN</v>
          </cell>
          <cell r="B2142" t="str">
            <v>104542950</v>
          </cell>
          <cell r="C2142" t="str">
            <v>UN</v>
          </cell>
          <cell r="D2142" t="str">
            <v>UN</v>
          </cell>
          <cell r="E2142" t="str">
            <v>HAWA</v>
          </cell>
          <cell r="F2142" t="str">
            <v>350</v>
          </cell>
          <cell r="G2142">
            <v>1</v>
          </cell>
        </row>
        <row r="2143">
          <cell r="A2143" t="str">
            <v>104542960-1Q</v>
          </cell>
          <cell r="B2143" t="str">
            <v>104542960</v>
          </cell>
          <cell r="C2143" t="str">
            <v>1Q</v>
          </cell>
          <cell r="D2143" t="str">
            <v>UN</v>
          </cell>
          <cell r="E2143" t="str">
            <v>HAWA</v>
          </cell>
          <cell r="F2143" t="str">
            <v>350</v>
          </cell>
          <cell r="G2143">
            <v>100</v>
          </cell>
        </row>
        <row r="2144">
          <cell r="A2144" t="str">
            <v>104542960-UN</v>
          </cell>
          <cell r="B2144" t="str">
            <v>104542960</v>
          </cell>
          <cell r="C2144" t="str">
            <v>UN</v>
          </cell>
          <cell r="D2144" t="str">
            <v>UN</v>
          </cell>
          <cell r="E2144" t="str">
            <v>HAWA</v>
          </cell>
          <cell r="F2144" t="str">
            <v>350</v>
          </cell>
          <cell r="G2144">
            <v>1</v>
          </cell>
        </row>
        <row r="2145">
          <cell r="A2145" t="str">
            <v>104542970-1Q</v>
          </cell>
          <cell r="B2145" t="str">
            <v>104542970</v>
          </cell>
          <cell r="C2145" t="str">
            <v>1Q</v>
          </cell>
          <cell r="D2145" t="str">
            <v>UN</v>
          </cell>
          <cell r="E2145" t="str">
            <v>HAWA</v>
          </cell>
          <cell r="F2145" t="str">
            <v>350</v>
          </cell>
          <cell r="G2145">
            <v>100</v>
          </cell>
        </row>
        <row r="2146">
          <cell r="A2146" t="str">
            <v>104542970-UN</v>
          </cell>
          <cell r="B2146" t="str">
            <v>104542970</v>
          </cell>
          <cell r="C2146" t="str">
            <v>UN</v>
          </cell>
          <cell r="D2146" t="str">
            <v>UN</v>
          </cell>
          <cell r="E2146" t="str">
            <v>HAWA</v>
          </cell>
          <cell r="F2146" t="str">
            <v>350</v>
          </cell>
          <cell r="G2146">
            <v>1</v>
          </cell>
        </row>
        <row r="2147">
          <cell r="A2147" t="str">
            <v>104542980-UN</v>
          </cell>
          <cell r="B2147" t="str">
            <v>104542980</v>
          </cell>
          <cell r="C2147" t="str">
            <v>UN</v>
          </cell>
          <cell r="D2147" t="str">
            <v>UN</v>
          </cell>
          <cell r="E2147" t="str">
            <v>HAWA</v>
          </cell>
          <cell r="F2147" t="str">
            <v>350</v>
          </cell>
          <cell r="G2147">
            <v>1</v>
          </cell>
        </row>
        <row r="2148">
          <cell r="A2148" t="str">
            <v>104542980-V00</v>
          </cell>
          <cell r="B2148" t="str">
            <v>104542980</v>
          </cell>
          <cell r="C2148" t="str">
            <v>V00</v>
          </cell>
          <cell r="D2148" t="str">
            <v>UN</v>
          </cell>
          <cell r="E2148" t="str">
            <v>HAWA</v>
          </cell>
          <cell r="F2148" t="str">
            <v>350</v>
          </cell>
          <cell r="G2148">
            <v>500</v>
          </cell>
        </row>
        <row r="2149">
          <cell r="A2149" t="str">
            <v>104542990-UN</v>
          </cell>
          <cell r="B2149" t="str">
            <v>104542990</v>
          </cell>
          <cell r="C2149" t="str">
            <v>UN</v>
          </cell>
          <cell r="D2149" t="str">
            <v>UN</v>
          </cell>
          <cell r="E2149" t="str">
            <v>HAWA</v>
          </cell>
          <cell r="F2149" t="str">
            <v>350</v>
          </cell>
          <cell r="G2149">
            <v>1</v>
          </cell>
        </row>
        <row r="2150">
          <cell r="A2150" t="str">
            <v>104542990-V00</v>
          </cell>
          <cell r="B2150" t="str">
            <v>104542990</v>
          </cell>
          <cell r="C2150" t="str">
            <v>V00</v>
          </cell>
          <cell r="D2150" t="str">
            <v>UN</v>
          </cell>
          <cell r="E2150" t="str">
            <v>HAWA</v>
          </cell>
          <cell r="F2150" t="str">
            <v>350</v>
          </cell>
          <cell r="G2150">
            <v>500</v>
          </cell>
        </row>
        <row r="2151">
          <cell r="A2151" t="str">
            <v>104543010-CJ</v>
          </cell>
          <cell r="B2151" t="str">
            <v>104543010</v>
          </cell>
          <cell r="C2151" t="str">
            <v>CJ</v>
          </cell>
          <cell r="D2151" t="str">
            <v>CJ</v>
          </cell>
          <cell r="E2151" t="str">
            <v>HAWA</v>
          </cell>
          <cell r="F2151" t="str">
            <v>350</v>
          </cell>
          <cell r="G2151">
            <v>1</v>
          </cell>
        </row>
        <row r="2152">
          <cell r="A2152" t="str">
            <v>104543020-CJ</v>
          </cell>
          <cell r="B2152" t="str">
            <v>104543020</v>
          </cell>
          <cell r="C2152" t="str">
            <v>CJ</v>
          </cell>
          <cell r="D2152" t="str">
            <v>CJ</v>
          </cell>
          <cell r="E2152" t="str">
            <v>HAWA</v>
          </cell>
          <cell r="F2152" t="str">
            <v>350</v>
          </cell>
          <cell r="G2152">
            <v>1</v>
          </cell>
        </row>
        <row r="2153">
          <cell r="A2153" t="str">
            <v>104543030-C10</v>
          </cell>
          <cell r="B2153" t="str">
            <v>104543030</v>
          </cell>
          <cell r="C2153" t="str">
            <v>C10</v>
          </cell>
          <cell r="D2153" t="str">
            <v>UN</v>
          </cell>
          <cell r="E2153" t="str">
            <v>HAWA</v>
          </cell>
          <cell r="F2153" t="str">
            <v>350</v>
          </cell>
          <cell r="G2153">
            <v>10</v>
          </cell>
        </row>
        <row r="2154">
          <cell r="A2154" t="str">
            <v>104543030-UN</v>
          </cell>
          <cell r="B2154" t="str">
            <v>104543030</v>
          </cell>
          <cell r="C2154" t="str">
            <v>UN</v>
          </cell>
          <cell r="D2154" t="str">
            <v>UN</v>
          </cell>
          <cell r="E2154" t="str">
            <v>HAWA</v>
          </cell>
          <cell r="F2154" t="str">
            <v>350</v>
          </cell>
          <cell r="G2154">
            <v>1</v>
          </cell>
        </row>
        <row r="2155">
          <cell r="A2155" t="str">
            <v>104543040-C03</v>
          </cell>
          <cell r="B2155" t="str">
            <v>104543040</v>
          </cell>
          <cell r="C2155" t="str">
            <v>C03</v>
          </cell>
          <cell r="D2155" t="str">
            <v>UN</v>
          </cell>
          <cell r="E2155" t="str">
            <v>HAWA</v>
          </cell>
          <cell r="F2155" t="str">
            <v>350</v>
          </cell>
          <cell r="G2155">
            <v>3</v>
          </cell>
        </row>
        <row r="2156">
          <cell r="A2156" t="str">
            <v>104543040-UN</v>
          </cell>
          <cell r="B2156" t="str">
            <v>104543040</v>
          </cell>
          <cell r="C2156" t="str">
            <v>UN</v>
          </cell>
          <cell r="D2156" t="str">
            <v>UN</v>
          </cell>
          <cell r="E2156" t="str">
            <v>HAWA</v>
          </cell>
          <cell r="F2156" t="str">
            <v>350</v>
          </cell>
          <cell r="G2156">
            <v>1</v>
          </cell>
        </row>
        <row r="2157">
          <cell r="A2157" t="str">
            <v>104543050-CJ</v>
          </cell>
          <cell r="B2157" t="str">
            <v>104543050</v>
          </cell>
          <cell r="C2157" t="str">
            <v>CJ</v>
          </cell>
          <cell r="D2157" t="str">
            <v>KG</v>
          </cell>
          <cell r="E2157" t="str">
            <v>HAWA</v>
          </cell>
          <cell r="F2157" t="str">
            <v>350</v>
          </cell>
          <cell r="G2157">
            <v>4</v>
          </cell>
        </row>
        <row r="2158">
          <cell r="A2158" t="str">
            <v>104543050-KG</v>
          </cell>
          <cell r="B2158" t="str">
            <v>104543050</v>
          </cell>
          <cell r="C2158" t="str">
            <v>KG</v>
          </cell>
          <cell r="D2158" t="str">
            <v>KG</v>
          </cell>
          <cell r="E2158" t="str">
            <v>HAWA</v>
          </cell>
          <cell r="F2158" t="str">
            <v>350</v>
          </cell>
          <cell r="G2158">
            <v>1</v>
          </cell>
        </row>
        <row r="2159">
          <cell r="A2159" t="str">
            <v>104543060-CJ</v>
          </cell>
          <cell r="B2159" t="str">
            <v>104543060</v>
          </cell>
          <cell r="C2159" t="str">
            <v>CJ</v>
          </cell>
          <cell r="D2159" t="str">
            <v>KG</v>
          </cell>
          <cell r="E2159" t="str">
            <v>HAWA</v>
          </cell>
          <cell r="F2159" t="str">
            <v>350</v>
          </cell>
          <cell r="G2159">
            <v>20</v>
          </cell>
        </row>
        <row r="2160">
          <cell r="A2160" t="str">
            <v>104543060-KG</v>
          </cell>
          <cell r="B2160" t="str">
            <v>104543060</v>
          </cell>
          <cell r="C2160" t="str">
            <v>KG</v>
          </cell>
          <cell r="D2160" t="str">
            <v>KG</v>
          </cell>
          <cell r="E2160" t="str">
            <v>HAWA</v>
          </cell>
          <cell r="F2160" t="str">
            <v>350</v>
          </cell>
          <cell r="G2160">
            <v>1</v>
          </cell>
        </row>
        <row r="2161">
          <cell r="A2161" t="str">
            <v>104543060-UN</v>
          </cell>
          <cell r="B2161" t="str">
            <v>104543060</v>
          </cell>
          <cell r="C2161" t="str">
            <v>UN</v>
          </cell>
          <cell r="D2161" t="str">
            <v>KG</v>
          </cell>
          <cell r="E2161" t="str">
            <v>HAWA</v>
          </cell>
          <cell r="F2161" t="str">
            <v>350</v>
          </cell>
          <cell r="G2161">
            <v>11</v>
          </cell>
        </row>
        <row r="2162">
          <cell r="A2162" t="str">
            <v>104543070-C12</v>
          </cell>
          <cell r="B2162" t="str">
            <v>104543070</v>
          </cell>
          <cell r="C2162" t="str">
            <v>C12</v>
          </cell>
          <cell r="D2162" t="str">
            <v>UN</v>
          </cell>
          <cell r="E2162" t="str">
            <v>HAWA</v>
          </cell>
          <cell r="F2162" t="str">
            <v>350</v>
          </cell>
          <cell r="G2162">
            <v>12</v>
          </cell>
        </row>
        <row r="2163">
          <cell r="A2163" t="str">
            <v>104543070-UN</v>
          </cell>
          <cell r="B2163" t="str">
            <v>104543070</v>
          </cell>
          <cell r="C2163" t="str">
            <v>UN</v>
          </cell>
          <cell r="D2163" t="str">
            <v>UN</v>
          </cell>
          <cell r="E2163" t="str">
            <v>HAWA</v>
          </cell>
          <cell r="F2163" t="str">
            <v>350</v>
          </cell>
          <cell r="G2163">
            <v>1</v>
          </cell>
        </row>
        <row r="2164">
          <cell r="A2164" t="str">
            <v>104543080-CJ</v>
          </cell>
          <cell r="B2164" t="str">
            <v>104543080</v>
          </cell>
          <cell r="C2164" t="str">
            <v>CJ</v>
          </cell>
          <cell r="D2164" t="str">
            <v>KG</v>
          </cell>
          <cell r="E2164" t="str">
            <v>HAWA</v>
          </cell>
          <cell r="F2164" t="str">
            <v>360</v>
          </cell>
          <cell r="G2164">
            <v>15</v>
          </cell>
        </row>
        <row r="2165">
          <cell r="A2165" t="str">
            <v>104543080-KG</v>
          </cell>
          <cell r="B2165" t="str">
            <v>104543080</v>
          </cell>
          <cell r="C2165" t="str">
            <v>KG</v>
          </cell>
          <cell r="D2165" t="str">
            <v>KG</v>
          </cell>
          <cell r="E2165" t="str">
            <v>HAWA</v>
          </cell>
          <cell r="F2165" t="str">
            <v>360</v>
          </cell>
          <cell r="G2165">
            <v>1</v>
          </cell>
        </row>
        <row r="2166">
          <cell r="A2166" t="str">
            <v>104543090-CJ</v>
          </cell>
          <cell r="B2166" t="str">
            <v>104543090</v>
          </cell>
          <cell r="C2166" t="str">
            <v>CJ</v>
          </cell>
          <cell r="D2166" t="str">
            <v>KG</v>
          </cell>
          <cell r="E2166" t="str">
            <v>HAWA</v>
          </cell>
          <cell r="F2166" t="str">
            <v>360</v>
          </cell>
          <cell r="G2166">
            <v>15</v>
          </cell>
        </row>
        <row r="2167">
          <cell r="A2167" t="str">
            <v>104543090-KG</v>
          </cell>
          <cell r="B2167" t="str">
            <v>104543090</v>
          </cell>
          <cell r="C2167" t="str">
            <v>KG</v>
          </cell>
          <cell r="D2167" t="str">
            <v>KG</v>
          </cell>
          <cell r="E2167" t="str">
            <v>HAWA</v>
          </cell>
          <cell r="F2167" t="str">
            <v>360</v>
          </cell>
          <cell r="G2167">
            <v>1</v>
          </cell>
        </row>
        <row r="2168">
          <cell r="A2168" t="str">
            <v>104543120-C16</v>
          </cell>
          <cell r="B2168" t="str">
            <v>104543120</v>
          </cell>
          <cell r="C2168" t="str">
            <v>C16</v>
          </cell>
          <cell r="D2168" t="str">
            <v>UN</v>
          </cell>
          <cell r="E2168" t="str">
            <v>HAWA</v>
          </cell>
          <cell r="F2168" t="str">
            <v>350</v>
          </cell>
          <cell r="G2168">
            <v>16</v>
          </cell>
        </row>
        <row r="2169">
          <cell r="A2169" t="str">
            <v>104543120-UN</v>
          </cell>
          <cell r="B2169" t="str">
            <v>104543120</v>
          </cell>
          <cell r="C2169" t="str">
            <v>UN</v>
          </cell>
          <cell r="D2169" t="str">
            <v>UN</v>
          </cell>
          <cell r="E2169" t="str">
            <v>HAWA</v>
          </cell>
          <cell r="F2169" t="str">
            <v>350</v>
          </cell>
          <cell r="G2169">
            <v>1</v>
          </cell>
        </row>
        <row r="2170">
          <cell r="A2170" t="str">
            <v>104543130-C06</v>
          </cell>
          <cell r="B2170" t="str">
            <v>104543130</v>
          </cell>
          <cell r="C2170" t="str">
            <v>C06</v>
          </cell>
          <cell r="D2170" t="str">
            <v>UN</v>
          </cell>
          <cell r="E2170" t="str">
            <v>HAWA</v>
          </cell>
          <cell r="F2170" t="str">
            <v>350</v>
          </cell>
          <cell r="G2170">
            <v>6</v>
          </cell>
        </row>
        <row r="2171">
          <cell r="A2171" t="str">
            <v>104543130-UN</v>
          </cell>
          <cell r="B2171" t="str">
            <v>104543130</v>
          </cell>
          <cell r="C2171" t="str">
            <v>UN</v>
          </cell>
          <cell r="D2171" t="str">
            <v>UN</v>
          </cell>
          <cell r="E2171" t="str">
            <v>HAWA</v>
          </cell>
          <cell r="F2171" t="str">
            <v>350</v>
          </cell>
          <cell r="G2171">
            <v>1</v>
          </cell>
        </row>
        <row r="2172">
          <cell r="A2172" t="str">
            <v>104543140-Z50</v>
          </cell>
          <cell r="B2172" t="str">
            <v>104543140</v>
          </cell>
          <cell r="C2172" t="str">
            <v>Z50</v>
          </cell>
          <cell r="D2172" t="str">
            <v>Z50</v>
          </cell>
          <cell r="E2172" t="str">
            <v>HAWA</v>
          </cell>
          <cell r="F2172" t="str">
            <v>350</v>
          </cell>
          <cell r="G2172">
            <v>1</v>
          </cell>
        </row>
        <row r="2173">
          <cell r="A2173" t="str">
            <v>104543160-C12</v>
          </cell>
          <cell r="B2173" t="str">
            <v>104543160</v>
          </cell>
          <cell r="C2173" t="str">
            <v>C12</v>
          </cell>
          <cell r="D2173" t="str">
            <v>UN</v>
          </cell>
          <cell r="E2173" t="str">
            <v>HAWA</v>
          </cell>
          <cell r="F2173" t="str">
            <v>350</v>
          </cell>
          <cell r="G2173">
            <v>12</v>
          </cell>
        </row>
        <row r="2174">
          <cell r="A2174" t="str">
            <v>104543160-UN</v>
          </cell>
          <cell r="B2174" t="str">
            <v>104543160</v>
          </cell>
          <cell r="C2174" t="str">
            <v>UN</v>
          </cell>
          <cell r="D2174" t="str">
            <v>UN</v>
          </cell>
          <cell r="E2174" t="str">
            <v>HAWA</v>
          </cell>
          <cell r="F2174" t="str">
            <v>350</v>
          </cell>
          <cell r="G2174">
            <v>1</v>
          </cell>
        </row>
        <row r="2175">
          <cell r="A2175" t="str">
            <v>104543170-C12</v>
          </cell>
          <cell r="B2175" t="str">
            <v>104543170</v>
          </cell>
          <cell r="C2175" t="str">
            <v>C12</v>
          </cell>
          <cell r="D2175" t="str">
            <v>UN</v>
          </cell>
          <cell r="E2175" t="str">
            <v>HAWA</v>
          </cell>
          <cell r="F2175" t="str">
            <v>350</v>
          </cell>
          <cell r="G2175">
            <v>12</v>
          </cell>
        </row>
        <row r="2176">
          <cell r="A2176" t="str">
            <v>104543170-UN</v>
          </cell>
          <cell r="B2176" t="str">
            <v>104543170</v>
          </cell>
          <cell r="C2176" t="str">
            <v>UN</v>
          </cell>
          <cell r="D2176" t="str">
            <v>UN</v>
          </cell>
          <cell r="E2176" t="str">
            <v>HAWA</v>
          </cell>
          <cell r="F2176" t="str">
            <v>350</v>
          </cell>
          <cell r="G2176">
            <v>1</v>
          </cell>
        </row>
        <row r="2177">
          <cell r="A2177" t="str">
            <v>104543180-C12</v>
          </cell>
          <cell r="B2177" t="str">
            <v>104543180</v>
          </cell>
          <cell r="C2177" t="str">
            <v>C12</v>
          </cell>
          <cell r="D2177" t="str">
            <v>UN</v>
          </cell>
          <cell r="E2177" t="str">
            <v>HAWA</v>
          </cell>
          <cell r="F2177" t="str">
            <v>350</v>
          </cell>
          <cell r="G2177">
            <v>12</v>
          </cell>
        </row>
        <row r="2178">
          <cell r="A2178" t="str">
            <v>104543180-UN</v>
          </cell>
          <cell r="B2178" t="str">
            <v>104543180</v>
          </cell>
          <cell r="C2178" t="str">
            <v>UN</v>
          </cell>
          <cell r="D2178" t="str">
            <v>UN</v>
          </cell>
          <cell r="E2178" t="str">
            <v>HAWA</v>
          </cell>
          <cell r="F2178" t="str">
            <v>350</v>
          </cell>
          <cell r="G2178">
            <v>1</v>
          </cell>
        </row>
        <row r="2179">
          <cell r="A2179" t="str">
            <v>104543190-UN</v>
          </cell>
          <cell r="B2179" t="str">
            <v>104543190</v>
          </cell>
          <cell r="C2179" t="str">
            <v>UN</v>
          </cell>
          <cell r="D2179" t="str">
            <v>UN</v>
          </cell>
          <cell r="E2179" t="str">
            <v>HAWA</v>
          </cell>
          <cell r="F2179" t="str">
            <v>350</v>
          </cell>
          <cell r="G2179">
            <v>1</v>
          </cell>
        </row>
        <row r="2180">
          <cell r="A2180" t="str">
            <v>104543200-C12</v>
          </cell>
          <cell r="B2180" t="str">
            <v>104543200</v>
          </cell>
          <cell r="C2180" t="str">
            <v>C12</v>
          </cell>
          <cell r="D2180" t="str">
            <v>UN</v>
          </cell>
          <cell r="E2180" t="str">
            <v>HAWA</v>
          </cell>
          <cell r="F2180" t="str">
            <v>350</v>
          </cell>
          <cell r="G2180">
            <v>12</v>
          </cell>
        </row>
        <row r="2181">
          <cell r="A2181" t="str">
            <v>104543200-UN</v>
          </cell>
          <cell r="B2181" t="str">
            <v>104543200</v>
          </cell>
          <cell r="C2181" t="str">
            <v>UN</v>
          </cell>
          <cell r="D2181" t="str">
            <v>UN</v>
          </cell>
          <cell r="E2181" t="str">
            <v>HAWA</v>
          </cell>
          <cell r="F2181" t="str">
            <v>350</v>
          </cell>
          <cell r="G2181">
            <v>1</v>
          </cell>
        </row>
        <row r="2182">
          <cell r="A2182" t="str">
            <v>104543210-C12</v>
          </cell>
          <cell r="B2182" t="str">
            <v>104543210</v>
          </cell>
          <cell r="C2182" t="str">
            <v>C12</v>
          </cell>
          <cell r="D2182" t="str">
            <v>UN</v>
          </cell>
          <cell r="E2182" t="str">
            <v>HAWA</v>
          </cell>
          <cell r="F2182" t="str">
            <v>350</v>
          </cell>
          <cell r="G2182">
            <v>12</v>
          </cell>
        </row>
        <row r="2183">
          <cell r="A2183" t="str">
            <v>104543210-UN</v>
          </cell>
          <cell r="B2183" t="str">
            <v>104543210</v>
          </cell>
          <cell r="C2183" t="str">
            <v>UN</v>
          </cell>
          <cell r="D2183" t="str">
            <v>UN</v>
          </cell>
          <cell r="E2183" t="str">
            <v>HAWA</v>
          </cell>
          <cell r="F2183" t="str">
            <v>350</v>
          </cell>
          <cell r="G2183">
            <v>1</v>
          </cell>
        </row>
        <row r="2184">
          <cell r="A2184" t="str">
            <v>104543220-C06</v>
          </cell>
          <cell r="B2184" t="str">
            <v>104543220</v>
          </cell>
          <cell r="C2184" t="str">
            <v>C06</v>
          </cell>
          <cell r="D2184" t="str">
            <v>UN</v>
          </cell>
          <cell r="E2184" t="str">
            <v>HAWA</v>
          </cell>
          <cell r="F2184" t="str">
            <v>350</v>
          </cell>
          <cell r="G2184">
            <v>6</v>
          </cell>
        </row>
        <row r="2185">
          <cell r="A2185" t="str">
            <v>104543220-UN</v>
          </cell>
          <cell r="B2185" t="str">
            <v>104543220</v>
          </cell>
          <cell r="C2185" t="str">
            <v>UN</v>
          </cell>
          <cell r="D2185" t="str">
            <v>UN</v>
          </cell>
          <cell r="E2185" t="str">
            <v>HAWA</v>
          </cell>
          <cell r="F2185" t="str">
            <v>350</v>
          </cell>
          <cell r="G2185">
            <v>1</v>
          </cell>
        </row>
        <row r="2186">
          <cell r="A2186" t="str">
            <v>104543230-C06</v>
          </cell>
          <cell r="B2186" t="str">
            <v>104543230</v>
          </cell>
          <cell r="C2186" t="str">
            <v>C06</v>
          </cell>
          <cell r="D2186" t="str">
            <v>UN</v>
          </cell>
          <cell r="E2186" t="str">
            <v>HAWA</v>
          </cell>
          <cell r="F2186" t="str">
            <v>350</v>
          </cell>
          <cell r="G2186">
            <v>6</v>
          </cell>
        </row>
        <row r="2187">
          <cell r="A2187" t="str">
            <v>104543230-UN</v>
          </cell>
          <cell r="B2187" t="str">
            <v>104543230</v>
          </cell>
          <cell r="C2187" t="str">
            <v>UN</v>
          </cell>
          <cell r="D2187" t="str">
            <v>UN</v>
          </cell>
          <cell r="E2187" t="str">
            <v>HAWA</v>
          </cell>
          <cell r="F2187" t="str">
            <v>350</v>
          </cell>
          <cell r="G2187">
            <v>1</v>
          </cell>
        </row>
        <row r="2188">
          <cell r="A2188" t="str">
            <v>104543240-C06</v>
          </cell>
          <cell r="B2188" t="str">
            <v>104543240</v>
          </cell>
          <cell r="C2188" t="str">
            <v>C06</v>
          </cell>
          <cell r="D2188" t="str">
            <v>UN</v>
          </cell>
          <cell r="E2188" t="str">
            <v>HAWA</v>
          </cell>
          <cell r="F2188" t="str">
            <v>350</v>
          </cell>
          <cell r="G2188">
            <v>6</v>
          </cell>
        </row>
        <row r="2189">
          <cell r="A2189" t="str">
            <v>104543240-UN</v>
          </cell>
          <cell r="B2189" t="str">
            <v>104543240</v>
          </cell>
          <cell r="C2189" t="str">
            <v>UN</v>
          </cell>
          <cell r="D2189" t="str">
            <v>UN</v>
          </cell>
          <cell r="E2189" t="str">
            <v>HAWA</v>
          </cell>
          <cell r="F2189" t="str">
            <v>350</v>
          </cell>
          <cell r="G2189">
            <v>1</v>
          </cell>
        </row>
        <row r="2190">
          <cell r="A2190" t="str">
            <v>104543250-C06</v>
          </cell>
          <cell r="B2190" t="str">
            <v>104543250</v>
          </cell>
          <cell r="C2190" t="str">
            <v>C06</v>
          </cell>
          <cell r="D2190" t="str">
            <v>UN</v>
          </cell>
          <cell r="E2190" t="str">
            <v>HAWA</v>
          </cell>
          <cell r="F2190" t="str">
            <v>350</v>
          </cell>
          <cell r="G2190">
            <v>6</v>
          </cell>
        </row>
        <row r="2191">
          <cell r="A2191" t="str">
            <v>104543250-UN</v>
          </cell>
          <cell r="B2191" t="str">
            <v>104543250</v>
          </cell>
          <cell r="C2191" t="str">
            <v>UN</v>
          </cell>
          <cell r="D2191" t="str">
            <v>UN</v>
          </cell>
          <cell r="E2191" t="str">
            <v>HAWA</v>
          </cell>
          <cell r="F2191" t="str">
            <v>350</v>
          </cell>
          <cell r="G2191">
            <v>1</v>
          </cell>
        </row>
        <row r="2192">
          <cell r="A2192" t="str">
            <v>104543260-C06</v>
          </cell>
          <cell r="B2192" t="str">
            <v>104543260</v>
          </cell>
          <cell r="C2192" t="str">
            <v>C06</v>
          </cell>
          <cell r="D2192" t="str">
            <v>UN</v>
          </cell>
          <cell r="E2192" t="str">
            <v>HAWA</v>
          </cell>
          <cell r="F2192" t="str">
            <v>350</v>
          </cell>
          <cell r="G2192">
            <v>6</v>
          </cell>
        </row>
        <row r="2193">
          <cell r="A2193" t="str">
            <v>104543260-UN</v>
          </cell>
          <cell r="B2193" t="str">
            <v>104543260</v>
          </cell>
          <cell r="C2193" t="str">
            <v>UN</v>
          </cell>
          <cell r="D2193" t="str">
            <v>UN</v>
          </cell>
          <cell r="E2193" t="str">
            <v>HAWA</v>
          </cell>
          <cell r="F2193" t="str">
            <v>350</v>
          </cell>
          <cell r="G2193">
            <v>1</v>
          </cell>
        </row>
        <row r="2194">
          <cell r="A2194" t="str">
            <v>104543270-C06</v>
          </cell>
          <cell r="B2194" t="str">
            <v>104543270</v>
          </cell>
          <cell r="C2194" t="str">
            <v>C06</v>
          </cell>
          <cell r="D2194" t="str">
            <v>UN</v>
          </cell>
          <cell r="E2194" t="str">
            <v>HAWA</v>
          </cell>
          <cell r="F2194" t="str">
            <v>350</v>
          </cell>
          <cell r="G2194">
            <v>6</v>
          </cell>
        </row>
        <row r="2195">
          <cell r="A2195" t="str">
            <v>104543270-UN</v>
          </cell>
          <cell r="B2195" t="str">
            <v>104543270</v>
          </cell>
          <cell r="C2195" t="str">
            <v>UN</v>
          </cell>
          <cell r="D2195" t="str">
            <v>UN</v>
          </cell>
          <cell r="E2195" t="str">
            <v>HAWA</v>
          </cell>
          <cell r="F2195" t="str">
            <v>350</v>
          </cell>
          <cell r="G2195">
            <v>1</v>
          </cell>
        </row>
        <row r="2196">
          <cell r="A2196" t="str">
            <v>104543280-C06</v>
          </cell>
          <cell r="B2196" t="str">
            <v>104543280</v>
          </cell>
          <cell r="C2196" t="str">
            <v>C06</v>
          </cell>
          <cell r="D2196" t="str">
            <v>UN</v>
          </cell>
          <cell r="E2196" t="str">
            <v>HAWA</v>
          </cell>
          <cell r="F2196" t="str">
            <v>350</v>
          </cell>
          <cell r="G2196">
            <v>6</v>
          </cell>
        </row>
        <row r="2197">
          <cell r="A2197" t="str">
            <v>104543280-UN</v>
          </cell>
          <cell r="B2197" t="str">
            <v>104543280</v>
          </cell>
          <cell r="C2197" t="str">
            <v>UN</v>
          </cell>
          <cell r="D2197" t="str">
            <v>UN</v>
          </cell>
          <cell r="E2197" t="str">
            <v>HAWA</v>
          </cell>
          <cell r="F2197" t="str">
            <v>350</v>
          </cell>
          <cell r="G2197">
            <v>1</v>
          </cell>
        </row>
        <row r="2198">
          <cell r="A2198" t="str">
            <v>104543290-C06</v>
          </cell>
          <cell r="B2198" t="str">
            <v>104543290</v>
          </cell>
          <cell r="C2198" t="str">
            <v>C06</v>
          </cell>
          <cell r="D2198" t="str">
            <v>UN</v>
          </cell>
          <cell r="E2198" t="str">
            <v>HAWA</v>
          </cell>
          <cell r="F2198" t="str">
            <v>350</v>
          </cell>
          <cell r="G2198">
            <v>6</v>
          </cell>
        </row>
        <row r="2199">
          <cell r="A2199" t="str">
            <v>104543290-UN</v>
          </cell>
          <cell r="B2199" t="str">
            <v>104543290</v>
          </cell>
          <cell r="C2199" t="str">
            <v>UN</v>
          </cell>
          <cell r="D2199" t="str">
            <v>UN</v>
          </cell>
          <cell r="E2199" t="str">
            <v>HAWA</v>
          </cell>
          <cell r="F2199" t="str">
            <v>350</v>
          </cell>
          <cell r="G2199">
            <v>1</v>
          </cell>
        </row>
        <row r="2200">
          <cell r="A2200" t="str">
            <v>104543300-C06</v>
          </cell>
          <cell r="B2200" t="str">
            <v>104543300</v>
          </cell>
          <cell r="C2200" t="str">
            <v>C06</v>
          </cell>
          <cell r="D2200" t="str">
            <v>UN</v>
          </cell>
          <cell r="E2200" t="str">
            <v>HAWA</v>
          </cell>
          <cell r="F2200" t="str">
            <v>350</v>
          </cell>
          <cell r="G2200">
            <v>6</v>
          </cell>
        </row>
        <row r="2201">
          <cell r="A2201" t="str">
            <v>104543300-UN</v>
          </cell>
          <cell r="B2201" t="str">
            <v>104543300</v>
          </cell>
          <cell r="C2201" t="str">
            <v>UN</v>
          </cell>
          <cell r="D2201" t="str">
            <v>UN</v>
          </cell>
          <cell r="E2201" t="str">
            <v>HAWA</v>
          </cell>
          <cell r="F2201" t="str">
            <v>350</v>
          </cell>
          <cell r="G2201">
            <v>1</v>
          </cell>
        </row>
        <row r="2202">
          <cell r="A2202" t="str">
            <v>104543310-C06</v>
          </cell>
          <cell r="B2202" t="str">
            <v>104543310</v>
          </cell>
          <cell r="C2202" t="str">
            <v>C06</v>
          </cell>
          <cell r="D2202" t="str">
            <v>UN</v>
          </cell>
          <cell r="E2202" t="str">
            <v>HAWA</v>
          </cell>
          <cell r="F2202" t="str">
            <v>350</v>
          </cell>
          <cell r="G2202">
            <v>6</v>
          </cell>
        </row>
        <row r="2203">
          <cell r="A2203" t="str">
            <v>104543310-UN</v>
          </cell>
          <cell r="B2203" t="str">
            <v>104543310</v>
          </cell>
          <cell r="C2203" t="str">
            <v>UN</v>
          </cell>
          <cell r="D2203" t="str">
            <v>UN</v>
          </cell>
          <cell r="E2203" t="str">
            <v>HAWA</v>
          </cell>
          <cell r="F2203" t="str">
            <v>350</v>
          </cell>
          <cell r="G2203">
            <v>1</v>
          </cell>
        </row>
        <row r="2204">
          <cell r="A2204" t="str">
            <v>104543320-C06</v>
          </cell>
          <cell r="B2204" t="str">
            <v>104543320</v>
          </cell>
          <cell r="C2204" t="str">
            <v>C06</v>
          </cell>
          <cell r="D2204" t="str">
            <v>UN</v>
          </cell>
          <cell r="E2204" t="str">
            <v>HAWA</v>
          </cell>
          <cell r="F2204" t="str">
            <v>350</v>
          </cell>
          <cell r="G2204">
            <v>6</v>
          </cell>
        </row>
        <row r="2205">
          <cell r="A2205" t="str">
            <v>104543320-UN</v>
          </cell>
          <cell r="B2205" t="str">
            <v>104543320</v>
          </cell>
          <cell r="C2205" t="str">
            <v>UN</v>
          </cell>
          <cell r="D2205" t="str">
            <v>UN</v>
          </cell>
          <cell r="E2205" t="str">
            <v>HAWA</v>
          </cell>
          <cell r="F2205" t="str">
            <v>350</v>
          </cell>
          <cell r="G2205">
            <v>1</v>
          </cell>
        </row>
        <row r="2206">
          <cell r="A2206" t="str">
            <v>104543330-C06</v>
          </cell>
          <cell r="B2206" t="str">
            <v>104543330</v>
          </cell>
          <cell r="C2206" t="str">
            <v>C06</v>
          </cell>
          <cell r="D2206" t="str">
            <v>UN</v>
          </cell>
          <cell r="E2206" t="str">
            <v>HAWA</v>
          </cell>
          <cell r="F2206" t="str">
            <v>350</v>
          </cell>
          <cell r="G2206">
            <v>6</v>
          </cell>
        </row>
        <row r="2207">
          <cell r="A2207" t="str">
            <v>104543330-UN</v>
          </cell>
          <cell r="B2207" t="str">
            <v>104543330</v>
          </cell>
          <cell r="C2207" t="str">
            <v>UN</v>
          </cell>
          <cell r="D2207" t="str">
            <v>UN</v>
          </cell>
          <cell r="E2207" t="str">
            <v>HAWA</v>
          </cell>
          <cell r="F2207" t="str">
            <v>350</v>
          </cell>
          <cell r="G2207">
            <v>1</v>
          </cell>
        </row>
        <row r="2208">
          <cell r="A2208" t="str">
            <v>104543340-C06</v>
          </cell>
          <cell r="B2208" t="str">
            <v>104543340</v>
          </cell>
          <cell r="C2208" t="str">
            <v>C06</v>
          </cell>
          <cell r="D2208" t="str">
            <v>UN</v>
          </cell>
          <cell r="E2208" t="str">
            <v>HAWA</v>
          </cell>
          <cell r="F2208" t="str">
            <v>350</v>
          </cell>
          <cell r="G2208">
            <v>6</v>
          </cell>
        </row>
        <row r="2209">
          <cell r="A2209" t="str">
            <v>104543340-UN</v>
          </cell>
          <cell r="B2209" t="str">
            <v>104543340</v>
          </cell>
          <cell r="C2209" t="str">
            <v>UN</v>
          </cell>
          <cell r="D2209" t="str">
            <v>UN</v>
          </cell>
          <cell r="E2209" t="str">
            <v>HAWA</v>
          </cell>
          <cell r="F2209" t="str">
            <v>350</v>
          </cell>
          <cell r="G2209">
            <v>1</v>
          </cell>
        </row>
        <row r="2210">
          <cell r="A2210" t="str">
            <v>104543350-C06</v>
          </cell>
          <cell r="B2210" t="str">
            <v>104543350</v>
          </cell>
          <cell r="C2210" t="str">
            <v>C06</v>
          </cell>
          <cell r="D2210" t="str">
            <v>UN</v>
          </cell>
          <cell r="E2210" t="str">
            <v>HAWA</v>
          </cell>
          <cell r="F2210" t="str">
            <v>350</v>
          </cell>
          <cell r="G2210">
            <v>6</v>
          </cell>
        </row>
        <row r="2211">
          <cell r="A2211" t="str">
            <v>104543350-UN</v>
          </cell>
          <cell r="B2211" t="str">
            <v>104543350</v>
          </cell>
          <cell r="C2211" t="str">
            <v>UN</v>
          </cell>
          <cell r="D2211" t="str">
            <v>UN</v>
          </cell>
          <cell r="E2211" t="str">
            <v>HAWA</v>
          </cell>
          <cell r="F2211" t="str">
            <v>350</v>
          </cell>
          <cell r="G2211">
            <v>1</v>
          </cell>
        </row>
        <row r="2212">
          <cell r="A2212" t="str">
            <v>104543370-C06</v>
          </cell>
          <cell r="B2212" t="str">
            <v>104543370</v>
          </cell>
          <cell r="C2212" t="str">
            <v>C06</v>
          </cell>
          <cell r="D2212" t="str">
            <v>UN</v>
          </cell>
          <cell r="E2212" t="str">
            <v>HAWA</v>
          </cell>
          <cell r="F2212" t="str">
            <v>350</v>
          </cell>
          <cell r="G2212">
            <v>6</v>
          </cell>
        </row>
        <row r="2213">
          <cell r="A2213" t="str">
            <v>104543370-UN</v>
          </cell>
          <cell r="B2213" t="str">
            <v>104543370</v>
          </cell>
          <cell r="C2213" t="str">
            <v>UN</v>
          </cell>
          <cell r="D2213" t="str">
            <v>UN</v>
          </cell>
          <cell r="E2213" t="str">
            <v>HAWA</v>
          </cell>
          <cell r="F2213" t="str">
            <v>350</v>
          </cell>
          <cell r="G2213">
            <v>1</v>
          </cell>
        </row>
        <row r="2214">
          <cell r="A2214" t="str">
            <v>104543380-C04</v>
          </cell>
          <cell r="B2214" t="str">
            <v>104543380</v>
          </cell>
          <cell r="C2214" t="str">
            <v>C04</v>
          </cell>
          <cell r="D2214" t="str">
            <v>UN</v>
          </cell>
          <cell r="E2214" t="str">
            <v>HAWA</v>
          </cell>
          <cell r="F2214" t="str">
            <v>350</v>
          </cell>
          <cell r="G2214">
            <v>4</v>
          </cell>
        </row>
        <row r="2215">
          <cell r="A2215" t="str">
            <v>104543380-UN</v>
          </cell>
          <cell r="B2215" t="str">
            <v>104543380</v>
          </cell>
          <cell r="C2215" t="str">
            <v>UN</v>
          </cell>
          <cell r="D2215" t="str">
            <v>UN</v>
          </cell>
          <cell r="E2215" t="str">
            <v>HAWA</v>
          </cell>
          <cell r="F2215" t="str">
            <v>350</v>
          </cell>
          <cell r="G2215">
            <v>1</v>
          </cell>
        </row>
        <row r="2216">
          <cell r="A2216" t="str">
            <v>104543390-C06</v>
          </cell>
          <cell r="B2216" t="str">
            <v>104543390</v>
          </cell>
          <cell r="C2216" t="str">
            <v>C06</v>
          </cell>
          <cell r="D2216" t="str">
            <v>UN</v>
          </cell>
          <cell r="E2216" t="str">
            <v>HAWA</v>
          </cell>
          <cell r="F2216" t="str">
            <v>350</v>
          </cell>
          <cell r="G2216">
            <v>6</v>
          </cell>
        </row>
        <row r="2217">
          <cell r="A2217" t="str">
            <v>104543390-UN</v>
          </cell>
          <cell r="B2217" t="str">
            <v>104543390</v>
          </cell>
          <cell r="C2217" t="str">
            <v>UN</v>
          </cell>
          <cell r="D2217" t="str">
            <v>UN</v>
          </cell>
          <cell r="E2217" t="str">
            <v>HAWA</v>
          </cell>
          <cell r="F2217" t="str">
            <v>350</v>
          </cell>
          <cell r="G2217">
            <v>1</v>
          </cell>
        </row>
        <row r="2218">
          <cell r="A2218" t="str">
            <v>104543400-C06</v>
          </cell>
          <cell r="B2218" t="str">
            <v>104543400</v>
          </cell>
          <cell r="C2218" t="str">
            <v>C06</v>
          </cell>
          <cell r="D2218" t="str">
            <v>UN</v>
          </cell>
          <cell r="E2218" t="str">
            <v>HAWA</v>
          </cell>
          <cell r="F2218" t="str">
            <v>350</v>
          </cell>
          <cell r="G2218">
            <v>6</v>
          </cell>
        </row>
        <row r="2219">
          <cell r="A2219" t="str">
            <v>104543400-UN</v>
          </cell>
          <cell r="B2219" t="str">
            <v>104543400</v>
          </cell>
          <cell r="C2219" t="str">
            <v>UN</v>
          </cell>
          <cell r="D2219" t="str">
            <v>UN</v>
          </cell>
          <cell r="E2219" t="str">
            <v>HAWA</v>
          </cell>
          <cell r="F2219" t="str">
            <v>350</v>
          </cell>
          <cell r="G2219">
            <v>1</v>
          </cell>
        </row>
        <row r="2220">
          <cell r="A2220" t="str">
            <v>104543410-C06</v>
          </cell>
          <cell r="B2220" t="str">
            <v>104543410</v>
          </cell>
          <cell r="C2220" t="str">
            <v>C06</v>
          </cell>
          <cell r="D2220" t="str">
            <v>UN</v>
          </cell>
          <cell r="E2220" t="str">
            <v>HAWA</v>
          </cell>
          <cell r="F2220" t="str">
            <v>350</v>
          </cell>
          <cell r="G2220">
            <v>6</v>
          </cell>
        </row>
        <row r="2221">
          <cell r="A2221" t="str">
            <v>104543410-UN</v>
          </cell>
          <cell r="B2221" t="str">
            <v>104543410</v>
          </cell>
          <cell r="C2221" t="str">
            <v>UN</v>
          </cell>
          <cell r="D2221" t="str">
            <v>UN</v>
          </cell>
          <cell r="E2221" t="str">
            <v>HAWA</v>
          </cell>
          <cell r="F2221" t="str">
            <v>350</v>
          </cell>
          <cell r="G2221">
            <v>1</v>
          </cell>
        </row>
        <row r="2222">
          <cell r="A2222" t="str">
            <v>104543420-C06</v>
          </cell>
          <cell r="B2222" t="str">
            <v>104543420</v>
          </cell>
          <cell r="C2222" t="str">
            <v>C06</v>
          </cell>
          <cell r="D2222" t="str">
            <v>C06</v>
          </cell>
          <cell r="E2222" t="str">
            <v>HAWA</v>
          </cell>
          <cell r="F2222" t="str">
            <v>350</v>
          </cell>
          <cell r="G2222">
            <v>1</v>
          </cell>
        </row>
        <row r="2223">
          <cell r="A2223" t="str">
            <v>104543430-C28</v>
          </cell>
          <cell r="B2223" t="str">
            <v>104543430</v>
          </cell>
          <cell r="C2223" t="str">
            <v>C28</v>
          </cell>
          <cell r="D2223" t="str">
            <v>UN</v>
          </cell>
          <cell r="E2223" t="str">
            <v>HAWA</v>
          </cell>
          <cell r="F2223" t="str">
            <v>350</v>
          </cell>
          <cell r="G2223">
            <v>28</v>
          </cell>
        </row>
        <row r="2224">
          <cell r="A2224" t="str">
            <v>104543430-UN</v>
          </cell>
          <cell r="B2224" t="str">
            <v>104543430</v>
          </cell>
          <cell r="C2224" t="str">
            <v>UN</v>
          </cell>
          <cell r="D2224" t="str">
            <v>UN</v>
          </cell>
          <cell r="E2224" t="str">
            <v>HAWA</v>
          </cell>
          <cell r="F2224" t="str">
            <v>350</v>
          </cell>
          <cell r="G2224">
            <v>1</v>
          </cell>
        </row>
        <row r="2225">
          <cell r="A2225" t="str">
            <v>104543440-C36</v>
          </cell>
          <cell r="B2225" t="str">
            <v>104543440</v>
          </cell>
          <cell r="C2225" t="str">
            <v>C36</v>
          </cell>
          <cell r="D2225" t="str">
            <v>UN</v>
          </cell>
          <cell r="E2225" t="str">
            <v>HAWA</v>
          </cell>
          <cell r="F2225" t="str">
            <v>350</v>
          </cell>
          <cell r="G2225">
            <v>36</v>
          </cell>
        </row>
        <row r="2226">
          <cell r="A2226" t="str">
            <v>104543440-UN</v>
          </cell>
          <cell r="B2226" t="str">
            <v>104543440</v>
          </cell>
          <cell r="C2226" t="str">
            <v>UN</v>
          </cell>
          <cell r="D2226" t="str">
            <v>UN</v>
          </cell>
          <cell r="E2226" t="str">
            <v>HAWA</v>
          </cell>
          <cell r="F2226" t="str">
            <v>350</v>
          </cell>
          <cell r="G2226">
            <v>1</v>
          </cell>
        </row>
        <row r="2227">
          <cell r="A2227" t="str">
            <v>104543450-C36</v>
          </cell>
          <cell r="B2227" t="str">
            <v>104543450</v>
          </cell>
          <cell r="C2227" t="str">
            <v>C36</v>
          </cell>
          <cell r="D2227" t="str">
            <v>UN</v>
          </cell>
          <cell r="E2227" t="str">
            <v>HAWA</v>
          </cell>
          <cell r="F2227" t="str">
            <v>350</v>
          </cell>
          <cell r="G2227">
            <v>36</v>
          </cell>
        </row>
        <row r="2228">
          <cell r="A2228" t="str">
            <v>104543450-UN</v>
          </cell>
          <cell r="B2228" t="str">
            <v>104543450</v>
          </cell>
          <cell r="C2228" t="str">
            <v>UN</v>
          </cell>
          <cell r="D2228" t="str">
            <v>UN</v>
          </cell>
          <cell r="E2228" t="str">
            <v>HAWA</v>
          </cell>
          <cell r="F2228" t="str">
            <v>350</v>
          </cell>
          <cell r="G2228">
            <v>1</v>
          </cell>
        </row>
        <row r="2229">
          <cell r="A2229" t="str">
            <v>104543470-C10</v>
          </cell>
          <cell r="B2229" t="str">
            <v>104543470</v>
          </cell>
          <cell r="C2229" t="str">
            <v>C10</v>
          </cell>
          <cell r="D2229" t="str">
            <v>UN</v>
          </cell>
          <cell r="E2229" t="str">
            <v>HAWA</v>
          </cell>
          <cell r="F2229" t="str">
            <v>350</v>
          </cell>
          <cell r="G2229">
            <v>10</v>
          </cell>
        </row>
        <row r="2230">
          <cell r="A2230" t="str">
            <v>104543470-UN</v>
          </cell>
          <cell r="B2230" t="str">
            <v>104543470</v>
          </cell>
          <cell r="C2230" t="str">
            <v>UN</v>
          </cell>
          <cell r="D2230" t="str">
            <v>UN</v>
          </cell>
          <cell r="E2230" t="str">
            <v>HAWA</v>
          </cell>
          <cell r="F2230" t="str">
            <v>350</v>
          </cell>
          <cell r="G2230">
            <v>1</v>
          </cell>
        </row>
        <row r="2231">
          <cell r="A2231" t="str">
            <v>104543490-C80</v>
          </cell>
          <cell r="B2231" t="str">
            <v>104543490</v>
          </cell>
          <cell r="C2231" t="str">
            <v>C80</v>
          </cell>
          <cell r="D2231" t="str">
            <v>UN</v>
          </cell>
          <cell r="E2231" t="str">
            <v>HAWA</v>
          </cell>
          <cell r="F2231" t="str">
            <v>350</v>
          </cell>
          <cell r="G2231">
            <v>80</v>
          </cell>
        </row>
        <row r="2232">
          <cell r="A2232" t="str">
            <v>104543490-UN</v>
          </cell>
          <cell r="B2232" t="str">
            <v>104543490</v>
          </cell>
          <cell r="C2232" t="str">
            <v>UN</v>
          </cell>
          <cell r="D2232" t="str">
            <v>UN</v>
          </cell>
          <cell r="E2232" t="str">
            <v>HAWA</v>
          </cell>
          <cell r="F2232" t="str">
            <v>350</v>
          </cell>
          <cell r="G2232">
            <v>1</v>
          </cell>
        </row>
        <row r="2233">
          <cell r="A2233" t="str">
            <v>104543500-C80</v>
          </cell>
          <cell r="B2233" t="str">
            <v>104543500</v>
          </cell>
          <cell r="C2233" t="str">
            <v>C80</v>
          </cell>
          <cell r="D2233" t="str">
            <v>UN</v>
          </cell>
          <cell r="E2233" t="str">
            <v>HAWA</v>
          </cell>
          <cell r="F2233" t="str">
            <v>350</v>
          </cell>
          <cell r="G2233">
            <v>80</v>
          </cell>
        </row>
        <row r="2234">
          <cell r="A2234" t="str">
            <v>104543500-UN</v>
          </cell>
          <cell r="B2234" t="str">
            <v>104543500</v>
          </cell>
          <cell r="C2234" t="str">
            <v>UN</v>
          </cell>
          <cell r="D2234" t="str">
            <v>UN</v>
          </cell>
          <cell r="E2234" t="str">
            <v>HAWA</v>
          </cell>
          <cell r="F2234" t="str">
            <v>350</v>
          </cell>
          <cell r="G2234">
            <v>1</v>
          </cell>
        </row>
        <row r="2235">
          <cell r="A2235" t="str">
            <v>104543510-CJ</v>
          </cell>
          <cell r="B2235" t="str">
            <v>104543510</v>
          </cell>
          <cell r="C2235" t="str">
            <v>CJ</v>
          </cell>
          <cell r="D2235" t="str">
            <v>KG</v>
          </cell>
          <cell r="E2235" t="str">
            <v>HAWA</v>
          </cell>
          <cell r="F2235" t="str">
            <v>350</v>
          </cell>
          <cell r="G2235">
            <v>10</v>
          </cell>
        </row>
        <row r="2236">
          <cell r="A2236" t="str">
            <v>104543510-KG</v>
          </cell>
          <cell r="B2236" t="str">
            <v>104543510</v>
          </cell>
          <cell r="C2236" t="str">
            <v>KG</v>
          </cell>
          <cell r="D2236" t="str">
            <v>KG</v>
          </cell>
          <cell r="E2236" t="str">
            <v>HAWA</v>
          </cell>
          <cell r="F2236" t="str">
            <v>350</v>
          </cell>
          <cell r="G2236">
            <v>1</v>
          </cell>
        </row>
        <row r="2237">
          <cell r="A2237" t="str">
            <v>104543510-UN</v>
          </cell>
          <cell r="B2237" t="str">
            <v>104543510</v>
          </cell>
          <cell r="C2237" t="str">
            <v>UN</v>
          </cell>
          <cell r="D2237" t="str">
            <v>KG</v>
          </cell>
          <cell r="E2237" t="str">
            <v>HAWA</v>
          </cell>
          <cell r="F2237" t="str">
            <v>350</v>
          </cell>
          <cell r="G2237">
            <v>2</v>
          </cell>
        </row>
        <row r="2238">
          <cell r="A2238" t="str">
            <v>104543520-CJ</v>
          </cell>
          <cell r="B2238" t="str">
            <v>104543520</v>
          </cell>
          <cell r="C2238" t="str">
            <v>CJ</v>
          </cell>
          <cell r="D2238" t="str">
            <v>KG</v>
          </cell>
          <cell r="E2238" t="str">
            <v>HAWA</v>
          </cell>
          <cell r="F2238" t="str">
            <v>350</v>
          </cell>
          <cell r="G2238">
            <v>5</v>
          </cell>
        </row>
        <row r="2239">
          <cell r="A2239" t="str">
            <v>104543520-KG</v>
          </cell>
          <cell r="B2239" t="str">
            <v>104543520</v>
          </cell>
          <cell r="C2239" t="str">
            <v>KG</v>
          </cell>
          <cell r="D2239" t="str">
            <v>KG</v>
          </cell>
          <cell r="E2239" t="str">
            <v>HAWA</v>
          </cell>
          <cell r="F2239" t="str">
            <v>350</v>
          </cell>
          <cell r="G2239">
            <v>1</v>
          </cell>
        </row>
        <row r="2240">
          <cell r="A2240" t="str">
            <v>104543520-UN</v>
          </cell>
          <cell r="B2240" t="str">
            <v>104543520</v>
          </cell>
          <cell r="C2240" t="str">
            <v>UN</v>
          </cell>
          <cell r="D2240" t="str">
            <v>KG</v>
          </cell>
          <cell r="E2240" t="str">
            <v>HAWA</v>
          </cell>
          <cell r="F2240" t="str">
            <v>350</v>
          </cell>
          <cell r="G2240">
            <v>2</v>
          </cell>
        </row>
        <row r="2241">
          <cell r="A2241" t="str">
            <v>104543530-CJ</v>
          </cell>
          <cell r="B2241" t="str">
            <v>104543530</v>
          </cell>
          <cell r="C2241" t="str">
            <v>CJ</v>
          </cell>
          <cell r="D2241" t="str">
            <v>KG</v>
          </cell>
          <cell r="E2241" t="str">
            <v>HAWA</v>
          </cell>
          <cell r="F2241" t="str">
            <v>350</v>
          </cell>
          <cell r="G2241">
            <v>20</v>
          </cell>
        </row>
        <row r="2242">
          <cell r="A2242" t="str">
            <v>104543530-KG</v>
          </cell>
          <cell r="B2242" t="str">
            <v>104543530</v>
          </cell>
          <cell r="C2242" t="str">
            <v>KG</v>
          </cell>
          <cell r="D2242" t="str">
            <v>KG</v>
          </cell>
          <cell r="E2242" t="str">
            <v>HAWA</v>
          </cell>
          <cell r="F2242" t="str">
            <v>350</v>
          </cell>
          <cell r="G2242">
            <v>1</v>
          </cell>
        </row>
        <row r="2243">
          <cell r="A2243" t="str">
            <v>104543540-CJ</v>
          </cell>
          <cell r="B2243" t="str">
            <v>104543540</v>
          </cell>
          <cell r="C2243" t="str">
            <v>CJ</v>
          </cell>
          <cell r="D2243" t="str">
            <v>KG</v>
          </cell>
          <cell r="E2243" t="str">
            <v>HAWA</v>
          </cell>
          <cell r="F2243" t="str">
            <v>350</v>
          </cell>
          <cell r="G2243">
            <v>20</v>
          </cell>
        </row>
        <row r="2244">
          <cell r="A2244" t="str">
            <v>104543540-KG</v>
          </cell>
          <cell r="B2244" t="str">
            <v>104543540</v>
          </cell>
          <cell r="C2244" t="str">
            <v>KG</v>
          </cell>
          <cell r="D2244" t="str">
            <v>KG</v>
          </cell>
          <cell r="E2244" t="str">
            <v>HAWA</v>
          </cell>
          <cell r="F2244" t="str">
            <v>350</v>
          </cell>
          <cell r="G2244">
            <v>1</v>
          </cell>
        </row>
        <row r="2245">
          <cell r="A2245" t="str">
            <v>104543550-C04</v>
          </cell>
          <cell r="B2245" t="str">
            <v>104543550</v>
          </cell>
          <cell r="C2245" t="str">
            <v>C04</v>
          </cell>
          <cell r="D2245" t="str">
            <v>UN</v>
          </cell>
          <cell r="E2245" t="str">
            <v>HAWA</v>
          </cell>
          <cell r="F2245" t="str">
            <v>350</v>
          </cell>
          <cell r="G2245">
            <v>4</v>
          </cell>
        </row>
        <row r="2246">
          <cell r="A2246" t="str">
            <v>104543550-UN</v>
          </cell>
          <cell r="B2246" t="str">
            <v>104543550</v>
          </cell>
          <cell r="C2246" t="str">
            <v>UN</v>
          </cell>
          <cell r="D2246" t="str">
            <v>UN</v>
          </cell>
          <cell r="E2246" t="str">
            <v>HAWA</v>
          </cell>
          <cell r="F2246" t="str">
            <v>350</v>
          </cell>
          <cell r="G2246">
            <v>1</v>
          </cell>
        </row>
        <row r="2247">
          <cell r="A2247" t="str">
            <v>104543560-AJ</v>
          </cell>
          <cell r="B2247" t="str">
            <v>104543560</v>
          </cell>
          <cell r="C2247" t="str">
            <v>AJ</v>
          </cell>
          <cell r="D2247" t="str">
            <v>AJ</v>
          </cell>
          <cell r="E2247" t="str">
            <v>HAWA</v>
          </cell>
          <cell r="F2247" t="str">
            <v>350</v>
          </cell>
          <cell r="G2247">
            <v>1</v>
          </cell>
        </row>
        <row r="2248">
          <cell r="A2248" t="str">
            <v>104543570-C10</v>
          </cell>
          <cell r="B2248" t="str">
            <v>104543570</v>
          </cell>
          <cell r="C2248" t="str">
            <v>C10</v>
          </cell>
          <cell r="D2248" t="str">
            <v>UN</v>
          </cell>
          <cell r="E2248" t="str">
            <v>HAWA</v>
          </cell>
          <cell r="F2248" t="str">
            <v>350</v>
          </cell>
          <cell r="G2248">
            <v>10</v>
          </cell>
        </row>
        <row r="2249">
          <cell r="A2249" t="str">
            <v>104543570-UN</v>
          </cell>
          <cell r="B2249" t="str">
            <v>104543570</v>
          </cell>
          <cell r="C2249" t="str">
            <v>UN</v>
          </cell>
          <cell r="D2249" t="str">
            <v>UN</v>
          </cell>
          <cell r="E2249" t="str">
            <v>HAWA</v>
          </cell>
          <cell r="F2249" t="str">
            <v>350</v>
          </cell>
          <cell r="G2249">
            <v>1</v>
          </cell>
        </row>
        <row r="2250">
          <cell r="A2250" t="str">
            <v>104543590-C08</v>
          </cell>
          <cell r="B2250" t="str">
            <v>104543590</v>
          </cell>
          <cell r="C2250" t="str">
            <v>C08</v>
          </cell>
          <cell r="D2250" t="str">
            <v>UN</v>
          </cell>
          <cell r="E2250" t="str">
            <v>HAWA</v>
          </cell>
          <cell r="F2250" t="str">
            <v>350</v>
          </cell>
          <cell r="G2250">
            <v>8</v>
          </cell>
        </row>
        <row r="2251">
          <cell r="A2251" t="str">
            <v>104543590-UN</v>
          </cell>
          <cell r="B2251" t="str">
            <v>104543590</v>
          </cell>
          <cell r="C2251" t="str">
            <v>UN</v>
          </cell>
          <cell r="D2251" t="str">
            <v>UN</v>
          </cell>
          <cell r="E2251" t="str">
            <v>HAWA</v>
          </cell>
          <cell r="F2251" t="str">
            <v>350</v>
          </cell>
          <cell r="G2251">
            <v>1</v>
          </cell>
        </row>
        <row r="2252">
          <cell r="A2252" t="str">
            <v>104543600-C08</v>
          </cell>
          <cell r="B2252" t="str">
            <v>104543600</v>
          </cell>
          <cell r="C2252" t="str">
            <v>C08</v>
          </cell>
          <cell r="D2252" t="str">
            <v>UN</v>
          </cell>
          <cell r="E2252" t="str">
            <v>HAWA</v>
          </cell>
          <cell r="F2252" t="str">
            <v>350</v>
          </cell>
          <cell r="G2252">
            <v>8</v>
          </cell>
        </row>
        <row r="2253">
          <cell r="A2253" t="str">
            <v>104543600-UN</v>
          </cell>
          <cell r="B2253" t="str">
            <v>104543600</v>
          </cell>
          <cell r="C2253" t="str">
            <v>UN</v>
          </cell>
          <cell r="D2253" t="str">
            <v>UN</v>
          </cell>
          <cell r="E2253" t="str">
            <v>HAWA</v>
          </cell>
          <cell r="F2253" t="str">
            <v>350</v>
          </cell>
          <cell r="G2253">
            <v>1</v>
          </cell>
        </row>
        <row r="2254">
          <cell r="A2254" t="str">
            <v>104543610-C08</v>
          </cell>
          <cell r="B2254" t="str">
            <v>104543610</v>
          </cell>
          <cell r="C2254" t="str">
            <v>C08</v>
          </cell>
          <cell r="D2254" t="str">
            <v>UN</v>
          </cell>
          <cell r="E2254" t="str">
            <v>HAWA</v>
          </cell>
          <cell r="F2254" t="str">
            <v>350</v>
          </cell>
          <cell r="G2254">
            <v>8</v>
          </cell>
        </row>
        <row r="2255">
          <cell r="A2255" t="str">
            <v>104543610-UN</v>
          </cell>
          <cell r="B2255" t="str">
            <v>104543610</v>
          </cell>
          <cell r="C2255" t="str">
            <v>UN</v>
          </cell>
          <cell r="D2255" t="str">
            <v>UN</v>
          </cell>
          <cell r="E2255" t="str">
            <v>HAWA</v>
          </cell>
          <cell r="F2255" t="str">
            <v>350</v>
          </cell>
          <cell r="G2255">
            <v>1</v>
          </cell>
        </row>
        <row r="2256">
          <cell r="A2256" t="str">
            <v>104543620-C08</v>
          </cell>
          <cell r="B2256" t="str">
            <v>104543620</v>
          </cell>
          <cell r="C2256" t="str">
            <v>C08</v>
          </cell>
          <cell r="D2256" t="str">
            <v>UN</v>
          </cell>
          <cell r="E2256" t="str">
            <v>HAWA</v>
          </cell>
          <cell r="F2256" t="str">
            <v>350</v>
          </cell>
          <cell r="G2256">
            <v>8</v>
          </cell>
        </row>
        <row r="2257">
          <cell r="A2257" t="str">
            <v>104543620-UN</v>
          </cell>
          <cell r="B2257" t="str">
            <v>104543620</v>
          </cell>
          <cell r="C2257" t="str">
            <v>UN</v>
          </cell>
          <cell r="D2257" t="str">
            <v>UN</v>
          </cell>
          <cell r="E2257" t="str">
            <v>HAWA</v>
          </cell>
          <cell r="F2257" t="str">
            <v>350</v>
          </cell>
          <cell r="G2257">
            <v>1</v>
          </cell>
        </row>
        <row r="2258">
          <cell r="A2258" t="str">
            <v>104543630-C11</v>
          </cell>
          <cell r="B2258" t="str">
            <v>104543630</v>
          </cell>
          <cell r="C2258" t="str">
            <v>C11</v>
          </cell>
          <cell r="D2258" t="str">
            <v>UN</v>
          </cell>
          <cell r="E2258" t="str">
            <v>HAWA</v>
          </cell>
          <cell r="F2258" t="str">
            <v>350</v>
          </cell>
          <cell r="G2258">
            <v>11</v>
          </cell>
        </row>
        <row r="2259">
          <cell r="A2259" t="str">
            <v>104543630-UN</v>
          </cell>
          <cell r="B2259" t="str">
            <v>104543630</v>
          </cell>
          <cell r="C2259" t="str">
            <v>UN</v>
          </cell>
          <cell r="D2259" t="str">
            <v>UN</v>
          </cell>
          <cell r="E2259" t="str">
            <v>HAWA</v>
          </cell>
          <cell r="F2259" t="str">
            <v>350</v>
          </cell>
          <cell r="G2259">
            <v>1</v>
          </cell>
        </row>
        <row r="2260">
          <cell r="A2260" t="str">
            <v>104543640-C04</v>
          </cell>
          <cell r="B2260" t="str">
            <v>104543640</v>
          </cell>
          <cell r="C2260" t="str">
            <v>C04</v>
          </cell>
          <cell r="D2260" t="str">
            <v>UN</v>
          </cell>
          <cell r="E2260" t="str">
            <v>HAWA</v>
          </cell>
          <cell r="F2260" t="str">
            <v>350</v>
          </cell>
          <cell r="G2260">
            <v>4</v>
          </cell>
        </row>
        <row r="2261">
          <cell r="A2261" t="str">
            <v>104543640-UN</v>
          </cell>
          <cell r="B2261" t="str">
            <v>104543640</v>
          </cell>
          <cell r="C2261" t="str">
            <v>UN</v>
          </cell>
          <cell r="D2261" t="str">
            <v>UN</v>
          </cell>
          <cell r="E2261" t="str">
            <v>HAWA</v>
          </cell>
          <cell r="F2261" t="str">
            <v>350</v>
          </cell>
          <cell r="G2261">
            <v>1</v>
          </cell>
        </row>
        <row r="2262">
          <cell r="A2262" t="str">
            <v>104543650-AJ</v>
          </cell>
          <cell r="B2262" t="str">
            <v>104543650</v>
          </cell>
          <cell r="C2262" t="str">
            <v>AJ</v>
          </cell>
          <cell r="D2262" t="str">
            <v>AJ</v>
          </cell>
          <cell r="E2262" t="str">
            <v>HAWA</v>
          </cell>
          <cell r="F2262" t="str">
            <v>350</v>
          </cell>
          <cell r="G2262">
            <v>1</v>
          </cell>
        </row>
        <row r="2263">
          <cell r="A2263" t="str">
            <v>104543660-C12</v>
          </cell>
          <cell r="B2263" t="str">
            <v>104543660</v>
          </cell>
          <cell r="C2263" t="str">
            <v>C12</v>
          </cell>
          <cell r="D2263" t="str">
            <v>UN</v>
          </cell>
          <cell r="E2263" t="str">
            <v>HAWA</v>
          </cell>
          <cell r="F2263" t="str">
            <v>350</v>
          </cell>
          <cell r="G2263">
            <v>12</v>
          </cell>
        </row>
        <row r="2264">
          <cell r="A2264" t="str">
            <v>104543660-UN</v>
          </cell>
          <cell r="B2264" t="str">
            <v>104543660</v>
          </cell>
          <cell r="C2264" t="str">
            <v>UN</v>
          </cell>
          <cell r="D2264" t="str">
            <v>UN</v>
          </cell>
          <cell r="E2264" t="str">
            <v>HAWA</v>
          </cell>
          <cell r="F2264" t="str">
            <v>350</v>
          </cell>
          <cell r="G2264">
            <v>1</v>
          </cell>
        </row>
        <row r="2265">
          <cell r="A2265" t="str">
            <v>104543710-UN</v>
          </cell>
          <cell r="B2265" t="str">
            <v>104543710</v>
          </cell>
          <cell r="C2265" t="str">
            <v>UN</v>
          </cell>
          <cell r="D2265" t="str">
            <v>UN</v>
          </cell>
          <cell r="E2265" t="str">
            <v>HAWA</v>
          </cell>
          <cell r="F2265" t="str">
            <v>350</v>
          </cell>
          <cell r="G2265">
            <v>1</v>
          </cell>
        </row>
        <row r="2266">
          <cell r="A2266" t="str">
            <v>104543720-UN</v>
          </cell>
          <cell r="B2266" t="str">
            <v>104543720</v>
          </cell>
          <cell r="C2266" t="str">
            <v>UN</v>
          </cell>
          <cell r="D2266" t="str">
            <v>UN</v>
          </cell>
          <cell r="E2266" t="str">
            <v>HAWA</v>
          </cell>
          <cell r="F2266" t="str">
            <v>350</v>
          </cell>
          <cell r="G2266">
            <v>1</v>
          </cell>
        </row>
        <row r="2267">
          <cell r="A2267" t="str">
            <v>104543730-UN</v>
          </cell>
          <cell r="B2267" t="str">
            <v>104543730</v>
          </cell>
          <cell r="C2267" t="str">
            <v>UN</v>
          </cell>
          <cell r="D2267" t="str">
            <v>UN</v>
          </cell>
          <cell r="E2267" t="str">
            <v>HAWA</v>
          </cell>
          <cell r="F2267" t="str">
            <v>350</v>
          </cell>
          <cell r="G2267">
            <v>1</v>
          </cell>
        </row>
        <row r="2268">
          <cell r="A2268" t="str">
            <v>104543730-X00</v>
          </cell>
          <cell r="B2268" t="str">
            <v>104543730</v>
          </cell>
          <cell r="C2268" t="str">
            <v>X00</v>
          </cell>
          <cell r="D2268" t="str">
            <v>UN</v>
          </cell>
          <cell r="E2268" t="str">
            <v>HAWA</v>
          </cell>
          <cell r="F2268" t="str">
            <v>350</v>
          </cell>
          <cell r="G2268">
            <v>300</v>
          </cell>
        </row>
        <row r="2269">
          <cell r="A2269" t="str">
            <v>104543740-UN</v>
          </cell>
          <cell r="B2269" t="str">
            <v>104543740</v>
          </cell>
          <cell r="C2269" t="str">
            <v>UN</v>
          </cell>
          <cell r="D2269" t="str">
            <v>UN</v>
          </cell>
          <cell r="E2269" t="str">
            <v>HAWA</v>
          </cell>
          <cell r="F2269" t="str">
            <v>350</v>
          </cell>
          <cell r="G2269">
            <v>1</v>
          </cell>
        </row>
        <row r="2270">
          <cell r="A2270" t="str">
            <v>104543740-X00</v>
          </cell>
          <cell r="B2270" t="str">
            <v>104543740</v>
          </cell>
          <cell r="C2270" t="str">
            <v>X00</v>
          </cell>
          <cell r="D2270" t="str">
            <v>UN</v>
          </cell>
          <cell r="E2270" t="str">
            <v>HAWA</v>
          </cell>
          <cell r="F2270" t="str">
            <v>350</v>
          </cell>
          <cell r="G2270">
            <v>300</v>
          </cell>
        </row>
        <row r="2271">
          <cell r="A2271" t="str">
            <v>104543750-UN</v>
          </cell>
          <cell r="B2271" t="str">
            <v>104543750</v>
          </cell>
          <cell r="C2271" t="str">
            <v>UN</v>
          </cell>
          <cell r="D2271" t="str">
            <v>UN</v>
          </cell>
          <cell r="E2271" t="str">
            <v>HAWA</v>
          </cell>
          <cell r="F2271" t="str">
            <v>350</v>
          </cell>
          <cell r="G2271">
            <v>1</v>
          </cell>
        </row>
        <row r="2272">
          <cell r="A2272" t="str">
            <v>104543750-X00</v>
          </cell>
          <cell r="B2272" t="str">
            <v>104543750</v>
          </cell>
          <cell r="C2272" t="str">
            <v>X00</v>
          </cell>
          <cell r="D2272" t="str">
            <v>UN</v>
          </cell>
          <cell r="E2272" t="str">
            <v>HAWA</v>
          </cell>
          <cell r="F2272" t="str">
            <v>350</v>
          </cell>
          <cell r="G2272">
            <v>300</v>
          </cell>
        </row>
        <row r="2273">
          <cell r="A2273" t="str">
            <v>104543760-UN</v>
          </cell>
          <cell r="B2273" t="str">
            <v>104543760</v>
          </cell>
          <cell r="C2273" t="str">
            <v>UN</v>
          </cell>
          <cell r="D2273" t="str">
            <v>UN</v>
          </cell>
          <cell r="E2273" t="str">
            <v>HAWA</v>
          </cell>
          <cell r="F2273" t="str">
            <v>350</v>
          </cell>
          <cell r="G2273">
            <v>1</v>
          </cell>
        </row>
        <row r="2274">
          <cell r="A2274" t="str">
            <v>104543760-X00</v>
          </cell>
          <cell r="B2274" t="str">
            <v>104543760</v>
          </cell>
          <cell r="C2274" t="str">
            <v>X00</v>
          </cell>
          <cell r="D2274" t="str">
            <v>UN</v>
          </cell>
          <cell r="E2274" t="str">
            <v>HAWA</v>
          </cell>
          <cell r="F2274" t="str">
            <v>350</v>
          </cell>
          <cell r="G2274">
            <v>300</v>
          </cell>
        </row>
        <row r="2275">
          <cell r="A2275" t="str">
            <v>104543780-C04</v>
          </cell>
          <cell r="B2275" t="str">
            <v>104543780</v>
          </cell>
          <cell r="C2275" t="str">
            <v>C04</v>
          </cell>
          <cell r="D2275" t="str">
            <v>UN</v>
          </cell>
          <cell r="E2275" t="str">
            <v>HAWA</v>
          </cell>
          <cell r="F2275" t="str">
            <v>350</v>
          </cell>
          <cell r="G2275">
            <v>4</v>
          </cell>
        </row>
        <row r="2276">
          <cell r="A2276" t="str">
            <v>104543780-UN</v>
          </cell>
          <cell r="B2276" t="str">
            <v>104543780</v>
          </cell>
          <cell r="C2276" t="str">
            <v>UN</v>
          </cell>
          <cell r="D2276" t="str">
            <v>UN</v>
          </cell>
          <cell r="E2276" t="str">
            <v>HAWA</v>
          </cell>
          <cell r="F2276" t="str">
            <v>350</v>
          </cell>
          <cell r="G2276">
            <v>1</v>
          </cell>
        </row>
        <row r="2277">
          <cell r="A2277" t="str">
            <v>104543790-C12</v>
          </cell>
          <cell r="B2277" t="str">
            <v>104543790</v>
          </cell>
          <cell r="C2277" t="str">
            <v>C12</v>
          </cell>
          <cell r="D2277" t="str">
            <v>UN</v>
          </cell>
          <cell r="E2277" t="str">
            <v>HAWA</v>
          </cell>
          <cell r="F2277" t="str">
            <v>350</v>
          </cell>
          <cell r="G2277">
            <v>12</v>
          </cell>
        </row>
        <row r="2278">
          <cell r="A2278" t="str">
            <v>104543790-UN</v>
          </cell>
          <cell r="B2278" t="str">
            <v>104543790</v>
          </cell>
          <cell r="C2278" t="str">
            <v>UN</v>
          </cell>
          <cell r="D2278" t="str">
            <v>UN</v>
          </cell>
          <cell r="E2278" t="str">
            <v>HAWA</v>
          </cell>
          <cell r="F2278" t="str">
            <v>350</v>
          </cell>
          <cell r="G2278">
            <v>1</v>
          </cell>
        </row>
        <row r="2279">
          <cell r="A2279" t="str">
            <v>104543800-C10</v>
          </cell>
          <cell r="B2279" t="str">
            <v>104543800</v>
          </cell>
          <cell r="C2279" t="str">
            <v>C10</v>
          </cell>
          <cell r="D2279" t="str">
            <v>UN</v>
          </cell>
          <cell r="E2279" t="str">
            <v>HAWA</v>
          </cell>
          <cell r="F2279" t="str">
            <v>350</v>
          </cell>
          <cell r="G2279">
            <v>10</v>
          </cell>
        </row>
        <row r="2280">
          <cell r="A2280" t="str">
            <v>104543800-UN</v>
          </cell>
          <cell r="B2280" t="str">
            <v>104543800</v>
          </cell>
          <cell r="C2280" t="str">
            <v>UN</v>
          </cell>
          <cell r="D2280" t="str">
            <v>UN</v>
          </cell>
          <cell r="E2280" t="str">
            <v>HAWA</v>
          </cell>
          <cell r="F2280" t="str">
            <v>350</v>
          </cell>
          <cell r="G2280">
            <v>1</v>
          </cell>
        </row>
        <row r="2281">
          <cell r="A2281" t="str">
            <v>104543810-C12</v>
          </cell>
          <cell r="B2281" t="str">
            <v>104543810</v>
          </cell>
          <cell r="C2281" t="str">
            <v>C12</v>
          </cell>
          <cell r="D2281" t="str">
            <v>UN</v>
          </cell>
          <cell r="E2281" t="str">
            <v>HAWA</v>
          </cell>
          <cell r="F2281" t="str">
            <v>350</v>
          </cell>
          <cell r="G2281">
            <v>12</v>
          </cell>
        </row>
        <row r="2282">
          <cell r="A2282" t="str">
            <v>104543810-UN</v>
          </cell>
          <cell r="B2282" t="str">
            <v>104543810</v>
          </cell>
          <cell r="C2282" t="str">
            <v>UN</v>
          </cell>
          <cell r="D2282" t="str">
            <v>UN</v>
          </cell>
          <cell r="E2282" t="str">
            <v>HAWA</v>
          </cell>
          <cell r="F2282" t="str">
            <v>350</v>
          </cell>
          <cell r="G2282">
            <v>1</v>
          </cell>
        </row>
        <row r="2283">
          <cell r="A2283" t="str">
            <v>104543820-C10</v>
          </cell>
          <cell r="B2283" t="str">
            <v>104543820</v>
          </cell>
          <cell r="C2283" t="str">
            <v>C10</v>
          </cell>
          <cell r="D2283" t="str">
            <v>UN</v>
          </cell>
          <cell r="E2283" t="str">
            <v>HAWA</v>
          </cell>
          <cell r="F2283" t="str">
            <v>350</v>
          </cell>
          <cell r="G2283">
            <v>10</v>
          </cell>
        </row>
        <row r="2284">
          <cell r="A2284" t="str">
            <v>104543820-UN</v>
          </cell>
          <cell r="B2284" t="str">
            <v>104543820</v>
          </cell>
          <cell r="C2284" t="str">
            <v>UN</v>
          </cell>
          <cell r="D2284" t="str">
            <v>UN</v>
          </cell>
          <cell r="E2284" t="str">
            <v>HAWA</v>
          </cell>
          <cell r="F2284" t="str">
            <v>350</v>
          </cell>
          <cell r="G2284">
            <v>1</v>
          </cell>
        </row>
        <row r="2285">
          <cell r="A2285" t="str">
            <v>104543830-C06</v>
          </cell>
          <cell r="B2285" t="str">
            <v>104543830</v>
          </cell>
          <cell r="C2285" t="str">
            <v>C06</v>
          </cell>
          <cell r="D2285" t="str">
            <v>UN</v>
          </cell>
          <cell r="E2285" t="str">
            <v>HAWA</v>
          </cell>
          <cell r="F2285" t="str">
            <v>350</v>
          </cell>
          <cell r="G2285">
            <v>6</v>
          </cell>
        </row>
        <row r="2286">
          <cell r="A2286" t="str">
            <v>104543830-UN</v>
          </cell>
          <cell r="B2286" t="str">
            <v>104543830</v>
          </cell>
          <cell r="C2286" t="str">
            <v>UN</v>
          </cell>
          <cell r="D2286" t="str">
            <v>UN</v>
          </cell>
          <cell r="E2286" t="str">
            <v>HAWA</v>
          </cell>
          <cell r="F2286" t="str">
            <v>350</v>
          </cell>
          <cell r="G2286">
            <v>1</v>
          </cell>
        </row>
        <row r="2287">
          <cell r="A2287" t="str">
            <v>104543840-C06</v>
          </cell>
          <cell r="B2287" t="str">
            <v>104543840</v>
          </cell>
          <cell r="C2287" t="str">
            <v>C06</v>
          </cell>
          <cell r="D2287" t="str">
            <v>UN</v>
          </cell>
          <cell r="E2287" t="str">
            <v>HAWA</v>
          </cell>
          <cell r="F2287" t="str">
            <v>350</v>
          </cell>
          <cell r="G2287">
            <v>6</v>
          </cell>
        </row>
        <row r="2288">
          <cell r="A2288" t="str">
            <v>104543840-UN</v>
          </cell>
          <cell r="B2288" t="str">
            <v>104543840</v>
          </cell>
          <cell r="C2288" t="str">
            <v>UN</v>
          </cell>
          <cell r="D2288" t="str">
            <v>UN</v>
          </cell>
          <cell r="E2288" t="str">
            <v>HAWA</v>
          </cell>
          <cell r="F2288" t="str">
            <v>350</v>
          </cell>
          <cell r="G2288">
            <v>1</v>
          </cell>
        </row>
        <row r="2289">
          <cell r="A2289" t="str">
            <v>104543850-C10</v>
          </cell>
          <cell r="B2289" t="str">
            <v>104543850</v>
          </cell>
          <cell r="C2289" t="str">
            <v>C10</v>
          </cell>
          <cell r="D2289" t="str">
            <v>UN</v>
          </cell>
          <cell r="E2289" t="str">
            <v>HAWA</v>
          </cell>
          <cell r="F2289" t="str">
            <v>350</v>
          </cell>
          <cell r="G2289">
            <v>10</v>
          </cell>
        </row>
        <row r="2290">
          <cell r="A2290" t="str">
            <v>104543850-UN</v>
          </cell>
          <cell r="B2290" t="str">
            <v>104543850</v>
          </cell>
          <cell r="C2290" t="str">
            <v>UN</v>
          </cell>
          <cell r="D2290" t="str">
            <v>UN</v>
          </cell>
          <cell r="E2290" t="str">
            <v>HAWA</v>
          </cell>
          <cell r="F2290" t="str">
            <v>350</v>
          </cell>
          <cell r="G2290">
            <v>1</v>
          </cell>
        </row>
        <row r="2291">
          <cell r="A2291" t="str">
            <v>104543860-UN</v>
          </cell>
          <cell r="B2291" t="str">
            <v>104543860</v>
          </cell>
          <cell r="C2291" t="str">
            <v>UN</v>
          </cell>
          <cell r="D2291" t="str">
            <v>UN</v>
          </cell>
          <cell r="E2291" t="str">
            <v>HAWA</v>
          </cell>
          <cell r="F2291" t="str">
            <v>350</v>
          </cell>
          <cell r="G2291">
            <v>1</v>
          </cell>
        </row>
        <row r="2292">
          <cell r="A2292" t="str">
            <v>104543870-CJ</v>
          </cell>
          <cell r="B2292" t="str">
            <v>104543870</v>
          </cell>
          <cell r="C2292" t="str">
            <v>CJ</v>
          </cell>
          <cell r="D2292" t="str">
            <v>CJ</v>
          </cell>
          <cell r="E2292" t="str">
            <v>HAWA</v>
          </cell>
          <cell r="F2292" t="str">
            <v>350</v>
          </cell>
          <cell r="G2292">
            <v>1</v>
          </cell>
        </row>
        <row r="2293">
          <cell r="A2293" t="str">
            <v>104543880-C48</v>
          </cell>
          <cell r="B2293" t="str">
            <v>104543880</v>
          </cell>
          <cell r="C2293" t="str">
            <v>C48</v>
          </cell>
          <cell r="D2293" t="str">
            <v>UN</v>
          </cell>
          <cell r="E2293" t="str">
            <v>HAWA</v>
          </cell>
          <cell r="F2293" t="str">
            <v>350</v>
          </cell>
          <cell r="G2293">
            <v>48</v>
          </cell>
        </row>
        <row r="2294">
          <cell r="A2294" t="str">
            <v>104543880-UN</v>
          </cell>
          <cell r="B2294" t="str">
            <v>104543880</v>
          </cell>
          <cell r="C2294" t="str">
            <v>UN</v>
          </cell>
          <cell r="D2294" t="str">
            <v>UN</v>
          </cell>
          <cell r="E2294" t="str">
            <v>HAWA</v>
          </cell>
          <cell r="F2294" t="str">
            <v>350</v>
          </cell>
          <cell r="G2294">
            <v>1</v>
          </cell>
        </row>
        <row r="2295">
          <cell r="A2295" t="str">
            <v>104543890-C48</v>
          </cell>
          <cell r="B2295" t="str">
            <v>104543890</v>
          </cell>
          <cell r="C2295" t="str">
            <v>C48</v>
          </cell>
          <cell r="D2295" t="str">
            <v>UN</v>
          </cell>
          <cell r="E2295" t="str">
            <v>HAWA</v>
          </cell>
          <cell r="F2295" t="str">
            <v>350</v>
          </cell>
          <cell r="G2295">
            <v>48</v>
          </cell>
        </row>
        <row r="2296">
          <cell r="A2296" t="str">
            <v>104543890-UN</v>
          </cell>
          <cell r="B2296" t="str">
            <v>104543890</v>
          </cell>
          <cell r="C2296" t="str">
            <v>UN</v>
          </cell>
          <cell r="D2296" t="str">
            <v>UN</v>
          </cell>
          <cell r="E2296" t="str">
            <v>HAWA</v>
          </cell>
          <cell r="F2296" t="str">
            <v>350</v>
          </cell>
          <cell r="G2296">
            <v>1</v>
          </cell>
        </row>
        <row r="2297">
          <cell r="A2297" t="str">
            <v>104543900-C09</v>
          </cell>
          <cell r="B2297" t="str">
            <v>104543900</v>
          </cell>
          <cell r="C2297" t="str">
            <v>C09</v>
          </cell>
          <cell r="D2297" t="str">
            <v>UN</v>
          </cell>
          <cell r="E2297" t="str">
            <v>HAWA</v>
          </cell>
          <cell r="F2297" t="str">
            <v>350</v>
          </cell>
          <cell r="G2297">
            <v>9</v>
          </cell>
        </row>
        <row r="2298">
          <cell r="A2298" t="str">
            <v>104543900-UN</v>
          </cell>
          <cell r="B2298" t="str">
            <v>104543900</v>
          </cell>
          <cell r="C2298" t="str">
            <v>UN</v>
          </cell>
          <cell r="D2298" t="str">
            <v>UN</v>
          </cell>
          <cell r="E2298" t="str">
            <v>HAWA</v>
          </cell>
          <cell r="F2298" t="str">
            <v>350</v>
          </cell>
          <cell r="G2298">
            <v>1</v>
          </cell>
        </row>
        <row r="2299">
          <cell r="A2299" t="str">
            <v>104543910-C05</v>
          </cell>
          <cell r="B2299" t="str">
            <v>104543910</v>
          </cell>
          <cell r="C2299" t="str">
            <v>C05</v>
          </cell>
          <cell r="D2299" t="str">
            <v>UN</v>
          </cell>
          <cell r="E2299" t="str">
            <v>HAWA</v>
          </cell>
          <cell r="F2299" t="str">
            <v>350</v>
          </cell>
          <cell r="G2299">
            <v>5</v>
          </cell>
        </row>
        <row r="2300">
          <cell r="A2300" t="str">
            <v>104543910-UN</v>
          </cell>
          <cell r="B2300" t="str">
            <v>104543910</v>
          </cell>
          <cell r="C2300" t="str">
            <v>UN</v>
          </cell>
          <cell r="D2300" t="str">
            <v>UN</v>
          </cell>
          <cell r="E2300" t="str">
            <v>HAWA</v>
          </cell>
          <cell r="F2300" t="str">
            <v>350</v>
          </cell>
          <cell r="G2300">
            <v>1</v>
          </cell>
        </row>
        <row r="2301">
          <cell r="A2301" t="str">
            <v>104543920-C48</v>
          </cell>
          <cell r="B2301" t="str">
            <v>104543920</v>
          </cell>
          <cell r="C2301" t="str">
            <v>C48</v>
          </cell>
          <cell r="D2301" t="str">
            <v>UN</v>
          </cell>
          <cell r="E2301" t="str">
            <v>HAWA</v>
          </cell>
          <cell r="F2301" t="str">
            <v>350</v>
          </cell>
          <cell r="G2301">
            <v>48</v>
          </cell>
        </row>
        <row r="2302">
          <cell r="A2302" t="str">
            <v>104543920-UN</v>
          </cell>
          <cell r="B2302" t="str">
            <v>104543920</v>
          </cell>
          <cell r="C2302" t="str">
            <v>UN</v>
          </cell>
          <cell r="D2302" t="str">
            <v>UN</v>
          </cell>
          <cell r="E2302" t="str">
            <v>HAWA</v>
          </cell>
          <cell r="F2302" t="str">
            <v>350</v>
          </cell>
          <cell r="G2302">
            <v>1</v>
          </cell>
        </row>
        <row r="2303">
          <cell r="A2303" t="str">
            <v>104543930-C48</v>
          </cell>
          <cell r="B2303" t="str">
            <v>104543930</v>
          </cell>
          <cell r="C2303" t="str">
            <v>C48</v>
          </cell>
          <cell r="D2303" t="str">
            <v>UN</v>
          </cell>
          <cell r="E2303" t="str">
            <v>HAWA</v>
          </cell>
          <cell r="F2303" t="str">
            <v>350</v>
          </cell>
          <cell r="G2303">
            <v>48</v>
          </cell>
        </row>
        <row r="2304">
          <cell r="A2304" t="str">
            <v>104543930-UN</v>
          </cell>
          <cell r="B2304" t="str">
            <v>104543930</v>
          </cell>
          <cell r="C2304" t="str">
            <v>UN</v>
          </cell>
          <cell r="D2304" t="str">
            <v>UN</v>
          </cell>
          <cell r="E2304" t="str">
            <v>HAWA</v>
          </cell>
          <cell r="F2304" t="str">
            <v>350</v>
          </cell>
          <cell r="G2304">
            <v>1</v>
          </cell>
        </row>
        <row r="2305">
          <cell r="A2305" t="str">
            <v>104543940-C06</v>
          </cell>
          <cell r="B2305" t="str">
            <v>104543940</v>
          </cell>
          <cell r="C2305" t="str">
            <v>C06</v>
          </cell>
          <cell r="D2305" t="str">
            <v>UN</v>
          </cell>
          <cell r="E2305" t="str">
            <v>HAWA</v>
          </cell>
          <cell r="F2305" t="str">
            <v>350</v>
          </cell>
          <cell r="G2305">
            <v>6</v>
          </cell>
        </row>
        <row r="2306">
          <cell r="A2306" t="str">
            <v>104543940-UN</v>
          </cell>
          <cell r="B2306" t="str">
            <v>104543940</v>
          </cell>
          <cell r="C2306" t="str">
            <v>UN</v>
          </cell>
          <cell r="D2306" t="str">
            <v>UN</v>
          </cell>
          <cell r="E2306" t="str">
            <v>HAWA</v>
          </cell>
          <cell r="F2306" t="str">
            <v>350</v>
          </cell>
          <cell r="G2306">
            <v>1</v>
          </cell>
        </row>
        <row r="2307">
          <cell r="A2307" t="str">
            <v>104543980-C12</v>
          </cell>
          <cell r="B2307" t="str">
            <v>104543980</v>
          </cell>
          <cell r="C2307" t="str">
            <v>C12</v>
          </cell>
          <cell r="D2307" t="str">
            <v>UN</v>
          </cell>
          <cell r="E2307" t="str">
            <v>HAWA</v>
          </cell>
          <cell r="F2307" t="str">
            <v>350</v>
          </cell>
          <cell r="G2307">
            <v>12</v>
          </cell>
        </row>
        <row r="2308">
          <cell r="A2308" t="str">
            <v>104543980-UN</v>
          </cell>
          <cell r="B2308" t="str">
            <v>104543980</v>
          </cell>
          <cell r="C2308" t="str">
            <v>UN</v>
          </cell>
          <cell r="D2308" t="str">
            <v>UN</v>
          </cell>
          <cell r="E2308" t="str">
            <v>HAWA</v>
          </cell>
          <cell r="F2308" t="str">
            <v>350</v>
          </cell>
          <cell r="G2308">
            <v>1</v>
          </cell>
        </row>
        <row r="2309">
          <cell r="A2309" t="str">
            <v>104543990-C12</v>
          </cell>
          <cell r="B2309" t="str">
            <v>104543990</v>
          </cell>
          <cell r="C2309" t="str">
            <v>C12</v>
          </cell>
          <cell r="D2309" t="str">
            <v>UN</v>
          </cell>
          <cell r="E2309" t="str">
            <v>HAWA</v>
          </cell>
          <cell r="F2309" t="str">
            <v>350</v>
          </cell>
          <cell r="G2309">
            <v>12</v>
          </cell>
        </row>
        <row r="2310">
          <cell r="A2310" t="str">
            <v>104543990-UN</v>
          </cell>
          <cell r="B2310" t="str">
            <v>104543990</v>
          </cell>
          <cell r="C2310" t="str">
            <v>UN</v>
          </cell>
          <cell r="D2310" t="str">
            <v>UN</v>
          </cell>
          <cell r="E2310" t="str">
            <v>HAWA</v>
          </cell>
          <cell r="F2310" t="str">
            <v>350</v>
          </cell>
          <cell r="G2310">
            <v>1</v>
          </cell>
        </row>
        <row r="2311">
          <cell r="A2311" t="str">
            <v>104544000-C10</v>
          </cell>
          <cell r="B2311" t="str">
            <v>104544000</v>
          </cell>
          <cell r="C2311" t="str">
            <v>C10</v>
          </cell>
          <cell r="D2311" t="str">
            <v>UN</v>
          </cell>
          <cell r="E2311" t="str">
            <v>HAWA</v>
          </cell>
          <cell r="F2311" t="str">
            <v>350</v>
          </cell>
          <cell r="G2311">
            <v>10</v>
          </cell>
        </row>
        <row r="2312">
          <cell r="A2312" t="str">
            <v>104544000-UN</v>
          </cell>
          <cell r="B2312" t="str">
            <v>104544000</v>
          </cell>
          <cell r="C2312" t="str">
            <v>UN</v>
          </cell>
          <cell r="D2312" t="str">
            <v>UN</v>
          </cell>
          <cell r="E2312" t="str">
            <v>HAWA</v>
          </cell>
          <cell r="F2312" t="str">
            <v>350</v>
          </cell>
          <cell r="G2312">
            <v>1</v>
          </cell>
        </row>
        <row r="2313">
          <cell r="A2313" t="str">
            <v>104544050-CJ</v>
          </cell>
          <cell r="B2313" t="str">
            <v>104544050</v>
          </cell>
          <cell r="C2313" t="str">
            <v>CJ</v>
          </cell>
          <cell r="D2313" t="str">
            <v>CJ</v>
          </cell>
          <cell r="E2313" t="str">
            <v>HAWA</v>
          </cell>
          <cell r="F2313" t="str">
            <v>350</v>
          </cell>
          <cell r="G2313">
            <v>1</v>
          </cell>
        </row>
        <row r="2314">
          <cell r="A2314" t="str">
            <v>104544060-CJ</v>
          </cell>
          <cell r="B2314" t="str">
            <v>104544060</v>
          </cell>
          <cell r="C2314" t="str">
            <v>CJ</v>
          </cell>
          <cell r="D2314" t="str">
            <v>CJ</v>
          </cell>
          <cell r="E2314" t="str">
            <v>HAWA</v>
          </cell>
          <cell r="F2314" t="str">
            <v>350</v>
          </cell>
          <cell r="G2314">
            <v>1</v>
          </cell>
        </row>
        <row r="2315">
          <cell r="A2315" t="str">
            <v>104544070-C16</v>
          </cell>
          <cell r="B2315" t="str">
            <v>104544070</v>
          </cell>
          <cell r="C2315" t="str">
            <v>C16</v>
          </cell>
          <cell r="D2315" t="str">
            <v>UN</v>
          </cell>
          <cell r="E2315" t="str">
            <v>HAWA</v>
          </cell>
          <cell r="F2315" t="str">
            <v>350</v>
          </cell>
          <cell r="G2315">
            <v>16</v>
          </cell>
        </row>
        <row r="2316">
          <cell r="A2316" t="str">
            <v>104544070-UN</v>
          </cell>
          <cell r="B2316" t="str">
            <v>104544070</v>
          </cell>
          <cell r="C2316" t="str">
            <v>UN</v>
          </cell>
          <cell r="D2316" t="str">
            <v>UN</v>
          </cell>
          <cell r="E2316" t="str">
            <v>HAWA</v>
          </cell>
          <cell r="F2316" t="str">
            <v>350</v>
          </cell>
          <cell r="G2316">
            <v>1</v>
          </cell>
        </row>
        <row r="2317">
          <cell r="A2317" t="str">
            <v>104544080-C12</v>
          </cell>
          <cell r="B2317" t="str">
            <v>104544080</v>
          </cell>
          <cell r="C2317" t="str">
            <v>C12</v>
          </cell>
          <cell r="D2317" t="str">
            <v>UN</v>
          </cell>
          <cell r="E2317" t="str">
            <v>HAWA</v>
          </cell>
          <cell r="F2317" t="str">
            <v>350</v>
          </cell>
          <cell r="G2317">
            <v>12</v>
          </cell>
        </row>
        <row r="2318">
          <cell r="A2318" t="str">
            <v>104544080-UN</v>
          </cell>
          <cell r="B2318" t="str">
            <v>104544080</v>
          </cell>
          <cell r="C2318" t="str">
            <v>UN</v>
          </cell>
          <cell r="D2318" t="str">
            <v>UN</v>
          </cell>
          <cell r="E2318" t="str">
            <v>HAWA</v>
          </cell>
          <cell r="F2318" t="str">
            <v>350</v>
          </cell>
          <cell r="G2318">
            <v>1</v>
          </cell>
        </row>
        <row r="2319">
          <cell r="A2319" t="str">
            <v>104544090-C12</v>
          </cell>
          <cell r="B2319" t="str">
            <v>104544090</v>
          </cell>
          <cell r="C2319" t="str">
            <v>C12</v>
          </cell>
          <cell r="D2319" t="str">
            <v>UN</v>
          </cell>
          <cell r="E2319" t="str">
            <v>HAWA</v>
          </cell>
          <cell r="F2319" t="str">
            <v>350</v>
          </cell>
          <cell r="G2319">
            <v>12</v>
          </cell>
        </row>
        <row r="2320">
          <cell r="A2320" t="str">
            <v>104544090-UN</v>
          </cell>
          <cell r="B2320" t="str">
            <v>104544090</v>
          </cell>
          <cell r="C2320" t="str">
            <v>UN</v>
          </cell>
          <cell r="D2320" t="str">
            <v>UN</v>
          </cell>
          <cell r="E2320" t="str">
            <v>HAWA</v>
          </cell>
          <cell r="F2320" t="str">
            <v>350</v>
          </cell>
          <cell r="G2320">
            <v>1</v>
          </cell>
        </row>
        <row r="2321">
          <cell r="A2321" t="str">
            <v>104544100-C10</v>
          </cell>
          <cell r="B2321" t="str">
            <v>104544100</v>
          </cell>
          <cell r="C2321" t="str">
            <v>C10</v>
          </cell>
          <cell r="D2321" t="str">
            <v>UN</v>
          </cell>
          <cell r="E2321" t="str">
            <v>HAWA</v>
          </cell>
          <cell r="F2321" t="str">
            <v>350</v>
          </cell>
          <cell r="G2321">
            <v>10</v>
          </cell>
        </row>
        <row r="2322">
          <cell r="A2322" t="str">
            <v>104544100-UN</v>
          </cell>
          <cell r="B2322" t="str">
            <v>104544100</v>
          </cell>
          <cell r="C2322" t="str">
            <v>UN</v>
          </cell>
          <cell r="D2322" t="str">
            <v>UN</v>
          </cell>
          <cell r="E2322" t="str">
            <v>HAWA</v>
          </cell>
          <cell r="F2322" t="str">
            <v>350</v>
          </cell>
          <cell r="G2322">
            <v>1</v>
          </cell>
        </row>
        <row r="2323">
          <cell r="A2323" t="str">
            <v>104544120-AJ</v>
          </cell>
          <cell r="B2323" t="str">
            <v>104544120</v>
          </cell>
          <cell r="C2323" t="str">
            <v>AJ</v>
          </cell>
          <cell r="D2323" t="str">
            <v>AJ</v>
          </cell>
          <cell r="E2323" t="str">
            <v>HAWA</v>
          </cell>
          <cell r="F2323" t="str">
            <v>350</v>
          </cell>
          <cell r="G2323">
            <v>1</v>
          </cell>
        </row>
        <row r="2324">
          <cell r="A2324" t="str">
            <v>104544130-AJ</v>
          </cell>
          <cell r="B2324" t="str">
            <v>104544130</v>
          </cell>
          <cell r="C2324" t="str">
            <v>AJ</v>
          </cell>
          <cell r="D2324" t="str">
            <v>AJ</v>
          </cell>
          <cell r="E2324" t="str">
            <v>HAWA</v>
          </cell>
          <cell r="F2324" t="str">
            <v>350</v>
          </cell>
          <cell r="G2324">
            <v>1</v>
          </cell>
        </row>
        <row r="2325">
          <cell r="A2325" t="str">
            <v>104544140-C03</v>
          </cell>
          <cell r="B2325" t="str">
            <v>104544140</v>
          </cell>
          <cell r="C2325" t="str">
            <v>C03</v>
          </cell>
          <cell r="D2325" t="str">
            <v>UN</v>
          </cell>
          <cell r="E2325" t="str">
            <v>HAWA</v>
          </cell>
          <cell r="F2325" t="str">
            <v>350</v>
          </cell>
          <cell r="G2325">
            <v>3</v>
          </cell>
        </row>
        <row r="2326">
          <cell r="A2326" t="str">
            <v>104544140-UN</v>
          </cell>
          <cell r="B2326" t="str">
            <v>104544140</v>
          </cell>
          <cell r="C2326" t="str">
            <v>UN</v>
          </cell>
          <cell r="D2326" t="str">
            <v>UN</v>
          </cell>
          <cell r="E2326" t="str">
            <v>HAWA</v>
          </cell>
          <cell r="F2326" t="str">
            <v>350</v>
          </cell>
          <cell r="G2326">
            <v>1</v>
          </cell>
        </row>
        <row r="2327">
          <cell r="A2327" t="str">
            <v>104544150-UN</v>
          </cell>
          <cell r="B2327" t="str">
            <v>104544150</v>
          </cell>
          <cell r="C2327" t="str">
            <v>UN</v>
          </cell>
          <cell r="D2327" t="str">
            <v>UN</v>
          </cell>
          <cell r="E2327" t="str">
            <v>HAWA</v>
          </cell>
          <cell r="F2327" t="str">
            <v>350</v>
          </cell>
          <cell r="G2327">
            <v>1</v>
          </cell>
        </row>
        <row r="2328">
          <cell r="A2328" t="str">
            <v>104544160-C03</v>
          </cell>
          <cell r="B2328" t="str">
            <v>104544160</v>
          </cell>
          <cell r="C2328" t="str">
            <v>C03</v>
          </cell>
          <cell r="D2328" t="str">
            <v>UN</v>
          </cell>
          <cell r="E2328" t="str">
            <v>HAWA</v>
          </cell>
          <cell r="F2328" t="str">
            <v>350</v>
          </cell>
          <cell r="G2328">
            <v>3</v>
          </cell>
        </row>
        <row r="2329">
          <cell r="A2329" t="str">
            <v>104544160-UN</v>
          </cell>
          <cell r="B2329" t="str">
            <v>104544160</v>
          </cell>
          <cell r="C2329" t="str">
            <v>UN</v>
          </cell>
          <cell r="D2329" t="str">
            <v>UN</v>
          </cell>
          <cell r="E2329" t="str">
            <v>HAWA</v>
          </cell>
          <cell r="F2329" t="str">
            <v>350</v>
          </cell>
          <cell r="G2329">
            <v>1</v>
          </cell>
        </row>
        <row r="2330">
          <cell r="A2330" t="str">
            <v>104544170-C06</v>
          </cell>
          <cell r="B2330" t="str">
            <v>104544170</v>
          </cell>
          <cell r="C2330" t="str">
            <v>C06</v>
          </cell>
          <cell r="D2330" t="str">
            <v>UN</v>
          </cell>
          <cell r="E2330" t="str">
            <v>HAWA</v>
          </cell>
          <cell r="F2330" t="str">
            <v>350</v>
          </cell>
          <cell r="G2330">
            <v>6</v>
          </cell>
        </row>
        <row r="2331">
          <cell r="A2331" t="str">
            <v>104544170-UN</v>
          </cell>
          <cell r="B2331" t="str">
            <v>104544170</v>
          </cell>
          <cell r="C2331" t="str">
            <v>UN</v>
          </cell>
          <cell r="D2331" t="str">
            <v>UN</v>
          </cell>
          <cell r="E2331" t="str">
            <v>HAWA</v>
          </cell>
          <cell r="F2331" t="str">
            <v>350</v>
          </cell>
          <cell r="G2331">
            <v>1</v>
          </cell>
        </row>
        <row r="2332">
          <cell r="A2332" t="str">
            <v>104544180-UN</v>
          </cell>
          <cell r="B2332" t="str">
            <v>104544180</v>
          </cell>
          <cell r="C2332" t="str">
            <v>UN</v>
          </cell>
          <cell r="D2332" t="str">
            <v>UN</v>
          </cell>
          <cell r="E2332" t="str">
            <v>HAWA</v>
          </cell>
          <cell r="F2332" t="str">
            <v>350</v>
          </cell>
          <cell r="G2332">
            <v>1</v>
          </cell>
        </row>
        <row r="2333">
          <cell r="A2333" t="str">
            <v>104544190-UN</v>
          </cell>
          <cell r="B2333" t="str">
            <v>104544190</v>
          </cell>
          <cell r="C2333" t="str">
            <v>UN</v>
          </cell>
          <cell r="D2333" t="str">
            <v>UN</v>
          </cell>
          <cell r="E2333" t="str">
            <v>HAWA</v>
          </cell>
          <cell r="F2333" t="str">
            <v>350</v>
          </cell>
          <cell r="G2333">
            <v>1</v>
          </cell>
        </row>
        <row r="2334">
          <cell r="A2334" t="str">
            <v>104544200-C06</v>
          </cell>
          <cell r="B2334" t="str">
            <v>104544200</v>
          </cell>
          <cell r="C2334" t="str">
            <v>C06</v>
          </cell>
          <cell r="D2334" t="str">
            <v>UN</v>
          </cell>
          <cell r="E2334" t="str">
            <v>HAWA</v>
          </cell>
          <cell r="F2334" t="str">
            <v>350</v>
          </cell>
          <cell r="G2334">
            <v>6</v>
          </cell>
        </row>
        <row r="2335">
          <cell r="A2335" t="str">
            <v>104544200-UN</v>
          </cell>
          <cell r="B2335" t="str">
            <v>104544200</v>
          </cell>
          <cell r="C2335" t="str">
            <v>UN</v>
          </cell>
          <cell r="D2335" t="str">
            <v>UN</v>
          </cell>
          <cell r="E2335" t="str">
            <v>HAWA</v>
          </cell>
          <cell r="F2335" t="str">
            <v>350</v>
          </cell>
          <cell r="G2335">
            <v>1</v>
          </cell>
        </row>
        <row r="2336">
          <cell r="A2336" t="str">
            <v>104544210-C06</v>
          </cell>
          <cell r="B2336" t="str">
            <v>104544210</v>
          </cell>
          <cell r="C2336" t="str">
            <v>C06</v>
          </cell>
          <cell r="D2336" t="str">
            <v>UN</v>
          </cell>
          <cell r="E2336" t="str">
            <v>HAWA</v>
          </cell>
          <cell r="F2336" t="str">
            <v>350</v>
          </cell>
          <cell r="G2336">
            <v>6</v>
          </cell>
        </row>
        <row r="2337">
          <cell r="A2337" t="str">
            <v>104544210-UN</v>
          </cell>
          <cell r="B2337" t="str">
            <v>104544210</v>
          </cell>
          <cell r="C2337" t="str">
            <v>UN</v>
          </cell>
          <cell r="D2337" t="str">
            <v>UN</v>
          </cell>
          <cell r="E2337" t="str">
            <v>HAWA</v>
          </cell>
          <cell r="F2337" t="str">
            <v>350</v>
          </cell>
          <cell r="G2337">
            <v>1</v>
          </cell>
        </row>
        <row r="2338">
          <cell r="A2338" t="str">
            <v>104544220-C03</v>
          </cell>
          <cell r="B2338" t="str">
            <v>104544220</v>
          </cell>
          <cell r="C2338" t="str">
            <v>C03</v>
          </cell>
          <cell r="D2338" t="str">
            <v>UN</v>
          </cell>
          <cell r="E2338" t="str">
            <v>HAWA</v>
          </cell>
          <cell r="F2338" t="str">
            <v>350</v>
          </cell>
          <cell r="G2338">
            <v>3</v>
          </cell>
        </row>
        <row r="2339">
          <cell r="A2339" t="str">
            <v>104544220-UN</v>
          </cell>
          <cell r="B2339" t="str">
            <v>104544220</v>
          </cell>
          <cell r="C2339" t="str">
            <v>UN</v>
          </cell>
          <cell r="D2339" t="str">
            <v>UN</v>
          </cell>
          <cell r="E2339" t="str">
            <v>HAWA</v>
          </cell>
          <cell r="F2339" t="str">
            <v>350</v>
          </cell>
          <cell r="G2339">
            <v>1</v>
          </cell>
        </row>
        <row r="2340">
          <cell r="A2340" t="str">
            <v>104544230-UN</v>
          </cell>
          <cell r="B2340" t="str">
            <v>104544230</v>
          </cell>
          <cell r="C2340" t="str">
            <v>UN</v>
          </cell>
          <cell r="D2340" t="str">
            <v>UN</v>
          </cell>
          <cell r="E2340" t="str">
            <v>HAWA</v>
          </cell>
          <cell r="F2340" t="str">
            <v>350</v>
          </cell>
          <cell r="G2340">
            <v>1</v>
          </cell>
        </row>
        <row r="2341">
          <cell r="A2341" t="str">
            <v>104544240-UN</v>
          </cell>
          <cell r="B2341" t="str">
            <v>104544240</v>
          </cell>
          <cell r="C2341" t="str">
            <v>UN</v>
          </cell>
          <cell r="D2341" t="str">
            <v>UN</v>
          </cell>
          <cell r="E2341" t="str">
            <v>HAWA</v>
          </cell>
          <cell r="F2341" t="str">
            <v>350</v>
          </cell>
          <cell r="G2341">
            <v>1</v>
          </cell>
        </row>
        <row r="2342">
          <cell r="A2342" t="str">
            <v>104544250-D10</v>
          </cell>
          <cell r="B2342" t="str">
            <v>104544250</v>
          </cell>
          <cell r="C2342" t="str">
            <v>D10</v>
          </cell>
          <cell r="D2342" t="str">
            <v>UN</v>
          </cell>
          <cell r="E2342" t="str">
            <v>HAWA</v>
          </cell>
          <cell r="F2342" t="str">
            <v>350</v>
          </cell>
          <cell r="G2342">
            <v>10</v>
          </cell>
        </row>
        <row r="2343">
          <cell r="A2343" t="str">
            <v>104544250-UN</v>
          </cell>
          <cell r="B2343" t="str">
            <v>104544250</v>
          </cell>
          <cell r="C2343" t="str">
            <v>UN</v>
          </cell>
          <cell r="D2343" t="str">
            <v>UN</v>
          </cell>
          <cell r="E2343" t="str">
            <v>HAWA</v>
          </cell>
          <cell r="F2343" t="str">
            <v>350</v>
          </cell>
          <cell r="G2343">
            <v>1</v>
          </cell>
        </row>
        <row r="2344">
          <cell r="A2344" t="str">
            <v>104544260-C20</v>
          </cell>
          <cell r="B2344" t="str">
            <v>104544260</v>
          </cell>
          <cell r="C2344" t="str">
            <v>C20</v>
          </cell>
          <cell r="D2344" t="str">
            <v>UN</v>
          </cell>
          <cell r="E2344" t="str">
            <v>HAWA</v>
          </cell>
          <cell r="F2344" t="str">
            <v>350</v>
          </cell>
          <cell r="G2344">
            <v>20</v>
          </cell>
        </row>
        <row r="2345">
          <cell r="A2345" t="str">
            <v>104544260-UN</v>
          </cell>
          <cell r="B2345" t="str">
            <v>104544260</v>
          </cell>
          <cell r="C2345" t="str">
            <v>UN</v>
          </cell>
          <cell r="D2345" t="str">
            <v>UN</v>
          </cell>
          <cell r="E2345" t="str">
            <v>HAWA</v>
          </cell>
          <cell r="F2345" t="str">
            <v>350</v>
          </cell>
          <cell r="G2345">
            <v>1</v>
          </cell>
        </row>
        <row r="2346">
          <cell r="A2346" t="str">
            <v>104544270-D10</v>
          </cell>
          <cell r="B2346" t="str">
            <v>104544270</v>
          </cell>
          <cell r="C2346" t="str">
            <v>D10</v>
          </cell>
          <cell r="D2346" t="str">
            <v>UN</v>
          </cell>
          <cell r="E2346" t="str">
            <v>HAWA</v>
          </cell>
          <cell r="F2346" t="str">
            <v>350</v>
          </cell>
          <cell r="G2346">
            <v>10</v>
          </cell>
        </row>
        <row r="2347">
          <cell r="A2347" t="str">
            <v>104544270-UN</v>
          </cell>
          <cell r="B2347" t="str">
            <v>104544270</v>
          </cell>
          <cell r="C2347" t="str">
            <v>UN</v>
          </cell>
          <cell r="D2347" t="str">
            <v>UN</v>
          </cell>
          <cell r="E2347" t="str">
            <v>HAWA</v>
          </cell>
          <cell r="F2347" t="str">
            <v>350</v>
          </cell>
          <cell r="G2347">
            <v>1</v>
          </cell>
        </row>
        <row r="2348">
          <cell r="A2348" t="str">
            <v>104544280-C18</v>
          </cell>
          <cell r="B2348" t="str">
            <v>104544280</v>
          </cell>
          <cell r="C2348" t="str">
            <v>C18</v>
          </cell>
          <cell r="D2348" t="str">
            <v>UN</v>
          </cell>
          <cell r="E2348" t="str">
            <v>HAWA</v>
          </cell>
          <cell r="F2348" t="str">
            <v>350</v>
          </cell>
          <cell r="G2348">
            <v>18</v>
          </cell>
        </row>
        <row r="2349">
          <cell r="A2349" t="str">
            <v>104544280-UN</v>
          </cell>
          <cell r="B2349" t="str">
            <v>104544280</v>
          </cell>
          <cell r="C2349" t="str">
            <v>UN</v>
          </cell>
          <cell r="D2349" t="str">
            <v>UN</v>
          </cell>
          <cell r="E2349" t="str">
            <v>HAWA</v>
          </cell>
          <cell r="F2349" t="str">
            <v>350</v>
          </cell>
          <cell r="G2349">
            <v>1</v>
          </cell>
        </row>
        <row r="2350">
          <cell r="A2350" t="str">
            <v>104544290-UN</v>
          </cell>
          <cell r="B2350" t="str">
            <v>104544290</v>
          </cell>
          <cell r="C2350" t="str">
            <v>UN</v>
          </cell>
          <cell r="D2350" t="str">
            <v>UN</v>
          </cell>
          <cell r="E2350" t="str">
            <v>HAWA</v>
          </cell>
          <cell r="F2350" t="str">
            <v>350</v>
          </cell>
          <cell r="G2350">
            <v>1</v>
          </cell>
        </row>
        <row r="2351">
          <cell r="A2351" t="str">
            <v>104544290-V28</v>
          </cell>
          <cell r="B2351" t="str">
            <v>104544290</v>
          </cell>
          <cell r="C2351" t="str">
            <v>V28</v>
          </cell>
          <cell r="D2351" t="str">
            <v>UN</v>
          </cell>
          <cell r="E2351" t="str">
            <v>HAWA</v>
          </cell>
          <cell r="F2351" t="str">
            <v>350</v>
          </cell>
          <cell r="G2351">
            <v>528</v>
          </cell>
        </row>
        <row r="2352">
          <cell r="A2352" t="str">
            <v>104544300-UN</v>
          </cell>
          <cell r="B2352" t="str">
            <v>104544300</v>
          </cell>
          <cell r="C2352" t="str">
            <v>UN</v>
          </cell>
          <cell r="D2352" t="str">
            <v>UN</v>
          </cell>
          <cell r="E2352" t="str">
            <v>HAWA</v>
          </cell>
          <cell r="F2352" t="str">
            <v>350</v>
          </cell>
          <cell r="G2352">
            <v>1</v>
          </cell>
        </row>
        <row r="2353">
          <cell r="A2353" t="str">
            <v>104544300-V00</v>
          </cell>
          <cell r="B2353" t="str">
            <v>104544300</v>
          </cell>
          <cell r="C2353" t="str">
            <v>V00</v>
          </cell>
          <cell r="D2353" t="str">
            <v>UN</v>
          </cell>
          <cell r="E2353" t="str">
            <v>HAWA</v>
          </cell>
          <cell r="F2353" t="str">
            <v>350</v>
          </cell>
          <cell r="G2353">
            <v>500</v>
          </cell>
        </row>
        <row r="2354">
          <cell r="A2354" t="str">
            <v>104544310-C09</v>
          </cell>
          <cell r="B2354" t="str">
            <v>104544310</v>
          </cell>
          <cell r="C2354" t="str">
            <v>C09</v>
          </cell>
          <cell r="D2354" t="str">
            <v>UN</v>
          </cell>
          <cell r="E2354" t="str">
            <v>HAWA</v>
          </cell>
          <cell r="F2354" t="str">
            <v>350</v>
          </cell>
          <cell r="G2354">
            <v>9</v>
          </cell>
        </row>
        <row r="2355">
          <cell r="A2355" t="str">
            <v>104544310-UN</v>
          </cell>
          <cell r="B2355" t="str">
            <v>104544310</v>
          </cell>
          <cell r="C2355" t="str">
            <v>UN</v>
          </cell>
          <cell r="D2355" t="str">
            <v>UN</v>
          </cell>
          <cell r="E2355" t="str">
            <v>HAWA</v>
          </cell>
          <cell r="F2355" t="str">
            <v>350</v>
          </cell>
          <cell r="G2355">
            <v>1</v>
          </cell>
        </row>
        <row r="2356">
          <cell r="A2356" t="str">
            <v>104544560-C06</v>
          </cell>
          <cell r="B2356" t="str">
            <v>104544560</v>
          </cell>
          <cell r="C2356" t="str">
            <v>C06</v>
          </cell>
          <cell r="D2356" t="str">
            <v>UN</v>
          </cell>
          <cell r="E2356" t="str">
            <v>HAWA</v>
          </cell>
          <cell r="F2356" t="str">
            <v>350</v>
          </cell>
          <cell r="G2356">
            <v>6</v>
          </cell>
        </row>
        <row r="2357">
          <cell r="A2357" t="str">
            <v>104544560-UN</v>
          </cell>
          <cell r="B2357" t="str">
            <v>104544560</v>
          </cell>
          <cell r="C2357" t="str">
            <v>UN</v>
          </cell>
          <cell r="D2357" t="str">
            <v>UN</v>
          </cell>
          <cell r="E2357" t="str">
            <v>HAWA</v>
          </cell>
          <cell r="F2357" t="str">
            <v>350</v>
          </cell>
          <cell r="G2357">
            <v>1</v>
          </cell>
        </row>
        <row r="2358">
          <cell r="A2358" t="str">
            <v>104544570-C06</v>
          </cell>
          <cell r="B2358" t="str">
            <v>104544570</v>
          </cell>
          <cell r="C2358" t="str">
            <v>C06</v>
          </cell>
          <cell r="D2358" t="str">
            <v>UN</v>
          </cell>
          <cell r="E2358" t="str">
            <v>HAWA</v>
          </cell>
          <cell r="F2358" t="str">
            <v>350</v>
          </cell>
          <cell r="G2358">
            <v>6</v>
          </cell>
        </row>
        <row r="2359">
          <cell r="A2359" t="str">
            <v>104544570-UN</v>
          </cell>
          <cell r="B2359" t="str">
            <v>104544570</v>
          </cell>
          <cell r="C2359" t="str">
            <v>UN</v>
          </cell>
          <cell r="D2359" t="str">
            <v>UN</v>
          </cell>
          <cell r="E2359" t="str">
            <v>HAWA</v>
          </cell>
          <cell r="F2359" t="str">
            <v>350</v>
          </cell>
          <cell r="G2359">
            <v>1</v>
          </cell>
        </row>
        <row r="2360">
          <cell r="A2360" t="str">
            <v>104544580-C06</v>
          </cell>
          <cell r="B2360" t="str">
            <v>104544580</v>
          </cell>
          <cell r="C2360" t="str">
            <v>C06</v>
          </cell>
          <cell r="D2360" t="str">
            <v>UN</v>
          </cell>
          <cell r="E2360" t="str">
            <v>HAWA</v>
          </cell>
          <cell r="F2360" t="str">
            <v>350</v>
          </cell>
          <cell r="G2360">
            <v>6</v>
          </cell>
        </row>
        <row r="2361">
          <cell r="A2361" t="str">
            <v>104544580-UN</v>
          </cell>
          <cell r="B2361" t="str">
            <v>104544580</v>
          </cell>
          <cell r="C2361" t="str">
            <v>UN</v>
          </cell>
          <cell r="D2361" t="str">
            <v>UN</v>
          </cell>
          <cell r="E2361" t="str">
            <v>HAWA</v>
          </cell>
          <cell r="F2361" t="str">
            <v>350</v>
          </cell>
          <cell r="G2361">
            <v>1</v>
          </cell>
        </row>
        <row r="2362">
          <cell r="A2362" t="str">
            <v>104544590-C06</v>
          </cell>
          <cell r="B2362" t="str">
            <v>104544590</v>
          </cell>
          <cell r="C2362" t="str">
            <v>C06</v>
          </cell>
          <cell r="D2362" t="str">
            <v>UN</v>
          </cell>
          <cell r="E2362" t="str">
            <v>HAWA</v>
          </cell>
          <cell r="F2362" t="str">
            <v>350</v>
          </cell>
          <cell r="G2362">
            <v>6</v>
          </cell>
        </row>
        <row r="2363">
          <cell r="A2363" t="str">
            <v>104544590-UN</v>
          </cell>
          <cell r="B2363" t="str">
            <v>104544590</v>
          </cell>
          <cell r="C2363" t="str">
            <v>UN</v>
          </cell>
          <cell r="D2363" t="str">
            <v>UN</v>
          </cell>
          <cell r="E2363" t="str">
            <v>HAWA</v>
          </cell>
          <cell r="F2363" t="str">
            <v>350</v>
          </cell>
          <cell r="G2363">
            <v>1</v>
          </cell>
        </row>
        <row r="2364">
          <cell r="A2364" t="str">
            <v>104544600-C10</v>
          </cell>
          <cell r="B2364" t="str">
            <v>104544600</v>
          </cell>
          <cell r="C2364" t="str">
            <v>C10</v>
          </cell>
          <cell r="D2364" t="str">
            <v>UN</v>
          </cell>
          <cell r="E2364" t="str">
            <v>HAWA</v>
          </cell>
          <cell r="F2364" t="str">
            <v>350</v>
          </cell>
          <cell r="G2364">
            <v>10</v>
          </cell>
        </row>
        <row r="2365">
          <cell r="A2365" t="str">
            <v>104544600-UN</v>
          </cell>
          <cell r="B2365" t="str">
            <v>104544600</v>
          </cell>
          <cell r="C2365" t="str">
            <v>UN</v>
          </cell>
          <cell r="D2365" t="str">
            <v>UN</v>
          </cell>
          <cell r="E2365" t="str">
            <v>HAWA</v>
          </cell>
          <cell r="F2365" t="str">
            <v>350</v>
          </cell>
          <cell r="G2365">
            <v>1</v>
          </cell>
        </row>
        <row r="2366">
          <cell r="A2366" t="str">
            <v>104544610-C10</v>
          </cell>
          <cell r="B2366" t="str">
            <v>104544610</v>
          </cell>
          <cell r="C2366" t="str">
            <v>C10</v>
          </cell>
          <cell r="D2366" t="str">
            <v>UN</v>
          </cell>
          <cell r="E2366" t="str">
            <v>HAWA</v>
          </cell>
          <cell r="F2366" t="str">
            <v>350</v>
          </cell>
          <cell r="G2366">
            <v>10</v>
          </cell>
        </row>
        <row r="2367">
          <cell r="A2367" t="str">
            <v>104544610-UN</v>
          </cell>
          <cell r="B2367" t="str">
            <v>104544610</v>
          </cell>
          <cell r="C2367" t="str">
            <v>UN</v>
          </cell>
          <cell r="D2367" t="str">
            <v>UN</v>
          </cell>
          <cell r="E2367" t="str">
            <v>HAWA</v>
          </cell>
          <cell r="F2367" t="str">
            <v>350</v>
          </cell>
          <cell r="G2367">
            <v>1</v>
          </cell>
        </row>
        <row r="2368">
          <cell r="A2368" t="str">
            <v>104544620-C04</v>
          </cell>
          <cell r="B2368" t="str">
            <v>104544620</v>
          </cell>
          <cell r="C2368" t="str">
            <v>C04</v>
          </cell>
          <cell r="D2368" t="str">
            <v>UN</v>
          </cell>
          <cell r="E2368" t="str">
            <v>HAWA</v>
          </cell>
          <cell r="F2368" t="str">
            <v>350</v>
          </cell>
          <cell r="G2368">
            <v>4</v>
          </cell>
        </row>
        <row r="2369">
          <cell r="A2369" t="str">
            <v>104544620-UN</v>
          </cell>
          <cell r="B2369" t="str">
            <v>104544620</v>
          </cell>
          <cell r="C2369" t="str">
            <v>UN</v>
          </cell>
          <cell r="D2369" t="str">
            <v>UN</v>
          </cell>
          <cell r="E2369" t="str">
            <v>HAWA</v>
          </cell>
          <cell r="F2369" t="str">
            <v>350</v>
          </cell>
          <cell r="G2369">
            <v>1</v>
          </cell>
        </row>
        <row r="2370">
          <cell r="A2370" t="str">
            <v>104544630-C10</v>
          </cell>
          <cell r="B2370" t="str">
            <v>104544630</v>
          </cell>
          <cell r="C2370" t="str">
            <v>C10</v>
          </cell>
          <cell r="D2370" t="str">
            <v>UN</v>
          </cell>
          <cell r="E2370" t="str">
            <v>HAWA</v>
          </cell>
          <cell r="F2370" t="str">
            <v>350</v>
          </cell>
          <cell r="G2370">
            <v>10</v>
          </cell>
        </row>
        <row r="2371">
          <cell r="A2371" t="str">
            <v>104544630-UN</v>
          </cell>
          <cell r="B2371" t="str">
            <v>104544630</v>
          </cell>
          <cell r="C2371" t="str">
            <v>UN</v>
          </cell>
          <cell r="D2371" t="str">
            <v>UN</v>
          </cell>
          <cell r="E2371" t="str">
            <v>HAWA</v>
          </cell>
          <cell r="F2371" t="str">
            <v>350</v>
          </cell>
          <cell r="G2371">
            <v>1</v>
          </cell>
        </row>
        <row r="2372">
          <cell r="A2372" t="str">
            <v>104544640-C10</v>
          </cell>
          <cell r="B2372" t="str">
            <v>104544640</v>
          </cell>
          <cell r="C2372" t="str">
            <v>C10</v>
          </cell>
          <cell r="D2372" t="str">
            <v>UN</v>
          </cell>
          <cell r="E2372" t="str">
            <v>HAWA</v>
          </cell>
          <cell r="F2372" t="str">
            <v>350</v>
          </cell>
          <cell r="G2372">
            <v>10</v>
          </cell>
        </row>
        <row r="2373">
          <cell r="A2373" t="str">
            <v>104544640-UN</v>
          </cell>
          <cell r="B2373" t="str">
            <v>104544640</v>
          </cell>
          <cell r="C2373" t="str">
            <v>UN</v>
          </cell>
          <cell r="D2373" t="str">
            <v>UN</v>
          </cell>
          <cell r="E2373" t="str">
            <v>HAWA</v>
          </cell>
          <cell r="F2373" t="str">
            <v>350</v>
          </cell>
          <cell r="G2373">
            <v>1</v>
          </cell>
        </row>
        <row r="2374">
          <cell r="A2374" t="str">
            <v>104544650-C10</v>
          </cell>
          <cell r="B2374" t="str">
            <v>104544650</v>
          </cell>
          <cell r="C2374" t="str">
            <v>C10</v>
          </cell>
          <cell r="D2374" t="str">
            <v>UN</v>
          </cell>
          <cell r="E2374" t="str">
            <v>HAWA</v>
          </cell>
          <cell r="F2374" t="str">
            <v>350</v>
          </cell>
          <cell r="G2374">
            <v>10</v>
          </cell>
        </row>
        <row r="2375">
          <cell r="A2375" t="str">
            <v>104544650-UN</v>
          </cell>
          <cell r="B2375" t="str">
            <v>104544650</v>
          </cell>
          <cell r="C2375" t="str">
            <v>UN</v>
          </cell>
          <cell r="D2375" t="str">
            <v>UN</v>
          </cell>
          <cell r="E2375" t="str">
            <v>HAWA</v>
          </cell>
          <cell r="F2375" t="str">
            <v>350</v>
          </cell>
          <cell r="G2375">
            <v>1</v>
          </cell>
        </row>
        <row r="2376">
          <cell r="A2376" t="str">
            <v>104544660-C04</v>
          </cell>
          <cell r="B2376" t="str">
            <v>104544660</v>
          </cell>
          <cell r="C2376" t="str">
            <v>C04</v>
          </cell>
          <cell r="D2376" t="str">
            <v>UN</v>
          </cell>
          <cell r="E2376" t="str">
            <v>HAWA</v>
          </cell>
          <cell r="F2376" t="str">
            <v>350</v>
          </cell>
          <cell r="G2376">
            <v>4</v>
          </cell>
        </row>
        <row r="2377">
          <cell r="A2377" t="str">
            <v>104544660-UN</v>
          </cell>
          <cell r="B2377" t="str">
            <v>104544660</v>
          </cell>
          <cell r="C2377" t="str">
            <v>UN</v>
          </cell>
          <cell r="D2377" t="str">
            <v>UN</v>
          </cell>
          <cell r="E2377" t="str">
            <v>HAWA</v>
          </cell>
          <cell r="F2377" t="str">
            <v>350</v>
          </cell>
          <cell r="G2377">
            <v>1</v>
          </cell>
        </row>
        <row r="2378">
          <cell r="A2378" t="str">
            <v>104544670-C04</v>
          </cell>
          <cell r="B2378" t="str">
            <v>104544670</v>
          </cell>
          <cell r="C2378" t="str">
            <v>C04</v>
          </cell>
          <cell r="D2378" t="str">
            <v>UN</v>
          </cell>
          <cell r="E2378" t="str">
            <v>HAWA</v>
          </cell>
          <cell r="F2378" t="str">
            <v>350</v>
          </cell>
          <cell r="G2378">
            <v>4</v>
          </cell>
        </row>
        <row r="2379">
          <cell r="A2379" t="str">
            <v>104544670-UN</v>
          </cell>
          <cell r="B2379" t="str">
            <v>104544670</v>
          </cell>
          <cell r="C2379" t="str">
            <v>UN</v>
          </cell>
          <cell r="D2379" t="str">
            <v>UN</v>
          </cell>
          <cell r="E2379" t="str">
            <v>HAWA</v>
          </cell>
          <cell r="F2379" t="str">
            <v>350</v>
          </cell>
          <cell r="G2379">
            <v>1</v>
          </cell>
        </row>
        <row r="2380">
          <cell r="A2380" t="str">
            <v>104544680-C04</v>
          </cell>
          <cell r="B2380" t="str">
            <v>104544680</v>
          </cell>
          <cell r="C2380" t="str">
            <v>C04</v>
          </cell>
          <cell r="D2380" t="str">
            <v>UN</v>
          </cell>
          <cell r="E2380" t="str">
            <v>HAWA</v>
          </cell>
          <cell r="F2380" t="str">
            <v>350</v>
          </cell>
          <cell r="G2380">
            <v>4</v>
          </cell>
        </row>
        <row r="2381">
          <cell r="A2381" t="str">
            <v>104544680-UN</v>
          </cell>
          <cell r="B2381" t="str">
            <v>104544680</v>
          </cell>
          <cell r="C2381" t="str">
            <v>UN</v>
          </cell>
          <cell r="D2381" t="str">
            <v>UN</v>
          </cell>
          <cell r="E2381" t="str">
            <v>HAWA</v>
          </cell>
          <cell r="F2381" t="str">
            <v>350</v>
          </cell>
          <cell r="G2381">
            <v>1</v>
          </cell>
        </row>
        <row r="2382">
          <cell r="A2382" t="str">
            <v>104544690-C04</v>
          </cell>
          <cell r="B2382" t="str">
            <v>104544690</v>
          </cell>
          <cell r="C2382" t="str">
            <v>C04</v>
          </cell>
          <cell r="D2382" t="str">
            <v>UN</v>
          </cell>
          <cell r="E2382" t="str">
            <v>HAWA</v>
          </cell>
          <cell r="F2382" t="str">
            <v>350</v>
          </cell>
          <cell r="G2382">
            <v>4</v>
          </cell>
        </row>
        <row r="2383">
          <cell r="A2383" t="str">
            <v>104544690-UN</v>
          </cell>
          <cell r="B2383" t="str">
            <v>104544690</v>
          </cell>
          <cell r="C2383" t="str">
            <v>UN</v>
          </cell>
          <cell r="D2383" t="str">
            <v>UN</v>
          </cell>
          <cell r="E2383" t="str">
            <v>HAWA</v>
          </cell>
          <cell r="F2383" t="str">
            <v>350</v>
          </cell>
          <cell r="G2383">
            <v>1</v>
          </cell>
        </row>
        <row r="2384">
          <cell r="A2384" t="str">
            <v>104544700-C06</v>
          </cell>
          <cell r="B2384" t="str">
            <v>104544700</v>
          </cell>
          <cell r="C2384" t="str">
            <v>C06</v>
          </cell>
          <cell r="D2384" t="str">
            <v>UN</v>
          </cell>
          <cell r="E2384" t="str">
            <v>HAWA</v>
          </cell>
          <cell r="F2384" t="str">
            <v>350</v>
          </cell>
          <cell r="G2384">
            <v>6</v>
          </cell>
        </row>
        <row r="2385">
          <cell r="A2385" t="str">
            <v>104544700-UN</v>
          </cell>
          <cell r="B2385" t="str">
            <v>104544700</v>
          </cell>
          <cell r="C2385" t="str">
            <v>UN</v>
          </cell>
          <cell r="D2385" t="str">
            <v>UN</v>
          </cell>
          <cell r="E2385" t="str">
            <v>HAWA</v>
          </cell>
          <cell r="F2385" t="str">
            <v>350</v>
          </cell>
          <cell r="G2385">
            <v>1</v>
          </cell>
        </row>
        <row r="2386">
          <cell r="A2386" t="str">
            <v>104544710-C04</v>
          </cell>
          <cell r="B2386" t="str">
            <v>104544710</v>
          </cell>
          <cell r="C2386" t="str">
            <v>C04</v>
          </cell>
          <cell r="D2386" t="str">
            <v>UN</v>
          </cell>
          <cell r="E2386" t="str">
            <v>HAWA</v>
          </cell>
          <cell r="F2386" t="str">
            <v>350</v>
          </cell>
          <cell r="G2386">
            <v>4</v>
          </cell>
        </row>
        <row r="2387">
          <cell r="A2387" t="str">
            <v>104544710-UN</v>
          </cell>
          <cell r="B2387" t="str">
            <v>104544710</v>
          </cell>
          <cell r="C2387" t="str">
            <v>UN</v>
          </cell>
          <cell r="D2387" t="str">
            <v>UN</v>
          </cell>
          <cell r="E2387" t="str">
            <v>HAWA</v>
          </cell>
          <cell r="F2387" t="str">
            <v>350</v>
          </cell>
          <cell r="G2387">
            <v>1</v>
          </cell>
        </row>
        <row r="2388">
          <cell r="A2388" t="str">
            <v>104544720-C04</v>
          </cell>
          <cell r="B2388" t="str">
            <v>104544720</v>
          </cell>
          <cell r="C2388" t="str">
            <v>C04</v>
          </cell>
          <cell r="D2388" t="str">
            <v>UN</v>
          </cell>
          <cell r="E2388" t="str">
            <v>HAWA</v>
          </cell>
          <cell r="F2388" t="str">
            <v>350</v>
          </cell>
          <cell r="G2388">
            <v>4</v>
          </cell>
        </row>
        <row r="2389">
          <cell r="A2389" t="str">
            <v>104544720-UN</v>
          </cell>
          <cell r="B2389" t="str">
            <v>104544720</v>
          </cell>
          <cell r="C2389" t="str">
            <v>UN</v>
          </cell>
          <cell r="D2389" t="str">
            <v>UN</v>
          </cell>
          <cell r="E2389" t="str">
            <v>HAWA</v>
          </cell>
          <cell r="F2389" t="str">
            <v>350</v>
          </cell>
          <cell r="G2389">
            <v>1</v>
          </cell>
        </row>
        <row r="2390">
          <cell r="A2390" t="str">
            <v>104544730-C20</v>
          </cell>
          <cell r="B2390" t="str">
            <v>104544730</v>
          </cell>
          <cell r="C2390" t="str">
            <v>C20</v>
          </cell>
          <cell r="D2390" t="str">
            <v>UN</v>
          </cell>
          <cell r="E2390" t="str">
            <v>HAWA</v>
          </cell>
          <cell r="F2390" t="str">
            <v>350</v>
          </cell>
          <cell r="G2390">
            <v>20</v>
          </cell>
        </row>
        <row r="2391">
          <cell r="A2391" t="str">
            <v>104544730-UN</v>
          </cell>
          <cell r="B2391" t="str">
            <v>104544730</v>
          </cell>
          <cell r="C2391" t="str">
            <v>UN</v>
          </cell>
          <cell r="D2391" t="str">
            <v>UN</v>
          </cell>
          <cell r="E2391" t="str">
            <v>HAWA</v>
          </cell>
          <cell r="F2391" t="str">
            <v>350</v>
          </cell>
          <cell r="G2391">
            <v>1</v>
          </cell>
        </row>
        <row r="2392">
          <cell r="A2392" t="str">
            <v>104544740-C12</v>
          </cell>
          <cell r="B2392" t="str">
            <v>104544740</v>
          </cell>
          <cell r="C2392" t="str">
            <v>C12</v>
          </cell>
          <cell r="D2392" t="str">
            <v>UN</v>
          </cell>
          <cell r="E2392" t="str">
            <v>HAWA</v>
          </cell>
          <cell r="F2392" t="str">
            <v>350</v>
          </cell>
          <cell r="G2392">
            <v>12</v>
          </cell>
        </row>
        <row r="2393">
          <cell r="A2393" t="str">
            <v>104544740-UN</v>
          </cell>
          <cell r="B2393" t="str">
            <v>104544740</v>
          </cell>
          <cell r="C2393" t="str">
            <v>UN</v>
          </cell>
          <cell r="D2393" t="str">
            <v>UN</v>
          </cell>
          <cell r="E2393" t="str">
            <v>HAWA</v>
          </cell>
          <cell r="F2393" t="str">
            <v>350</v>
          </cell>
          <cell r="G2393">
            <v>1</v>
          </cell>
        </row>
        <row r="2394">
          <cell r="A2394" t="str">
            <v>104544750-C04</v>
          </cell>
          <cell r="B2394" t="str">
            <v>104544750</v>
          </cell>
          <cell r="C2394" t="str">
            <v>C04</v>
          </cell>
          <cell r="D2394" t="str">
            <v>UN</v>
          </cell>
          <cell r="E2394" t="str">
            <v>HAWA</v>
          </cell>
          <cell r="F2394" t="str">
            <v>350</v>
          </cell>
          <cell r="G2394">
            <v>4</v>
          </cell>
        </row>
        <row r="2395">
          <cell r="A2395" t="str">
            <v>104544750-UN</v>
          </cell>
          <cell r="B2395" t="str">
            <v>104544750</v>
          </cell>
          <cell r="C2395" t="str">
            <v>UN</v>
          </cell>
          <cell r="D2395" t="str">
            <v>UN</v>
          </cell>
          <cell r="E2395" t="str">
            <v>HAWA</v>
          </cell>
          <cell r="F2395" t="str">
            <v>350</v>
          </cell>
          <cell r="G2395">
            <v>1</v>
          </cell>
        </row>
        <row r="2396">
          <cell r="A2396" t="str">
            <v>104544760-C06</v>
          </cell>
          <cell r="B2396" t="str">
            <v>104544760</v>
          </cell>
          <cell r="C2396" t="str">
            <v>C06</v>
          </cell>
          <cell r="D2396" t="str">
            <v>UN</v>
          </cell>
          <cell r="E2396" t="str">
            <v>HAWA</v>
          </cell>
          <cell r="F2396" t="str">
            <v>350</v>
          </cell>
          <cell r="G2396">
            <v>6</v>
          </cell>
        </row>
        <row r="2397">
          <cell r="A2397" t="str">
            <v>104544760-UN</v>
          </cell>
          <cell r="B2397" t="str">
            <v>104544760</v>
          </cell>
          <cell r="C2397" t="str">
            <v>UN</v>
          </cell>
          <cell r="D2397" t="str">
            <v>UN</v>
          </cell>
          <cell r="E2397" t="str">
            <v>HAWA</v>
          </cell>
          <cell r="F2397" t="str">
            <v>350</v>
          </cell>
          <cell r="G2397">
            <v>1</v>
          </cell>
        </row>
        <row r="2398">
          <cell r="A2398" t="str">
            <v>104544770-C04</v>
          </cell>
          <cell r="B2398" t="str">
            <v>104544770</v>
          </cell>
          <cell r="C2398" t="str">
            <v>C04</v>
          </cell>
          <cell r="D2398" t="str">
            <v>UN</v>
          </cell>
          <cell r="E2398" t="str">
            <v>HAWA</v>
          </cell>
          <cell r="F2398" t="str">
            <v>350</v>
          </cell>
          <cell r="G2398">
            <v>4</v>
          </cell>
        </row>
        <row r="2399">
          <cell r="A2399" t="str">
            <v>104544770-UN</v>
          </cell>
          <cell r="B2399" t="str">
            <v>104544770</v>
          </cell>
          <cell r="C2399" t="str">
            <v>UN</v>
          </cell>
          <cell r="D2399" t="str">
            <v>UN</v>
          </cell>
          <cell r="E2399" t="str">
            <v>HAWA</v>
          </cell>
          <cell r="F2399" t="str">
            <v>350</v>
          </cell>
          <cell r="G2399">
            <v>1</v>
          </cell>
        </row>
        <row r="2400">
          <cell r="A2400" t="str">
            <v>104544780-D10</v>
          </cell>
          <cell r="B2400" t="str">
            <v>104544780</v>
          </cell>
          <cell r="C2400" t="str">
            <v>D10</v>
          </cell>
          <cell r="D2400" t="str">
            <v>UN</v>
          </cell>
          <cell r="E2400" t="str">
            <v>HAWA</v>
          </cell>
          <cell r="F2400" t="str">
            <v>350</v>
          </cell>
          <cell r="G2400">
            <v>10</v>
          </cell>
        </row>
        <row r="2401">
          <cell r="A2401" t="str">
            <v>104544780-UN</v>
          </cell>
          <cell r="B2401" t="str">
            <v>104544780</v>
          </cell>
          <cell r="C2401" t="str">
            <v>UN</v>
          </cell>
          <cell r="D2401" t="str">
            <v>UN</v>
          </cell>
          <cell r="E2401" t="str">
            <v>HAWA</v>
          </cell>
          <cell r="F2401" t="str">
            <v>350</v>
          </cell>
          <cell r="G2401">
            <v>1</v>
          </cell>
        </row>
        <row r="2402">
          <cell r="A2402" t="str">
            <v>104544790-C24</v>
          </cell>
          <cell r="B2402" t="str">
            <v>104544790</v>
          </cell>
          <cell r="C2402" t="str">
            <v>C24</v>
          </cell>
          <cell r="D2402" t="str">
            <v>UN</v>
          </cell>
          <cell r="E2402" t="str">
            <v>HAWA</v>
          </cell>
          <cell r="F2402" t="str">
            <v>350</v>
          </cell>
          <cell r="G2402">
            <v>24</v>
          </cell>
        </row>
        <row r="2403">
          <cell r="A2403" t="str">
            <v>104544790-CJ</v>
          </cell>
          <cell r="B2403" t="str">
            <v>104544790</v>
          </cell>
          <cell r="C2403" t="str">
            <v>CJ</v>
          </cell>
          <cell r="D2403" t="str">
            <v>UN</v>
          </cell>
          <cell r="E2403" t="str">
            <v>HAWA</v>
          </cell>
          <cell r="F2403" t="str">
            <v>350</v>
          </cell>
          <cell r="G2403">
            <v>24</v>
          </cell>
        </row>
        <row r="2404">
          <cell r="A2404" t="str">
            <v>104544790-UN</v>
          </cell>
          <cell r="B2404" t="str">
            <v>104544790</v>
          </cell>
          <cell r="C2404" t="str">
            <v>UN</v>
          </cell>
          <cell r="D2404" t="str">
            <v>UN</v>
          </cell>
          <cell r="E2404" t="str">
            <v>HAWA</v>
          </cell>
          <cell r="F2404" t="str">
            <v>350</v>
          </cell>
          <cell r="G2404">
            <v>1</v>
          </cell>
        </row>
        <row r="2405">
          <cell r="A2405" t="str">
            <v>104544800-C06</v>
          </cell>
          <cell r="B2405" t="str">
            <v>104544800</v>
          </cell>
          <cell r="C2405" t="str">
            <v>C06</v>
          </cell>
          <cell r="D2405" t="str">
            <v>UN</v>
          </cell>
          <cell r="E2405" t="str">
            <v>HAWA</v>
          </cell>
          <cell r="F2405" t="str">
            <v>350</v>
          </cell>
          <cell r="G2405">
            <v>6</v>
          </cell>
        </row>
        <row r="2406">
          <cell r="A2406" t="str">
            <v>104544800-C10</v>
          </cell>
          <cell r="B2406" t="str">
            <v>104544800</v>
          </cell>
          <cell r="C2406" t="str">
            <v>C10</v>
          </cell>
          <cell r="D2406" t="str">
            <v>UN</v>
          </cell>
          <cell r="E2406" t="str">
            <v>HAWA</v>
          </cell>
          <cell r="F2406" t="str">
            <v>350</v>
          </cell>
          <cell r="G2406">
            <v>10</v>
          </cell>
        </row>
        <row r="2407">
          <cell r="A2407" t="str">
            <v>104544800-UN</v>
          </cell>
          <cell r="B2407" t="str">
            <v>104544800</v>
          </cell>
          <cell r="C2407" t="str">
            <v>UN</v>
          </cell>
          <cell r="D2407" t="str">
            <v>UN</v>
          </cell>
          <cell r="E2407" t="str">
            <v>HAWA</v>
          </cell>
          <cell r="F2407" t="str">
            <v>350</v>
          </cell>
          <cell r="G2407">
            <v>1</v>
          </cell>
        </row>
        <row r="2408">
          <cell r="A2408" t="str">
            <v>104544810-C08</v>
          </cell>
          <cell r="B2408" t="str">
            <v>104544810</v>
          </cell>
          <cell r="C2408" t="str">
            <v>C08</v>
          </cell>
          <cell r="D2408" t="str">
            <v>UN</v>
          </cell>
          <cell r="E2408" t="str">
            <v>HAWA</v>
          </cell>
          <cell r="F2408" t="str">
            <v>350</v>
          </cell>
          <cell r="G2408">
            <v>8</v>
          </cell>
        </row>
        <row r="2409">
          <cell r="A2409" t="str">
            <v>104544810-UN</v>
          </cell>
          <cell r="B2409" t="str">
            <v>104544810</v>
          </cell>
          <cell r="C2409" t="str">
            <v>UN</v>
          </cell>
          <cell r="D2409" t="str">
            <v>UN</v>
          </cell>
          <cell r="E2409" t="str">
            <v>HAWA</v>
          </cell>
          <cell r="F2409" t="str">
            <v>350</v>
          </cell>
          <cell r="G2409">
            <v>1</v>
          </cell>
        </row>
        <row r="2410">
          <cell r="A2410" t="str">
            <v>104544820-C10</v>
          </cell>
          <cell r="B2410" t="str">
            <v>104544820</v>
          </cell>
          <cell r="C2410" t="str">
            <v>C10</v>
          </cell>
          <cell r="D2410" t="str">
            <v>UN</v>
          </cell>
          <cell r="E2410" t="str">
            <v>HAWA</v>
          </cell>
          <cell r="F2410" t="str">
            <v>350</v>
          </cell>
          <cell r="G2410">
            <v>10</v>
          </cell>
        </row>
        <row r="2411">
          <cell r="A2411" t="str">
            <v>104544820-UN</v>
          </cell>
          <cell r="B2411" t="str">
            <v>104544820</v>
          </cell>
          <cell r="C2411" t="str">
            <v>UN</v>
          </cell>
          <cell r="D2411" t="str">
            <v>UN</v>
          </cell>
          <cell r="E2411" t="str">
            <v>HAWA</v>
          </cell>
          <cell r="F2411" t="str">
            <v>350</v>
          </cell>
          <cell r="G2411">
            <v>1</v>
          </cell>
        </row>
        <row r="2412">
          <cell r="A2412" t="str">
            <v>104544830-C02</v>
          </cell>
          <cell r="B2412" t="str">
            <v>104544830</v>
          </cell>
          <cell r="C2412" t="str">
            <v>C02</v>
          </cell>
          <cell r="D2412" t="str">
            <v>UN</v>
          </cell>
          <cell r="E2412" t="str">
            <v>HAWA</v>
          </cell>
          <cell r="F2412" t="str">
            <v>350</v>
          </cell>
          <cell r="G2412">
            <v>2</v>
          </cell>
        </row>
        <row r="2413">
          <cell r="A2413" t="str">
            <v>104544830-UN</v>
          </cell>
          <cell r="B2413" t="str">
            <v>104544830</v>
          </cell>
          <cell r="C2413" t="str">
            <v>UN</v>
          </cell>
          <cell r="D2413" t="str">
            <v>UN</v>
          </cell>
          <cell r="E2413" t="str">
            <v>HAWA</v>
          </cell>
          <cell r="F2413" t="str">
            <v>350</v>
          </cell>
          <cell r="G2413">
            <v>1</v>
          </cell>
        </row>
        <row r="2414">
          <cell r="A2414" t="str">
            <v>104544840-C02</v>
          </cell>
          <cell r="B2414" t="str">
            <v>104544840</v>
          </cell>
          <cell r="C2414" t="str">
            <v>C02</v>
          </cell>
          <cell r="D2414" t="str">
            <v>UN</v>
          </cell>
          <cell r="E2414" t="str">
            <v>HAWA</v>
          </cell>
          <cell r="F2414" t="str">
            <v>350</v>
          </cell>
          <cell r="G2414">
            <v>2</v>
          </cell>
        </row>
        <row r="2415">
          <cell r="A2415" t="str">
            <v>104544840-UN</v>
          </cell>
          <cell r="B2415" t="str">
            <v>104544840</v>
          </cell>
          <cell r="C2415" t="str">
            <v>UN</v>
          </cell>
          <cell r="D2415" t="str">
            <v>UN</v>
          </cell>
          <cell r="E2415" t="str">
            <v>HAWA</v>
          </cell>
          <cell r="F2415" t="str">
            <v>350</v>
          </cell>
          <cell r="G2415">
            <v>1</v>
          </cell>
        </row>
        <row r="2416">
          <cell r="A2416" t="str">
            <v>104544850-C02</v>
          </cell>
          <cell r="B2416" t="str">
            <v>104544850</v>
          </cell>
          <cell r="C2416" t="str">
            <v>C02</v>
          </cell>
          <cell r="D2416" t="str">
            <v>UN</v>
          </cell>
          <cell r="E2416" t="str">
            <v>HAWA</v>
          </cell>
          <cell r="F2416" t="str">
            <v>350</v>
          </cell>
          <cell r="G2416">
            <v>2</v>
          </cell>
        </row>
        <row r="2417">
          <cell r="A2417" t="str">
            <v>104544850-UN</v>
          </cell>
          <cell r="B2417" t="str">
            <v>104544850</v>
          </cell>
          <cell r="C2417" t="str">
            <v>UN</v>
          </cell>
          <cell r="D2417" t="str">
            <v>UN</v>
          </cell>
          <cell r="E2417" t="str">
            <v>HAWA</v>
          </cell>
          <cell r="F2417" t="str">
            <v>350</v>
          </cell>
          <cell r="G2417">
            <v>1</v>
          </cell>
        </row>
        <row r="2418">
          <cell r="A2418" t="str">
            <v>104544860-C02</v>
          </cell>
          <cell r="B2418" t="str">
            <v>104544860</v>
          </cell>
          <cell r="C2418" t="str">
            <v>C02</v>
          </cell>
          <cell r="D2418" t="str">
            <v>UN</v>
          </cell>
          <cell r="E2418" t="str">
            <v>HAWA</v>
          </cell>
          <cell r="F2418" t="str">
            <v>350</v>
          </cell>
          <cell r="G2418">
            <v>2</v>
          </cell>
        </row>
        <row r="2419">
          <cell r="A2419" t="str">
            <v>104544860-UN</v>
          </cell>
          <cell r="B2419" t="str">
            <v>104544860</v>
          </cell>
          <cell r="C2419" t="str">
            <v>UN</v>
          </cell>
          <cell r="D2419" t="str">
            <v>UN</v>
          </cell>
          <cell r="E2419" t="str">
            <v>HAWA</v>
          </cell>
          <cell r="F2419" t="str">
            <v>350</v>
          </cell>
          <cell r="G2419">
            <v>1</v>
          </cell>
        </row>
        <row r="2420">
          <cell r="A2420" t="str">
            <v>104544870-C10</v>
          </cell>
          <cell r="B2420" t="str">
            <v>104544870</v>
          </cell>
          <cell r="C2420" t="str">
            <v>C10</v>
          </cell>
          <cell r="D2420" t="str">
            <v>UN</v>
          </cell>
          <cell r="E2420" t="str">
            <v>HAWA</v>
          </cell>
          <cell r="F2420" t="str">
            <v>350</v>
          </cell>
          <cell r="G2420">
            <v>10</v>
          </cell>
        </row>
        <row r="2421">
          <cell r="A2421" t="str">
            <v>104544870-UN</v>
          </cell>
          <cell r="B2421" t="str">
            <v>104544870</v>
          </cell>
          <cell r="C2421" t="str">
            <v>UN</v>
          </cell>
          <cell r="D2421" t="str">
            <v>UN</v>
          </cell>
          <cell r="E2421" t="str">
            <v>HAWA</v>
          </cell>
          <cell r="F2421" t="str">
            <v>350</v>
          </cell>
          <cell r="G2421">
            <v>1</v>
          </cell>
        </row>
        <row r="2422">
          <cell r="A2422" t="str">
            <v>104544880-UN</v>
          </cell>
          <cell r="B2422" t="str">
            <v>104544880</v>
          </cell>
          <cell r="C2422" t="str">
            <v>UN</v>
          </cell>
          <cell r="D2422" t="str">
            <v>UN</v>
          </cell>
          <cell r="E2422" t="str">
            <v>HAWA</v>
          </cell>
          <cell r="F2422" t="str">
            <v>350</v>
          </cell>
          <cell r="G2422">
            <v>1</v>
          </cell>
        </row>
        <row r="2423">
          <cell r="A2423" t="str">
            <v>104544890-C10</v>
          </cell>
          <cell r="B2423" t="str">
            <v>104544890</v>
          </cell>
          <cell r="C2423" t="str">
            <v>C10</v>
          </cell>
          <cell r="D2423" t="str">
            <v>UN</v>
          </cell>
          <cell r="E2423" t="str">
            <v>HAWA</v>
          </cell>
          <cell r="F2423" t="str">
            <v>350</v>
          </cell>
          <cell r="G2423">
            <v>10</v>
          </cell>
        </row>
        <row r="2424">
          <cell r="A2424" t="str">
            <v>104544890-UN</v>
          </cell>
          <cell r="B2424" t="str">
            <v>104544890</v>
          </cell>
          <cell r="C2424" t="str">
            <v>UN</v>
          </cell>
          <cell r="D2424" t="str">
            <v>UN</v>
          </cell>
          <cell r="E2424" t="str">
            <v>HAWA</v>
          </cell>
          <cell r="F2424" t="str">
            <v>350</v>
          </cell>
          <cell r="G2424">
            <v>1</v>
          </cell>
        </row>
        <row r="2425">
          <cell r="A2425" t="str">
            <v>104544900-CJ</v>
          </cell>
          <cell r="B2425" t="str">
            <v>104544900</v>
          </cell>
          <cell r="C2425" t="str">
            <v>CJ</v>
          </cell>
          <cell r="D2425" t="str">
            <v>KG</v>
          </cell>
          <cell r="E2425" t="str">
            <v>HAWA</v>
          </cell>
          <cell r="F2425" t="str">
            <v>350</v>
          </cell>
          <cell r="G2425">
            <v>20</v>
          </cell>
        </row>
        <row r="2426">
          <cell r="A2426" t="str">
            <v>104544900-KG</v>
          </cell>
          <cell r="B2426" t="str">
            <v>104544900</v>
          </cell>
          <cell r="C2426" t="str">
            <v>KG</v>
          </cell>
          <cell r="D2426" t="str">
            <v>KG</v>
          </cell>
          <cell r="E2426" t="str">
            <v>HAWA</v>
          </cell>
          <cell r="F2426" t="str">
            <v>350</v>
          </cell>
          <cell r="G2426">
            <v>1</v>
          </cell>
        </row>
        <row r="2427">
          <cell r="A2427" t="str">
            <v>104544910-CJ</v>
          </cell>
          <cell r="B2427" t="str">
            <v>104544910</v>
          </cell>
          <cell r="C2427" t="str">
            <v>CJ</v>
          </cell>
          <cell r="D2427" t="str">
            <v>KG</v>
          </cell>
          <cell r="E2427" t="str">
            <v>HAWA</v>
          </cell>
          <cell r="F2427" t="str">
            <v>350</v>
          </cell>
          <cell r="G2427">
            <v>20</v>
          </cell>
        </row>
        <row r="2428">
          <cell r="A2428" t="str">
            <v>104544910-KG</v>
          </cell>
          <cell r="B2428" t="str">
            <v>104544910</v>
          </cell>
          <cell r="C2428" t="str">
            <v>KG</v>
          </cell>
          <cell r="D2428" t="str">
            <v>KG</v>
          </cell>
          <cell r="E2428" t="str">
            <v>HAWA</v>
          </cell>
          <cell r="F2428" t="str">
            <v>350</v>
          </cell>
          <cell r="G2428">
            <v>1</v>
          </cell>
        </row>
        <row r="2429">
          <cell r="A2429" t="str">
            <v>104544910-UN</v>
          </cell>
          <cell r="B2429" t="str">
            <v>104544910</v>
          </cell>
          <cell r="C2429" t="str">
            <v>UN</v>
          </cell>
          <cell r="D2429" t="str">
            <v>KG</v>
          </cell>
          <cell r="E2429" t="str">
            <v>HAWA</v>
          </cell>
          <cell r="F2429" t="str">
            <v>350</v>
          </cell>
          <cell r="G2429">
            <v>11</v>
          </cell>
        </row>
        <row r="2430">
          <cell r="A2430" t="str">
            <v>104544950-UN</v>
          </cell>
          <cell r="B2430" t="str">
            <v>104544950</v>
          </cell>
          <cell r="C2430" t="str">
            <v>UN</v>
          </cell>
          <cell r="D2430" t="str">
            <v>UN</v>
          </cell>
          <cell r="E2430" t="str">
            <v>HAWA</v>
          </cell>
          <cell r="F2430" t="str">
            <v>350</v>
          </cell>
          <cell r="G2430">
            <v>1</v>
          </cell>
        </row>
        <row r="2431">
          <cell r="A2431" t="str">
            <v>104544960-UN</v>
          </cell>
          <cell r="B2431" t="str">
            <v>104544960</v>
          </cell>
          <cell r="C2431" t="str">
            <v>UN</v>
          </cell>
          <cell r="D2431" t="str">
            <v>UN</v>
          </cell>
          <cell r="E2431" t="str">
            <v>HAWA</v>
          </cell>
          <cell r="F2431" t="str">
            <v>350</v>
          </cell>
          <cell r="G2431">
            <v>1</v>
          </cell>
        </row>
        <row r="2432">
          <cell r="A2432" t="str">
            <v>104544970-C05</v>
          </cell>
          <cell r="B2432" t="str">
            <v>104544970</v>
          </cell>
          <cell r="C2432" t="str">
            <v>C05</v>
          </cell>
          <cell r="D2432" t="str">
            <v>UN</v>
          </cell>
          <cell r="E2432" t="str">
            <v>HAWA</v>
          </cell>
          <cell r="F2432" t="str">
            <v>350</v>
          </cell>
          <cell r="G2432">
            <v>5</v>
          </cell>
        </row>
        <row r="2433">
          <cell r="A2433" t="str">
            <v>104544970-UN</v>
          </cell>
          <cell r="B2433" t="str">
            <v>104544970</v>
          </cell>
          <cell r="C2433" t="str">
            <v>UN</v>
          </cell>
          <cell r="D2433" t="str">
            <v>UN</v>
          </cell>
          <cell r="E2433" t="str">
            <v>HAWA</v>
          </cell>
          <cell r="F2433" t="str">
            <v>350</v>
          </cell>
          <cell r="G2433">
            <v>1</v>
          </cell>
        </row>
        <row r="2434">
          <cell r="A2434" t="str">
            <v>104544980-C06</v>
          </cell>
          <cell r="B2434" t="str">
            <v>104544980</v>
          </cell>
          <cell r="C2434" t="str">
            <v>C06</v>
          </cell>
          <cell r="D2434" t="str">
            <v>UN</v>
          </cell>
          <cell r="E2434" t="str">
            <v>HAWA</v>
          </cell>
          <cell r="F2434" t="str">
            <v>350</v>
          </cell>
          <cell r="G2434">
            <v>6</v>
          </cell>
        </row>
        <row r="2435">
          <cell r="A2435" t="str">
            <v>104544980-UN</v>
          </cell>
          <cell r="B2435" t="str">
            <v>104544980</v>
          </cell>
          <cell r="C2435" t="str">
            <v>UN</v>
          </cell>
          <cell r="D2435" t="str">
            <v>UN</v>
          </cell>
          <cell r="E2435" t="str">
            <v>HAWA</v>
          </cell>
          <cell r="F2435" t="str">
            <v>350</v>
          </cell>
          <cell r="G2435">
            <v>1</v>
          </cell>
        </row>
        <row r="2436">
          <cell r="A2436" t="str">
            <v>104544990-C06</v>
          </cell>
          <cell r="B2436" t="str">
            <v>104544990</v>
          </cell>
          <cell r="C2436" t="str">
            <v>C06</v>
          </cell>
          <cell r="D2436" t="str">
            <v>UN</v>
          </cell>
          <cell r="E2436" t="str">
            <v>HAWA</v>
          </cell>
          <cell r="F2436" t="str">
            <v>350</v>
          </cell>
          <cell r="G2436">
            <v>6</v>
          </cell>
        </row>
        <row r="2437">
          <cell r="A2437" t="str">
            <v>104544990-UN</v>
          </cell>
          <cell r="B2437" t="str">
            <v>104544990</v>
          </cell>
          <cell r="C2437" t="str">
            <v>UN</v>
          </cell>
          <cell r="D2437" t="str">
            <v>UN</v>
          </cell>
          <cell r="E2437" t="str">
            <v>HAWA</v>
          </cell>
          <cell r="F2437" t="str">
            <v>350</v>
          </cell>
          <cell r="G2437">
            <v>1</v>
          </cell>
        </row>
        <row r="2438">
          <cell r="A2438" t="str">
            <v>104545000-C06</v>
          </cell>
          <cell r="B2438" t="str">
            <v>104545000</v>
          </cell>
          <cell r="C2438" t="str">
            <v>C06</v>
          </cell>
          <cell r="D2438" t="str">
            <v>UN</v>
          </cell>
          <cell r="E2438" t="str">
            <v>HAWA</v>
          </cell>
          <cell r="F2438" t="str">
            <v>350</v>
          </cell>
          <cell r="G2438">
            <v>6</v>
          </cell>
        </row>
        <row r="2439">
          <cell r="A2439" t="str">
            <v>104545000-UN</v>
          </cell>
          <cell r="B2439" t="str">
            <v>104545000</v>
          </cell>
          <cell r="C2439" t="str">
            <v>UN</v>
          </cell>
          <cell r="D2439" t="str">
            <v>UN</v>
          </cell>
          <cell r="E2439" t="str">
            <v>HAWA</v>
          </cell>
          <cell r="F2439" t="str">
            <v>350</v>
          </cell>
          <cell r="G2439">
            <v>1</v>
          </cell>
        </row>
        <row r="2440">
          <cell r="A2440" t="str">
            <v>104545010-C06</v>
          </cell>
          <cell r="B2440" t="str">
            <v>104545010</v>
          </cell>
          <cell r="C2440" t="str">
            <v>C06</v>
          </cell>
          <cell r="D2440" t="str">
            <v>UN</v>
          </cell>
          <cell r="E2440" t="str">
            <v>HAWA</v>
          </cell>
          <cell r="F2440" t="str">
            <v>350</v>
          </cell>
          <cell r="G2440">
            <v>6</v>
          </cell>
        </row>
        <row r="2441">
          <cell r="A2441" t="str">
            <v>104545010-UN</v>
          </cell>
          <cell r="B2441" t="str">
            <v>104545010</v>
          </cell>
          <cell r="C2441" t="str">
            <v>UN</v>
          </cell>
          <cell r="D2441" t="str">
            <v>UN</v>
          </cell>
          <cell r="E2441" t="str">
            <v>HAWA</v>
          </cell>
          <cell r="F2441" t="str">
            <v>350</v>
          </cell>
          <cell r="G2441">
            <v>1</v>
          </cell>
        </row>
        <row r="2442">
          <cell r="A2442" t="str">
            <v>104545020-C06</v>
          </cell>
          <cell r="B2442" t="str">
            <v>104545020</v>
          </cell>
          <cell r="C2442" t="str">
            <v>C06</v>
          </cell>
          <cell r="D2442" t="str">
            <v>UN</v>
          </cell>
          <cell r="E2442" t="str">
            <v>HAWA</v>
          </cell>
          <cell r="F2442" t="str">
            <v>350</v>
          </cell>
          <cell r="G2442">
            <v>6</v>
          </cell>
        </row>
        <row r="2443">
          <cell r="A2443" t="str">
            <v>104545020-UN</v>
          </cell>
          <cell r="B2443" t="str">
            <v>104545020</v>
          </cell>
          <cell r="C2443" t="str">
            <v>UN</v>
          </cell>
          <cell r="D2443" t="str">
            <v>UN</v>
          </cell>
          <cell r="E2443" t="str">
            <v>HAWA</v>
          </cell>
          <cell r="F2443" t="str">
            <v>350</v>
          </cell>
          <cell r="G2443">
            <v>1</v>
          </cell>
        </row>
        <row r="2444">
          <cell r="A2444" t="str">
            <v>104545030-C10</v>
          </cell>
          <cell r="B2444" t="str">
            <v>104545030</v>
          </cell>
          <cell r="C2444" t="str">
            <v>C10</v>
          </cell>
          <cell r="D2444" t="str">
            <v>UN</v>
          </cell>
          <cell r="E2444" t="str">
            <v>HAWA</v>
          </cell>
          <cell r="F2444" t="str">
            <v>350</v>
          </cell>
          <cell r="G2444">
            <v>10</v>
          </cell>
        </row>
        <row r="2445">
          <cell r="A2445" t="str">
            <v>104545030-UN</v>
          </cell>
          <cell r="B2445" t="str">
            <v>104545030</v>
          </cell>
          <cell r="C2445" t="str">
            <v>UN</v>
          </cell>
          <cell r="D2445" t="str">
            <v>UN</v>
          </cell>
          <cell r="E2445" t="str">
            <v>HAWA</v>
          </cell>
          <cell r="F2445" t="str">
            <v>350</v>
          </cell>
          <cell r="G2445">
            <v>1</v>
          </cell>
        </row>
        <row r="2446">
          <cell r="A2446" t="str">
            <v>104545040-UN</v>
          </cell>
          <cell r="B2446" t="str">
            <v>104545040</v>
          </cell>
          <cell r="C2446" t="str">
            <v>UN</v>
          </cell>
          <cell r="D2446" t="str">
            <v>UN</v>
          </cell>
          <cell r="E2446" t="str">
            <v>HAWA</v>
          </cell>
          <cell r="F2446" t="str">
            <v>350</v>
          </cell>
          <cell r="G2446">
            <v>1</v>
          </cell>
        </row>
        <row r="2447">
          <cell r="A2447" t="str">
            <v>104545040-V00</v>
          </cell>
          <cell r="B2447" t="str">
            <v>104545040</v>
          </cell>
          <cell r="C2447" t="str">
            <v>V00</v>
          </cell>
          <cell r="D2447" t="str">
            <v>UN</v>
          </cell>
          <cell r="E2447" t="str">
            <v>HAWA</v>
          </cell>
          <cell r="F2447" t="str">
            <v>350</v>
          </cell>
          <cell r="G2447">
            <v>500</v>
          </cell>
        </row>
        <row r="2448">
          <cell r="A2448" t="str">
            <v>104545060-CJ</v>
          </cell>
          <cell r="B2448" t="str">
            <v>104545060</v>
          </cell>
          <cell r="C2448" t="str">
            <v>CJ</v>
          </cell>
          <cell r="D2448" t="str">
            <v>KG</v>
          </cell>
          <cell r="E2448" t="str">
            <v>HAWA</v>
          </cell>
          <cell r="F2448" t="str">
            <v>350</v>
          </cell>
          <cell r="G2448">
            <v>27</v>
          </cell>
        </row>
        <row r="2449">
          <cell r="A2449" t="str">
            <v>104545060-KG</v>
          </cell>
          <cell r="B2449" t="str">
            <v>104545060</v>
          </cell>
          <cell r="C2449" t="str">
            <v>KG</v>
          </cell>
          <cell r="D2449" t="str">
            <v>KG</v>
          </cell>
          <cell r="E2449" t="str">
            <v>HAWA</v>
          </cell>
          <cell r="F2449" t="str">
            <v>350</v>
          </cell>
          <cell r="G2449">
            <v>1</v>
          </cell>
        </row>
        <row r="2450">
          <cell r="A2450" t="str">
            <v>104545080-CJ</v>
          </cell>
          <cell r="B2450" t="str">
            <v>104545080</v>
          </cell>
          <cell r="C2450" t="str">
            <v>CJ</v>
          </cell>
          <cell r="D2450" t="str">
            <v>KG</v>
          </cell>
          <cell r="E2450" t="str">
            <v>HAWA</v>
          </cell>
          <cell r="F2450" t="str">
            <v>350</v>
          </cell>
          <cell r="G2450">
            <v>27</v>
          </cell>
        </row>
        <row r="2451">
          <cell r="A2451" t="str">
            <v>104545080-KG</v>
          </cell>
          <cell r="B2451" t="str">
            <v>104545080</v>
          </cell>
          <cell r="C2451" t="str">
            <v>KG</v>
          </cell>
          <cell r="D2451" t="str">
            <v>KG</v>
          </cell>
          <cell r="E2451" t="str">
            <v>HAWA</v>
          </cell>
          <cell r="F2451" t="str">
            <v>350</v>
          </cell>
          <cell r="G2451">
            <v>1</v>
          </cell>
        </row>
        <row r="2452">
          <cell r="A2452" t="str">
            <v>104545080-UN</v>
          </cell>
          <cell r="B2452" t="str">
            <v>104545080</v>
          </cell>
          <cell r="C2452" t="str">
            <v>UN</v>
          </cell>
          <cell r="D2452" t="str">
            <v>KG</v>
          </cell>
          <cell r="E2452" t="str">
            <v>HAWA</v>
          </cell>
          <cell r="F2452" t="str">
            <v>350</v>
          </cell>
          <cell r="G2452">
            <v>45</v>
          </cell>
        </row>
        <row r="2453">
          <cell r="A2453" t="str">
            <v>104545090-CJ</v>
          </cell>
          <cell r="B2453" t="str">
            <v>104545090</v>
          </cell>
          <cell r="C2453" t="str">
            <v>CJ</v>
          </cell>
          <cell r="D2453" t="str">
            <v>KG</v>
          </cell>
          <cell r="E2453" t="str">
            <v>HAWA</v>
          </cell>
          <cell r="F2453" t="str">
            <v>350</v>
          </cell>
          <cell r="G2453">
            <v>18</v>
          </cell>
        </row>
        <row r="2454">
          <cell r="A2454" t="str">
            <v>104545090-KG</v>
          </cell>
          <cell r="B2454" t="str">
            <v>104545090</v>
          </cell>
          <cell r="C2454" t="str">
            <v>KG</v>
          </cell>
          <cell r="D2454" t="str">
            <v>KG</v>
          </cell>
          <cell r="E2454" t="str">
            <v>HAWA</v>
          </cell>
          <cell r="F2454" t="str">
            <v>350</v>
          </cell>
          <cell r="G2454">
            <v>1</v>
          </cell>
        </row>
        <row r="2455">
          <cell r="A2455" t="str">
            <v>104545100-C05</v>
          </cell>
          <cell r="B2455" t="str">
            <v>104545100</v>
          </cell>
          <cell r="C2455" t="str">
            <v>C05</v>
          </cell>
          <cell r="D2455" t="str">
            <v>KG</v>
          </cell>
          <cell r="E2455" t="str">
            <v>HAWA</v>
          </cell>
          <cell r="F2455" t="str">
            <v>350</v>
          </cell>
          <cell r="G2455">
            <v>5</v>
          </cell>
        </row>
        <row r="2456">
          <cell r="A2456" t="str">
            <v>104545100-KG</v>
          </cell>
          <cell r="B2456" t="str">
            <v>104545100</v>
          </cell>
          <cell r="C2456" t="str">
            <v>KG</v>
          </cell>
          <cell r="D2456" t="str">
            <v>KG</v>
          </cell>
          <cell r="E2456" t="str">
            <v>HAWA</v>
          </cell>
          <cell r="F2456" t="str">
            <v>350</v>
          </cell>
          <cell r="G2456">
            <v>1</v>
          </cell>
        </row>
        <row r="2457">
          <cell r="A2457" t="str">
            <v>104545120-C20</v>
          </cell>
          <cell r="B2457" t="str">
            <v>104545120</v>
          </cell>
          <cell r="C2457" t="str">
            <v>C20</v>
          </cell>
          <cell r="D2457" t="str">
            <v>UN</v>
          </cell>
          <cell r="E2457" t="str">
            <v>HAWA</v>
          </cell>
          <cell r="F2457" t="str">
            <v>350</v>
          </cell>
          <cell r="G2457">
            <v>20</v>
          </cell>
        </row>
        <row r="2458">
          <cell r="A2458" t="str">
            <v>104545120-UN</v>
          </cell>
          <cell r="B2458" t="str">
            <v>104545120</v>
          </cell>
          <cell r="C2458" t="str">
            <v>UN</v>
          </cell>
          <cell r="D2458" t="str">
            <v>UN</v>
          </cell>
          <cell r="E2458" t="str">
            <v>HAWA</v>
          </cell>
          <cell r="F2458" t="str">
            <v>350</v>
          </cell>
          <cell r="G2458">
            <v>1</v>
          </cell>
        </row>
        <row r="2459">
          <cell r="A2459" t="str">
            <v>104545130-C08</v>
          </cell>
          <cell r="B2459" t="str">
            <v>104545130</v>
          </cell>
          <cell r="C2459" t="str">
            <v>C08</v>
          </cell>
          <cell r="D2459" t="str">
            <v>UN</v>
          </cell>
          <cell r="E2459" t="str">
            <v>HAWA</v>
          </cell>
          <cell r="F2459" t="str">
            <v>350</v>
          </cell>
          <cell r="G2459">
            <v>8</v>
          </cell>
        </row>
        <row r="2460">
          <cell r="A2460" t="str">
            <v>104545130-UN</v>
          </cell>
          <cell r="B2460" t="str">
            <v>104545130</v>
          </cell>
          <cell r="C2460" t="str">
            <v>UN</v>
          </cell>
          <cell r="D2460" t="str">
            <v>UN</v>
          </cell>
          <cell r="E2460" t="str">
            <v>HAWA</v>
          </cell>
          <cell r="F2460" t="str">
            <v>350</v>
          </cell>
          <cell r="G2460">
            <v>1</v>
          </cell>
        </row>
        <row r="2461">
          <cell r="A2461" t="str">
            <v>104545140-C10</v>
          </cell>
          <cell r="B2461" t="str">
            <v>104545140</v>
          </cell>
          <cell r="C2461" t="str">
            <v>C10</v>
          </cell>
          <cell r="D2461" t="str">
            <v>UN</v>
          </cell>
          <cell r="E2461" t="str">
            <v>HAWA</v>
          </cell>
          <cell r="F2461" t="str">
            <v>350</v>
          </cell>
          <cell r="G2461">
            <v>10</v>
          </cell>
        </row>
        <row r="2462">
          <cell r="A2462" t="str">
            <v>104545140-UN</v>
          </cell>
          <cell r="B2462" t="str">
            <v>104545140</v>
          </cell>
          <cell r="C2462" t="str">
            <v>UN</v>
          </cell>
          <cell r="D2462" t="str">
            <v>UN</v>
          </cell>
          <cell r="E2462" t="str">
            <v>HAWA</v>
          </cell>
          <cell r="F2462" t="str">
            <v>350</v>
          </cell>
          <cell r="G2462">
            <v>1</v>
          </cell>
        </row>
        <row r="2463">
          <cell r="A2463" t="str">
            <v>104545150-C10</v>
          </cell>
          <cell r="B2463" t="str">
            <v>104545150</v>
          </cell>
          <cell r="C2463" t="str">
            <v>C10</v>
          </cell>
          <cell r="D2463" t="str">
            <v>UN</v>
          </cell>
          <cell r="E2463" t="str">
            <v>HAWA</v>
          </cell>
          <cell r="F2463" t="str">
            <v>350</v>
          </cell>
          <cell r="G2463">
            <v>10</v>
          </cell>
        </row>
        <row r="2464">
          <cell r="A2464" t="str">
            <v>104545150-UN</v>
          </cell>
          <cell r="B2464" t="str">
            <v>104545150</v>
          </cell>
          <cell r="C2464" t="str">
            <v>UN</v>
          </cell>
          <cell r="D2464" t="str">
            <v>UN</v>
          </cell>
          <cell r="E2464" t="str">
            <v>HAWA</v>
          </cell>
          <cell r="F2464" t="str">
            <v>350</v>
          </cell>
          <cell r="G2464">
            <v>1</v>
          </cell>
        </row>
        <row r="2465">
          <cell r="A2465" t="str">
            <v>104545160-C10</v>
          </cell>
          <cell r="B2465" t="str">
            <v>104545160</v>
          </cell>
          <cell r="C2465" t="str">
            <v>C10</v>
          </cell>
          <cell r="D2465" t="str">
            <v>UN</v>
          </cell>
          <cell r="E2465" t="str">
            <v>HAWA</v>
          </cell>
          <cell r="F2465" t="str">
            <v>350</v>
          </cell>
          <cell r="G2465">
            <v>10</v>
          </cell>
        </row>
        <row r="2466">
          <cell r="A2466" t="str">
            <v>104545160-UN</v>
          </cell>
          <cell r="B2466" t="str">
            <v>104545160</v>
          </cell>
          <cell r="C2466" t="str">
            <v>UN</v>
          </cell>
          <cell r="D2466" t="str">
            <v>UN</v>
          </cell>
          <cell r="E2466" t="str">
            <v>HAWA</v>
          </cell>
          <cell r="F2466" t="str">
            <v>350</v>
          </cell>
          <cell r="G2466">
            <v>1</v>
          </cell>
        </row>
        <row r="2467">
          <cell r="A2467" t="str">
            <v>104545170-C50</v>
          </cell>
          <cell r="B2467" t="str">
            <v>104545170</v>
          </cell>
          <cell r="C2467" t="str">
            <v>C50</v>
          </cell>
          <cell r="D2467" t="str">
            <v>UN</v>
          </cell>
          <cell r="E2467" t="str">
            <v>HAWA</v>
          </cell>
          <cell r="F2467" t="str">
            <v>350</v>
          </cell>
          <cell r="G2467">
            <v>50</v>
          </cell>
        </row>
        <row r="2468">
          <cell r="A2468" t="str">
            <v>104545170-UN</v>
          </cell>
          <cell r="B2468" t="str">
            <v>104545170</v>
          </cell>
          <cell r="C2468" t="str">
            <v>UN</v>
          </cell>
          <cell r="D2468" t="str">
            <v>UN</v>
          </cell>
          <cell r="E2468" t="str">
            <v>HAWA</v>
          </cell>
          <cell r="F2468" t="str">
            <v>350</v>
          </cell>
          <cell r="G2468">
            <v>1</v>
          </cell>
        </row>
        <row r="2469">
          <cell r="A2469" t="str">
            <v>104545180-UN</v>
          </cell>
          <cell r="B2469" t="str">
            <v>104545180</v>
          </cell>
          <cell r="C2469" t="str">
            <v>UN</v>
          </cell>
          <cell r="D2469" t="str">
            <v>UN</v>
          </cell>
          <cell r="E2469" t="str">
            <v>HAWA</v>
          </cell>
          <cell r="F2469" t="str">
            <v>350</v>
          </cell>
          <cell r="G2469">
            <v>1</v>
          </cell>
        </row>
        <row r="2470">
          <cell r="A2470" t="str">
            <v>104545190-UN</v>
          </cell>
          <cell r="B2470" t="str">
            <v>104545190</v>
          </cell>
          <cell r="C2470" t="str">
            <v>UN</v>
          </cell>
          <cell r="D2470" t="str">
            <v>UN</v>
          </cell>
          <cell r="E2470" t="str">
            <v>HAWA</v>
          </cell>
          <cell r="F2470" t="str">
            <v>350</v>
          </cell>
          <cell r="G2470">
            <v>1</v>
          </cell>
        </row>
        <row r="2471">
          <cell r="A2471" t="str">
            <v>104545200-UN</v>
          </cell>
          <cell r="B2471" t="str">
            <v>104545200</v>
          </cell>
          <cell r="C2471" t="str">
            <v>UN</v>
          </cell>
          <cell r="D2471" t="str">
            <v>UN</v>
          </cell>
          <cell r="E2471" t="str">
            <v>HAWA</v>
          </cell>
          <cell r="F2471" t="str">
            <v>350</v>
          </cell>
          <cell r="G2471">
            <v>1</v>
          </cell>
        </row>
        <row r="2472">
          <cell r="A2472" t="str">
            <v>104545210-UN</v>
          </cell>
          <cell r="B2472" t="str">
            <v>104545210</v>
          </cell>
          <cell r="C2472" t="str">
            <v>UN</v>
          </cell>
          <cell r="D2472" t="str">
            <v>UN</v>
          </cell>
          <cell r="E2472" t="str">
            <v>HAWA</v>
          </cell>
          <cell r="F2472" t="str">
            <v>350</v>
          </cell>
          <cell r="G2472">
            <v>1</v>
          </cell>
        </row>
        <row r="2473">
          <cell r="A2473" t="str">
            <v>104545210-V00</v>
          </cell>
          <cell r="B2473" t="str">
            <v>104545210</v>
          </cell>
          <cell r="C2473" t="str">
            <v>V00</v>
          </cell>
          <cell r="D2473" t="str">
            <v>UN</v>
          </cell>
          <cell r="E2473" t="str">
            <v>HAWA</v>
          </cell>
          <cell r="F2473" t="str">
            <v>350</v>
          </cell>
          <cell r="G2473">
            <v>500</v>
          </cell>
        </row>
        <row r="2474">
          <cell r="A2474" t="str">
            <v>104545220-C06</v>
          </cell>
          <cell r="B2474" t="str">
            <v>104545220</v>
          </cell>
          <cell r="C2474" t="str">
            <v>C06</v>
          </cell>
          <cell r="D2474" t="str">
            <v>UN</v>
          </cell>
          <cell r="E2474" t="str">
            <v>HAWA</v>
          </cell>
          <cell r="F2474" t="str">
            <v>350</v>
          </cell>
          <cell r="G2474">
            <v>6</v>
          </cell>
        </row>
        <row r="2475">
          <cell r="A2475" t="str">
            <v>104545220-UN</v>
          </cell>
          <cell r="B2475" t="str">
            <v>104545220</v>
          </cell>
          <cell r="C2475" t="str">
            <v>UN</v>
          </cell>
          <cell r="D2475" t="str">
            <v>UN</v>
          </cell>
          <cell r="E2475" t="str">
            <v>HAWA</v>
          </cell>
          <cell r="F2475" t="str">
            <v>350</v>
          </cell>
          <cell r="G2475">
            <v>1</v>
          </cell>
        </row>
        <row r="2476">
          <cell r="A2476" t="str">
            <v>104545230-C04</v>
          </cell>
          <cell r="B2476" t="str">
            <v>104545230</v>
          </cell>
          <cell r="C2476" t="str">
            <v>C04</v>
          </cell>
          <cell r="D2476" t="str">
            <v>UN</v>
          </cell>
          <cell r="E2476" t="str">
            <v>HAWA</v>
          </cell>
          <cell r="F2476" t="str">
            <v>350</v>
          </cell>
          <cell r="G2476">
            <v>4</v>
          </cell>
        </row>
        <row r="2477">
          <cell r="A2477" t="str">
            <v>104545230-UN</v>
          </cell>
          <cell r="B2477" t="str">
            <v>104545230</v>
          </cell>
          <cell r="C2477" t="str">
            <v>UN</v>
          </cell>
          <cell r="D2477" t="str">
            <v>UN</v>
          </cell>
          <cell r="E2477" t="str">
            <v>HAWA</v>
          </cell>
          <cell r="F2477" t="str">
            <v>350</v>
          </cell>
          <cell r="G2477">
            <v>1</v>
          </cell>
        </row>
        <row r="2478">
          <cell r="A2478" t="str">
            <v>104545240-C10</v>
          </cell>
          <cell r="B2478" t="str">
            <v>104545240</v>
          </cell>
          <cell r="C2478" t="str">
            <v>C10</v>
          </cell>
          <cell r="D2478" t="str">
            <v>UN</v>
          </cell>
          <cell r="E2478" t="str">
            <v>HAWA</v>
          </cell>
          <cell r="F2478" t="str">
            <v>350</v>
          </cell>
          <cell r="G2478">
            <v>10</v>
          </cell>
        </row>
        <row r="2479">
          <cell r="A2479" t="str">
            <v>104545240-UN</v>
          </cell>
          <cell r="B2479" t="str">
            <v>104545240</v>
          </cell>
          <cell r="C2479" t="str">
            <v>UN</v>
          </cell>
          <cell r="D2479" t="str">
            <v>UN</v>
          </cell>
          <cell r="E2479" t="str">
            <v>HAWA</v>
          </cell>
          <cell r="F2479" t="str">
            <v>350</v>
          </cell>
          <cell r="G2479">
            <v>1</v>
          </cell>
        </row>
        <row r="2480">
          <cell r="A2480" t="str">
            <v>104545250-C03</v>
          </cell>
          <cell r="B2480" t="str">
            <v>104545250</v>
          </cell>
          <cell r="C2480" t="str">
            <v>C03</v>
          </cell>
          <cell r="D2480" t="str">
            <v>UN</v>
          </cell>
          <cell r="E2480" t="str">
            <v>HAWA</v>
          </cell>
          <cell r="F2480" t="str">
            <v>350</v>
          </cell>
          <cell r="G2480">
            <v>3</v>
          </cell>
        </row>
        <row r="2481">
          <cell r="A2481" t="str">
            <v>104545250-UN</v>
          </cell>
          <cell r="B2481" t="str">
            <v>104545250</v>
          </cell>
          <cell r="C2481" t="str">
            <v>UN</v>
          </cell>
          <cell r="D2481" t="str">
            <v>UN</v>
          </cell>
          <cell r="E2481" t="str">
            <v>HAWA</v>
          </cell>
          <cell r="F2481" t="str">
            <v>350</v>
          </cell>
          <cell r="G2481">
            <v>1</v>
          </cell>
        </row>
        <row r="2482">
          <cell r="A2482" t="str">
            <v>104545260-2Q</v>
          </cell>
          <cell r="B2482" t="str">
            <v>104545260</v>
          </cell>
          <cell r="C2482" t="str">
            <v>2Q</v>
          </cell>
          <cell r="D2482" t="str">
            <v>UN</v>
          </cell>
          <cell r="E2482" t="str">
            <v>HAWA</v>
          </cell>
          <cell r="F2482" t="str">
            <v>350</v>
          </cell>
          <cell r="G2482">
            <v>2000</v>
          </cell>
        </row>
        <row r="2483">
          <cell r="A2483" t="str">
            <v>104545260-UN</v>
          </cell>
          <cell r="B2483" t="str">
            <v>104545260</v>
          </cell>
          <cell r="C2483" t="str">
            <v>UN</v>
          </cell>
          <cell r="D2483" t="str">
            <v>UN</v>
          </cell>
          <cell r="E2483" t="str">
            <v>HAWA</v>
          </cell>
          <cell r="F2483" t="str">
            <v>350</v>
          </cell>
          <cell r="G2483">
            <v>1</v>
          </cell>
        </row>
        <row r="2484">
          <cell r="A2484" t="str">
            <v>104545270-1Q</v>
          </cell>
          <cell r="B2484" t="str">
            <v>104545270</v>
          </cell>
          <cell r="C2484" t="str">
            <v>1Q</v>
          </cell>
          <cell r="D2484" t="str">
            <v>UN</v>
          </cell>
          <cell r="E2484" t="str">
            <v>HAWA</v>
          </cell>
          <cell r="F2484" t="str">
            <v>350</v>
          </cell>
          <cell r="G2484">
            <v>1000</v>
          </cell>
        </row>
        <row r="2485">
          <cell r="A2485" t="str">
            <v>104545270-UN</v>
          </cell>
          <cell r="B2485" t="str">
            <v>104545270</v>
          </cell>
          <cell r="C2485" t="str">
            <v>UN</v>
          </cell>
          <cell r="D2485" t="str">
            <v>UN</v>
          </cell>
          <cell r="E2485" t="str">
            <v>HAWA</v>
          </cell>
          <cell r="F2485" t="str">
            <v>350</v>
          </cell>
          <cell r="G2485">
            <v>1</v>
          </cell>
        </row>
        <row r="2486">
          <cell r="A2486" t="str">
            <v>104545280-C12</v>
          </cell>
          <cell r="B2486" t="str">
            <v>104545280</v>
          </cell>
          <cell r="C2486" t="str">
            <v>C12</v>
          </cell>
          <cell r="D2486" t="str">
            <v>UN</v>
          </cell>
          <cell r="E2486" t="str">
            <v>HAWA</v>
          </cell>
          <cell r="F2486" t="str">
            <v>350</v>
          </cell>
          <cell r="G2486">
            <v>12</v>
          </cell>
        </row>
        <row r="2487">
          <cell r="A2487" t="str">
            <v>104545280-UN</v>
          </cell>
          <cell r="B2487" t="str">
            <v>104545280</v>
          </cell>
          <cell r="C2487" t="str">
            <v>UN</v>
          </cell>
          <cell r="D2487" t="str">
            <v>UN</v>
          </cell>
          <cell r="E2487" t="str">
            <v>HAWA</v>
          </cell>
          <cell r="F2487" t="str">
            <v>350</v>
          </cell>
          <cell r="G2487">
            <v>1</v>
          </cell>
        </row>
        <row r="2488">
          <cell r="A2488" t="str">
            <v>104545290-C10</v>
          </cell>
          <cell r="B2488" t="str">
            <v>104545290</v>
          </cell>
          <cell r="C2488" t="str">
            <v>C10</v>
          </cell>
          <cell r="D2488" t="str">
            <v>UN</v>
          </cell>
          <cell r="E2488" t="str">
            <v>HAWA</v>
          </cell>
          <cell r="F2488" t="str">
            <v>350</v>
          </cell>
          <cell r="G2488">
            <v>10</v>
          </cell>
        </row>
        <row r="2489">
          <cell r="A2489" t="str">
            <v>104545290-UN</v>
          </cell>
          <cell r="B2489" t="str">
            <v>104545290</v>
          </cell>
          <cell r="C2489" t="str">
            <v>UN</v>
          </cell>
          <cell r="D2489" t="str">
            <v>UN</v>
          </cell>
          <cell r="E2489" t="str">
            <v>HAWA</v>
          </cell>
          <cell r="F2489" t="str">
            <v>350</v>
          </cell>
          <cell r="G2489">
            <v>1</v>
          </cell>
        </row>
        <row r="2490">
          <cell r="A2490" t="str">
            <v>104545300-C10</v>
          </cell>
          <cell r="B2490" t="str">
            <v>104545300</v>
          </cell>
          <cell r="C2490" t="str">
            <v>C10</v>
          </cell>
          <cell r="D2490" t="str">
            <v>UN</v>
          </cell>
          <cell r="E2490" t="str">
            <v>HAWA</v>
          </cell>
          <cell r="F2490" t="str">
            <v>350</v>
          </cell>
          <cell r="G2490">
            <v>10</v>
          </cell>
        </row>
        <row r="2491">
          <cell r="A2491" t="str">
            <v>104545300-UN</v>
          </cell>
          <cell r="B2491" t="str">
            <v>104545300</v>
          </cell>
          <cell r="C2491" t="str">
            <v>UN</v>
          </cell>
          <cell r="D2491" t="str">
            <v>UN</v>
          </cell>
          <cell r="E2491" t="str">
            <v>HAWA</v>
          </cell>
          <cell r="F2491" t="str">
            <v>350</v>
          </cell>
          <cell r="G2491">
            <v>1</v>
          </cell>
        </row>
        <row r="2492">
          <cell r="A2492" t="str">
            <v>104545310-C60</v>
          </cell>
          <cell r="B2492" t="str">
            <v>104545310</v>
          </cell>
          <cell r="C2492" t="str">
            <v>C60</v>
          </cell>
          <cell r="D2492" t="str">
            <v>UN</v>
          </cell>
          <cell r="E2492" t="str">
            <v>HAWA</v>
          </cell>
          <cell r="F2492" t="str">
            <v>350</v>
          </cell>
          <cell r="G2492">
            <v>60</v>
          </cell>
        </row>
        <row r="2493">
          <cell r="A2493" t="str">
            <v>104545310-D12</v>
          </cell>
          <cell r="B2493" t="str">
            <v>104545310</v>
          </cell>
          <cell r="C2493" t="str">
            <v>D12</v>
          </cell>
          <cell r="D2493" t="str">
            <v>UN</v>
          </cell>
          <cell r="E2493" t="str">
            <v>HAWA</v>
          </cell>
          <cell r="F2493" t="str">
            <v>350</v>
          </cell>
          <cell r="G2493">
            <v>12</v>
          </cell>
        </row>
        <row r="2494">
          <cell r="A2494" t="str">
            <v>104545310-UN</v>
          </cell>
          <cell r="B2494" t="str">
            <v>104545310</v>
          </cell>
          <cell r="C2494" t="str">
            <v>UN</v>
          </cell>
          <cell r="D2494" t="str">
            <v>UN</v>
          </cell>
          <cell r="E2494" t="str">
            <v>HAWA</v>
          </cell>
          <cell r="F2494" t="str">
            <v>350</v>
          </cell>
          <cell r="G2494">
            <v>1</v>
          </cell>
        </row>
        <row r="2495">
          <cell r="A2495" t="str">
            <v>104545320-CJ</v>
          </cell>
          <cell r="B2495" t="str">
            <v>104545320</v>
          </cell>
          <cell r="C2495" t="str">
            <v>CJ</v>
          </cell>
          <cell r="D2495" t="str">
            <v>CJ</v>
          </cell>
          <cell r="E2495" t="str">
            <v>HAWA</v>
          </cell>
          <cell r="F2495" t="str">
            <v>350</v>
          </cell>
          <cell r="G2495">
            <v>1</v>
          </cell>
        </row>
        <row r="2496">
          <cell r="A2496" t="str">
            <v>104545330-CJ</v>
          </cell>
          <cell r="B2496" t="str">
            <v>104545330</v>
          </cell>
          <cell r="C2496" t="str">
            <v>CJ</v>
          </cell>
          <cell r="D2496" t="str">
            <v>CJ</v>
          </cell>
          <cell r="E2496" t="str">
            <v>HAWA</v>
          </cell>
          <cell r="F2496" t="str">
            <v>350</v>
          </cell>
          <cell r="G2496">
            <v>1</v>
          </cell>
        </row>
        <row r="2497">
          <cell r="A2497" t="str">
            <v>104545340-CJ</v>
          </cell>
          <cell r="B2497" t="str">
            <v>104545340</v>
          </cell>
          <cell r="C2497" t="str">
            <v>CJ</v>
          </cell>
          <cell r="D2497" t="str">
            <v>CJ</v>
          </cell>
          <cell r="E2497" t="str">
            <v>HAWA</v>
          </cell>
          <cell r="F2497" t="str">
            <v>350</v>
          </cell>
          <cell r="G2497">
            <v>1</v>
          </cell>
        </row>
        <row r="2498">
          <cell r="A2498" t="str">
            <v>104545350-C30</v>
          </cell>
          <cell r="B2498" t="str">
            <v>104545350</v>
          </cell>
          <cell r="C2498" t="str">
            <v>C30</v>
          </cell>
          <cell r="D2498" t="str">
            <v>UN</v>
          </cell>
          <cell r="E2498" t="str">
            <v>HAWA</v>
          </cell>
          <cell r="F2498" t="str">
            <v>350</v>
          </cell>
          <cell r="G2498">
            <v>30</v>
          </cell>
        </row>
        <row r="2499">
          <cell r="A2499" t="str">
            <v>104545350-UN</v>
          </cell>
          <cell r="B2499" t="str">
            <v>104545350</v>
          </cell>
          <cell r="C2499" t="str">
            <v>UN</v>
          </cell>
          <cell r="D2499" t="str">
            <v>UN</v>
          </cell>
          <cell r="E2499" t="str">
            <v>HAWA</v>
          </cell>
          <cell r="F2499" t="str">
            <v>350</v>
          </cell>
          <cell r="G2499">
            <v>1</v>
          </cell>
        </row>
        <row r="2500">
          <cell r="A2500" t="str">
            <v>104545360-C12</v>
          </cell>
          <cell r="B2500" t="str">
            <v>104545360</v>
          </cell>
          <cell r="C2500" t="str">
            <v>C12</v>
          </cell>
          <cell r="D2500" t="str">
            <v>UN</v>
          </cell>
          <cell r="E2500" t="str">
            <v>HAWA</v>
          </cell>
          <cell r="F2500" t="str">
            <v>350</v>
          </cell>
          <cell r="G2500">
            <v>12</v>
          </cell>
        </row>
        <row r="2501">
          <cell r="A2501" t="str">
            <v>104545360-UN</v>
          </cell>
          <cell r="B2501" t="str">
            <v>104545360</v>
          </cell>
          <cell r="C2501" t="str">
            <v>UN</v>
          </cell>
          <cell r="D2501" t="str">
            <v>UN</v>
          </cell>
          <cell r="E2501" t="str">
            <v>HAWA</v>
          </cell>
          <cell r="F2501" t="str">
            <v>350</v>
          </cell>
          <cell r="G2501">
            <v>1</v>
          </cell>
        </row>
        <row r="2502">
          <cell r="A2502" t="str">
            <v>104545370-C10</v>
          </cell>
          <cell r="B2502" t="str">
            <v>104545370</v>
          </cell>
          <cell r="C2502" t="str">
            <v>C10</v>
          </cell>
          <cell r="D2502" t="str">
            <v>UN</v>
          </cell>
          <cell r="E2502" t="str">
            <v>HAWA</v>
          </cell>
          <cell r="F2502" t="str">
            <v>350</v>
          </cell>
          <cell r="G2502">
            <v>10</v>
          </cell>
        </row>
        <row r="2503">
          <cell r="A2503" t="str">
            <v>104545370-UN</v>
          </cell>
          <cell r="B2503" t="str">
            <v>104545370</v>
          </cell>
          <cell r="C2503" t="str">
            <v>UN</v>
          </cell>
          <cell r="D2503" t="str">
            <v>UN</v>
          </cell>
          <cell r="E2503" t="str">
            <v>HAWA</v>
          </cell>
          <cell r="F2503" t="str">
            <v>350</v>
          </cell>
          <cell r="G2503">
            <v>1</v>
          </cell>
        </row>
        <row r="2504">
          <cell r="A2504" t="str">
            <v>104546880-UN</v>
          </cell>
          <cell r="B2504" t="str">
            <v>104546880</v>
          </cell>
          <cell r="C2504" t="str">
            <v>UN</v>
          </cell>
          <cell r="D2504" t="str">
            <v>UN</v>
          </cell>
          <cell r="E2504" t="str">
            <v>HAWA</v>
          </cell>
          <cell r="F2504" t="str">
            <v>350</v>
          </cell>
          <cell r="G2504">
            <v>1</v>
          </cell>
        </row>
        <row r="2505">
          <cell r="A2505" t="str">
            <v>104546880-Z05</v>
          </cell>
          <cell r="B2505" t="str">
            <v>104546880</v>
          </cell>
          <cell r="C2505" t="str">
            <v>Z05</v>
          </cell>
          <cell r="D2505" t="str">
            <v>UN</v>
          </cell>
          <cell r="E2505" t="str">
            <v>HAWA</v>
          </cell>
          <cell r="F2505" t="str">
            <v>350</v>
          </cell>
          <cell r="G2505">
            <v>105</v>
          </cell>
        </row>
        <row r="2506">
          <cell r="A2506" t="str">
            <v>104546900-UN</v>
          </cell>
          <cell r="B2506" t="str">
            <v>104546900</v>
          </cell>
          <cell r="C2506" t="str">
            <v>UN</v>
          </cell>
          <cell r="D2506" t="str">
            <v>UN</v>
          </cell>
          <cell r="E2506" t="str">
            <v>HAWA</v>
          </cell>
          <cell r="F2506" t="str">
            <v>350</v>
          </cell>
          <cell r="G2506">
            <v>1</v>
          </cell>
        </row>
        <row r="2507">
          <cell r="A2507" t="str">
            <v>104546900-Y10</v>
          </cell>
          <cell r="B2507" t="str">
            <v>104546900</v>
          </cell>
          <cell r="C2507" t="str">
            <v>Y10</v>
          </cell>
          <cell r="D2507" t="str">
            <v>UN</v>
          </cell>
          <cell r="E2507" t="str">
            <v>HAWA</v>
          </cell>
          <cell r="F2507" t="str">
            <v>350</v>
          </cell>
          <cell r="G2507">
            <v>210</v>
          </cell>
        </row>
        <row r="2508">
          <cell r="A2508" t="str">
            <v>104546910-UN</v>
          </cell>
          <cell r="B2508" t="str">
            <v>104546910</v>
          </cell>
          <cell r="C2508" t="str">
            <v>UN</v>
          </cell>
          <cell r="D2508" t="str">
            <v>UN</v>
          </cell>
          <cell r="E2508" t="str">
            <v>HAWA</v>
          </cell>
          <cell r="F2508" t="str">
            <v>350</v>
          </cell>
          <cell r="G2508">
            <v>1</v>
          </cell>
        </row>
        <row r="2509">
          <cell r="A2509" t="str">
            <v>104546910-Z40</v>
          </cell>
          <cell r="B2509" t="str">
            <v>104546910</v>
          </cell>
          <cell r="C2509" t="str">
            <v>Z40</v>
          </cell>
          <cell r="D2509" t="str">
            <v>UN</v>
          </cell>
          <cell r="E2509" t="str">
            <v>HAWA</v>
          </cell>
          <cell r="F2509" t="str">
            <v>350</v>
          </cell>
          <cell r="G2509">
            <v>140</v>
          </cell>
        </row>
        <row r="2510">
          <cell r="A2510" t="str">
            <v>104546920-D06</v>
          </cell>
          <cell r="B2510" t="str">
            <v>104546920</v>
          </cell>
          <cell r="C2510" t="str">
            <v>D06</v>
          </cell>
          <cell r="D2510" t="str">
            <v>UN</v>
          </cell>
          <cell r="E2510" t="str">
            <v>HAWA</v>
          </cell>
          <cell r="F2510" t="str">
            <v>350</v>
          </cell>
          <cell r="G2510">
            <v>6</v>
          </cell>
        </row>
        <row r="2511">
          <cell r="A2511" t="str">
            <v>104546920-UN</v>
          </cell>
          <cell r="B2511" t="str">
            <v>104546920</v>
          </cell>
          <cell r="C2511" t="str">
            <v>UN</v>
          </cell>
          <cell r="D2511" t="str">
            <v>UN</v>
          </cell>
          <cell r="E2511" t="str">
            <v>HAWA</v>
          </cell>
          <cell r="F2511" t="str">
            <v>350</v>
          </cell>
          <cell r="G2511">
            <v>1</v>
          </cell>
        </row>
        <row r="2512">
          <cell r="A2512" t="str">
            <v>104546930-D06</v>
          </cell>
          <cell r="B2512" t="str">
            <v>104546930</v>
          </cell>
          <cell r="C2512" t="str">
            <v>D06</v>
          </cell>
          <cell r="D2512" t="str">
            <v>UN</v>
          </cell>
          <cell r="E2512" t="str">
            <v>HAWA</v>
          </cell>
          <cell r="F2512" t="str">
            <v>350</v>
          </cell>
          <cell r="G2512">
            <v>6</v>
          </cell>
        </row>
        <row r="2513">
          <cell r="A2513" t="str">
            <v>104546930-UN</v>
          </cell>
          <cell r="B2513" t="str">
            <v>104546930</v>
          </cell>
          <cell r="C2513" t="str">
            <v>UN</v>
          </cell>
          <cell r="D2513" t="str">
            <v>UN</v>
          </cell>
          <cell r="E2513" t="str">
            <v>HAWA</v>
          </cell>
          <cell r="F2513" t="str">
            <v>350</v>
          </cell>
          <cell r="G2513">
            <v>1</v>
          </cell>
        </row>
        <row r="2514">
          <cell r="A2514" t="str">
            <v>104546940-D06</v>
          </cell>
          <cell r="B2514" t="str">
            <v>104546940</v>
          </cell>
          <cell r="C2514" t="str">
            <v>D06</v>
          </cell>
          <cell r="D2514" t="str">
            <v>UN</v>
          </cell>
          <cell r="E2514" t="str">
            <v>HAWA</v>
          </cell>
          <cell r="F2514" t="str">
            <v>350</v>
          </cell>
          <cell r="G2514">
            <v>6</v>
          </cell>
        </row>
        <row r="2515">
          <cell r="A2515" t="str">
            <v>104546940-UN</v>
          </cell>
          <cell r="B2515" t="str">
            <v>104546940</v>
          </cell>
          <cell r="C2515" t="str">
            <v>UN</v>
          </cell>
          <cell r="D2515" t="str">
            <v>UN</v>
          </cell>
          <cell r="E2515" t="str">
            <v>HAWA</v>
          </cell>
          <cell r="F2515" t="str">
            <v>350</v>
          </cell>
          <cell r="G2515">
            <v>1</v>
          </cell>
        </row>
        <row r="2516">
          <cell r="A2516" t="str">
            <v>104546950-CJ</v>
          </cell>
          <cell r="B2516" t="str">
            <v>104546950</v>
          </cell>
          <cell r="C2516" t="str">
            <v>CJ</v>
          </cell>
          <cell r="D2516" t="str">
            <v>CJ</v>
          </cell>
          <cell r="E2516" t="str">
            <v>HAWA</v>
          </cell>
          <cell r="F2516" t="str">
            <v>350</v>
          </cell>
          <cell r="G2516">
            <v>1</v>
          </cell>
        </row>
        <row r="2517">
          <cell r="A2517" t="str">
            <v>104546960-C10</v>
          </cell>
          <cell r="B2517" t="str">
            <v>104546960</v>
          </cell>
          <cell r="C2517" t="str">
            <v>C10</v>
          </cell>
          <cell r="D2517" t="str">
            <v>UN</v>
          </cell>
          <cell r="E2517" t="str">
            <v>HAWA</v>
          </cell>
          <cell r="F2517" t="str">
            <v>350</v>
          </cell>
          <cell r="G2517">
            <v>10</v>
          </cell>
        </row>
        <row r="2518">
          <cell r="A2518" t="str">
            <v>104546960-UN</v>
          </cell>
          <cell r="B2518" t="str">
            <v>104546960</v>
          </cell>
          <cell r="C2518" t="str">
            <v>UN</v>
          </cell>
          <cell r="D2518" t="str">
            <v>UN</v>
          </cell>
          <cell r="E2518" t="str">
            <v>HAWA</v>
          </cell>
          <cell r="F2518" t="str">
            <v>350</v>
          </cell>
          <cell r="G2518">
            <v>1</v>
          </cell>
        </row>
        <row r="2519">
          <cell r="A2519" t="str">
            <v>104546970-C04</v>
          </cell>
          <cell r="B2519" t="str">
            <v>104546970</v>
          </cell>
          <cell r="C2519" t="str">
            <v>C04</v>
          </cell>
          <cell r="D2519" t="str">
            <v>UN</v>
          </cell>
          <cell r="E2519" t="str">
            <v>HAWA</v>
          </cell>
          <cell r="F2519" t="str">
            <v>350</v>
          </cell>
          <cell r="G2519">
            <v>4</v>
          </cell>
        </row>
        <row r="2520">
          <cell r="A2520" t="str">
            <v>104546970-UN</v>
          </cell>
          <cell r="B2520" t="str">
            <v>104546970</v>
          </cell>
          <cell r="C2520" t="str">
            <v>UN</v>
          </cell>
          <cell r="D2520" t="str">
            <v>UN</v>
          </cell>
          <cell r="E2520" t="str">
            <v>HAWA</v>
          </cell>
          <cell r="F2520" t="str">
            <v>350</v>
          </cell>
          <cell r="G2520">
            <v>1</v>
          </cell>
        </row>
        <row r="2521">
          <cell r="A2521" t="str">
            <v>104546980-C10</v>
          </cell>
          <cell r="B2521" t="str">
            <v>104546980</v>
          </cell>
          <cell r="C2521" t="str">
            <v>C10</v>
          </cell>
          <cell r="D2521" t="str">
            <v>UN</v>
          </cell>
          <cell r="E2521" t="str">
            <v>HAWA</v>
          </cell>
          <cell r="F2521" t="str">
            <v>350</v>
          </cell>
          <cell r="G2521">
            <v>10</v>
          </cell>
        </row>
        <row r="2522">
          <cell r="A2522" t="str">
            <v>104546980-UN</v>
          </cell>
          <cell r="B2522" t="str">
            <v>104546980</v>
          </cell>
          <cell r="C2522" t="str">
            <v>UN</v>
          </cell>
          <cell r="D2522" t="str">
            <v>UN</v>
          </cell>
          <cell r="E2522" t="str">
            <v>HAWA</v>
          </cell>
          <cell r="F2522" t="str">
            <v>350</v>
          </cell>
          <cell r="G2522">
            <v>1</v>
          </cell>
        </row>
        <row r="2523">
          <cell r="A2523" t="str">
            <v>104546990-C80</v>
          </cell>
          <cell r="B2523" t="str">
            <v>104546990</v>
          </cell>
          <cell r="C2523" t="str">
            <v>C80</v>
          </cell>
          <cell r="D2523" t="str">
            <v>UN</v>
          </cell>
          <cell r="E2523" t="str">
            <v>HAWA</v>
          </cell>
          <cell r="F2523" t="str">
            <v>350</v>
          </cell>
          <cell r="G2523">
            <v>80</v>
          </cell>
        </row>
        <row r="2524">
          <cell r="A2524" t="str">
            <v>104546990-UN</v>
          </cell>
          <cell r="B2524" t="str">
            <v>104546990</v>
          </cell>
          <cell r="C2524" t="str">
            <v>UN</v>
          </cell>
          <cell r="D2524" t="str">
            <v>UN</v>
          </cell>
          <cell r="E2524" t="str">
            <v>HAWA</v>
          </cell>
          <cell r="F2524" t="str">
            <v>350</v>
          </cell>
          <cell r="G2524">
            <v>1</v>
          </cell>
        </row>
        <row r="2525">
          <cell r="A2525" t="str">
            <v>104547000-C20</v>
          </cell>
          <cell r="B2525" t="str">
            <v>104547000</v>
          </cell>
          <cell r="C2525" t="str">
            <v>C20</v>
          </cell>
          <cell r="D2525" t="str">
            <v>UN</v>
          </cell>
          <cell r="E2525" t="str">
            <v>HAWA</v>
          </cell>
          <cell r="F2525" t="str">
            <v>350</v>
          </cell>
          <cell r="G2525">
            <v>20</v>
          </cell>
        </row>
        <row r="2526">
          <cell r="A2526" t="str">
            <v>104547000-UN</v>
          </cell>
          <cell r="B2526" t="str">
            <v>104547000</v>
          </cell>
          <cell r="C2526" t="str">
            <v>UN</v>
          </cell>
          <cell r="D2526" t="str">
            <v>UN</v>
          </cell>
          <cell r="E2526" t="str">
            <v>HAWA</v>
          </cell>
          <cell r="F2526" t="str">
            <v>350</v>
          </cell>
          <cell r="G2526">
            <v>1</v>
          </cell>
        </row>
        <row r="2527">
          <cell r="A2527" t="str">
            <v>104547010-C40</v>
          </cell>
          <cell r="B2527" t="str">
            <v>104547010</v>
          </cell>
          <cell r="C2527" t="str">
            <v>C40</v>
          </cell>
          <cell r="D2527" t="str">
            <v>UN</v>
          </cell>
          <cell r="E2527" t="str">
            <v>HAWA</v>
          </cell>
          <cell r="F2527" t="str">
            <v>350</v>
          </cell>
          <cell r="G2527">
            <v>40</v>
          </cell>
        </row>
        <row r="2528">
          <cell r="A2528" t="str">
            <v>104547010-UN</v>
          </cell>
          <cell r="B2528" t="str">
            <v>104547010</v>
          </cell>
          <cell r="C2528" t="str">
            <v>UN</v>
          </cell>
          <cell r="D2528" t="str">
            <v>UN</v>
          </cell>
          <cell r="E2528" t="str">
            <v>HAWA</v>
          </cell>
          <cell r="F2528" t="str">
            <v>350</v>
          </cell>
          <cell r="G2528">
            <v>1</v>
          </cell>
        </row>
        <row r="2529">
          <cell r="A2529" t="str">
            <v>104547020-CJ</v>
          </cell>
          <cell r="B2529" t="str">
            <v>104547020</v>
          </cell>
          <cell r="C2529" t="str">
            <v>CJ</v>
          </cell>
          <cell r="D2529" t="str">
            <v>KG</v>
          </cell>
          <cell r="E2529" t="str">
            <v>HAWA</v>
          </cell>
          <cell r="F2529" t="str">
            <v>350</v>
          </cell>
          <cell r="G2529">
            <v>10</v>
          </cell>
        </row>
        <row r="2530">
          <cell r="A2530" t="str">
            <v>104547020-KG</v>
          </cell>
          <cell r="B2530" t="str">
            <v>104547020</v>
          </cell>
          <cell r="C2530" t="str">
            <v>KG</v>
          </cell>
          <cell r="D2530" t="str">
            <v>KG</v>
          </cell>
          <cell r="E2530" t="str">
            <v>HAWA</v>
          </cell>
          <cell r="F2530" t="str">
            <v>350</v>
          </cell>
          <cell r="G2530">
            <v>1</v>
          </cell>
        </row>
        <row r="2531">
          <cell r="A2531" t="str">
            <v>104547030-C24</v>
          </cell>
          <cell r="B2531" t="str">
            <v>104547030</v>
          </cell>
          <cell r="C2531" t="str">
            <v>C24</v>
          </cell>
          <cell r="D2531" t="str">
            <v>UN</v>
          </cell>
          <cell r="E2531" t="str">
            <v>HAWA</v>
          </cell>
          <cell r="F2531" t="str">
            <v>350</v>
          </cell>
          <cell r="G2531">
            <v>24</v>
          </cell>
        </row>
        <row r="2532">
          <cell r="A2532" t="str">
            <v>104547030-UN</v>
          </cell>
          <cell r="B2532" t="str">
            <v>104547030</v>
          </cell>
          <cell r="C2532" t="str">
            <v>UN</v>
          </cell>
          <cell r="D2532" t="str">
            <v>UN</v>
          </cell>
          <cell r="E2532" t="str">
            <v>HAWA</v>
          </cell>
          <cell r="F2532" t="str">
            <v>350</v>
          </cell>
          <cell r="G2532">
            <v>1</v>
          </cell>
        </row>
        <row r="2533">
          <cell r="A2533" t="str">
            <v>104547040-C10</v>
          </cell>
          <cell r="B2533" t="str">
            <v>104547040</v>
          </cell>
          <cell r="C2533" t="str">
            <v>C10</v>
          </cell>
          <cell r="D2533" t="str">
            <v>UN</v>
          </cell>
          <cell r="E2533" t="str">
            <v>HAWA</v>
          </cell>
          <cell r="F2533" t="str">
            <v>350</v>
          </cell>
          <cell r="G2533">
            <v>10</v>
          </cell>
        </row>
        <row r="2534">
          <cell r="A2534" t="str">
            <v>104547040-UN</v>
          </cell>
          <cell r="B2534" t="str">
            <v>104547040</v>
          </cell>
          <cell r="C2534" t="str">
            <v>UN</v>
          </cell>
          <cell r="D2534" t="str">
            <v>UN</v>
          </cell>
          <cell r="E2534" t="str">
            <v>HAWA</v>
          </cell>
          <cell r="F2534" t="str">
            <v>350</v>
          </cell>
          <cell r="G2534">
            <v>1</v>
          </cell>
        </row>
        <row r="2535">
          <cell r="A2535" t="str">
            <v>104547050-C27</v>
          </cell>
          <cell r="B2535" t="str">
            <v>104547050</v>
          </cell>
          <cell r="C2535" t="str">
            <v>C27</v>
          </cell>
          <cell r="D2535" t="str">
            <v>UN</v>
          </cell>
          <cell r="E2535" t="str">
            <v>HAWA</v>
          </cell>
          <cell r="F2535" t="str">
            <v>350</v>
          </cell>
          <cell r="G2535">
            <v>27</v>
          </cell>
        </row>
        <row r="2536">
          <cell r="A2536" t="str">
            <v>104547050-UN</v>
          </cell>
          <cell r="B2536" t="str">
            <v>104547050</v>
          </cell>
          <cell r="C2536" t="str">
            <v>UN</v>
          </cell>
          <cell r="D2536" t="str">
            <v>UN</v>
          </cell>
          <cell r="E2536" t="str">
            <v>HAWA</v>
          </cell>
          <cell r="F2536" t="str">
            <v>350</v>
          </cell>
          <cell r="G2536">
            <v>1</v>
          </cell>
        </row>
        <row r="2537">
          <cell r="A2537" t="str">
            <v>104547060-C10</v>
          </cell>
          <cell r="B2537" t="str">
            <v>104547060</v>
          </cell>
          <cell r="C2537" t="str">
            <v>C10</v>
          </cell>
          <cell r="D2537" t="str">
            <v>UN</v>
          </cell>
          <cell r="E2537" t="str">
            <v>HAWA</v>
          </cell>
          <cell r="F2537" t="str">
            <v>350</v>
          </cell>
          <cell r="G2537">
            <v>10</v>
          </cell>
        </row>
        <row r="2538">
          <cell r="A2538" t="str">
            <v>104547060-UN</v>
          </cell>
          <cell r="B2538" t="str">
            <v>104547060</v>
          </cell>
          <cell r="C2538" t="str">
            <v>UN</v>
          </cell>
          <cell r="D2538" t="str">
            <v>UN</v>
          </cell>
          <cell r="E2538" t="str">
            <v>HAWA</v>
          </cell>
          <cell r="F2538" t="str">
            <v>350</v>
          </cell>
          <cell r="G2538">
            <v>1</v>
          </cell>
        </row>
        <row r="2539">
          <cell r="A2539" t="str">
            <v>104547070-C09</v>
          </cell>
          <cell r="B2539" t="str">
            <v>104547070</v>
          </cell>
          <cell r="C2539" t="str">
            <v>C09</v>
          </cell>
          <cell r="D2539" t="str">
            <v>UN</v>
          </cell>
          <cell r="E2539" t="str">
            <v>HAWA</v>
          </cell>
          <cell r="F2539" t="str">
            <v>350</v>
          </cell>
          <cell r="G2539">
            <v>9</v>
          </cell>
        </row>
        <row r="2540">
          <cell r="A2540" t="str">
            <v>104547070-UN</v>
          </cell>
          <cell r="B2540" t="str">
            <v>104547070</v>
          </cell>
          <cell r="C2540" t="str">
            <v>UN</v>
          </cell>
          <cell r="D2540" t="str">
            <v>UN</v>
          </cell>
          <cell r="E2540" t="str">
            <v>HAWA</v>
          </cell>
          <cell r="F2540" t="str">
            <v>350</v>
          </cell>
          <cell r="G2540">
            <v>1</v>
          </cell>
        </row>
        <row r="2541">
          <cell r="A2541" t="str">
            <v>104547080-C12</v>
          </cell>
          <cell r="B2541" t="str">
            <v>104547080</v>
          </cell>
          <cell r="C2541" t="str">
            <v>C12</v>
          </cell>
          <cell r="D2541" t="str">
            <v>UN</v>
          </cell>
          <cell r="E2541" t="str">
            <v>HAWA</v>
          </cell>
          <cell r="F2541" t="str">
            <v>350</v>
          </cell>
          <cell r="G2541">
            <v>12</v>
          </cell>
        </row>
        <row r="2542">
          <cell r="A2542" t="str">
            <v>104547080-UN</v>
          </cell>
          <cell r="B2542" t="str">
            <v>104547080</v>
          </cell>
          <cell r="C2542" t="str">
            <v>UN</v>
          </cell>
          <cell r="D2542" t="str">
            <v>UN</v>
          </cell>
          <cell r="E2542" t="str">
            <v>HAWA</v>
          </cell>
          <cell r="F2542" t="str">
            <v>350</v>
          </cell>
          <cell r="G2542">
            <v>1</v>
          </cell>
        </row>
        <row r="2543">
          <cell r="A2543" t="str">
            <v>104547090-C06</v>
          </cell>
          <cell r="B2543" t="str">
            <v>104547090</v>
          </cell>
          <cell r="C2543" t="str">
            <v>C06</v>
          </cell>
          <cell r="D2543" t="str">
            <v>UN</v>
          </cell>
          <cell r="E2543" t="str">
            <v>HAWA</v>
          </cell>
          <cell r="F2543" t="str">
            <v>350</v>
          </cell>
          <cell r="G2543">
            <v>6</v>
          </cell>
        </row>
        <row r="2544">
          <cell r="A2544" t="str">
            <v>104547090-UN</v>
          </cell>
          <cell r="B2544" t="str">
            <v>104547090</v>
          </cell>
          <cell r="C2544" t="str">
            <v>UN</v>
          </cell>
          <cell r="D2544" t="str">
            <v>UN</v>
          </cell>
          <cell r="E2544" t="str">
            <v>HAWA</v>
          </cell>
          <cell r="F2544" t="str">
            <v>350</v>
          </cell>
          <cell r="G2544">
            <v>1</v>
          </cell>
        </row>
        <row r="2545">
          <cell r="A2545" t="str">
            <v>104547100-C06</v>
          </cell>
          <cell r="B2545" t="str">
            <v>104547100</v>
          </cell>
          <cell r="C2545" t="str">
            <v>C06</v>
          </cell>
          <cell r="D2545" t="str">
            <v>UN</v>
          </cell>
          <cell r="E2545" t="str">
            <v>HAWA</v>
          </cell>
          <cell r="F2545" t="str">
            <v>350</v>
          </cell>
          <cell r="G2545">
            <v>6</v>
          </cell>
        </row>
        <row r="2546">
          <cell r="A2546" t="str">
            <v>104547100-UN</v>
          </cell>
          <cell r="B2546" t="str">
            <v>104547100</v>
          </cell>
          <cell r="C2546" t="str">
            <v>UN</v>
          </cell>
          <cell r="D2546" t="str">
            <v>UN</v>
          </cell>
          <cell r="E2546" t="str">
            <v>HAWA</v>
          </cell>
          <cell r="F2546" t="str">
            <v>350</v>
          </cell>
          <cell r="G2546">
            <v>1</v>
          </cell>
        </row>
        <row r="2547">
          <cell r="A2547" t="str">
            <v>104547110-C06</v>
          </cell>
          <cell r="B2547" t="str">
            <v>104547110</v>
          </cell>
          <cell r="C2547" t="str">
            <v>C06</v>
          </cell>
          <cell r="D2547" t="str">
            <v>UN</v>
          </cell>
          <cell r="E2547" t="str">
            <v>HAWA</v>
          </cell>
          <cell r="F2547" t="str">
            <v>350</v>
          </cell>
          <cell r="G2547">
            <v>6</v>
          </cell>
        </row>
        <row r="2548">
          <cell r="A2548" t="str">
            <v>104547110-UN</v>
          </cell>
          <cell r="B2548" t="str">
            <v>104547110</v>
          </cell>
          <cell r="C2548" t="str">
            <v>UN</v>
          </cell>
          <cell r="D2548" t="str">
            <v>UN</v>
          </cell>
          <cell r="E2548" t="str">
            <v>HAWA</v>
          </cell>
          <cell r="F2548" t="str">
            <v>350</v>
          </cell>
          <cell r="G2548">
            <v>1</v>
          </cell>
        </row>
        <row r="2549">
          <cell r="A2549" t="str">
            <v>104547120-2Q</v>
          </cell>
          <cell r="B2549" t="str">
            <v>104547120</v>
          </cell>
          <cell r="C2549" t="str">
            <v>2Q</v>
          </cell>
          <cell r="D2549" t="str">
            <v>UN</v>
          </cell>
          <cell r="E2549" t="str">
            <v>HAWA</v>
          </cell>
          <cell r="F2549" t="str">
            <v>350</v>
          </cell>
          <cell r="G2549">
            <v>2000</v>
          </cell>
        </row>
        <row r="2550">
          <cell r="A2550" t="str">
            <v>104547120-UN</v>
          </cell>
          <cell r="B2550" t="str">
            <v>104547120</v>
          </cell>
          <cell r="C2550" t="str">
            <v>UN</v>
          </cell>
          <cell r="D2550" t="str">
            <v>UN</v>
          </cell>
          <cell r="E2550" t="str">
            <v>HAWA</v>
          </cell>
          <cell r="F2550" t="str">
            <v>350</v>
          </cell>
          <cell r="G2550">
            <v>1</v>
          </cell>
        </row>
        <row r="2551">
          <cell r="A2551" t="str">
            <v>104547130-2Q</v>
          </cell>
          <cell r="B2551" t="str">
            <v>104547130</v>
          </cell>
          <cell r="C2551" t="str">
            <v>2Q</v>
          </cell>
          <cell r="D2551" t="str">
            <v>UN</v>
          </cell>
          <cell r="E2551" t="str">
            <v>HAWA</v>
          </cell>
          <cell r="F2551" t="str">
            <v>350</v>
          </cell>
          <cell r="G2551">
            <v>2000</v>
          </cell>
        </row>
        <row r="2552">
          <cell r="A2552" t="str">
            <v>104547130-UN</v>
          </cell>
          <cell r="B2552" t="str">
            <v>104547130</v>
          </cell>
          <cell r="C2552" t="str">
            <v>UN</v>
          </cell>
          <cell r="D2552" t="str">
            <v>UN</v>
          </cell>
          <cell r="E2552" t="str">
            <v>HAWA</v>
          </cell>
          <cell r="F2552" t="str">
            <v>350</v>
          </cell>
          <cell r="G2552">
            <v>1</v>
          </cell>
        </row>
        <row r="2553">
          <cell r="A2553" t="str">
            <v>104547140-C10</v>
          </cell>
          <cell r="B2553" t="str">
            <v>104547140</v>
          </cell>
          <cell r="C2553" t="str">
            <v>C10</v>
          </cell>
          <cell r="D2553" t="str">
            <v>UN</v>
          </cell>
          <cell r="E2553" t="str">
            <v>HAWA</v>
          </cell>
          <cell r="F2553" t="str">
            <v>350</v>
          </cell>
          <cell r="G2553">
            <v>10</v>
          </cell>
        </row>
        <row r="2554">
          <cell r="A2554" t="str">
            <v>104547140-UN</v>
          </cell>
          <cell r="B2554" t="str">
            <v>104547140</v>
          </cell>
          <cell r="C2554" t="str">
            <v>UN</v>
          </cell>
          <cell r="D2554" t="str">
            <v>UN</v>
          </cell>
          <cell r="E2554" t="str">
            <v>HAWA</v>
          </cell>
          <cell r="F2554" t="str">
            <v>350</v>
          </cell>
          <cell r="G2554">
            <v>1</v>
          </cell>
        </row>
        <row r="2555">
          <cell r="A2555" t="str">
            <v>104547150-C10</v>
          </cell>
          <cell r="B2555" t="str">
            <v>104547150</v>
          </cell>
          <cell r="C2555" t="str">
            <v>C10</v>
          </cell>
          <cell r="D2555" t="str">
            <v>UN</v>
          </cell>
          <cell r="E2555" t="str">
            <v>HAWA</v>
          </cell>
          <cell r="F2555" t="str">
            <v>350</v>
          </cell>
          <cell r="G2555">
            <v>10</v>
          </cell>
        </row>
        <row r="2556">
          <cell r="A2556" t="str">
            <v>104547150-UN</v>
          </cell>
          <cell r="B2556" t="str">
            <v>104547150</v>
          </cell>
          <cell r="C2556" t="str">
            <v>UN</v>
          </cell>
          <cell r="D2556" t="str">
            <v>UN</v>
          </cell>
          <cell r="E2556" t="str">
            <v>HAWA</v>
          </cell>
          <cell r="F2556" t="str">
            <v>350</v>
          </cell>
          <cell r="G2556">
            <v>1</v>
          </cell>
        </row>
        <row r="2557">
          <cell r="A2557" t="str">
            <v>104547160-C10</v>
          </cell>
          <cell r="B2557" t="str">
            <v>104547160</v>
          </cell>
          <cell r="C2557" t="str">
            <v>C10</v>
          </cell>
          <cell r="D2557" t="str">
            <v>UN</v>
          </cell>
          <cell r="E2557" t="str">
            <v>HAWA</v>
          </cell>
          <cell r="F2557" t="str">
            <v>350</v>
          </cell>
          <cell r="G2557">
            <v>10</v>
          </cell>
        </row>
        <row r="2558">
          <cell r="A2558" t="str">
            <v>104547160-UN</v>
          </cell>
          <cell r="B2558" t="str">
            <v>104547160</v>
          </cell>
          <cell r="C2558" t="str">
            <v>UN</v>
          </cell>
          <cell r="D2558" t="str">
            <v>UN</v>
          </cell>
          <cell r="E2558" t="str">
            <v>HAWA</v>
          </cell>
          <cell r="F2558" t="str">
            <v>350</v>
          </cell>
          <cell r="G2558">
            <v>1</v>
          </cell>
        </row>
        <row r="2559">
          <cell r="A2559" t="str">
            <v>104547170-C10</v>
          </cell>
          <cell r="B2559" t="str">
            <v>104547170</v>
          </cell>
          <cell r="C2559" t="str">
            <v>C10</v>
          </cell>
          <cell r="D2559" t="str">
            <v>UN</v>
          </cell>
          <cell r="E2559" t="str">
            <v>HAWA</v>
          </cell>
          <cell r="F2559" t="str">
            <v>350</v>
          </cell>
          <cell r="G2559">
            <v>10</v>
          </cell>
        </row>
        <row r="2560">
          <cell r="A2560" t="str">
            <v>104547170-UN</v>
          </cell>
          <cell r="B2560" t="str">
            <v>104547170</v>
          </cell>
          <cell r="C2560" t="str">
            <v>UN</v>
          </cell>
          <cell r="D2560" t="str">
            <v>UN</v>
          </cell>
          <cell r="E2560" t="str">
            <v>HAWA</v>
          </cell>
          <cell r="F2560" t="str">
            <v>350</v>
          </cell>
          <cell r="G2560">
            <v>1</v>
          </cell>
        </row>
        <row r="2561">
          <cell r="A2561" t="str">
            <v>104547180-C10</v>
          </cell>
          <cell r="B2561" t="str">
            <v>104547180</v>
          </cell>
          <cell r="C2561" t="str">
            <v>C10</v>
          </cell>
          <cell r="D2561" t="str">
            <v>UN</v>
          </cell>
          <cell r="E2561" t="str">
            <v>HAWA</v>
          </cell>
          <cell r="F2561" t="str">
            <v>350</v>
          </cell>
          <cell r="G2561">
            <v>10</v>
          </cell>
        </row>
        <row r="2562">
          <cell r="A2562" t="str">
            <v>104547180-UN</v>
          </cell>
          <cell r="B2562" t="str">
            <v>104547180</v>
          </cell>
          <cell r="C2562" t="str">
            <v>UN</v>
          </cell>
          <cell r="D2562" t="str">
            <v>UN</v>
          </cell>
          <cell r="E2562" t="str">
            <v>HAWA</v>
          </cell>
          <cell r="F2562" t="str">
            <v>350</v>
          </cell>
          <cell r="G2562">
            <v>1</v>
          </cell>
        </row>
        <row r="2563">
          <cell r="A2563" t="str">
            <v>104547190-C20</v>
          </cell>
          <cell r="B2563" t="str">
            <v>104547190</v>
          </cell>
          <cell r="C2563" t="str">
            <v>C20</v>
          </cell>
          <cell r="D2563" t="str">
            <v>UN</v>
          </cell>
          <cell r="E2563" t="str">
            <v>HAWA</v>
          </cell>
          <cell r="F2563" t="str">
            <v>350</v>
          </cell>
          <cell r="G2563">
            <v>20</v>
          </cell>
        </row>
        <row r="2564">
          <cell r="A2564" t="str">
            <v>104547190-UN</v>
          </cell>
          <cell r="B2564" t="str">
            <v>104547190</v>
          </cell>
          <cell r="C2564" t="str">
            <v>UN</v>
          </cell>
          <cell r="D2564" t="str">
            <v>UN</v>
          </cell>
          <cell r="E2564" t="str">
            <v>HAWA</v>
          </cell>
          <cell r="F2564" t="str">
            <v>350</v>
          </cell>
          <cell r="G2564">
            <v>1</v>
          </cell>
        </row>
        <row r="2565">
          <cell r="A2565" t="str">
            <v>104547200-UN</v>
          </cell>
          <cell r="B2565" t="str">
            <v>104547200</v>
          </cell>
          <cell r="C2565" t="str">
            <v>UN</v>
          </cell>
          <cell r="D2565" t="str">
            <v>UN</v>
          </cell>
          <cell r="E2565" t="str">
            <v>HAWA</v>
          </cell>
          <cell r="F2565" t="str">
            <v>350</v>
          </cell>
          <cell r="G2565">
            <v>1</v>
          </cell>
        </row>
        <row r="2566">
          <cell r="A2566" t="str">
            <v>104547200-Y50</v>
          </cell>
          <cell r="B2566" t="str">
            <v>104547200</v>
          </cell>
          <cell r="C2566" t="str">
            <v>Y50</v>
          </cell>
          <cell r="D2566" t="str">
            <v>UN</v>
          </cell>
          <cell r="E2566" t="str">
            <v>HAWA</v>
          </cell>
          <cell r="F2566" t="str">
            <v>350</v>
          </cell>
          <cell r="G2566">
            <v>250</v>
          </cell>
        </row>
        <row r="2567">
          <cell r="A2567" t="str">
            <v>104547210-UN</v>
          </cell>
          <cell r="B2567" t="str">
            <v>104547210</v>
          </cell>
          <cell r="C2567" t="str">
            <v>UN</v>
          </cell>
          <cell r="D2567" t="str">
            <v>UN</v>
          </cell>
          <cell r="E2567" t="str">
            <v>HAWA</v>
          </cell>
          <cell r="F2567" t="str">
            <v>350</v>
          </cell>
          <cell r="G2567">
            <v>1</v>
          </cell>
        </row>
        <row r="2568">
          <cell r="A2568" t="str">
            <v>104547220-CJ</v>
          </cell>
          <cell r="B2568" t="str">
            <v>104547220</v>
          </cell>
          <cell r="C2568" t="str">
            <v>CJ</v>
          </cell>
          <cell r="D2568" t="str">
            <v>KG</v>
          </cell>
          <cell r="E2568" t="str">
            <v>HAWA</v>
          </cell>
          <cell r="F2568" t="str">
            <v>350</v>
          </cell>
          <cell r="G2568">
            <v>7</v>
          </cell>
        </row>
        <row r="2569">
          <cell r="A2569" t="str">
            <v>104547220-KG</v>
          </cell>
          <cell r="B2569" t="str">
            <v>104547220</v>
          </cell>
          <cell r="C2569" t="str">
            <v>KG</v>
          </cell>
          <cell r="D2569" t="str">
            <v>KG</v>
          </cell>
          <cell r="E2569" t="str">
            <v>HAWA</v>
          </cell>
          <cell r="F2569" t="str">
            <v>350</v>
          </cell>
          <cell r="G2569">
            <v>1</v>
          </cell>
        </row>
        <row r="2570">
          <cell r="A2570" t="str">
            <v>104547230-C24</v>
          </cell>
          <cell r="B2570" t="str">
            <v>104547230</v>
          </cell>
          <cell r="C2570" t="str">
            <v>C24</v>
          </cell>
          <cell r="D2570" t="str">
            <v>UN</v>
          </cell>
          <cell r="E2570" t="str">
            <v>HAWA</v>
          </cell>
          <cell r="F2570" t="str">
            <v>350</v>
          </cell>
          <cell r="G2570">
            <v>24</v>
          </cell>
        </row>
        <row r="2571">
          <cell r="A2571" t="str">
            <v>104547230-UN</v>
          </cell>
          <cell r="B2571" t="str">
            <v>104547230</v>
          </cell>
          <cell r="C2571" t="str">
            <v>UN</v>
          </cell>
          <cell r="D2571" t="str">
            <v>UN</v>
          </cell>
          <cell r="E2571" t="str">
            <v>HAWA</v>
          </cell>
          <cell r="F2571" t="str">
            <v>350</v>
          </cell>
          <cell r="G2571">
            <v>1</v>
          </cell>
        </row>
        <row r="2572">
          <cell r="A2572" t="str">
            <v>104547240-C12</v>
          </cell>
          <cell r="B2572" t="str">
            <v>104547240</v>
          </cell>
          <cell r="C2572" t="str">
            <v>C12</v>
          </cell>
          <cell r="D2572" t="str">
            <v>UN</v>
          </cell>
          <cell r="E2572" t="str">
            <v>HAWA</v>
          </cell>
          <cell r="F2572" t="str">
            <v>350</v>
          </cell>
          <cell r="G2572">
            <v>12</v>
          </cell>
        </row>
        <row r="2573">
          <cell r="A2573" t="str">
            <v>104547240-UN</v>
          </cell>
          <cell r="B2573" t="str">
            <v>104547240</v>
          </cell>
          <cell r="C2573" t="str">
            <v>UN</v>
          </cell>
          <cell r="D2573" t="str">
            <v>UN</v>
          </cell>
          <cell r="E2573" t="str">
            <v>HAWA</v>
          </cell>
          <cell r="F2573" t="str">
            <v>350</v>
          </cell>
          <cell r="G2573">
            <v>1</v>
          </cell>
        </row>
        <row r="2574">
          <cell r="A2574" t="str">
            <v>104547250-C12</v>
          </cell>
          <cell r="B2574" t="str">
            <v>104547250</v>
          </cell>
          <cell r="C2574" t="str">
            <v>C12</v>
          </cell>
          <cell r="D2574" t="str">
            <v>UN</v>
          </cell>
          <cell r="E2574" t="str">
            <v>HAWA</v>
          </cell>
          <cell r="F2574" t="str">
            <v>350</v>
          </cell>
          <cell r="G2574">
            <v>12</v>
          </cell>
        </row>
        <row r="2575">
          <cell r="A2575" t="str">
            <v>104547250-UN</v>
          </cell>
          <cell r="B2575" t="str">
            <v>104547250</v>
          </cell>
          <cell r="C2575" t="str">
            <v>UN</v>
          </cell>
          <cell r="D2575" t="str">
            <v>UN</v>
          </cell>
          <cell r="E2575" t="str">
            <v>HAWA</v>
          </cell>
          <cell r="F2575" t="str">
            <v>350</v>
          </cell>
          <cell r="G2575">
            <v>1</v>
          </cell>
        </row>
        <row r="2576">
          <cell r="A2576" t="str">
            <v>104547260-C12</v>
          </cell>
          <cell r="B2576" t="str">
            <v>104547260</v>
          </cell>
          <cell r="C2576" t="str">
            <v>C12</v>
          </cell>
          <cell r="D2576" t="str">
            <v>UN</v>
          </cell>
          <cell r="E2576" t="str">
            <v>HAWA</v>
          </cell>
          <cell r="F2576" t="str">
            <v>350</v>
          </cell>
          <cell r="G2576">
            <v>12</v>
          </cell>
        </row>
        <row r="2577">
          <cell r="A2577" t="str">
            <v>104547260-UN</v>
          </cell>
          <cell r="B2577" t="str">
            <v>104547260</v>
          </cell>
          <cell r="C2577" t="str">
            <v>UN</v>
          </cell>
          <cell r="D2577" t="str">
            <v>UN</v>
          </cell>
          <cell r="E2577" t="str">
            <v>HAWA</v>
          </cell>
          <cell r="F2577" t="str">
            <v>350</v>
          </cell>
          <cell r="G2577">
            <v>1</v>
          </cell>
        </row>
        <row r="2578">
          <cell r="A2578" t="str">
            <v>104547270-C12</v>
          </cell>
          <cell r="B2578" t="str">
            <v>104547270</v>
          </cell>
          <cell r="C2578" t="str">
            <v>C12</v>
          </cell>
          <cell r="D2578" t="str">
            <v>UN</v>
          </cell>
          <cell r="E2578" t="str">
            <v>HAWA</v>
          </cell>
          <cell r="F2578" t="str">
            <v>350</v>
          </cell>
          <cell r="G2578">
            <v>12</v>
          </cell>
        </row>
        <row r="2579">
          <cell r="A2579" t="str">
            <v>104547270-UN</v>
          </cell>
          <cell r="B2579" t="str">
            <v>104547270</v>
          </cell>
          <cell r="C2579" t="str">
            <v>UN</v>
          </cell>
          <cell r="D2579" t="str">
            <v>UN</v>
          </cell>
          <cell r="E2579" t="str">
            <v>HAWA</v>
          </cell>
          <cell r="F2579" t="str">
            <v>350</v>
          </cell>
          <cell r="G2579">
            <v>1</v>
          </cell>
        </row>
        <row r="2580">
          <cell r="A2580" t="str">
            <v>104547280-C12</v>
          </cell>
          <cell r="B2580" t="str">
            <v>104547280</v>
          </cell>
          <cell r="C2580" t="str">
            <v>C12</v>
          </cell>
          <cell r="D2580" t="str">
            <v>UN</v>
          </cell>
          <cell r="E2580" t="str">
            <v>HAWA</v>
          </cell>
          <cell r="F2580" t="str">
            <v>350</v>
          </cell>
          <cell r="G2580">
            <v>12</v>
          </cell>
        </row>
        <row r="2581">
          <cell r="A2581" t="str">
            <v>104547280-UN</v>
          </cell>
          <cell r="B2581" t="str">
            <v>104547280</v>
          </cell>
          <cell r="C2581" t="str">
            <v>UN</v>
          </cell>
          <cell r="D2581" t="str">
            <v>UN</v>
          </cell>
          <cell r="E2581" t="str">
            <v>HAWA</v>
          </cell>
          <cell r="F2581" t="str">
            <v>350</v>
          </cell>
          <cell r="G2581">
            <v>1</v>
          </cell>
        </row>
        <row r="2582">
          <cell r="A2582" t="str">
            <v>104547290-C12</v>
          </cell>
          <cell r="B2582" t="str">
            <v>104547290</v>
          </cell>
          <cell r="C2582" t="str">
            <v>C12</v>
          </cell>
          <cell r="D2582" t="str">
            <v>UN</v>
          </cell>
          <cell r="E2582" t="str">
            <v>HAWA</v>
          </cell>
          <cell r="F2582" t="str">
            <v>350</v>
          </cell>
          <cell r="G2582">
            <v>12</v>
          </cell>
        </row>
        <row r="2583">
          <cell r="A2583" t="str">
            <v>104547290-UN</v>
          </cell>
          <cell r="B2583" t="str">
            <v>104547290</v>
          </cell>
          <cell r="C2583" t="str">
            <v>UN</v>
          </cell>
          <cell r="D2583" t="str">
            <v>UN</v>
          </cell>
          <cell r="E2583" t="str">
            <v>HAWA</v>
          </cell>
          <cell r="F2583" t="str">
            <v>350</v>
          </cell>
          <cell r="G2583">
            <v>1</v>
          </cell>
        </row>
        <row r="2584">
          <cell r="A2584" t="str">
            <v>104547300-C12</v>
          </cell>
          <cell r="B2584" t="str">
            <v>104547300</v>
          </cell>
          <cell r="C2584" t="str">
            <v>C12</v>
          </cell>
          <cell r="D2584" t="str">
            <v>UN</v>
          </cell>
          <cell r="E2584" t="str">
            <v>HAWA</v>
          </cell>
          <cell r="F2584" t="str">
            <v>350</v>
          </cell>
          <cell r="G2584">
            <v>12</v>
          </cell>
        </row>
        <row r="2585">
          <cell r="A2585" t="str">
            <v>104547300-UN</v>
          </cell>
          <cell r="B2585" t="str">
            <v>104547300</v>
          </cell>
          <cell r="C2585" t="str">
            <v>UN</v>
          </cell>
          <cell r="D2585" t="str">
            <v>UN</v>
          </cell>
          <cell r="E2585" t="str">
            <v>HAWA</v>
          </cell>
          <cell r="F2585" t="str">
            <v>350</v>
          </cell>
          <cell r="G2585">
            <v>1</v>
          </cell>
        </row>
        <row r="2586">
          <cell r="A2586" t="str">
            <v>104547320-C25</v>
          </cell>
          <cell r="B2586" t="str">
            <v>104547320</v>
          </cell>
          <cell r="C2586" t="str">
            <v>C25</v>
          </cell>
          <cell r="D2586" t="str">
            <v>UN</v>
          </cell>
          <cell r="E2586" t="str">
            <v>HAWA</v>
          </cell>
          <cell r="F2586" t="str">
            <v>350</v>
          </cell>
          <cell r="G2586">
            <v>25</v>
          </cell>
        </row>
        <row r="2587">
          <cell r="A2587" t="str">
            <v>104547320-UN</v>
          </cell>
          <cell r="B2587" t="str">
            <v>104547320</v>
          </cell>
          <cell r="C2587" t="str">
            <v>UN</v>
          </cell>
          <cell r="D2587" t="str">
            <v>UN</v>
          </cell>
          <cell r="E2587" t="str">
            <v>HAWA</v>
          </cell>
          <cell r="F2587" t="str">
            <v>350</v>
          </cell>
          <cell r="G2587">
            <v>1</v>
          </cell>
        </row>
        <row r="2588">
          <cell r="A2588" t="str">
            <v>104547330-C25</v>
          </cell>
          <cell r="B2588" t="str">
            <v>104547330</v>
          </cell>
          <cell r="C2588" t="str">
            <v>C25</v>
          </cell>
          <cell r="D2588" t="str">
            <v>UN</v>
          </cell>
          <cell r="E2588" t="str">
            <v>HAWA</v>
          </cell>
          <cell r="F2588" t="str">
            <v>350</v>
          </cell>
          <cell r="G2588">
            <v>25</v>
          </cell>
        </row>
        <row r="2589">
          <cell r="A2589" t="str">
            <v>104547330-UN</v>
          </cell>
          <cell r="B2589" t="str">
            <v>104547330</v>
          </cell>
          <cell r="C2589" t="str">
            <v>UN</v>
          </cell>
          <cell r="D2589" t="str">
            <v>UN</v>
          </cell>
          <cell r="E2589" t="str">
            <v>HAWA</v>
          </cell>
          <cell r="F2589" t="str">
            <v>350</v>
          </cell>
          <cell r="G2589">
            <v>1</v>
          </cell>
        </row>
        <row r="2590">
          <cell r="A2590" t="str">
            <v>104547340-C25</v>
          </cell>
          <cell r="B2590" t="str">
            <v>104547340</v>
          </cell>
          <cell r="C2590" t="str">
            <v>C25</v>
          </cell>
          <cell r="D2590" t="str">
            <v>UN</v>
          </cell>
          <cell r="E2590" t="str">
            <v>HAWA</v>
          </cell>
          <cell r="F2590" t="str">
            <v>350</v>
          </cell>
          <cell r="G2590">
            <v>25</v>
          </cell>
        </row>
        <row r="2591">
          <cell r="A2591" t="str">
            <v>104547340-UN</v>
          </cell>
          <cell r="B2591" t="str">
            <v>104547340</v>
          </cell>
          <cell r="C2591" t="str">
            <v>UN</v>
          </cell>
          <cell r="D2591" t="str">
            <v>UN</v>
          </cell>
          <cell r="E2591" t="str">
            <v>HAWA</v>
          </cell>
          <cell r="F2591" t="str">
            <v>350</v>
          </cell>
          <cell r="G2591">
            <v>1</v>
          </cell>
        </row>
        <row r="2592">
          <cell r="A2592" t="str">
            <v>104547350-C25</v>
          </cell>
          <cell r="B2592" t="str">
            <v>104547350</v>
          </cell>
          <cell r="C2592" t="str">
            <v>C25</v>
          </cell>
          <cell r="D2592" t="str">
            <v>UN</v>
          </cell>
          <cell r="E2592" t="str">
            <v>HAWA</v>
          </cell>
          <cell r="F2592" t="str">
            <v>350</v>
          </cell>
          <cell r="G2592">
            <v>25</v>
          </cell>
        </row>
        <row r="2593">
          <cell r="A2593" t="str">
            <v>104547350-UN</v>
          </cell>
          <cell r="B2593" t="str">
            <v>104547350</v>
          </cell>
          <cell r="C2593" t="str">
            <v>UN</v>
          </cell>
          <cell r="D2593" t="str">
            <v>UN</v>
          </cell>
          <cell r="E2593" t="str">
            <v>HAWA</v>
          </cell>
          <cell r="F2593" t="str">
            <v>350</v>
          </cell>
          <cell r="G2593">
            <v>1</v>
          </cell>
        </row>
        <row r="2594">
          <cell r="A2594" t="str">
            <v>104547360-C25</v>
          </cell>
          <cell r="B2594" t="str">
            <v>104547360</v>
          </cell>
          <cell r="C2594" t="str">
            <v>C25</v>
          </cell>
          <cell r="D2594" t="str">
            <v>UN</v>
          </cell>
          <cell r="E2594" t="str">
            <v>HAWA</v>
          </cell>
          <cell r="F2594" t="str">
            <v>350</v>
          </cell>
          <cell r="G2594">
            <v>25</v>
          </cell>
        </row>
        <row r="2595">
          <cell r="A2595" t="str">
            <v>104547360-UN</v>
          </cell>
          <cell r="B2595" t="str">
            <v>104547360</v>
          </cell>
          <cell r="C2595" t="str">
            <v>UN</v>
          </cell>
          <cell r="D2595" t="str">
            <v>UN</v>
          </cell>
          <cell r="E2595" t="str">
            <v>HAWA</v>
          </cell>
          <cell r="F2595" t="str">
            <v>350</v>
          </cell>
          <cell r="G2595">
            <v>1</v>
          </cell>
        </row>
        <row r="2596">
          <cell r="A2596" t="str">
            <v>104547370-C16</v>
          </cell>
          <cell r="B2596" t="str">
            <v>104547370</v>
          </cell>
          <cell r="C2596" t="str">
            <v>C16</v>
          </cell>
          <cell r="D2596" t="str">
            <v>UN</v>
          </cell>
          <cell r="E2596" t="str">
            <v>HAWA</v>
          </cell>
          <cell r="F2596" t="str">
            <v>350</v>
          </cell>
          <cell r="G2596">
            <v>16</v>
          </cell>
        </row>
        <row r="2597">
          <cell r="A2597" t="str">
            <v>104547370-UN</v>
          </cell>
          <cell r="B2597" t="str">
            <v>104547370</v>
          </cell>
          <cell r="C2597" t="str">
            <v>UN</v>
          </cell>
          <cell r="D2597" t="str">
            <v>UN</v>
          </cell>
          <cell r="E2597" t="str">
            <v>HAWA</v>
          </cell>
          <cell r="F2597" t="str">
            <v>350</v>
          </cell>
          <cell r="G2597">
            <v>1</v>
          </cell>
        </row>
        <row r="2598">
          <cell r="A2598" t="str">
            <v>104547380-C16</v>
          </cell>
          <cell r="B2598" t="str">
            <v>104547380</v>
          </cell>
          <cell r="C2598" t="str">
            <v>C16</v>
          </cell>
          <cell r="D2598" t="str">
            <v>UN</v>
          </cell>
          <cell r="E2598" t="str">
            <v>HAWA</v>
          </cell>
          <cell r="F2598" t="str">
            <v>350</v>
          </cell>
          <cell r="G2598">
            <v>16</v>
          </cell>
        </row>
        <row r="2599">
          <cell r="A2599" t="str">
            <v>104547380-UN</v>
          </cell>
          <cell r="B2599" t="str">
            <v>104547380</v>
          </cell>
          <cell r="C2599" t="str">
            <v>UN</v>
          </cell>
          <cell r="D2599" t="str">
            <v>UN</v>
          </cell>
          <cell r="E2599" t="str">
            <v>HAWA</v>
          </cell>
          <cell r="F2599" t="str">
            <v>350</v>
          </cell>
          <cell r="G2599">
            <v>1</v>
          </cell>
        </row>
        <row r="2600">
          <cell r="A2600" t="str">
            <v>104547390-UN</v>
          </cell>
          <cell r="B2600" t="str">
            <v>104547390</v>
          </cell>
          <cell r="C2600" t="str">
            <v>UN</v>
          </cell>
          <cell r="D2600" t="str">
            <v>UN</v>
          </cell>
          <cell r="E2600" t="str">
            <v>HAWA</v>
          </cell>
          <cell r="F2600" t="str">
            <v>350</v>
          </cell>
          <cell r="G2600">
            <v>1</v>
          </cell>
        </row>
        <row r="2601">
          <cell r="A2601" t="str">
            <v>104547400-C48</v>
          </cell>
          <cell r="B2601" t="str">
            <v>104547400</v>
          </cell>
          <cell r="C2601" t="str">
            <v>C48</v>
          </cell>
          <cell r="D2601" t="str">
            <v>UN</v>
          </cell>
          <cell r="E2601" t="str">
            <v>HAWA</v>
          </cell>
          <cell r="F2601" t="str">
            <v>350</v>
          </cell>
          <cell r="G2601">
            <v>48</v>
          </cell>
        </row>
        <row r="2602">
          <cell r="A2602" t="str">
            <v>104547400-UN</v>
          </cell>
          <cell r="B2602" t="str">
            <v>104547400</v>
          </cell>
          <cell r="C2602" t="str">
            <v>UN</v>
          </cell>
          <cell r="D2602" t="str">
            <v>UN</v>
          </cell>
          <cell r="E2602" t="str">
            <v>HAWA</v>
          </cell>
          <cell r="F2602" t="str">
            <v>350</v>
          </cell>
          <cell r="G2602">
            <v>1</v>
          </cell>
        </row>
        <row r="2603">
          <cell r="A2603" t="str">
            <v>104547410-C48</v>
          </cell>
          <cell r="B2603" t="str">
            <v>104547410</v>
          </cell>
          <cell r="C2603" t="str">
            <v>C48</v>
          </cell>
          <cell r="D2603" t="str">
            <v>UN</v>
          </cell>
          <cell r="E2603" t="str">
            <v>HAWA</v>
          </cell>
          <cell r="F2603" t="str">
            <v>350</v>
          </cell>
          <cell r="G2603">
            <v>48</v>
          </cell>
        </row>
        <row r="2604">
          <cell r="A2604" t="str">
            <v>104547410-UN</v>
          </cell>
          <cell r="B2604" t="str">
            <v>104547410</v>
          </cell>
          <cell r="C2604" t="str">
            <v>UN</v>
          </cell>
          <cell r="D2604" t="str">
            <v>UN</v>
          </cell>
          <cell r="E2604" t="str">
            <v>HAWA</v>
          </cell>
          <cell r="F2604" t="str">
            <v>350</v>
          </cell>
          <cell r="G2604">
            <v>1</v>
          </cell>
        </row>
        <row r="2605">
          <cell r="A2605" t="str">
            <v>104547420-C48</v>
          </cell>
          <cell r="B2605" t="str">
            <v>104547420</v>
          </cell>
          <cell r="C2605" t="str">
            <v>C48</v>
          </cell>
          <cell r="D2605" t="str">
            <v>UN</v>
          </cell>
          <cell r="E2605" t="str">
            <v>HAWA</v>
          </cell>
          <cell r="F2605" t="str">
            <v>350</v>
          </cell>
          <cell r="G2605">
            <v>48</v>
          </cell>
        </row>
        <row r="2606">
          <cell r="A2606" t="str">
            <v>104547420-UN</v>
          </cell>
          <cell r="B2606" t="str">
            <v>104547420</v>
          </cell>
          <cell r="C2606" t="str">
            <v>UN</v>
          </cell>
          <cell r="D2606" t="str">
            <v>UN</v>
          </cell>
          <cell r="E2606" t="str">
            <v>HAWA</v>
          </cell>
          <cell r="F2606" t="str">
            <v>350</v>
          </cell>
          <cell r="G2606">
            <v>1</v>
          </cell>
        </row>
        <row r="2607">
          <cell r="A2607" t="str">
            <v>104547430-UN</v>
          </cell>
          <cell r="B2607" t="str">
            <v>104547430</v>
          </cell>
          <cell r="C2607" t="str">
            <v>UN</v>
          </cell>
          <cell r="D2607" t="str">
            <v>UN</v>
          </cell>
          <cell r="E2607" t="str">
            <v>HAWA</v>
          </cell>
          <cell r="F2607" t="str">
            <v>350</v>
          </cell>
          <cell r="G2607">
            <v>1</v>
          </cell>
        </row>
        <row r="2608">
          <cell r="A2608" t="str">
            <v>104547440-C17</v>
          </cell>
          <cell r="B2608" t="str">
            <v>104547440</v>
          </cell>
          <cell r="C2608" t="str">
            <v>C17</v>
          </cell>
          <cell r="D2608" t="str">
            <v>UN</v>
          </cell>
          <cell r="E2608" t="str">
            <v>HAWA</v>
          </cell>
          <cell r="F2608" t="str">
            <v>350</v>
          </cell>
          <cell r="G2608">
            <v>17</v>
          </cell>
        </row>
        <row r="2609">
          <cell r="A2609" t="str">
            <v>104547440-UN</v>
          </cell>
          <cell r="B2609" t="str">
            <v>104547440</v>
          </cell>
          <cell r="C2609" t="str">
            <v>UN</v>
          </cell>
          <cell r="D2609" t="str">
            <v>UN</v>
          </cell>
          <cell r="E2609" t="str">
            <v>HAWA</v>
          </cell>
          <cell r="F2609" t="str">
            <v>350</v>
          </cell>
          <cell r="G2609">
            <v>1</v>
          </cell>
        </row>
        <row r="2610">
          <cell r="A2610" t="str">
            <v>104547450-C10</v>
          </cell>
          <cell r="B2610" t="str">
            <v>104547450</v>
          </cell>
          <cell r="C2610" t="str">
            <v>C10</v>
          </cell>
          <cell r="D2610" t="str">
            <v>UN</v>
          </cell>
          <cell r="E2610" t="str">
            <v>HAWA</v>
          </cell>
          <cell r="F2610" t="str">
            <v>350</v>
          </cell>
          <cell r="G2610">
            <v>10</v>
          </cell>
        </row>
        <row r="2611">
          <cell r="A2611" t="str">
            <v>104547450-UN</v>
          </cell>
          <cell r="B2611" t="str">
            <v>104547450</v>
          </cell>
          <cell r="C2611" t="str">
            <v>UN</v>
          </cell>
          <cell r="D2611" t="str">
            <v>UN</v>
          </cell>
          <cell r="E2611" t="str">
            <v>HAWA</v>
          </cell>
          <cell r="F2611" t="str">
            <v>350</v>
          </cell>
          <cell r="G2611">
            <v>1</v>
          </cell>
        </row>
        <row r="2612">
          <cell r="A2612" t="str">
            <v>104547460-C10</v>
          </cell>
          <cell r="B2612" t="str">
            <v>104547460</v>
          </cell>
          <cell r="C2612" t="str">
            <v>C10</v>
          </cell>
          <cell r="D2612" t="str">
            <v>UN</v>
          </cell>
          <cell r="E2612" t="str">
            <v>HAWA</v>
          </cell>
          <cell r="F2612" t="str">
            <v>350</v>
          </cell>
          <cell r="G2612">
            <v>10</v>
          </cell>
        </row>
        <row r="2613">
          <cell r="A2613" t="str">
            <v>104547460-UN</v>
          </cell>
          <cell r="B2613" t="str">
            <v>104547460</v>
          </cell>
          <cell r="C2613" t="str">
            <v>UN</v>
          </cell>
          <cell r="D2613" t="str">
            <v>UN</v>
          </cell>
          <cell r="E2613" t="str">
            <v>HAWA</v>
          </cell>
          <cell r="F2613" t="str">
            <v>350</v>
          </cell>
          <cell r="G2613">
            <v>1</v>
          </cell>
        </row>
        <row r="2614">
          <cell r="A2614" t="str">
            <v>104547470-C10</v>
          </cell>
          <cell r="B2614" t="str">
            <v>104547470</v>
          </cell>
          <cell r="C2614" t="str">
            <v>C10</v>
          </cell>
          <cell r="D2614" t="str">
            <v>UN</v>
          </cell>
          <cell r="E2614" t="str">
            <v>HAWA</v>
          </cell>
          <cell r="F2614" t="str">
            <v>350</v>
          </cell>
          <cell r="G2614">
            <v>10</v>
          </cell>
        </row>
        <row r="2615">
          <cell r="A2615" t="str">
            <v>104547470-UN</v>
          </cell>
          <cell r="B2615" t="str">
            <v>104547470</v>
          </cell>
          <cell r="C2615" t="str">
            <v>UN</v>
          </cell>
          <cell r="D2615" t="str">
            <v>UN</v>
          </cell>
          <cell r="E2615" t="str">
            <v>HAWA</v>
          </cell>
          <cell r="F2615" t="str">
            <v>350</v>
          </cell>
          <cell r="G2615">
            <v>1</v>
          </cell>
        </row>
        <row r="2616">
          <cell r="A2616" t="str">
            <v>104547480-C24</v>
          </cell>
          <cell r="B2616" t="str">
            <v>104547480</v>
          </cell>
          <cell r="C2616" t="str">
            <v>C24</v>
          </cell>
          <cell r="D2616" t="str">
            <v>UN</v>
          </cell>
          <cell r="E2616" t="str">
            <v>HAWA</v>
          </cell>
          <cell r="F2616" t="str">
            <v>350</v>
          </cell>
          <cell r="G2616">
            <v>24</v>
          </cell>
        </row>
        <row r="2617">
          <cell r="A2617" t="str">
            <v>104547480-UN</v>
          </cell>
          <cell r="B2617" t="str">
            <v>104547480</v>
          </cell>
          <cell r="C2617" t="str">
            <v>UN</v>
          </cell>
          <cell r="D2617" t="str">
            <v>UN</v>
          </cell>
          <cell r="E2617" t="str">
            <v>HAWA</v>
          </cell>
          <cell r="F2617" t="str">
            <v>350</v>
          </cell>
          <cell r="G2617">
            <v>1</v>
          </cell>
        </row>
        <row r="2618">
          <cell r="A2618" t="str">
            <v>104547490-C08</v>
          </cell>
          <cell r="B2618" t="str">
            <v>104547490</v>
          </cell>
          <cell r="C2618" t="str">
            <v>C08</v>
          </cell>
          <cell r="D2618" t="str">
            <v>UN</v>
          </cell>
          <cell r="E2618" t="str">
            <v>HAWA</v>
          </cell>
          <cell r="F2618" t="str">
            <v>350</v>
          </cell>
          <cell r="G2618">
            <v>8</v>
          </cell>
        </row>
        <row r="2619">
          <cell r="A2619" t="str">
            <v>104547490-UN</v>
          </cell>
          <cell r="B2619" t="str">
            <v>104547490</v>
          </cell>
          <cell r="C2619" t="str">
            <v>UN</v>
          </cell>
          <cell r="D2619" t="str">
            <v>UN</v>
          </cell>
          <cell r="E2619" t="str">
            <v>HAWA</v>
          </cell>
          <cell r="F2619" t="str">
            <v>350</v>
          </cell>
          <cell r="G2619">
            <v>1</v>
          </cell>
        </row>
        <row r="2620">
          <cell r="A2620" t="str">
            <v>104547500-C08</v>
          </cell>
          <cell r="B2620" t="str">
            <v>104547500</v>
          </cell>
          <cell r="C2620" t="str">
            <v>C08</v>
          </cell>
          <cell r="D2620" t="str">
            <v>UN</v>
          </cell>
          <cell r="E2620" t="str">
            <v>HAWA</v>
          </cell>
          <cell r="F2620" t="str">
            <v>350</v>
          </cell>
          <cell r="G2620">
            <v>8</v>
          </cell>
        </row>
        <row r="2621">
          <cell r="A2621" t="str">
            <v>104547500-UN</v>
          </cell>
          <cell r="B2621" t="str">
            <v>104547500</v>
          </cell>
          <cell r="C2621" t="str">
            <v>UN</v>
          </cell>
          <cell r="D2621" t="str">
            <v>UN</v>
          </cell>
          <cell r="E2621" t="str">
            <v>HAWA</v>
          </cell>
          <cell r="F2621" t="str">
            <v>350</v>
          </cell>
          <cell r="G2621">
            <v>1</v>
          </cell>
        </row>
        <row r="2622">
          <cell r="A2622" t="str">
            <v>104547510-C08</v>
          </cell>
          <cell r="B2622" t="str">
            <v>104547510</v>
          </cell>
          <cell r="C2622" t="str">
            <v>C08</v>
          </cell>
          <cell r="D2622" t="str">
            <v>UN</v>
          </cell>
          <cell r="E2622" t="str">
            <v>HAWA</v>
          </cell>
          <cell r="F2622" t="str">
            <v>350</v>
          </cell>
          <cell r="G2622">
            <v>8</v>
          </cell>
        </row>
        <row r="2623">
          <cell r="A2623" t="str">
            <v>104547510-UN</v>
          </cell>
          <cell r="B2623" t="str">
            <v>104547510</v>
          </cell>
          <cell r="C2623" t="str">
            <v>UN</v>
          </cell>
          <cell r="D2623" t="str">
            <v>UN</v>
          </cell>
          <cell r="E2623" t="str">
            <v>HAWA</v>
          </cell>
          <cell r="F2623" t="str">
            <v>350</v>
          </cell>
          <cell r="G2623">
            <v>1</v>
          </cell>
        </row>
        <row r="2624">
          <cell r="A2624" t="str">
            <v>104547520-C08</v>
          </cell>
          <cell r="B2624" t="str">
            <v>104547520</v>
          </cell>
          <cell r="C2624" t="str">
            <v>C08</v>
          </cell>
          <cell r="D2624" t="str">
            <v>UN</v>
          </cell>
          <cell r="E2624" t="str">
            <v>HAWA</v>
          </cell>
          <cell r="F2624" t="str">
            <v>350</v>
          </cell>
          <cell r="G2624">
            <v>8</v>
          </cell>
        </row>
        <row r="2625">
          <cell r="A2625" t="str">
            <v>104547520-UN</v>
          </cell>
          <cell r="B2625" t="str">
            <v>104547520</v>
          </cell>
          <cell r="C2625" t="str">
            <v>UN</v>
          </cell>
          <cell r="D2625" t="str">
            <v>UN</v>
          </cell>
          <cell r="E2625" t="str">
            <v>HAWA</v>
          </cell>
          <cell r="F2625" t="str">
            <v>350</v>
          </cell>
          <cell r="G2625">
            <v>1</v>
          </cell>
        </row>
        <row r="2626">
          <cell r="A2626" t="str">
            <v>104547530-CJ</v>
          </cell>
          <cell r="B2626" t="str">
            <v>104547530</v>
          </cell>
          <cell r="C2626" t="str">
            <v>CJ</v>
          </cell>
          <cell r="D2626" t="str">
            <v>KG</v>
          </cell>
          <cell r="E2626" t="str">
            <v>HAWA</v>
          </cell>
          <cell r="F2626" t="str">
            <v>350</v>
          </cell>
          <cell r="G2626">
            <v>5</v>
          </cell>
        </row>
        <row r="2627">
          <cell r="A2627" t="str">
            <v>104547530-KG</v>
          </cell>
          <cell r="B2627" t="str">
            <v>104547530</v>
          </cell>
          <cell r="C2627" t="str">
            <v>KG</v>
          </cell>
          <cell r="D2627" t="str">
            <v>KG</v>
          </cell>
          <cell r="E2627" t="str">
            <v>HAWA</v>
          </cell>
          <cell r="F2627" t="str">
            <v>350</v>
          </cell>
          <cell r="G2627">
            <v>1</v>
          </cell>
        </row>
        <row r="2628">
          <cell r="A2628" t="str">
            <v>104547540-C02</v>
          </cell>
          <cell r="B2628" t="str">
            <v>104547540</v>
          </cell>
          <cell r="C2628" t="str">
            <v>C02</v>
          </cell>
          <cell r="D2628" t="str">
            <v>UN</v>
          </cell>
          <cell r="E2628" t="str">
            <v>HAWA</v>
          </cell>
          <cell r="F2628" t="str">
            <v>350</v>
          </cell>
          <cell r="G2628">
            <v>2</v>
          </cell>
        </row>
        <row r="2629">
          <cell r="A2629" t="str">
            <v>104547540-UN</v>
          </cell>
          <cell r="B2629" t="str">
            <v>104547540</v>
          </cell>
          <cell r="C2629" t="str">
            <v>UN</v>
          </cell>
          <cell r="D2629" t="str">
            <v>UN</v>
          </cell>
          <cell r="E2629" t="str">
            <v>HAWA</v>
          </cell>
          <cell r="F2629" t="str">
            <v>350</v>
          </cell>
          <cell r="G2629">
            <v>1</v>
          </cell>
        </row>
        <row r="2630">
          <cell r="A2630" t="str">
            <v>104547550-UN</v>
          </cell>
          <cell r="B2630" t="str">
            <v>104547550</v>
          </cell>
          <cell r="C2630" t="str">
            <v>UN</v>
          </cell>
          <cell r="D2630" t="str">
            <v>UN</v>
          </cell>
          <cell r="E2630" t="str">
            <v>HAWA</v>
          </cell>
          <cell r="F2630" t="str">
            <v>350</v>
          </cell>
          <cell r="G2630">
            <v>1</v>
          </cell>
        </row>
        <row r="2631">
          <cell r="A2631" t="str">
            <v>104547550-Z40</v>
          </cell>
          <cell r="B2631" t="str">
            <v>104547550</v>
          </cell>
          <cell r="C2631" t="str">
            <v>Z40</v>
          </cell>
          <cell r="D2631" t="str">
            <v>UN</v>
          </cell>
          <cell r="E2631" t="str">
            <v>HAWA</v>
          </cell>
          <cell r="F2631" t="str">
            <v>350</v>
          </cell>
          <cell r="G2631">
            <v>140</v>
          </cell>
        </row>
        <row r="2632">
          <cell r="A2632" t="str">
            <v>104547560-CJ</v>
          </cell>
          <cell r="B2632" t="str">
            <v>104547560</v>
          </cell>
          <cell r="C2632" t="str">
            <v>CJ</v>
          </cell>
          <cell r="D2632" t="str">
            <v>KG</v>
          </cell>
          <cell r="E2632" t="str">
            <v>HAWA</v>
          </cell>
          <cell r="F2632" t="str">
            <v>350</v>
          </cell>
          <cell r="G2632">
            <v>36</v>
          </cell>
        </row>
        <row r="2633">
          <cell r="A2633" t="str">
            <v>104547560-KG</v>
          </cell>
          <cell r="B2633" t="str">
            <v>104547560</v>
          </cell>
          <cell r="C2633" t="str">
            <v>KG</v>
          </cell>
          <cell r="D2633" t="str">
            <v>KG</v>
          </cell>
          <cell r="E2633" t="str">
            <v>HAWA</v>
          </cell>
          <cell r="F2633" t="str">
            <v>350</v>
          </cell>
          <cell r="G2633">
            <v>1</v>
          </cell>
        </row>
        <row r="2634">
          <cell r="A2634" t="str">
            <v>104547570-C16</v>
          </cell>
          <cell r="B2634" t="str">
            <v>104547570</v>
          </cell>
          <cell r="C2634" t="str">
            <v>C16</v>
          </cell>
          <cell r="D2634" t="str">
            <v>UN</v>
          </cell>
          <cell r="E2634" t="str">
            <v>HAWA</v>
          </cell>
          <cell r="F2634" t="str">
            <v>350</v>
          </cell>
          <cell r="G2634">
            <v>16</v>
          </cell>
        </row>
        <row r="2635">
          <cell r="A2635" t="str">
            <v>104547570-UN</v>
          </cell>
          <cell r="B2635" t="str">
            <v>104547570</v>
          </cell>
          <cell r="C2635" t="str">
            <v>UN</v>
          </cell>
          <cell r="D2635" t="str">
            <v>UN</v>
          </cell>
          <cell r="E2635" t="str">
            <v>HAWA</v>
          </cell>
          <cell r="F2635" t="str">
            <v>350</v>
          </cell>
          <cell r="G2635">
            <v>1</v>
          </cell>
        </row>
        <row r="2636">
          <cell r="A2636" t="str">
            <v>104547580-C10</v>
          </cell>
          <cell r="B2636" t="str">
            <v>104547580</v>
          </cell>
          <cell r="C2636" t="str">
            <v>C10</v>
          </cell>
          <cell r="D2636" t="str">
            <v>UN</v>
          </cell>
          <cell r="E2636" t="str">
            <v>HAWA</v>
          </cell>
          <cell r="F2636" t="str">
            <v>350</v>
          </cell>
          <cell r="G2636">
            <v>10</v>
          </cell>
        </row>
        <row r="2637">
          <cell r="A2637" t="str">
            <v>104547580-UN</v>
          </cell>
          <cell r="B2637" t="str">
            <v>104547580</v>
          </cell>
          <cell r="C2637" t="str">
            <v>UN</v>
          </cell>
          <cell r="D2637" t="str">
            <v>UN</v>
          </cell>
          <cell r="E2637" t="str">
            <v>HAWA</v>
          </cell>
          <cell r="F2637" t="str">
            <v>350</v>
          </cell>
          <cell r="G2637">
            <v>1</v>
          </cell>
        </row>
        <row r="2638">
          <cell r="A2638" t="str">
            <v>104547590-UN</v>
          </cell>
          <cell r="B2638" t="str">
            <v>104547590</v>
          </cell>
          <cell r="C2638" t="str">
            <v>UN</v>
          </cell>
          <cell r="D2638" t="str">
            <v>UN</v>
          </cell>
          <cell r="E2638" t="str">
            <v>HAWA</v>
          </cell>
          <cell r="F2638" t="str">
            <v>350</v>
          </cell>
          <cell r="G2638">
            <v>1</v>
          </cell>
        </row>
        <row r="2639">
          <cell r="A2639" t="str">
            <v>104547590-V00</v>
          </cell>
          <cell r="B2639" t="str">
            <v>104547590</v>
          </cell>
          <cell r="C2639" t="str">
            <v>V00</v>
          </cell>
          <cell r="D2639" t="str">
            <v>UN</v>
          </cell>
          <cell r="E2639" t="str">
            <v>HAWA</v>
          </cell>
          <cell r="F2639" t="str">
            <v>350</v>
          </cell>
          <cell r="G2639">
            <v>500</v>
          </cell>
        </row>
        <row r="2640">
          <cell r="A2640" t="str">
            <v>104547600-UN</v>
          </cell>
          <cell r="B2640" t="str">
            <v>104547600</v>
          </cell>
          <cell r="C2640" t="str">
            <v>UN</v>
          </cell>
          <cell r="D2640" t="str">
            <v>UN</v>
          </cell>
          <cell r="E2640" t="str">
            <v>HAWA</v>
          </cell>
          <cell r="F2640" t="str">
            <v>350</v>
          </cell>
          <cell r="G2640">
            <v>1</v>
          </cell>
        </row>
        <row r="2641">
          <cell r="A2641" t="str">
            <v>104547600-V00</v>
          </cell>
          <cell r="B2641" t="str">
            <v>104547600</v>
          </cell>
          <cell r="C2641" t="str">
            <v>V00</v>
          </cell>
          <cell r="D2641" t="str">
            <v>UN</v>
          </cell>
          <cell r="E2641" t="str">
            <v>HAWA</v>
          </cell>
          <cell r="F2641" t="str">
            <v>350</v>
          </cell>
          <cell r="G2641">
            <v>500</v>
          </cell>
        </row>
        <row r="2642">
          <cell r="A2642" t="str">
            <v>104547610-CJ</v>
          </cell>
          <cell r="B2642" t="str">
            <v>104547610</v>
          </cell>
          <cell r="C2642" t="str">
            <v>CJ</v>
          </cell>
          <cell r="D2642" t="str">
            <v>KG</v>
          </cell>
          <cell r="E2642" t="str">
            <v>HAWA</v>
          </cell>
          <cell r="F2642" t="str">
            <v>350</v>
          </cell>
          <cell r="G2642">
            <v>5</v>
          </cell>
        </row>
        <row r="2643">
          <cell r="A2643" t="str">
            <v>104547610-KG</v>
          </cell>
          <cell r="B2643" t="str">
            <v>104547610</v>
          </cell>
          <cell r="C2643" t="str">
            <v>KG</v>
          </cell>
          <cell r="D2643" t="str">
            <v>KG</v>
          </cell>
          <cell r="E2643" t="str">
            <v>HAWA</v>
          </cell>
          <cell r="F2643" t="str">
            <v>350</v>
          </cell>
          <cell r="G2643">
            <v>1</v>
          </cell>
        </row>
        <row r="2644">
          <cell r="A2644" t="str">
            <v>104547620-C10</v>
          </cell>
          <cell r="B2644" t="str">
            <v>104547620</v>
          </cell>
          <cell r="C2644" t="str">
            <v>C10</v>
          </cell>
          <cell r="D2644" t="str">
            <v>UN</v>
          </cell>
          <cell r="E2644" t="str">
            <v>HAWA</v>
          </cell>
          <cell r="F2644" t="str">
            <v>350</v>
          </cell>
          <cell r="G2644">
            <v>10</v>
          </cell>
        </row>
        <row r="2645">
          <cell r="A2645" t="str">
            <v>104547620-UN</v>
          </cell>
          <cell r="B2645" t="str">
            <v>104547620</v>
          </cell>
          <cell r="C2645" t="str">
            <v>UN</v>
          </cell>
          <cell r="D2645" t="str">
            <v>UN</v>
          </cell>
          <cell r="E2645" t="str">
            <v>HAWA</v>
          </cell>
          <cell r="F2645" t="str">
            <v>350</v>
          </cell>
          <cell r="G2645">
            <v>1</v>
          </cell>
        </row>
        <row r="2646">
          <cell r="A2646" t="str">
            <v>104547630-CJ</v>
          </cell>
          <cell r="B2646" t="str">
            <v>104547630</v>
          </cell>
          <cell r="C2646" t="str">
            <v>CJ</v>
          </cell>
          <cell r="D2646" t="str">
            <v>KG</v>
          </cell>
          <cell r="E2646" t="str">
            <v>HAWA</v>
          </cell>
          <cell r="F2646" t="str">
            <v>350</v>
          </cell>
          <cell r="G2646">
            <v>4</v>
          </cell>
        </row>
        <row r="2647">
          <cell r="A2647" t="str">
            <v>104547630-KG</v>
          </cell>
          <cell r="B2647" t="str">
            <v>104547630</v>
          </cell>
          <cell r="C2647" t="str">
            <v>KG</v>
          </cell>
          <cell r="D2647" t="str">
            <v>KG</v>
          </cell>
          <cell r="E2647" t="str">
            <v>HAWA</v>
          </cell>
          <cell r="F2647" t="str">
            <v>350</v>
          </cell>
          <cell r="G2647">
            <v>1</v>
          </cell>
        </row>
        <row r="2648">
          <cell r="A2648" t="str">
            <v>104547630-UN</v>
          </cell>
          <cell r="B2648" t="str">
            <v>104547630</v>
          </cell>
          <cell r="C2648" t="str">
            <v>UN</v>
          </cell>
          <cell r="D2648" t="str">
            <v>KG</v>
          </cell>
          <cell r="E2648" t="str">
            <v>HAWA</v>
          </cell>
          <cell r="F2648" t="str">
            <v>350</v>
          </cell>
          <cell r="G2648">
            <v>25</v>
          </cell>
        </row>
        <row r="2649">
          <cell r="A2649" t="str">
            <v>104547640-CJ</v>
          </cell>
          <cell r="B2649" t="str">
            <v>104547640</v>
          </cell>
          <cell r="C2649" t="str">
            <v>CJ</v>
          </cell>
          <cell r="D2649" t="str">
            <v>KG</v>
          </cell>
          <cell r="E2649" t="str">
            <v>HAWA</v>
          </cell>
          <cell r="F2649" t="str">
            <v>350</v>
          </cell>
          <cell r="G2649">
            <v>4</v>
          </cell>
        </row>
        <row r="2650">
          <cell r="A2650" t="str">
            <v>104547640-KG</v>
          </cell>
          <cell r="B2650" t="str">
            <v>104547640</v>
          </cell>
          <cell r="C2650" t="str">
            <v>KG</v>
          </cell>
          <cell r="D2650" t="str">
            <v>KG</v>
          </cell>
          <cell r="E2650" t="str">
            <v>HAWA</v>
          </cell>
          <cell r="F2650" t="str">
            <v>350</v>
          </cell>
          <cell r="G2650">
            <v>1</v>
          </cell>
        </row>
        <row r="2651">
          <cell r="A2651" t="str">
            <v>104547640-UN</v>
          </cell>
          <cell r="B2651" t="str">
            <v>104547640</v>
          </cell>
          <cell r="C2651" t="str">
            <v>UN</v>
          </cell>
          <cell r="D2651" t="str">
            <v>KG</v>
          </cell>
          <cell r="E2651" t="str">
            <v>HAWA</v>
          </cell>
          <cell r="F2651" t="str">
            <v>350</v>
          </cell>
          <cell r="G2651">
            <v>25</v>
          </cell>
        </row>
        <row r="2652">
          <cell r="A2652" t="str">
            <v>104547650-KG</v>
          </cell>
          <cell r="B2652" t="str">
            <v>104547650</v>
          </cell>
          <cell r="C2652" t="str">
            <v>KG</v>
          </cell>
          <cell r="D2652" t="str">
            <v>KG</v>
          </cell>
          <cell r="E2652" t="str">
            <v>HAWA</v>
          </cell>
          <cell r="F2652" t="str">
            <v>350</v>
          </cell>
          <cell r="G2652">
            <v>1</v>
          </cell>
        </row>
        <row r="2653">
          <cell r="A2653" t="str">
            <v>104547650-UN</v>
          </cell>
          <cell r="B2653" t="str">
            <v>104547650</v>
          </cell>
          <cell r="C2653" t="str">
            <v>UN</v>
          </cell>
          <cell r="D2653" t="str">
            <v>KG</v>
          </cell>
          <cell r="E2653" t="str">
            <v>HAWA</v>
          </cell>
          <cell r="F2653" t="str">
            <v>350</v>
          </cell>
          <cell r="G2653">
            <v>8</v>
          </cell>
        </row>
        <row r="2654">
          <cell r="A2654" t="str">
            <v>104547660-C04</v>
          </cell>
          <cell r="B2654" t="str">
            <v>104547660</v>
          </cell>
          <cell r="C2654" t="str">
            <v>C04</v>
          </cell>
          <cell r="D2654" t="str">
            <v>UN</v>
          </cell>
          <cell r="E2654" t="str">
            <v>HAWA</v>
          </cell>
          <cell r="F2654" t="str">
            <v>350</v>
          </cell>
          <cell r="G2654">
            <v>4</v>
          </cell>
        </row>
        <row r="2655">
          <cell r="A2655" t="str">
            <v>104547660-UN</v>
          </cell>
          <cell r="B2655" t="str">
            <v>104547660</v>
          </cell>
          <cell r="C2655" t="str">
            <v>UN</v>
          </cell>
          <cell r="D2655" t="str">
            <v>UN</v>
          </cell>
          <cell r="E2655" t="str">
            <v>HAWA</v>
          </cell>
          <cell r="F2655" t="str">
            <v>350</v>
          </cell>
          <cell r="G2655">
            <v>1</v>
          </cell>
        </row>
        <row r="2656">
          <cell r="A2656" t="str">
            <v>104547670-CJ</v>
          </cell>
          <cell r="B2656" t="str">
            <v>104547670</v>
          </cell>
          <cell r="C2656" t="str">
            <v>CJ</v>
          </cell>
          <cell r="D2656" t="str">
            <v>KG</v>
          </cell>
          <cell r="E2656" t="str">
            <v>HAWA</v>
          </cell>
          <cell r="F2656" t="str">
            <v>350</v>
          </cell>
          <cell r="G2656">
            <v>6</v>
          </cell>
        </row>
        <row r="2657">
          <cell r="A2657" t="str">
            <v>104547670-KG</v>
          </cell>
          <cell r="B2657" t="str">
            <v>104547670</v>
          </cell>
          <cell r="C2657" t="str">
            <v>KG</v>
          </cell>
          <cell r="D2657" t="str">
            <v>KG</v>
          </cell>
          <cell r="E2657" t="str">
            <v>HAWA</v>
          </cell>
          <cell r="F2657" t="str">
            <v>350</v>
          </cell>
          <cell r="G2657">
            <v>1</v>
          </cell>
        </row>
        <row r="2658">
          <cell r="A2658" t="str">
            <v>104547680-C05</v>
          </cell>
          <cell r="B2658" t="str">
            <v>104547680</v>
          </cell>
          <cell r="C2658" t="str">
            <v>C05</v>
          </cell>
          <cell r="D2658" t="str">
            <v>UN</v>
          </cell>
          <cell r="E2658" t="str">
            <v>HAWA</v>
          </cell>
          <cell r="F2658" t="str">
            <v>350</v>
          </cell>
          <cell r="G2658">
            <v>5</v>
          </cell>
        </row>
        <row r="2659">
          <cell r="A2659" t="str">
            <v>104547680-UN</v>
          </cell>
          <cell r="B2659" t="str">
            <v>104547680</v>
          </cell>
          <cell r="C2659" t="str">
            <v>UN</v>
          </cell>
          <cell r="D2659" t="str">
            <v>UN</v>
          </cell>
          <cell r="E2659" t="str">
            <v>HAWA</v>
          </cell>
          <cell r="F2659" t="str">
            <v>350</v>
          </cell>
          <cell r="G2659">
            <v>1</v>
          </cell>
        </row>
        <row r="2660">
          <cell r="A2660" t="str">
            <v>104547690-C10</v>
          </cell>
          <cell r="B2660" t="str">
            <v>104547690</v>
          </cell>
          <cell r="C2660" t="str">
            <v>C10</v>
          </cell>
          <cell r="D2660" t="str">
            <v>UN</v>
          </cell>
          <cell r="E2660" t="str">
            <v>HAWA</v>
          </cell>
          <cell r="F2660" t="str">
            <v>350</v>
          </cell>
          <cell r="G2660">
            <v>10</v>
          </cell>
        </row>
        <row r="2661">
          <cell r="A2661" t="str">
            <v>104547690-UN</v>
          </cell>
          <cell r="B2661" t="str">
            <v>104547690</v>
          </cell>
          <cell r="C2661" t="str">
            <v>UN</v>
          </cell>
          <cell r="D2661" t="str">
            <v>UN</v>
          </cell>
          <cell r="E2661" t="str">
            <v>HAWA</v>
          </cell>
          <cell r="F2661" t="str">
            <v>350</v>
          </cell>
          <cell r="G2661">
            <v>1</v>
          </cell>
        </row>
        <row r="2662">
          <cell r="A2662" t="str">
            <v>104547700-CJ</v>
          </cell>
          <cell r="B2662" t="str">
            <v>104547700</v>
          </cell>
          <cell r="C2662" t="str">
            <v>CJ</v>
          </cell>
          <cell r="D2662" t="str">
            <v>KG</v>
          </cell>
          <cell r="E2662" t="str">
            <v>HAWA</v>
          </cell>
          <cell r="F2662" t="str">
            <v>350</v>
          </cell>
          <cell r="G2662">
            <v>10</v>
          </cell>
        </row>
        <row r="2663">
          <cell r="A2663" t="str">
            <v>104547700-KG</v>
          </cell>
          <cell r="B2663" t="str">
            <v>104547700</v>
          </cell>
          <cell r="C2663" t="str">
            <v>KG</v>
          </cell>
          <cell r="D2663" t="str">
            <v>KG</v>
          </cell>
          <cell r="E2663" t="str">
            <v>HAWA</v>
          </cell>
          <cell r="F2663" t="str">
            <v>350</v>
          </cell>
          <cell r="G2663">
            <v>1</v>
          </cell>
        </row>
        <row r="2664">
          <cell r="A2664" t="str">
            <v>104547710-C12</v>
          </cell>
          <cell r="B2664" t="str">
            <v>104547710</v>
          </cell>
          <cell r="C2664" t="str">
            <v>C12</v>
          </cell>
          <cell r="D2664" t="str">
            <v>UN</v>
          </cell>
          <cell r="E2664" t="str">
            <v>HAWA</v>
          </cell>
          <cell r="F2664" t="str">
            <v>350</v>
          </cell>
          <cell r="G2664">
            <v>12</v>
          </cell>
        </row>
        <row r="2665">
          <cell r="A2665" t="str">
            <v>104547710-UN</v>
          </cell>
          <cell r="B2665" t="str">
            <v>104547710</v>
          </cell>
          <cell r="C2665" t="str">
            <v>UN</v>
          </cell>
          <cell r="D2665" t="str">
            <v>UN</v>
          </cell>
          <cell r="E2665" t="str">
            <v>HAWA</v>
          </cell>
          <cell r="F2665" t="str">
            <v>350</v>
          </cell>
          <cell r="G2665">
            <v>1</v>
          </cell>
        </row>
        <row r="2666">
          <cell r="A2666" t="str">
            <v>104547720-C18</v>
          </cell>
          <cell r="B2666" t="str">
            <v>104547720</v>
          </cell>
          <cell r="C2666" t="str">
            <v>C18</v>
          </cell>
          <cell r="D2666" t="str">
            <v>UN</v>
          </cell>
          <cell r="E2666" t="str">
            <v>HAWA</v>
          </cell>
          <cell r="F2666" t="str">
            <v>350</v>
          </cell>
          <cell r="G2666">
            <v>18</v>
          </cell>
        </row>
        <row r="2667">
          <cell r="A2667" t="str">
            <v>104547720-UN</v>
          </cell>
          <cell r="B2667" t="str">
            <v>104547720</v>
          </cell>
          <cell r="C2667" t="str">
            <v>UN</v>
          </cell>
          <cell r="D2667" t="str">
            <v>UN</v>
          </cell>
          <cell r="E2667" t="str">
            <v>HAWA</v>
          </cell>
          <cell r="F2667" t="str">
            <v>350</v>
          </cell>
          <cell r="G2667">
            <v>1</v>
          </cell>
        </row>
        <row r="2668">
          <cell r="A2668" t="str">
            <v>104547730-C18</v>
          </cell>
          <cell r="B2668" t="str">
            <v>104547730</v>
          </cell>
          <cell r="C2668" t="str">
            <v>C18</v>
          </cell>
          <cell r="D2668" t="str">
            <v>UN</v>
          </cell>
          <cell r="E2668" t="str">
            <v>HAWA</v>
          </cell>
          <cell r="F2668" t="str">
            <v>350</v>
          </cell>
          <cell r="G2668">
            <v>18</v>
          </cell>
        </row>
        <row r="2669">
          <cell r="A2669" t="str">
            <v>104547730-UN</v>
          </cell>
          <cell r="B2669" t="str">
            <v>104547730</v>
          </cell>
          <cell r="C2669" t="str">
            <v>UN</v>
          </cell>
          <cell r="D2669" t="str">
            <v>UN</v>
          </cell>
          <cell r="E2669" t="str">
            <v>HAWA</v>
          </cell>
          <cell r="F2669" t="str">
            <v>350</v>
          </cell>
          <cell r="G2669">
            <v>1</v>
          </cell>
        </row>
        <row r="2670">
          <cell r="A2670" t="str">
            <v>104547740-C18</v>
          </cell>
          <cell r="B2670" t="str">
            <v>104547740</v>
          </cell>
          <cell r="C2670" t="str">
            <v>C18</v>
          </cell>
          <cell r="D2670" t="str">
            <v>UN</v>
          </cell>
          <cell r="E2670" t="str">
            <v>HAWA</v>
          </cell>
          <cell r="F2670" t="str">
            <v>350</v>
          </cell>
          <cell r="G2670">
            <v>18</v>
          </cell>
        </row>
        <row r="2671">
          <cell r="A2671" t="str">
            <v>104547740-UN</v>
          </cell>
          <cell r="B2671" t="str">
            <v>104547740</v>
          </cell>
          <cell r="C2671" t="str">
            <v>UN</v>
          </cell>
          <cell r="D2671" t="str">
            <v>UN</v>
          </cell>
          <cell r="E2671" t="str">
            <v>HAWA</v>
          </cell>
          <cell r="F2671" t="str">
            <v>350</v>
          </cell>
          <cell r="G2671">
            <v>1</v>
          </cell>
        </row>
        <row r="2672">
          <cell r="A2672" t="str">
            <v>104547750-C18</v>
          </cell>
          <cell r="B2672" t="str">
            <v>104547750</v>
          </cell>
          <cell r="C2672" t="str">
            <v>C18</v>
          </cell>
          <cell r="D2672" t="str">
            <v>UN</v>
          </cell>
          <cell r="E2672" t="str">
            <v>HAWA</v>
          </cell>
          <cell r="F2672" t="str">
            <v>350</v>
          </cell>
          <cell r="G2672">
            <v>18</v>
          </cell>
        </row>
        <row r="2673">
          <cell r="A2673" t="str">
            <v>104547750-UN</v>
          </cell>
          <cell r="B2673" t="str">
            <v>104547750</v>
          </cell>
          <cell r="C2673" t="str">
            <v>UN</v>
          </cell>
          <cell r="D2673" t="str">
            <v>UN</v>
          </cell>
          <cell r="E2673" t="str">
            <v>HAWA</v>
          </cell>
          <cell r="F2673" t="str">
            <v>350</v>
          </cell>
          <cell r="G2673">
            <v>1</v>
          </cell>
        </row>
        <row r="2674">
          <cell r="A2674" t="str">
            <v>104547760-C18</v>
          </cell>
          <cell r="B2674" t="str">
            <v>104547760</v>
          </cell>
          <cell r="C2674" t="str">
            <v>C18</v>
          </cell>
          <cell r="D2674" t="str">
            <v>UN</v>
          </cell>
          <cell r="E2674" t="str">
            <v>HAWA</v>
          </cell>
          <cell r="F2674" t="str">
            <v>350</v>
          </cell>
          <cell r="G2674">
            <v>18</v>
          </cell>
        </row>
        <row r="2675">
          <cell r="A2675" t="str">
            <v>104547760-UN</v>
          </cell>
          <cell r="B2675" t="str">
            <v>104547760</v>
          </cell>
          <cell r="C2675" t="str">
            <v>UN</v>
          </cell>
          <cell r="D2675" t="str">
            <v>UN</v>
          </cell>
          <cell r="E2675" t="str">
            <v>HAWA</v>
          </cell>
          <cell r="F2675" t="str">
            <v>350</v>
          </cell>
          <cell r="G2675">
            <v>1</v>
          </cell>
        </row>
        <row r="2676">
          <cell r="A2676" t="str">
            <v>104547790-C55</v>
          </cell>
          <cell r="B2676" t="str">
            <v>104547790</v>
          </cell>
          <cell r="C2676" t="str">
            <v>C55</v>
          </cell>
          <cell r="D2676" t="str">
            <v>UN</v>
          </cell>
          <cell r="E2676" t="str">
            <v>HAWA</v>
          </cell>
          <cell r="F2676" t="str">
            <v>350</v>
          </cell>
          <cell r="G2676">
            <v>55</v>
          </cell>
        </row>
        <row r="2677">
          <cell r="A2677" t="str">
            <v>104547790-UN</v>
          </cell>
          <cell r="B2677" t="str">
            <v>104547790</v>
          </cell>
          <cell r="C2677" t="str">
            <v>UN</v>
          </cell>
          <cell r="D2677" t="str">
            <v>UN</v>
          </cell>
          <cell r="E2677" t="str">
            <v>HAWA</v>
          </cell>
          <cell r="F2677" t="str">
            <v>350</v>
          </cell>
          <cell r="G2677">
            <v>1</v>
          </cell>
        </row>
        <row r="2678">
          <cell r="A2678" t="str">
            <v>104547800-C10</v>
          </cell>
          <cell r="B2678" t="str">
            <v>104547800</v>
          </cell>
          <cell r="C2678" t="str">
            <v>C10</v>
          </cell>
          <cell r="D2678" t="str">
            <v>UN</v>
          </cell>
          <cell r="E2678" t="str">
            <v>HAWA</v>
          </cell>
          <cell r="F2678" t="str">
            <v>350</v>
          </cell>
          <cell r="G2678">
            <v>10</v>
          </cell>
        </row>
        <row r="2679">
          <cell r="A2679" t="str">
            <v>104547800-UN</v>
          </cell>
          <cell r="B2679" t="str">
            <v>104547800</v>
          </cell>
          <cell r="C2679" t="str">
            <v>UN</v>
          </cell>
          <cell r="D2679" t="str">
            <v>UN</v>
          </cell>
          <cell r="E2679" t="str">
            <v>HAWA</v>
          </cell>
          <cell r="F2679" t="str">
            <v>350</v>
          </cell>
          <cell r="G2679">
            <v>1</v>
          </cell>
        </row>
        <row r="2680">
          <cell r="A2680" t="str">
            <v>104547810-C10</v>
          </cell>
          <cell r="B2680" t="str">
            <v>104547810</v>
          </cell>
          <cell r="C2680" t="str">
            <v>C10</v>
          </cell>
          <cell r="D2680" t="str">
            <v>UN</v>
          </cell>
          <cell r="E2680" t="str">
            <v>HAWA</v>
          </cell>
          <cell r="F2680" t="str">
            <v>350</v>
          </cell>
          <cell r="G2680">
            <v>10</v>
          </cell>
        </row>
        <row r="2681">
          <cell r="A2681" t="str">
            <v>104547810-UN</v>
          </cell>
          <cell r="B2681" t="str">
            <v>104547810</v>
          </cell>
          <cell r="C2681" t="str">
            <v>UN</v>
          </cell>
          <cell r="D2681" t="str">
            <v>UN</v>
          </cell>
          <cell r="E2681" t="str">
            <v>HAWA</v>
          </cell>
          <cell r="F2681" t="str">
            <v>350</v>
          </cell>
          <cell r="G2681">
            <v>1</v>
          </cell>
        </row>
        <row r="2682">
          <cell r="A2682" t="str">
            <v>104547820-C10</v>
          </cell>
          <cell r="B2682" t="str">
            <v>104547820</v>
          </cell>
          <cell r="C2682" t="str">
            <v>C10</v>
          </cell>
          <cell r="D2682" t="str">
            <v>UN</v>
          </cell>
          <cell r="E2682" t="str">
            <v>HAWA</v>
          </cell>
          <cell r="F2682" t="str">
            <v>350</v>
          </cell>
          <cell r="G2682">
            <v>10</v>
          </cell>
        </row>
        <row r="2683">
          <cell r="A2683" t="str">
            <v>104547820-UN</v>
          </cell>
          <cell r="B2683" t="str">
            <v>104547820</v>
          </cell>
          <cell r="C2683" t="str">
            <v>UN</v>
          </cell>
          <cell r="D2683" t="str">
            <v>UN</v>
          </cell>
          <cell r="E2683" t="str">
            <v>HAWA</v>
          </cell>
          <cell r="F2683" t="str">
            <v>350</v>
          </cell>
          <cell r="G2683">
            <v>1</v>
          </cell>
        </row>
        <row r="2684">
          <cell r="A2684" t="str">
            <v>104547830-C10</v>
          </cell>
          <cell r="B2684" t="str">
            <v>104547830</v>
          </cell>
          <cell r="C2684" t="str">
            <v>C10</v>
          </cell>
          <cell r="D2684" t="str">
            <v>UN</v>
          </cell>
          <cell r="E2684" t="str">
            <v>HAWA</v>
          </cell>
          <cell r="F2684" t="str">
            <v>350</v>
          </cell>
          <cell r="G2684">
            <v>10</v>
          </cell>
        </row>
        <row r="2685">
          <cell r="A2685" t="str">
            <v>104547830-UN</v>
          </cell>
          <cell r="B2685" t="str">
            <v>104547830</v>
          </cell>
          <cell r="C2685" t="str">
            <v>UN</v>
          </cell>
          <cell r="D2685" t="str">
            <v>UN</v>
          </cell>
          <cell r="E2685" t="str">
            <v>HAWA</v>
          </cell>
          <cell r="F2685" t="str">
            <v>350</v>
          </cell>
          <cell r="G2685">
            <v>1</v>
          </cell>
        </row>
        <row r="2686">
          <cell r="A2686" t="str">
            <v>104547840-CJ</v>
          </cell>
          <cell r="B2686" t="str">
            <v>104547840</v>
          </cell>
          <cell r="C2686" t="str">
            <v>CJ</v>
          </cell>
          <cell r="D2686" t="str">
            <v>KG</v>
          </cell>
          <cell r="E2686" t="str">
            <v>HAWA</v>
          </cell>
          <cell r="F2686" t="str">
            <v>350</v>
          </cell>
          <cell r="G2686">
            <v>20</v>
          </cell>
        </row>
        <row r="2687">
          <cell r="A2687" t="str">
            <v>104547840-KG</v>
          </cell>
          <cell r="B2687" t="str">
            <v>104547840</v>
          </cell>
          <cell r="C2687" t="str">
            <v>KG</v>
          </cell>
          <cell r="D2687" t="str">
            <v>KG</v>
          </cell>
          <cell r="E2687" t="str">
            <v>HAWA</v>
          </cell>
          <cell r="F2687" t="str">
            <v>350</v>
          </cell>
          <cell r="G2687">
            <v>1</v>
          </cell>
        </row>
        <row r="2688">
          <cell r="A2688" t="str">
            <v>104547850-C12</v>
          </cell>
          <cell r="B2688" t="str">
            <v>104547850</v>
          </cell>
          <cell r="C2688" t="str">
            <v>C12</v>
          </cell>
          <cell r="D2688" t="str">
            <v>UN</v>
          </cell>
          <cell r="E2688" t="str">
            <v>HAWA</v>
          </cell>
          <cell r="F2688" t="str">
            <v>350</v>
          </cell>
          <cell r="G2688">
            <v>12</v>
          </cell>
        </row>
        <row r="2689">
          <cell r="A2689" t="str">
            <v>104547850-UN</v>
          </cell>
          <cell r="B2689" t="str">
            <v>104547850</v>
          </cell>
          <cell r="C2689" t="str">
            <v>UN</v>
          </cell>
          <cell r="D2689" t="str">
            <v>UN</v>
          </cell>
          <cell r="E2689" t="str">
            <v>HAWA</v>
          </cell>
          <cell r="F2689" t="str">
            <v>350</v>
          </cell>
          <cell r="G2689">
            <v>1</v>
          </cell>
        </row>
        <row r="2690">
          <cell r="A2690" t="str">
            <v>104547860-C12</v>
          </cell>
          <cell r="B2690" t="str">
            <v>104547860</v>
          </cell>
          <cell r="C2690" t="str">
            <v>C12</v>
          </cell>
          <cell r="D2690" t="str">
            <v>UN</v>
          </cell>
          <cell r="E2690" t="str">
            <v>HAWA</v>
          </cell>
          <cell r="F2690" t="str">
            <v>350</v>
          </cell>
          <cell r="G2690">
            <v>12</v>
          </cell>
        </row>
        <row r="2691">
          <cell r="A2691" t="str">
            <v>104547860-UN</v>
          </cell>
          <cell r="B2691" t="str">
            <v>104547860</v>
          </cell>
          <cell r="C2691" t="str">
            <v>UN</v>
          </cell>
          <cell r="D2691" t="str">
            <v>UN</v>
          </cell>
          <cell r="E2691" t="str">
            <v>HAWA</v>
          </cell>
          <cell r="F2691" t="str">
            <v>350</v>
          </cell>
          <cell r="G2691">
            <v>1</v>
          </cell>
        </row>
        <row r="2692">
          <cell r="A2692" t="str">
            <v>104547870-UN</v>
          </cell>
          <cell r="B2692" t="str">
            <v>104547870</v>
          </cell>
          <cell r="C2692" t="str">
            <v>UN</v>
          </cell>
          <cell r="D2692" t="str">
            <v>UN</v>
          </cell>
          <cell r="E2692" t="str">
            <v>HAWA</v>
          </cell>
          <cell r="F2692" t="str">
            <v>350</v>
          </cell>
          <cell r="G2692">
            <v>1</v>
          </cell>
        </row>
        <row r="2693">
          <cell r="A2693" t="str">
            <v>104547880-C02</v>
          </cell>
          <cell r="B2693" t="str">
            <v>104547880</v>
          </cell>
          <cell r="C2693" t="str">
            <v>C02</v>
          </cell>
          <cell r="D2693" t="str">
            <v>UN</v>
          </cell>
          <cell r="E2693" t="str">
            <v>HAWA</v>
          </cell>
          <cell r="F2693" t="str">
            <v>350</v>
          </cell>
          <cell r="G2693">
            <v>2</v>
          </cell>
        </row>
        <row r="2694">
          <cell r="A2694" t="str">
            <v>104547880-UN</v>
          </cell>
          <cell r="B2694" t="str">
            <v>104547880</v>
          </cell>
          <cell r="C2694" t="str">
            <v>UN</v>
          </cell>
          <cell r="D2694" t="str">
            <v>UN</v>
          </cell>
          <cell r="E2694" t="str">
            <v>HAWA</v>
          </cell>
          <cell r="F2694" t="str">
            <v>350</v>
          </cell>
          <cell r="G2694">
            <v>1</v>
          </cell>
        </row>
        <row r="2695">
          <cell r="A2695" t="str">
            <v>104547910-CJ</v>
          </cell>
          <cell r="B2695" t="str">
            <v>104547910</v>
          </cell>
          <cell r="C2695" t="str">
            <v>CJ</v>
          </cell>
          <cell r="D2695" t="str">
            <v>KG</v>
          </cell>
          <cell r="E2695" t="str">
            <v>HAWA</v>
          </cell>
          <cell r="F2695" t="str">
            <v>350</v>
          </cell>
          <cell r="G2695">
            <v>6</v>
          </cell>
        </row>
        <row r="2696">
          <cell r="A2696" t="str">
            <v>104547910-KG</v>
          </cell>
          <cell r="B2696" t="str">
            <v>104547910</v>
          </cell>
          <cell r="C2696" t="str">
            <v>KG</v>
          </cell>
          <cell r="D2696" t="str">
            <v>KG</v>
          </cell>
          <cell r="E2696" t="str">
            <v>HAWA</v>
          </cell>
          <cell r="F2696" t="str">
            <v>350</v>
          </cell>
          <cell r="G2696">
            <v>1</v>
          </cell>
        </row>
        <row r="2697">
          <cell r="A2697" t="str">
            <v>104547920-CJ</v>
          </cell>
          <cell r="B2697" t="str">
            <v>104547920</v>
          </cell>
          <cell r="C2697" t="str">
            <v>CJ</v>
          </cell>
          <cell r="D2697" t="str">
            <v>KG</v>
          </cell>
          <cell r="E2697" t="str">
            <v>HAWA</v>
          </cell>
          <cell r="F2697" t="str">
            <v>350</v>
          </cell>
          <cell r="G2697">
            <v>6</v>
          </cell>
        </row>
        <row r="2698">
          <cell r="A2698" t="str">
            <v>104547920-KG</v>
          </cell>
          <cell r="B2698" t="str">
            <v>104547920</v>
          </cell>
          <cell r="C2698" t="str">
            <v>KG</v>
          </cell>
          <cell r="D2698" t="str">
            <v>KG</v>
          </cell>
          <cell r="E2698" t="str">
            <v>HAWA</v>
          </cell>
          <cell r="F2698" t="str">
            <v>350</v>
          </cell>
          <cell r="G2698">
            <v>1</v>
          </cell>
        </row>
        <row r="2699">
          <cell r="A2699" t="str">
            <v>104547960-C10</v>
          </cell>
          <cell r="B2699" t="str">
            <v>104547960</v>
          </cell>
          <cell r="C2699" t="str">
            <v>C10</v>
          </cell>
          <cell r="D2699" t="str">
            <v>UN</v>
          </cell>
          <cell r="E2699" t="str">
            <v>HAWA</v>
          </cell>
          <cell r="F2699" t="str">
            <v>350</v>
          </cell>
          <cell r="G2699">
            <v>10</v>
          </cell>
        </row>
        <row r="2700">
          <cell r="A2700" t="str">
            <v>104547960-UN</v>
          </cell>
          <cell r="B2700" t="str">
            <v>104547960</v>
          </cell>
          <cell r="C2700" t="str">
            <v>UN</v>
          </cell>
          <cell r="D2700" t="str">
            <v>UN</v>
          </cell>
          <cell r="E2700" t="str">
            <v>HAWA</v>
          </cell>
          <cell r="F2700" t="str">
            <v>350</v>
          </cell>
          <cell r="G2700">
            <v>1</v>
          </cell>
        </row>
        <row r="2701">
          <cell r="A2701" t="str">
            <v>104547970-UN</v>
          </cell>
          <cell r="B2701" t="str">
            <v>104547970</v>
          </cell>
          <cell r="C2701" t="str">
            <v>UN</v>
          </cell>
          <cell r="D2701" t="str">
            <v>UN</v>
          </cell>
          <cell r="E2701" t="str">
            <v>HAWA</v>
          </cell>
          <cell r="F2701" t="str">
            <v>350</v>
          </cell>
          <cell r="G2701">
            <v>1</v>
          </cell>
        </row>
        <row r="2702">
          <cell r="A2702" t="str">
            <v>104547970-Y00</v>
          </cell>
          <cell r="B2702" t="str">
            <v>104547970</v>
          </cell>
          <cell r="C2702" t="str">
            <v>Y00</v>
          </cell>
          <cell r="D2702" t="str">
            <v>UN</v>
          </cell>
          <cell r="E2702" t="str">
            <v>HAWA</v>
          </cell>
          <cell r="F2702" t="str">
            <v>350</v>
          </cell>
          <cell r="G2702">
            <v>200</v>
          </cell>
        </row>
        <row r="2703">
          <cell r="A2703" t="str">
            <v>104547980-D06</v>
          </cell>
          <cell r="B2703" t="str">
            <v>104547980</v>
          </cell>
          <cell r="C2703" t="str">
            <v>D06</v>
          </cell>
          <cell r="D2703" t="str">
            <v>UN</v>
          </cell>
          <cell r="E2703" t="str">
            <v>HAWA</v>
          </cell>
          <cell r="F2703" t="str">
            <v>350</v>
          </cell>
          <cell r="G2703">
            <v>6</v>
          </cell>
        </row>
        <row r="2704">
          <cell r="A2704" t="str">
            <v>104547980-UN</v>
          </cell>
          <cell r="B2704" t="str">
            <v>104547980</v>
          </cell>
          <cell r="C2704" t="str">
            <v>UN</v>
          </cell>
          <cell r="D2704" t="str">
            <v>UN</v>
          </cell>
          <cell r="E2704" t="str">
            <v>HAWA</v>
          </cell>
          <cell r="F2704" t="str">
            <v>350</v>
          </cell>
          <cell r="G2704">
            <v>1</v>
          </cell>
        </row>
        <row r="2705">
          <cell r="A2705" t="str">
            <v>104547990-C20</v>
          </cell>
          <cell r="B2705" t="str">
            <v>104547990</v>
          </cell>
          <cell r="C2705" t="str">
            <v>C20</v>
          </cell>
          <cell r="D2705" t="str">
            <v>UN</v>
          </cell>
          <cell r="E2705" t="str">
            <v>HAWA</v>
          </cell>
          <cell r="F2705" t="str">
            <v>350</v>
          </cell>
          <cell r="G2705">
            <v>20</v>
          </cell>
        </row>
        <row r="2706">
          <cell r="A2706" t="str">
            <v>104547990-UN</v>
          </cell>
          <cell r="B2706" t="str">
            <v>104547990</v>
          </cell>
          <cell r="C2706" t="str">
            <v>UN</v>
          </cell>
          <cell r="D2706" t="str">
            <v>UN</v>
          </cell>
          <cell r="E2706" t="str">
            <v>HAWA</v>
          </cell>
          <cell r="F2706" t="str">
            <v>350</v>
          </cell>
          <cell r="G2706">
            <v>1</v>
          </cell>
        </row>
        <row r="2707">
          <cell r="A2707" t="str">
            <v>104548000-C04</v>
          </cell>
          <cell r="B2707" t="str">
            <v>104548000</v>
          </cell>
          <cell r="C2707" t="str">
            <v>C04</v>
          </cell>
          <cell r="D2707" t="str">
            <v>UN</v>
          </cell>
          <cell r="E2707" t="str">
            <v>HAWA</v>
          </cell>
          <cell r="F2707" t="str">
            <v>350</v>
          </cell>
          <cell r="G2707">
            <v>4</v>
          </cell>
        </row>
        <row r="2708">
          <cell r="A2708" t="str">
            <v>104548000-UN</v>
          </cell>
          <cell r="B2708" t="str">
            <v>104548000</v>
          </cell>
          <cell r="C2708" t="str">
            <v>UN</v>
          </cell>
          <cell r="D2708" t="str">
            <v>UN</v>
          </cell>
          <cell r="E2708" t="str">
            <v>HAWA</v>
          </cell>
          <cell r="F2708" t="str">
            <v>350</v>
          </cell>
          <cell r="G2708">
            <v>1</v>
          </cell>
        </row>
        <row r="2709">
          <cell r="A2709" t="str">
            <v>104548010-CJ</v>
          </cell>
          <cell r="B2709" t="str">
            <v>104548010</v>
          </cell>
          <cell r="C2709" t="str">
            <v>CJ</v>
          </cell>
          <cell r="D2709" t="str">
            <v>KG</v>
          </cell>
          <cell r="E2709" t="str">
            <v>HAWA</v>
          </cell>
          <cell r="F2709" t="str">
            <v>350</v>
          </cell>
          <cell r="G2709">
            <v>15</v>
          </cell>
        </row>
        <row r="2710">
          <cell r="A2710" t="str">
            <v>104548010-KG</v>
          </cell>
          <cell r="B2710" t="str">
            <v>104548010</v>
          </cell>
          <cell r="C2710" t="str">
            <v>KG</v>
          </cell>
          <cell r="D2710" t="str">
            <v>KG</v>
          </cell>
          <cell r="E2710" t="str">
            <v>HAWA</v>
          </cell>
          <cell r="F2710" t="str">
            <v>350</v>
          </cell>
          <cell r="G2710">
            <v>1</v>
          </cell>
        </row>
        <row r="2711">
          <cell r="A2711" t="str">
            <v>104548010-UN</v>
          </cell>
          <cell r="B2711" t="str">
            <v>104548010</v>
          </cell>
          <cell r="C2711" t="str">
            <v>UN</v>
          </cell>
          <cell r="D2711" t="str">
            <v>KG</v>
          </cell>
          <cell r="E2711" t="str">
            <v>HAWA</v>
          </cell>
          <cell r="F2711" t="str">
            <v>350</v>
          </cell>
          <cell r="G2711">
            <v>17</v>
          </cell>
        </row>
        <row r="2712">
          <cell r="A2712" t="str">
            <v>104548020-UN</v>
          </cell>
          <cell r="B2712" t="str">
            <v>104548020</v>
          </cell>
          <cell r="C2712" t="str">
            <v>UN</v>
          </cell>
          <cell r="D2712" t="str">
            <v>UN</v>
          </cell>
          <cell r="E2712" t="str">
            <v>HAWA</v>
          </cell>
          <cell r="F2712" t="str">
            <v>350</v>
          </cell>
          <cell r="G2712">
            <v>1</v>
          </cell>
        </row>
        <row r="2713">
          <cell r="A2713" t="str">
            <v>104548030-UN</v>
          </cell>
          <cell r="B2713" t="str">
            <v>104548030</v>
          </cell>
          <cell r="C2713" t="str">
            <v>UN</v>
          </cell>
          <cell r="D2713" t="str">
            <v>UN</v>
          </cell>
          <cell r="E2713" t="str">
            <v>HAWA</v>
          </cell>
          <cell r="F2713" t="str">
            <v>350</v>
          </cell>
          <cell r="G2713">
            <v>1</v>
          </cell>
        </row>
        <row r="2714">
          <cell r="A2714" t="str">
            <v>104548040-UN</v>
          </cell>
          <cell r="B2714" t="str">
            <v>104548040</v>
          </cell>
          <cell r="C2714" t="str">
            <v>UN</v>
          </cell>
          <cell r="D2714" t="str">
            <v>UN</v>
          </cell>
          <cell r="E2714" t="str">
            <v>HAWA</v>
          </cell>
          <cell r="F2714" t="str">
            <v>350</v>
          </cell>
          <cell r="G2714">
            <v>1</v>
          </cell>
        </row>
        <row r="2715">
          <cell r="A2715" t="str">
            <v>104548050-UN</v>
          </cell>
          <cell r="B2715" t="str">
            <v>104548050</v>
          </cell>
          <cell r="C2715" t="str">
            <v>UN</v>
          </cell>
          <cell r="D2715" t="str">
            <v>UN</v>
          </cell>
          <cell r="E2715" t="str">
            <v>HAWA</v>
          </cell>
          <cell r="F2715" t="str">
            <v>350</v>
          </cell>
          <cell r="G2715">
            <v>1</v>
          </cell>
        </row>
        <row r="2716">
          <cell r="A2716" t="str">
            <v>104548060-UN</v>
          </cell>
          <cell r="B2716" t="str">
            <v>104548060</v>
          </cell>
          <cell r="C2716" t="str">
            <v>UN</v>
          </cell>
          <cell r="D2716" t="str">
            <v>UN</v>
          </cell>
          <cell r="E2716" t="str">
            <v>HAWA</v>
          </cell>
          <cell r="F2716" t="str">
            <v>350</v>
          </cell>
          <cell r="G2716">
            <v>1</v>
          </cell>
        </row>
        <row r="2717">
          <cell r="A2717" t="str">
            <v>104548070-UN</v>
          </cell>
          <cell r="B2717" t="str">
            <v>104548070</v>
          </cell>
          <cell r="C2717" t="str">
            <v>UN</v>
          </cell>
          <cell r="D2717" t="str">
            <v>UN</v>
          </cell>
          <cell r="E2717" t="str">
            <v>HAWA</v>
          </cell>
          <cell r="F2717" t="str">
            <v>350</v>
          </cell>
          <cell r="G2717">
            <v>1</v>
          </cell>
        </row>
        <row r="2718">
          <cell r="A2718" t="str">
            <v>104548090-CJ</v>
          </cell>
          <cell r="B2718" t="str">
            <v>104548090</v>
          </cell>
          <cell r="C2718" t="str">
            <v>CJ</v>
          </cell>
          <cell r="D2718" t="str">
            <v>KG</v>
          </cell>
          <cell r="E2718" t="str">
            <v>HAWA</v>
          </cell>
          <cell r="F2718" t="str">
            <v>350</v>
          </cell>
          <cell r="G2718">
            <v>15</v>
          </cell>
        </row>
        <row r="2719">
          <cell r="A2719" t="str">
            <v>104548090-KG</v>
          </cell>
          <cell r="B2719" t="str">
            <v>104548090</v>
          </cell>
          <cell r="C2719" t="str">
            <v>KG</v>
          </cell>
          <cell r="D2719" t="str">
            <v>KG</v>
          </cell>
          <cell r="E2719" t="str">
            <v>HAWA</v>
          </cell>
          <cell r="F2719" t="str">
            <v>350</v>
          </cell>
          <cell r="G2719">
            <v>1</v>
          </cell>
        </row>
        <row r="2720">
          <cell r="A2720" t="str">
            <v>104548090-UN</v>
          </cell>
          <cell r="B2720" t="str">
            <v>104548090</v>
          </cell>
          <cell r="C2720" t="str">
            <v>UN</v>
          </cell>
          <cell r="D2720" t="str">
            <v>KG</v>
          </cell>
          <cell r="E2720" t="str">
            <v>HAWA</v>
          </cell>
          <cell r="F2720" t="str">
            <v>350</v>
          </cell>
          <cell r="G2720">
            <v>11</v>
          </cell>
        </row>
        <row r="2721">
          <cell r="A2721" t="str">
            <v>104548100-CJ</v>
          </cell>
          <cell r="B2721" t="str">
            <v>104548100</v>
          </cell>
          <cell r="C2721" t="str">
            <v>CJ</v>
          </cell>
          <cell r="D2721" t="str">
            <v>KG</v>
          </cell>
          <cell r="E2721" t="str">
            <v>HAWA</v>
          </cell>
          <cell r="F2721" t="str">
            <v>350</v>
          </cell>
          <cell r="G2721">
            <v>15</v>
          </cell>
        </row>
        <row r="2722">
          <cell r="A2722" t="str">
            <v>104548100-KG</v>
          </cell>
          <cell r="B2722" t="str">
            <v>104548100</v>
          </cell>
          <cell r="C2722" t="str">
            <v>KG</v>
          </cell>
          <cell r="D2722" t="str">
            <v>KG</v>
          </cell>
          <cell r="E2722" t="str">
            <v>HAWA</v>
          </cell>
          <cell r="F2722" t="str">
            <v>350</v>
          </cell>
          <cell r="G2722">
            <v>1</v>
          </cell>
        </row>
        <row r="2723">
          <cell r="A2723" t="str">
            <v>104548100-UN</v>
          </cell>
          <cell r="B2723" t="str">
            <v>104548100</v>
          </cell>
          <cell r="C2723" t="str">
            <v>UN</v>
          </cell>
          <cell r="D2723" t="str">
            <v>KG</v>
          </cell>
          <cell r="E2723" t="str">
            <v>HAWA</v>
          </cell>
          <cell r="F2723" t="str">
            <v>350</v>
          </cell>
          <cell r="G2723">
            <v>16</v>
          </cell>
        </row>
        <row r="2724">
          <cell r="A2724" t="str">
            <v>104548110-C80</v>
          </cell>
          <cell r="B2724" t="str">
            <v>104548110</v>
          </cell>
          <cell r="C2724" t="str">
            <v>C80</v>
          </cell>
          <cell r="D2724" t="str">
            <v>UN</v>
          </cell>
          <cell r="E2724" t="str">
            <v>HAWA</v>
          </cell>
          <cell r="F2724" t="str">
            <v>350</v>
          </cell>
          <cell r="G2724">
            <v>80</v>
          </cell>
        </row>
        <row r="2725">
          <cell r="A2725" t="str">
            <v>104548110-UN</v>
          </cell>
          <cell r="B2725" t="str">
            <v>104548110</v>
          </cell>
          <cell r="C2725" t="str">
            <v>UN</v>
          </cell>
          <cell r="D2725" t="str">
            <v>UN</v>
          </cell>
          <cell r="E2725" t="str">
            <v>HAWA</v>
          </cell>
          <cell r="F2725" t="str">
            <v>350</v>
          </cell>
          <cell r="G2725">
            <v>1</v>
          </cell>
        </row>
        <row r="2726">
          <cell r="A2726" t="str">
            <v>104548120-C24</v>
          </cell>
          <cell r="B2726" t="str">
            <v>104548120</v>
          </cell>
          <cell r="C2726" t="str">
            <v>C24</v>
          </cell>
          <cell r="D2726" t="str">
            <v>UN</v>
          </cell>
          <cell r="E2726" t="str">
            <v>HAWA</v>
          </cell>
          <cell r="F2726" t="str">
            <v>350</v>
          </cell>
          <cell r="G2726">
            <v>24</v>
          </cell>
        </row>
        <row r="2727">
          <cell r="A2727" t="str">
            <v>104548120-UN</v>
          </cell>
          <cell r="B2727" t="str">
            <v>104548120</v>
          </cell>
          <cell r="C2727" t="str">
            <v>UN</v>
          </cell>
          <cell r="D2727" t="str">
            <v>UN</v>
          </cell>
          <cell r="E2727" t="str">
            <v>HAWA</v>
          </cell>
          <cell r="F2727" t="str">
            <v>350</v>
          </cell>
          <cell r="G2727">
            <v>1</v>
          </cell>
        </row>
        <row r="2728">
          <cell r="A2728" t="str">
            <v>104548130-C50</v>
          </cell>
          <cell r="B2728" t="str">
            <v>104548130</v>
          </cell>
          <cell r="C2728" t="str">
            <v>C50</v>
          </cell>
          <cell r="D2728" t="str">
            <v>UN</v>
          </cell>
          <cell r="E2728" t="str">
            <v>HAWA</v>
          </cell>
          <cell r="F2728" t="str">
            <v>350</v>
          </cell>
          <cell r="G2728">
            <v>50</v>
          </cell>
        </row>
        <row r="2729">
          <cell r="A2729" t="str">
            <v>104548130-UN</v>
          </cell>
          <cell r="B2729" t="str">
            <v>104548130</v>
          </cell>
          <cell r="C2729" t="str">
            <v>UN</v>
          </cell>
          <cell r="D2729" t="str">
            <v>UN</v>
          </cell>
          <cell r="E2729" t="str">
            <v>HAWA</v>
          </cell>
          <cell r="F2729" t="str">
            <v>350</v>
          </cell>
          <cell r="G2729">
            <v>1</v>
          </cell>
        </row>
        <row r="2730">
          <cell r="A2730" t="str">
            <v>104548140-C04</v>
          </cell>
          <cell r="B2730" t="str">
            <v>104548140</v>
          </cell>
          <cell r="C2730" t="str">
            <v>C04</v>
          </cell>
          <cell r="D2730" t="str">
            <v>UN</v>
          </cell>
          <cell r="E2730" t="str">
            <v>HAWA</v>
          </cell>
          <cell r="F2730" t="str">
            <v>350</v>
          </cell>
          <cell r="G2730">
            <v>4</v>
          </cell>
        </row>
        <row r="2731">
          <cell r="A2731" t="str">
            <v>104548140-UN</v>
          </cell>
          <cell r="B2731" t="str">
            <v>104548140</v>
          </cell>
          <cell r="C2731" t="str">
            <v>UN</v>
          </cell>
          <cell r="D2731" t="str">
            <v>UN</v>
          </cell>
          <cell r="E2731" t="str">
            <v>HAWA</v>
          </cell>
          <cell r="F2731" t="str">
            <v>350</v>
          </cell>
          <cell r="G2731">
            <v>1</v>
          </cell>
        </row>
        <row r="2732">
          <cell r="A2732" t="str">
            <v>104548150-C06</v>
          </cell>
          <cell r="B2732" t="str">
            <v>104548150</v>
          </cell>
          <cell r="C2732" t="str">
            <v>C06</v>
          </cell>
          <cell r="D2732" t="str">
            <v>UN</v>
          </cell>
          <cell r="E2732" t="str">
            <v>HAWA</v>
          </cell>
          <cell r="F2732" t="str">
            <v>350</v>
          </cell>
          <cell r="G2732">
            <v>6</v>
          </cell>
        </row>
        <row r="2733">
          <cell r="A2733" t="str">
            <v>104548150-UN</v>
          </cell>
          <cell r="B2733" t="str">
            <v>104548150</v>
          </cell>
          <cell r="C2733" t="str">
            <v>UN</v>
          </cell>
          <cell r="D2733" t="str">
            <v>UN</v>
          </cell>
          <cell r="E2733" t="str">
            <v>HAWA</v>
          </cell>
          <cell r="F2733" t="str">
            <v>350</v>
          </cell>
          <cell r="G2733">
            <v>1</v>
          </cell>
        </row>
        <row r="2734">
          <cell r="A2734" t="str">
            <v>104548160-C06</v>
          </cell>
          <cell r="B2734" t="str">
            <v>104548160</v>
          </cell>
          <cell r="C2734" t="str">
            <v>C06</v>
          </cell>
          <cell r="D2734" t="str">
            <v>UN</v>
          </cell>
          <cell r="E2734" t="str">
            <v>HAWA</v>
          </cell>
          <cell r="F2734" t="str">
            <v>350</v>
          </cell>
          <cell r="G2734">
            <v>6</v>
          </cell>
        </row>
        <row r="2735">
          <cell r="A2735" t="str">
            <v>104548160-UN</v>
          </cell>
          <cell r="B2735" t="str">
            <v>104548160</v>
          </cell>
          <cell r="C2735" t="str">
            <v>UN</v>
          </cell>
          <cell r="D2735" t="str">
            <v>UN</v>
          </cell>
          <cell r="E2735" t="str">
            <v>HAWA</v>
          </cell>
          <cell r="F2735" t="str">
            <v>350</v>
          </cell>
          <cell r="G2735">
            <v>1</v>
          </cell>
        </row>
        <row r="2736">
          <cell r="A2736" t="str">
            <v>104548170-CJ</v>
          </cell>
          <cell r="B2736" t="str">
            <v>104548170</v>
          </cell>
          <cell r="C2736" t="str">
            <v>CJ</v>
          </cell>
          <cell r="D2736" t="str">
            <v>KG</v>
          </cell>
          <cell r="E2736" t="str">
            <v>HAWA</v>
          </cell>
          <cell r="F2736" t="str">
            <v>350</v>
          </cell>
          <cell r="G2736">
            <v>6</v>
          </cell>
        </row>
        <row r="2737">
          <cell r="A2737" t="str">
            <v>104548170-KG</v>
          </cell>
          <cell r="B2737" t="str">
            <v>104548170</v>
          </cell>
          <cell r="C2737" t="str">
            <v>KG</v>
          </cell>
          <cell r="D2737" t="str">
            <v>KG</v>
          </cell>
          <cell r="E2737" t="str">
            <v>HAWA</v>
          </cell>
          <cell r="F2737" t="str">
            <v>350</v>
          </cell>
          <cell r="G2737">
            <v>1</v>
          </cell>
        </row>
        <row r="2738">
          <cell r="A2738" t="str">
            <v>104548180-C06</v>
          </cell>
          <cell r="B2738" t="str">
            <v>104548180</v>
          </cell>
          <cell r="C2738" t="str">
            <v>C06</v>
          </cell>
          <cell r="D2738" t="str">
            <v>UN</v>
          </cell>
          <cell r="E2738" t="str">
            <v>HAWA</v>
          </cell>
          <cell r="F2738" t="str">
            <v>350</v>
          </cell>
          <cell r="G2738">
            <v>6</v>
          </cell>
        </row>
        <row r="2739">
          <cell r="A2739" t="str">
            <v>104548180-UN</v>
          </cell>
          <cell r="B2739" t="str">
            <v>104548180</v>
          </cell>
          <cell r="C2739" t="str">
            <v>UN</v>
          </cell>
          <cell r="D2739" t="str">
            <v>UN</v>
          </cell>
          <cell r="E2739" t="str">
            <v>HAWA</v>
          </cell>
          <cell r="F2739" t="str">
            <v>350</v>
          </cell>
          <cell r="G2739">
            <v>1</v>
          </cell>
        </row>
        <row r="2740">
          <cell r="A2740" t="str">
            <v>104548190-C12</v>
          </cell>
          <cell r="B2740" t="str">
            <v>104548190</v>
          </cell>
          <cell r="C2740" t="str">
            <v>C12</v>
          </cell>
          <cell r="D2740" t="str">
            <v>UN</v>
          </cell>
          <cell r="E2740" t="str">
            <v>HAWA</v>
          </cell>
          <cell r="F2740" t="str">
            <v>350</v>
          </cell>
          <cell r="G2740">
            <v>12</v>
          </cell>
        </row>
        <row r="2741">
          <cell r="A2741" t="str">
            <v>104548190-UN</v>
          </cell>
          <cell r="B2741" t="str">
            <v>104548190</v>
          </cell>
          <cell r="C2741" t="str">
            <v>UN</v>
          </cell>
          <cell r="D2741" t="str">
            <v>UN</v>
          </cell>
          <cell r="E2741" t="str">
            <v>HAWA</v>
          </cell>
          <cell r="F2741" t="str">
            <v>350</v>
          </cell>
          <cell r="G2741">
            <v>1</v>
          </cell>
        </row>
        <row r="2742">
          <cell r="A2742" t="str">
            <v>104548200-C12</v>
          </cell>
          <cell r="B2742" t="str">
            <v>104548200</v>
          </cell>
          <cell r="C2742" t="str">
            <v>C12</v>
          </cell>
          <cell r="D2742" t="str">
            <v>C12</v>
          </cell>
          <cell r="E2742" t="str">
            <v>HAWA</v>
          </cell>
          <cell r="F2742" t="str">
            <v>350</v>
          </cell>
          <cell r="G2742">
            <v>1</v>
          </cell>
        </row>
        <row r="2743">
          <cell r="A2743" t="str">
            <v>104548210-C06</v>
          </cell>
          <cell r="B2743" t="str">
            <v>104548210</v>
          </cell>
          <cell r="C2743" t="str">
            <v>C06</v>
          </cell>
          <cell r="D2743" t="str">
            <v>C06</v>
          </cell>
          <cell r="E2743" t="str">
            <v>HAWA</v>
          </cell>
          <cell r="F2743" t="str">
            <v>350</v>
          </cell>
          <cell r="G2743">
            <v>1</v>
          </cell>
        </row>
        <row r="2744">
          <cell r="A2744" t="str">
            <v>104548220-C75</v>
          </cell>
          <cell r="B2744" t="str">
            <v>104548220</v>
          </cell>
          <cell r="C2744" t="str">
            <v>C75</v>
          </cell>
          <cell r="D2744" t="str">
            <v>UN</v>
          </cell>
          <cell r="E2744" t="str">
            <v>HAWA</v>
          </cell>
          <cell r="F2744" t="str">
            <v>350</v>
          </cell>
          <cell r="G2744">
            <v>75</v>
          </cell>
        </row>
        <row r="2745">
          <cell r="A2745" t="str">
            <v>104548220-UN</v>
          </cell>
          <cell r="B2745" t="str">
            <v>104548220</v>
          </cell>
          <cell r="C2745" t="str">
            <v>UN</v>
          </cell>
          <cell r="D2745" t="str">
            <v>UN</v>
          </cell>
          <cell r="E2745" t="str">
            <v>HAWA</v>
          </cell>
          <cell r="F2745" t="str">
            <v>350</v>
          </cell>
          <cell r="G2745">
            <v>1</v>
          </cell>
        </row>
        <row r="2746">
          <cell r="A2746" t="str">
            <v>104548230-UN</v>
          </cell>
          <cell r="B2746" t="str">
            <v>104548230</v>
          </cell>
          <cell r="C2746" t="str">
            <v>UN</v>
          </cell>
          <cell r="D2746" t="str">
            <v>UN</v>
          </cell>
          <cell r="E2746" t="str">
            <v>HAWA</v>
          </cell>
          <cell r="F2746" t="str">
            <v>350</v>
          </cell>
          <cell r="G2746">
            <v>1</v>
          </cell>
        </row>
        <row r="2747">
          <cell r="A2747" t="str">
            <v>104548240-C20</v>
          </cell>
          <cell r="B2747" t="str">
            <v>104548240</v>
          </cell>
          <cell r="C2747" t="str">
            <v>C20</v>
          </cell>
          <cell r="D2747" t="str">
            <v>UN</v>
          </cell>
          <cell r="E2747" t="str">
            <v>HAWA</v>
          </cell>
          <cell r="F2747" t="str">
            <v>350</v>
          </cell>
          <cell r="G2747">
            <v>20</v>
          </cell>
        </row>
        <row r="2748">
          <cell r="A2748" t="str">
            <v>104548240-UN</v>
          </cell>
          <cell r="B2748" t="str">
            <v>104548240</v>
          </cell>
          <cell r="C2748" t="str">
            <v>UN</v>
          </cell>
          <cell r="D2748" t="str">
            <v>UN</v>
          </cell>
          <cell r="E2748" t="str">
            <v>HAWA</v>
          </cell>
          <cell r="F2748" t="str">
            <v>350</v>
          </cell>
          <cell r="G2748">
            <v>1</v>
          </cell>
        </row>
        <row r="2749">
          <cell r="A2749" t="str">
            <v>104548250-C20</v>
          </cell>
          <cell r="B2749" t="str">
            <v>104548250</v>
          </cell>
          <cell r="C2749" t="str">
            <v>C20</v>
          </cell>
          <cell r="D2749" t="str">
            <v>UN</v>
          </cell>
          <cell r="E2749" t="str">
            <v>HAWA</v>
          </cell>
          <cell r="F2749" t="str">
            <v>350</v>
          </cell>
          <cell r="G2749">
            <v>20</v>
          </cell>
        </row>
        <row r="2750">
          <cell r="A2750" t="str">
            <v>104548250-UN</v>
          </cell>
          <cell r="B2750" t="str">
            <v>104548250</v>
          </cell>
          <cell r="C2750" t="str">
            <v>UN</v>
          </cell>
          <cell r="D2750" t="str">
            <v>UN</v>
          </cell>
          <cell r="E2750" t="str">
            <v>HAWA</v>
          </cell>
          <cell r="F2750" t="str">
            <v>350</v>
          </cell>
          <cell r="G2750">
            <v>1</v>
          </cell>
        </row>
        <row r="2751">
          <cell r="A2751" t="str">
            <v>104548260-C04</v>
          </cell>
          <cell r="B2751" t="str">
            <v>104548260</v>
          </cell>
          <cell r="C2751" t="str">
            <v>C04</v>
          </cell>
          <cell r="D2751" t="str">
            <v>UN</v>
          </cell>
          <cell r="E2751" t="str">
            <v>HAWA</v>
          </cell>
          <cell r="F2751" t="str">
            <v>350</v>
          </cell>
          <cell r="G2751">
            <v>4</v>
          </cell>
        </row>
        <row r="2752">
          <cell r="A2752" t="str">
            <v>104548260-UN</v>
          </cell>
          <cell r="B2752" t="str">
            <v>104548260</v>
          </cell>
          <cell r="C2752" t="str">
            <v>UN</v>
          </cell>
          <cell r="D2752" t="str">
            <v>UN</v>
          </cell>
          <cell r="E2752" t="str">
            <v>HAWA</v>
          </cell>
          <cell r="F2752" t="str">
            <v>350</v>
          </cell>
          <cell r="G2752">
            <v>1</v>
          </cell>
        </row>
        <row r="2753">
          <cell r="A2753" t="str">
            <v>104548270-C04</v>
          </cell>
          <cell r="B2753" t="str">
            <v>104548270</v>
          </cell>
          <cell r="C2753" t="str">
            <v>C04</v>
          </cell>
          <cell r="D2753" t="str">
            <v>UN</v>
          </cell>
          <cell r="E2753" t="str">
            <v>HAWA</v>
          </cell>
          <cell r="F2753" t="str">
            <v>350</v>
          </cell>
          <cell r="G2753">
            <v>4</v>
          </cell>
        </row>
        <row r="2754">
          <cell r="A2754" t="str">
            <v>104548270-UN</v>
          </cell>
          <cell r="B2754" t="str">
            <v>104548270</v>
          </cell>
          <cell r="C2754" t="str">
            <v>UN</v>
          </cell>
          <cell r="D2754" t="str">
            <v>UN</v>
          </cell>
          <cell r="E2754" t="str">
            <v>HAWA</v>
          </cell>
          <cell r="F2754" t="str">
            <v>350</v>
          </cell>
          <cell r="G2754">
            <v>1</v>
          </cell>
        </row>
        <row r="2755">
          <cell r="A2755" t="str">
            <v>104548280-UN</v>
          </cell>
          <cell r="B2755" t="str">
            <v>104548280</v>
          </cell>
          <cell r="C2755" t="str">
            <v>UN</v>
          </cell>
          <cell r="D2755" t="str">
            <v>UN</v>
          </cell>
          <cell r="E2755" t="str">
            <v>HAWA</v>
          </cell>
          <cell r="F2755" t="str">
            <v>350</v>
          </cell>
          <cell r="G2755">
            <v>1</v>
          </cell>
        </row>
        <row r="2756">
          <cell r="A2756" t="str">
            <v>104548280-Z92</v>
          </cell>
          <cell r="B2756" t="str">
            <v>104548280</v>
          </cell>
          <cell r="C2756" t="str">
            <v>Z92</v>
          </cell>
          <cell r="D2756" t="str">
            <v>UN</v>
          </cell>
          <cell r="E2756" t="str">
            <v>HAWA</v>
          </cell>
          <cell r="F2756" t="str">
            <v>350</v>
          </cell>
          <cell r="G2756">
            <v>192</v>
          </cell>
        </row>
        <row r="2757">
          <cell r="A2757" t="str">
            <v>104548290-C03</v>
          </cell>
          <cell r="B2757" t="str">
            <v>104548290</v>
          </cell>
          <cell r="C2757" t="str">
            <v>C03</v>
          </cell>
          <cell r="D2757" t="str">
            <v>UN</v>
          </cell>
          <cell r="E2757" t="str">
            <v>HAWA</v>
          </cell>
          <cell r="F2757" t="str">
            <v>350</v>
          </cell>
          <cell r="G2757">
            <v>3</v>
          </cell>
        </row>
        <row r="2758">
          <cell r="A2758" t="str">
            <v>104548290-UN</v>
          </cell>
          <cell r="B2758" t="str">
            <v>104548290</v>
          </cell>
          <cell r="C2758" t="str">
            <v>UN</v>
          </cell>
          <cell r="D2758" t="str">
            <v>UN</v>
          </cell>
          <cell r="E2758" t="str">
            <v>HAWA</v>
          </cell>
          <cell r="F2758" t="str">
            <v>350</v>
          </cell>
          <cell r="G2758">
            <v>1</v>
          </cell>
        </row>
        <row r="2759">
          <cell r="A2759" t="str">
            <v>104548300-C06</v>
          </cell>
          <cell r="B2759" t="str">
            <v>104548300</v>
          </cell>
          <cell r="C2759" t="str">
            <v>C06</v>
          </cell>
          <cell r="D2759" t="str">
            <v>C06</v>
          </cell>
          <cell r="E2759" t="str">
            <v>HAWA</v>
          </cell>
          <cell r="F2759" t="str">
            <v>350</v>
          </cell>
          <cell r="G2759">
            <v>1</v>
          </cell>
        </row>
        <row r="2760">
          <cell r="A2760" t="str">
            <v>104548310-2Q</v>
          </cell>
          <cell r="B2760" t="str">
            <v>104548310</v>
          </cell>
          <cell r="C2760" t="str">
            <v>2Q</v>
          </cell>
          <cell r="D2760" t="str">
            <v>UN</v>
          </cell>
          <cell r="E2760" t="str">
            <v>HAWA</v>
          </cell>
          <cell r="F2760" t="str">
            <v>350</v>
          </cell>
          <cell r="G2760">
            <v>2000</v>
          </cell>
        </row>
        <row r="2761">
          <cell r="A2761" t="str">
            <v>104548310-UN</v>
          </cell>
          <cell r="B2761" t="str">
            <v>104548310</v>
          </cell>
          <cell r="C2761" t="str">
            <v>UN</v>
          </cell>
          <cell r="D2761" t="str">
            <v>UN</v>
          </cell>
          <cell r="E2761" t="str">
            <v>HAWA</v>
          </cell>
          <cell r="F2761" t="str">
            <v>350</v>
          </cell>
          <cell r="G2761">
            <v>1</v>
          </cell>
        </row>
        <row r="2762">
          <cell r="A2762" t="str">
            <v>104548320-UN</v>
          </cell>
          <cell r="B2762" t="str">
            <v>104548320</v>
          </cell>
          <cell r="C2762" t="str">
            <v>UN</v>
          </cell>
          <cell r="D2762" t="str">
            <v>UN</v>
          </cell>
          <cell r="E2762" t="str">
            <v>HAWA</v>
          </cell>
          <cell r="F2762" t="str">
            <v>350</v>
          </cell>
          <cell r="G2762">
            <v>1</v>
          </cell>
        </row>
        <row r="2763">
          <cell r="A2763" t="str">
            <v>104548320-X00</v>
          </cell>
          <cell r="B2763" t="str">
            <v>104548320</v>
          </cell>
          <cell r="C2763" t="str">
            <v>X00</v>
          </cell>
          <cell r="D2763" t="str">
            <v>UN</v>
          </cell>
          <cell r="E2763" t="str">
            <v>HAWA</v>
          </cell>
          <cell r="F2763" t="str">
            <v>350</v>
          </cell>
          <cell r="G2763">
            <v>300</v>
          </cell>
        </row>
        <row r="2764">
          <cell r="A2764" t="str">
            <v>104548330-UN</v>
          </cell>
          <cell r="B2764" t="str">
            <v>104548330</v>
          </cell>
          <cell r="C2764" t="str">
            <v>UN</v>
          </cell>
          <cell r="D2764" t="str">
            <v>UN</v>
          </cell>
          <cell r="E2764" t="str">
            <v>HAWA</v>
          </cell>
          <cell r="F2764" t="str">
            <v>350</v>
          </cell>
          <cell r="G2764">
            <v>1</v>
          </cell>
        </row>
        <row r="2765">
          <cell r="A2765" t="str">
            <v>104548330-X00</v>
          </cell>
          <cell r="B2765" t="str">
            <v>104548330</v>
          </cell>
          <cell r="C2765" t="str">
            <v>X00</v>
          </cell>
          <cell r="D2765" t="str">
            <v>UN</v>
          </cell>
          <cell r="E2765" t="str">
            <v>HAWA</v>
          </cell>
          <cell r="F2765" t="str">
            <v>350</v>
          </cell>
          <cell r="G2765">
            <v>300</v>
          </cell>
        </row>
        <row r="2766">
          <cell r="A2766" t="str">
            <v>104548340-UN</v>
          </cell>
          <cell r="B2766" t="str">
            <v>104548340</v>
          </cell>
          <cell r="C2766" t="str">
            <v>UN</v>
          </cell>
          <cell r="D2766" t="str">
            <v>UN</v>
          </cell>
          <cell r="E2766" t="str">
            <v>HAWA</v>
          </cell>
          <cell r="F2766" t="str">
            <v>350</v>
          </cell>
          <cell r="G2766">
            <v>1</v>
          </cell>
        </row>
        <row r="2767">
          <cell r="A2767" t="str">
            <v>104548340-V00</v>
          </cell>
          <cell r="B2767" t="str">
            <v>104548340</v>
          </cell>
          <cell r="C2767" t="str">
            <v>V00</v>
          </cell>
          <cell r="D2767" t="str">
            <v>UN</v>
          </cell>
          <cell r="E2767" t="str">
            <v>HAWA</v>
          </cell>
          <cell r="F2767" t="str">
            <v>350</v>
          </cell>
          <cell r="G2767">
            <v>500</v>
          </cell>
        </row>
        <row r="2768">
          <cell r="A2768" t="str">
            <v>104548350-UN</v>
          </cell>
          <cell r="B2768" t="str">
            <v>104548350</v>
          </cell>
          <cell r="C2768" t="str">
            <v>UN</v>
          </cell>
          <cell r="D2768" t="str">
            <v>UN</v>
          </cell>
          <cell r="E2768" t="str">
            <v>HAWA</v>
          </cell>
          <cell r="F2768" t="str">
            <v>350</v>
          </cell>
          <cell r="G2768">
            <v>1</v>
          </cell>
        </row>
        <row r="2769">
          <cell r="A2769" t="str">
            <v>104548350-X00</v>
          </cell>
          <cell r="B2769" t="str">
            <v>104548350</v>
          </cell>
          <cell r="C2769" t="str">
            <v>X00</v>
          </cell>
          <cell r="D2769" t="str">
            <v>UN</v>
          </cell>
          <cell r="E2769" t="str">
            <v>HAWA</v>
          </cell>
          <cell r="F2769" t="str">
            <v>350</v>
          </cell>
          <cell r="G2769">
            <v>300</v>
          </cell>
        </row>
        <row r="2770">
          <cell r="A2770" t="str">
            <v>104548360-1Q</v>
          </cell>
          <cell r="B2770" t="str">
            <v>104548360</v>
          </cell>
          <cell r="C2770" t="str">
            <v>1Q</v>
          </cell>
          <cell r="D2770" t="str">
            <v>UN</v>
          </cell>
          <cell r="E2770" t="str">
            <v>HAWA</v>
          </cell>
          <cell r="F2770" t="str">
            <v>350</v>
          </cell>
          <cell r="G2770">
            <v>1000</v>
          </cell>
        </row>
        <row r="2771">
          <cell r="A2771" t="str">
            <v>104548360-UN</v>
          </cell>
          <cell r="B2771" t="str">
            <v>104548360</v>
          </cell>
          <cell r="C2771" t="str">
            <v>UN</v>
          </cell>
          <cell r="D2771" t="str">
            <v>UN</v>
          </cell>
          <cell r="E2771" t="str">
            <v>HAWA</v>
          </cell>
          <cell r="F2771" t="str">
            <v>350</v>
          </cell>
          <cell r="G2771">
            <v>1</v>
          </cell>
        </row>
        <row r="2772">
          <cell r="A2772" t="str">
            <v>104548370-1Q</v>
          </cell>
          <cell r="B2772" t="str">
            <v>104548370</v>
          </cell>
          <cell r="C2772" t="str">
            <v>1Q</v>
          </cell>
          <cell r="D2772" t="str">
            <v>UN</v>
          </cell>
          <cell r="E2772" t="str">
            <v>HAWA</v>
          </cell>
          <cell r="F2772" t="str">
            <v>350</v>
          </cell>
          <cell r="G2772">
            <v>1000</v>
          </cell>
        </row>
        <row r="2773">
          <cell r="A2773" t="str">
            <v>104548370-UN</v>
          </cell>
          <cell r="B2773" t="str">
            <v>104548370</v>
          </cell>
          <cell r="C2773" t="str">
            <v>UN</v>
          </cell>
          <cell r="D2773" t="str">
            <v>UN</v>
          </cell>
          <cell r="E2773" t="str">
            <v>HAWA</v>
          </cell>
          <cell r="F2773" t="str">
            <v>350</v>
          </cell>
          <cell r="G2773">
            <v>1</v>
          </cell>
        </row>
        <row r="2774">
          <cell r="A2774" t="str">
            <v>104548380-UN</v>
          </cell>
          <cell r="B2774" t="str">
            <v>104548380</v>
          </cell>
          <cell r="C2774" t="str">
            <v>UN</v>
          </cell>
          <cell r="D2774" t="str">
            <v>UN</v>
          </cell>
          <cell r="E2774" t="str">
            <v>HAWA</v>
          </cell>
          <cell r="F2774" t="str">
            <v>350</v>
          </cell>
          <cell r="G2774">
            <v>1</v>
          </cell>
        </row>
        <row r="2775">
          <cell r="A2775" t="str">
            <v>104548380-V00</v>
          </cell>
          <cell r="B2775" t="str">
            <v>104548380</v>
          </cell>
          <cell r="C2775" t="str">
            <v>V00</v>
          </cell>
          <cell r="D2775" t="str">
            <v>UN</v>
          </cell>
          <cell r="E2775" t="str">
            <v>HAWA</v>
          </cell>
          <cell r="F2775" t="str">
            <v>350</v>
          </cell>
          <cell r="G2775">
            <v>500</v>
          </cell>
        </row>
        <row r="2776">
          <cell r="A2776" t="str">
            <v>104548390-UN</v>
          </cell>
          <cell r="B2776" t="str">
            <v>104548390</v>
          </cell>
          <cell r="C2776" t="str">
            <v>UN</v>
          </cell>
          <cell r="D2776" t="str">
            <v>UN</v>
          </cell>
          <cell r="E2776" t="str">
            <v>HAWA</v>
          </cell>
          <cell r="F2776" t="str">
            <v>350</v>
          </cell>
          <cell r="G2776">
            <v>1</v>
          </cell>
        </row>
        <row r="2777">
          <cell r="A2777" t="str">
            <v>104548390-X00</v>
          </cell>
          <cell r="B2777" t="str">
            <v>104548390</v>
          </cell>
          <cell r="C2777" t="str">
            <v>X00</v>
          </cell>
          <cell r="D2777" t="str">
            <v>UN</v>
          </cell>
          <cell r="E2777" t="str">
            <v>HAWA</v>
          </cell>
          <cell r="F2777" t="str">
            <v>350</v>
          </cell>
          <cell r="G2777">
            <v>300</v>
          </cell>
        </row>
        <row r="2778">
          <cell r="A2778" t="str">
            <v>104548400-1Q</v>
          </cell>
          <cell r="B2778" t="str">
            <v>104548400</v>
          </cell>
          <cell r="C2778" t="str">
            <v>1Q</v>
          </cell>
          <cell r="D2778" t="str">
            <v>UN</v>
          </cell>
          <cell r="E2778" t="str">
            <v>HAWA</v>
          </cell>
          <cell r="F2778" t="str">
            <v>350</v>
          </cell>
          <cell r="G2778">
            <v>1000</v>
          </cell>
        </row>
        <row r="2779">
          <cell r="A2779" t="str">
            <v>104548400-UN</v>
          </cell>
          <cell r="B2779" t="str">
            <v>104548400</v>
          </cell>
          <cell r="C2779" t="str">
            <v>UN</v>
          </cell>
          <cell r="D2779" t="str">
            <v>UN</v>
          </cell>
          <cell r="E2779" t="str">
            <v>HAWA</v>
          </cell>
          <cell r="F2779" t="str">
            <v>350</v>
          </cell>
          <cell r="G2779">
            <v>1</v>
          </cell>
        </row>
        <row r="2780">
          <cell r="A2780" t="str">
            <v>104548410-CJ</v>
          </cell>
          <cell r="B2780" t="str">
            <v>104548410</v>
          </cell>
          <cell r="C2780" t="str">
            <v>CJ</v>
          </cell>
          <cell r="D2780" t="str">
            <v>CJ</v>
          </cell>
          <cell r="E2780" t="str">
            <v>HAWA</v>
          </cell>
          <cell r="F2780" t="str">
            <v>350</v>
          </cell>
          <cell r="G2780">
            <v>1</v>
          </cell>
        </row>
        <row r="2781">
          <cell r="A2781" t="str">
            <v>104548420-CJ</v>
          </cell>
          <cell r="B2781" t="str">
            <v>104548420</v>
          </cell>
          <cell r="C2781" t="str">
            <v>CJ</v>
          </cell>
          <cell r="D2781" t="str">
            <v>CJ</v>
          </cell>
          <cell r="E2781" t="str">
            <v>HAWA</v>
          </cell>
          <cell r="F2781" t="str">
            <v>350</v>
          </cell>
          <cell r="G2781">
            <v>1</v>
          </cell>
        </row>
        <row r="2782">
          <cell r="A2782" t="str">
            <v>104548430-C08</v>
          </cell>
          <cell r="B2782" t="str">
            <v>104548430</v>
          </cell>
          <cell r="C2782" t="str">
            <v>C08</v>
          </cell>
          <cell r="D2782" t="str">
            <v>UN</v>
          </cell>
          <cell r="E2782" t="str">
            <v>HAWA</v>
          </cell>
          <cell r="F2782" t="str">
            <v>350</v>
          </cell>
          <cell r="G2782">
            <v>8</v>
          </cell>
        </row>
        <row r="2783">
          <cell r="A2783" t="str">
            <v>104548430-UN</v>
          </cell>
          <cell r="B2783" t="str">
            <v>104548430</v>
          </cell>
          <cell r="C2783" t="str">
            <v>UN</v>
          </cell>
          <cell r="D2783" t="str">
            <v>UN</v>
          </cell>
          <cell r="E2783" t="str">
            <v>HAWA</v>
          </cell>
          <cell r="F2783" t="str">
            <v>350</v>
          </cell>
          <cell r="G2783">
            <v>1</v>
          </cell>
        </row>
        <row r="2784">
          <cell r="A2784" t="str">
            <v>104548440-C08</v>
          </cell>
          <cell r="B2784" t="str">
            <v>104548440</v>
          </cell>
          <cell r="C2784" t="str">
            <v>C08</v>
          </cell>
          <cell r="D2784" t="str">
            <v>UN</v>
          </cell>
          <cell r="E2784" t="str">
            <v>HAWA</v>
          </cell>
          <cell r="F2784" t="str">
            <v>350</v>
          </cell>
          <cell r="G2784">
            <v>8</v>
          </cell>
        </row>
        <row r="2785">
          <cell r="A2785" t="str">
            <v>104548440-UN</v>
          </cell>
          <cell r="B2785" t="str">
            <v>104548440</v>
          </cell>
          <cell r="C2785" t="str">
            <v>UN</v>
          </cell>
          <cell r="D2785" t="str">
            <v>UN</v>
          </cell>
          <cell r="E2785" t="str">
            <v>HAWA</v>
          </cell>
          <cell r="F2785" t="str">
            <v>350</v>
          </cell>
          <cell r="G2785">
            <v>1</v>
          </cell>
        </row>
        <row r="2786">
          <cell r="A2786" t="str">
            <v>104548450-C08</v>
          </cell>
          <cell r="B2786" t="str">
            <v>104548450</v>
          </cell>
          <cell r="C2786" t="str">
            <v>C08</v>
          </cell>
          <cell r="D2786" t="str">
            <v>UN</v>
          </cell>
          <cell r="E2786" t="str">
            <v>HAWA</v>
          </cell>
          <cell r="F2786" t="str">
            <v>350</v>
          </cell>
          <cell r="G2786">
            <v>8</v>
          </cell>
        </row>
        <row r="2787">
          <cell r="A2787" t="str">
            <v>104548450-UN</v>
          </cell>
          <cell r="B2787" t="str">
            <v>104548450</v>
          </cell>
          <cell r="C2787" t="str">
            <v>UN</v>
          </cell>
          <cell r="D2787" t="str">
            <v>UN</v>
          </cell>
          <cell r="E2787" t="str">
            <v>HAWA</v>
          </cell>
          <cell r="F2787" t="str">
            <v>350</v>
          </cell>
          <cell r="G2787">
            <v>1</v>
          </cell>
        </row>
        <row r="2788">
          <cell r="A2788" t="str">
            <v>104548460-C08</v>
          </cell>
          <cell r="B2788" t="str">
            <v>104548460</v>
          </cell>
          <cell r="C2788" t="str">
            <v>C08</v>
          </cell>
          <cell r="D2788" t="str">
            <v>UN</v>
          </cell>
          <cell r="E2788" t="str">
            <v>HAWA</v>
          </cell>
          <cell r="F2788" t="str">
            <v>350</v>
          </cell>
          <cell r="G2788">
            <v>8</v>
          </cell>
        </row>
        <row r="2789">
          <cell r="A2789" t="str">
            <v>104548460-UN</v>
          </cell>
          <cell r="B2789" t="str">
            <v>104548460</v>
          </cell>
          <cell r="C2789" t="str">
            <v>UN</v>
          </cell>
          <cell r="D2789" t="str">
            <v>UN</v>
          </cell>
          <cell r="E2789" t="str">
            <v>HAWA</v>
          </cell>
          <cell r="F2789" t="str">
            <v>350</v>
          </cell>
          <cell r="G2789">
            <v>1</v>
          </cell>
        </row>
        <row r="2790">
          <cell r="A2790" t="str">
            <v>104548470-C08</v>
          </cell>
          <cell r="B2790" t="str">
            <v>104548470</v>
          </cell>
          <cell r="C2790" t="str">
            <v>C08</v>
          </cell>
          <cell r="D2790" t="str">
            <v>UN</v>
          </cell>
          <cell r="E2790" t="str">
            <v>HAWA</v>
          </cell>
          <cell r="F2790" t="str">
            <v>350</v>
          </cell>
          <cell r="G2790">
            <v>8</v>
          </cell>
        </row>
        <row r="2791">
          <cell r="A2791" t="str">
            <v>104548470-UN</v>
          </cell>
          <cell r="B2791" t="str">
            <v>104548470</v>
          </cell>
          <cell r="C2791" t="str">
            <v>UN</v>
          </cell>
          <cell r="D2791" t="str">
            <v>UN</v>
          </cell>
          <cell r="E2791" t="str">
            <v>HAWA</v>
          </cell>
          <cell r="F2791" t="str">
            <v>350</v>
          </cell>
          <cell r="G2791">
            <v>1</v>
          </cell>
        </row>
        <row r="2792">
          <cell r="A2792" t="str">
            <v>104548490-C08</v>
          </cell>
          <cell r="B2792" t="str">
            <v>104548490</v>
          </cell>
          <cell r="C2792" t="str">
            <v>C08</v>
          </cell>
          <cell r="D2792" t="str">
            <v>UN</v>
          </cell>
          <cell r="E2792" t="str">
            <v>HAWA</v>
          </cell>
          <cell r="F2792" t="str">
            <v>350</v>
          </cell>
          <cell r="G2792">
            <v>8</v>
          </cell>
        </row>
        <row r="2793">
          <cell r="A2793" t="str">
            <v>104548490-UN</v>
          </cell>
          <cell r="B2793" t="str">
            <v>104548490</v>
          </cell>
          <cell r="C2793" t="str">
            <v>UN</v>
          </cell>
          <cell r="D2793" t="str">
            <v>UN</v>
          </cell>
          <cell r="E2793" t="str">
            <v>HAWA</v>
          </cell>
          <cell r="F2793" t="str">
            <v>350</v>
          </cell>
          <cell r="G2793">
            <v>1</v>
          </cell>
        </row>
        <row r="2794">
          <cell r="A2794" t="str">
            <v>104548500-C20</v>
          </cell>
          <cell r="B2794" t="str">
            <v>104548500</v>
          </cell>
          <cell r="C2794" t="str">
            <v>C20</v>
          </cell>
          <cell r="D2794" t="str">
            <v>UN</v>
          </cell>
          <cell r="E2794" t="str">
            <v>HAWA</v>
          </cell>
          <cell r="F2794" t="str">
            <v>350</v>
          </cell>
          <cell r="G2794">
            <v>20</v>
          </cell>
        </row>
        <row r="2795">
          <cell r="A2795" t="str">
            <v>104548500-UN</v>
          </cell>
          <cell r="B2795" t="str">
            <v>104548500</v>
          </cell>
          <cell r="C2795" t="str">
            <v>UN</v>
          </cell>
          <cell r="D2795" t="str">
            <v>UN</v>
          </cell>
          <cell r="E2795" t="str">
            <v>HAWA</v>
          </cell>
          <cell r="F2795" t="str">
            <v>350</v>
          </cell>
          <cell r="G2795">
            <v>1</v>
          </cell>
        </row>
        <row r="2796">
          <cell r="A2796" t="str">
            <v>104548510-C20</v>
          </cell>
          <cell r="B2796" t="str">
            <v>104548510</v>
          </cell>
          <cell r="C2796" t="str">
            <v>C20</v>
          </cell>
          <cell r="D2796" t="str">
            <v>UN</v>
          </cell>
          <cell r="E2796" t="str">
            <v>HAWA</v>
          </cell>
          <cell r="F2796" t="str">
            <v>350</v>
          </cell>
          <cell r="G2796">
            <v>20</v>
          </cell>
        </row>
        <row r="2797">
          <cell r="A2797" t="str">
            <v>104548510-UN</v>
          </cell>
          <cell r="B2797" t="str">
            <v>104548510</v>
          </cell>
          <cell r="C2797" t="str">
            <v>UN</v>
          </cell>
          <cell r="D2797" t="str">
            <v>UN</v>
          </cell>
          <cell r="E2797" t="str">
            <v>HAWA</v>
          </cell>
          <cell r="F2797" t="str">
            <v>350</v>
          </cell>
          <cell r="G2797">
            <v>1</v>
          </cell>
        </row>
        <row r="2798">
          <cell r="A2798" t="str">
            <v>104548520-C31</v>
          </cell>
          <cell r="B2798" t="str">
            <v>104548520</v>
          </cell>
          <cell r="C2798" t="str">
            <v>C31</v>
          </cell>
          <cell r="D2798" t="str">
            <v>UN</v>
          </cell>
          <cell r="E2798" t="str">
            <v>HAWA</v>
          </cell>
          <cell r="F2798" t="str">
            <v>350</v>
          </cell>
          <cell r="G2798">
            <v>31</v>
          </cell>
        </row>
        <row r="2799">
          <cell r="A2799" t="str">
            <v>104548520-UN</v>
          </cell>
          <cell r="B2799" t="str">
            <v>104548520</v>
          </cell>
          <cell r="C2799" t="str">
            <v>UN</v>
          </cell>
          <cell r="D2799" t="str">
            <v>UN</v>
          </cell>
          <cell r="E2799" t="str">
            <v>HAWA</v>
          </cell>
          <cell r="F2799" t="str">
            <v>350</v>
          </cell>
          <cell r="G2799">
            <v>1</v>
          </cell>
        </row>
        <row r="2800">
          <cell r="A2800" t="str">
            <v>104548530-C60</v>
          </cell>
          <cell r="B2800" t="str">
            <v>104548530</v>
          </cell>
          <cell r="C2800" t="str">
            <v>C60</v>
          </cell>
          <cell r="D2800" t="str">
            <v>UN</v>
          </cell>
          <cell r="E2800" t="str">
            <v>HAWA</v>
          </cell>
          <cell r="F2800" t="str">
            <v>350</v>
          </cell>
          <cell r="G2800">
            <v>60</v>
          </cell>
        </row>
        <row r="2801">
          <cell r="A2801" t="str">
            <v>104548530-UN</v>
          </cell>
          <cell r="B2801" t="str">
            <v>104548530</v>
          </cell>
          <cell r="C2801" t="str">
            <v>UN</v>
          </cell>
          <cell r="D2801" t="str">
            <v>UN</v>
          </cell>
          <cell r="E2801" t="str">
            <v>HAWA</v>
          </cell>
          <cell r="F2801" t="str">
            <v>350</v>
          </cell>
          <cell r="G2801">
            <v>1</v>
          </cell>
        </row>
        <row r="2802">
          <cell r="A2802" t="str">
            <v>104548540-C18</v>
          </cell>
          <cell r="B2802" t="str">
            <v>104548540</v>
          </cell>
          <cell r="C2802" t="str">
            <v>C18</v>
          </cell>
          <cell r="D2802" t="str">
            <v>UN</v>
          </cell>
          <cell r="E2802" t="str">
            <v>HAWA</v>
          </cell>
          <cell r="F2802" t="str">
            <v>350</v>
          </cell>
          <cell r="G2802">
            <v>18</v>
          </cell>
        </row>
        <row r="2803">
          <cell r="A2803" t="str">
            <v>104548540-UN</v>
          </cell>
          <cell r="B2803" t="str">
            <v>104548540</v>
          </cell>
          <cell r="C2803" t="str">
            <v>UN</v>
          </cell>
          <cell r="D2803" t="str">
            <v>UN</v>
          </cell>
          <cell r="E2803" t="str">
            <v>HAWA</v>
          </cell>
          <cell r="F2803" t="str">
            <v>350</v>
          </cell>
          <cell r="G2803">
            <v>1</v>
          </cell>
        </row>
        <row r="2804">
          <cell r="A2804" t="str">
            <v>104548550-C20</v>
          </cell>
          <cell r="B2804" t="str">
            <v>104548550</v>
          </cell>
          <cell r="C2804" t="str">
            <v>C20</v>
          </cell>
          <cell r="D2804" t="str">
            <v>UN</v>
          </cell>
          <cell r="E2804" t="str">
            <v>HAWA</v>
          </cell>
          <cell r="F2804" t="str">
            <v>350</v>
          </cell>
          <cell r="G2804">
            <v>20</v>
          </cell>
        </row>
        <row r="2805">
          <cell r="A2805" t="str">
            <v>104548550-UN</v>
          </cell>
          <cell r="B2805" t="str">
            <v>104548550</v>
          </cell>
          <cell r="C2805" t="str">
            <v>UN</v>
          </cell>
          <cell r="D2805" t="str">
            <v>UN</v>
          </cell>
          <cell r="E2805" t="str">
            <v>HAWA</v>
          </cell>
          <cell r="F2805" t="str">
            <v>350</v>
          </cell>
          <cell r="G2805">
            <v>1</v>
          </cell>
        </row>
        <row r="2806">
          <cell r="A2806" t="str">
            <v>104548560-C31</v>
          </cell>
          <cell r="B2806" t="str">
            <v>104548560</v>
          </cell>
          <cell r="C2806" t="str">
            <v>C31</v>
          </cell>
          <cell r="D2806" t="str">
            <v>UN</v>
          </cell>
          <cell r="E2806" t="str">
            <v>HAWA</v>
          </cell>
          <cell r="F2806" t="str">
            <v>350</v>
          </cell>
          <cell r="G2806">
            <v>31</v>
          </cell>
        </row>
        <row r="2807">
          <cell r="A2807" t="str">
            <v>104548560-UN</v>
          </cell>
          <cell r="B2807" t="str">
            <v>104548560</v>
          </cell>
          <cell r="C2807" t="str">
            <v>UN</v>
          </cell>
          <cell r="D2807" t="str">
            <v>UN</v>
          </cell>
          <cell r="E2807" t="str">
            <v>HAWA</v>
          </cell>
          <cell r="F2807" t="str">
            <v>350</v>
          </cell>
          <cell r="G2807">
            <v>1</v>
          </cell>
        </row>
        <row r="2808">
          <cell r="A2808" t="str">
            <v>104548570-C40</v>
          </cell>
          <cell r="B2808" t="str">
            <v>104548570</v>
          </cell>
          <cell r="C2808" t="str">
            <v>C40</v>
          </cell>
          <cell r="D2808" t="str">
            <v>UN</v>
          </cell>
          <cell r="E2808" t="str">
            <v>HAWA</v>
          </cell>
          <cell r="F2808" t="str">
            <v>350</v>
          </cell>
          <cell r="G2808">
            <v>40</v>
          </cell>
        </row>
        <row r="2809">
          <cell r="A2809" t="str">
            <v>104548570-UN</v>
          </cell>
          <cell r="B2809" t="str">
            <v>104548570</v>
          </cell>
          <cell r="C2809" t="str">
            <v>UN</v>
          </cell>
          <cell r="D2809" t="str">
            <v>UN</v>
          </cell>
          <cell r="E2809" t="str">
            <v>HAWA</v>
          </cell>
          <cell r="F2809" t="str">
            <v>350</v>
          </cell>
          <cell r="G2809">
            <v>1</v>
          </cell>
        </row>
        <row r="2810">
          <cell r="A2810" t="str">
            <v>104548580-UN</v>
          </cell>
          <cell r="B2810" t="str">
            <v>104548580</v>
          </cell>
          <cell r="C2810" t="str">
            <v>UN</v>
          </cell>
          <cell r="D2810" t="str">
            <v>UN</v>
          </cell>
          <cell r="E2810" t="str">
            <v>HAWA</v>
          </cell>
          <cell r="F2810" t="str">
            <v>350</v>
          </cell>
          <cell r="G2810">
            <v>1</v>
          </cell>
        </row>
        <row r="2811">
          <cell r="A2811" t="str">
            <v>104548580-Z08</v>
          </cell>
          <cell r="B2811" t="str">
            <v>104548580</v>
          </cell>
          <cell r="C2811" t="str">
            <v>Z08</v>
          </cell>
          <cell r="D2811" t="str">
            <v>UN</v>
          </cell>
          <cell r="E2811" t="str">
            <v>HAWA</v>
          </cell>
          <cell r="F2811" t="str">
            <v>350</v>
          </cell>
          <cell r="G2811">
            <v>108</v>
          </cell>
        </row>
        <row r="2812">
          <cell r="A2812" t="str">
            <v>104548590-C20</v>
          </cell>
          <cell r="B2812" t="str">
            <v>104548590</v>
          </cell>
          <cell r="C2812" t="str">
            <v>C20</v>
          </cell>
          <cell r="D2812" t="str">
            <v>UN</v>
          </cell>
          <cell r="E2812" t="str">
            <v>HAWA</v>
          </cell>
          <cell r="F2812" t="str">
            <v>350</v>
          </cell>
          <cell r="G2812">
            <v>20</v>
          </cell>
        </row>
        <row r="2813">
          <cell r="A2813" t="str">
            <v>104548590-UN</v>
          </cell>
          <cell r="B2813" t="str">
            <v>104548590</v>
          </cell>
          <cell r="C2813" t="str">
            <v>UN</v>
          </cell>
          <cell r="D2813" t="str">
            <v>UN</v>
          </cell>
          <cell r="E2813" t="str">
            <v>HAWA</v>
          </cell>
          <cell r="F2813" t="str">
            <v>350</v>
          </cell>
          <cell r="G2813">
            <v>1</v>
          </cell>
        </row>
        <row r="2814">
          <cell r="A2814" t="str">
            <v>104548600-UN</v>
          </cell>
          <cell r="B2814" t="str">
            <v>104548600</v>
          </cell>
          <cell r="C2814" t="str">
            <v>UN</v>
          </cell>
          <cell r="D2814" t="str">
            <v>UN</v>
          </cell>
          <cell r="E2814" t="str">
            <v>HAWA</v>
          </cell>
          <cell r="F2814" t="str">
            <v>350</v>
          </cell>
          <cell r="G2814">
            <v>1</v>
          </cell>
        </row>
        <row r="2815">
          <cell r="A2815" t="str">
            <v>104548600-Y18</v>
          </cell>
          <cell r="B2815" t="str">
            <v>104548600</v>
          </cell>
          <cell r="C2815" t="str">
            <v>Y18</v>
          </cell>
          <cell r="D2815" t="str">
            <v>UN</v>
          </cell>
          <cell r="E2815" t="str">
            <v>HAWA</v>
          </cell>
          <cell r="F2815" t="str">
            <v>350</v>
          </cell>
          <cell r="G2815">
            <v>218</v>
          </cell>
        </row>
        <row r="2816">
          <cell r="A2816" t="str">
            <v>104548610-C48</v>
          </cell>
          <cell r="B2816" t="str">
            <v>104548610</v>
          </cell>
          <cell r="C2816" t="str">
            <v>C48</v>
          </cell>
          <cell r="D2816" t="str">
            <v>UN</v>
          </cell>
          <cell r="E2816" t="str">
            <v>HAWA</v>
          </cell>
          <cell r="F2816" t="str">
            <v>350</v>
          </cell>
          <cell r="G2816">
            <v>48</v>
          </cell>
        </row>
        <row r="2817">
          <cell r="A2817" t="str">
            <v>104548610-UN</v>
          </cell>
          <cell r="B2817" t="str">
            <v>104548610</v>
          </cell>
          <cell r="C2817" t="str">
            <v>UN</v>
          </cell>
          <cell r="D2817" t="str">
            <v>UN</v>
          </cell>
          <cell r="E2817" t="str">
            <v>HAWA</v>
          </cell>
          <cell r="F2817" t="str">
            <v>350</v>
          </cell>
          <cell r="G2817">
            <v>1</v>
          </cell>
        </row>
        <row r="2818">
          <cell r="A2818" t="str">
            <v>104548620-C48</v>
          </cell>
          <cell r="B2818" t="str">
            <v>104548620</v>
          </cell>
          <cell r="C2818" t="str">
            <v>C48</v>
          </cell>
          <cell r="D2818" t="str">
            <v>UN</v>
          </cell>
          <cell r="E2818" t="str">
            <v>HAWA</v>
          </cell>
          <cell r="F2818" t="str">
            <v>350</v>
          </cell>
          <cell r="G2818">
            <v>48</v>
          </cell>
        </row>
        <row r="2819">
          <cell r="A2819" t="str">
            <v>104548620-UN</v>
          </cell>
          <cell r="B2819" t="str">
            <v>104548620</v>
          </cell>
          <cell r="C2819" t="str">
            <v>UN</v>
          </cell>
          <cell r="D2819" t="str">
            <v>UN</v>
          </cell>
          <cell r="E2819" t="str">
            <v>HAWA</v>
          </cell>
          <cell r="F2819" t="str">
            <v>350</v>
          </cell>
          <cell r="G2819">
            <v>1</v>
          </cell>
        </row>
        <row r="2820">
          <cell r="A2820" t="str">
            <v>104548630-C48</v>
          </cell>
          <cell r="B2820" t="str">
            <v>104548630</v>
          </cell>
          <cell r="C2820" t="str">
            <v>C48</v>
          </cell>
          <cell r="D2820" t="str">
            <v>UN</v>
          </cell>
          <cell r="E2820" t="str">
            <v>HAWA</v>
          </cell>
          <cell r="F2820" t="str">
            <v>350</v>
          </cell>
          <cell r="G2820">
            <v>48</v>
          </cell>
        </row>
        <row r="2821">
          <cell r="A2821" t="str">
            <v>104548630-UN</v>
          </cell>
          <cell r="B2821" t="str">
            <v>104548630</v>
          </cell>
          <cell r="C2821" t="str">
            <v>UN</v>
          </cell>
          <cell r="D2821" t="str">
            <v>UN</v>
          </cell>
          <cell r="E2821" t="str">
            <v>HAWA</v>
          </cell>
          <cell r="F2821" t="str">
            <v>350</v>
          </cell>
          <cell r="G2821">
            <v>1</v>
          </cell>
        </row>
        <row r="2822">
          <cell r="A2822" t="str">
            <v>104548640-C48</v>
          </cell>
          <cell r="B2822" t="str">
            <v>104548640</v>
          </cell>
          <cell r="C2822" t="str">
            <v>C48</v>
          </cell>
          <cell r="D2822" t="str">
            <v>UN</v>
          </cell>
          <cell r="E2822" t="str">
            <v>HAWA</v>
          </cell>
          <cell r="F2822" t="str">
            <v>350</v>
          </cell>
          <cell r="G2822">
            <v>48</v>
          </cell>
        </row>
        <row r="2823">
          <cell r="A2823" t="str">
            <v>104548640-UN</v>
          </cell>
          <cell r="B2823" t="str">
            <v>104548640</v>
          </cell>
          <cell r="C2823" t="str">
            <v>UN</v>
          </cell>
          <cell r="D2823" t="str">
            <v>UN</v>
          </cell>
          <cell r="E2823" t="str">
            <v>HAWA</v>
          </cell>
          <cell r="F2823" t="str">
            <v>350</v>
          </cell>
          <cell r="G2823">
            <v>1</v>
          </cell>
        </row>
        <row r="2824">
          <cell r="A2824" t="str">
            <v>104548650-UN</v>
          </cell>
          <cell r="B2824" t="str">
            <v>104548650</v>
          </cell>
          <cell r="C2824" t="str">
            <v>UN</v>
          </cell>
          <cell r="D2824" t="str">
            <v>UN</v>
          </cell>
          <cell r="E2824" t="str">
            <v>HAWA</v>
          </cell>
          <cell r="F2824" t="str">
            <v>350</v>
          </cell>
          <cell r="G2824">
            <v>1</v>
          </cell>
        </row>
        <row r="2825">
          <cell r="A2825" t="str">
            <v>104548650-Z25</v>
          </cell>
          <cell r="B2825" t="str">
            <v>104548650</v>
          </cell>
          <cell r="C2825" t="str">
            <v>Z25</v>
          </cell>
          <cell r="D2825" t="str">
            <v>UN</v>
          </cell>
          <cell r="E2825" t="str">
            <v>HAWA</v>
          </cell>
          <cell r="F2825" t="str">
            <v>350</v>
          </cell>
          <cell r="G2825">
            <v>125</v>
          </cell>
        </row>
        <row r="2826">
          <cell r="A2826" t="str">
            <v>104548660-C80</v>
          </cell>
          <cell r="B2826" t="str">
            <v>104548660</v>
          </cell>
          <cell r="C2826" t="str">
            <v>C80</v>
          </cell>
          <cell r="D2826" t="str">
            <v>UN</v>
          </cell>
          <cell r="E2826" t="str">
            <v>HAWA</v>
          </cell>
          <cell r="F2826" t="str">
            <v>350</v>
          </cell>
          <cell r="G2826">
            <v>80</v>
          </cell>
        </row>
        <row r="2827">
          <cell r="A2827" t="str">
            <v>104548660-UN</v>
          </cell>
          <cell r="B2827" t="str">
            <v>104548660</v>
          </cell>
          <cell r="C2827" t="str">
            <v>UN</v>
          </cell>
          <cell r="D2827" t="str">
            <v>UN</v>
          </cell>
          <cell r="E2827" t="str">
            <v>HAWA</v>
          </cell>
          <cell r="F2827" t="str">
            <v>350</v>
          </cell>
          <cell r="G2827">
            <v>1</v>
          </cell>
        </row>
        <row r="2828">
          <cell r="A2828" t="str">
            <v>104548670-C66</v>
          </cell>
          <cell r="B2828" t="str">
            <v>104548670</v>
          </cell>
          <cell r="C2828" t="str">
            <v>C66</v>
          </cell>
          <cell r="D2828" t="str">
            <v>UN</v>
          </cell>
          <cell r="E2828" t="str">
            <v>HAWA</v>
          </cell>
          <cell r="F2828" t="str">
            <v>350</v>
          </cell>
          <cell r="G2828">
            <v>66</v>
          </cell>
        </row>
        <row r="2829">
          <cell r="A2829" t="str">
            <v>104548670-UN</v>
          </cell>
          <cell r="B2829" t="str">
            <v>104548670</v>
          </cell>
          <cell r="C2829" t="str">
            <v>UN</v>
          </cell>
          <cell r="D2829" t="str">
            <v>UN</v>
          </cell>
          <cell r="E2829" t="str">
            <v>HAWA</v>
          </cell>
          <cell r="F2829" t="str">
            <v>350</v>
          </cell>
          <cell r="G2829">
            <v>1</v>
          </cell>
        </row>
        <row r="2830">
          <cell r="A2830" t="str">
            <v>104548680-C48</v>
          </cell>
          <cell r="B2830" t="str">
            <v>104548680</v>
          </cell>
          <cell r="C2830" t="str">
            <v>C48</v>
          </cell>
          <cell r="D2830" t="str">
            <v>UN</v>
          </cell>
          <cell r="E2830" t="str">
            <v>HAWA</v>
          </cell>
          <cell r="F2830" t="str">
            <v>350</v>
          </cell>
          <cell r="G2830">
            <v>48</v>
          </cell>
        </row>
        <row r="2831">
          <cell r="A2831" t="str">
            <v>104548680-UN</v>
          </cell>
          <cell r="B2831" t="str">
            <v>104548680</v>
          </cell>
          <cell r="C2831" t="str">
            <v>UN</v>
          </cell>
          <cell r="D2831" t="str">
            <v>UN</v>
          </cell>
          <cell r="E2831" t="str">
            <v>HAWA</v>
          </cell>
          <cell r="F2831" t="str">
            <v>350</v>
          </cell>
          <cell r="G2831">
            <v>1</v>
          </cell>
        </row>
        <row r="2832">
          <cell r="A2832" t="str">
            <v>104548690-C48</v>
          </cell>
          <cell r="B2832" t="str">
            <v>104548690</v>
          </cell>
          <cell r="C2832" t="str">
            <v>C48</v>
          </cell>
          <cell r="D2832" t="str">
            <v>UN</v>
          </cell>
          <cell r="E2832" t="str">
            <v>HAWA</v>
          </cell>
          <cell r="F2832" t="str">
            <v>350</v>
          </cell>
          <cell r="G2832">
            <v>48</v>
          </cell>
        </row>
        <row r="2833">
          <cell r="A2833" t="str">
            <v>104548690-UN</v>
          </cell>
          <cell r="B2833" t="str">
            <v>104548690</v>
          </cell>
          <cell r="C2833" t="str">
            <v>UN</v>
          </cell>
          <cell r="D2833" t="str">
            <v>UN</v>
          </cell>
          <cell r="E2833" t="str">
            <v>HAWA</v>
          </cell>
          <cell r="F2833" t="str">
            <v>350</v>
          </cell>
          <cell r="G2833">
            <v>1</v>
          </cell>
        </row>
        <row r="2834">
          <cell r="A2834" t="str">
            <v>104548700-C44</v>
          </cell>
          <cell r="B2834" t="str">
            <v>104548700</v>
          </cell>
          <cell r="C2834" t="str">
            <v>C44</v>
          </cell>
          <cell r="D2834" t="str">
            <v>UN</v>
          </cell>
          <cell r="E2834" t="str">
            <v>HAWA</v>
          </cell>
          <cell r="F2834" t="str">
            <v>350</v>
          </cell>
          <cell r="G2834">
            <v>44</v>
          </cell>
        </row>
        <row r="2835">
          <cell r="A2835" t="str">
            <v>104548700-UN</v>
          </cell>
          <cell r="B2835" t="str">
            <v>104548700</v>
          </cell>
          <cell r="C2835" t="str">
            <v>UN</v>
          </cell>
          <cell r="D2835" t="str">
            <v>UN</v>
          </cell>
          <cell r="E2835" t="str">
            <v>HAWA</v>
          </cell>
          <cell r="F2835" t="str">
            <v>350</v>
          </cell>
          <cell r="G2835">
            <v>1</v>
          </cell>
        </row>
        <row r="2836">
          <cell r="A2836" t="str">
            <v>104548710-C12</v>
          </cell>
          <cell r="B2836" t="str">
            <v>104548710</v>
          </cell>
          <cell r="C2836" t="str">
            <v>C12</v>
          </cell>
          <cell r="D2836" t="str">
            <v>UN</v>
          </cell>
          <cell r="E2836" t="str">
            <v>HAWA</v>
          </cell>
          <cell r="F2836" t="str">
            <v>350</v>
          </cell>
          <cell r="G2836">
            <v>12</v>
          </cell>
        </row>
        <row r="2837">
          <cell r="A2837" t="str">
            <v>104548710-UN</v>
          </cell>
          <cell r="B2837" t="str">
            <v>104548710</v>
          </cell>
          <cell r="C2837" t="str">
            <v>UN</v>
          </cell>
          <cell r="D2837" t="str">
            <v>UN</v>
          </cell>
          <cell r="E2837" t="str">
            <v>HAWA</v>
          </cell>
          <cell r="F2837" t="str">
            <v>350</v>
          </cell>
          <cell r="G2837">
            <v>1</v>
          </cell>
        </row>
        <row r="2838">
          <cell r="A2838" t="str">
            <v>104548720-C12</v>
          </cell>
          <cell r="B2838" t="str">
            <v>104548720</v>
          </cell>
          <cell r="C2838" t="str">
            <v>C12</v>
          </cell>
          <cell r="D2838" t="str">
            <v>UN</v>
          </cell>
          <cell r="E2838" t="str">
            <v>HAWA</v>
          </cell>
          <cell r="F2838" t="str">
            <v>350</v>
          </cell>
          <cell r="G2838">
            <v>12</v>
          </cell>
        </row>
        <row r="2839">
          <cell r="A2839" t="str">
            <v>104548720-UN</v>
          </cell>
          <cell r="B2839" t="str">
            <v>104548720</v>
          </cell>
          <cell r="C2839" t="str">
            <v>UN</v>
          </cell>
          <cell r="D2839" t="str">
            <v>UN</v>
          </cell>
          <cell r="E2839" t="str">
            <v>HAWA</v>
          </cell>
          <cell r="F2839" t="str">
            <v>350</v>
          </cell>
          <cell r="G2839">
            <v>1</v>
          </cell>
        </row>
        <row r="2840">
          <cell r="A2840" t="str">
            <v>104548730-C12</v>
          </cell>
          <cell r="B2840" t="str">
            <v>104548730</v>
          </cell>
          <cell r="C2840" t="str">
            <v>C12</v>
          </cell>
          <cell r="D2840" t="str">
            <v>UN</v>
          </cell>
          <cell r="E2840" t="str">
            <v>HAWA</v>
          </cell>
          <cell r="F2840" t="str">
            <v>350</v>
          </cell>
          <cell r="G2840">
            <v>12</v>
          </cell>
        </row>
        <row r="2841">
          <cell r="A2841" t="str">
            <v>104548730-UN</v>
          </cell>
          <cell r="B2841" t="str">
            <v>104548730</v>
          </cell>
          <cell r="C2841" t="str">
            <v>UN</v>
          </cell>
          <cell r="D2841" t="str">
            <v>UN</v>
          </cell>
          <cell r="E2841" t="str">
            <v>HAWA</v>
          </cell>
          <cell r="F2841" t="str">
            <v>350</v>
          </cell>
          <cell r="G2841">
            <v>1</v>
          </cell>
        </row>
        <row r="2842">
          <cell r="A2842" t="str">
            <v>104548740-C12</v>
          </cell>
          <cell r="B2842" t="str">
            <v>104548740</v>
          </cell>
          <cell r="C2842" t="str">
            <v>C12</v>
          </cell>
          <cell r="D2842" t="str">
            <v>UN</v>
          </cell>
          <cell r="E2842" t="str">
            <v>HAWA</v>
          </cell>
          <cell r="F2842" t="str">
            <v>350</v>
          </cell>
          <cell r="G2842">
            <v>12</v>
          </cell>
        </row>
        <row r="2843">
          <cell r="A2843" t="str">
            <v>104548740-UN</v>
          </cell>
          <cell r="B2843" t="str">
            <v>104548740</v>
          </cell>
          <cell r="C2843" t="str">
            <v>UN</v>
          </cell>
          <cell r="D2843" t="str">
            <v>UN</v>
          </cell>
          <cell r="E2843" t="str">
            <v>HAWA</v>
          </cell>
          <cell r="F2843" t="str">
            <v>350</v>
          </cell>
          <cell r="G2843">
            <v>1</v>
          </cell>
        </row>
        <row r="2844">
          <cell r="A2844" t="str">
            <v>104548750-C12</v>
          </cell>
          <cell r="B2844" t="str">
            <v>104548750</v>
          </cell>
          <cell r="C2844" t="str">
            <v>C12</v>
          </cell>
          <cell r="D2844" t="str">
            <v>UN</v>
          </cell>
          <cell r="E2844" t="str">
            <v>HAWA</v>
          </cell>
          <cell r="F2844" t="str">
            <v>350</v>
          </cell>
          <cell r="G2844">
            <v>12</v>
          </cell>
        </row>
        <row r="2845">
          <cell r="A2845" t="str">
            <v>104548750-UN</v>
          </cell>
          <cell r="B2845" t="str">
            <v>104548750</v>
          </cell>
          <cell r="C2845" t="str">
            <v>UN</v>
          </cell>
          <cell r="D2845" t="str">
            <v>UN</v>
          </cell>
          <cell r="E2845" t="str">
            <v>HAWA</v>
          </cell>
          <cell r="F2845" t="str">
            <v>350</v>
          </cell>
          <cell r="G2845">
            <v>1</v>
          </cell>
        </row>
        <row r="2846">
          <cell r="A2846" t="str">
            <v>104548760-UN</v>
          </cell>
          <cell r="B2846" t="str">
            <v>104548760</v>
          </cell>
          <cell r="C2846" t="str">
            <v>UN</v>
          </cell>
          <cell r="D2846" t="str">
            <v>UN</v>
          </cell>
          <cell r="E2846" t="str">
            <v>HAWA</v>
          </cell>
          <cell r="F2846" t="str">
            <v>350</v>
          </cell>
          <cell r="G2846">
            <v>1</v>
          </cell>
        </row>
        <row r="2847">
          <cell r="A2847" t="str">
            <v>104548770-C02</v>
          </cell>
          <cell r="B2847" t="str">
            <v>104548770</v>
          </cell>
          <cell r="C2847" t="str">
            <v>C02</v>
          </cell>
          <cell r="D2847" t="str">
            <v>UN</v>
          </cell>
          <cell r="E2847" t="str">
            <v>HAWA</v>
          </cell>
          <cell r="F2847" t="str">
            <v>350</v>
          </cell>
          <cell r="G2847">
            <v>2</v>
          </cell>
        </row>
        <row r="2848">
          <cell r="A2848" t="str">
            <v>104548770-UN</v>
          </cell>
          <cell r="B2848" t="str">
            <v>104548770</v>
          </cell>
          <cell r="C2848" t="str">
            <v>UN</v>
          </cell>
          <cell r="D2848" t="str">
            <v>UN</v>
          </cell>
          <cell r="E2848" t="str">
            <v>HAWA</v>
          </cell>
          <cell r="F2848" t="str">
            <v>350</v>
          </cell>
          <cell r="G2848">
            <v>1</v>
          </cell>
        </row>
        <row r="2849">
          <cell r="A2849" t="str">
            <v>104548780-C06</v>
          </cell>
          <cell r="B2849" t="str">
            <v>104548780</v>
          </cell>
          <cell r="C2849" t="str">
            <v>C06</v>
          </cell>
          <cell r="D2849" t="str">
            <v>UN</v>
          </cell>
          <cell r="E2849" t="str">
            <v>HAWA</v>
          </cell>
          <cell r="F2849" t="str">
            <v>350</v>
          </cell>
          <cell r="G2849">
            <v>6</v>
          </cell>
        </row>
        <row r="2850">
          <cell r="A2850" t="str">
            <v>104548780-UN</v>
          </cell>
          <cell r="B2850" t="str">
            <v>104548780</v>
          </cell>
          <cell r="C2850" t="str">
            <v>UN</v>
          </cell>
          <cell r="D2850" t="str">
            <v>UN</v>
          </cell>
          <cell r="E2850" t="str">
            <v>HAWA</v>
          </cell>
          <cell r="F2850" t="str">
            <v>350</v>
          </cell>
          <cell r="G2850">
            <v>1</v>
          </cell>
        </row>
        <row r="2851">
          <cell r="A2851" t="str">
            <v>104548790-C02</v>
          </cell>
          <cell r="B2851" t="str">
            <v>104548790</v>
          </cell>
          <cell r="C2851" t="str">
            <v>C02</v>
          </cell>
          <cell r="D2851" t="str">
            <v>UN</v>
          </cell>
          <cell r="E2851" t="str">
            <v>HAWA</v>
          </cell>
          <cell r="F2851" t="str">
            <v>350</v>
          </cell>
          <cell r="G2851">
            <v>2</v>
          </cell>
        </row>
        <row r="2852">
          <cell r="A2852" t="str">
            <v>104548790-UN</v>
          </cell>
          <cell r="B2852" t="str">
            <v>104548790</v>
          </cell>
          <cell r="C2852" t="str">
            <v>UN</v>
          </cell>
          <cell r="D2852" t="str">
            <v>UN</v>
          </cell>
          <cell r="E2852" t="str">
            <v>HAWA</v>
          </cell>
          <cell r="F2852" t="str">
            <v>350</v>
          </cell>
          <cell r="G2852">
            <v>1</v>
          </cell>
        </row>
        <row r="2853">
          <cell r="A2853" t="str">
            <v>104548800-C06</v>
          </cell>
          <cell r="B2853" t="str">
            <v>104548800</v>
          </cell>
          <cell r="C2853" t="str">
            <v>C06</v>
          </cell>
          <cell r="D2853" t="str">
            <v>UN</v>
          </cell>
          <cell r="E2853" t="str">
            <v>HAWA</v>
          </cell>
          <cell r="F2853" t="str">
            <v>350</v>
          </cell>
          <cell r="G2853">
            <v>6</v>
          </cell>
        </row>
        <row r="2854">
          <cell r="A2854" t="str">
            <v>104548800-UN</v>
          </cell>
          <cell r="B2854" t="str">
            <v>104548800</v>
          </cell>
          <cell r="C2854" t="str">
            <v>UN</v>
          </cell>
          <cell r="D2854" t="str">
            <v>UN</v>
          </cell>
          <cell r="E2854" t="str">
            <v>HAWA</v>
          </cell>
          <cell r="F2854" t="str">
            <v>350</v>
          </cell>
          <cell r="G2854">
            <v>1</v>
          </cell>
        </row>
        <row r="2855">
          <cell r="A2855" t="str">
            <v>104548810-C06</v>
          </cell>
          <cell r="B2855" t="str">
            <v>104548810</v>
          </cell>
          <cell r="C2855" t="str">
            <v>C06</v>
          </cell>
          <cell r="D2855" t="str">
            <v>UN</v>
          </cell>
          <cell r="E2855" t="str">
            <v>HAWA</v>
          </cell>
          <cell r="F2855" t="str">
            <v>350</v>
          </cell>
          <cell r="G2855">
            <v>6</v>
          </cell>
        </row>
        <row r="2856">
          <cell r="A2856" t="str">
            <v>104548810-UN</v>
          </cell>
          <cell r="B2856" t="str">
            <v>104548810</v>
          </cell>
          <cell r="C2856" t="str">
            <v>UN</v>
          </cell>
          <cell r="D2856" t="str">
            <v>UN</v>
          </cell>
          <cell r="E2856" t="str">
            <v>HAWA</v>
          </cell>
          <cell r="F2856" t="str">
            <v>350</v>
          </cell>
          <cell r="G2856">
            <v>1</v>
          </cell>
        </row>
        <row r="2857">
          <cell r="A2857" t="str">
            <v>104548820-C06</v>
          </cell>
          <cell r="B2857" t="str">
            <v>104548820</v>
          </cell>
          <cell r="C2857" t="str">
            <v>C06</v>
          </cell>
          <cell r="D2857" t="str">
            <v>UN</v>
          </cell>
          <cell r="E2857" t="str">
            <v>HAWA</v>
          </cell>
          <cell r="F2857" t="str">
            <v>350</v>
          </cell>
          <cell r="G2857">
            <v>6</v>
          </cell>
        </row>
        <row r="2858">
          <cell r="A2858" t="str">
            <v>104548820-UN</v>
          </cell>
          <cell r="B2858" t="str">
            <v>104548820</v>
          </cell>
          <cell r="C2858" t="str">
            <v>UN</v>
          </cell>
          <cell r="D2858" t="str">
            <v>UN</v>
          </cell>
          <cell r="E2858" t="str">
            <v>HAWA</v>
          </cell>
          <cell r="F2858" t="str">
            <v>350</v>
          </cell>
          <cell r="G2858">
            <v>1</v>
          </cell>
        </row>
        <row r="2859">
          <cell r="A2859" t="str">
            <v>104548830-C10</v>
          </cell>
          <cell r="B2859" t="str">
            <v>104548830</v>
          </cell>
          <cell r="C2859" t="str">
            <v>C10</v>
          </cell>
          <cell r="D2859" t="str">
            <v>UN</v>
          </cell>
          <cell r="E2859" t="str">
            <v>HAWA</v>
          </cell>
          <cell r="F2859" t="str">
            <v>350</v>
          </cell>
          <cell r="G2859">
            <v>10</v>
          </cell>
        </row>
        <row r="2860">
          <cell r="A2860" t="str">
            <v>104548830-UN</v>
          </cell>
          <cell r="B2860" t="str">
            <v>104548830</v>
          </cell>
          <cell r="C2860" t="str">
            <v>UN</v>
          </cell>
          <cell r="D2860" t="str">
            <v>UN</v>
          </cell>
          <cell r="E2860" t="str">
            <v>HAWA</v>
          </cell>
          <cell r="F2860" t="str">
            <v>350</v>
          </cell>
          <cell r="G2860">
            <v>1</v>
          </cell>
        </row>
        <row r="2861">
          <cell r="A2861" t="str">
            <v>104548840-C06</v>
          </cell>
          <cell r="B2861" t="str">
            <v>104548840</v>
          </cell>
          <cell r="C2861" t="str">
            <v>C06</v>
          </cell>
          <cell r="D2861" t="str">
            <v>UN</v>
          </cell>
          <cell r="E2861" t="str">
            <v>HAWA</v>
          </cell>
          <cell r="F2861" t="str">
            <v>350</v>
          </cell>
          <cell r="G2861">
            <v>6</v>
          </cell>
        </row>
        <row r="2862">
          <cell r="A2862" t="str">
            <v>104548840-UN</v>
          </cell>
          <cell r="B2862" t="str">
            <v>104548840</v>
          </cell>
          <cell r="C2862" t="str">
            <v>UN</v>
          </cell>
          <cell r="D2862" t="str">
            <v>UN</v>
          </cell>
          <cell r="E2862" t="str">
            <v>HAWA</v>
          </cell>
          <cell r="F2862" t="str">
            <v>350</v>
          </cell>
          <cell r="G2862">
            <v>1</v>
          </cell>
        </row>
        <row r="2863">
          <cell r="A2863" t="str">
            <v>104548850-CJ</v>
          </cell>
          <cell r="B2863" t="str">
            <v>104548850</v>
          </cell>
          <cell r="C2863" t="str">
            <v>CJ</v>
          </cell>
          <cell r="D2863" t="str">
            <v>KG</v>
          </cell>
          <cell r="E2863" t="str">
            <v>HAWA</v>
          </cell>
          <cell r="F2863" t="str">
            <v>350</v>
          </cell>
          <cell r="G2863">
            <v>20</v>
          </cell>
        </row>
        <row r="2864">
          <cell r="A2864" t="str">
            <v>104548850-KG</v>
          </cell>
          <cell r="B2864" t="str">
            <v>104548850</v>
          </cell>
          <cell r="C2864" t="str">
            <v>KG</v>
          </cell>
          <cell r="D2864" t="str">
            <v>KG</v>
          </cell>
          <cell r="E2864" t="str">
            <v>HAWA</v>
          </cell>
          <cell r="F2864" t="str">
            <v>350</v>
          </cell>
          <cell r="G2864">
            <v>1</v>
          </cell>
        </row>
        <row r="2865">
          <cell r="A2865" t="str">
            <v>104548860-CJ</v>
          </cell>
          <cell r="B2865" t="str">
            <v>104548860</v>
          </cell>
          <cell r="C2865" t="str">
            <v>CJ</v>
          </cell>
          <cell r="D2865" t="str">
            <v>KG</v>
          </cell>
          <cell r="E2865" t="str">
            <v>HAWA</v>
          </cell>
          <cell r="F2865" t="str">
            <v>350</v>
          </cell>
          <cell r="G2865">
            <v>20</v>
          </cell>
        </row>
        <row r="2866">
          <cell r="A2866" t="str">
            <v>104548860-KG</v>
          </cell>
          <cell r="B2866" t="str">
            <v>104548860</v>
          </cell>
          <cell r="C2866" t="str">
            <v>KG</v>
          </cell>
          <cell r="D2866" t="str">
            <v>KG</v>
          </cell>
          <cell r="E2866" t="str">
            <v>HAWA</v>
          </cell>
          <cell r="F2866" t="str">
            <v>350</v>
          </cell>
          <cell r="G2866">
            <v>1</v>
          </cell>
        </row>
        <row r="2867">
          <cell r="A2867" t="str">
            <v>104548870-CJ</v>
          </cell>
          <cell r="B2867" t="str">
            <v>104548870</v>
          </cell>
          <cell r="C2867" t="str">
            <v>CJ</v>
          </cell>
          <cell r="D2867" t="str">
            <v>KG</v>
          </cell>
          <cell r="E2867" t="str">
            <v>HAWA</v>
          </cell>
          <cell r="F2867" t="str">
            <v>350</v>
          </cell>
          <cell r="G2867">
            <v>20</v>
          </cell>
        </row>
        <row r="2868">
          <cell r="A2868" t="str">
            <v>104548870-KG</v>
          </cell>
          <cell r="B2868" t="str">
            <v>104548870</v>
          </cell>
          <cell r="C2868" t="str">
            <v>KG</v>
          </cell>
          <cell r="D2868" t="str">
            <v>KG</v>
          </cell>
          <cell r="E2868" t="str">
            <v>HAWA</v>
          </cell>
          <cell r="F2868" t="str">
            <v>350</v>
          </cell>
          <cell r="G2868">
            <v>1</v>
          </cell>
        </row>
        <row r="2869">
          <cell r="A2869" t="str">
            <v>104548880-CJ</v>
          </cell>
          <cell r="B2869" t="str">
            <v>104548880</v>
          </cell>
          <cell r="C2869" t="str">
            <v>CJ</v>
          </cell>
          <cell r="D2869" t="str">
            <v>KG</v>
          </cell>
          <cell r="E2869" t="str">
            <v>HAWA</v>
          </cell>
          <cell r="F2869" t="str">
            <v>350</v>
          </cell>
          <cell r="G2869">
            <v>20</v>
          </cell>
        </row>
        <row r="2870">
          <cell r="A2870" t="str">
            <v>104548880-KG</v>
          </cell>
          <cell r="B2870" t="str">
            <v>104548880</v>
          </cell>
          <cell r="C2870" t="str">
            <v>KG</v>
          </cell>
          <cell r="D2870" t="str">
            <v>KG</v>
          </cell>
          <cell r="E2870" t="str">
            <v>HAWA</v>
          </cell>
          <cell r="F2870" t="str">
            <v>350</v>
          </cell>
          <cell r="G2870">
            <v>1</v>
          </cell>
        </row>
        <row r="2871">
          <cell r="A2871" t="str">
            <v>104548890-CJ</v>
          </cell>
          <cell r="B2871" t="str">
            <v>104548890</v>
          </cell>
          <cell r="C2871" t="str">
            <v>CJ</v>
          </cell>
          <cell r="D2871" t="str">
            <v>KG</v>
          </cell>
          <cell r="E2871" t="str">
            <v>HAWA</v>
          </cell>
          <cell r="F2871" t="str">
            <v>350</v>
          </cell>
          <cell r="G2871">
            <v>20</v>
          </cell>
        </row>
        <row r="2872">
          <cell r="A2872" t="str">
            <v>104548890-KG</v>
          </cell>
          <cell r="B2872" t="str">
            <v>104548890</v>
          </cell>
          <cell r="C2872" t="str">
            <v>KG</v>
          </cell>
          <cell r="D2872" t="str">
            <v>KG</v>
          </cell>
          <cell r="E2872" t="str">
            <v>HAWA</v>
          </cell>
          <cell r="F2872" t="str">
            <v>350</v>
          </cell>
          <cell r="G2872">
            <v>1</v>
          </cell>
        </row>
        <row r="2873">
          <cell r="A2873" t="str">
            <v>104548900-CJ</v>
          </cell>
          <cell r="B2873" t="str">
            <v>104548900</v>
          </cell>
          <cell r="C2873" t="str">
            <v>CJ</v>
          </cell>
          <cell r="D2873" t="str">
            <v>KG</v>
          </cell>
          <cell r="E2873" t="str">
            <v>HAWA</v>
          </cell>
          <cell r="F2873" t="str">
            <v>350</v>
          </cell>
          <cell r="G2873">
            <v>20</v>
          </cell>
        </row>
        <row r="2874">
          <cell r="A2874" t="str">
            <v>104548900-KG</v>
          </cell>
          <cell r="B2874" t="str">
            <v>104548900</v>
          </cell>
          <cell r="C2874" t="str">
            <v>KG</v>
          </cell>
          <cell r="D2874" t="str">
            <v>KG</v>
          </cell>
          <cell r="E2874" t="str">
            <v>HAWA</v>
          </cell>
          <cell r="F2874" t="str">
            <v>350</v>
          </cell>
          <cell r="G2874">
            <v>1</v>
          </cell>
        </row>
        <row r="2875">
          <cell r="A2875" t="str">
            <v>104548910-UN</v>
          </cell>
          <cell r="B2875" t="str">
            <v>104548910</v>
          </cell>
          <cell r="C2875" t="str">
            <v>UN</v>
          </cell>
          <cell r="D2875" t="str">
            <v>UN</v>
          </cell>
          <cell r="E2875" t="str">
            <v>HAWA</v>
          </cell>
          <cell r="F2875" t="str">
            <v>350</v>
          </cell>
          <cell r="G2875">
            <v>1</v>
          </cell>
        </row>
        <row r="2876">
          <cell r="A2876" t="str">
            <v>104548910-Z10</v>
          </cell>
          <cell r="B2876" t="str">
            <v>104548910</v>
          </cell>
          <cell r="C2876" t="str">
            <v>Z10</v>
          </cell>
          <cell r="D2876" t="str">
            <v>UN</v>
          </cell>
          <cell r="E2876" t="str">
            <v>HAWA</v>
          </cell>
          <cell r="F2876" t="str">
            <v>350</v>
          </cell>
          <cell r="G2876">
            <v>110</v>
          </cell>
        </row>
        <row r="2877">
          <cell r="A2877" t="str">
            <v>104548920-UN</v>
          </cell>
          <cell r="B2877" t="str">
            <v>104548920</v>
          </cell>
          <cell r="C2877" t="str">
            <v>UN</v>
          </cell>
          <cell r="D2877" t="str">
            <v>UN</v>
          </cell>
          <cell r="E2877" t="str">
            <v>HAWA</v>
          </cell>
          <cell r="F2877" t="str">
            <v>350</v>
          </cell>
          <cell r="G2877">
            <v>1</v>
          </cell>
        </row>
        <row r="2878">
          <cell r="A2878" t="str">
            <v>104548920-Z50</v>
          </cell>
          <cell r="B2878" t="str">
            <v>104548920</v>
          </cell>
          <cell r="C2878" t="str">
            <v>Z50</v>
          </cell>
          <cell r="D2878" t="str">
            <v>UN</v>
          </cell>
          <cell r="E2878" t="str">
            <v>HAWA</v>
          </cell>
          <cell r="F2878" t="str">
            <v>350</v>
          </cell>
          <cell r="G2878">
            <v>150</v>
          </cell>
        </row>
        <row r="2879">
          <cell r="A2879" t="str">
            <v>104548930-C34</v>
          </cell>
          <cell r="B2879" t="str">
            <v>104548930</v>
          </cell>
          <cell r="C2879" t="str">
            <v>C34</v>
          </cell>
          <cell r="D2879" t="str">
            <v>UN</v>
          </cell>
          <cell r="E2879" t="str">
            <v>HAWA</v>
          </cell>
          <cell r="F2879" t="str">
            <v>350</v>
          </cell>
          <cell r="G2879">
            <v>34</v>
          </cell>
        </row>
        <row r="2880">
          <cell r="A2880" t="str">
            <v>104548930-UN</v>
          </cell>
          <cell r="B2880" t="str">
            <v>104548930</v>
          </cell>
          <cell r="C2880" t="str">
            <v>UN</v>
          </cell>
          <cell r="D2880" t="str">
            <v>UN</v>
          </cell>
          <cell r="E2880" t="str">
            <v>HAWA</v>
          </cell>
          <cell r="F2880" t="str">
            <v>350</v>
          </cell>
          <cell r="G2880">
            <v>1</v>
          </cell>
        </row>
        <row r="2881">
          <cell r="A2881" t="str">
            <v>104548940-UN</v>
          </cell>
          <cell r="B2881" t="str">
            <v>104548940</v>
          </cell>
          <cell r="C2881" t="str">
            <v>UN</v>
          </cell>
          <cell r="D2881" t="str">
            <v>UN</v>
          </cell>
          <cell r="E2881" t="str">
            <v>HAWA</v>
          </cell>
          <cell r="F2881" t="str">
            <v>350</v>
          </cell>
          <cell r="G2881">
            <v>1</v>
          </cell>
        </row>
        <row r="2882">
          <cell r="A2882" t="str">
            <v>104548940-Z00</v>
          </cell>
          <cell r="B2882" t="str">
            <v>104548940</v>
          </cell>
          <cell r="C2882" t="str">
            <v>Z00</v>
          </cell>
          <cell r="D2882" t="str">
            <v>UN</v>
          </cell>
          <cell r="E2882" t="str">
            <v>HAWA</v>
          </cell>
          <cell r="F2882" t="str">
            <v>350</v>
          </cell>
          <cell r="G2882">
            <v>100</v>
          </cell>
        </row>
        <row r="2883">
          <cell r="A2883" t="str">
            <v>104548950-CJ</v>
          </cell>
          <cell r="B2883" t="str">
            <v>104548950</v>
          </cell>
          <cell r="C2883" t="str">
            <v>CJ</v>
          </cell>
          <cell r="D2883" t="str">
            <v>CJ</v>
          </cell>
          <cell r="E2883" t="str">
            <v>HAWA</v>
          </cell>
          <cell r="F2883" t="str">
            <v>350</v>
          </cell>
          <cell r="G2883">
            <v>1</v>
          </cell>
        </row>
        <row r="2884">
          <cell r="A2884" t="str">
            <v>104548960-UN</v>
          </cell>
          <cell r="B2884" t="str">
            <v>104548960</v>
          </cell>
          <cell r="C2884" t="str">
            <v>UN</v>
          </cell>
          <cell r="D2884" t="str">
            <v>UN</v>
          </cell>
          <cell r="E2884" t="str">
            <v>HAWA</v>
          </cell>
          <cell r="F2884" t="str">
            <v>350</v>
          </cell>
          <cell r="G2884">
            <v>1</v>
          </cell>
        </row>
        <row r="2885">
          <cell r="A2885" t="str">
            <v>104548970-C05</v>
          </cell>
          <cell r="B2885" t="str">
            <v>104548970</v>
          </cell>
          <cell r="C2885" t="str">
            <v>C05</v>
          </cell>
          <cell r="D2885" t="str">
            <v>UN</v>
          </cell>
          <cell r="E2885" t="str">
            <v>HAWA</v>
          </cell>
          <cell r="F2885" t="str">
            <v>350</v>
          </cell>
          <cell r="G2885">
            <v>5</v>
          </cell>
        </row>
        <row r="2886">
          <cell r="A2886" t="str">
            <v>104548970-UN</v>
          </cell>
          <cell r="B2886" t="str">
            <v>104548970</v>
          </cell>
          <cell r="C2886" t="str">
            <v>UN</v>
          </cell>
          <cell r="D2886" t="str">
            <v>UN</v>
          </cell>
          <cell r="E2886" t="str">
            <v>HAWA</v>
          </cell>
          <cell r="F2886" t="str">
            <v>350</v>
          </cell>
          <cell r="G2886">
            <v>1</v>
          </cell>
        </row>
        <row r="2887">
          <cell r="A2887" t="str">
            <v>104549020-C05</v>
          </cell>
          <cell r="B2887" t="str">
            <v>104549020</v>
          </cell>
          <cell r="C2887" t="str">
            <v>C05</v>
          </cell>
          <cell r="D2887" t="str">
            <v>UN</v>
          </cell>
          <cell r="E2887" t="str">
            <v>HAWA</v>
          </cell>
          <cell r="F2887" t="str">
            <v>350</v>
          </cell>
          <cell r="G2887">
            <v>5</v>
          </cell>
        </row>
        <row r="2888">
          <cell r="A2888" t="str">
            <v>104549020-UN</v>
          </cell>
          <cell r="B2888" t="str">
            <v>104549020</v>
          </cell>
          <cell r="C2888" t="str">
            <v>UN</v>
          </cell>
          <cell r="D2888" t="str">
            <v>UN</v>
          </cell>
          <cell r="E2888" t="str">
            <v>HAWA</v>
          </cell>
          <cell r="F2888" t="str">
            <v>350</v>
          </cell>
          <cell r="G2888">
            <v>1</v>
          </cell>
        </row>
        <row r="2889">
          <cell r="A2889" t="str">
            <v>104549030-CJ</v>
          </cell>
          <cell r="B2889" t="str">
            <v>104549030</v>
          </cell>
          <cell r="C2889" t="str">
            <v>CJ</v>
          </cell>
          <cell r="D2889" t="str">
            <v>KG</v>
          </cell>
          <cell r="E2889" t="str">
            <v>HAWA</v>
          </cell>
          <cell r="F2889" t="str">
            <v>350</v>
          </cell>
          <cell r="G2889">
            <v>10</v>
          </cell>
        </row>
        <row r="2890">
          <cell r="A2890" t="str">
            <v>104549030-KG</v>
          </cell>
          <cell r="B2890" t="str">
            <v>104549030</v>
          </cell>
          <cell r="C2890" t="str">
            <v>KG</v>
          </cell>
          <cell r="D2890" t="str">
            <v>KG</v>
          </cell>
          <cell r="E2890" t="str">
            <v>HAWA</v>
          </cell>
          <cell r="F2890" t="str">
            <v>350</v>
          </cell>
          <cell r="G2890">
            <v>1</v>
          </cell>
        </row>
        <row r="2891">
          <cell r="A2891" t="str">
            <v>104549040-C24</v>
          </cell>
          <cell r="B2891" t="str">
            <v>104549040</v>
          </cell>
          <cell r="C2891" t="str">
            <v>C24</v>
          </cell>
          <cell r="D2891" t="str">
            <v>UN</v>
          </cell>
          <cell r="E2891" t="str">
            <v>HAWA</v>
          </cell>
          <cell r="F2891" t="str">
            <v>350</v>
          </cell>
          <cell r="G2891">
            <v>24</v>
          </cell>
        </row>
        <row r="2892">
          <cell r="A2892" t="str">
            <v>104549040-UN</v>
          </cell>
          <cell r="B2892" t="str">
            <v>104549040</v>
          </cell>
          <cell r="C2892" t="str">
            <v>UN</v>
          </cell>
          <cell r="D2892" t="str">
            <v>UN</v>
          </cell>
          <cell r="E2892" t="str">
            <v>HAWA</v>
          </cell>
          <cell r="F2892" t="str">
            <v>350</v>
          </cell>
          <cell r="G2892">
            <v>1</v>
          </cell>
        </row>
        <row r="2893">
          <cell r="A2893" t="str">
            <v>104549050-C77</v>
          </cell>
          <cell r="B2893" t="str">
            <v>104549050</v>
          </cell>
          <cell r="C2893" t="str">
            <v>C77</v>
          </cell>
          <cell r="D2893" t="str">
            <v>UN</v>
          </cell>
          <cell r="E2893" t="str">
            <v>HAWA</v>
          </cell>
          <cell r="F2893" t="str">
            <v>350</v>
          </cell>
          <cell r="G2893">
            <v>77</v>
          </cell>
        </row>
        <row r="2894">
          <cell r="A2894" t="str">
            <v>104549050-UN</v>
          </cell>
          <cell r="B2894" t="str">
            <v>104549050</v>
          </cell>
          <cell r="C2894" t="str">
            <v>UN</v>
          </cell>
          <cell r="D2894" t="str">
            <v>UN</v>
          </cell>
          <cell r="E2894" t="str">
            <v>HAWA</v>
          </cell>
          <cell r="F2894" t="str">
            <v>350</v>
          </cell>
          <cell r="G2894">
            <v>1</v>
          </cell>
        </row>
        <row r="2895">
          <cell r="A2895" t="str">
            <v>104549060-C20</v>
          </cell>
          <cell r="B2895" t="str">
            <v>104549060</v>
          </cell>
          <cell r="C2895" t="str">
            <v>C20</v>
          </cell>
          <cell r="D2895" t="str">
            <v>UN</v>
          </cell>
          <cell r="E2895" t="str">
            <v>HAWA</v>
          </cell>
          <cell r="F2895" t="str">
            <v>350</v>
          </cell>
          <cell r="G2895">
            <v>20</v>
          </cell>
        </row>
        <row r="2896">
          <cell r="A2896" t="str">
            <v>104549060-UN</v>
          </cell>
          <cell r="B2896" t="str">
            <v>104549060</v>
          </cell>
          <cell r="C2896" t="str">
            <v>UN</v>
          </cell>
          <cell r="D2896" t="str">
            <v>UN</v>
          </cell>
          <cell r="E2896" t="str">
            <v>HAWA</v>
          </cell>
          <cell r="F2896" t="str">
            <v>350</v>
          </cell>
          <cell r="G2896">
            <v>1</v>
          </cell>
        </row>
        <row r="2897">
          <cell r="A2897" t="str">
            <v>104549070-C10</v>
          </cell>
          <cell r="B2897" t="str">
            <v>104549070</v>
          </cell>
          <cell r="C2897" t="str">
            <v>C10</v>
          </cell>
          <cell r="D2897" t="str">
            <v>UN</v>
          </cell>
          <cell r="E2897" t="str">
            <v>HAWA</v>
          </cell>
          <cell r="F2897" t="str">
            <v>350</v>
          </cell>
          <cell r="G2897">
            <v>10</v>
          </cell>
        </row>
        <row r="2898">
          <cell r="A2898" t="str">
            <v>104549070-UN</v>
          </cell>
          <cell r="B2898" t="str">
            <v>104549070</v>
          </cell>
          <cell r="C2898" t="str">
            <v>UN</v>
          </cell>
          <cell r="D2898" t="str">
            <v>UN</v>
          </cell>
          <cell r="E2898" t="str">
            <v>HAWA</v>
          </cell>
          <cell r="F2898" t="str">
            <v>350</v>
          </cell>
          <cell r="G2898">
            <v>1</v>
          </cell>
        </row>
        <row r="2899">
          <cell r="A2899" t="str">
            <v>104549080-C10</v>
          </cell>
          <cell r="B2899" t="str">
            <v>104549080</v>
          </cell>
          <cell r="C2899" t="str">
            <v>C10</v>
          </cell>
          <cell r="D2899" t="str">
            <v>UN</v>
          </cell>
          <cell r="E2899" t="str">
            <v>HAWA</v>
          </cell>
          <cell r="F2899" t="str">
            <v>350</v>
          </cell>
          <cell r="G2899">
            <v>10</v>
          </cell>
        </row>
        <row r="2900">
          <cell r="A2900" t="str">
            <v>104549080-UN</v>
          </cell>
          <cell r="B2900" t="str">
            <v>104549080</v>
          </cell>
          <cell r="C2900" t="str">
            <v>UN</v>
          </cell>
          <cell r="D2900" t="str">
            <v>UN</v>
          </cell>
          <cell r="E2900" t="str">
            <v>HAWA</v>
          </cell>
          <cell r="F2900" t="str">
            <v>350</v>
          </cell>
          <cell r="G2900">
            <v>1</v>
          </cell>
        </row>
        <row r="2901">
          <cell r="A2901" t="str">
            <v>104549090-C10</v>
          </cell>
          <cell r="B2901" t="str">
            <v>104549090</v>
          </cell>
          <cell r="C2901" t="str">
            <v>C10</v>
          </cell>
          <cell r="D2901" t="str">
            <v>UN</v>
          </cell>
          <cell r="E2901" t="str">
            <v>HAWA</v>
          </cell>
          <cell r="F2901" t="str">
            <v>350</v>
          </cell>
          <cell r="G2901">
            <v>10</v>
          </cell>
        </row>
        <row r="2902">
          <cell r="A2902" t="str">
            <v>104549090-UN</v>
          </cell>
          <cell r="B2902" t="str">
            <v>104549090</v>
          </cell>
          <cell r="C2902" t="str">
            <v>UN</v>
          </cell>
          <cell r="D2902" t="str">
            <v>UN</v>
          </cell>
          <cell r="E2902" t="str">
            <v>HAWA</v>
          </cell>
          <cell r="F2902" t="str">
            <v>350</v>
          </cell>
          <cell r="G2902">
            <v>1</v>
          </cell>
        </row>
        <row r="2903">
          <cell r="A2903" t="str">
            <v>104549100-C12</v>
          </cell>
          <cell r="B2903" t="str">
            <v>104549100</v>
          </cell>
          <cell r="C2903" t="str">
            <v>C12</v>
          </cell>
          <cell r="D2903" t="str">
            <v>UN</v>
          </cell>
          <cell r="E2903" t="str">
            <v>HAWA</v>
          </cell>
          <cell r="F2903" t="str">
            <v>350</v>
          </cell>
          <cell r="G2903">
            <v>12</v>
          </cell>
        </row>
        <row r="2904">
          <cell r="A2904" t="str">
            <v>104549100-UN</v>
          </cell>
          <cell r="B2904" t="str">
            <v>104549100</v>
          </cell>
          <cell r="C2904" t="str">
            <v>UN</v>
          </cell>
          <cell r="D2904" t="str">
            <v>UN</v>
          </cell>
          <cell r="E2904" t="str">
            <v>HAWA</v>
          </cell>
          <cell r="F2904" t="str">
            <v>350</v>
          </cell>
          <cell r="G2904">
            <v>1</v>
          </cell>
        </row>
        <row r="2905">
          <cell r="A2905" t="str">
            <v>104549110-C12</v>
          </cell>
          <cell r="B2905" t="str">
            <v>104549110</v>
          </cell>
          <cell r="C2905" t="str">
            <v>C12</v>
          </cell>
          <cell r="D2905" t="str">
            <v>UN</v>
          </cell>
          <cell r="E2905" t="str">
            <v>HAWA</v>
          </cell>
          <cell r="F2905" t="str">
            <v>350</v>
          </cell>
          <cell r="G2905">
            <v>12</v>
          </cell>
        </row>
        <row r="2906">
          <cell r="A2906" t="str">
            <v>104549110-UN</v>
          </cell>
          <cell r="B2906" t="str">
            <v>104549110</v>
          </cell>
          <cell r="C2906" t="str">
            <v>UN</v>
          </cell>
          <cell r="D2906" t="str">
            <v>UN</v>
          </cell>
          <cell r="E2906" t="str">
            <v>HAWA</v>
          </cell>
          <cell r="F2906" t="str">
            <v>350</v>
          </cell>
          <cell r="G2906">
            <v>1</v>
          </cell>
        </row>
        <row r="2907">
          <cell r="A2907" t="str">
            <v>104549120-C12</v>
          </cell>
          <cell r="B2907" t="str">
            <v>104549120</v>
          </cell>
          <cell r="C2907" t="str">
            <v>C12</v>
          </cell>
          <cell r="D2907" t="str">
            <v>UN</v>
          </cell>
          <cell r="E2907" t="str">
            <v>HAWA</v>
          </cell>
          <cell r="F2907" t="str">
            <v>350</v>
          </cell>
          <cell r="G2907">
            <v>12</v>
          </cell>
        </row>
        <row r="2908">
          <cell r="A2908" t="str">
            <v>104549120-UN</v>
          </cell>
          <cell r="B2908" t="str">
            <v>104549120</v>
          </cell>
          <cell r="C2908" t="str">
            <v>UN</v>
          </cell>
          <cell r="D2908" t="str">
            <v>UN</v>
          </cell>
          <cell r="E2908" t="str">
            <v>HAWA</v>
          </cell>
          <cell r="F2908" t="str">
            <v>350</v>
          </cell>
          <cell r="G2908">
            <v>1</v>
          </cell>
        </row>
        <row r="2909">
          <cell r="A2909" t="str">
            <v>104549130-C10</v>
          </cell>
          <cell r="B2909" t="str">
            <v>104549130</v>
          </cell>
          <cell r="C2909" t="str">
            <v>C10</v>
          </cell>
          <cell r="D2909" t="str">
            <v>UN</v>
          </cell>
          <cell r="E2909" t="str">
            <v>HAWA</v>
          </cell>
          <cell r="F2909" t="str">
            <v>350</v>
          </cell>
          <cell r="G2909">
            <v>10</v>
          </cell>
        </row>
        <row r="2910">
          <cell r="A2910" t="str">
            <v>104549130-UN</v>
          </cell>
          <cell r="B2910" t="str">
            <v>104549130</v>
          </cell>
          <cell r="C2910" t="str">
            <v>UN</v>
          </cell>
          <cell r="D2910" t="str">
            <v>UN</v>
          </cell>
          <cell r="E2910" t="str">
            <v>HAWA</v>
          </cell>
          <cell r="F2910" t="str">
            <v>350</v>
          </cell>
          <cell r="G2910">
            <v>1</v>
          </cell>
        </row>
        <row r="2911">
          <cell r="A2911" t="str">
            <v>104549140-C10</v>
          </cell>
          <cell r="B2911" t="str">
            <v>104549140</v>
          </cell>
          <cell r="C2911" t="str">
            <v>C10</v>
          </cell>
          <cell r="D2911" t="str">
            <v>UN</v>
          </cell>
          <cell r="E2911" t="str">
            <v>HAWA</v>
          </cell>
          <cell r="F2911" t="str">
            <v>350</v>
          </cell>
          <cell r="G2911">
            <v>10</v>
          </cell>
        </row>
        <row r="2912">
          <cell r="A2912" t="str">
            <v>104549140-UN</v>
          </cell>
          <cell r="B2912" t="str">
            <v>104549140</v>
          </cell>
          <cell r="C2912" t="str">
            <v>UN</v>
          </cell>
          <cell r="D2912" t="str">
            <v>UN</v>
          </cell>
          <cell r="E2912" t="str">
            <v>HAWA</v>
          </cell>
          <cell r="F2912" t="str">
            <v>350</v>
          </cell>
          <cell r="G2912">
            <v>1</v>
          </cell>
        </row>
        <row r="2913">
          <cell r="A2913" t="str">
            <v>104549150-C10</v>
          </cell>
          <cell r="B2913" t="str">
            <v>104549150</v>
          </cell>
          <cell r="C2913" t="str">
            <v>C10</v>
          </cell>
          <cell r="D2913" t="str">
            <v>UN</v>
          </cell>
          <cell r="E2913" t="str">
            <v>HAWA</v>
          </cell>
          <cell r="F2913" t="str">
            <v>350</v>
          </cell>
          <cell r="G2913">
            <v>10</v>
          </cell>
        </row>
        <row r="2914">
          <cell r="A2914" t="str">
            <v>104549150-UN</v>
          </cell>
          <cell r="B2914" t="str">
            <v>104549150</v>
          </cell>
          <cell r="C2914" t="str">
            <v>UN</v>
          </cell>
          <cell r="D2914" t="str">
            <v>UN</v>
          </cell>
          <cell r="E2914" t="str">
            <v>HAWA</v>
          </cell>
          <cell r="F2914" t="str">
            <v>350</v>
          </cell>
          <cell r="G2914">
            <v>1</v>
          </cell>
        </row>
        <row r="2915">
          <cell r="A2915" t="str">
            <v>104549160-C08</v>
          </cell>
          <cell r="B2915" t="str">
            <v>104549160</v>
          </cell>
          <cell r="C2915" t="str">
            <v>C08</v>
          </cell>
          <cell r="D2915" t="str">
            <v>UN</v>
          </cell>
          <cell r="E2915" t="str">
            <v>HAWA</v>
          </cell>
          <cell r="F2915" t="str">
            <v>350</v>
          </cell>
          <cell r="G2915">
            <v>8</v>
          </cell>
        </row>
        <row r="2916">
          <cell r="A2916" t="str">
            <v>104549160-UN</v>
          </cell>
          <cell r="B2916" t="str">
            <v>104549160</v>
          </cell>
          <cell r="C2916" t="str">
            <v>UN</v>
          </cell>
          <cell r="D2916" t="str">
            <v>UN</v>
          </cell>
          <cell r="E2916" t="str">
            <v>HAWA</v>
          </cell>
          <cell r="F2916" t="str">
            <v>350</v>
          </cell>
          <cell r="G2916">
            <v>1</v>
          </cell>
        </row>
        <row r="2917">
          <cell r="A2917" t="str">
            <v>104549170-C12</v>
          </cell>
          <cell r="B2917" t="str">
            <v>104549170</v>
          </cell>
          <cell r="C2917" t="str">
            <v>C12</v>
          </cell>
          <cell r="D2917" t="str">
            <v>UN</v>
          </cell>
          <cell r="E2917" t="str">
            <v>HAWA</v>
          </cell>
          <cell r="F2917" t="str">
            <v>350</v>
          </cell>
          <cell r="G2917">
            <v>12</v>
          </cell>
        </row>
        <row r="2918">
          <cell r="A2918" t="str">
            <v>104549170-UN</v>
          </cell>
          <cell r="B2918" t="str">
            <v>104549170</v>
          </cell>
          <cell r="C2918" t="str">
            <v>UN</v>
          </cell>
          <cell r="D2918" t="str">
            <v>UN</v>
          </cell>
          <cell r="E2918" t="str">
            <v>HAWA</v>
          </cell>
          <cell r="F2918" t="str">
            <v>350</v>
          </cell>
          <cell r="G2918">
            <v>1</v>
          </cell>
        </row>
        <row r="2919">
          <cell r="A2919" t="str">
            <v>104549180-UN</v>
          </cell>
          <cell r="B2919" t="str">
            <v>104549180</v>
          </cell>
          <cell r="C2919" t="str">
            <v>UN</v>
          </cell>
          <cell r="D2919" t="str">
            <v>UN</v>
          </cell>
          <cell r="E2919" t="str">
            <v>HAWA</v>
          </cell>
          <cell r="F2919" t="str">
            <v>350</v>
          </cell>
          <cell r="G2919">
            <v>1</v>
          </cell>
        </row>
        <row r="2920">
          <cell r="A2920" t="str">
            <v>104549180-Z00</v>
          </cell>
          <cell r="B2920" t="str">
            <v>104549180</v>
          </cell>
          <cell r="C2920" t="str">
            <v>Z00</v>
          </cell>
          <cell r="D2920" t="str">
            <v>UN</v>
          </cell>
          <cell r="E2920" t="str">
            <v>HAWA</v>
          </cell>
          <cell r="F2920" t="str">
            <v>350</v>
          </cell>
          <cell r="G2920">
            <v>100</v>
          </cell>
        </row>
        <row r="2921">
          <cell r="A2921" t="str">
            <v>104549190-UN</v>
          </cell>
          <cell r="B2921" t="str">
            <v>104549190</v>
          </cell>
          <cell r="C2921" t="str">
            <v>UN</v>
          </cell>
          <cell r="D2921" t="str">
            <v>UN</v>
          </cell>
          <cell r="E2921" t="str">
            <v>HAWA</v>
          </cell>
          <cell r="F2921" t="str">
            <v>350</v>
          </cell>
          <cell r="G2921">
            <v>1</v>
          </cell>
        </row>
        <row r="2922">
          <cell r="A2922" t="str">
            <v>104549190-Z00</v>
          </cell>
          <cell r="B2922" t="str">
            <v>104549190</v>
          </cell>
          <cell r="C2922" t="str">
            <v>Z00</v>
          </cell>
          <cell r="D2922" t="str">
            <v>UN</v>
          </cell>
          <cell r="E2922" t="str">
            <v>HAWA</v>
          </cell>
          <cell r="F2922" t="str">
            <v>350</v>
          </cell>
          <cell r="G2922">
            <v>100</v>
          </cell>
        </row>
        <row r="2923">
          <cell r="A2923" t="str">
            <v>104549200-UN</v>
          </cell>
          <cell r="B2923" t="str">
            <v>104549200</v>
          </cell>
          <cell r="C2923" t="str">
            <v>UN</v>
          </cell>
          <cell r="D2923" t="str">
            <v>UN</v>
          </cell>
          <cell r="E2923" t="str">
            <v>HAWA</v>
          </cell>
          <cell r="F2923" t="str">
            <v>350</v>
          </cell>
          <cell r="G2923">
            <v>1</v>
          </cell>
        </row>
        <row r="2924">
          <cell r="A2924" t="str">
            <v>104549200-Z00</v>
          </cell>
          <cell r="B2924" t="str">
            <v>104549200</v>
          </cell>
          <cell r="C2924" t="str">
            <v>Z00</v>
          </cell>
          <cell r="D2924" t="str">
            <v>UN</v>
          </cell>
          <cell r="E2924" t="str">
            <v>HAWA</v>
          </cell>
          <cell r="F2924" t="str">
            <v>350</v>
          </cell>
          <cell r="G2924">
            <v>100</v>
          </cell>
        </row>
        <row r="2925">
          <cell r="A2925" t="str">
            <v>104549210-PAL</v>
          </cell>
          <cell r="B2925" t="str">
            <v>104549210</v>
          </cell>
          <cell r="C2925" t="str">
            <v>PAL</v>
          </cell>
          <cell r="D2925" t="str">
            <v>UN</v>
          </cell>
          <cell r="E2925" t="str">
            <v>HAWA</v>
          </cell>
          <cell r="F2925" t="str">
            <v>350</v>
          </cell>
          <cell r="G2925">
            <v>27000</v>
          </cell>
        </row>
        <row r="2926">
          <cell r="A2926" t="str">
            <v>104549210-UN</v>
          </cell>
          <cell r="B2926" t="str">
            <v>104549210</v>
          </cell>
          <cell r="C2926" t="str">
            <v>UN</v>
          </cell>
          <cell r="D2926" t="str">
            <v>UN</v>
          </cell>
          <cell r="E2926" t="str">
            <v>HAWA</v>
          </cell>
          <cell r="F2926" t="str">
            <v>350</v>
          </cell>
          <cell r="G2926">
            <v>1</v>
          </cell>
        </row>
        <row r="2927">
          <cell r="A2927" t="str">
            <v>104549210-Z00</v>
          </cell>
          <cell r="B2927" t="str">
            <v>104549210</v>
          </cell>
          <cell r="C2927" t="str">
            <v>Z00</v>
          </cell>
          <cell r="D2927" t="str">
            <v>UN</v>
          </cell>
          <cell r="E2927" t="str">
            <v>HAWA</v>
          </cell>
          <cell r="F2927" t="str">
            <v>350</v>
          </cell>
          <cell r="G2927">
            <v>100</v>
          </cell>
        </row>
        <row r="2928">
          <cell r="A2928" t="str">
            <v>104549220-C72</v>
          </cell>
          <cell r="B2928" t="str">
            <v>104549220</v>
          </cell>
          <cell r="C2928" t="str">
            <v>C72</v>
          </cell>
          <cell r="D2928" t="str">
            <v>UN</v>
          </cell>
          <cell r="E2928" t="str">
            <v>HAWA</v>
          </cell>
          <cell r="F2928" t="str">
            <v>350</v>
          </cell>
          <cell r="G2928">
            <v>72</v>
          </cell>
        </row>
        <row r="2929">
          <cell r="A2929" t="str">
            <v>104549220-UN</v>
          </cell>
          <cell r="B2929" t="str">
            <v>104549220</v>
          </cell>
          <cell r="C2929" t="str">
            <v>UN</v>
          </cell>
          <cell r="D2929" t="str">
            <v>UN</v>
          </cell>
          <cell r="E2929" t="str">
            <v>HAWA</v>
          </cell>
          <cell r="F2929" t="str">
            <v>350</v>
          </cell>
          <cell r="G2929">
            <v>1</v>
          </cell>
        </row>
        <row r="2930">
          <cell r="A2930" t="str">
            <v>104549230-C10</v>
          </cell>
          <cell r="B2930" t="str">
            <v>104549230</v>
          </cell>
          <cell r="C2930" t="str">
            <v>C10</v>
          </cell>
          <cell r="D2930" t="str">
            <v>UN</v>
          </cell>
          <cell r="E2930" t="str">
            <v>HAWA</v>
          </cell>
          <cell r="F2930" t="str">
            <v>350</v>
          </cell>
          <cell r="G2930">
            <v>10</v>
          </cell>
        </row>
        <row r="2931">
          <cell r="A2931" t="str">
            <v>104549230-UN</v>
          </cell>
          <cell r="B2931" t="str">
            <v>104549230</v>
          </cell>
          <cell r="C2931" t="str">
            <v>UN</v>
          </cell>
          <cell r="D2931" t="str">
            <v>UN</v>
          </cell>
          <cell r="E2931" t="str">
            <v>HAWA</v>
          </cell>
          <cell r="F2931" t="str">
            <v>350</v>
          </cell>
          <cell r="G2931">
            <v>1</v>
          </cell>
        </row>
        <row r="2932">
          <cell r="A2932" t="str">
            <v>104549240-Q08</v>
          </cell>
          <cell r="B2932" t="str">
            <v>104549240</v>
          </cell>
          <cell r="C2932" t="str">
            <v>Q08</v>
          </cell>
          <cell r="D2932" t="str">
            <v>UN</v>
          </cell>
          <cell r="E2932" t="str">
            <v>HAWA</v>
          </cell>
          <cell r="F2932" t="str">
            <v>350</v>
          </cell>
          <cell r="G2932">
            <v>1008</v>
          </cell>
        </row>
        <row r="2933">
          <cell r="A2933" t="str">
            <v>104549240-UN</v>
          </cell>
          <cell r="B2933" t="str">
            <v>104549240</v>
          </cell>
          <cell r="C2933" t="str">
            <v>UN</v>
          </cell>
          <cell r="D2933" t="str">
            <v>UN</v>
          </cell>
          <cell r="E2933" t="str">
            <v>HAWA</v>
          </cell>
          <cell r="F2933" t="str">
            <v>350</v>
          </cell>
          <cell r="G2933">
            <v>1</v>
          </cell>
        </row>
        <row r="2934">
          <cell r="A2934" t="str">
            <v>104549250-C12</v>
          </cell>
          <cell r="B2934" t="str">
            <v>104549250</v>
          </cell>
          <cell r="C2934" t="str">
            <v>C12</v>
          </cell>
          <cell r="D2934" t="str">
            <v>UN</v>
          </cell>
          <cell r="E2934" t="str">
            <v>HAWA</v>
          </cell>
          <cell r="F2934" t="str">
            <v>350</v>
          </cell>
          <cell r="G2934">
            <v>12</v>
          </cell>
        </row>
        <row r="2935">
          <cell r="A2935" t="str">
            <v>104549250-UN</v>
          </cell>
          <cell r="B2935" t="str">
            <v>104549250</v>
          </cell>
          <cell r="C2935" t="str">
            <v>UN</v>
          </cell>
          <cell r="D2935" t="str">
            <v>UN</v>
          </cell>
          <cell r="E2935" t="str">
            <v>HAWA</v>
          </cell>
          <cell r="F2935" t="str">
            <v>350</v>
          </cell>
          <cell r="G2935">
            <v>1</v>
          </cell>
        </row>
        <row r="2936">
          <cell r="A2936" t="str">
            <v>104549260-CJ</v>
          </cell>
          <cell r="B2936" t="str">
            <v>104549260</v>
          </cell>
          <cell r="C2936" t="str">
            <v>CJ</v>
          </cell>
          <cell r="D2936" t="str">
            <v>KG</v>
          </cell>
          <cell r="E2936" t="str">
            <v>HAWA</v>
          </cell>
          <cell r="F2936" t="str">
            <v>350</v>
          </cell>
          <cell r="G2936">
            <v>18</v>
          </cell>
        </row>
        <row r="2937">
          <cell r="A2937" t="str">
            <v>104549260-KG</v>
          </cell>
          <cell r="B2937" t="str">
            <v>104549260</v>
          </cell>
          <cell r="C2937" t="str">
            <v>KG</v>
          </cell>
          <cell r="D2937" t="str">
            <v>KG</v>
          </cell>
          <cell r="E2937" t="str">
            <v>HAWA</v>
          </cell>
          <cell r="F2937" t="str">
            <v>350</v>
          </cell>
          <cell r="G2937">
            <v>1</v>
          </cell>
        </row>
        <row r="2938">
          <cell r="A2938" t="str">
            <v>104549270-C30</v>
          </cell>
          <cell r="B2938" t="str">
            <v>104549270</v>
          </cell>
          <cell r="C2938" t="str">
            <v>C30</v>
          </cell>
          <cell r="D2938" t="str">
            <v>UN</v>
          </cell>
          <cell r="E2938" t="str">
            <v>HAWA</v>
          </cell>
          <cell r="F2938" t="str">
            <v>350</v>
          </cell>
          <cell r="G2938">
            <v>30</v>
          </cell>
        </row>
        <row r="2939">
          <cell r="A2939" t="str">
            <v>104549270-UN</v>
          </cell>
          <cell r="B2939" t="str">
            <v>104549270</v>
          </cell>
          <cell r="C2939" t="str">
            <v>UN</v>
          </cell>
          <cell r="D2939" t="str">
            <v>UN</v>
          </cell>
          <cell r="E2939" t="str">
            <v>HAWA</v>
          </cell>
          <cell r="F2939" t="str">
            <v>350</v>
          </cell>
          <cell r="G2939">
            <v>1</v>
          </cell>
        </row>
        <row r="2940">
          <cell r="A2940" t="str">
            <v>104549280-C02</v>
          </cell>
          <cell r="B2940" t="str">
            <v>104549280</v>
          </cell>
          <cell r="C2940" t="str">
            <v>C02</v>
          </cell>
          <cell r="D2940" t="str">
            <v>UN</v>
          </cell>
          <cell r="E2940" t="str">
            <v>HAWA</v>
          </cell>
          <cell r="F2940" t="str">
            <v>350</v>
          </cell>
          <cell r="G2940">
            <v>2</v>
          </cell>
        </row>
        <row r="2941">
          <cell r="A2941" t="str">
            <v>104549280-UN</v>
          </cell>
          <cell r="B2941" t="str">
            <v>104549280</v>
          </cell>
          <cell r="C2941" t="str">
            <v>UN</v>
          </cell>
          <cell r="D2941" t="str">
            <v>UN</v>
          </cell>
          <cell r="E2941" t="str">
            <v>HAWA</v>
          </cell>
          <cell r="F2941" t="str">
            <v>350</v>
          </cell>
          <cell r="G2941">
            <v>1</v>
          </cell>
        </row>
        <row r="2942">
          <cell r="A2942" t="str">
            <v>104549290-C02</v>
          </cell>
          <cell r="B2942" t="str">
            <v>104549290</v>
          </cell>
          <cell r="C2942" t="str">
            <v>C02</v>
          </cell>
          <cell r="D2942" t="str">
            <v>UN</v>
          </cell>
          <cell r="E2942" t="str">
            <v>HAWA</v>
          </cell>
          <cell r="F2942" t="str">
            <v>350</v>
          </cell>
          <cell r="G2942">
            <v>2</v>
          </cell>
        </row>
        <row r="2943">
          <cell r="A2943" t="str">
            <v>104549290-UN</v>
          </cell>
          <cell r="B2943" t="str">
            <v>104549290</v>
          </cell>
          <cell r="C2943" t="str">
            <v>UN</v>
          </cell>
          <cell r="D2943" t="str">
            <v>UN</v>
          </cell>
          <cell r="E2943" t="str">
            <v>HAWA</v>
          </cell>
          <cell r="F2943" t="str">
            <v>350</v>
          </cell>
          <cell r="G2943">
            <v>1</v>
          </cell>
        </row>
        <row r="2944">
          <cell r="A2944" t="str">
            <v>104549300-C20</v>
          </cell>
          <cell r="B2944" t="str">
            <v>104549300</v>
          </cell>
          <cell r="C2944" t="str">
            <v>C20</v>
          </cell>
          <cell r="D2944" t="str">
            <v>UN</v>
          </cell>
          <cell r="E2944" t="str">
            <v>HAWA</v>
          </cell>
          <cell r="F2944" t="str">
            <v>350</v>
          </cell>
          <cell r="G2944">
            <v>20</v>
          </cell>
        </row>
        <row r="2945">
          <cell r="A2945" t="str">
            <v>104549300-UN</v>
          </cell>
          <cell r="B2945" t="str">
            <v>104549300</v>
          </cell>
          <cell r="C2945" t="str">
            <v>UN</v>
          </cell>
          <cell r="D2945" t="str">
            <v>UN</v>
          </cell>
          <cell r="E2945" t="str">
            <v>HAWA</v>
          </cell>
          <cell r="F2945" t="str">
            <v>350</v>
          </cell>
          <cell r="G2945">
            <v>1</v>
          </cell>
        </row>
        <row r="2946">
          <cell r="A2946" t="str">
            <v>104549310-CJ</v>
          </cell>
          <cell r="B2946" t="str">
            <v>104549310</v>
          </cell>
          <cell r="C2946" t="str">
            <v>CJ</v>
          </cell>
          <cell r="D2946" t="str">
            <v>KG</v>
          </cell>
          <cell r="E2946" t="str">
            <v>HAWA</v>
          </cell>
          <cell r="F2946" t="str">
            <v>350</v>
          </cell>
          <cell r="G2946">
            <v>5</v>
          </cell>
        </row>
        <row r="2947">
          <cell r="A2947" t="str">
            <v>104549310-KG</v>
          </cell>
          <cell r="B2947" t="str">
            <v>104549310</v>
          </cell>
          <cell r="C2947" t="str">
            <v>KG</v>
          </cell>
          <cell r="D2947" t="str">
            <v>KG</v>
          </cell>
          <cell r="E2947" t="str">
            <v>HAWA</v>
          </cell>
          <cell r="F2947" t="str">
            <v>350</v>
          </cell>
          <cell r="G2947">
            <v>1</v>
          </cell>
        </row>
        <row r="2948">
          <cell r="A2948" t="str">
            <v>104549320-C12</v>
          </cell>
          <cell r="B2948" t="str">
            <v>104549320</v>
          </cell>
          <cell r="C2948" t="str">
            <v>C12</v>
          </cell>
          <cell r="D2948" t="str">
            <v>UN</v>
          </cell>
          <cell r="E2948" t="str">
            <v>HAWA</v>
          </cell>
          <cell r="F2948" t="str">
            <v>350</v>
          </cell>
          <cell r="G2948">
            <v>12</v>
          </cell>
        </row>
        <row r="2949">
          <cell r="A2949" t="str">
            <v>104549320-UN</v>
          </cell>
          <cell r="B2949" t="str">
            <v>104549320</v>
          </cell>
          <cell r="C2949" t="str">
            <v>UN</v>
          </cell>
          <cell r="D2949" t="str">
            <v>UN</v>
          </cell>
          <cell r="E2949" t="str">
            <v>HAWA</v>
          </cell>
          <cell r="F2949" t="str">
            <v>350</v>
          </cell>
          <cell r="G2949">
            <v>1</v>
          </cell>
        </row>
        <row r="2950">
          <cell r="A2950" t="str">
            <v>104549330-C10</v>
          </cell>
          <cell r="B2950" t="str">
            <v>104549330</v>
          </cell>
          <cell r="C2950" t="str">
            <v>C10</v>
          </cell>
          <cell r="D2950" t="str">
            <v>UN</v>
          </cell>
          <cell r="E2950" t="str">
            <v>HAWA</v>
          </cell>
          <cell r="F2950" t="str">
            <v>350</v>
          </cell>
          <cell r="G2950">
            <v>10</v>
          </cell>
        </row>
        <row r="2951">
          <cell r="A2951" t="str">
            <v>104549330-UN</v>
          </cell>
          <cell r="B2951" t="str">
            <v>104549330</v>
          </cell>
          <cell r="C2951" t="str">
            <v>UN</v>
          </cell>
          <cell r="D2951" t="str">
            <v>UN</v>
          </cell>
          <cell r="E2951" t="str">
            <v>HAWA</v>
          </cell>
          <cell r="F2951" t="str">
            <v>350</v>
          </cell>
          <cell r="G2951">
            <v>1</v>
          </cell>
        </row>
        <row r="2952">
          <cell r="A2952" t="str">
            <v>104549340-C10</v>
          </cell>
          <cell r="B2952" t="str">
            <v>104549340</v>
          </cell>
          <cell r="C2952" t="str">
            <v>C10</v>
          </cell>
          <cell r="D2952" t="str">
            <v>UN</v>
          </cell>
          <cell r="E2952" t="str">
            <v>HAWA</v>
          </cell>
          <cell r="F2952" t="str">
            <v>350</v>
          </cell>
          <cell r="G2952">
            <v>10</v>
          </cell>
        </row>
        <row r="2953">
          <cell r="A2953" t="str">
            <v>104549340-UN</v>
          </cell>
          <cell r="B2953" t="str">
            <v>104549340</v>
          </cell>
          <cell r="C2953" t="str">
            <v>UN</v>
          </cell>
          <cell r="D2953" t="str">
            <v>UN</v>
          </cell>
          <cell r="E2953" t="str">
            <v>HAWA</v>
          </cell>
          <cell r="F2953" t="str">
            <v>350</v>
          </cell>
          <cell r="G2953">
            <v>1</v>
          </cell>
        </row>
        <row r="2954">
          <cell r="A2954" t="str">
            <v>104549350-C48</v>
          </cell>
          <cell r="B2954" t="str">
            <v>104549350</v>
          </cell>
          <cell r="C2954" t="str">
            <v>C48</v>
          </cell>
          <cell r="D2954" t="str">
            <v>UN</v>
          </cell>
          <cell r="E2954" t="str">
            <v>HAWA</v>
          </cell>
          <cell r="F2954" t="str">
            <v>350</v>
          </cell>
          <cell r="G2954">
            <v>48</v>
          </cell>
        </row>
        <row r="2955">
          <cell r="A2955" t="str">
            <v>104549350-UN</v>
          </cell>
          <cell r="B2955" t="str">
            <v>104549350</v>
          </cell>
          <cell r="C2955" t="str">
            <v>UN</v>
          </cell>
          <cell r="D2955" t="str">
            <v>UN</v>
          </cell>
          <cell r="E2955" t="str">
            <v>HAWA</v>
          </cell>
          <cell r="F2955" t="str">
            <v>350</v>
          </cell>
          <cell r="G2955">
            <v>1</v>
          </cell>
        </row>
        <row r="2956">
          <cell r="A2956" t="str">
            <v>104549360-UN</v>
          </cell>
          <cell r="B2956" t="str">
            <v>104549360</v>
          </cell>
          <cell r="C2956" t="str">
            <v>UN</v>
          </cell>
          <cell r="D2956" t="str">
            <v>UN</v>
          </cell>
          <cell r="E2956" t="str">
            <v>HAWA</v>
          </cell>
          <cell r="F2956" t="str">
            <v>350</v>
          </cell>
          <cell r="G2956">
            <v>1</v>
          </cell>
        </row>
        <row r="2957">
          <cell r="A2957" t="str">
            <v>104549360-Z00</v>
          </cell>
          <cell r="B2957" t="str">
            <v>104549360</v>
          </cell>
          <cell r="C2957" t="str">
            <v>Z00</v>
          </cell>
          <cell r="D2957" t="str">
            <v>UN</v>
          </cell>
          <cell r="E2957" t="str">
            <v>HAWA</v>
          </cell>
          <cell r="F2957" t="str">
            <v>350</v>
          </cell>
          <cell r="G2957">
            <v>100</v>
          </cell>
        </row>
        <row r="2958">
          <cell r="A2958" t="str">
            <v>104560910-C06</v>
          </cell>
          <cell r="B2958" t="str">
            <v>104560910</v>
          </cell>
          <cell r="C2958" t="str">
            <v>C06</v>
          </cell>
          <cell r="D2958" t="str">
            <v>UN</v>
          </cell>
          <cell r="E2958" t="str">
            <v>HAWA</v>
          </cell>
          <cell r="F2958" t="str">
            <v>130</v>
          </cell>
          <cell r="G2958">
            <v>6</v>
          </cell>
        </row>
        <row r="2959">
          <cell r="A2959" t="str">
            <v>104560910-UN</v>
          </cell>
          <cell r="B2959" t="str">
            <v>104560910</v>
          </cell>
          <cell r="C2959" t="str">
            <v>UN</v>
          </cell>
          <cell r="D2959" t="str">
            <v>UN</v>
          </cell>
          <cell r="E2959" t="str">
            <v>HAWA</v>
          </cell>
          <cell r="F2959" t="str">
            <v>130</v>
          </cell>
          <cell r="G2959">
            <v>1</v>
          </cell>
        </row>
        <row r="2960">
          <cell r="A2960" t="str">
            <v>105000300-C12</v>
          </cell>
          <cell r="B2960" t="str">
            <v>105000300</v>
          </cell>
          <cell r="C2960" t="str">
            <v>C12</v>
          </cell>
          <cell r="D2960" t="str">
            <v>UN</v>
          </cell>
          <cell r="E2960" t="str">
            <v>HAWA</v>
          </cell>
          <cell r="F2960" t="str">
            <v>350</v>
          </cell>
          <cell r="G2960">
            <v>12</v>
          </cell>
        </row>
        <row r="2961">
          <cell r="A2961" t="str">
            <v>105000300-UN</v>
          </cell>
          <cell r="B2961" t="str">
            <v>105000300</v>
          </cell>
          <cell r="C2961" t="str">
            <v>UN</v>
          </cell>
          <cell r="D2961" t="str">
            <v>UN</v>
          </cell>
          <cell r="E2961" t="str">
            <v>HAWA</v>
          </cell>
          <cell r="F2961" t="str">
            <v>350</v>
          </cell>
          <cell r="G2961">
            <v>1</v>
          </cell>
        </row>
        <row r="2962">
          <cell r="A2962" t="str">
            <v>105000600-UN</v>
          </cell>
          <cell r="B2962" t="str">
            <v>105000600</v>
          </cell>
          <cell r="C2962" t="str">
            <v>UN</v>
          </cell>
          <cell r="D2962" t="str">
            <v>UN</v>
          </cell>
          <cell r="E2962" t="str">
            <v>HAWA</v>
          </cell>
          <cell r="F2962" t="str">
            <v>350</v>
          </cell>
          <cell r="G2962">
            <v>1</v>
          </cell>
        </row>
        <row r="2963">
          <cell r="A2963" t="str">
            <v>105008150-CJ</v>
          </cell>
          <cell r="B2963" t="str">
            <v>105008150</v>
          </cell>
          <cell r="C2963" t="str">
            <v>CJ</v>
          </cell>
          <cell r="D2963" t="str">
            <v>KG</v>
          </cell>
          <cell r="E2963" t="str">
            <v>HAWA</v>
          </cell>
          <cell r="F2963" t="str">
            <v>360</v>
          </cell>
          <cell r="G2963">
            <v>41</v>
          </cell>
        </row>
        <row r="2964">
          <cell r="A2964" t="str">
            <v>105008150-KG</v>
          </cell>
          <cell r="B2964" t="str">
            <v>105008150</v>
          </cell>
          <cell r="C2964" t="str">
            <v>KG</v>
          </cell>
          <cell r="D2964" t="str">
            <v>KG</v>
          </cell>
          <cell r="E2964" t="str">
            <v>HAWA</v>
          </cell>
          <cell r="F2964" t="str">
            <v>360</v>
          </cell>
          <cell r="G2964">
            <v>1</v>
          </cell>
        </row>
        <row r="2965">
          <cell r="A2965" t="str">
            <v>105010750-1Q</v>
          </cell>
          <cell r="B2965" t="str">
            <v>105010750</v>
          </cell>
          <cell r="C2965" t="str">
            <v>1Q</v>
          </cell>
          <cell r="D2965" t="str">
            <v>1Q</v>
          </cell>
          <cell r="E2965" t="str">
            <v>HAWA</v>
          </cell>
          <cell r="F2965" t="str">
            <v>350</v>
          </cell>
          <cell r="G2965">
            <v>1</v>
          </cell>
        </row>
        <row r="2966">
          <cell r="A2966" t="str">
            <v>105010800-V00</v>
          </cell>
          <cell r="B2966" t="str">
            <v>105010800</v>
          </cell>
          <cell r="C2966" t="str">
            <v>V00</v>
          </cell>
          <cell r="D2966" t="str">
            <v>V00</v>
          </cell>
          <cell r="E2966" t="str">
            <v>HAWA</v>
          </cell>
          <cell r="F2966" t="str">
            <v>350</v>
          </cell>
          <cell r="G2966">
            <v>1</v>
          </cell>
        </row>
        <row r="2967">
          <cell r="A2967" t="str">
            <v>105010970-QY</v>
          </cell>
          <cell r="B2967" t="str">
            <v>105010970</v>
          </cell>
          <cell r="C2967" t="str">
            <v>QY</v>
          </cell>
          <cell r="D2967" t="str">
            <v>QY</v>
          </cell>
          <cell r="E2967" t="str">
            <v>HAWA</v>
          </cell>
          <cell r="F2967" t="str">
            <v>350</v>
          </cell>
          <cell r="G2967">
            <v>1</v>
          </cell>
        </row>
        <row r="2968">
          <cell r="A2968" t="str">
            <v>105020070-UN</v>
          </cell>
          <cell r="B2968" t="str">
            <v>105020070</v>
          </cell>
          <cell r="C2968" t="str">
            <v>UN</v>
          </cell>
          <cell r="D2968" t="str">
            <v>UN</v>
          </cell>
          <cell r="E2968" t="str">
            <v>HAWA</v>
          </cell>
          <cell r="F2968" t="str">
            <v>925</v>
          </cell>
          <cell r="G2968">
            <v>1</v>
          </cell>
        </row>
        <row r="2969">
          <cell r="A2969" t="str">
            <v>105045100-C02</v>
          </cell>
          <cell r="B2969" t="str">
            <v>105045100</v>
          </cell>
          <cell r="C2969" t="str">
            <v>C02</v>
          </cell>
          <cell r="D2969" t="str">
            <v>UN</v>
          </cell>
          <cell r="E2969" t="str">
            <v>HAWA</v>
          </cell>
          <cell r="F2969" t="str">
            <v>430</v>
          </cell>
          <cell r="G2969">
            <v>2</v>
          </cell>
        </row>
        <row r="2970">
          <cell r="A2970" t="str">
            <v>105045100-UN</v>
          </cell>
          <cell r="B2970" t="str">
            <v>105045100</v>
          </cell>
          <cell r="C2970" t="str">
            <v>UN</v>
          </cell>
          <cell r="D2970" t="str">
            <v>UN</v>
          </cell>
          <cell r="E2970" t="str">
            <v>HAWA</v>
          </cell>
          <cell r="F2970" t="str">
            <v>430</v>
          </cell>
          <cell r="G2970">
            <v>1</v>
          </cell>
        </row>
        <row r="2971">
          <cell r="A2971" t="str">
            <v>105045110-C02</v>
          </cell>
          <cell r="B2971" t="str">
            <v>105045110</v>
          </cell>
          <cell r="C2971" t="str">
            <v>C02</v>
          </cell>
          <cell r="D2971" t="str">
            <v>UN</v>
          </cell>
          <cell r="E2971" t="str">
            <v>HAWA</v>
          </cell>
          <cell r="F2971" t="str">
            <v>430</v>
          </cell>
          <cell r="G2971">
            <v>2</v>
          </cell>
        </row>
        <row r="2972">
          <cell r="A2972" t="str">
            <v>105045110-UN</v>
          </cell>
          <cell r="B2972" t="str">
            <v>105045110</v>
          </cell>
          <cell r="C2972" t="str">
            <v>UN</v>
          </cell>
          <cell r="D2972" t="str">
            <v>UN</v>
          </cell>
          <cell r="E2972" t="str">
            <v>HAWA</v>
          </cell>
          <cell r="F2972" t="str">
            <v>430</v>
          </cell>
          <cell r="G2972">
            <v>1</v>
          </cell>
        </row>
        <row r="2973">
          <cell r="A2973" t="str">
            <v>105045260-CJ</v>
          </cell>
          <cell r="B2973" t="str">
            <v>105045260</v>
          </cell>
          <cell r="C2973" t="str">
            <v>CJ</v>
          </cell>
          <cell r="D2973" t="str">
            <v>KG</v>
          </cell>
          <cell r="E2973" t="str">
            <v>HAWA</v>
          </cell>
          <cell r="F2973" t="str">
            <v>430</v>
          </cell>
          <cell r="G2973">
            <v>15</v>
          </cell>
        </row>
        <row r="2974">
          <cell r="A2974" t="str">
            <v>105045260-KG</v>
          </cell>
          <cell r="B2974" t="str">
            <v>105045260</v>
          </cell>
          <cell r="C2974" t="str">
            <v>KG</v>
          </cell>
          <cell r="D2974" t="str">
            <v>KG</v>
          </cell>
          <cell r="E2974" t="str">
            <v>HAWA</v>
          </cell>
          <cell r="F2974" t="str">
            <v>430</v>
          </cell>
          <cell r="G2974">
            <v>1</v>
          </cell>
        </row>
        <row r="2975">
          <cell r="A2975" t="str">
            <v>105045260-UN</v>
          </cell>
          <cell r="B2975" t="str">
            <v>105045260</v>
          </cell>
          <cell r="C2975" t="str">
            <v>UN</v>
          </cell>
          <cell r="D2975" t="str">
            <v>KG</v>
          </cell>
          <cell r="E2975" t="str">
            <v>HAWA</v>
          </cell>
          <cell r="F2975" t="str">
            <v>430</v>
          </cell>
          <cell r="G2975">
            <v>52</v>
          </cell>
        </row>
        <row r="2976">
          <cell r="A2976" t="str">
            <v>105045310-CJ</v>
          </cell>
          <cell r="B2976" t="str">
            <v>105045310</v>
          </cell>
          <cell r="C2976" t="str">
            <v>CJ</v>
          </cell>
          <cell r="D2976" t="str">
            <v>KG</v>
          </cell>
          <cell r="E2976" t="str">
            <v>HAWA</v>
          </cell>
          <cell r="F2976" t="str">
            <v>430</v>
          </cell>
          <cell r="G2976">
            <v>16</v>
          </cell>
        </row>
        <row r="2977">
          <cell r="A2977" t="str">
            <v>105045310-KG</v>
          </cell>
          <cell r="B2977" t="str">
            <v>105045310</v>
          </cell>
          <cell r="C2977" t="str">
            <v>KG</v>
          </cell>
          <cell r="D2977" t="str">
            <v>KG</v>
          </cell>
          <cell r="E2977" t="str">
            <v>HAWA</v>
          </cell>
          <cell r="F2977" t="str">
            <v>430</v>
          </cell>
          <cell r="G2977">
            <v>1</v>
          </cell>
        </row>
        <row r="2978">
          <cell r="A2978" t="str">
            <v>105045310-UN</v>
          </cell>
          <cell r="B2978" t="str">
            <v>105045310</v>
          </cell>
          <cell r="C2978" t="str">
            <v>UN</v>
          </cell>
          <cell r="D2978" t="str">
            <v>KG</v>
          </cell>
          <cell r="E2978" t="str">
            <v>HAWA</v>
          </cell>
          <cell r="F2978" t="str">
            <v>430</v>
          </cell>
          <cell r="G2978">
            <v>13</v>
          </cell>
        </row>
        <row r="2979">
          <cell r="A2979" t="str">
            <v>105045410-CJ</v>
          </cell>
          <cell r="B2979" t="str">
            <v>105045410</v>
          </cell>
          <cell r="C2979" t="str">
            <v>CJ</v>
          </cell>
          <cell r="D2979" t="str">
            <v>KG</v>
          </cell>
          <cell r="E2979" t="str">
            <v>HAWA</v>
          </cell>
          <cell r="F2979" t="str">
            <v>360</v>
          </cell>
          <cell r="G2979">
            <v>21</v>
          </cell>
        </row>
        <row r="2980">
          <cell r="A2980" t="str">
            <v>105045410-KG</v>
          </cell>
          <cell r="B2980" t="str">
            <v>105045410</v>
          </cell>
          <cell r="C2980" t="str">
            <v>KG</v>
          </cell>
          <cell r="D2980" t="str">
            <v>KG</v>
          </cell>
          <cell r="E2980" t="str">
            <v>HAWA</v>
          </cell>
          <cell r="F2980" t="str">
            <v>360</v>
          </cell>
          <cell r="G2980">
            <v>1</v>
          </cell>
        </row>
        <row r="2981">
          <cell r="A2981" t="str">
            <v>105045410-UN</v>
          </cell>
          <cell r="B2981" t="str">
            <v>105045410</v>
          </cell>
          <cell r="C2981" t="str">
            <v>UN</v>
          </cell>
          <cell r="D2981" t="str">
            <v>KG</v>
          </cell>
          <cell r="E2981" t="str">
            <v>HAWA</v>
          </cell>
          <cell r="F2981" t="str">
            <v>360</v>
          </cell>
          <cell r="G2981">
            <v>35</v>
          </cell>
        </row>
        <row r="2982">
          <cell r="A2982" t="str">
            <v>105045420-CJ</v>
          </cell>
          <cell r="B2982" t="str">
            <v>105045420</v>
          </cell>
          <cell r="C2982" t="str">
            <v>CJ</v>
          </cell>
          <cell r="D2982" t="str">
            <v>KG</v>
          </cell>
          <cell r="E2982" t="str">
            <v>HAWA</v>
          </cell>
          <cell r="F2982" t="str">
            <v>360</v>
          </cell>
          <cell r="G2982">
            <v>21</v>
          </cell>
        </row>
        <row r="2983">
          <cell r="A2983" t="str">
            <v>105045420-KG</v>
          </cell>
          <cell r="B2983" t="str">
            <v>105045420</v>
          </cell>
          <cell r="C2983" t="str">
            <v>KG</v>
          </cell>
          <cell r="D2983" t="str">
            <v>KG</v>
          </cell>
          <cell r="E2983" t="str">
            <v>HAWA</v>
          </cell>
          <cell r="F2983" t="str">
            <v>360</v>
          </cell>
          <cell r="G2983">
            <v>1</v>
          </cell>
        </row>
        <row r="2984">
          <cell r="A2984" t="str">
            <v>105045420-UN</v>
          </cell>
          <cell r="B2984" t="str">
            <v>105045420</v>
          </cell>
          <cell r="C2984" t="str">
            <v>UN</v>
          </cell>
          <cell r="D2984" t="str">
            <v>KG</v>
          </cell>
          <cell r="E2984" t="str">
            <v>HAWA</v>
          </cell>
          <cell r="F2984" t="str">
            <v>360</v>
          </cell>
          <cell r="G2984">
            <v>12</v>
          </cell>
        </row>
        <row r="2985">
          <cell r="A2985" t="str">
            <v>105045430-CJ</v>
          </cell>
          <cell r="B2985" t="str">
            <v>105045430</v>
          </cell>
          <cell r="C2985" t="str">
            <v>CJ</v>
          </cell>
          <cell r="D2985" t="str">
            <v>KG</v>
          </cell>
          <cell r="E2985" t="str">
            <v>HAWA</v>
          </cell>
          <cell r="F2985" t="str">
            <v>360</v>
          </cell>
          <cell r="G2985">
            <v>21</v>
          </cell>
        </row>
        <row r="2986">
          <cell r="A2986" t="str">
            <v>105045430-KG</v>
          </cell>
          <cell r="B2986" t="str">
            <v>105045430</v>
          </cell>
          <cell r="C2986" t="str">
            <v>KG</v>
          </cell>
          <cell r="D2986" t="str">
            <v>KG</v>
          </cell>
          <cell r="E2986" t="str">
            <v>HAWA</v>
          </cell>
          <cell r="F2986" t="str">
            <v>360</v>
          </cell>
          <cell r="G2986">
            <v>1</v>
          </cell>
        </row>
        <row r="2987">
          <cell r="A2987" t="str">
            <v>105045430-UN</v>
          </cell>
          <cell r="B2987" t="str">
            <v>105045430</v>
          </cell>
          <cell r="C2987" t="str">
            <v>UN</v>
          </cell>
          <cell r="D2987" t="str">
            <v>KG</v>
          </cell>
          <cell r="E2987" t="str">
            <v>HAWA</v>
          </cell>
          <cell r="F2987" t="str">
            <v>360</v>
          </cell>
          <cell r="G2987">
            <v>4</v>
          </cell>
        </row>
        <row r="2988">
          <cell r="A2988" t="str">
            <v>105045440-CJ</v>
          </cell>
          <cell r="B2988" t="str">
            <v>105045440</v>
          </cell>
          <cell r="C2988" t="str">
            <v>CJ</v>
          </cell>
          <cell r="D2988" t="str">
            <v>KG</v>
          </cell>
          <cell r="E2988" t="str">
            <v>HAWA</v>
          </cell>
          <cell r="F2988" t="str">
            <v>360</v>
          </cell>
          <cell r="G2988">
            <v>21</v>
          </cell>
        </row>
        <row r="2989">
          <cell r="A2989" t="str">
            <v>105045440-KG</v>
          </cell>
          <cell r="B2989" t="str">
            <v>105045440</v>
          </cell>
          <cell r="C2989" t="str">
            <v>KG</v>
          </cell>
          <cell r="D2989" t="str">
            <v>KG</v>
          </cell>
          <cell r="E2989" t="str">
            <v>HAWA</v>
          </cell>
          <cell r="F2989" t="str">
            <v>360</v>
          </cell>
          <cell r="G2989">
            <v>1</v>
          </cell>
        </row>
        <row r="2990">
          <cell r="A2990" t="str">
            <v>105045440-UN</v>
          </cell>
          <cell r="B2990" t="str">
            <v>105045440</v>
          </cell>
          <cell r="C2990" t="str">
            <v>UN</v>
          </cell>
          <cell r="D2990" t="str">
            <v>KG</v>
          </cell>
          <cell r="E2990" t="str">
            <v>HAWA</v>
          </cell>
          <cell r="F2990" t="str">
            <v>360</v>
          </cell>
          <cell r="G2990">
            <v>35</v>
          </cell>
        </row>
        <row r="2991">
          <cell r="A2991" t="str">
            <v>105045500-C06</v>
          </cell>
          <cell r="B2991" t="str">
            <v>105045500</v>
          </cell>
          <cell r="C2991" t="str">
            <v>C06</v>
          </cell>
          <cell r="D2991" t="str">
            <v>UN</v>
          </cell>
          <cell r="E2991" t="str">
            <v>HAWA</v>
          </cell>
          <cell r="F2991" t="str">
            <v>430</v>
          </cell>
          <cell r="G2991">
            <v>6</v>
          </cell>
        </row>
        <row r="2992">
          <cell r="A2992" t="str">
            <v>105045500-UN</v>
          </cell>
          <cell r="B2992" t="str">
            <v>105045500</v>
          </cell>
          <cell r="C2992" t="str">
            <v>UN</v>
          </cell>
          <cell r="D2992" t="str">
            <v>UN</v>
          </cell>
          <cell r="E2992" t="str">
            <v>HAWA</v>
          </cell>
          <cell r="F2992" t="str">
            <v>430</v>
          </cell>
          <cell r="G2992">
            <v>1</v>
          </cell>
        </row>
        <row r="2993">
          <cell r="A2993" t="str">
            <v>105045510-CJ</v>
          </cell>
          <cell r="B2993" t="str">
            <v>105045510</v>
          </cell>
          <cell r="C2993" t="str">
            <v>CJ</v>
          </cell>
          <cell r="D2993" t="str">
            <v>KG</v>
          </cell>
          <cell r="E2993" t="str">
            <v>HAWA</v>
          </cell>
          <cell r="F2993" t="str">
            <v>360</v>
          </cell>
          <cell r="G2993">
            <v>21</v>
          </cell>
        </row>
        <row r="2994">
          <cell r="A2994" t="str">
            <v>105045510-KG</v>
          </cell>
          <cell r="B2994" t="str">
            <v>105045510</v>
          </cell>
          <cell r="C2994" t="str">
            <v>KG</v>
          </cell>
          <cell r="D2994" t="str">
            <v>KG</v>
          </cell>
          <cell r="E2994" t="str">
            <v>HAWA</v>
          </cell>
          <cell r="F2994" t="str">
            <v>360</v>
          </cell>
          <cell r="G2994">
            <v>1</v>
          </cell>
        </row>
        <row r="2995">
          <cell r="A2995" t="str">
            <v>105045510-UN</v>
          </cell>
          <cell r="B2995" t="str">
            <v>105045510</v>
          </cell>
          <cell r="C2995" t="str">
            <v>UN</v>
          </cell>
          <cell r="D2995" t="str">
            <v>KG</v>
          </cell>
          <cell r="E2995" t="str">
            <v>HAWA</v>
          </cell>
          <cell r="F2995" t="str">
            <v>360</v>
          </cell>
          <cell r="G2995">
            <v>35</v>
          </cell>
        </row>
        <row r="2996">
          <cell r="A2996" t="str">
            <v>105045530-CJ</v>
          </cell>
          <cell r="B2996" t="str">
            <v>105045530</v>
          </cell>
          <cell r="C2996" t="str">
            <v>CJ</v>
          </cell>
          <cell r="D2996" t="str">
            <v>KG</v>
          </cell>
          <cell r="E2996" t="str">
            <v>HAWA</v>
          </cell>
          <cell r="F2996" t="str">
            <v>360</v>
          </cell>
          <cell r="G2996">
            <v>21</v>
          </cell>
        </row>
        <row r="2997">
          <cell r="A2997" t="str">
            <v>105045530-KG</v>
          </cell>
          <cell r="B2997" t="str">
            <v>105045530</v>
          </cell>
          <cell r="C2997" t="str">
            <v>KG</v>
          </cell>
          <cell r="D2997" t="str">
            <v>KG</v>
          </cell>
          <cell r="E2997" t="str">
            <v>HAWA</v>
          </cell>
          <cell r="F2997" t="str">
            <v>360</v>
          </cell>
          <cell r="G2997">
            <v>1</v>
          </cell>
        </row>
        <row r="2998">
          <cell r="A2998" t="str">
            <v>105045530-UN</v>
          </cell>
          <cell r="B2998" t="str">
            <v>105045530</v>
          </cell>
          <cell r="C2998" t="str">
            <v>UN</v>
          </cell>
          <cell r="D2998" t="str">
            <v>KG</v>
          </cell>
          <cell r="E2998" t="str">
            <v>HAWA</v>
          </cell>
          <cell r="F2998" t="str">
            <v>360</v>
          </cell>
          <cell r="G2998">
            <v>22</v>
          </cell>
        </row>
        <row r="2999">
          <cell r="A2999" t="str">
            <v>105045550-CJ</v>
          </cell>
          <cell r="B2999" t="str">
            <v>105045550</v>
          </cell>
          <cell r="C2999" t="str">
            <v>CJ</v>
          </cell>
          <cell r="D2999" t="str">
            <v>KG</v>
          </cell>
          <cell r="E2999" t="str">
            <v>HAWA</v>
          </cell>
          <cell r="F2999" t="str">
            <v>360</v>
          </cell>
          <cell r="G2999">
            <v>21</v>
          </cell>
        </row>
        <row r="3000">
          <cell r="A3000" t="str">
            <v>105045550-KG</v>
          </cell>
          <cell r="B3000" t="str">
            <v>105045550</v>
          </cell>
          <cell r="C3000" t="str">
            <v>KG</v>
          </cell>
          <cell r="D3000" t="str">
            <v>KG</v>
          </cell>
          <cell r="E3000" t="str">
            <v>HAWA</v>
          </cell>
          <cell r="F3000" t="str">
            <v>360</v>
          </cell>
          <cell r="G3000">
            <v>1</v>
          </cell>
        </row>
        <row r="3001">
          <cell r="A3001" t="str">
            <v>105045550-UN</v>
          </cell>
          <cell r="B3001" t="str">
            <v>105045550</v>
          </cell>
          <cell r="C3001" t="str">
            <v>UN</v>
          </cell>
          <cell r="D3001" t="str">
            <v>KG</v>
          </cell>
          <cell r="E3001" t="str">
            <v>HAWA</v>
          </cell>
          <cell r="F3001" t="str">
            <v>360</v>
          </cell>
          <cell r="G3001">
            <v>5</v>
          </cell>
        </row>
        <row r="3002">
          <cell r="A3002" t="str">
            <v>105045560-CJ</v>
          </cell>
          <cell r="B3002" t="str">
            <v>105045560</v>
          </cell>
          <cell r="C3002" t="str">
            <v>CJ</v>
          </cell>
          <cell r="D3002" t="str">
            <v>KG</v>
          </cell>
          <cell r="E3002" t="str">
            <v>HAWA</v>
          </cell>
          <cell r="F3002" t="str">
            <v>360</v>
          </cell>
          <cell r="G3002">
            <v>21</v>
          </cell>
        </row>
        <row r="3003">
          <cell r="A3003" t="str">
            <v>105045560-KG</v>
          </cell>
          <cell r="B3003" t="str">
            <v>105045560</v>
          </cell>
          <cell r="C3003" t="str">
            <v>KG</v>
          </cell>
          <cell r="D3003" t="str">
            <v>KG</v>
          </cell>
          <cell r="E3003" t="str">
            <v>HAWA</v>
          </cell>
          <cell r="F3003" t="str">
            <v>360</v>
          </cell>
          <cell r="G3003">
            <v>1</v>
          </cell>
        </row>
        <row r="3004">
          <cell r="A3004" t="str">
            <v>105045560-UN</v>
          </cell>
          <cell r="B3004" t="str">
            <v>105045560</v>
          </cell>
          <cell r="C3004" t="str">
            <v>UN</v>
          </cell>
          <cell r="D3004" t="str">
            <v>KG</v>
          </cell>
          <cell r="E3004" t="str">
            <v>HAWA</v>
          </cell>
          <cell r="F3004" t="str">
            <v>360</v>
          </cell>
          <cell r="G3004">
            <v>18</v>
          </cell>
        </row>
        <row r="3005">
          <cell r="A3005" t="str">
            <v>105045570-CJ</v>
          </cell>
          <cell r="B3005" t="str">
            <v>105045570</v>
          </cell>
          <cell r="C3005" t="str">
            <v>CJ</v>
          </cell>
          <cell r="D3005" t="str">
            <v>KG</v>
          </cell>
          <cell r="E3005" t="str">
            <v>HAWA</v>
          </cell>
          <cell r="F3005" t="str">
            <v>360</v>
          </cell>
          <cell r="G3005">
            <v>21</v>
          </cell>
        </row>
        <row r="3006">
          <cell r="A3006" t="str">
            <v>105045570-KG</v>
          </cell>
          <cell r="B3006" t="str">
            <v>105045570</v>
          </cell>
          <cell r="C3006" t="str">
            <v>KG</v>
          </cell>
          <cell r="D3006" t="str">
            <v>KG</v>
          </cell>
          <cell r="E3006" t="str">
            <v>HAWA</v>
          </cell>
          <cell r="F3006" t="str">
            <v>360</v>
          </cell>
          <cell r="G3006">
            <v>1</v>
          </cell>
        </row>
        <row r="3007">
          <cell r="A3007" t="str">
            <v>105045570-UN</v>
          </cell>
          <cell r="B3007" t="str">
            <v>105045570</v>
          </cell>
          <cell r="C3007" t="str">
            <v>UN</v>
          </cell>
          <cell r="D3007" t="str">
            <v>KG</v>
          </cell>
          <cell r="E3007" t="str">
            <v>HAWA</v>
          </cell>
          <cell r="F3007" t="str">
            <v>360</v>
          </cell>
          <cell r="G3007">
            <v>4</v>
          </cell>
        </row>
        <row r="3008">
          <cell r="A3008" t="str">
            <v>105045630-CJ</v>
          </cell>
          <cell r="B3008" t="str">
            <v>105045630</v>
          </cell>
          <cell r="C3008" t="str">
            <v>CJ</v>
          </cell>
          <cell r="D3008" t="str">
            <v>KG</v>
          </cell>
          <cell r="E3008" t="str">
            <v>HAWA</v>
          </cell>
          <cell r="F3008" t="str">
            <v>430</v>
          </cell>
          <cell r="G3008">
            <v>5</v>
          </cell>
        </row>
        <row r="3009">
          <cell r="A3009" t="str">
            <v>105045630-KG</v>
          </cell>
          <cell r="B3009" t="str">
            <v>105045630</v>
          </cell>
          <cell r="C3009" t="str">
            <v>KG</v>
          </cell>
          <cell r="D3009" t="str">
            <v>KG</v>
          </cell>
          <cell r="E3009" t="str">
            <v>HAWA</v>
          </cell>
          <cell r="F3009" t="str">
            <v>430</v>
          </cell>
          <cell r="G3009">
            <v>1</v>
          </cell>
        </row>
        <row r="3010">
          <cell r="A3010" t="str">
            <v>105045650-KG</v>
          </cell>
          <cell r="B3010" t="str">
            <v>105045650</v>
          </cell>
          <cell r="C3010" t="str">
            <v>KG</v>
          </cell>
          <cell r="D3010" t="str">
            <v>KG</v>
          </cell>
          <cell r="E3010" t="str">
            <v>HAWA</v>
          </cell>
          <cell r="F3010" t="str">
            <v>360</v>
          </cell>
          <cell r="G3010">
            <v>1</v>
          </cell>
        </row>
        <row r="3011">
          <cell r="A3011" t="str">
            <v>105045680-CJ</v>
          </cell>
          <cell r="B3011" t="str">
            <v>105045680</v>
          </cell>
          <cell r="C3011" t="str">
            <v>CJ</v>
          </cell>
          <cell r="D3011" t="str">
            <v>KG</v>
          </cell>
          <cell r="E3011" t="str">
            <v>HAWA</v>
          </cell>
          <cell r="F3011" t="str">
            <v>360</v>
          </cell>
          <cell r="G3011">
            <v>21</v>
          </cell>
        </row>
        <row r="3012">
          <cell r="A3012" t="str">
            <v>105045680-KG</v>
          </cell>
          <cell r="B3012" t="str">
            <v>105045680</v>
          </cell>
          <cell r="C3012" t="str">
            <v>KG</v>
          </cell>
          <cell r="D3012" t="str">
            <v>KG</v>
          </cell>
          <cell r="E3012" t="str">
            <v>HAWA</v>
          </cell>
          <cell r="F3012" t="str">
            <v>360</v>
          </cell>
          <cell r="G3012">
            <v>1</v>
          </cell>
        </row>
        <row r="3013">
          <cell r="A3013" t="str">
            <v>105045680-UN</v>
          </cell>
          <cell r="B3013" t="str">
            <v>105045680</v>
          </cell>
          <cell r="C3013" t="str">
            <v>UN</v>
          </cell>
          <cell r="D3013" t="str">
            <v>KG</v>
          </cell>
          <cell r="E3013" t="str">
            <v>HAWA</v>
          </cell>
          <cell r="F3013" t="str">
            <v>360</v>
          </cell>
          <cell r="G3013">
            <v>8</v>
          </cell>
        </row>
        <row r="3014">
          <cell r="A3014" t="str">
            <v>105045700-CJ</v>
          </cell>
          <cell r="B3014" t="str">
            <v>105045700</v>
          </cell>
          <cell r="C3014" t="str">
            <v>CJ</v>
          </cell>
          <cell r="D3014" t="str">
            <v>KG</v>
          </cell>
          <cell r="E3014" t="str">
            <v>HAWA</v>
          </cell>
          <cell r="F3014" t="str">
            <v>430</v>
          </cell>
          <cell r="G3014">
            <v>10</v>
          </cell>
        </row>
        <row r="3015">
          <cell r="A3015" t="str">
            <v>105045700-KG</v>
          </cell>
          <cell r="B3015" t="str">
            <v>105045700</v>
          </cell>
          <cell r="C3015" t="str">
            <v>KG</v>
          </cell>
          <cell r="D3015" t="str">
            <v>KG</v>
          </cell>
          <cell r="E3015" t="str">
            <v>HAWA</v>
          </cell>
          <cell r="F3015" t="str">
            <v>430</v>
          </cell>
          <cell r="G3015">
            <v>1</v>
          </cell>
        </row>
        <row r="3016">
          <cell r="A3016" t="str">
            <v>105045700-UN</v>
          </cell>
          <cell r="B3016" t="str">
            <v>105045700</v>
          </cell>
          <cell r="C3016" t="str">
            <v>UN</v>
          </cell>
          <cell r="D3016" t="str">
            <v>KG</v>
          </cell>
          <cell r="E3016" t="str">
            <v>HAWA</v>
          </cell>
          <cell r="F3016" t="str">
            <v>430</v>
          </cell>
          <cell r="G3016">
            <v>11</v>
          </cell>
        </row>
        <row r="3017">
          <cell r="A3017" t="str">
            <v>105045840-C14</v>
          </cell>
          <cell r="B3017" t="str">
            <v>105045840</v>
          </cell>
          <cell r="C3017" t="str">
            <v>C14</v>
          </cell>
          <cell r="D3017" t="str">
            <v>KG</v>
          </cell>
          <cell r="E3017" t="str">
            <v>HAWA</v>
          </cell>
          <cell r="F3017" t="str">
            <v>430</v>
          </cell>
          <cell r="G3017">
            <v>14</v>
          </cell>
        </row>
        <row r="3018">
          <cell r="A3018" t="str">
            <v>105045840-KG</v>
          </cell>
          <cell r="B3018" t="str">
            <v>105045840</v>
          </cell>
          <cell r="C3018" t="str">
            <v>KG</v>
          </cell>
          <cell r="D3018" t="str">
            <v>KG</v>
          </cell>
          <cell r="E3018" t="str">
            <v>HAWA</v>
          </cell>
          <cell r="F3018" t="str">
            <v>430</v>
          </cell>
          <cell r="G3018">
            <v>1</v>
          </cell>
        </row>
        <row r="3019">
          <cell r="A3019" t="str">
            <v>105154020-C48</v>
          </cell>
          <cell r="B3019" t="str">
            <v>105154020</v>
          </cell>
          <cell r="C3019" t="str">
            <v>C48</v>
          </cell>
          <cell r="D3019" t="str">
            <v>C48</v>
          </cell>
          <cell r="E3019" t="str">
            <v>HAWA</v>
          </cell>
          <cell r="F3019" t="str">
            <v>430</v>
          </cell>
          <cell r="G3019">
            <v>1</v>
          </cell>
        </row>
        <row r="3020">
          <cell r="A3020" t="str">
            <v>105154030-C80</v>
          </cell>
          <cell r="B3020" t="str">
            <v>105154030</v>
          </cell>
          <cell r="C3020" t="str">
            <v>C80</v>
          </cell>
          <cell r="D3020" t="str">
            <v>C80</v>
          </cell>
          <cell r="E3020" t="str">
            <v>HAWA</v>
          </cell>
          <cell r="F3020" t="str">
            <v>430</v>
          </cell>
          <cell r="G3020">
            <v>1</v>
          </cell>
        </row>
        <row r="3021">
          <cell r="A3021" t="str">
            <v>105154040-C80</v>
          </cell>
          <cell r="B3021" t="str">
            <v>105154040</v>
          </cell>
          <cell r="C3021" t="str">
            <v>C80</v>
          </cell>
          <cell r="D3021" t="str">
            <v>C80</v>
          </cell>
          <cell r="E3021" t="str">
            <v>HAWA</v>
          </cell>
          <cell r="F3021" t="str">
            <v>430</v>
          </cell>
          <cell r="G3021">
            <v>1</v>
          </cell>
        </row>
        <row r="3022">
          <cell r="A3022" t="str">
            <v>105154330-C60</v>
          </cell>
          <cell r="B3022" t="str">
            <v>105154330</v>
          </cell>
          <cell r="C3022" t="str">
            <v>C60</v>
          </cell>
          <cell r="D3022" t="str">
            <v>C60</v>
          </cell>
          <cell r="E3022" t="str">
            <v>HAWA</v>
          </cell>
          <cell r="F3022" t="str">
            <v>430</v>
          </cell>
          <cell r="G3022">
            <v>1</v>
          </cell>
        </row>
        <row r="3023">
          <cell r="A3023" t="str">
            <v>105154610-C30</v>
          </cell>
          <cell r="B3023" t="str">
            <v>105154610</v>
          </cell>
          <cell r="C3023" t="str">
            <v>C30</v>
          </cell>
          <cell r="D3023" t="str">
            <v>UN</v>
          </cell>
          <cell r="E3023" t="str">
            <v>HAWA</v>
          </cell>
          <cell r="F3023" t="str">
            <v>430</v>
          </cell>
          <cell r="G3023">
            <v>30</v>
          </cell>
        </row>
        <row r="3024">
          <cell r="A3024" t="str">
            <v>105154610-UN</v>
          </cell>
          <cell r="B3024" t="str">
            <v>105154610</v>
          </cell>
          <cell r="C3024" t="str">
            <v>UN</v>
          </cell>
          <cell r="D3024" t="str">
            <v>UN</v>
          </cell>
          <cell r="E3024" t="str">
            <v>HAWA</v>
          </cell>
          <cell r="F3024" t="str">
            <v>430</v>
          </cell>
          <cell r="G3024">
            <v>1</v>
          </cell>
        </row>
        <row r="3025">
          <cell r="A3025" t="str">
            <v>105154770-C48</v>
          </cell>
          <cell r="B3025" t="str">
            <v>105154770</v>
          </cell>
          <cell r="C3025" t="str">
            <v>C48</v>
          </cell>
          <cell r="D3025" t="str">
            <v>UN</v>
          </cell>
          <cell r="E3025" t="str">
            <v>HAWA</v>
          </cell>
          <cell r="F3025" t="str">
            <v>430</v>
          </cell>
          <cell r="G3025">
            <v>48</v>
          </cell>
        </row>
        <row r="3026">
          <cell r="A3026" t="str">
            <v>105154770-UN</v>
          </cell>
          <cell r="B3026" t="str">
            <v>105154770</v>
          </cell>
          <cell r="C3026" t="str">
            <v>UN</v>
          </cell>
          <cell r="D3026" t="str">
            <v>UN</v>
          </cell>
          <cell r="E3026" t="str">
            <v>HAWA</v>
          </cell>
          <cell r="F3026" t="str">
            <v>430</v>
          </cell>
          <cell r="G3026">
            <v>1</v>
          </cell>
        </row>
        <row r="3027">
          <cell r="A3027" t="str">
            <v>105200730-C06</v>
          </cell>
          <cell r="B3027" t="str">
            <v>105200730</v>
          </cell>
          <cell r="C3027" t="str">
            <v>C06</v>
          </cell>
          <cell r="D3027" t="str">
            <v>UN</v>
          </cell>
          <cell r="E3027" t="str">
            <v>HAWA</v>
          </cell>
          <cell r="F3027" t="str">
            <v>350</v>
          </cell>
          <cell r="G3027">
            <v>6</v>
          </cell>
        </row>
        <row r="3028">
          <cell r="A3028" t="str">
            <v>105200730-UN</v>
          </cell>
          <cell r="B3028" t="str">
            <v>105200730</v>
          </cell>
          <cell r="C3028" t="str">
            <v>UN</v>
          </cell>
          <cell r="D3028" t="str">
            <v>UN</v>
          </cell>
          <cell r="E3028" t="str">
            <v>HAWA</v>
          </cell>
          <cell r="F3028" t="str">
            <v>350</v>
          </cell>
          <cell r="G3028">
            <v>1</v>
          </cell>
        </row>
        <row r="3029">
          <cell r="A3029" t="str">
            <v>105200920-UN</v>
          </cell>
          <cell r="B3029" t="str">
            <v>105200920</v>
          </cell>
          <cell r="C3029" t="str">
            <v>UN</v>
          </cell>
          <cell r="D3029" t="str">
            <v>UN</v>
          </cell>
          <cell r="E3029" t="str">
            <v>HAWA</v>
          </cell>
          <cell r="F3029" t="str">
            <v>350</v>
          </cell>
          <cell r="G3029">
            <v>1</v>
          </cell>
        </row>
        <row r="3030">
          <cell r="A3030" t="str">
            <v>105200930-C18</v>
          </cell>
          <cell r="B3030" t="str">
            <v>105200930</v>
          </cell>
          <cell r="C3030" t="str">
            <v>C18</v>
          </cell>
          <cell r="D3030" t="str">
            <v>UN</v>
          </cell>
          <cell r="E3030" t="str">
            <v>HAWA</v>
          </cell>
          <cell r="F3030" t="str">
            <v>350</v>
          </cell>
          <cell r="G3030">
            <v>18</v>
          </cell>
        </row>
        <row r="3031">
          <cell r="A3031" t="str">
            <v>105200930-UN</v>
          </cell>
          <cell r="B3031" t="str">
            <v>105200930</v>
          </cell>
          <cell r="C3031" t="str">
            <v>UN</v>
          </cell>
          <cell r="D3031" t="str">
            <v>UN</v>
          </cell>
          <cell r="E3031" t="str">
            <v>HAWA</v>
          </cell>
          <cell r="F3031" t="str">
            <v>350</v>
          </cell>
          <cell r="G3031">
            <v>1</v>
          </cell>
        </row>
        <row r="3032">
          <cell r="A3032" t="str">
            <v>105200980-UN</v>
          </cell>
          <cell r="B3032" t="str">
            <v>105200980</v>
          </cell>
          <cell r="C3032" t="str">
            <v>UN</v>
          </cell>
          <cell r="D3032" t="str">
            <v>UN</v>
          </cell>
          <cell r="E3032" t="str">
            <v>HAWA</v>
          </cell>
          <cell r="F3032" t="str">
            <v>350</v>
          </cell>
          <cell r="G3032">
            <v>1</v>
          </cell>
        </row>
        <row r="3033">
          <cell r="A3033" t="str">
            <v>105200990-UN</v>
          </cell>
          <cell r="B3033" t="str">
            <v>105200990</v>
          </cell>
          <cell r="C3033" t="str">
            <v>UN</v>
          </cell>
          <cell r="D3033" t="str">
            <v>UN</v>
          </cell>
          <cell r="E3033" t="str">
            <v>HAWA</v>
          </cell>
          <cell r="F3033" t="str">
            <v>350</v>
          </cell>
          <cell r="G3033">
            <v>1</v>
          </cell>
        </row>
        <row r="3034">
          <cell r="A3034" t="str">
            <v>105201000-UN</v>
          </cell>
          <cell r="B3034" t="str">
            <v>105201000</v>
          </cell>
          <cell r="C3034" t="str">
            <v>UN</v>
          </cell>
          <cell r="D3034" t="str">
            <v>UN</v>
          </cell>
          <cell r="E3034" t="str">
            <v>HAWA</v>
          </cell>
          <cell r="F3034" t="str">
            <v>350</v>
          </cell>
          <cell r="G3034">
            <v>1</v>
          </cell>
        </row>
        <row r="3035">
          <cell r="A3035" t="str">
            <v>105201010-UN</v>
          </cell>
          <cell r="B3035" t="str">
            <v>105201010</v>
          </cell>
          <cell r="C3035" t="str">
            <v>UN</v>
          </cell>
          <cell r="D3035" t="str">
            <v>UN</v>
          </cell>
          <cell r="E3035" t="str">
            <v>HAWA</v>
          </cell>
          <cell r="F3035" t="str">
            <v>350</v>
          </cell>
          <cell r="G3035">
            <v>1</v>
          </cell>
        </row>
        <row r="3036">
          <cell r="A3036" t="str">
            <v>105201140-UN</v>
          </cell>
          <cell r="B3036" t="str">
            <v>105201140</v>
          </cell>
          <cell r="C3036" t="str">
            <v>UN</v>
          </cell>
          <cell r="D3036" t="str">
            <v>UN</v>
          </cell>
          <cell r="E3036" t="str">
            <v>HAWA</v>
          </cell>
          <cell r="F3036" t="str">
            <v>925</v>
          </cell>
          <cell r="G3036">
            <v>1</v>
          </cell>
        </row>
        <row r="3037">
          <cell r="A3037" t="str">
            <v>105201270-2Q</v>
          </cell>
          <cell r="B3037" t="str">
            <v>105201270</v>
          </cell>
          <cell r="C3037" t="str">
            <v>2Q</v>
          </cell>
          <cell r="D3037" t="str">
            <v>2Q</v>
          </cell>
          <cell r="E3037" t="str">
            <v>HAWA</v>
          </cell>
          <cell r="F3037" t="str">
            <v>350</v>
          </cell>
          <cell r="G3037">
            <v>1</v>
          </cell>
        </row>
        <row r="3038">
          <cell r="A3038" t="str">
            <v>105201320-1Q</v>
          </cell>
          <cell r="B3038" t="str">
            <v>105201320</v>
          </cell>
          <cell r="C3038" t="str">
            <v>1Q</v>
          </cell>
          <cell r="D3038" t="str">
            <v>1Q</v>
          </cell>
          <cell r="E3038" t="str">
            <v>HAWA</v>
          </cell>
          <cell r="F3038" t="str">
            <v>350</v>
          </cell>
          <cell r="G3038">
            <v>1</v>
          </cell>
        </row>
        <row r="3039">
          <cell r="A3039" t="str">
            <v>105201340-1Q</v>
          </cell>
          <cell r="B3039" t="str">
            <v>105201340</v>
          </cell>
          <cell r="C3039" t="str">
            <v>1Q</v>
          </cell>
          <cell r="D3039" t="str">
            <v>1Q</v>
          </cell>
          <cell r="E3039" t="str">
            <v>HAWA</v>
          </cell>
          <cell r="F3039" t="str">
            <v>350</v>
          </cell>
          <cell r="G3039">
            <v>1</v>
          </cell>
        </row>
        <row r="3040">
          <cell r="A3040" t="str">
            <v>105201340-KG</v>
          </cell>
          <cell r="B3040" t="str">
            <v>105201340</v>
          </cell>
          <cell r="C3040" t="str">
            <v>KG</v>
          </cell>
          <cell r="D3040" t="str">
            <v>1Q</v>
          </cell>
          <cell r="E3040" t="str">
            <v>HAWA</v>
          </cell>
          <cell r="F3040" t="str">
            <v>350</v>
          </cell>
          <cell r="G3040">
            <v>1</v>
          </cell>
        </row>
        <row r="3041">
          <cell r="A3041" t="str">
            <v>105201370-1Q</v>
          </cell>
          <cell r="B3041" t="str">
            <v>105201370</v>
          </cell>
          <cell r="C3041" t="str">
            <v>1Q</v>
          </cell>
          <cell r="D3041" t="str">
            <v>1Q</v>
          </cell>
          <cell r="E3041" t="str">
            <v>HAWA</v>
          </cell>
          <cell r="F3041" t="str">
            <v>350</v>
          </cell>
          <cell r="G3041">
            <v>1</v>
          </cell>
        </row>
        <row r="3042">
          <cell r="A3042" t="str">
            <v>105201430-UN</v>
          </cell>
          <cell r="B3042" t="str">
            <v>105201430</v>
          </cell>
          <cell r="C3042" t="str">
            <v>UN</v>
          </cell>
          <cell r="D3042" t="str">
            <v>UN</v>
          </cell>
          <cell r="E3042" t="str">
            <v>HAWA</v>
          </cell>
          <cell r="F3042" t="str">
            <v>350</v>
          </cell>
          <cell r="G3042">
            <v>1</v>
          </cell>
        </row>
        <row r="3043">
          <cell r="A3043" t="str">
            <v>105201570-C06</v>
          </cell>
          <cell r="B3043" t="str">
            <v>105201570</v>
          </cell>
          <cell r="C3043" t="str">
            <v>C06</v>
          </cell>
          <cell r="D3043" t="str">
            <v>UN</v>
          </cell>
          <cell r="E3043" t="str">
            <v>HAWA</v>
          </cell>
          <cell r="F3043" t="str">
            <v>550</v>
          </cell>
          <cell r="G3043">
            <v>6</v>
          </cell>
        </row>
        <row r="3044">
          <cell r="A3044" t="str">
            <v>105201570-UN</v>
          </cell>
          <cell r="B3044" t="str">
            <v>105201570</v>
          </cell>
          <cell r="C3044" t="str">
            <v>UN</v>
          </cell>
          <cell r="D3044" t="str">
            <v>UN</v>
          </cell>
          <cell r="E3044" t="str">
            <v>HAWA</v>
          </cell>
          <cell r="F3044" t="str">
            <v>550</v>
          </cell>
          <cell r="G3044">
            <v>1</v>
          </cell>
        </row>
        <row r="3045">
          <cell r="A3045" t="str">
            <v>105201580-C06</v>
          </cell>
          <cell r="B3045" t="str">
            <v>105201580</v>
          </cell>
          <cell r="C3045" t="str">
            <v>C06</v>
          </cell>
          <cell r="D3045" t="str">
            <v>UN</v>
          </cell>
          <cell r="E3045" t="str">
            <v>HAWA</v>
          </cell>
          <cell r="F3045" t="str">
            <v>550</v>
          </cell>
          <cell r="G3045">
            <v>6</v>
          </cell>
        </row>
        <row r="3046">
          <cell r="A3046" t="str">
            <v>105201580-UN</v>
          </cell>
          <cell r="B3046" t="str">
            <v>105201580</v>
          </cell>
          <cell r="C3046" t="str">
            <v>UN</v>
          </cell>
          <cell r="D3046" t="str">
            <v>UN</v>
          </cell>
          <cell r="E3046" t="str">
            <v>HAWA</v>
          </cell>
          <cell r="F3046" t="str">
            <v>550</v>
          </cell>
          <cell r="G3046">
            <v>1</v>
          </cell>
        </row>
        <row r="3047">
          <cell r="A3047" t="str">
            <v>105201660-UN</v>
          </cell>
          <cell r="B3047" t="str">
            <v>105201660</v>
          </cell>
          <cell r="C3047" t="str">
            <v>UN</v>
          </cell>
          <cell r="D3047" t="str">
            <v>UN</v>
          </cell>
          <cell r="E3047" t="str">
            <v>HAWA</v>
          </cell>
          <cell r="F3047" t="str">
            <v>350</v>
          </cell>
          <cell r="G3047">
            <v>1</v>
          </cell>
        </row>
        <row r="3048">
          <cell r="A3048" t="str">
            <v>105201680-UN</v>
          </cell>
          <cell r="B3048" t="str">
            <v>105201680</v>
          </cell>
          <cell r="C3048" t="str">
            <v>UN</v>
          </cell>
          <cell r="D3048" t="str">
            <v>UN</v>
          </cell>
          <cell r="E3048" t="str">
            <v>HAWA</v>
          </cell>
          <cell r="F3048" t="str">
            <v>350</v>
          </cell>
          <cell r="G3048">
            <v>1</v>
          </cell>
        </row>
        <row r="3049">
          <cell r="A3049" t="str">
            <v>105201700-UN</v>
          </cell>
          <cell r="B3049" t="str">
            <v>105201700</v>
          </cell>
          <cell r="C3049" t="str">
            <v>UN</v>
          </cell>
          <cell r="D3049" t="str">
            <v>UN</v>
          </cell>
          <cell r="E3049" t="str">
            <v>HAWA</v>
          </cell>
          <cell r="F3049" t="str">
            <v>350</v>
          </cell>
          <cell r="G3049">
            <v>1</v>
          </cell>
        </row>
        <row r="3050">
          <cell r="A3050" t="str">
            <v>105201730-UN</v>
          </cell>
          <cell r="B3050" t="str">
            <v>105201730</v>
          </cell>
          <cell r="C3050" t="str">
            <v>UN</v>
          </cell>
          <cell r="D3050" t="str">
            <v>UN</v>
          </cell>
          <cell r="E3050" t="str">
            <v>HAWA</v>
          </cell>
          <cell r="F3050" t="str">
            <v>350</v>
          </cell>
          <cell r="G3050">
            <v>1</v>
          </cell>
        </row>
        <row r="3051">
          <cell r="A3051" t="str">
            <v>105201740-UN</v>
          </cell>
          <cell r="B3051" t="str">
            <v>105201740</v>
          </cell>
          <cell r="C3051" t="str">
            <v>UN</v>
          </cell>
          <cell r="D3051" t="str">
            <v>UN</v>
          </cell>
          <cell r="E3051" t="str">
            <v>HAWA</v>
          </cell>
          <cell r="F3051" t="str">
            <v>350</v>
          </cell>
          <cell r="G3051">
            <v>1</v>
          </cell>
        </row>
        <row r="3052">
          <cell r="A3052" t="str">
            <v>105201760-UN</v>
          </cell>
          <cell r="B3052" t="str">
            <v>105201760</v>
          </cell>
          <cell r="C3052" t="str">
            <v>UN</v>
          </cell>
          <cell r="D3052" t="str">
            <v>UN</v>
          </cell>
          <cell r="E3052" t="str">
            <v>HAWA</v>
          </cell>
          <cell r="F3052" t="str">
            <v>350</v>
          </cell>
          <cell r="G3052">
            <v>1</v>
          </cell>
        </row>
        <row r="3053">
          <cell r="A3053" t="str">
            <v>105201780-UN</v>
          </cell>
          <cell r="B3053" t="str">
            <v>105201780</v>
          </cell>
          <cell r="C3053" t="str">
            <v>UN</v>
          </cell>
          <cell r="D3053" t="str">
            <v>UN</v>
          </cell>
          <cell r="E3053" t="str">
            <v>HAWA</v>
          </cell>
          <cell r="F3053" t="str">
            <v>350</v>
          </cell>
          <cell r="G3053">
            <v>1</v>
          </cell>
        </row>
        <row r="3054">
          <cell r="A3054" t="str">
            <v>105201790-UN</v>
          </cell>
          <cell r="B3054" t="str">
            <v>105201790</v>
          </cell>
          <cell r="C3054" t="str">
            <v>UN</v>
          </cell>
          <cell r="D3054" t="str">
            <v>UN</v>
          </cell>
          <cell r="E3054" t="str">
            <v>HAWA</v>
          </cell>
          <cell r="F3054" t="str">
            <v>350</v>
          </cell>
          <cell r="G3054">
            <v>1</v>
          </cell>
        </row>
        <row r="3055">
          <cell r="A3055" t="str">
            <v>105201800-C04</v>
          </cell>
          <cell r="B3055" t="str">
            <v>105201800</v>
          </cell>
          <cell r="C3055" t="str">
            <v>C04</v>
          </cell>
          <cell r="D3055" t="str">
            <v>UN</v>
          </cell>
          <cell r="E3055" t="str">
            <v>HAWA</v>
          </cell>
          <cell r="F3055" t="str">
            <v>350</v>
          </cell>
          <cell r="G3055">
            <v>4</v>
          </cell>
        </row>
        <row r="3056">
          <cell r="A3056" t="str">
            <v>105201800-UN</v>
          </cell>
          <cell r="B3056" t="str">
            <v>105201800</v>
          </cell>
          <cell r="C3056" t="str">
            <v>UN</v>
          </cell>
          <cell r="D3056" t="str">
            <v>UN</v>
          </cell>
          <cell r="E3056" t="str">
            <v>HAWA</v>
          </cell>
          <cell r="F3056" t="str">
            <v>350</v>
          </cell>
          <cell r="G3056">
            <v>1</v>
          </cell>
        </row>
        <row r="3057">
          <cell r="A3057" t="str">
            <v>105201810-UN</v>
          </cell>
          <cell r="B3057" t="str">
            <v>105201810</v>
          </cell>
          <cell r="C3057" t="str">
            <v>UN</v>
          </cell>
          <cell r="D3057" t="str">
            <v>UN</v>
          </cell>
          <cell r="E3057" t="str">
            <v>HAWA</v>
          </cell>
          <cell r="F3057" t="str">
            <v>350</v>
          </cell>
          <cell r="G3057">
            <v>1</v>
          </cell>
        </row>
        <row r="3058">
          <cell r="A3058" t="str">
            <v>105201820-UN</v>
          </cell>
          <cell r="B3058" t="str">
            <v>105201820</v>
          </cell>
          <cell r="C3058" t="str">
            <v>UN</v>
          </cell>
          <cell r="D3058" t="str">
            <v>UN</v>
          </cell>
          <cell r="E3058" t="str">
            <v>HAWA</v>
          </cell>
          <cell r="F3058" t="str">
            <v>350</v>
          </cell>
          <cell r="G3058">
            <v>1</v>
          </cell>
        </row>
        <row r="3059">
          <cell r="A3059" t="str">
            <v>105201940-UN</v>
          </cell>
          <cell r="B3059" t="str">
            <v>105201940</v>
          </cell>
          <cell r="C3059" t="str">
            <v>UN</v>
          </cell>
          <cell r="D3059" t="str">
            <v>UN</v>
          </cell>
          <cell r="E3059" t="str">
            <v>HAWA</v>
          </cell>
          <cell r="F3059" t="str">
            <v>350</v>
          </cell>
          <cell r="G3059">
            <v>1</v>
          </cell>
        </row>
        <row r="3060">
          <cell r="A3060" t="str">
            <v>107600010-C12</v>
          </cell>
          <cell r="B3060" t="str">
            <v>107600010</v>
          </cell>
          <cell r="C3060" t="str">
            <v>C12</v>
          </cell>
          <cell r="D3060" t="str">
            <v>UN</v>
          </cell>
          <cell r="E3060" t="str">
            <v>HAWA</v>
          </cell>
          <cell r="F3060" t="str">
            <v>250</v>
          </cell>
          <cell r="G3060">
            <v>12</v>
          </cell>
        </row>
        <row r="3061">
          <cell r="A3061" t="str">
            <v>107600010-UN</v>
          </cell>
          <cell r="B3061" t="str">
            <v>107600010</v>
          </cell>
          <cell r="C3061" t="str">
            <v>UN</v>
          </cell>
          <cell r="D3061" t="str">
            <v>UN</v>
          </cell>
          <cell r="E3061" t="str">
            <v>HAWA</v>
          </cell>
          <cell r="F3061" t="str">
            <v>250</v>
          </cell>
          <cell r="G3061">
            <v>1</v>
          </cell>
        </row>
        <row r="3062">
          <cell r="A3062" t="str">
            <v>107600020-C12</v>
          </cell>
          <cell r="B3062" t="str">
            <v>107600020</v>
          </cell>
          <cell r="C3062" t="str">
            <v>C12</v>
          </cell>
          <cell r="D3062" t="str">
            <v>UN</v>
          </cell>
          <cell r="E3062" t="str">
            <v>HAWA</v>
          </cell>
          <cell r="F3062" t="str">
            <v>250</v>
          </cell>
          <cell r="G3062">
            <v>12</v>
          </cell>
        </row>
        <row r="3063">
          <cell r="A3063" t="str">
            <v>107600020-UN</v>
          </cell>
          <cell r="B3063" t="str">
            <v>107600020</v>
          </cell>
          <cell r="C3063" t="str">
            <v>UN</v>
          </cell>
          <cell r="D3063" t="str">
            <v>UN</v>
          </cell>
          <cell r="E3063" t="str">
            <v>HAWA</v>
          </cell>
          <cell r="F3063" t="str">
            <v>250</v>
          </cell>
          <cell r="G3063">
            <v>1</v>
          </cell>
        </row>
        <row r="3064">
          <cell r="A3064" t="str">
            <v>107600030-C12</v>
          </cell>
          <cell r="B3064" t="str">
            <v>107600030</v>
          </cell>
          <cell r="C3064" t="str">
            <v>C12</v>
          </cell>
          <cell r="D3064" t="str">
            <v>UN</v>
          </cell>
          <cell r="E3064" t="str">
            <v>HAWA</v>
          </cell>
          <cell r="F3064" t="str">
            <v>250</v>
          </cell>
          <cell r="G3064">
            <v>12</v>
          </cell>
        </row>
        <row r="3065">
          <cell r="A3065" t="str">
            <v>107600030-UN</v>
          </cell>
          <cell r="B3065" t="str">
            <v>107600030</v>
          </cell>
          <cell r="C3065" t="str">
            <v>UN</v>
          </cell>
          <cell r="D3065" t="str">
            <v>UN</v>
          </cell>
          <cell r="E3065" t="str">
            <v>HAWA</v>
          </cell>
          <cell r="F3065" t="str">
            <v>250</v>
          </cell>
          <cell r="G3065">
            <v>1</v>
          </cell>
        </row>
        <row r="3066">
          <cell r="A3066" t="str">
            <v>107600040-C12</v>
          </cell>
          <cell r="B3066" t="str">
            <v>107600040</v>
          </cell>
          <cell r="C3066" t="str">
            <v>C12</v>
          </cell>
          <cell r="D3066" t="str">
            <v>UN</v>
          </cell>
          <cell r="E3066" t="str">
            <v>HAWA</v>
          </cell>
          <cell r="F3066" t="str">
            <v>250</v>
          </cell>
          <cell r="G3066">
            <v>12</v>
          </cell>
        </row>
        <row r="3067">
          <cell r="A3067" t="str">
            <v>107600040-UN</v>
          </cell>
          <cell r="B3067" t="str">
            <v>107600040</v>
          </cell>
          <cell r="C3067" t="str">
            <v>UN</v>
          </cell>
          <cell r="D3067" t="str">
            <v>UN</v>
          </cell>
          <cell r="E3067" t="str">
            <v>HAWA</v>
          </cell>
          <cell r="F3067" t="str">
            <v>250</v>
          </cell>
          <cell r="G3067">
            <v>1</v>
          </cell>
        </row>
        <row r="3068">
          <cell r="A3068" t="str">
            <v>108000140-C08</v>
          </cell>
          <cell r="B3068" t="str">
            <v>108000140</v>
          </cell>
          <cell r="C3068" t="str">
            <v>C08</v>
          </cell>
          <cell r="D3068" t="str">
            <v>UN</v>
          </cell>
          <cell r="E3068" t="str">
            <v>HAWA</v>
          </cell>
          <cell r="F3068" t="str">
            <v>100</v>
          </cell>
          <cell r="G3068">
            <v>8</v>
          </cell>
        </row>
        <row r="3069">
          <cell r="A3069" t="str">
            <v>108000140-PAL</v>
          </cell>
          <cell r="B3069" t="str">
            <v>108000140</v>
          </cell>
          <cell r="C3069" t="str">
            <v>PAL</v>
          </cell>
          <cell r="D3069" t="str">
            <v>UN</v>
          </cell>
          <cell r="E3069" t="str">
            <v>HAWA</v>
          </cell>
          <cell r="F3069" t="str">
            <v>100</v>
          </cell>
          <cell r="G3069">
            <v>192</v>
          </cell>
        </row>
        <row r="3070">
          <cell r="A3070" t="str">
            <v>108000140-UN</v>
          </cell>
          <cell r="B3070" t="str">
            <v>108000140</v>
          </cell>
          <cell r="C3070" t="str">
            <v>UN</v>
          </cell>
          <cell r="D3070" t="str">
            <v>UN</v>
          </cell>
          <cell r="E3070" t="str">
            <v>HAWA</v>
          </cell>
          <cell r="F3070" t="str">
            <v>100</v>
          </cell>
          <cell r="G3070">
            <v>1</v>
          </cell>
        </row>
        <row r="3071">
          <cell r="A3071" t="str">
            <v>108000144-C10</v>
          </cell>
          <cell r="B3071" t="str">
            <v>108000144</v>
          </cell>
          <cell r="C3071" t="str">
            <v>C10</v>
          </cell>
          <cell r="D3071" t="str">
            <v>UN</v>
          </cell>
          <cell r="E3071" t="str">
            <v>HAWA</v>
          </cell>
          <cell r="F3071" t="str">
            <v>280</v>
          </cell>
          <cell r="G3071">
            <v>10</v>
          </cell>
        </row>
        <row r="3072">
          <cell r="A3072" t="str">
            <v>108000144-PAL</v>
          </cell>
          <cell r="B3072" t="str">
            <v>108000144</v>
          </cell>
          <cell r="C3072" t="str">
            <v>PAL</v>
          </cell>
          <cell r="D3072" t="str">
            <v>UN</v>
          </cell>
          <cell r="E3072" t="str">
            <v>HAWA</v>
          </cell>
          <cell r="F3072" t="str">
            <v>280</v>
          </cell>
          <cell r="G3072">
            <v>240</v>
          </cell>
        </row>
        <row r="3073">
          <cell r="A3073" t="str">
            <v>108000144-UN</v>
          </cell>
          <cell r="B3073" t="str">
            <v>108000144</v>
          </cell>
          <cell r="C3073" t="str">
            <v>UN</v>
          </cell>
          <cell r="D3073" t="str">
            <v>UN</v>
          </cell>
          <cell r="E3073" t="str">
            <v>HAWA</v>
          </cell>
          <cell r="F3073" t="str">
            <v>280</v>
          </cell>
          <cell r="G3073">
            <v>1</v>
          </cell>
        </row>
        <row r="3074">
          <cell r="A3074" t="str">
            <v>108000162-C24</v>
          </cell>
          <cell r="B3074" t="str">
            <v>108000162</v>
          </cell>
          <cell r="C3074" t="str">
            <v>C24</v>
          </cell>
          <cell r="D3074" t="str">
            <v>UN</v>
          </cell>
          <cell r="E3074" t="str">
            <v>HAWA</v>
          </cell>
          <cell r="F3074" t="str">
            <v>280</v>
          </cell>
          <cell r="G3074">
            <v>24</v>
          </cell>
        </row>
        <row r="3075">
          <cell r="A3075" t="str">
            <v>108000162-PAL</v>
          </cell>
          <cell r="B3075" t="str">
            <v>108000162</v>
          </cell>
          <cell r="C3075" t="str">
            <v>PAL</v>
          </cell>
          <cell r="D3075" t="str">
            <v>UN</v>
          </cell>
          <cell r="E3075" t="str">
            <v>HAWA</v>
          </cell>
          <cell r="F3075" t="str">
            <v>280</v>
          </cell>
          <cell r="G3075">
            <v>720</v>
          </cell>
        </row>
        <row r="3076">
          <cell r="A3076" t="str">
            <v>108000162-UN</v>
          </cell>
          <cell r="B3076" t="str">
            <v>108000162</v>
          </cell>
          <cell r="C3076" t="str">
            <v>UN</v>
          </cell>
          <cell r="D3076" t="str">
            <v>UN</v>
          </cell>
          <cell r="E3076" t="str">
            <v>HAWA</v>
          </cell>
          <cell r="F3076" t="str">
            <v>280</v>
          </cell>
          <cell r="G3076">
            <v>1</v>
          </cell>
        </row>
        <row r="3077">
          <cell r="A3077" t="str">
            <v>108000190-PAL</v>
          </cell>
          <cell r="B3077" t="str">
            <v>108000190</v>
          </cell>
          <cell r="C3077" t="str">
            <v>PAL</v>
          </cell>
          <cell r="D3077" t="str">
            <v>UN</v>
          </cell>
          <cell r="E3077" t="str">
            <v>HAWA</v>
          </cell>
          <cell r="F3077" t="str">
            <v>280</v>
          </cell>
          <cell r="G3077">
            <v>3840</v>
          </cell>
        </row>
        <row r="3078">
          <cell r="A3078" t="str">
            <v>108000190-UN</v>
          </cell>
          <cell r="B3078" t="str">
            <v>108000190</v>
          </cell>
          <cell r="C3078" t="str">
            <v>UN</v>
          </cell>
          <cell r="D3078" t="str">
            <v>UN</v>
          </cell>
          <cell r="E3078" t="str">
            <v>HAWA</v>
          </cell>
          <cell r="F3078" t="str">
            <v>280</v>
          </cell>
          <cell r="G3078">
            <v>1</v>
          </cell>
        </row>
        <row r="3079">
          <cell r="A3079" t="str">
            <v>108000190-Z60</v>
          </cell>
          <cell r="B3079" t="str">
            <v>108000190</v>
          </cell>
          <cell r="C3079" t="str">
            <v>Z60</v>
          </cell>
          <cell r="D3079" t="str">
            <v>UN</v>
          </cell>
          <cell r="E3079" t="str">
            <v>HAWA</v>
          </cell>
          <cell r="F3079" t="str">
            <v>280</v>
          </cell>
          <cell r="G3079">
            <v>160</v>
          </cell>
        </row>
        <row r="3080">
          <cell r="A3080" t="str">
            <v>108000191-PAL</v>
          </cell>
          <cell r="B3080" t="str">
            <v>108000191</v>
          </cell>
          <cell r="C3080" t="str">
            <v>PAL</v>
          </cell>
          <cell r="D3080" t="str">
            <v>UN</v>
          </cell>
          <cell r="E3080" t="str">
            <v>HAWA</v>
          </cell>
          <cell r="F3080" t="str">
            <v>280</v>
          </cell>
          <cell r="G3080">
            <v>3840</v>
          </cell>
        </row>
        <row r="3081">
          <cell r="A3081" t="str">
            <v>108000191-UN</v>
          </cell>
          <cell r="B3081" t="str">
            <v>108000191</v>
          </cell>
          <cell r="C3081" t="str">
            <v>UN</v>
          </cell>
          <cell r="D3081" t="str">
            <v>UN</v>
          </cell>
          <cell r="E3081" t="str">
            <v>HAWA</v>
          </cell>
          <cell r="F3081" t="str">
            <v>280</v>
          </cell>
          <cell r="G3081">
            <v>1</v>
          </cell>
        </row>
        <row r="3082">
          <cell r="A3082" t="str">
            <v>108000191-Z60</v>
          </cell>
          <cell r="B3082" t="str">
            <v>108000191</v>
          </cell>
          <cell r="C3082" t="str">
            <v>Z60</v>
          </cell>
          <cell r="D3082" t="str">
            <v>UN</v>
          </cell>
          <cell r="E3082" t="str">
            <v>HAWA</v>
          </cell>
          <cell r="F3082" t="str">
            <v>280</v>
          </cell>
          <cell r="G3082">
            <v>160</v>
          </cell>
        </row>
        <row r="3083">
          <cell r="A3083" t="str">
            <v>108000192-PAL</v>
          </cell>
          <cell r="B3083" t="str">
            <v>108000192</v>
          </cell>
          <cell r="C3083" t="str">
            <v>PAL</v>
          </cell>
          <cell r="D3083" t="str">
            <v>UN</v>
          </cell>
          <cell r="E3083" t="str">
            <v>HAWA</v>
          </cell>
          <cell r="F3083" t="str">
            <v>280</v>
          </cell>
          <cell r="G3083">
            <v>3840</v>
          </cell>
        </row>
        <row r="3084">
          <cell r="A3084" t="str">
            <v>108000192-UN</v>
          </cell>
          <cell r="B3084" t="str">
            <v>108000192</v>
          </cell>
          <cell r="C3084" t="str">
            <v>UN</v>
          </cell>
          <cell r="D3084" t="str">
            <v>UN</v>
          </cell>
          <cell r="E3084" t="str">
            <v>HAWA</v>
          </cell>
          <cell r="F3084" t="str">
            <v>280</v>
          </cell>
          <cell r="G3084">
            <v>1</v>
          </cell>
        </row>
        <row r="3085">
          <cell r="A3085" t="str">
            <v>108000192-Z60</v>
          </cell>
          <cell r="B3085" t="str">
            <v>108000192</v>
          </cell>
          <cell r="C3085" t="str">
            <v>Z60</v>
          </cell>
          <cell r="D3085" t="str">
            <v>UN</v>
          </cell>
          <cell r="E3085" t="str">
            <v>HAWA</v>
          </cell>
          <cell r="F3085" t="str">
            <v>280</v>
          </cell>
          <cell r="G3085">
            <v>160</v>
          </cell>
        </row>
        <row r="3086">
          <cell r="A3086" t="str">
            <v>108004000-C06</v>
          </cell>
          <cell r="B3086" t="str">
            <v>108004000</v>
          </cell>
          <cell r="C3086" t="str">
            <v>C06</v>
          </cell>
          <cell r="D3086" t="str">
            <v>UN</v>
          </cell>
          <cell r="E3086" t="str">
            <v>HAWA</v>
          </cell>
          <cell r="F3086" t="str">
            <v>350</v>
          </cell>
          <cell r="G3086">
            <v>6</v>
          </cell>
        </row>
        <row r="3087">
          <cell r="A3087" t="str">
            <v>108004000-UN</v>
          </cell>
          <cell r="B3087" t="str">
            <v>108004000</v>
          </cell>
          <cell r="C3087" t="str">
            <v>UN</v>
          </cell>
          <cell r="D3087" t="str">
            <v>UN</v>
          </cell>
          <cell r="E3087" t="str">
            <v>HAWA</v>
          </cell>
          <cell r="F3087" t="str">
            <v>350</v>
          </cell>
          <cell r="G3087">
            <v>1</v>
          </cell>
        </row>
        <row r="3088">
          <cell r="A3088" t="str">
            <v>108004050-C06</v>
          </cell>
          <cell r="B3088" t="str">
            <v>108004050</v>
          </cell>
          <cell r="C3088" t="str">
            <v>C06</v>
          </cell>
          <cell r="D3088" t="str">
            <v>UN</v>
          </cell>
          <cell r="E3088" t="str">
            <v>HAWA</v>
          </cell>
          <cell r="F3088" t="str">
            <v>350</v>
          </cell>
          <cell r="G3088">
            <v>6</v>
          </cell>
        </row>
        <row r="3089">
          <cell r="A3089" t="str">
            <v>108004050-UN</v>
          </cell>
          <cell r="B3089" t="str">
            <v>108004050</v>
          </cell>
          <cell r="C3089" t="str">
            <v>UN</v>
          </cell>
          <cell r="D3089" t="str">
            <v>UN</v>
          </cell>
          <cell r="E3089" t="str">
            <v>HAWA</v>
          </cell>
          <cell r="F3089" t="str">
            <v>350</v>
          </cell>
          <cell r="G3089">
            <v>1</v>
          </cell>
        </row>
        <row r="3090">
          <cell r="A3090" t="str">
            <v>150000000-C10</v>
          </cell>
          <cell r="B3090" t="str">
            <v>150000000</v>
          </cell>
          <cell r="C3090" t="str">
            <v>C10</v>
          </cell>
          <cell r="D3090" t="str">
            <v>UN</v>
          </cell>
          <cell r="E3090" t="str">
            <v>HAWA</v>
          </cell>
          <cell r="F3090" t="str">
            <v>350</v>
          </cell>
          <cell r="G3090">
            <v>10</v>
          </cell>
        </row>
        <row r="3091">
          <cell r="A3091" t="str">
            <v>150000000-UN</v>
          </cell>
          <cell r="B3091" t="str">
            <v>150000000</v>
          </cell>
          <cell r="C3091" t="str">
            <v>UN</v>
          </cell>
          <cell r="D3091" t="str">
            <v>UN</v>
          </cell>
          <cell r="E3091" t="str">
            <v>HAWA</v>
          </cell>
          <cell r="F3091" t="str">
            <v>350</v>
          </cell>
          <cell r="G3091">
            <v>1</v>
          </cell>
        </row>
        <row r="3092">
          <cell r="A3092" t="str">
            <v>150000001-C10</v>
          </cell>
          <cell r="B3092" t="str">
            <v>150000001</v>
          </cell>
          <cell r="C3092" t="str">
            <v>C10</v>
          </cell>
          <cell r="D3092" t="str">
            <v>UN</v>
          </cell>
          <cell r="E3092" t="str">
            <v>HAWA</v>
          </cell>
          <cell r="F3092" t="str">
            <v>350</v>
          </cell>
          <cell r="G3092">
            <v>10</v>
          </cell>
        </row>
        <row r="3093">
          <cell r="A3093" t="str">
            <v>150000001-UN</v>
          </cell>
          <cell r="B3093" t="str">
            <v>150000001</v>
          </cell>
          <cell r="C3093" t="str">
            <v>UN</v>
          </cell>
          <cell r="D3093" t="str">
            <v>UN</v>
          </cell>
          <cell r="E3093" t="str">
            <v>HAWA</v>
          </cell>
          <cell r="F3093" t="str">
            <v>350</v>
          </cell>
          <cell r="G3093">
            <v>1</v>
          </cell>
        </row>
        <row r="3094">
          <cell r="A3094" t="str">
            <v>150000002-C10</v>
          </cell>
          <cell r="B3094" t="str">
            <v>150000002</v>
          </cell>
          <cell r="C3094" t="str">
            <v>C10</v>
          </cell>
          <cell r="D3094" t="str">
            <v>UN</v>
          </cell>
          <cell r="E3094" t="str">
            <v>HAWA</v>
          </cell>
          <cell r="F3094" t="str">
            <v>350</v>
          </cell>
          <cell r="G3094">
            <v>10</v>
          </cell>
        </row>
        <row r="3095">
          <cell r="A3095" t="str">
            <v>150000002-UN</v>
          </cell>
          <cell r="B3095" t="str">
            <v>150000002</v>
          </cell>
          <cell r="C3095" t="str">
            <v>UN</v>
          </cell>
          <cell r="D3095" t="str">
            <v>UN</v>
          </cell>
          <cell r="E3095" t="str">
            <v>HAWA</v>
          </cell>
          <cell r="F3095" t="str">
            <v>350</v>
          </cell>
          <cell r="G3095">
            <v>1</v>
          </cell>
        </row>
        <row r="3096">
          <cell r="A3096" t="str">
            <v>150000003-C10</v>
          </cell>
          <cell r="B3096" t="str">
            <v>150000003</v>
          </cell>
          <cell r="C3096" t="str">
            <v>C10</v>
          </cell>
          <cell r="D3096" t="str">
            <v>UN</v>
          </cell>
          <cell r="E3096" t="str">
            <v>HAWA</v>
          </cell>
          <cell r="F3096" t="str">
            <v>350</v>
          </cell>
          <cell r="G3096">
            <v>10</v>
          </cell>
        </row>
        <row r="3097">
          <cell r="A3097" t="str">
            <v>150000003-UN</v>
          </cell>
          <cell r="B3097" t="str">
            <v>150000003</v>
          </cell>
          <cell r="C3097" t="str">
            <v>UN</v>
          </cell>
          <cell r="D3097" t="str">
            <v>UN</v>
          </cell>
          <cell r="E3097" t="str">
            <v>HAWA</v>
          </cell>
          <cell r="F3097" t="str">
            <v>350</v>
          </cell>
          <cell r="G3097">
            <v>1</v>
          </cell>
        </row>
        <row r="3098">
          <cell r="A3098" t="str">
            <v>150000005-C12</v>
          </cell>
          <cell r="B3098" t="str">
            <v>150000005</v>
          </cell>
          <cell r="C3098" t="str">
            <v>C12</v>
          </cell>
          <cell r="D3098" t="str">
            <v>UN</v>
          </cell>
          <cell r="E3098" t="str">
            <v>HAWA</v>
          </cell>
          <cell r="F3098" t="str">
            <v>350</v>
          </cell>
          <cell r="G3098">
            <v>12</v>
          </cell>
        </row>
        <row r="3099">
          <cell r="A3099" t="str">
            <v>150000005-UN</v>
          </cell>
          <cell r="B3099" t="str">
            <v>150000005</v>
          </cell>
          <cell r="C3099" t="str">
            <v>UN</v>
          </cell>
          <cell r="D3099" t="str">
            <v>UN</v>
          </cell>
          <cell r="E3099" t="str">
            <v>HAWA</v>
          </cell>
          <cell r="F3099" t="str">
            <v>350</v>
          </cell>
          <cell r="G3099">
            <v>1</v>
          </cell>
        </row>
        <row r="3100">
          <cell r="A3100" t="str">
            <v>150000006-C20</v>
          </cell>
          <cell r="B3100" t="str">
            <v>150000006</v>
          </cell>
          <cell r="C3100" t="str">
            <v>C20</v>
          </cell>
          <cell r="D3100" t="str">
            <v>UN</v>
          </cell>
          <cell r="E3100" t="str">
            <v>HAWA</v>
          </cell>
          <cell r="F3100" t="str">
            <v>350</v>
          </cell>
          <cell r="G3100">
            <v>20</v>
          </cell>
        </row>
        <row r="3101">
          <cell r="A3101" t="str">
            <v>150000006-UN</v>
          </cell>
          <cell r="B3101" t="str">
            <v>150000006</v>
          </cell>
          <cell r="C3101" t="str">
            <v>UN</v>
          </cell>
          <cell r="D3101" t="str">
            <v>UN</v>
          </cell>
          <cell r="E3101" t="str">
            <v>HAWA</v>
          </cell>
          <cell r="F3101" t="str">
            <v>350</v>
          </cell>
          <cell r="G3101">
            <v>1</v>
          </cell>
        </row>
        <row r="3102">
          <cell r="A3102" t="str">
            <v>150000007-C09</v>
          </cell>
          <cell r="B3102" t="str">
            <v>150000007</v>
          </cell>
          <cell r="C3102" t="str">
            <v>C09</v>
          </cell>
          <cell r="D3102" t="str">
            <v>UN</v>
          </cell>
          <cell r="E3102" t="str">
            <v>HAWA</v>
          </cell>
          <cell r="F3102" t="str">
            <v>360</v>
          </cell>
          <cell r="G3102">
            <v>9</v>
          </cell>
        </row>
        <row r="3103">
          <cell r="A3103" t="str">
            <v>150000007-UN</v>
          </cell>
          <cell r="B3103" t="str">
            <v>150000007</v>
          </cell>
          <cell r="C3103" t="str">
            <v>UN</v>
          </cell>
          <cell r="D3103" t="str">
            <v>UN</v>
          </cell>
          <cell r="E3103" t="str">
            <v>HAWA</v>
          </cell>
          <cell r="F3103" t="str">
            <v>360</v>
          </cell>
          <cell r="G3103">
            <v>1</v>
          </cell>
        </row>
        <row r="3104">
          <cell r="A3104" t="str">
            <v>150000008-C18</v>
          </cell>
          <cell r="B3104" t="str">
            <v>150000008</v>
          </cell>
          <cell r="C3104" t="str">
            <v>C18</v>
          </cell>
          <cell r="D3104" t="str">
            <v>UN</v>
          </cell>
          <cell r="E3104" t="str">
            <v>HAWA</v>
          </cell>
          <cell r="F3104" t="str">
            <v>360</v>
          </cell>
          <cell r="G3104">
            <v>18</v>
          </cell>
        </row>
        <row r="3105">
          <cell r="A3105" t="str">
            <v>150000008-UN</v>
          </cell>
          <cell r="B3105" t="str">
            <v>150000008</v>
          </cell>
          <cell r="C3105" t="str">
            <v>UN</v>
          </cell>
          <cell r="D3105" t="str">
            <v>UN</v>
          </cell>
          <cell r="E3105" t="str">
            <v>HAWA</v>
          </cell>
          <cell r="F3105" t="str">
            <v>360</v>
          </cell>
          <cell r="G3105">
            <v>1</v>
          </cell>
        </row>
        <row r="3106">
          <cell r="A3106" t="str">
            <v>150000009-C12</v>
          </cell>
          <cell r="B3106" t="str">
            <v>150000009</v>
          </cell>
          <cell r="C3106" t="str">
            <v>C12</v>
          </cell>
          <cell r="D3106" t="str">
            <v>UN</v>
          </cell>
          <cell r="E3106" t="str">
            <v>HAWA</v>
          </cell>
          <cell r="F3106" t="str">
            <v>350</v>
          </cell>
          <cell r="G3106">
            <v>12</v>
          </cell>
        </row>
        <row r="3107">
          <cell r="A3107" t="str">
            <v>150000009-UN</v>
          </cell>
          <cell r="B3107" t="str">
            <v>150000009</v>
          </cell>
          <cell r="C3107" t="str">
            <v>UN</v>
          </cell>
          <cell r="D3107" t="str">
            <v>UN</v>
          </cell>
          <cell r="E3107" t="str">
            <v>HAWA</v>
          </cell>
          <cell r="F3107" t="str">
            <v>350</v>
          </cell>
          <cell r="G3107">
            <v>1</v>
          </cell>
        </row>
        <row r="3108">
          <cell r="A3108" t="str">
            <v>150000017-C48</v>
          </cell>
          <cell r="B3108" t="str">
            <v>150000017</v>
          </cell>
          <cell r="C3108" t="str">
            <v>C48</v>
          </cell>
          <cell r="D3108" t="str">
            <v>UN</v>
          </cell>
          <cell r="E3108" t="str">
            <v>HAWA</v>
          </cell>
          <cell r="F3108" t="str">
            <v>350</v>
          </cell>
          <cell r="G3108">
            <v>48</v>
          </cell>
        </row>
        <row r="3109">
          <cell r="A3109" t="str">
            <v>150000017-UN</v>
          </cell>
          <cell r="B3109" t="str">
            <v>150000017</v>
          </cell>
          <cell r="C3109" t="str">
            <v>UN</v>
          </cell>
          <cell r="D3109" t="str">
            <v>UN</v>
          </cell>
          <cell r="E3109" t="str">
            <v>HAWA</v>
          </cell>
          <cell r="F3109" t="str">
            <v>350</v>
          </cell>
          <cell r="G3109">
            <v>1</v>
          </cell>
        </row>
        <row r="3110">
          <cell r="A3110" t="str">
            <v>150000048-C06</v>
          </cell>
          <cell r="B3110" t="str">
            <v>150000048</v>
          </cell>
          <cell r="C3110" t="str">
            <v>C06</v>
          </cell>
          <cell r="D3110" t="str">
            <v>D20</v>
          </cell>
          <cell r="E3110" t="str">
            <v>HAWA</v>
          </cell>
          <cell r="F3110" t="str">
            <v>350</v>
          </cell>
          <cell r="G3110">
            <v>6</v>
          </cell>
        </row>
        <row r="3111">
          <cell r="A3111" t="str">
            <v>150000048-D20</v>
          </cell>
          <cell r="B3111" t="str">
            <v>150000048</v>
          </cell>
          <cell r="C3111" t="str">
            <v>D20</v>
          </cell>
          <cell r="D3111" t="str">
            <v>D20</v>
          </cell>
          <cell r="E3111" t="str">
            <v>HAWA</v>
          </cell>
          <cell r="F3111" t="str">
            <v>350</v>
          </cell>
          <cell r="G3111">
            <v>1</v>
          </cell>
        </row>
        <row r="3112">
          <cell r="A3112" t="str">
            <v>150000053-C06</v>
          </cell>
          <cell r="B3112" t="str">
            <v>150000053</v>
          </cell>
          <cell r="C3112" t="str">
            <v>C06</v>
          </cell>
          <cell r="D3112" t="str">
            <v>UN</v>
          </cell>
          <cell r="E3112" t="str">
            <v>HAWA</v>
          </cell>
          <cell r="F3112" t="str">
            <v>350</v>
          </cell>
          <cell r="G3112">
            <v>6</v>
          </cell>
        </row>
        <row r="3113">
          <cell r="A3113" t="str">
            <v>150000053-UN</v>
          </cell>
          <cell r="B3113" t="str">
            <v>150000053</v>
          </cell>
          <cell r="C3113" t="str">
            <v>UN</v>
          </cell>
          <cell r="D3113" t="str">
            <v>UN</v>
          </cell>
          <cell r="E3113" t="str">
            <v>HAWA</v>
          </cell>
          <cell r="F3113" t="str">
            <v>350</v>
          </cell>
          <cell r="G3113">
            <v>1</v>
          </cell>
        </row>
        <row r="3114">
          <cell r="A3114" t="str">
            <v>150000060-C06</v>
          </cell>
          <cell r="B3114" t="str">
            <v>150000060</v>
          </cell>
          <cell r="C3114" t="str">
            <v>C06</v>
          </cell>
          <cell r="D3114" t="str">
            <v>UN</v>
          </cell>
          <cell r="E3114" t="str">
            <v>HAWA</v>
          </cell>
          <cell r="F3114" t="str">
            <v>350</v>
          </cell>
          <cell r="G3114">
            <v>6</v>
          </cell>
        </row>
        <row r="3115">
          <cell r="A3115" t="str">
            <v>150000060-UN</v>
          </cell>
          <cell r="B3115" t="str">
            <v>150000060</v>
          </cell>
          <cell r="C3115" t="str">
            <v>UN</v>
          </cell>
          <cell r="D3115" t="str">
            <v>UN</v>
          </cell>
          <cell r="E3115" t="str">
            <v>HAWA</v>
          </cell>
          <cell r="F3115" t="str">
            <v>350</v>
          </cell>
          <cell r="G3115">
            <v>1</v>
          </cell>
        </row>
        <row r="3116">
          <cell r="A3116" t="str">
            <v>150000074-C28</v>
          </cell>
          <cell r="B3116" t="str">
            <v>150000074</v>
          </cell>
          <cell r="C3116" t="str">
            <v>C28</v>
          </cell>
          <cell r="D3116" t="str">
            <v>UN</v>
          </cell>
          <cell r="E3116" t="str">
            <v>HAWA</v>
          </cell>
          <cell r="F3116" t="str">
            <v>350</v>
          </cell>
          <cell r="G3116">
            <v>28</v>
          </cell>
        </row>
        <row r="3117">
          <cell r="A3117" t="str">
            <v>150000074-UN</v>
          </cell>
          <cell r="B3117" t="str">
            <v>150000074</v>
          </cell>
          <cell r="C3117" t="str">
            <v>UN</v>
          </cell>
          <cell r="D3117" t="str">
            <v>UN</v>
          </cell>
          <cell r="E3117" t="str">
            <v>HAWA</v>
          </cell>
          <cell r="F3117" t="str">
            <v>350</v>
          </cell>
          <cell r="G3117">
            <v>1</v>
          </cell>
        </row>
        <row r="3118">
          <cell r="A3118" t="str">
            <v>150000075-C24</v>
          </cell>
          <cell r="B3118" t="str">
            <v>150000075</v>
          </cell>
          <cell r="C3118" t="str">
            <v>C24</v>
          </cell>
          <cell r="D3118" t="str">
            <v>UN</v>
          </cell>
          <cell r="E3118" t="str">
            <v>HAWA</v>
          </cell>
          <cell r="F3118" t="str">
            <v>350</v>
          </cell>
          <cell r="G3118">
            <v>24</v>
          </cell>
        </row>
        <row r="3119">
          <cell r="A3119" t="str">
            <v>150000075-UN</v>
          </cell>
          <cell r="B3119" t="str">
            <v>150000075</v>
          </cell>
          <cell r="C3119" t="str">
            <v>UN</v>
          </cell>
          <cell r="D3119" t="str">
            <v>UN</v>
          </cell>
          <cell r="E3119" t="str">
            <v>HAWA</v>
          </cell>
          <cell r="F3119" t="str">
            <v>350</v>
          </cell>
          <cell r="G3119">
            <v>1</v>
          </cell>
        </row>
        <row r="3120">
          <cell r="A3120" t="str">
            <v>150000076-C28</v>
          </cell>
          <cell r="B3120" t="str">
            <v>150000076</v>
          </cell>
          <cell r="C3120" t="str">
            <v>C28</v>
          </cell>
          <cell r="D3120" t="str">
            <v>UN</v>
          </cell>
          <cell r="E3120" t="str">
            <v>HAWA</v>
          </cell>
          <cell r="F3120" t="str">
            <v>350</v>
          </cell>
          <cell r="G3120">
            <v>28</v>
          </cell>
        </row>
        <row r="3121">
          <cell r="A3121" t="str">
            <v>150000076-UN</v>
          </cell>
          <cell r="B3121" t="str">
            <v>150000076</v>
          </cell>
          <cell r="C3121" t="str">
            <v>UN</v>
          </cell>
          <cell r="D3121" t="str">
            <v>UN</v>
          </cell>
          <cell r="E3121" t="str">
            <v>HAWA</v>
          </cell>
          <cell r="F3121" t="str">
            <v>350</v>
          </cell>
          <cell r="G3121">
            <v>1</v>
          </cell>
        </row>
        <row r="3122">
          <cell r="A3122" t="str">
            <v>150000080-C24</v>
          </cell>
          <cell r="B3122" t="str">
            <v>150000080</v>
          </cell>
          <cell r="C3122" t="str">
            <v>C24</v>
          </cell>
          <cell r="D3122" t="str">
            <v>UN</v>
          </cell>
          <cell r="E3122" t="str">
            <v>HAWA</v>
          </cell>
          <cell r="F3122" t="str">
            <v>350</v>
          </cell>
          <cell r="G3122">
            <v>24</v>
          </cell>
        </row>
        <row r="3123">
          <cell r="A3123" t="str">
            <v>150000080-UN</v>
          </cell>
          <cell r="B3123" t="str">
            <v>150000080</v>
          </cell>
          <cell r="C3123" t="str">
            <v>UN</v>
          </cell>
          <cell r="D3123" t="str">
            <v>UN</v>
          </cell>
          <cell r="E3123" t="str">
            <v>HAWA</v>
          </cell>
          <cell r="F3123" t="str">
            <v>350</v>
          </cell>
          <cell r="G3123">
            <v>1</v>
          </cell>
        </row>
        <row r="3124">
          <cell r="A3124" t="str">
            <v>150000082-C24</v>
          </cell>
          <cell r="B3124" t="str">
            <v>150000082</v>
          </cell>
          <cell r="C3124" t="str">
            <v>C24</v>
          </cell>
          <cell r="D3124" t="str">
            <v>UN</v>
          </cell>
          <cell r="E3124" t="str">
            <v>HAWA</v>
          </cell>
          <cell r="F3124" t="str">
            <v>350</v>
          </cell>
          <cell r="G3124">
            <v>24</v>
          </cell>
        </row>
        <row r="3125">
          <cell r="A3125" t="str">
            <v>150000082-UN</v>
          </cell>
          <cell r="B3125" t="str">
            <v>150000082</v>
          </cell>
          <cell r="C3125" t="str">
            <v>UN</v>
          </cell>
          <cell r="D3125" t="str">
            <v>UN</v>
          </cell>
          <cell r="E3125" t="str">
            <v>HAWA</v>
          </cell>
          <cell r="F3125" t="str">
            <v>350</v>
          </cell>
          <cell r="G3125">
            <v>1</v>
          </cell>
        </row>
        <row r="3126">
          <cell r="A3126" t="str">
            <v>150000083-C24</v>
          </cell>
          <cell r="B3126" t="str">
            <v>150000083</v>
          </cell>
          <cell r="C3126" t="str">
            <v>C24</v>
          </cell>
          <cell r="D3126" t="str">
            <v>UN</v>
          </cell>
          <cell r="E3126" t="str">
            <v>HAWA</v>
          </cell>
          <cell r="F3126" t="str">
            <v>350</v>
          </cell>
          <cell r="G3126">
            <v>24</v>
          </cell>
        </row>
        <row r="3127">
          <cell r="A3127" t="str">
            <v>150000083-UN</v>
          </cell>
          <cell r="B3127" t="str">
            <v>150000083</v>
          </cell>
          <cell r="C3127" t="str">
            <v>UN</v>
          </cell>
          <cell r="D3127" t="str">
            <v>UN</v>
          </cell>
          <cell r="E3127" t="str">
            <v>HAWA</v>
          </cell>
          <cell r="F3127" t="str">
            <v>350</v>
          </cell>
          <cell r="G3127">
            <v>1</v>
          </cell>
        </row>
        <row r="3128">
          <cell r="A3128" t="str">
            <v>150000089-C32</v>
          </cell>
          <cell r="B3128" t="str">
            <v>150000089</v>
          </cell>
          <cell r="C3128" t="str">
            <v>C32</v>
          </cell>
          <cell r="D3128" t="str">
            <v>UN</v>
          </cell>
          <cell r="E3128" t="str">
            <v>HAWA</v>
          </cell>
          <cell r="F3128" t="str">
            <v>350</v>
          </cell>
          <cell r="G3128">
            <v>32</v>
          </cell>
        </row>
        <row r="3129">
          <cell r="A3129" t="str">
            <v>150000089-UN</v>
          </cell>
          <cell r="B3129" t="str">
            <v>150000089</v>
          </cell>
          <cell r="C3129" t="str">
            <v>UN</v>
          </cell>
          <cell r="D3129" t="str">
            <v>UN</v>
          </cell>
          <cell r="E3129" t="str">
            <v>HAWA</v>
          </cell>
          <cell r="F3129" t="str">
            <v>350</v>
          </cell>
          <cell r="G3129">
            <v>1</v>
          </cell>
        </row>
        <row r="3130">
          <cell r="A3130" t="str">
            <v>150000092-C24</v>
          </cell>
          <cell r="B3130" t="str">
            <v>150000092</v>
          </cell>
          <cell r="C3130" t="str">
            <v>C24</v>
          </cell>
          <cell r="D3130" t="str">
            <v>UN</v>
          </cell>
          <cell r="E3130" t="str">
            <v>HAWA</v>
          </cell>
          <cell r="F3130" t="str">
            <v>350</v>
          </cell>
          <cell r="G3130">
            <v>24</v>
          </cell>
        </row>
        <row r="3131">
          <cell r="A3131" t="str">
            <v>150000092-UN</v>
          </cell>
          <cell r="B3131" t="str">
            <v>150000092</v>
          </cell>
          <cell r="C3131" t="str">
            <v>UN</v>
          </cell>
          <cell r="D3131" t="str">
            <v>UN</v>
          </cell>
          <cell r="E3131" t="str">
            <v>HAWA</v>
          </cell>
          <cell r="F3131" t="str">
            <v>350</v>
          </cell>
          <cell r="G3131">
            <v>1</v>
          </cell>
        </row>
        <row r="3132">
          <cell r="A3132" t="str">
            <v>150000093-C24</v>
          </cell>
          <cell r="B3132" t="str">
            <v>150000093</v>
          </cell>
          <cell r="C3132" t="str">
            <v>C24</v>
          </cell>
          <cell r="D3132" t="str">
            <v>UN</v>
          </cell>
          <cell r="E3132" t="str">
            <v>HAWA</v>
          </cell>
          <cell r="F3132" t="str">
            <v>350</v>
          </cell>
          <cell r="G3132">
            <v>24</v>
          </cell>
        </row>
        <row r="3133">
          <cell r="A3133" t="str">
            <v>150000093-UN</v>
          </cell>
          <cell r="B3133" t="str">
            <v>150000093</v>
          </cell>
          <cell r="C3133" t="str">
            <v>UN</v>
          </cell>
          <cell r="D3133" t="str">
            <v>UN</v>
          </cell>
          <cell r="E3133" t="str">
            <v>HAWA</v>
          </cell>
          <cell r="F3133" t="str">
            <v>350</v>
          </cell>
          <cell r="G3133">
            <v>1</v>
          </cell>
        </row>
        <row r="3134">
          <cell r="A3134" t="str">
            <v>150000094-C24</v>
          </cell>
          <cell r="B3134" t="str">
            <v>150000094</v>
          </cell>
          <cell r="C3134" t="str">
            <v>C24</v>
          </cell>
          <cell r="D3134" t="str">
            <v>UN</v>
          </cell>
          <cell r="E3134" t="str">
            <v>HAWA</v>
          </cell>
          <cell r="F3134" t="str">
            <v>350</v>
          </cell>
          <cell r="G3134">
            <v>24</v>
          </cell>
        </row>
        <row r="3135">
          <cell r="A3135" t="str">
            <v>150000094-UN</v>
          </cell>
          <cell r="B3135" t="str">
            <v>150000094</v>
          </cell>
          <cell r="C3135" t="str">
            <v>UN</v>
          </cell>
          <cell r="D3135" t="str">
            <v>UN</v>
          </cell>
          <cell r="E3135" t="str">
            <v>HAWA</v>
          </cell>
          <cell r="F3135" t="str">
            <v>350</v>
          </cell>
          <cell r="G3135">
            <v>1</v>
          </cell>
        </row>
        <row r="3136">
          <cell r="A3136" t="str">
            <v>150000095-C06</v>
          </cell>
          <cell r="B3136" t="str">
            <v>150000095</v>
          </cell>
          <cell r="C3136" t="str">
            <v>C06</v>
          </cell>
          <cell r="D3136" t="str">
            <v>UN</v>
          </cell>
          <cell r="E3136" t="str">
            <v>HAWA</v>
          </cell>
          <cell r="F3136" t="str">
            <v>350</v>
          </cell>
          <cell r="G3136">
            <v>6</v>
          </cell>
        </row>
        <row r="3137">
          <cell r="A3137" t="str">
            <v>150000095-UN</v>
          </cell>
          <cell r="B3137" t="str">
            <v>150000095</v>
          </cell>
          <cell r="C3137" t="str">
            <v>UN</v>
          </cell>
          <cell r="D3137" t="str">
            <v>UN</v>
          </cell>
          <cell r="E3137" t="str">
            <v>HAWA</v>
          </cell>
          <cell r="F3137" t="str">
            <v>350</v>
          </cell>
          <cell r="G3137">
            <v>1</v>
          </cell>
        </row>
        <row r="3138">
          <cell r="A3138" t="str">
            <v>150000127-C10</v>
          </cell>
          <cell r="B3138" t="str">
            <v>150000127</v>
          </cell>
          <cell r="C3138" t="str">
            <v>C10</v>
          </cell>
          <cell r="D3138" t="str">
            <v>UN</v>
          </cell>
          <cell r="E3138" t="str">
            <v>HAWA</v>
          </cell>
          <cell r="F3138" t="str">
            <v>350</v>
          </cell>
          <cell r="G3138">
            <v>10</v>
          </cell>
        </row>
        <row r="3139">
          <cell r="A3139" t="str">
            <v>150000127-UN</v>
          </cell>
          <cell r="B3139" t="str">
            <v>150000127</v>
          </cell>
          <cell r="C3139" t="str">
            <v>UN</v>
          </cell>
          <cell r="D3139" t="str">
            <v>UN</v>
          </cell>
          <cell r="E3139" t="str">
            <v>HAWA</v>
          </cell>
          <cell r="F3139" t="str">
            <v>350</v>
          </cell>
          <cell r="G3139">
            <v>1</v>
          </cell>
        </row>
        <row r="3140">
          <cell r="A3140" t="str">
            <v>150000128-C06</v>
          </cell>
          <cell r="B3140" t="str">
            <v>150000128</v>
          </cell>
          <cell r="C3140" t="str">
            <v>C06</v>
          </cell>
          <cell r="D3140" t="str">
            <v>UN</v>
          </cell>
          <cell r="E3140" t="str">
            <v>HAWA</v>
          </cell>
          <cell r="F3140" t="str">
            <v>350</v>
          </cell>
          <cell r="G3140">
            <v>6</v>
          </cell>
        </row>
        <row r="3141">
          <cell r="A3141" t="str">
            <v>150000128-UN</v>
          </cell>
          <cell r="B3141" t="str">
            <v>150000128</v>
          </cell>
          <cell r="C3141" t="str">
            <v>UN</v>
          </cell>
          <cell r="D3141" t="str">
            <v>UN</v>
          </cell>
          <cell r="E3141" t="str">
            <v>HAWA</v>
          </cell>
          <cell r="F3141" t="str">
            <v>350</v>
          </cell>
          <cell r="G3141">
            <v>1</v>
          </cell>
        </row>
        <row r="3142">
          <cell r="A3142" t="str">
            <v>150000131-C10</v>
          </cell>
          <cell r="B3142" t="str">
            <v>150000131</v>
          </cell>
          <cell r="C3142" t="str">
            <v>C10</v>
          </cell>
          <cell r="D3142" t="str">
            <v>UN</v>
          </cell>
          <cell r="E3142" t="str">
            <v>HAWA</v>
          </cell>
          <cell r="F3142" t="str">
            <v>350</v>
          </cell>
          <cell r="G3142">
            <v>10</v>
          </cell>
        </row>
        <row r="3143">
          <cell r="A3143" t="str">
            <v>150000131-UN</v>
          </cell>
          <cell r="B3143" t="str">
            <v>150000131</v>
          </cell>
          <cell r="C3143" t="str">
            <v>UN</v>
          </cell>
          <cell r="D3143" t="str">
            <v>UN</v>
          </cell>
          <cell r="E3143" t="str">
            <v>HAWA</v>
          </cell>
          <cell r="F3143" t="str">
            <v>350</v>
          </cell>
          <cell r="G3143">
            <v>1</v>
          </cell>
        </row>
        <row r="3144">
          <cell r="A3144" t="str">
            <v>150000138-C06</v>
          </cell>
          <cell r="B3144" t="str">
            <v>150000138</v>
          </cell>
          <cell r="C3144" t="str">
            <v>C06</v>
          </cell>
          <cell r="D3144" t="str">
            <v>UN</v>
          </cell>
          <cell r="E3144" t="str">
            <v>HAWA</v>
          </cell>
          <cell r="F3144" t="str">
            <v>350</v>
          </cell>
          <cell r="G3144">
            <v>6</v>
          </cell>
        </row>
        <row r="3145">
          <cell r="A3145" t="str">
            <v>150000138-UN</v>
          </cell>
          <cell r="B3145" t="str">
            <v>150000138</v>
          </cell>
          <cell r="C3145" t="str">
            <v>UN</v>
          </cell>
          <cell r="D3145" t="str">
            <v>UN</v>
          </cell>
          <cell r="E3145" t="str">
            <v>HAWA</v>
          </cell>
          <cell r="F3145" t="str">
            <v>350</v>
          </cell>
          <cell r="G3145">
            <v>1</v>
          </cell>
        </row>
        <row r="3146">
          <cell r="A3146" t="str">
            <v>150000140-C06</v>
          </cell>
          <cell r="B3146" t="str">
            <v>150000140</v>
          </cell>
          <cell r="C3146" t="str">
            <v>C06</v>
          </cell>
          <cell r="D3146" t="str">
            <v>UN</v>
          </cell>
          <cell r="E3146" t="str">
            <v>HAWA</v>
          </cell>
          <cell r="F3146" t="str">
            <v>350</v>
          </cell>
          <cell r="G3146">
            <v>6</v>
          </cell>
        </row>
        <row r="3147">
          <cell r="A3147" t="str">
            <v>150000140-UN</v>
          </cell>
          <cell r="B3147" t="str">
            <v>150000140</v>
          </cell>
          <cell r="C3147" t="str">
            <v>UN</v>
          </cell>
          <cell r="D3147" t="str">
            <v>UN</v>
          </cell>
          <cell r="E3147" t="str">
            <v>HAWA</v>
          </cell>
          <cell r="F3147" t="str">
            <v>350</v>
          </cell>
          <cell r="G3147">
            <v>1</v>
          </cell>
        </row>
        <row r="3148">
          <cell r="A3148" t="str">
            <v>150000141-C10</v>
          </cell>
          <cell r="B3148" t="str">
            <v>150000141</v>
          </cell>
          <cell r="C3148" t="str">
            <v>C10</v>
          </cell>
          <cell r="D3148" t="str">
            <v>UN</v>
          </cell>
          <cell r="E3148" t="str">
            <v>HAWA</v>
          </cell>
          <cell r="F3148" t="str">
            <v>350</v>
          </cell>
          <cell r="G3148">
            <v>10</v>
          </cell>
        </row>
        <row r="3149">
          <cell r="A3149" t="str">
            <v>150000141-UN</v>
          </cell>
          <cell r="B3149" t="str">
            <v>150000141</v>
          </cell>
          <cell r="C3149" t="str">
            <v>UN</v>
          </cell>
          <cell r="D3149" t="str">
            <v>UN</v>
          </cell>
          <cell r="E3149" t="str">
            <v>HAWA</v>
          </cell>
          <cell r="F3149" t="str">
            <v>350</v>
          </cell>
          <cell r="G3149">
            <v>1</v>
          </cell>
        </row>
        <row r="3150">
          <cell r="A3150" t="str">
            <v>150000142-C10</v>
          </cell>
          <cell r="B3150" t="str">
            <v>150000142</v>
          </cell>
          <cell r="C3150" t="str">
            <v>C10</v>
          </cell>
          <cell r="D3150" t="str">
            <v>UN</v>
          </cell>
          <cell r="E3150" t="str">
            <v>HAWA</v>
          </cell>
          <cell r="F3150" t="str">
            <v>350</v>
          </cell>
          <cell r="G3150">
            <v>10</v>
          </cell>
        </row>
        <row r="3151">
          <cell r="A3151" t="str">
            <v>150000142-UN</v>
          </cell>
          <cell r="B3151" t="str">
            <v>150000142</v>
          </cell>
          <cell r="C3151" t="str">
            <v>UN</v>
          </cell>
          <cell r="D3151" t="str">
            <v>UN</v>
          </cell>
          <cell r="E3151" t="str">
            <v>HAWA</v>
          </cell>
          <cell r="F3151" t="str">
            <v>350</v>
          </cell>
          <cell r="G3151">
            <v>1</v>
          </cell>
        </row>
        <row r="3152">
          <cell r="A3152" t="str">
            <v>150000152-C10</v>
          </cell>
          <cell r="B3152" t="str">
            <v>150000152</v>
          </cell>
          <cell r="C3152" t="str">
            <v>C10</v>
          </cell>
          <cell r="D3152" t="str">
            <v>UN</v>
          </cell>
          <cell r="E3152" t="str">
            <v>HAWA</v>
          </cell>
          <cell r="F3152" t="str">
            <v>350</v>
          </cell>
          <cell r="G3152">
            <v>10</v>
          </cell>
        </row>
        <row r="3153">
          <cell r="A3153" t="str">
            <v>150000152-UN</v>
          </cell>
          <cell r="B3153" t="str">
            <v>150000152</v>
          </cell>
          <cell r="C3153" t="str">
            <v>UN</v>
          </cell>
          <cell r="D3153" t="str">
            <v>UN</v>
          </cell>
          <cell r="E3153" t="str">
            <v>HAWA</v>
          </cell>
          <cell r="F3153" t="str">
            <v>350</v>
          </cell>
          <cell r="G3153">
            <v>1</v>
          </cell>
        </row>
        <row r="3154">
          <cell r="A3154" t="str">
            <v>150000155-C10</v>
          </cell>
          <cell r="B3154" t="str">
            <v>150000155</v>
          </cell>
          <cell r="C3154" t="str">
            <v>C10</v>
          </cell>
          <cell r="D3154" t="str">
            <v>UN</v>
          </cell>
          <cell r="E3154" t="str">
            <v>HAWA</v>
          </cell>
          <cell r="F3154" t="str">
            <v>350</v>
          </cell>
          <cell r="G3154">
            <v>10</v>
          </cell>
        </row>
        <row r="3155">
          <cell r="A3155" t="str">
            <v>150000155-UN</v>
          </cell>
          <cell r="B3155" t="str">
            <v>150000155</v>
          </cell>
          <cell r="C3155" t="str">
            <v>UN</v>
          </cell>
          <cell r="D3155" t="str">
            <v>UN</v>
          </cell>
          <cell r="E3155" t="str">
            <v>HAWA</v>
          </cell>
          <cell r="F3155" t="str">
            <v>350</v>
          </cell>
          <cell r="G3155">
            <v>1</v>
          </cell>
        </row>
        <row r="3156">
          <cell r="A3156" t="str">
            <v>150000158-C05</v>
          </cell>
          <cell r="B3156" t="str">
            <v>150000158</v>
          </cell>
          <cell r="C3156" t="str">
            <v>C05</v>
          </cell>
          <cell r="D3156" t="str">
            <v>UN</v>
          </cell>
          <cell r="E3156" t="str">
            <v>HAWA</v>
          </cell>
          <cell r="F3156" t="str">
            <v>350</v>
          </cell>
          <cell r="G3156">
            <v>5</v>
          </cell>
        </row>
        <row r="3157">
          <cell r="A3157" t="str">
            <v>150000158-UN</v>
          </cell>
          <cell r="B3157" t="str">
            <v>150000158</v>
          </cell>
          <cell r="C3157" t="str">
            <v>UN</v>
          </cell>
          <cell r="D3157" t="str">
            <v>UN</v>
          </cell>
          <cell r="E3157" t="str">
            <v>HAWA</v>
          </cell>
          <cell r="F3157" t="str">
            <v>350</v>
          </cell>
          <cell r="G3157">
            <v>1</v>
          </cell>
        </row>
        <row r="3158">
          <cell r="A3158" t="str">
            <v>150000159-C08</v>
          </cell>
          <cell r="B3158" t="str">
            <v>150000159</v>
          </cell>
          <cell r="C3158" t="str">
            <v>C08</v>
          </cell>
          <cell r="D3158" t="str">
            <v>UN</v>
          </cell>
          <cell r="E3158" t="str">
            <v>HAWA</v>
          </cell>
          <cell r="F3158" t="str">
            <v>350</v>
          </cell>
          <cell r="G3158">
            <v>8</v>
          </cell>
        </row>
        <row r="3159">
          <cell r="A3159" t="str">
            <v>150000159-UN</v>
          </cell>
          <cell r="B3159" t="str">
            <v>150000159</v>
          </cell>
          <cell r="C3159" t="str">
            <v>UN</v>
          </cell>
          <cell r="D3159" t="str">
            <v>UN</v>
          </cell>
          <cell r="E3159" t="str">
            <v>HAWA</v>
          </cell>
          <cell r="F3159" t="str">
            <v>350</v>
          </cell>
          <cell r="G3159">
            <v>1</v>
          </cell>
        </row>
        <row r="3160">
          <cell r="A3160" t="str">
            <v>150000186-D16</v>
          </cell>
          <cell r="B3160" t="str">
            <v>150000186</v>
          </cell>
          <cell r="C3160" t="str">
            <v>D16</v>
          </cell>
          <cell r="D3160" t="str">
            <v>UN</v>
          </cell>
          <cell r="E3160" t="str">
            <v>HAWA</v>
          </cell>
          <cell r="F3160" t="str">
            <v>350</v>
          </cell>
          <cell r="G3160">
            <v>16</v>
          </cell>
        </row>
        <row r="3161">
          <cell r="A3161" t="str">
            <v>150000186-UN</v>
          </cell>
          <cell r="B3161" t="str">
            <v>150000186</v>
          </cell>
          <cell r="C3161" t="str">
            <v>UN</v>
          </cell>
          <cell r="D3161" t="str">
            <v>UN</v>
          </cell>
          <cell r="E3161" t="str">
            <v>HAWA</v>
          </cell>
          <cell r="F3161" t="str">
            <v>350</v>
          </cell>
          <cell r="G3161">
            <v>1</v>
          </cell>
        </row>
        <row r="3162">
          <cell r="A3162" t="str">
            <v>150000188-D16</v>
          </cell>
          <cell r="B3162" t="str">
            <v>150000188</v>
          </cell>
          <cell r="C3162" t="str">
            <v>D16</v>
          </cell>
          <cell r="D3162" t="str">
            <v>UN</v>
          </cell>
          <cell r="E3162" t="str">
            <v>HAWA</v>
          </cell>
          <cell r="F3162" t="str">
            <v>350</v>
          </cell>
          <cell r="G3162">
            <v>16</v>
          </cell>
        </row>
        <row r="3163">
          <cell r="A3163" t="str">
            <v>150000188-UN</v>
          </cell>
          <cell r="B3163" t="str">
            <v>150000188</v>
          </cell>
          <cell r="C3163" t="str">
            <v>UN</v>
          </cell>
          <cell r="D3163" t="str">
            <v>UN</v>
          </cell>
          <cell r="E3163" t="str">
            <v>HAWA</v>
          </cell>
          <cell r="F3163" t="str">
            <v>350</v>
          </cell>
          <cell r="G3163">
            <v>1</v>
          </cell>
        </row>
        <row r="3164">
          <cell r="A3164" t="str">
            <v>150000270-C24</v>
          </cell>
          <cell r="B3164" t="str">
            <v>150000270</v>
          </cell>
          <cell r="C3164" t="str">
            <v>C24</v>
          </cell>
          <cell r="D3164" t="str">
            <v>UN</v>
          </cell>
          <cell r="E3164" t="str">
            <v>HAWA</v>
          </cell>
          <cell r="F3164" t="str">
            <v>350</v>
          </cell>
          <cell r="G3164">
            <v>24</v>
          </cell>
        </row>
        <row r="3165">
          <cell r="A3165" t="str">
            <v>150000270-UN</v>
          </cell>
          <cell r="B3165" t="str">
            <v>150000270</v>
          </cell>
          <cell r="C3165" t="str">
            <v>UN</v>
          </cell>
          <cell r="D3165" t="str">
            <v>UN</v>
          </cell>
          <cell r="E3165" t="str">
            <v>HAWA</v>
          </cell>
          <cell r="F3165" t="str">
            <v>350</v>
          </cell>
          <cell r="G3165">
            <v>1</v>
          </cell>
        </row>
        <row r="3166">
          <cell r="A3166" t="str">
            <v>150000273-C02</v>
          </cell>
          <cell r="B3166" t="str">
            <v>150000273</v>
          </cell>
          <cell r="C3166" t="str">
            <v>C02</v>
          </cell>
          <cell r="D3166" t="str">
            <v>UN</v>
          </cell>
          <cell r="E3166" t="str">
            <v>HAWA</v>
          </cell>
          <cell r="F3166" t="str">
            <v>350</v>
          </cell>
          <cell r="G3166">
            <v>2</v>
          </cell>
        </row>
        <row r="3167">
          <cell r="A3167" t="str">
            <v>150000273-UN</v>
          </cell>
          <cell r="B3167" t="str">
            <v>150000273</v>
          </cell>
          <cell r="C3167" t="str">
            <v>UN</v>
          </cell>
          <cell r="D3167" t="str">
            <v>UN</v>
          </cell>
          <cell r="E3167" t="str">
            <v>HAWA</v>
          </cell>
          <cell r="F3167" t="str">
            <v>350</v>
          </cell>
          <cell r="G3167">
            <v>1</v>
          </cell>
        </row>
        <row r="3168">
          <cell r="A3168" t="str">
            <v>150000276-C12</v>
          </cell>
          <cell r="B3168" t="str">
            <v>150000276</v>
          </cell>
          <cell r="C3168" t="str">
            <v>C12</v>
          </cell>
          <cell r="D3168" t="str">
            <v>UN</v>
          </cell>
          <cell r="E3168" t="str">
            <v>HAWA</v>
          </cell>
          <cell r="F3168" t="str">
            <v>360</v>
          </cell>
          <cell r="G3168">
            <v>12</v>
          </cell>
        </row>
        <row r="3169">
          <cell r="A3169" t="str">
            <v>150000276-UN</v>
          </cell>
          <cell r="B3169" t="str">
            <v>150000276</v>
          </cell>
          <cell r="C3169" t="str">
            <v>UN</v>
          </cell>
          <cell r="D3169" t="str">
            <v>UN</v>
          </cell>
          <cell r="E3169" t="str">
            <v>HAWA</v>
          </cell>
          <cell r="F3169" t="str">
            <v>360</v>
          </cell>
          <cell r="G3169">
            <v>1</v>
          </cell>
        </row>
        <row r="3170">
          <cell r="A3170" t="str">
            <v>150000282-C20</v>
          </cell>
          <cell r="B3170" t="str">
            <v>150000282</v>
          </cell>
          <cell r="C3170" t="str">
            <v>C20</v>
          </cell>
          <cell r="D3170" t="str">
            <v>UN</v>
          </cell>
          <cell r="E3170" t="str">
            <v>HAWA</v>
          </cell>
          <cell r="F3170" t="str">
            <v>350</v>
          </cell>
          <cell r="G3170">
            <v>20</v>
          </cell>
        </row>
        <row r="3171">
          <cell r="A3171" t="str">
            <v>150000282-UN</v>
          </cell>
          <cell r="B3171" t="str">
            <v>150000282</v>
          </cell>
          <cell r="C3171" t="str">
            <v>UN</v>
          </cell>
          <cell r="D3171" t="str">
            <v>UN</v>
          </cell>
          <cell r="E3171" t="str">
            <v>HAWA</v>
          </cell>
          <cell r="F3171" t="str">
            <v>350</v>
          </cell>
          <cell r="G3171">
            <v>1</v>
          </cell>
        </row>
        <row r="3172">
          <cell r="A3172" t="str">
            <v>150000286-C24</v>
          </cell>
          <cell r="B3172" t="str">
            <v>150000286</v>
          </cell>
          <cell r="C3172" t="str">
            <v>C24</v>
          </cell>
          <cell r="D3172" t="str">
            <v>UN</v>
          </cell>
          <cell r="E3172" t="str">
            <v>HAWA</v>
          </cell>
          <cell r="F3172" t="str">
            <v>350</v>
          </cell>
          <cell r="G3172">
            <v>24</v>
          </cell>
        </row>
        <row r="3173">
          <cell r="A3173" t="str">
            <v>150000286-UN</v>
          </cell>
          <cell r="B3173" t="str">
            <v>150000286</v>
          </cell>
          <cell r="C3173" t="str">
            <v>UN</v>
          </cell>
          <cell r="D3173" t="str">
            <v>UN</v>
          </cell>
          <cell r="E3173" t="str">
            <v>HAWA</v>
          </cell>
          <cell r="F3173" t="str">
            <v>350</v>
          </cell>
          <cell r="G3173">
            <v>1</v>
          </cell>
        </row>
        <row r="3174">
          <cell r="A3174" t="str">
            <v>150000297-UN</v>
          </cell>
          <cell r="B3174" t="str">
            <v>150000297</v>
          </cell>
          <cell r="C3174" t="str">
            <v>UN</v>
          </cell>
          <cell r="D3174" t="str">
            <v>UN</v>
          </cell>
          <cell r="E3174" t="str">
            <v>HAWA</v>
          </cell>
          <cell r="F3174" t="str">
            <v>350</v>
          </cell>
          <cell r="G3174">
            <v>1</v>
          </cell>
        </row>
        <row r="3175">
          <cell r="A3175" t="str">
            <v>150000297-Z00</v>
          </cell>
          <cell r="B3175" t="str">
            <v>150000297</v>
          </cell>
          <cell r="C3175" t="str">
            <v>Z00</v>
          </cell>
          <cell r="D3175" t="str">
            <v>UN</v>
          </cell>
          <cell r="E3175" t="str">
            <v>HAWA</v>
          </cell>
          <cell r="F3175" t="str">
            <v>350</v>
          </cell>
          <cell r="G3175">
            <v>100</v>
          </cell>
        </row>
        <row r="3176">
          <cell r="A3176" t="str">
            <v>150000298-C48</v>
          </cell>
          <cell r="B3176" t="str">
            <v>150000298</v>
          </cell>
          <cell r="C3176" t="str">
            <v>C48</v>
          </cell>
          <cell r="D3176" t="str">
            <v>UN</v>
          </cell>
          <cell r="E3176" t="str">
            <v>HAWA</v>
          </cell>
          <cell r="F3176" t="str">
            <v>350</v>
          </cell>
          <cell r="G3176">
            <v>48</v>
          </cell>
        </row>
        <row r="3177">
          <cell r="A3177" t="str">
            <v>150000298-UN</v>
          </cell>
          <cell r="B3177" t="str">
            <v>150000298</v>
          </cell>
          <cell r="C3177" t="str">
            <v>UN</v>
          </cell>
          <cell r="D3177" t="str">
            <v>UN</v>
          </cell>
          <cell r="E3177" t="str">
            <v>HAWA</v>
          </cell>
          <cell r="F3177" t="str">
            <v>350</v>
          </cell>
          <cell r="G3177">
            <v>1</v>
          </cell>
        </row>
        <row r="3178">
          <cell r="A3178" t="str">
            <v>150000303-C50</v>
          </cell>
          <cell r="B3178" t="str">
            <v>150000303</v>
          </cell>
          <cell r="C3178" t="str">
            <v>C50</v>
          </cell>
          <cell r="D3178" t="str">
            <v>UN</v>
          </cell>
          <cell r="E3178" t="str">
            <v>HAWA</v>
          </cell>
          <cell r="F3178" t="str">
            <v>350</v>
          </cell>
          <cell r="G3178">
            <v>50</v>
          </cell>
        </row>
        <row r="3179">
          <cell r="A3179" t="str">
            <v>150000303-UN</v>
          </cell>
          <cell r="B3179" t="str">
            <v>150000303</v>
          </cell>
          <cell r="C3179" t="str">
            <v>UN</v>
          </cell>
          <cell r="D3179" t="str">
            <v>UN</v>
          </cell>
          <cell r="E3179" t="str">
            <v>HAWA</v>
          </cell>
          <cell r="F3179" t="str">
            <v>350</v>
          </cell>
          <cell r="G3179">
            <v>1</v>
          </cell>
        </row>
        <row r="3180">
          <cell r="A3180" t="str">
            <v>150000304-C50</v>
          </cell>
          <cell r="B3180" t="str">
            <v>150000304</v>
          </cell>
          <cell r="C3180" t="str">
            <v>C50</v>
          </cell>
          <cell r="D3180" t="str">
            <v>UN</v>
          </cell>
          <cell r="E3180" t="str">
            <v>HAWA</v>
          </cell>
          <cell r="F3180" t="str">
            <v>350</v>
          </cell>
          <cell r="G3180">
            <v>50</v>
          </cell>
        </row>
        <row r="3181">
          <cell r="A3181" t="str">
            <v>150000304-UN</v>
          </cell>
          <cell r="B3181" t="str">
            <v>150000304</v>
          </cell>
          <cell r="C3181" t="str">
            <v>UN</v>
          </cell>
          <cell r="D3181" t="str">
            <v>UN</v>
          </cell>
          <cell r="E3181" t="str">
            <v>HAWA</v>
          </cell>
          <cell r="F3181" t="str">
            <v>350</v>
          </cell>
          <cell r="G3181">
            <v>1</v>
          </cell>
        </row>
        <row r="3182">
          <cell r="A3182" t="str">
            <v>150000305-C48</v>
          </cell>
          <cell r="B3182" t="str">
            <v>150000305</v>
          </cell>
          <cell r="C3182" t="str">
            <v>C48</v>
          </cell>
          <cell r="D3182" t="str">
            <v>UN</v>
          </cell>
          <cell r="E3182" t="str">
            <v>HAWA</v>
          </cell>
          <cell r="F3182" t="str">
            <v>350</v>
          </cell>
          <cell r="G3182">
            <v>48</v>
          </cell>
        </row>
        <row r="3183">
          <cell r="A3183" t="str">
            <v>150000305-UN</v>
          </cell>
          <cell r="B3183" t="str">
            <v>150000305</v>
          </cell>
          <cell r="C3183" t="str">
            <v>UN</v>
          </cell>
          <cell r="D3183" t="str">
            <v>UN</v>
          </cell>
          <cell r="E3183" t="str">
            <v>HAWA</v>
          </cell>
          <cell r="F3183" t="str">
            <v>350</v>
          </cell>
          <cell r="G3183">
            <v>1</v>
          </cell>
        </row>
        <row r="3184">
          <cell r="A3184" t="str">
            <v>150000306-UN</v>
          </cell>
          <cell r="B3184" t="str">
            <v>150000306</v>
          </cell>
          <cell r="C3184" t="str">
            <v>UN</v>
          </cell>
          <cell r="D3184" t="str">
            <v>UN</v>
          </cell>
          <cell r="E3184" t="str">
            <v>HAWA</v>
          </cell>
          <cell r="F3184" t="str">
            <v>350</v>
          </cell>
          <cell r="G3184">
            <v>1</v>
          </cell>
        </row>
        <row r="3185">
          <cell r="A3185" t="str">
            <v>150000306-Z00</v>
          </cell>
          <cell r="B3185" t="str">
            <v>150000306</v>
          </cell>
          <cell r="C3185" t="str">
            <v>Z00</v>
          </cell>
          <cell r="D3185" t="str">
            <v>UN</v>
          </cell>
          <cell r="E3185" t="str">
            <v>HAWA</v>
          </cell>
          <cell r="F3185" t="str">
            <v>350</v>
          </cell>
          <cell r="G3185">
            <v>100</v>
          </cell>
        </row>
        <row r="3186">
          <cell r="A3186" t="str">
            <v>150000311-C04</v>
          </cell>
          <cell r="B3186" t="str">
            <v>150000311</v>
          </cell>
          <cell r="C3186" t="str">
            <v>C04</v>
          </cell>
          <cell r="D3186" t="str">
            <v>UN</v>
          </cell>
          <cell r="E3186" t="str">
            <v>HAWA</v>
          </cell>
          <cell r="F3186" t="str">
            <v>350</v>
          </cell>
          <cell r="G3186">
            <v>4</v>
          </cell>
        </row>
        <row r="3187">
          <cell r="A3187" t="str">
            <v>150000311-UN</v>
          </cell>
          <cell r="B3187" t="str">
            <v>150000311</v>
          </cell>
          <cell r="C3187" t="str">
            <v>UN</v>
          </cell>
          <cell r="D3187" t="str">
            <v>UN</v>
          </cell>
          <cell r="E3187" t="str">
            <v>HAWA</v>
          </cell>
          <cell r="F3187" t="str">
            <v>350</v>
          </cell>
          <cell r="G3187">
            <v>1</v>
          </cell>
        </row>
        <row r="3188">
          <cell r="A3188" t="str">
            <v>150000324-D10</v>
          </cell>
          <cell r="B3188" t="str">
            <v>150000324</v>
          </cell>
          <cell r="C3188" t="str">
            <v>D10</v>
          </cell>
          <cell r="D3188" t="str">
            <v>UN</v>
          </cell>
          <cell r="E3188" t="str">
            <v>HAWA</v>
          </cell>
          <cell r="F3188" t="str">
            <v>350</v>
          </cell>
          <cell r="G3188">
            <v>10</v>
          </cell>
        </row>
        <row r="3189">
          <cell r="A3189" t="str">
            <v>150000324-UN</v>
          </cell>
          <cell r="B3189" t="str">
            <v>150000324</v>
          </cell>
          <cell r="C3189" t="str">
            <v>UN</v>
          </cell>
          <cell r="D3189" t="str">
            <v>UN</v>
          </cell>
          <cell r="E3189" t="str">
            <v>HAWA</v>
          </cell>
          <cell r="F3189" t="str">
            <v>350</v>
          </cell>
          <cell r="G3189">
            <v>1</v>
          </cell>
        </row>
        <row r="3190">
          <cell r="A3190" t="str">
            <v>150000367-C10</v>
          </cell>
          <cell r="B3190" t="str">
            <v>150000367</v>
          </cell>
          <cell r="C3190" t="str">
            <v>C10</v>
          </cell>
          <cell r="D3190" t="str">
            <v>UN</v>
          </cell>
          <cell r="E3190" t="str">
            <v>HAWA</v>
          </cell>
          <cell r="F3190" t="str">
            <v>350</v>
          </cell>
          <cell r="G3190">
            <v>10</v>
          </cell>
        </row>
        <row r="3191">
          <cell r="A3191" t="str">
            <v>150000367-UN</v>
          </cell>
          <cell r="B3191" t="str">
            <v>150000367</v>
          </cell>
          <cell r="C3191" t="str">
            <v>UN</v>
          </cell>
          <cell r="D3191" t="str">
            <v>UN</v>
          </cell>
          <cell r="E3191" t="str">
            <v>HAWA</v>
          </cell>
          <cell r="F3191" t="str">
            <v>350</v>
          </cell>
          <cell r="G3191">
            <v>1</v>
          </cell>
        </row>
        <row r="3192">
          <cell r="A3192" t="str">
            <v>150000368-C10</v>
          </cell>
          <cell r="B3192" t="str">
            <v>150000368</v>
          </cell>
          <cell r="C3192" t="str">
            <v>C10</v>
          </cell>
          <cell r="D3192" t="str">
            <v>UN</v>
          </cell>
          <cell r="E3192" t="str">
            <v>HAWA</v>
          </cell>
          <cell r="F3192" t="str">
            <v>350</v>
          </cell>
          <cell r="G3192">
            <v>10</v>
          </cell>
        </row>
        <row r="3193">
          <cell r="A3193" t="str">
            <v>150000368-UN</v>
          </cell>
          <cell r="B3193" t="str">
            <v>150000368</v>
          </cell>
          <cell r="C3193" t="str">
            <v>UN</v>
          </cell>
          <cell r="D3193" t="str">
            <v>UN</v>
          </cell>
          <cell r="E3193" t="str">
            <v>HAWA</v>
          </cell>
          <cell r="F3193" t="str">
            <v>350</v>
          </cell>
          <cell r="G3193">
            <v>1</v>
          </cell>
        </row>
        <row r="3194">
          <cell r="A3194" t="str">
            <v>150000369-C10</v>
          </cell>
          <cell r="B3194" t="str">
            <v>150000369</v>
          </cell>
          <cell r="C3194" t="str">
            <v>C10</v>
          </cell>
          <cell r="D3194" t="str">
            <v>UN</v>
          </cell>
          <cell r="E3194" t="str">
            <v>HAWA</v>
          </cell>
          <cell r="F3194" t="str">
            <v>350</v>
          </cell>
          <cell r="G3194">
            <v>10</v>
          </cell>
        </row>
        <row r="3195">
          <cell r="A3195" t="str">
            <v>150000369-UN</v>
          </cell>
          <cell r="B3195" t="str">
            <v>150000369</v>
          </cell>
          <cell r="C3195" t="str">
            <v>UN</v>
          </cell>
          <cell r="D3195" t="str">
            <v>UN</v>
          </cell>
          <cell r="E3195" t="str">
            <v>HAWA</v>
          </cell>
          <cell r="F3195" t="str">
            <v>350</v>
          </cell>
          <cell r="G3195">
            <v>1</v>
          </cell>
        </row>
        <row r="3196">
          <cell r="A3196" t="str">
            <v>150000370-C10</v>
          </cell>
          <cell r="B3196" t="str">
            <v>150000370</v>
          </cell>
          <cell r="C3196" t="str">
            <v>C10</v>
          </cell>
          <cell r="D3196" t="str">
            <v>UN</v>
          </cell>
          <cell r="E3196" t="str">
            <v>HAWA</v>
          </cell>
          <cell r="F3196" t="str">
            <v>350</v>
          </cell>
          <cell r="G3196">
            <v>10</v>
          </cell>
        </row>
        <row r="3197">
          <cell r="A3197" t="str">
            <v>150000370-UN</v>
          </cell>
          <cell r="B3197" t="str">
            <v>150000370</v>
          </cell>
          <cell r="C3197" t="str">
            <v>UN</v>
          </cell>
          <cell r="D3197" t="str">
            <v>UN</v>
          </cell>
          <cell r="E3197" t="str">
            <v>HAWA</v>
          </cell>
          <cell r="F3197" t="str">
            <v>350</v>
          </cell>
          <cell r="G3197">
            <v>1</v>
          </cell>
        </row>
        <row r="3198">
          <cell r="A3198" t="str">
            <v>150000372-C10</v>
          </cell>
          <cell r="B3198" t="str">
            <v>150000372</v>
          </cell>
          <cell r="C3198" t="str">
            <v>C10</v>
          </cell>
          <cell r="D3198" t="str">
            <v>UN</v>
          </cell>
          <cell r="E3198" t="str">
            <v>HAWA</v>
          </cell>
          <cell r="F3198" t="str">
            <v>350</v>
          </cell>
          <cell r="G3198">
            <v>10</v>
          </cell>
        </row>
        <row r="3199">
          <cell r="A3199" t="str">
            <v>150000372-UN</v>
          </cell>
          <cell r="B3199" t="str">
            <v>150000372</v>
          </cell>
          <cell r="C3199" t="str">
            <v>UN</v>
          </cell>
          <cell r="D3199" t="str">
            <v>UN</v>
          </cell>
          <cell r="E3199" t="str">
            <v>HAWA</v>
          </cell>
          <cell r="F3199" t="str">
            <v>350</v>
          </cell>
          <cell r="G3199">
            <v>1</v>
          </cell>
        </row>
        <row r="3200">
          <cell r="A3200" t="str">
            <v>150000373-C10</v>
          </cell>
          <cell r="B3200" t="str">
            <v>150000373</v>
          </cell>
          <cell r="C3200" t="str">
            <v>C10</v>
          </cell>
          <cell r="D3200" t="str">
            <v>UN</v>
          </cell>
          <cell r="E3200" t="str">
            <v>HAWA</v>
          </cell>
          <cell r="F3200" t="str">
            <v>350</v>
          </cell>
          <cell r="G3200">
            <v>10</v>
          </cell>
        </row>
        <row r="3201">
          <cell r="A3201" t="str">
            <v>150000373-UN</v>
          </cell>
          <cell r="B3201" t="str">
            <v>150000373</v>
          </cell>
          <cell r="C3201" t="str">
            <v>UN</v>
          </cell>
          <cell r="D3201" t="str">
            <v>UN</v>
          </cell>
          <cell r="E3201" t="str">
            <v>HAWA</v>
          </cell>
          <cell r="F3201" t="str">
            <v>350</v>
          </cell>
          <cell r="G3201">
            <v>1</v>
          </cell>
        </row>
        <row r="3202">
          <cell r="A3202" t="str">
            <v>150000374-C10</v>
          </cell>
          <cell r="B3202" t="str">
            <v>150000374</v>
          </cell>
          <cell r="C3202" t="str">
            <v>C10</v>
          </cell>
          <cell r="D3202" t="str">
            <v>UN</v>
          </cell>
          <cell r="E3202" t="str">
            <v>HAWA</v>
          </cell>
          <cell r="F3202" t="str">
            <v>350</v>
          </cell>
          <cell r="G3202">
            <v>10</v>
          </cell>
        </row>
        <row r="3203">
          <cell r="A3203" t="str">
            <v>150000374-UN</v>
          </cell>
          <cell r="B3203" t="str">
            <v>150000374</v>
          </cell>
          <cell r="C3203" t="str">
            <v>UN</v>
          </cell>
          <cell r="D3203" t="str">
            <v>UN</v>
          </cell>
          <cell r="E3203" t="str">
            <v>HAWA</v>
          </cell>
          <cell r="F3203" t="str">
            <v>350</v>
          </cell>
          <cell r="G3203">
            <v>1</v>
          </cell>
        </row>
        <row r="3204">
          <cell r="A3204" t="str">
            <v>150000378-C10</v>
          </cell>
          <cell r="B3204" t="str">
            <v>150000378</v>
          </cell>
          <cell r="C3204" t="str">
            <v>C10</v>
          </cell>
          <cell r="D3204" t="str">
            <v>UN</v>
          </cell>
          <cell r="E3204" t="str">
            <v>HAWA</v>
          </cell>
          <cell r="F3204" t="str">
            <v>350</v>
          </cell>
          <cell r="G3204">
            <v>10</v>
          </cell>
        </row>
        <row r="3205">
          <cell r="A3205" t="str">
            <v>150000378-UN</v>
          </cell>
          <cell r="B3205" t="str">
            <v>150000378</v>
          </cell>
          <cell r="C3205" t="str">
            <v>UN</v>
          </cell>
          <cell r="D3205" t="str">
            <v>UN</v>
          </cell>
          <cell r="E3205" t="str">
            <v>HAWA</v>
          </cell>
          <cell r="F3205" t="str">
            <v>350</v>
          </cell>
          <cell r="G3205">
            <v>1</v>
          </cell>
        </row>
        <row r="3206">
          <cell r="A3206" t="str">
            <v>150000379-C10</v>
          </cell>
          <cell r="B3206" t="str">
            <v>150000379</v>
          </cell>
          <cell r="C3206" t="str">
            <v>C10</v>
          </cell>
          <cell r="D3206" t="str">
            <v>UN</v>
          </cell>
          <cell r="E3206" t="str">
            <v>HAWA</v>
          </cell>
          <cell r="F3206" t="str">
            <v>350</v>
          </cell>
          <cell r="G3206">
            <v>10</v>
          </cell>
        </row>
        <row r="3207">
          <cell r="A3207" t="str">
            <v>150000379-UN</v>
          </cell>
          <cell r="B3207" t="str">
            <v>150000379</v>
          </cell>
          <cell r="C3207" t="str">
            <v>UN</v>
          </cell>
          <cell r="D3207" t="str">
            <v>UN</v>
          </cell>
          <cell r="E3207" t="str">
            <v>HAWA</v>
          </cell>
          <cell r="F3207" t="str">
            <v>350</v>
          </cell>
          <cell r="G3207">
            <v>1</v>
          </cell>
        </row>
        <row r="3208">
          <cell r="A3208" t="str">
            <v>150000388-C10</v>
          </cell>
          <cell r="B3208" t="str">
            <v>150000388</v>
          </cell>
          <cell r="C3208" t="str">
            <v>C10</v>
          </cell>
          <cell r="D3208" t="str">
            <v>UN</v>
          </cell>
          <cell r="E3208" t="str">
            <v>HAWA</v>
          </cell>
          <cell r="F3208" t="str">
            <v>350</v>
          </cell>
          <cell r="G3208">
            <v>10</v>
          </cell>
        </row>
        <row r="3209">
          <cell r="A3209" t="str">
            <v>150000388-UN</v>
          </cell>
          <cell r="B3209" t="str">
            <v>150000388</v>
          </cell>
          <cell r="C3209" t="str">
            <v>UN</v>
          </cell>
          <cell r="D3209" t="str">
            <v>UN</v>
          </cell>
          <cell r="E3209" t="str">
            <v>HAWA</v>
          </cell>
          <cell r="F3209" t="str">
            <v>350</v>
          </cell>
          <cell r="G3209">
            <v>1</v>
          </cell>
        </row>
        <row r="3210">
          <cell r="A3210" t="str">
            <v>150000400-C16</v>
          </cell>
          <cell r="B3210" t="str">
            <v>150000400</v>
          </cell>
          <cell r="C3210" t="str">
            <v>C16</v>
          </cell>
          <cell r="D3210" t="str">
            <v>UN</v>
          </cell>
          <cell r="E3210" t="str">
            <v>HAWA</v>
          </cell>
          <cell r="F3210" t="str">
            <v>350</v>
          </cell>
          <cell r="G3210">
            <v>16</v>
          </cell>
        </row>
        <row r="3211">
          <cell r="A3211" t="str">
            <v>150000400-UN</v>
          </cell>
          <cell r="B3211" t="str">
            <v>150000400</v>
          </cell>
          <cell r="C3211" t="str">
            <v>UN</v>
          </cell>
          <cell r="D3211" t="str">
            <v>UN</v>
          </cell>
          <cell r="E3211" t="str">
            <v>HAWA</v>
          </cell>
          <cell r="F3211" t="str">
            <v>350</v>
          </cell>
          <cell r="G3211">
            <v>1</v>
          </cell>
        </row>
        <row r="3212">
          <cell r="A3212" t="str">
            <v>150000409-C30</v>
          </cell>
          <cell r="B3212" t="str">
            <v>150000409</v>
          </cell>
          <cell r="C3212" t="str">
            <v>C30</v>
          </cell>
          <cell r="D3212" t="str">
            <v>UN</v>
          </cell>
          <cell r="E3212" t="str">
            <v>HAWA</v>
          </cell>
          <cell r="F3212" t="str">
            <v>350</v>
          </cell>
          <cell r="G3212">
            <v>30</v>
          </cell>
        </row>
        <row r="3213">
          <cell r="A3213" t="str">
            <v>150000409-UN</v>
          </cell>
          <cell r="B3213" t="str">
            <v>150000409</v>
          </cell>
          <cell r="C3213" t="str">
            <v>UN</v>
          </cell>
          <cell r="D3213" t="str">
            <v>UN</v>
          </cell>
          <cell r="E3213" t="str">
            <v>HAWA</v>
          </cell>
          <cell r="F3213" t="str">
            <v>350</v>
          </cell>
          <cell r="G3213">
            <v>1</v>
          </cell>
        </row>
        <row r="3214">
          <cell r="A3214" t="str">
            <v>150000425-C30</v>
          </cell>
          <cell r="B3214" t="str">
            <v>150000425</v>
          </cell>
          <cell r="C3214" t="str">
            <v>C30</v>
          </cell>
          <cell r="D3214" t="str">
            <v>UN</v>
          </cell>
          <cell r="E3214" t="str">
            <v>HAWA</v>
          </cell>
          <cell r="F3214" t="str">
            <v>350</v>
          </cell>
          <cell r="G3214">
            <v>30</v>
          </cell>
        </row>
        <row r="3215">
          <cell r="A3215" t="str">
            <v>150000425-UN</v>
          </cell>
          <cell r="B3215" t="str">
            <v>150000425</v>
          </cell>
          <cell r="C3215" t="str">
            <v>UN</v>
          </cell>
          <cell r="D3215" t="str">
            <v>UN</v>
          </cell>
          <cell r="E3215" t="str">
            <v>HAWA</v>
          </cell>
          <cell r="F3215" t="str">
            <v>350</v>
          </cell>
          <cell r="G3215">
            <v>1</v>
          </cell>
        </row>
        <row r="3216">
          <cell r="A3216" t="str">
            <v>150000457-C40</v>
          </cell>
          <cell r="B3216" t="str">
            <v>150000457</v>
          </cell>
          <cell r="C3216" t="str">
            <v>C40</v>
          </cell>
          <cell r="D3216" t="str">
            <v>UN</v>
          </cell>
          <cell r="E3216" t="str">
            <v>HAWA</v>
          </cell>
          <cell r="F3216" t="str">
            <v>360</v>
          </cell>
          <cell r="G3216">
            <v>40</v>
          </cell>
        </row>
        <row r="3217">
          <cell r="A3217" t="str">
            <v>150000457-UN</v>
          </cell>
          <cell r="B3217" t="str">
            <v>150000457</v>
          </cell>
          <cell r="C3217" t="str">
            <v>UN</v>
          </cell>
          <cell r="D3217" t="str">
            <v>UN</v>
          </cell>
          <cell r="E3217" t="str">
            <v>HAWA</v>
          </cell>
          <cell r="F3217" t="str">
            <v>360</v>
          </cell>
          <cell r="G3217">
            <v>1</v>
          </cell>
        </row>
        <row r="3218">
          <cell r="A3218" t="str">
            <v>150000458-C40</v>
          </cell>
          <cell r="B3218" t="str">
            <v>150000458</v>
          </cell>
          <cell r="C3218" t="str">
            <v>C40</v>
          </cell>
          <cell r="D3218" t="str">
            <v>UN</v>
          </cell>
          <cell r="E3218" t="str">
            <v>HAWA</v>
          </cell>
          <cell r="F3218" t="str">
            <v>360</v>
          </cell>
          <cell r="G3218">
            <v>40</v>
          </cell>
        </row>
        <row r="3219">
          <cell r="A3219" t="str">
            <v>150000458-UN</v>
          </cell>
          <cell r="B3219" t="str">
            <v>150000458</v>
          </cell>
          <cell r="C3219" t="str">
            <v>UN</v>
          </cell>
          <cell r="D3219" t="str">
            <v>UN</v>
          </cell>
          <cell r="E3219" t="str">
            <v>HAWA</v>
          </cell>
          <cell r="F3219" t="str">
            <v>360</v>
          </cell>
          <cell r="G3219">
            <v>1</v>
          </cell>
        </row>
        <row r="3220">
          <cell r="A3220" t="str">
            <v>150000578-C12</v>
          </cell>
          <cell r="B3220" t="str">
            <v>150000578</v>
          </cell>
          <cell r="C3220" t="str">
            <v>C12</v>
          </cell>
          <cell r="D3220" t="str">
            <v>UN</v>
          </cell>
          <cell r="E3220" t="str">
            <v>HAWA</v>
          </cell>
          <cell r="F3220" t="str">
            <v>350</v>
          </cell>
          <cell r="G3220">
            <v>12</v>
          </cell>
        </row>
        <row r="3221">
          <cell r="A3221" t="str">
            <v>150000578-UN</v>
          </cell>
          <cell r="B3221" t="str">
            <v>150000578</v>
          </cell>
          <cell r="C3221" t="str">
            <v>UN</v>
          </cell>
          <cell r="D3221" t="str">
            <v>UN</v>
          </cell>
          <cell r="E3221" t="str">
            <v>HAWA</v>
          </cell>
          <cell r="F3221" t="str">
            <v>350</v>
          </cell>
          <cell r="G3221">
            <v>1</v>
          </cell>
        </row>
        <row r="3222">
          <cell r="A3222" t="str">
            <v>150000579-C10</v>
          </cell>
          <cell r="B3222" t="str">
            <v>150000579</v>
          </cell>
          <cell r="C3222" t="str">
            <v>C10</v>
          </cell>
          <cell r="D3222" t="str">
            <v>UN</v>
          </cell>
          <cell r="E3222" t="str">
            <v>HAWA</v>
          </cell>
          <cell r="F3222" t="str">
            <v>350</v>
          </cell>
          <cell r="G3222">
            <v>10</v>
          </cell>
        </row>
        <row r="3223">
          <cell r="A3223" t="str">
            <v>150000579-UN</v>
          </cell>
          <cell r="B3223" t="str">
            <v>150000579</v>
          </cell>
          <cell r="C3223" t="str">
            <v>UN</v>
          </cell>
          <cell r="D3223" t="str">
            <v>UN</v>
          </cell>
          <cell r="E3223" t="str">
            <v>HAWA</v>
          </cell>
          <cell r="F3223" t="str">
            <v>350</v>
          </cell>
          <cell r="G3223">
            <v>1</v>
          </cell>
        </row>
        <row r="3224">
          <cell r="A3224" t="str">
            <v>150000581-C15</v>
          </cell>
          <cell r="B3224" t="str">
            <v>150000581</v>
          </cell>
          <cell r="C3224" t="str">
            <v>C15</v>
          </cell>
          <cell r="D3224" t="str">
            <v>UN</v>
          </cell>
          <cell r="E3224" t="str">
            <v>HAWA</v>
          </cell>
          <cell r="F3224" t="str">
            <v>350</v>
          </cell>
          <cell r="G3224">
            <v>15</v>
          </cell>
        </row>
        <row r="3225">
          <cell r="A3225" t="str">
            <v>150000581-UN</v>
          </cell>
          <cell r="B3225" t="str">
            <v>150000581</v>
          </cell>
          <cell r="C3225" t="str">
            <v>UN</v>
          </cell>
          <cell r="D3225" t="str">
            <v>UN</v>
          </cell>
          <cell r="E3225" t="str">
            <v>HAWA</v>
          </cell>
          <cell r="F3225" t="str">
            <v>350</v>
          </cell>
          <cell r="G3225">
            <v>1</v>
          </cell>
        </row>
        <row r="3226">
          <cell r="A3226" t="str">
            <v>150000582-C15</v>
          </cell>
          <cell r="B3226" t="str">
            <v>150000582</v>
          </cell>
          <cell r="C3226" t="str">
            <v>C15</v>
          </cell>
          <cell r="D3226" t="str">
            <v>UN</v>
          </cell>
          <cell r="E3226" t="str">
            <v>HAWA</v>
          </cell>
          <cell r="F3226" t="str">
            <v>350</v>
          </cell>
          <cell r="G3226">
            <v>15</v>
          </cell>
        </row>
        <row r="3227">
          <cell r="A3227" t="str">
            <v>150000582-UN</v>
          </cell>
          <cell r="B3227" t="str">
            <v>150000582</v>
          </cell>
          <cell r="C3227" t="str">
            <v>UN</v>
          </cell>
          <cell r="D3227" t="str">
            <v>UN</v>
          </cell>
          <cell r="E3227" t="str">
            <v>HAWA</v>
          </cell>
          <cell r="F3227" t="str">
            <v>350</v>
          </cell>
          <cell r="G3227">
            <v>1</v>
          </cell>
        </row>
        <row r="3228">
          <cell r="A3228" t="str">
            <v>150000648-UN</v>
          </cell>
          <cell r="B3228" t="str">
            <v>150000648</v>
          </cell>
          <cell r="C3228" t="str">
            <v>UN</v>
          </cell>
          <cell r="D3228" t="str">
            <v>UN</v>
          </cell>
          <cell r="E3228" t="str">
            <v>HAWA</v>
          </cell>
          <cell r="F3228" t="str">
            <v>350</v>
          </cell>
          <cell r="G3228">
            <v>1</v>
          </cell>
        </row>
        <row r="3229">
          <cell r="A3229" t="str">
            <v>150000649-C01</v>
          </cell>
          <cell r="B3229" t="str">
            <v>150000649</v>
          </cell>
          <cell r="C3229" t="str">
            <v>C01</v>
          </cell>
          <cell r="D3229" t="str">
            <v>UN</v>
          </cell>
          <cell r="E3229" t="str">
            <v>HAWA</v>
          </cell>
          <cell r="F3229" t="str">
            <v>350</v>
          </cell>
          <cell r="G3229">
            <v>1</v>
          </cell>
        </row>
        <row r="3230">
          <cell r="A3230" t="str">
            <v>150000649-UN</v>
          </cell>
          <cell r="B3230" t="str">
            <v>150000649</v>
          </cell>
          <cell r="C3230" t="str">
            <v>UN</v>
          </cell>
          <cell r="D3230" t="str">
            <v>UN</v>
          </cell>
          <cell r="E3230" t="str">
            <v>HAWA</v>
          </cell>
          <cell r="F3230" t="str">
            <v>350</v>
          </cell>
          <cell r="G3230">
            <v>1</v>
          </cell>
        </row>
        <row r="3231">
          <cell r="A3231" t="str">
            <v>150000674-C10</v>
          </cell>
          <cell r="B3231" t="str">
            <v>150000674</v>
          </cell>
          <cell r="C3231" t="str">
            <v>C10</v>
          </cell>
          <cell r="D3231" t="str">
            <v>UN</v>
          </cell>
          <cell r="E3231" t="str">
            <v>HAWA</v>
          </cell>
          <cell r="F3231" t="str">
            <v>350</v>
          </cell>
          <cell r="G3231">
            <v>10</v>
          </cell>
        </row>
        <row r="3232">
          <cell r="A3232" t="str">
            <v>150000674-UN</v>
          </cell>
          <cell r="B3232" t="str">
            <v>150000674</v>
          </cell>
          <cell r="C3232" t="str">
            <v>UN</v>
          </cell>
          <cell r="D3232" t="str">
            <v>UN</v>
          </cell>
          <cell r="E3232" t="str">
            <v>HAWA</v>
          </cell>
          <cell r="F3232" t="str">
            <v>350</v>
          </cell>
          <cell r="G3232">
            <v>1</v>
          </cell>
        </row>
        <row r="3233">
          <cell r="A3233" t="str">
            <v>150000698-UN</v>
          </cell>
          <cell r="B3233" t="str">
            <v>150000698</v>
          </cell>
          <cell r="C3233" t="str">
            <v>UN</v>
          </cell>
          <cell r="D3233" t="str">
            <v>UN</v>
          </cell>
          <cell r="E3233" t="str">
            <v>HAWA</v>
          </cell>
          <cell r="F3233" t="str">
            <v>350</v>
          </cell>
          <cell r="G3233">
            <v>1</v>
          </cell>
        </row>
        <row r="3234">
          <cell r="A3234" t="str">
            <v>150000699-UN</v>
          </cell>
          <cell r="B3234" t="str">
            <v>150000699</v>
          </cell>
          <cell r="C3234" t="str">
            <v>UN</v>
          </cell>
          <cell r="D3234" t="str">
            <v>UN</v>
          </cell>
          <cell r="E3234" t="str">
            <v>HAWA</v>
          </cell>
          <cell r="F3234" t="str">
            <v>350</v>
          </cell>
          <cell r="G3234">
            <v>1</v>
          </cell>
        </row>
        <row r="3235">
          <cell r="A3235" t="str">
            <v>150000702-C12</v>
          </cell>
          <cell r="B3235" t="str">
            <v>150000702</v>
          </cell>
          <cell r="C3235" t="str">
            <v>C12</v>
          </cell>
          <cell r="D3235" t="str">
            <v>UN</v>
          </cell>
          <cell r="E3235" t="str">
            <v>HAWA</v>
          </cell>
          <cell r="F3235" t="str">
            <v>350</v>
          </cell>
          <cell r="G3235">
            <v>12</v>
          </cell>
        </row>
        <row r="3236">
          <cell r="A3236" t="str">
            <v>150000702-UN</v>
          </cell>
          <cell r="B3236" t="str">
            <v>150000702</v>
          </cell>
          <cell r="C3236" t="str">
            <v>UN</v>
          </cell>
          <cell r="D3236" t="str">
            <v>UN</v>
          </cell>
          <cell r="E3236" t="str">
            <v>HAWA</v>
          </cell>
          <cell r="F3236" t="str">
            <v>350</v>
          </cell>
          <cell r="G3236">
            <v>1</v>
          </cell>
        </row>
        <row r="3237">
          <cell r="A3237" t="str">
            <v>150000704-C12</v>
          </cell>
          <cell r="B3237" t="str">
            <v>150000704</v>
          </cell>
          <cell r="C3237" t="str">
            <v>C12</v>
          </cell>
          <cell r="D3237" t="str">
            <v>UN</v>
          </cell>
          <cell r="E3237" t="str">
            <v>HAWA</v>
          </cell>
          <cell r="F3237" t="str">
            <v>350</v>
          </cell>
          <cell r="G3237">
            <v>12</v>
          </cell>
        </row>
        <row r="3238">
          <cell r="A3238" t="str">
            <v>150000704-UN</v>
          </cell>
          <cell r="B3238" t="str">
            <v>150000704</v>
          </cell>
          <cell r="C3238" t="str">
            <v>UN</v>
          </cell>
          <cell r="D3238" t="str">
            <v>UN</v>
          </cell>
          <cell r="E3238" t="str">
            <v>HAWA</v>
          </cell>
          <cell r="F3238" t="str">
            <v>350</v>
          </cell>
          <cell r="G3238">
            <v>1</v>
          </cell>
        </row>
        <row r="3239">
          <cell r="A3239" t="str">
            <v>150000711-C40</v>
          </cell>
          <cell r="B3239" t="str">
            <v>150000711</v>
          </cell>
          <cell r="C3239" t="str">
            <v>C40</v>
          </cell>
          <cell r="D3239" t="str">
            <v>UN</v>
          </cell>
          <cell r="E3239" t="str">
            <v>HAWA</v>
          </cell>
          <cell r="F3239" t="str">
            <v>360</v>
          </cell>
          <cell r="G3239">
            <v>40</v>
          </cell>
        </row>
        <row r="3240">
          <cell r="A3240" t="str">
            <v>150000711-UN</v>
          </cell>
          <cell r="B3240" t="str">
            <v>150000711</v>
          </cell>
          <cell r="C3240" t="str">
            <v>UN</v>
          </cell>
          <cell r="D3240" t="str">
            <v>UN</v>
          </cell>
          <cell r="E3240" t="str">
            <v>HAWA</v>
          </cell>
          <cell r="F3240" t="str">
            <v>360</v>
          </cell>
          <cell r="G3240">
            <v>1</v>
          </cell>
        </row>
        <row r="3241">
          <cell r="A3241" t="str">
            <v>150000714-C18</v>
          </cell>
          <cell r="B3241" t="str">
            <v>150000714</v>
          </cell>
          <cell r="C3241" t="str">
            <v>C18</v>
          </cell>
          <cell r="D3241" t="str">
            <v>UN</v>
          </cell>
          <cell r="E3241" t="str">
            <v>HAWA</v>
          </cell>
          <cell r="F3241" t="str">
            <v>360</v>
          </cell>
          <cell r="G3241">
            <v>18</v>
          </cell>
        </row>
        <row r="3242">
          <cell r="A3242" t="str">
            <v>150000714-UN</v>
          </cell>
          <cell r="B3242" t="str">
            <v>150000714</v>
          </cell>
          <cell r="C3242" t="str">
            <v>UN</v>
          </cell>
          <cell r="D3242" t="str">
            <v>UN</v>
          </cell>
          <cell r="E3242" t="str">
            <v>HAWA</v>
          </cell>
          <cell r="F3242" t="str">
            <v>360</v>
          </cell>
          <cell r="G3242">
            <v>1</v>
          </cell>
        </row>
        <row r="3243">
          <cell r="A3243" t="str">
            <v>150000718-C18</v>
          </cell>
          <cell r="B3243" t="str">
            <v>150000718</v>
          </cell>
          <cell r="C3243" t="str">
            <v>C18</v>
          </cell>
          <cell r="D3243" t="str">
            <v>UN</v>
          </cell>
          <cell r="E3243" t="str">
            <v>HAWA</v>
          </cell>
          <cell r="F3243" t="str">
            <v>360</v>
          </cell>
          <cell r="G3243">
            <v>18</v>
          </cell>
        </row>
        <row r="3244">
          <cell r="A3244" t="str">
            <v>150000718-UN</v>
          </cell>
          <cell r="B3244" t="str">
            <v>150000718</v>
          </cell>
          <cell r="C3244" t="str">
            <v>UN</v>
          </cell>
          <cell r="D3244" t="str">
            <v>UN</v>
          </cell>
          <cell r="E3244" t="str">
            <v>HAWA</v>
          </cell>
          <cell r="F3244" t="str">
            <v>360</v>
          </cell>
          <cell r="G3244">
            <v>1</v>
          </cell>
        </row>
        <row r="3245">
          <cell r="A3245" t="str">
            <v>150000720-C18</v>
          </cell>
          <cell r="B3245" t="str">
            <v>150000720</v>
          </cell>
          <cell r="C3245" t="str">
            <v>C18</v>
          </cell>
          <cell r="D3245" t="str">
            <v>UN</v>
          </cell>
          <cell r="E3245" t="str">
            <v>HAWA</v>
          </cell>
          <cell r="F3245" t="str">
            <v>360</v>
          </cell>
          <cell r="G3245">
            <v>18</v>
          </cell>
        </row>
        <row r="3246">
          <cell r="A3246" t="str">
            <v>150000720-UN</v>
          </cell>
          <cell r="B3246" t="str">
            <v>150000720</v>
          </cell>
          <cell r="C3246" t="str">
            <v>UN</v>
          </cell>
          <cell r="D3246" t="str">
            <v>UN</v>
          </cell>
          <cell r="E3246" t="str">
            <v>HAWA</v>
          </cell>
          <cell r="F3246" t="str">
            <v>360</v>
          </cell>
          <cell r="G3246">
            <v>1</v>
          </cell>
        </row>
        <row r="3247">
          <cell r="A3247" t="str">
            <v>150000729-C48</v>
          </cell>
          <cell r="B3247" t="str">
            <v>150000729</v>
          </cell>
          <cell r="C3247" t="str">
            <v>C48</v>
          </cell>
          <cell r="D3247" t="str">
            <v>UN</v>
          </cell>
          <cell r="E3247" t="str">
            <v>HAWA</v>
          </cell>
          <cell r="F3247" t="str">
            <v>360</v>
          </cell>
          <cell r="G3247">
            <v>48</v>
          </cell>
        </row>
        <row r="3248">
          <cell r="A3248" t="str">
            <v>150000729-UN</v>
          </cell>
          <cell r="B3248" t="str">
            <v>150000729</v>
          </cell>
          <cell r="C3248" t="str">
            <v>UN</v>
          </cell>
          <cell r="D3248" t="str">
            <v>UN</v>
          </cell>
          <cell r="E3248" t="str">
            <v>HAWA</v>
          </cell>
          <cell r="F3248" t="str">
            <v>360</v>
          </cell>
          <cell r="G3248">
            <v>1</v>
          </cell>
        </row>
        <row r="3249">
          <cell r="A3249" t="str">
            <v>150000760-C10</v>
          </cell>
          <cell r="B3249" t="str">
            <v>150000760</v>
          </cell>
          <cell r="C3249" t="str">
            <v>C10</v>
          </cell>
          <cell r="D3249" t="str">
            <v>UN</v>
          </cell>
          <cell r="E3249" t="str">
            <v>HAWA</v>
          </cell>
          <cell r="F3249" t="str">
            <v>350</v>
          </cell>
          <cell r="G3249">
            <v>10</v>
          </cell>
        </row>
        <row r="3250">
          <cell r="A3250" t="str">
            <v>150000760-UN</v>
          </cell>
          <cell r="B3250" t="str">
            <v>150000760</v>
          </cell>
          <cell r="C3250" t="str">
            <v>UN</v>
          </cell>
          <cell r="D3250" t="str">
            <v>UN</v>
          </cell>
          <cell r="E3250" t="str">
            <v>HAWA</v>
          </cell>
          <cell r="F3250" t="str">
            <v>350</v>
          </cell>
          <cell r="G3250">
            <v>1</v>
          </cell>
        </row>
        <row r="3251">
          <cell r="A3251" t="str">
            <v>150000761-C10</v>
          </cell>
          <cell r="B3251" t="str">
            <v>150000761</v>
          </cell>
          <cell r="C3251" t="str">
            <v>C10</v>
          </cell>
          <cell r="D3251" t="str">
            <v>UN</v>
          </cell>
          <cell r="E3251" t="str">
            <v>HAWA</v>
          </cell>
          <cell r="F3251" t="str">
            <v>350</v>
          </cell>
          <cell r="G3251">
            <v>10</v>
          </cell>
        </row>
        <row r="3252">
          <cell r="A3252" t="str">
            <v>150000761-UN</v>
          </cell>
          <cell r="B3252" t="str">
            <v>150000761</v>
          </cell>
          <cell r="C3252" t="str">
            <v>UN</v>
          </cell>
          <cell r="D3252" t="str">
            <v>UN</v>
          </cell>
          <cell r="E3252" t="str">
            <v>HAWA</v>
          </cell>
          <cell r="F3252" t="str">
            <v>350</v>
          </cell>
          <cell r="G3252">
            <v>1</v>
          </cell>
        </row>
        <row r="3253">
          <cell r="A3253" t="str">
            <v>150000764-C10</v>
          </cell>
          <cell r="B3253" t="str">
            <v>150000764</v>
          </cell>
          <cell r="C3253" t="str">
            <v>C10</v>
          </cell>
          <cell r="D3253" t="str">
            <v>UN</v>
          </cell>
          <cell r="E3253" t="str">
            <v>HAWA</v>
          </cell>
          <cell r="F3253" t="str">
            <v>350</v>
          </cell>
          <cell r="G3253">
            <v>10</v>
          </cell>
        </row>
        <row r="3254">
          <cell r="A3254" t="str">
            <v>150000764-UN</v>
          </cell>
          <cell r="B3254" t="str">
            <v>150000764</v>
          </cell>
          <cell r="C3254" t="str">
            <v>UN</v>
          </cell>
          <cell r="D3254" t="str">
            <v>UN</v>
          </cell>
          <cell r="E3254" t="str">
            <v>HAWA</v>
          </cell>
          <cell r="F3254" t="str">
            <v>350</v>
          </cell>
          <cell r="G3254">
            <v>1</v>
          </cell>
        </row>
        <row r="3255">
          <cell r="A3255" t="str">
            <v>150000767-C10</v>
          </cell>
          <cell r="B3255" t="str">
            <v>150000767</v>
          </cell>
          <cell r="C3255" t="str">
            <v>C10</v>
          </cell>
          <cell r="D3255" t="str">
            <v>UN</v>
          </cell>
          <cell r="E3255" t="str">
            <v>HAWA</v>
          </cell>
          <cell r="F3255" t="str">
            <v>350</v>
          </cell>
          <cell r="G3255">
            <v>10</v>
          </cell>
        </row>
        <row r="3256">
          <cell r="A3256" t="str">
            <v>150000767-UN</v>
          </cell>
          <cell r="B3256" t="str">
            <v>150000767</v>
          </cell>
          <cell r="C3256" t="str">
            <v>UN</v>
          </cell>
          <cell r="D3256" t="str">
            <v>UN</v>
          </cell>
          <cell r="E3256" t="str">
            <v>HAWA</v>
          </cell>
          <cell r="F3256" t="str">
            <v>350</v>
          </cell>
          <cell r="G3256">
            <v>1</v>
          </cell>
        </row>
        <row r="3257">
          <cell r="A3257" t="str">
            <v>150000769-C10</v>
          </cell>
          <cell r="B3257" t="str">
            <v>150000769</v>
          </cell>
          <cell r="C3257" t="str">
            <v>C10</v>
          </cell>
          <cell r="D3257" t="str">
            <v>UN</v>
          </cell>
          <cell r="E3257" t="str">
            <v>HAWA</v>
          </cell>
          <cell r="F3257" t="str">
            <v>350</v>
          </cell>
          <cell r="G3257">
            <v>10</v>
          </cell>
        </row>
        <row r="3258">
          <cell r="A3258" t="str">
            <v>150000769-UN</v>
          </cell>
          <cell r="B3258" t="str">
            <v>150000769</v>
          </cell>
          <cell r="C3258" t="str">
            <v>UN</v>
          </cell>
          <cell r="D3258" t="str">
            <v>UN</v>
          </cell>
          <cell r="E3258" t="str">
            <v>HAWA</v>
          </cell>
          <cell r="F3258" t="str">
            <v>350</v>
          </cell>
          <cell r="G3258">
            <v>1</v>
          </cell>
        </row>
        <row r="3259">
          <cell r="A3259" t="str">
            <v>150000772-C10</v>
          </cell>
          <cell r="B3259" t="str">
            <v>150000772</v>
          </cell>
          <cell r="C3259" t="str">
            <v>C10</v>
          </cell>
          <cell r="D3259" t="str">
            <v>UN</v>
          </cell>
          <cell r="E3259" t="str">
            <v>HAWA</v>
          </cell>
          <cell r="F3259" t="str">
            <v>350</v>
          </cell>
          <cell r="G3259">
            <v>10</v>
          </cell>
        </row>
        <row r="3260">
          <cell r="A3260" t="str">
            <v>150000772-UN</v>
          </cell>
          <cell r="B3260" t="str">
            <v>150000772</v>
          </cell>
          <cell r="C3260" t="str">
            <v>UN</v>
          </cell>
          <cell r="D3260" t="str">
            <v>UN</v>
          </cell>
          <cell r="E3260" t="str">
            <v>HAWA</v>
          </cell>
          <cell r="F3260" t="str">
            <v>350</v>
          </cell>
          <cell r="G3260">
            <v>1</v>
          </cell>
        </row>
        <row r="3261">
          <cell r="A3261" t="str">
            <v>150000775-C10</v>
          </cell>
          <cell r="B3261" t="str">
            <v>150000775</v>
          </cell>
          <cell r="C3261" t="str">
            <v>C10</v>
          </cell>
          <cell r="D3261" t="str">
            <v>UN</v>
          </cell>
          <cell r="E3261" t="str">
            <v>HAWA</v>
          </cell>
          <cell r="F3261" t="str">
            <v>350</v>
          </cell>
          <cell r="G3261">
            <v>10</v>
          </cell>
        </row>
        <row r="3262">
          <cell r="A3262" t="str">
            <v>150000775-UN</v>
          </cell>
          <cell r="B3262" t="str">
            <v>150000775</v>
          </cell>
          <cell r="C3262" t="str">
            <v>UN</v>
          </cell>
          <cell r="D3262" t="str">
            <v>UN</v>
          </cell>
          <cell r="E3262" t="str">
            <v>HAWA</v>
          </cell>
          <cell r="F3262" t="str">
            <v>350</v>
          </cell>
          <cell r="G3262">
            <v>1</v>
          </cell>
        </row>
        <row r="3263">
          <cell r="A3263" t="str">
            <v>150000776-C10</v>
          </cell>
          <cell r="B3263" t="str">
            <v>150000776</v>
          </cell>
          <cell r="C3263" t="str">
            <v>C10</v>
          </cell>
          <cell r="D3263" t="str">
            <v>UN</v>
          </cell>
          <cell r="E3263" t="str">
            <v>HAWA</v>
          </cell>
          <cell r="F3263" t="str">
            <v>350</v>
          </cell>
          <cell r="G3263">
            <v>10</v>
          </cell>
        </row>
        <row r="3264">
          <cell r="A3264" t="str">
            <v>150000776-UN</v>
          </cell>
          <cell r="B3264" t="str">
            <v>150000776</v>
          </cell>
          <cell r="C3264" t="str">
            <v>UN</v>
          </cell>
          <cell r="D3264" t="str">
            <v>UN</v>
          </cell>
          <cell r="E3264" t="str">
            <v>HAWA</v>
          </cell>
          <cell r="F3264" t="str">
            <v>350</v>
          </cell>
          <cell r="G3264">
            <v>1</v>
          </cell>
        </row>
        <row r="3265">
          <cell r="A3265" t="str">
            <v>150000790-C12</v>
          </cell>
          <cell r="B3265" t="str">
            <v>150000790</v>
          </cell>
          <cell r="C3265" t="str">
            <v>C12</v>
          </cell>
          <cell r="D3265" t="str">
            <v>UN</v>
          </cell>
          <cell r="E3265" t="str">
            <v>HAWA</v>
          </cell>
          <cell r="F3265" t="str">
            <v>350</v>
          </cell>
          <cell r="G3265">
            <v>12</v>
          </cell>
        </row>
        <row r="3266">
          <cell r="A3266" t="str">
            <v>150000790-UN</v>
          </cell>
          <cell r="B3266" t="str">
            <v>150000790</v>
          </cell>
          <cell r="C3266" t="str">
            <v>UN</v>
          </cell>
          <cell r="D3266" t="str">
            <v>UN</v>
          </cell>
          <cell r="E3266" t="str">
            <v>HAWA</v>
          </cell>
          <cell r="F3266" t="str">
            <v>350</v>
          </cell>
          <cell r="G3266">
            <v>1</v>
          </cell>
        </row>
        <row r="3267">
          <cell r="A3267" t="str">
            <v>150000792-C08</v>
          </cell>
          <cell r="B3267" t="str">
            <v>150000792</v>
          </cell>
          <cell r="C3267" t="str">
            <v>C08</v>
          </cell>
          <cell r="D3267" t="str">
            <v>UN</v>
          </cell>
          <cell r="E3267" t="str">
            <v>HAWA</v>
          </cell>
          <cell r="F3267" t="str">
            <v>350</v>
          </cell>
          <cell r="G3267">
            <v>8</v>
          </cell>
        </row>
        <row r="3268">
          <cell r="A3268" t="str">
            <v>150000792-UN</v>
          </cell>
          <cell r="B3268" t="str">
            <v>150000792</v>
          </cell>
          <cell r="C3268" t="str">
            <v>UN</v>
          </cell>
          <cell r="D3268" t="str">
            <v>UN</v>
          </cell>
          <cell r="E3268" t="str">
            <v>HAWA</v>
          </cell>
          <cell r="F3268" t="str">
            <v>350</v>
          </cell>
          <cell r="G3268">
            <v>1</v>
          </cell>
        </row>
        <row r="3269">
          <cell r="A3269" t="str">
            <v>150000793-C08</v>
          </cell>
          <cell r="B3269" t="str">
            <v>150000793</v>
          </cell>
          <cell r="C3269" t="str">
            <v>C08</v>
          </cell>
          <cell r="D3269" t="str">
            <v>UN</v>
          </cell>
          <cell r="E3269" t="str">
            <v>HAWA</v>
          </cell>
          <cell r="F3269" t="str">
            <v>350</v>
          </cell>
          <cell r="G3269">
            <v>8</v>
          </cell>
        </row>
        <row r="3270">
          <cell r="A3270" t="str">
            <v>150000793-UN</v>
          </cell>
          <cell r="B3270" t="str">
            <v>150000793</v>
          </cell>
          <cell r="C3270" t="str">
            <v>UN</v>
          </cell>
          <cell r="D3270" t="str">
            <v>UN</v>
          </cell>
          <cell r="E3270" t="str">
            <v>HAWA</v>
          </cell>
          <cell r="F3270" t="str">
            <v>350</v>
          </cell>
          <cell r="G3270">
            <v>1</v>
          </cell>
        </row>
        <row r="3271">
          <cell r="A3271" t="str">
            <v>150000829-C06</v>
          </cell>
          <cell r="B3271" t="str">
            <v>150000829</v>
          </cell>
          <cell r="C3271" t="str">
            <v>C06</v>
          </cell>
          <cell r="D3271" t="str">
            <v>UN</v>
          </cell>
          <cell r="E3271" t="str">
            <v>HAWA</v>
          </cell>
          <cell r="F3271" t="str">
            <v>350</v>
          </cell>
          <cell r="G3271">
            <v>6</v>
          </cell>
        </row>
        <row r="3272">
          <cell r="A3272" t="str">
            <v>150000829-UN</v>
          </cell>
          <cell r="B3272" t="str">
            <v>150000829</v>
          </cell>
          <cell r="C3272" t="str">
            <v>UN</v>
          </cell>
          <cell r="D3272" t="str">
            <v>UN</v>
          </cell>
          <cell r="E3272" t="str">
            <v>HAWA</v>
          </cell>
          <cell r="F3272" t="str">
            <v>350</v>
          </cell>
          <cell r="G3272">
            <v>1</v>
          </cell>
        </row>
        <row r="3273">
          <cell r="A3273" t="str">
            <v>150000862-C10</v>
          </cell>
          <cell r="B3273" t="str">
            <v>150000862</v>
          </cell>
          <cell r="C3273" t="str">
            <v>C10</v>
          </cell>
          <cell r="D3273" t="str">
            <v>UN</v>
          </cell>
          <cell r="E3273" t="str">
            <v>HAWA</v>
          </cell>
          <cell r="F3273" t="str">
            <v>350</v>
          </cell>
          <cell r="G3273">
            <v>10</v>
          </cell>
        </row>
        <row r="3274">
          <cell r="A3274" t="str">
            <v>150000862-UN</v>
          </cell>
          <cell r="B3274" t="str">
            <v>150000862</v>
          </cell>
          <cell r="C3274" t="str">
            <v>UN</v>
          </cell>
          <cell r="D3274" t="str">
            <v>UN</v>
          </cell>
          <cell r="E3274" t="str">
            <v>HAWA</v>
          </cell>
          <cell r="F3274" t="str">
            <v>350</v>
          </cell>
          <cell r="G3274">
            <v>1</v>
          </cell>
        </row>
        <row r="3275">
          <cell r="A3275" t="str">
            <v>150000883-C16</v>
          </cell>
          <cell r="B3275" t="str">
            <v>150000883</v>
          </cell>
          <cell r="C3275" t="str">
            <v>C16</v>
          </cell>
          <cell r="D3275" t="str">
            <v>UN</v>
          </cell>
          <cell r="E3275" t="str">
            <v>HAWA</v>
          </cell>
          <cell r="F3275" t="str">
            <v>350</v>
          </cell>
          <cell r="G3275">
            <v>16</v>
          </cell>
        </row>
        <row r="3276">
          <cell r="A3276" t="str">
            <v>150000883-UN</v>
          </cell>
          <cell r="B3276" t="str">
            <v>150000883</v>
          </cell>
          <cell r="C3276" t="str">
            <v>UN</v>
          </cell>
          <cell r="D3276" t="str">
            <v>UN</v>
          </cell>
          <cell r="E3276" t="str">
            <v>HAWA</v>
          </cell>
          <cell r="F3276" t="str">
            <v>350</v>
          </cell>
          <cell r="G3276">
            <v>1</v>
          </cell>
        </row>
        <row r="3277">
          <cell r="A3277" t="str">
            <v>150000892-C20</v>
          </cell>
          <cell r="B3277" t="str">
            <v>150000892</v>
          </cell>
          <cell r="C3277" t="str">
            <v>C20</v>
          </cell>
          <cell r="D3277" t="str">
            <v>UN</v>
          </cell>
          <cell r="E3277" t="str">
            <v>HAWA</v>
          </cell>
          <cell r="F3277" t="str">
            <v>350</v>
          </cell>
          <cell r="G3277">
            <v>20</v>
          </cell>
        </row>
        <row r="3278">
          <cell r="A3278" t="str">
            <v>150000892-UN</v>
          </cell>
          <cell r="B3278" t="str">
            <v>150000892</v>
          </cell>
          <cell r="C3278" t="str">
            <v>UN</v>
          </cell>
          <cell r="D3278" t="str">
            <v>UN</v>
          </cell>
          <cell r="E3278" t="str">
            <v>HAWA</v>
          </cell>
          <cell r="F3278" t="str">
            <v>350</v>
          </cell>
          <cell r="G3278">
            <v>1</v>
          </cell>
        </row>
        <row r="3279">
          <cell r="A3279" t="str">
            <v>150000893-C20</v>
          </cell>
          <cell r="B3279" t="str">
            <v>150000893</v>
          </cell>
          <cell r="C3279" t="str">
            <v>C20</v>
          </cell>
          <cell r="D3279" t="str">
            <v>UN</v>
          </cell>
          <cell r="E3279" t="str">
            <v>HAWA</v>
          </cell>
          <cell r="F3279" t="str">
            <v>350</v>
          </cell>
          <cell r="G3279">
            <v>20</v>
          </cell>
        </row>
        <row r="3280">
          <cell r="A3280" t="str">
            <v>150000893-UN</v>
          </cell>
          <cell r="B3280" t="str">
            <v>150000893</v>
          </cell>
          <cell r="C3280" t="str">
            <v>UN</v>
          </cell>
          <cell r="D3280" t="str">
            <v>UN</v>
          </cell>
          <cell r="E3280" t="str">
            <v>HAWA</v>
          </cell>
          <cell r="F3280" t="str">
            <v>350</v>
          </cell>
          <cell r="G3280">
            <v>1</v>
          </cell>
        </row>
        <row r="3281">
          <cell r="A3281" t="str">
            <v>150000899-C20</v>
          </cell>
          <cell r="B3281" t="str">
            <v>150000899</v>
          </cell>
          <cell r="C3281" t="str">
            <v>C20</v>
          </cell>
          <cell r="D3281" t="str">
            <v>UN</v>
          </cell>
          <cell r="E3281" t="str">
            <v>HAWA</v>
          </cell>
          <cell r="F3281" t="str">
            <v>350</v>
          </cell>
          <cell r="G3281">
            <v>20</v>
          </cell>
        </row>
        <row r="3282">
          <cell r="A3282" t="str">
            <v>150000899-C40</v>
          </cell>
          <cell r="B3282" t="str">
            <v>150000899</v>
          </cell>
          <cell r="C3282" t="str">
            <v>C40</v>
          </cell>
          <cell r="D3282" t="str">
            <v>UN</v>
          </cell>
          <cell r="E3282" t="str">
            <v>HAWA</v>
          </cell>
          <cell r="F3282" t="str">
            <v>350</v>
          </cell>
          <cell r="G3282">
            <v>40</v>
          </cell>
        </row>
        <row r="3283">
          <cell r="A3283" t="str">
            <v>150000899-UN</v>
          </cell>
          <cell r="B3283" t="str">
            <v>150000899</v>
          </cell>
          <cell r="C3283" t="str">
            <v>UN</v>
          </cell>
          <cell r="D3283" t="str">
            <v>UN</v>
          </cell>
          <cell r="E3283" t="str">
            <v>HAWA</v>
          </cell>
          <cell r="F3283" t="str">
            <v>350</v>
          </cell>
          <cell r="G3283">
            <v>1</v>
          </cell>
        </row>
        <row r="3284">
          <cell r="A3284" t="str">
            <v>150000908-UN</v>
          </cell>
          <cell r="B3284" t="str">
            <v>150000908</v>
          </cell>
          <cell r="C3284" t="str">
            <v>UN</v>
          </cell>
          <cell r="D3284" t="str">
            <v>UN</v>
          </cell>
          <cell r="E3284" t="str">
            <v>HAWA</v>
          </cell>
          <cell r="F3284" t="str">
            <v>350</v>
          </cell>
          <cell r="G3284">
            <v>1</v>
          </cell>
        </row>
        <row r="3285">
          <cell r="A3285" t="str">
            <v>150000932-C12</v>
          </cell>
          <cell r="B3285" t="str">
            <v>150000932</v>
          </cell>
          <cell r="C3285" t="str">
            <v>C12</v>
          </cell>
          <cell r="D3285" t="str">
            <v>UN</v>
          </cell>
          <cell r="E3285" t="str">
            <v>HAWA</v>
          </cell>
          <cell r="F3285" t="str">
            <v>360</v>
          </cell>
          <cell r="G3285">
            <v>12</v>
          </cell>
        </row>
        <row r="3286">
          <cell r="A3286" t="str">
            <v>150000932-UN</v>
          </cell>
          <cell r="B3286" t="str">
            <v>150000932</v>
          </cell>
          <cell r="C3286" t="str">
            <v>UN</v>
          </cell>
          <cell r="D3286" t="str">
            <v>UN</v>
          </cell>
          <cell r="E3286" t="str">
            <v>HAWA</v>
          </cell>
          <cell r="F3286" t="str">
            <v>360</v>
          </cell>
          <cell r="G3286">
            <v>1</v>
          </cell>
        </row>
        <row r="3287">
          <cell r="A3287" t="str">
            <v>150000972-CJ</v>
          </cell>
          <cell r="B3287" t="str">
            <v>150000972</v>
          </cell>
          <cell r="C3287" t="str">
            <v>CJ</v>
          </cell>
          <cell r="D3287" t="str">
            <v>CJ</v>
          </cell>
          <cell r="E3287" t="str">
            <v>HAWA</v>
          </cell>
          <cell r="F3287" t="str">
            <v>550</v>
          </cell>
          <cell r="G3287">
            <v>1</v>
          </cell>
        </row>
        <row r="3288">
          <cell r="A3288" t="str">
            <v>150000983-C06</v>
          </cell>
          <cell r="B3288" t="str">
            <v>150000983</v>
          </cell>
          <cell r="C3288" t="str">
            <v>C06</v>
          </cell>
          <cell r="D3288" t="str">
            <v>UN</v>
          </cell>
          <cell r="E3288" t="str">
            <v>HAWA</v>
          </cell>
          <cell r="F3288" t="str">
            <v>350</v>
          </cell>
          <cell r="G3288">
            <v>6</v>
          </cell>
        </row>
        <row r="3289">
          <cell r="A3289" t="str">
            <v>150000983-UN</v>
          </cell>
          <cell r="B3289" t="str">
            <v>150000983</v>
          </cell>
          <cell r="C3289" t="str">
            <v>UN</v>
          </cell>
          <cell r="D3289" t="str">
            <v>UN</v>
          </cell>
          <cell r="E3289" t="str">
            <v>HAWA</v>
          </cell>
          <cell r="F3289" t="str">
            <v>350</v>
          </cell>
          <cell r="G3289">
            <v>1</v>
          </cell>
        </row>
        <row r="3290">
          <cell r="A3290" t="str">
            <v>150000988-C24</v>
          </cell>
          <cell r="B3290" t="str">
            <v>150000988</v>
          </cell>
          <cell r="C3290" t="str">
            <v>C24</v>
          </cell>
          <cell r="D3290" t="str">
            <v>UN</v>
          </cell>
          <cell r="E3290" t="str">
            <v>HAWA</v>
          </cell>
          <cell r="F3290" t="str">
            <v>350</v>
          </cell>
          <cell r="G3290">
            <v>24</v>
          </cell>
        </row>
        <row r="3291">
          <cell r="A3291" t="str">
            <v>150000988-UN</v>
          </cell>
          <cell r="B3291" t="str">
            <v>150000988</v>
          </cell>
          <cell r="C3291" t="str">
            <v>UN</v>
          </cell>
          <cell r="D3291" t="str">
            <v>UN</v>
          </cell>
          <cell r="E3291" t="str">
            <v>HAWA</v>
          </cell>
          <cell r="F3291" t="str">
            <v>350</v>
          </cell>
          <cell r="G3291">
            <v>1</v>
          </cell>
        </row>
        <row r="3292">
          <cell r="A3292" t="str">
            <v>150000989-C06</v>
          </cell>
          <cell r="B3292" t="str">
            <v>150000989</v>
          </cell>
          <cell r="C3292" t="str">
            <v>C06</v>
          </cell>
          <cell r="D3292" t="str">
            <v>UN</v>
          </cell>
          <cell r="E3292" t="str">
            <v>HAWA</v>
          </cell>
          <cell r="F3292" t="str">
            <v>350</v>
          </cell>
          <cell r="G3292">
            <v>6</v>
          </cell>
        </row>
        <row r="3293">
          <cell r="A3293" t="str">
            <v>150000989-UN</v>
          </cell>
          <cell r="B3293" t="str">
            <v>150000989</v>
          </cell>
          <cell r="C3293" t="str">
            <v>UN</v>
          </cell>
          <cell r="D3293" t="str">
            <v>UN</v>
          </cell>
          <cell r="E3293" t="str">
            <v>HAWA</v>
          </cell>
          <cell r="F3293" t="str">
            <v>350</v>
          </cell>
          <cell r="G3293">
            <v>1</v>
          </cell>
        </row>
        <row r="3294">
          <cell r="A3294" t="str">
            <v>150000990-C06</v>
          </cell>
          <cell r="B3294" t="str">
            <v>150000990</v>
          </cell>
          <cell r="C3294" t="str">
            <v>C06</v>
          </cell>
          <cell r="D3294" t="str">
            <v>UN</v>
          </cell>
          <cell r="E3294" t="str">
            <v>HAWA</v>
          </cell>
          <cell r="F3294" t="str">
            <v>350</v>
          </cell>
          <cell r="G3294">
            <v>6</v>
          </cell>
        </row>
        <row r="3295">
          <cell r="A3295" t="str">
            <v>150000990-UN</v>
          </cell>
          <cell r="B3295" t="str">
            <v>150000990</v>
          </cell>
          <cell r="C3295" t="str">
            <v>UN</v>
          </cell>
          <cell r="D3295" t="str">
            <v>UN</v>
          </cell>
          <cell r="E3295" t="str">
            <v>HAWA</v>
          </cell>
          <cell r="F3295" t="str">
            <v>350</v>
          </cell>
          <cell r="G3295">
            <v>1</v>
          </cell>
        </row>
        <row r="3296">
          <cell r="A3296" t="str">
            <v>150001020-CJ</v>
          </cell>
          <cell r="B3296" t="str">
            <v>150001020</v>
          </cell>
          <cell r="C3296" t="str">
            <v>CJ</v>
          </cell>
          <cell r="D3296" t="str">
            <v>CJ</v>
          </cell>
          <cell r="E3296" t="str">
            <v>HAWA</v>
          </cell>
          <cell r="F3296" t="str">
            <v>360</v>
          </cell>
          <cell r="G3296">
            <v>1</v>
          </cell>
        </row>
        <row r="3297">
          <cell r="A3297" t="str">
            <v>150001020-D16</v>
          </cell>
          <cell r="B3297" t="str">
            <v>150001020</v>
          </cell>
          <cell r="C3297" t="str">
            <v>D16</v>
          </cell>
          <cell r="D3297" t="str">
            <v>CJ</v>
          </cell>
          <cell r="E3297" t="str">
            <v>HAWA</v>
          </cell>
          <cell r="F3297" t="str">
            <v>360</v>
          </cell>
          <cell r="G3297">
            <v>1</v>
          </cell>
        </row>
        <row r="3298">
          <cell r="A3298" t="str">
            <v>150001020-UN</v>
          </cell>
          <cell r="B3298" t="str">
            <v>150001020</v>
          </cell>
          <cell r="C3298" t="str">
            <v>UN</v>
          </cell>
          <cell r="D3298" t="str">
            <v>CJ</v>
          </cell>
          <cell r="E3298" t="str">
            <v>HAWA</v>
          </cell>
          <cell r="F3298" t="str">
            <v>360</v>
          </cell>
          <cell r="G3298">
            <v>1</v>
          </cell>
        </row>
        <row r="3299">
          <cell r="A3299" t="str">
            <v>150001031-C06</v>
          </cell>
          <cell r="B3299" t="str">
            <v>150001031</v>
          </cell>
          <cell r="C3299" t="str">
            <v>C06</v>
          </cell>
          <cell r="D3299" t="str">
            <v>UN</v>
          </cell>
          <cell r="E3299" t="str">
            <v>HAWA</v>
          </cell>
          <cell r="F3299" t="str">
            <v>350</v>
          </cell>
          <cell r="G3299">
            <v>6</v>
          </cell>
        </row>
        <row r="3300">
          <cell r="A3300" t="str">
            <v>150001031-UN</v>
          </cell>
          <cell r="B3300" t="str">
            <v>150001031</v>
          </cell>
          <cell r="C3300" t="str">
            <v>UN</v>
          </cell>
          <cell r="D3300" t="str">
            <v>UN</v>
          </cell>
          <cell r="E3300" t="str">
            <v>HAWA</v>
          </cell>
          <cell r="F3300" t="str">
            <v>350</v>
          </cell>
          <cell r="G3300">
            <v>1</v>
          </cell>
        </row>
        <row r="3301">
          <cell r="A3301" t="str">
            <v>150001049-C24</v>
          </cell>
          <cell r="B3301" t="str">
            <v>150001049</v>
          </cell>
          <cell r="C3301" t="str">
            <v>C24</v>
          </cell>
          <cell r="D3301" t="str">
            <v>UN</v>
          </cell>
          <cell r="E3301" t="str">
            <v>HAWA</v>
          </cell>
          <cell r="F3301" t="str">
            <v>350</v>
          </cell>
          <cell r="G3301">
            <v>24</v>
          </cell>
        </row>
        <row r="3302">
          <cell r="A3302" t="str">
            <v>150001049-UN</v>
          </cell>
          <cell r="B3302" t="str">
            <v>150001049</v>
          </cell>
          <cell r="C3302" t="str">
            <v>UN</v>
          </cell>
          <cell r="D3302" t="str">
            <v>UN</v>
          </cell>
          <cell r="E3302" t="str">
            <v>HAWA</v>
          </cell>
          <cell r="F3302" t="str">
            <v>350</v>
          </cell>
          <cell r="G3302">
            <v>1</v>
          </cell>
        </row>
        <row r="3303">
          <cell r="A3303" t="str">
            <v>150001070-C24</v>
          </cell>
          <cell r="B3303" t="str">
            <v>150001070</v>
          </cell>
          <cell r="C3303" t="str">
            <v>C24</v>
          </cell>
          <cell r="D3303" t="str">
            <v>UN</v>
          </cell>
          <cell r="E3303" t="str">
            <v>HAWA</v>
          </cell>
          <cell r="F3303" t="str">
            <v>350</v>
          </cell>
          <cell r="G3303">
            <v>24</v>
          </cell>
        </row>
        <row r="3304">
          <cell r="A3304" t="str">
            <v>150001070-UN</v>
          </cell>
          <cell r="B3304" t="str">
            <v>150001070</v>
          </cell>
          <cell r="C3304" t="str">
            <v>UN</v>
          </cell>
          <cell r="D3304" t="str">
            <v>UN</v>
          </cell>
          <cell r="E3304" t="str">
            <v>HAWA</v>
          </cell>
          <cell r="F3304" t="str">
            <v>350</v>
          </cell>
          <cell r="G3304">
            <v>1</v>
          </cell>
        </row>
        <row r="3305">
          <cell r="A3305" t="str">
            <v>150001092-C08</v>
          </cell>
          <cell r="B3305" t="str">
            <v>150001092</v>
          </cell>
          <cell r="C3305" t="str">
            <v>C08</v>
          </cell>
          <cell r="D3305" t="str">
            <v>UN</v>
          </cell>
          <cell r="E3305" t="str">
            <v>HAWA</v>
          </cell>
          <cell r="F3305" t="str">
            <v>350</v>
          </cell>
          <cell r="G3305">
            <v>8</v>
          </cell>
        </row>
        <row r="3306">
          <cell r="A3306" t="str">
            <v>150001092-C10</v>
          </cell>
          <cell r="B3306" t="str">
            <v>150001092</v>
          </cell>
          <cell r="C3306" t="str">
            <v>C10</v>
          </cell>
          <cell r="D3306" t="str">
            <v>UN</v>
          </cell>
          <cell r="E3306" t="str">
            <v>HAWA</v>
          </cell>
          <cell r="F3306" t="str">
            <v>350</v>
          </cell>
          <cell r="G3306">
            <v>10</v>
          </cell>
        </row>
        <row r="3307">
          <cell r="A3307" t="str">
            <v>150001092-UN</v>
          </cell>
          <cell r="B3307" t="str">
            <v>150001092</v>
          </cell>
          <cell r="C3307" t="str">
            <v>UN</v>
          </cell>
          <cell r="D3307" t="str">
            <v>UN</v>
          </cell>
          <cell r="E3307" t="str">
            <v>HAWA</v>
          </cell>
          <cell r="F3307" t="str">
            <v>350</v>
          </cell>
          <cell r="G3307">
            <v>1</v>
          </cell>
        </row>
        <row r="3308">
          <cell r="A3308" t="str">
            <v>150001112-C12</v>
          </cell>
          <cell r="B3308" t="str">
            <v>150001112</v>
          </cell>
          <cell r="C3308" t="str">
            <v>C12</v>
          </cell>
          <cell r="D3308" t="str">
            <v>UN</v>
          </cell>
          <cell r="E3308" t="str">
            <v>HAWA</v>
          </cell>
          <cell r="F3308" t="str">
            <v>350</v>
          </cell>
          <cell r="G3308">
            <v>12</v>
          </cell>
        </row>
        <row r="3309">
          <cell r="A3309" t="str">
            <v>150001112-UN</v>
          </cell>
          <cell r="B3309" t="str">
            <v>150001112</v>
          </cell>
          <cell r="C3309" t="str">
            <v>UN</v>
          </cell>
          <cell r="D3309" t="str">
            <v>UN</v>
          </cell>
          <cell r="E3309" t="str">
            <v>HAWA</v>
          </cell>
          <cell r="F3309" t="str">
            <v>350</v>
          </cell>
          <cell r="G3309">
            <v>1</v>
          </cell>
        </row>
        <row r="3310">
          <cell r="A3310" t="str">
            <v>150001128-C24</v>
          </cell>
          <cell r="B3310" t="str">
            <v>150001128</v>
          </cell>
          <cell r="C3310" t="str">
            <v>C24</v>
          </cell>
          <cell r="D3310" t="str">
            <v>UN</v>
          </cell>
          <cell r="E3310" t="str">
            <v>HAWA</v>
          </cell>
          <cell r="F3310" t="str">
            <v>350</v>
          </cell>
          <cell r="G3310">
            <v>24</v>
          </cell>
        </row>
        <row r="3311">
          <cell r="A3311" t="str">
            <v>150001128-UN</v>
          </cell>
          <cell r="B3311" t="str">
            <v>150001128</v>
          </cell>
          <cell r="C3311" t="str">
            <v>UN</v>
          </cell>
          <cell r="D3311" t="str">
            <v>UN</v>
          </cell>
          <cell r="E3311" t="str">
            <v>HAWA</v>
          </cell>
          <cell r="F3311" t="str">
            <v>350</v>
          </cell>
          <cell r="G3311">
            <v>1</v>
          </cell>
        </row>
        <row r="3312">
          <cell r="A3312" t="str">
            <v>150001129-C24</v>
          </cell>
          <cell r="B3312" t="str">
            <v>150001129</v>
          </cell>
          <cell r="C3312" t="str">
            <v>C24</v>
          </cell>
          <cell r="D3312" t="str">
            <v>UN</v>
          </cell>
          <cell r="E3312" t="str">
            <v>HAWA</v>
          </cell>
          <cell r="F3312" t="str">
            <v>350</v>
          </cell>
          <cell r="G3312">
            <v>24</v>
          </cell>
        </row>
        <row r="3313">
          <cell r="A3313" t="str">
            <v>150001129-UN</v>
          </cell>
          <cell r="B3313" t="str">
            <v>150001129</v>
          </cell>
          <cell r="C3313" t="str">
            <v>UN</v>
          </cell>
          <cell r="D3313" t="str">
            <v>UN</v>
          </cell>
          <cell r="E3313" t="str">
            <v>HAWA</v>
          </cell>
          <cell r="F3313" t="str">
            <v>350</v>
          </cell>
          <cell r="G3313">
            <v>1</v>
          </cell>
        </row>
        <row r="3314">
          <cell r="A3314" t="str">
            <v>150001130-C24</v>
          </cell>
          <cell r="B3314" t="str">
            <v>150001130</v>
          </cell>
          <cell r="C3314" t="str">
            <v>C24</v>
          </cell>
          <cell r="D3314" t="str">
            <v>UN</v>
          </cell>
          <cell r="E3314" t="str">
            <v>HAWA</v>
          </cell>
          <cell r="F3314" t="str">
            <v>350</v>
          </cell>
          <cell r="G3314">
            <v>24</v>
          </cell>
        </row>
        <row r="3315">
          <cell r="A3315" t="str">
            <v>150001130-UN</v>
          </cell>
          <cell r="B3315" t="str">
            <v>150001130</v>
          </cell>
          <cell r="C3315" t="str">
            <v>UN</v>
          </cell>
          <cell r="D3315" t="str">
            <v>UN</v>
          </cell>
          <cell r="E3315" t="str">
            <v>HAWA</v>
          </cell>
          <cell r="F3315" t="str">
            <v>350</v>
          </cell>
          <cell r="G3315">
            <v>1</v>
          </cell>
        </row>
        <row r="3316">
          <cell r="A3316" t="str">
            <v>150001143-C48</v>
          </cell>
          <cell r="B3316" t="str">
            <v>150001143</v>
          </cell>
          <cell r="C3316" t="str">
            <v>C48</v>
          </cell>
          <cell r="D3316" t="str">
            <v>UN</v>
          </cell>
          <cell r="E3316" t="str">
            <v>HAWA</v>
          </cell>
          <cell r="F3316" t="str">
            <v>360</v>
          </cell>
          <cell r="G3316">
            <v>48</v>
          </cell>
        </row>
        <row r="3317">
          <cell r="A3317" t="str">
            <v>150001143-UN</v>
          </cell>
          <cell r="B3317" t="str">
            <v>150001143</v>
          </cell>
          <cell r="C3317" t="str">
            <v>UN</v>
          </cell>
          <cell r="D3317" t="str">
            <v>UN</v>
          </cell>
          <cell r="E3317" t="str">
            <v>HAWA</v>
          </cell>
          <cell r="F3317" t="str">
            <v>360</v>
          </cell>
          <cell r="G3317">
            <v>1</v>
          </cell>
        </row>
        <row r="3318">
          <cell r="A3318" t="str">
            <v>150001144-C48</v>
          </cell>
          <cell r="B3318" t="str">
            <v>150001144</v>
          </cell>
          <cell r="C3318" t="str">
            <v>C48</v>
          </cell>
          <cell r="D3318" t="str">
            <v>UN</v>
          </cell>
          <cell r="E3318" t="str">
            <v>HAWA</v>
          </cell>
          <cell r="F3318" t="str">
            <v>360</v>
          </cell>
          <cell r="G3318">
            <v>48</v>
          </cell>
        </row>
        <row r="3319">
          <cell r="A3319" t="str">
            <v>150001144-UN</v>
          </cell>
          <cell r="B3319" t="str">
            <v>150001144</v>
          </cell>
          <cell r="C3319" t="str">
            <v>UN</v>
          </cell>
          <cell r="D3319" t="str">
            <v>UN</v>
          </cell>
          <cell r="E3319" t="str">
            <v>HAWA</v>
          </cell>
          <cell r="F3319" t="str">
            <v>360</v>
          </cell>
          <cell r="G3319">
            <v>1</v>
          </cell>
        </row>
        <row r="3320">
          <cell r="A3320" t="str">
            <v>150001146-C48</v>
          </cell>
          <cell r="B3320" t="str">
            <v>150001146</v>
          </cell>
          <cell r="C3320" t="str">
            <v>C48</v>
          </cell>
          <cell r="D3320" t="str">
            <v>UN</v>
          </cell>
          <cell r="E3320" t="str">
            <v>HAWA</v>
          </cell>
          <cell r="F3320" t="str">
            <v>360</v>
          </cell>
          <cell r="G3320">
            <v>48</v>
          </cell>
        </row>
        <row r="3321">
          <cell r="A3321" t="str">
            <v>150001146-UN</v>
          </cell>
          <cell r="B3321" t="str">
            <v>150001146</v>
          </cell>
          <cell r="C3321" t="str">
            <v>UN</v>
          </cell>
          <cell r="D3321" t="str">
            <v>UN</v>
          </cell>
          <cell r="E3321" t="str">
            <v>HAWA</v>
          </cell>
          <cell r="F3321" t="str">
            <v>360</v>
          </cell>
          <cell r="G3321">
            <v>1</v>
          </cell>
        </row>
        <row r="3322">
          <cell r="A3322" t="str">
            <v>150001177-C50</v>
          </cell>
          <cell r="B3322" t="str">
            <v>150001177</v>
          </cell>
          <cell r="C3322" t="str">
            <v>C50</v>
          </cell>
          <cell r="D3322" t="str">
            <v>UN</v>
          </cell>
          <cell r="E3322" t="str">
            <v>HAWA</v>
          </cell>
          <cell r="F3322" t="str">
            <v>350</v>
          </cell>
          <cell r="G3322">
            <v>50</v>
          </cell>
        </row>
        <row r="3323">
          <cell r="A3323" t="str">
            <v>150001177-UN</v>
          </cell>
          <cell r="B3323" t="str">
            <v>150001177</v>
          </cell>
          <cell r="C3323" t="str">
            <v>UN</v>
          </cell>
          <cell r="D3323" t="str">
            <v>UN</v>
          </cell>
          <cell r="E3323" t="str">
            <v>HAWA</v>
          </cell>
          <cell r="F3323" t="str">
            <v>350</v>
          </cell>
          <cell r="G3323">
            <v>1</v>
          </cell>
        </row>
        <row r="3324">
          <cell r="A3324" t="str">
            <v>150001177-Y00</v>
          </cell>
          <cell r="B3324" t="str">
            <v>150001177</v>
          </cell>
          <cell r="C3324" t="str">
            <v>Y00</v>
          </cell>
          <cell r="D3324" t="str">
            <v>UN</v>
          </cell>
          <cell r="E3324" t="str">
            <v>HAWA</v>
          </cell>
          <cell r="F3324" t="str">
            <v>350</v>
          </cell>
          <cell r="G3324">
            <v>2</v>
          </cell>
        </row>
        <row r="3325">
          <cell r="A3325" t="str">
            <v>150001177-Z00</v>
          </cell>
          <cell r="B3325" t="str">
            <v>150001177</v>
          </cell>
          <cell r="C3325" t="str">
            <v>Z00</v>
          </cell>
          <cell r="D3325" t="str">
            <v>UN</v>
          </cell>
          <cell r="E3325" t="str">
            <v>HAWA</v>
          </cell>
          <cell r="F3325" t="str">
            <v>350</v>
          </cell>
          <cell r="G3325">
            <v>1</v>
          </cell>
        </row>
        <row r="3326">
          <cell r="A3326" t="str">
            <v>150001186-C10</v>
          </cell>
          <cell r="B3326" t="str">
            <v>150001186</v>
          </cell>
          <cell r="C3326" t="str">
            <v>C10</v>
          </cell>
          <cell r="D3326" t="str">
            <v>UN</v>
          </cell>
          <cell r="E3326" t="str">
            <v>HAWA</v>
          </cell>
          <cell r="F3326" t="str">
            <v>350</v>
          </cell>
          <cell r="G3326">
            <v>10</v>
          </cell>
        </row>
        <row r="3327">
          <cell r="A3327" t="str">
            <v>150001186-UN</v>
          </cell>
          <cell r="B3327" t="str">
            <v>150001186</v>
          </cell>
          <cell r="C3327" t="str">
            <v>UN</v>
          </cell>
          <cell r="D3327" t="str">
            <v>UN</v>
          </cell>
          <cell r="E3327" t="str">
            <v>HAWA</v>
          </cell>
          <cell r="F3327" t="str">
            <v>350</v>
          </cell>
          <cell r="G3327">
            <v>1</v>
          </cell>
        </row>
        <row r="3328">
          <cell r="A3328" t="str">
            <v>150001223-C04</v>
          </cell>
          <cell r="B3328" t="str">
            <v>150001223</v>
          </cell>
          <cell r="C3328" t="str">
            <v>C04</v>
          </cell>
          <cell r="D3328" t="str">
            <v>UN</v>
          </cell>
          <cell r="E3328" t="str">
            <v>HAWA</v>
          </cell>
          <cell r="F3328" t="str">
            <v>350</v>
          </cell>
          <cell r="G3328">
            <v>24</v>
          </cell>
        </row>
        <row r="3329">
          <cell r="A3329" t="str">
            <v>150001223-D24</v>
          </cell>
          <cell r="B3329" t="str">
            <v>150001223</v>
          </cell>
          <cell r="C3329" t="str">
            <v>D24</v>
          </cell>
          <cell r="D3329" t="str">
            <v>UN</v>
          </cell>
          <cell r="E3329" t="str">
            <v>HAWA</v>
          </cell>
          <cell r="F3329" t="str">
            <v>350</v>
          </cell>
          <cell r="G3329">
            <v>24</v>
          </cell>
        </row>
        <row r="3330">
          <cell r="A3330" t="str">
            <v>150001223-UN</v>
          </cell>
          <cell r="B3330" t="str">
            <v>150001223</v>
          </cell>
          <cell r="C3330" t="str">
            <v>UN</v>
          </cell>
          <cell r="D3330" t="str">
            <v>UN</v>
          </cell>
          <cell r="E3330" t="str">
            <v>HAWA</v>
          </cell>
          <cell r="F3330" t="str">
            <v>350</v>
          </cell>
          <cell r="G3330">
            <v>1</v>
          </cell>
        </row>
        <row r="3331">
          <cell r="A3331" t="str">
            <v>150001224-C04</v>
          </cell>
          <cell r="B3331" t="str">
            <v>150001224</v>
          </cell>
          <cell r="C3331" t="str">
            <v>C04</v>
          </cell>
          <cell r="D3331" t="str">
            <v>UN</v>
          </cell>
          <cell r="E3331" t="str">
            <v>HAWA</v>
          </cell>
          <cell r="F3331" t="str">
            <v>350</v>
          </cell>
          <cell r="G3331">
            <v>24</v>
          </cell>
        </row>
        <row r="3332">
          <cell r="A3332" t="str">
            <v>150001224-D04</v>
          </cell>
          <cell r="B3332" t="str">
            <v>150001224</v>
          </cell>
          <cell r="C3332" t="str">
            <v>D04</v>
          </cell>
          <cell r="D3332" t="str">
            <v>UN</v>
          </cell>
          <cell r="E3332" t="str">
            <v>HAWA</v>
          </cell>
          <cell r="F3332" t="str">
            <v>350</v>
          </cell>
          <cell r="G3332">
            <v>6</v>
          </cell>
        </row>
        <row r="3333">
          <cell r="A3333" t="str">
            <v>150001224-D24</v>
          </cell>
          <cell r="B3333" t="str">
            <v>150001224</v>
          </cell>
          <cell r="C3333" t="str">
            <v>D24</v>
          </cell>
          <cell r="D3333" t="str">
            <v>UN</v>
          </cell>
          <cell r="E3333" t="str">
            <v>HAWA</v>
          </cell>
          <cell r="F3333" t="str">
            <v>350</v>
          </cell>
          <cell r="G3333">
            <v>24</v>
          </cell>
        </row>
        <row r="3334">
          <cell r="A3334" t="str">
            <v>150001224-UN</v>
          </cell>
          <cell r="B3334" t="str">
            <v>150001224</v>
          </cell>
          <cell r="C3334" t="str">
            <v>UN</v>
          </cell>
          <cell r="D3334" t="str">
            <v>UN</v>
          </cell>
          <cell r="E3334" t="str">
            <v>HAWA</v>
          </cell>
          <cell r="F3334" t="str">
            <v>350</v>
          </cell>
          <cell r="G3334">
            <v>1</v>
          </cell>
        </row>
        <row r="3335">
          <cell r="A3335" t="str">
            <v>150001225-C04</v>
          </cell>
          <cell r="B3335" t="str">
            <v>150001225</v>
          </cell>
          <cell r="C3335" t="str">
            <v>C04</v>
          </cell>
          <cell r="D3335" t="str">
            <v>UN</v>
          </cell>
          <cell r="E3335" t="str">
            <v>HAWA</v>
          </cell>
          <cell r="F3335" t="str">
            <v>350</v>
          </cell>
          <cell r="G3335">
            <v>24</v>
          </cell>
        </row>
        <row r="3336">
          <cell r="A3336" t="str">
            <v>150001225-D04</v>
          </cell>
          <cell r="B3336" t="str">
            <v>150001225</v>
          </cell>
          <cell r="C3336" t="str">
            <v>D04</v>
          </cell>
          <cell r="D3336" t="str">
            <v>UN</v>
          </cell>
          <cell r="E3336" t="str">
            <v>HAWA</v>
          </cell>
          <cell r="F3336" t="str">
            <v>350</v>
          </cell>
          <cell r="G3336">
            <v>6</v>
          </cell>
        </row>
        <row r="3337">
          <cell r="A3337" t="str">
            <v>150001225-D24</v>
          </cell>
          <cell r="B3337" t="str">
            <v>150001225</v>
          </cell>
          <cell r="C3337" t="str">
            <v>D24</v>
          </cell>
          <cell r="D3337" t="str">
            <v>UN</v>
          </cell>
          <cell r="E3337" t="str">
            <v>HAWA</v>
          </cell>
          <cell r="F3337" t="str">
            <v>350</v>
          </cell>
          <cell r="G3337">
            <v>24</v>
          </cell>
        </row>
        <row r="3338">
          <cell r="A3338" t="str">
            <v>150001225-UN</v>
          </cell>
          <cell r="B3338" t="str">
            <v>150001225</v>
          </cell>
          <cell r="C3338" t="str">
            <v>UN</v>
          </cell>
          <cell r="D3338" t="str">
            <v>UN</v>
          </cell>
          <cell r="E3338" t="str">
            <v>HAWA</v>
          </cell>
          <cell r="F3338" t="str">
            <v>350</v>
          </cell>
          <cell r="G3338">
            <v>1</v>
          </cell>
        </row>
        <row r="3339">
          <cell r="A3339" t="str">
            <v>150001227-C04</v>
          </cell>
          <cell r="B3339" t="str">
            <v>150001227</v>
          </cell>
          <cell r="C3339" t="str">
            <v>C04</v>
          </cell>
          <cell r="D3339" t="str">
            <v>UN</v>
          </cell>
          <cell r="E3339" t="str">
            <v>HAWA</v>
          </cell>
          <cell r="F3339" t="str">
            <v>350</v>
          </cell>
          <cell r="G3339">
            <v>24</v>
          </cell>
        </row>
        <row r="3340">
          <cell r="A3340" t="str">
            <v>150001227-D24</v>
          </cell>
          <cell r="B3340" t="str">
            <v>150001227</v>
          </cell>
          <cell r="C3340" t="str">
            <v>D24</v>
          </cell>
          <cell r="D3340" t="str">
            <v>UN</v>
          </cell>
          <cell r="E3340" t="str">
            <v>HAWA</v>
          </cell>
          <cell r="F3340" t="str">
            <v>350</v>
          </cell>
          <cell r="G3340">
            <v>24</v>
          </cell>
        </row>
        <row r="3341">
          <cell r="A3341" t="str">
            <v>150001227-UN</v>
          </cell>
          <cell r="B3341" t="str">
            <v>150001227</v>
          </cell>
          <cell r="C3341" t="str">
            <v>UN</v>
          </cell>
          <cell r="D3341" t="str">
            <v>UN</v>
          </cell>
          <cell r="E3341" t="str">
            <v>HAWA</v>
          </cell>
          <cell r="F3341" t="str">
            <v>350</v>
          </cell>
          <cell r="G3341">
            <v>1</v>
          </cell>
        </row>
        <row r="3342">
          <cell r="A3342" t="str">
            <v>150001228-C04</v>
          </cell>
          <cell r="B3342" t="str">
            <v>150001228</v>
          </cell>
          <cell r="C3342" t="str">
            <v>C04</v>
          </cell>
          <cell r="D3342" t="str">
            <v>UN</v>
          </cell>
          <cell r="E3342" t="str">
            <v>HAWA</v>
          </cell>
          <cell r="F3342" t="str">
            <v>350</v>
          </cell>
          <cell r="G3342">
            <v>24</v>
          </cell>
        </row>
        <row r="3343">
          <cell r="A3343" t="str">
            <v>150001228-D24</v>
          </cell>
          <cell r="B3343" t="str">
            <v>150001228</v>
          </cell>
          <cell r="C3343" t="str">
            <v>D24</v>
          </cell>
          <cell r="D3343" t="str">
            <v>UN</v>
          </cell>
          <cell r="E3343" t="str">
            <v>HAWA</v>
          </cell>
          <cell r="F3343" t="str">
            <v>350</v>
          </cell>
          <cell r="G3343">
            <v>24</v>
          </cell>
        </row>
        <row r="3344">
          <cell r="A3344" t="str">
            <v>150001228-UN</v>
          </cell>
          <cell r="B3344" t="str">
            <v>150001228</v>
          </cell>
          <cell r="C3344" t="str">
            <v>UN</v>
          </cell>
          <cell r="D3344" t="str">
            <v>UN</v>
          </cell>
          <cell r="E3344" t="str">
            <v>HAWA</v>
          </cell>
          <cell r="F3344" t="str">
            <v>350</v>
          </cell>
          <cell r="G3344">
            <v>1</v>
          </cell>
        </row>
        <row r="3345">
          <cell r="A3345" t="str">
            <v>150001229-C04</v>
          </cell>
          <cell r="B3345" t="str">
            <v>150001229</v>
          </cell>
          <cell r="C3345" t="str">
            <v>C04</v>
          </cell>
          <cell r="D3345" t="str">
            <v>UN</v>
          </cell>
          <cell r="E3345" t="str">
            <v>HAWA</v>
          </cell>
          <cell r="F3345" t="str">
            <v>350</v>
          </cell>
          <cell r="G3345">
            <v>24</v>
          </cell>
        </row>
        <row r="3346">
          <cell r="A3346" t="str">
            <v>150001229-D24</v>
          </cell>
          <cell r="B3346" t="str">
            <v>150001229</v>
          </cell>
          <cell r="C3346" t="str">
            <v>D24</v>
          </cell>
          <cell r="D3346" t="str">
            <v>UN</v>
          </cell>
          <cell r="E3346" t="str">
            <v>HAWA</v>
          </cell>
          <cell r="F3346" t="str">
            <v>350</v>
          </cell>
          <cell r="G3346">
            <v>24</v>
          </cell>
        </row>
        <row r="3347">
          <cell r="A3347" t="str">
            <v>150001229-UN</v>
          </cell>
          <cell r="B3347" t="str">
            <v>150001229</v>
          </cell>
          <cell r="C3347" t="str">
            <v>UN</v>
          </cell>
          <cell r="D3347" t="str">
            <v>UN</v>
          </cell>
          <cell r="E3347" t="str">
            <v>HAWA</v>
          </cell>
          <cell r="F3347" t="str">
            <v>350</v>
          </cell>
          <cell r="G3347">
            <v>1</v>
          </cell>
        </row>
        <row r="3348">
          <cell r="A3348" t="str">
            <v>150001250-C30</v>
          </cell>
          <cell r="B3348" t="str">
            <v>150001250</v>
          </cell>
          <cell r="C3348" t="str">
            <v>C30</v>
          </cell>
          <cell r="D3348" t="str">
            <v>UN</v>
          </cell>
          <cell r="E3348" t="str">
            <v>HAWA</v>
          </cell>
          <cell r="F3348" t="str">
            <v>350</v>
          </cell>
          <cell r="G3348">
            <v>30</v>
          </cell>
        </row>
        <row r="3349">
          <cell r="A3349" t="str">
            <v>150001250-UN</v>
          </cell>
          <cell r="B3349" t="str">
            <v>150001250</v>
          </cell>
          <cell r="C3349" t="str">
            <v>UN</v>
          </cell>
          <cell r="D3349" t="str">
            <v>UN</v>
          </cell>
          <cell r="E3349" t="str">
            <v>HAWA</v>
          </cell>
          <cell r="F3349" t="str">
            <v>350</v>
          </cell>
          <cell r="G3349">
            <v>1</v>
          </cell>
        </row>
        <row r="3350">
          <cell r="A3350" t="str">
            <v>150001266-C12</v>
          </cell>
          <cell r="B3350" t="str">
            <v>150001266</v>
          </cell>
          <cell r="C3350" t="str">
            <v>C12</v>
          </cell>
          <cell r="D3350" t="str">
            <v>UN</v>
          </cell>
          <cell r="E3350" t="str">
            <v>HAWA</v>
          </cell>
          <cell r="F3350" t="str">
            <v>350</v>
          </cell>
          <cell r="G3350">
            <v>12</v>
          </cell>
        </row>
        <row r="3351">
          <cell r="A3351" t="str">
            <v>150001266-UN</v>
          </cell>
          <cell r="B3351" t="str">
            <v>150001266</v>
          </cell>
          <cell r="C3351" t="str">
            <v>UN</v>
          </cell>
          <cell r="D3351" t="str">
            <v>UN</v>
          </cell>
          <cell r="E3351" t="str">
            <v>HAWA</v>
          </cell>
          <cell r="F3351" t="str">
            <v>350</v>
          </cell>
          <cell r="G3351">
            <v>1</v>
          </cell>
        </row>
        <row r="3352">
          <cell r="A3352" t="str">
            <v>150001309-D25</v>
          </cell>
          <cell r="B3352" t="str">
            <v>150001309</v>
          </cell>
          <cell r="C3352" t="str">
            <v>D25</v>
          </cell>
          <cell r="D3352" t="str">
            <v>UN</v>
          </cell>
          <cell r="E3352" t="str">
            <v>HAWA</v>
          </cell>
          <cell r="F3352" t="str">
            <v>350</v>
          </cell>
          <cell r="G3352">
            <v>25</v>
          </cell>
        </row>
        <row r="3353">
          <cell r="A3353" t="str">
            <v>150001309-UN</v>
          </cell>
          <cell r="B3353" t="str">
            <v>150001309</v>
          </cell>
          <cell r="C3353" t="str">
            <v>UN</v>
          </cell>
          <cell r="D3353" t="str">
            <v>UN</v>
          </cell>
          <cell r="E3353" t="str">
            <v>HAWA</v>
          </cell>
          <cell r="F3353" t="str">
            <v>350</v>
          </cell>
          <cell r="G3353">
            <v>1</v>
          </cell>
        </row>
        <row r="3354">
          <cell r="A3354" t="str">
            <v>150001407-C05</v>
          </cell>
          <cell r="B3354" t="str">
            <v>150001407</v>
          </cell>
          <cell r="C3354" t="str">
            <v>C05</v>
          </cell>
          <cell r="D3354" t="str">
            <v>UN</v>
          </cell>
          <cell r="E3354" t="str">
            <v>HAWA</v>
          </cell>
          <cell r="F3354" t="str">
            <v>350</v>
          </cell>
          <cell r="G3354">
            <v>5</v>
          </cell>
        </row>
        <row r="3355">
          <cell r="A3355" t="str">
            <v>150001407-UN</v>
          </cell>
          <cell r="B3355" t="str">
            <v>150001407</v>
          </cell>
          <cell r="C3355" t="str">
            <v>UN</v>
          </cell>
          <cell r="D3355" t="str">
            <v>UN</v>
          </cell>
          <cell r="E3355" t="str">
            <v>HAWA</v>
          </cell>
          <cell r="F3355" t="str">
            <v>350</v>
          </cell>
          <cell r="G3355">
            <v>1</v>
          </cell>
        </row>
        <row r="3356">
          <cell r="A3356" t="str">
            <v>150001436-C24</v>
          </cell>
          <cell r="B3356" t="str">
            <v>150001436</v>
          </cell>
          <cell r="C3356" t="str">
            <v>C24</v>
          </cell>
          <cell r="D3356" t="str">
            <v>UN</v>
          </cell>
          <cell r="E3356" t="str">
            <v>HAWA</v>
          </cell>
          <cell r="F3356" t="str">
            <v>350</v>
          </cell>
          <cell r="G3356">
            <v>24</v>
          </cell>
        </row>
        <row r="3357">
          <cell r="A3357" t="str">
            <v>150001436-UN</v>
          </cell>
          <cell r="B3357" t="str">
            <v>150001436</v>
          </cell>
          <cell r="C3357" t="str">
            <v>UN</v>
          </cell>
          <cell r="D3357" t="str">
            <v>UN</v>
          </cell>
          <cell r="E3357" t="str">
            <v>HAWA</v>
          </cell>
          <cell r="F3357" t="str">
            <v>350</v>
          </cell>
          <cell r="G3357">
            <v>1</v>
          </cell>
        </row>
        <row r="3358">
          <cell r="A3358" t="str">
            <v>150001437-C24</v>
          </cell>
          <cell r="B3358" t="str">
            <v>150001437</v>
          </cell>
          <cell r="C3358" t="str">
            <v>C24</v>
          </cell>
          <cell r="D3358" t="str">
            <v>UN</v>
          </cell>
          <cell r="E3358" t="str">
            <v>HAWA</v>
          </cell>
          <cell r="F3358" t="str">
            <v>350</v>
          </cell>
          <cell r="G3358">
            <v>24</v>
          </cell>
        </row>
        <row r="3359">
          <cell r="A3359" t="str">
            <v>150001437-UN</v>
          </cell>
          <cell r="B3359" t="str">
            <v>150001437</v>
          </cell>
          <cell r="C3359" t="str">
            <v>UN</v>
          </cell>
          <cell r="D3359" t="str">
            <v>UN</v>
          </cell>
          <cell r="E3359" t="str">
            <v>HAWA</v>
          </cell>
          <cell r="F3359" t="str">
            <v>350</v>
          </cell>
          <cell r="G3359">
            <v>1</v>
          </cell>
        </row>
        <row r="3360">
          <cell r="A3360" t="str">
            <v>150001445-C02</v>
          </cell>
          <cell r="B3360" t="str">
            <v>150001445</v>
          </cell>
          <cell r="C3360" t="str">
            <v>C02</v>
          </cell>
          <cell r="D3360" t="str">
            <v>UN</v>
          </cell>
          <cell r="E3360" t="str">
            <v>HAWA</v>
          </cell>
          <cell r="F3360" t="str">
            <v>120</v>
          </cell>
          <cell r="G3360">
            <v>2</v>
          </cell>
        </row>
        <row r="3361">
          <cell r="A3361" t="str">
            <v>150001445-UN</v>
          </cell>
          <cell r="B3361" t="str">
            <v>150001445</v>
          </cell>
          <cell r="C3361" t="str">
            <v>UN</v>
          </cell>
          <cell r="D3361" t="str">
            <v>UN</v>
          </cell>
          <cell r="E3361" t="str">
            <v>HAWA</v>
          </cell>
          <cell r="F3361" t="str">
            <v>120</v>
          </cell>
          <cell r="G3361">
            <v>1</v>
          </cell>
        </row>
        <row r="3362">
          <cell r="A3362" t="str">
            <v>150001530-C12</v>
          </cell>
          <cell r="B3362" t="str">
            <v>150001530</v>
          </cell>
          <cell r="C3362" t="str">
            <v>C12</v>
          </cell>
          <cell r="D3362" t="str">
            <v>UN</v>
          </cell>
          <cell r="E3362" t="str">
            <v>HAWA</v>
          </cell>
          <cell r="F3362" t="str">
            <v>350</v>
          </cell>
          <cell r="G3362">
            <v>12</v>
          </cell>
        </row>
        <row r="3363">
          <cell r="A3363" t="str">
            <v>150001530-UN</v>
          </cell>
          <cell r="B3363" t="str">
            <v>150001530</v>
          </cell>
          <cell r="C3363" t="str">
            <v>UN</v>
          </cell>
          <cell r="D3363" t="str">
            <v>UN</v>
          </cell>
          <cell r="E3363" t="str">
            <v>HAWA</v>
          </cell>
          <cell r="F3363" t="str">
            <v>350</v>
          </cell>
          <cell r="G3363">
            <v>1</v>
          </cell>
        </row>
        <row r="3364">
          <cell r="A3364" t="str">
            <v>150001548-C06</v>
          </cell>
          <cell r="B3364" t="str">
            <v>150001548</v>
          </cell>
          <cell r="C3364" t="str">
            <v>C06</v>
          </cell>
          <cell r="D3364" t="str">
            <v>UN</v>
          </cell>
          <cell r="E3364" t="str">
            <v>HAWA</v>
          </cell>
          <cell r="F3364" t="str">
            <v>350</v>
          </cell>
          <cell r="G3364">
            <v>120</v>
          </cell>
        </row>
        <row r="3365">
          <cell r="A3365" t="str">
            <v>150001548-D20</v>
          </cell>
          <cell r="B3365" t="str">
            <v>150001548</v>
          </cell>
          <cell r="C3365" t="str">
            <v>D20</v>
          </cell>
          <cell r="D3365" t="str">
            <v>UN</v>
          </cell>
          <cell r="E3365" t="str">
            <v>HAWA</v>
          </cell>
          <cell r="F3365" t="str">
            <v>350</v>
          </cell>
          <cell r="G3365">
            <v>20</v>
          </cell>
        </row>
        <row r="3366">
          <cell r="A3366" t="str">
            <v>150001548-UN</v>
          </cell>
          <cell r="B3366" t="str">
            <v>150001548</v>
          </cell>
          <cell r="C3366" t="str">
            <v>UN</v>
          </cell>
          <cell r="D3366" t="str">
            <v>UN</v>
          </cell>
          <cell r="E3366" t="str">
            <v>HAWA</v>
          </cell>
          <cell r="F3366" t="str">
            <v>350</v>
          </cell>
          <cell r="G3366">
            <v>1</v>
          </cell>
        </row>
        <row r="3367">
          <cell r="A3367" t="str">
            <v>150001549-C06</v>
          </cell>
          <cell r="B3367" t="str">
            <v>150001549</v>
          </cell>
          <cell r="C3367" t="str">
            <v>C06</v>
          </cell>
          <cell r="D3367" t="str">
            <v>UN</v>
          </cell>
          <cell r="E3367" t="str">
            <v>HAWA</v>
          </cell>
          <cell r="F3367" t="str">
            <v>350</v>
          </cell>
          <cell r="G3367">
            <v>120</v>
          </cell>
        </row>
        <row r="3368">
          <cell r="A3368" t="str">
            <v>150001549-D20</v>
          </cell>
          <cell r="B3368" t="str">
            <v>150001549</v>
          </cell>
          <cell r="C3368" t="str">
            <v>D20</v>
          </cell>
          <cell r="D3368" t="str">
            <v>UN</v>
          </cell>
          <cell r="E3368" t="str">
            <v>HAWA</v>
          </cell>
          <cell r="F3368" t="str">
            <v>350</v>
          </cell>
          <cell r="G3368">
            <v>20</v>
          </cell>
        </row>
        <row r="3369">
          <cell r="A3369" t="str">
            <v>150001549-UN</v>
          </cell>
          <cell r="B3369" t="str">
            <v>150001549</v>
          </cell>
          <cell r="C3369" t="str">
            <v>UN</v>
          </cell>
          <cell r="D3369" t="str">
            <v>UN</v>
          </cell>
          <cell r="E3369" t="str">
            <v>HAWA</v>
          </cell>
          <cell r="F3369" t="str">
            <v>350</v>
          </cell>
          <cell r="G3369">
            <v>1</v>
          </cell>
        </row>
        <row r="3370">
          <cell r="A3370" t="str">
            <v>150001593-C12</v>
          </cell>
          <cell r="B3370" t="str">
            <v>150001593</v>
          </cell>
          <cell r="C3370" t="str">
            <v>C12</v>
          </cell>
          <cell r="D3370" t="str">
            <v>UN</v>
          </cell>
          <cell r="E3370" t="str">
            <v>HAWA</v>
          </cell>
          <cell r="F3370" t="str">
            <v>350</v>
          </cell>
          <cell r="G3370">
            <v>12</v>
          </cell>
        </row>
        <row r="3371">
          <cell r="A3371" t="str">
            <v>150001593-UN</v>
          </cell>
          <cell r="B3371" t="str">
            <v>150001593</v>
          </cell>
          <cell r="C3371" t="str">
            <v>UN</v>
          </cell>
          <cell r="D3371" t="str">
            <v>UN</v>
          </cell>
          <cell r="E3371" t="str">
            <v>HAWA</v>
          </cell>
          <cell r="F3371" t="str">
            <v>350</v>
          </cell>
          <cell r="G3371">
            <v>1</v>
          </cell>
        </row>
        <row r="3372">
          <cell r="A3372" t="str">
            <v>150001624-C10</v>
          </cell>
          <cell r="B3372" t="str">
            <v>150001624</v>
          </cell>
          <cell r="C3372" t="str">
            <v>C10</v>
          </cell>
          <cell r="D3372" t="str">
            <v>UN</v>
          </cell>
          <cell r="E3372" t="str">
            <v>HAWA</v>
          </cell>
          <cell r="F3372" t="str">
            <v>350</v>
          </cell>
          <cell r="G3372">
            <v>10</v>
          </cell>
        </row>
        <row r="3373">
          <cell r="A3373" t="str">
            <v>150001624-UN</v>
          </cell>
          <cell r="B3373" t="str">
            <v>150001624</v>
          </cell>
          <cell r="C3373" t="str">
            <v>UN</v>
          </cell>
          <cell r="D3373" t="str">
            <v>UN</v>
          </cell>
          <cell r="E3373" t="str">
            <v>HAWA</v>
          </cell>
          <cell r="F3373" t="str">
            <v>350</v>
          </cell>
          <cell r="G3373">
            <v>1</v>
          </cell>
        </row>
        <row r="3374">
          <cell r="A3374" t="str">
            <v>150001689-C60</v>
          </cell>
          <cell r="B3374" t="str">
            <v>150001689</v>
          </cell>
          <cell r="C3374" t="str">
            <v>C60</v>
          </cell>
          <cell r="D3374" t="str">
            <v>UN</v>
          </cell>
          <cell r="E3374" t="str">
            <v>HAWA</v>
          </cell>
          <cell r="F3374" t="str">
            <v>350</v>
          </cell>
          <cell r="G3374">
            <v>60</v>
          </cell>
        </row>
        <row r="3375">
          <cell r="A3375" t="str">
            <v>150001689-UN</v>
          </cell>
          <cell r="B3375" t="str">
            <v>150001689</v>
          </cell>
          <cell r="C3375" t="str">
            <v>UN</v>
          </cell>
          <cell r="D3375" t="str">
            <v>UN</v>
          </cell>
          <cell r="E3375" t="str">
            <v>HAWA</v>
          </cell>
          <cell r="F3375" t="str">
            <v>350</v>
          </cell>
          <cell r="G3375">
            <v>1</v>
          </cell>
        </row>
        <row r="3376">
          <cell r="A3376" t="str">
            <v>150001690-C60</v>
          </cell>
          <cell r="B3376" t="str">
            <v>150001690</v>
          </cell>
          <cell r="C3376" t="str">
            <v>C60</v>
          </cell>
          <cell r="D3376" t="str">
            <v>UN</v>
          </cell>
          <cell r="E3376" t="str">
            <v>HAWA</v>
          </cell>
          <cell r="F3376" t="str">
            <v>280</v>
          </cell>
          <cell r="G3376">
            <v>60</v>
          </cell>
        </row>
        <row r="3377">
          <cell r="A3377" t="str">
            <v>150001690-UN</v>
          </cell>
          <cell r="B3377" t="str">
            <v>150001690</v>
          </cell>
          <cell r="C3377" t="str">
            <v>UN</v>
          </cell>
          <cell r="D3377" t="str">
            <v>UN</v>
          </cell>
          <cell r="E3377" t="str">
            <v>HAWA</v>
          </cell>
          <cell r="F3377" t="str">
            <v>280</v>
          </cell>
          <cell r="G3377">
            <v>1</v>
          </cell>
        </row>
        <row r="3378">
          <cell r="A3378" t="str">
            <v>150001692-C02</v>
          </cell>
          <cell r="B3378" t="str">
            <v>150001692</v>
          </cell>
          <cell r="C3378" t="str">
            <v>C02</v>
          </cell>
          <cell r="D3378" t="str">
            <v>UN</v>
          </cell>
          <cell r="E3378" t="str">
            <v>HAWA</v>
          </cell>
          <cell r="F3378" t="str">
            <v>120</v>
          </cell>
          <cell r="G3378">
            <v>2</v>
          </cell>
        </row>
        <row r="3379">
          <cell r="A3379" t="str">
            <v>150001692-UN</v>
          </cell>
          <cell r="B3379" t="str">
            <v>150001692</v>
          </cell>
          <cell r="C3379" t="str">
            <v>UN</v>
          </cell>
          <cell r="D3379" t="str">
            <v>UN</v>
          </cell>
          <cell r="E3379" t="str">
            <v>HAWA</v>
          </cell>
          <cell r="F3379" t="str">
            <v>120</v>
          </cell>
          <cell r="G3379">
            <v>1</v>
          </cell>
        </row>
        <row r="3380">
          <cell r="A3380" t="str">
            <v>150001710-C15</v>
          </cell>
          <cell r="B3380" t="str">
            <v>150001710</v>
          </cell>
          <cell r="C3380" t="str">
            <v>C15</v>
          </cell>
          <cell r="D3380" t="str">
            <v>UN</v>
          </cell>
          <cell r="E3380" t="str">
            <v>HAWA</v>
          </cell>
          <cell r="F3380" t="str">
            <v>350</v>
          </cell>
          <cell r="G3380">
            <v>15</v>
          </cell>
        </row>
        <row r="3381">
          <cell r="A3381" t="str">
            <v>150001710-UN</v>
          </cell>
          <cell r="B3381" t="str">
            <v>150001710</v>
          </cell>
          <cell r="C3381" t="str">
            <v>UN</v>
          </cell>
          <cell r="D3381" t="str">
            <v>UN</v>
          </cell>
          <cell r="E3381" t="str">
            <v>HAWA</v>
          </cell>
          <cell r="F3381" t="str">
            <v>350</v>
          </cell>
          <cell r="G3381">
            <v>1</v>
          </cell>
        </row>
        <row r="3382">
          <cell r="A3382" t="str">
            <v>150001718-D12</v>
          </cell>
          <cell r="B3382" t="str">
            <v>150001718</v>
          </cell>
          <cell r="C3382" t="str">
            <v>D12</v>
          </cell>
          <cell r="D3382" t="str">
            <v>UN</v>
          </cell>
          <cell r="E3382" t="str">
            <v>HAWA</v>
          </cell>
          <cell r="F3382" t="str">
            <v>350</v>
          </cell>
          <cell r="G3382">
            <v>12</v>
          </cell>
        </row>
        <row r="3383">
          <cell r="A3383" t="str">
            <v>150001718-UN</v>
          </cell>
          <cell r="B3383" t="str">
            <v>150001718</v>
          </cell>
          <cell r="C3383" t="str">
            <v>UN</v>
          </cell>
          <cell r="D3383" t="str">
            <v>UN</v>
          </cell>
          <cell r="E3383" t="str">
            <v>HAWA</v>
          </cell>
          <cell r="F3383" t="str">
            <v>350</v>
          </cell>
          <cell r="G3383">
            <v>1</v>
          </cell>
        </row>
        <row r="3384">
          <cell r="A3384" t="str">
            <v>150001720-C10</v>
          </cell>
          <cell r="B3384" t="str">
            <v>150001720</v>
          </cell>
          <cell r="C3384" t="str">
            <v>C10</v>
          </cell>
          <cell r="D3384" t="str">
            <v>UN</v>
          </cell>
          <cell r="E3384" t="str">
            <v>HAWA</v>
          </cell>
          <cell r="F3384" t="str">
            <v>350</v>
          </cell>
          <cell r="G3384">
            <v>10</v>
          </cell>
        </row>
        <row r="3385">
          <cell r="A3385" t="str">
            <v>150001720-D12</v>
          </cell>
          <cell r="B3385" t="str">
            <v>150001720</v>
          </cell>
          <cell r="C3385" t="str">
            <v>D12</v>
          </cell>
          <cell r="D3385" t="str">
            <v>UN</v>
          </cell>
          <cell r="E3385" t="str">
            <v>HAWA</v>
          </cell>
          <cell r="F3385" t="str">
            <v>350</v>
          </cell>
          <cell r="G3385">
            <v>12</v>
          </cell>
        </row>
        <row r="3386">
          <cell r="A3386" t="str">
            <v>150001720-UN</v>
          </cell>
          <cell r="B3386" t="str">
            <v>150001720</v>
          </cell>
          <cell r="C3386" t="str">
            <v>UN</v>
          </cell>
          <cell r="D3386" t="str">
            <v>UN</v>
          </cell>
          <cell r="E3386" t="str">
            <v>HAWA</v>
          </cell>
          <cell r="F3386" t="str">
            <v>350</v>
          </cell>
          <cell r="G3386">
            <v>1</v>
          </cell>
        </row>
        <row r="3387">
          <cell r="A3387" t="str">
            <v>150001739-C10</v>
          </cell>
          <cell r="B3387" t="str">
            <v>150001739</v>
          </cell>
          <cell r="C3387" t="str">
            <v>C10</v>
          </cell>
          <cell r="D3387" t="str">
            <v>UN</v>
          </cell>
          <cell r="E3387" t="str">
            <v>HAWA</v>
          </cell>
          <cell r="F3387" t="str">
            <v>350</v>
          </cell>
          <cell r="G3387">
            <v>200</v>
          </cell>
        </row>
        <row r="3388">
          <cell r="A3388" t="str">
            <v>150001739-D20</v>
          </cell>
          <cell r="B3388" t="str">
            <v>150001739</v>
          </cell>
          <cell r="C3388" t="str">
            <v>D20</v>
          </cell>
          <cell r="D3388" t="str">
            <v>UN</v>
          </cell>
          <cell r="E3388" t="str">
            <v>HAWA</v>
          </cell>
          <cell r="F3388" t="str">
            <v>350</v>
          </cell>
          <cell r="G3388">
            <v>20</v>
          </cell>
        </row>
        <row r="3389">
          <cell r="A3389" t="str">
            <v>150001739-UN</v>
          </cell>
          <cell r="B3389" t="str">
            <v>150001739</v>
          </cell>
          <cell r="C3389" t="str">
            <v>UN</v>
          </cell>
          <cell r="D3389" t="str">
            <v>UN</v>
          </cell>
          <cell r="E3389" t="str">
            <v>HAWA</v>
          </cell>
          <cell r="F3389" t="str">
            <v>350</v>
          </cell>
          <cell r="G3389">
            <v>1</v>
          </cell>
        </row>
        <row r="3390">
          <cell r="A3390" t="str">
            <v>150001743-C36</v>
          </cell>
          <cell r="B3390" t="str">
            <v>150001743</v>
          </cell>
          <cell r="C3390" t="str">
            <v>C36</v>
          </cell>
          <cell r="D3390" t="str">
            <v>UN</v>
          </cell>
          <cell r="E3390" t="str">
            <v>HAWA</v>
          </cell>
          <cell r="F3390" t="str">
            <v>350</v>
          </cell>
          <cell r="G3390">
            <v>36</v>
          </cell>
        </row>
        <row r="3391">
          <cell r="A3391" t="str">
            <v>150001743-UN</v>
          </cell>
          <cell r="B3391" t="str">
            <v>150001743</v>
          </cell>
          <cell r="C3391" t="str">
            <v>UN</v>
          </cell>
          <cell r="D3391" t="str">
            <v>UN</v>
          </cell>
          <cell r="E3391" t="str">
            <v>HAWA</v>
          </cell>
          <cell r="F3391" t="str">
            <v>350</v>
          </cell>
          <cell r="G3391">
            <v>1</v>
          </cell>
        </row>
        <row r="3392">
          <cell r="A3392" t="str">
            <v>150001747-C35</v>
          </cell>
          <cell r="B3392" t="str">
            <v>150001747</v>
          </cell>
          <cell r="C3392" t="str">
            <v>C35</v>
          </cell>
          <cell r="D3392" t="str">
            <v>UN</v>
          </cell>
          <cell r="E3392" t="str">
            <v>HAWA</v>
          </cell>
          <cell r="F3392" t="str">
            <v>350</v>
          </cell>
          <cell r="G3392">
            <v>35</v>
          </cell>
        </row>
        <row r="3393">
          <cell r="A3393" t="str">
            <v>150001747-UN</v>
          </cell>
          <cell r="B3393" t="str">
            <v>150001747</v>
          </cell>
          <cell r="C3393" t="str">
            <v>UN</v>
          </cell>
          <cell r="D3393" t="str">
            <v>UN</v>
          </cell>
          <cell r="E3393" t="str">
            <v>HAWA</v>
          </cell>
          <cell r="F3393" t="str">
            <v>350</v>
          </cell>
          <cell r="G3393">
            <v>1</v>
          </cell>
        </row>
        <row r="3394">
          <cell r="A3394" t="str">
            <v>150001763-C10</v>
          </cell>
          <cell r="B3394" t="str">
            <v>150001763</v>
          </cell>
          <cell r="C3394" t="str">
            <v>C10</v>
          </cell>
          <cell r="D3394" t="str">
            <v>UN</v>
          </cell>
          <cell r="E3394" t="str">
            <v>HAWA</v>
          </cell>
          <cell r="F3394" t="str">
            <v>350</v>
          </cell>
          <cell r="G3394">
            <v>10</v>
          </cell>
        </row>
        <row r="3395">
          <cell r="A3395" t="str">
            <v>150001763-UN</v>
          </cell>
          <cell r="B3395" t="str">
            <v>150001763</v>
          </cell>
          <cell r="C3395" t="str">
            <v>UN</v>
          </cell>
          <cell r="D3395" t="str">
            <v>UN</v>
          </cell>
          <cell r="E3395" t="str">
            <v>HAWA</v>
          </cell>
          <cell r="F3395" t="str">
            <v>350</v>
          </cell>
          <cell r="G3395">
            <v>1</v>
          </cell>
        </row>
        <row r="3396">
          <cell r="A3396" t="str">
            <v>150001764-C10</v>
          </cell>
          <cell r="B3396" t="str">
            <v>150001764</v>
          </cell>
          <cell r="C3396" t="str">
            <v>C10</v>
          </cell>
          <cell r="D3396" t="str">
            <v>UN</v>
          </cell>
          <cell r="E3396" t="str">
            <v>HAWA</v>
          </cell>
          <cell r="F3396" t="str">
            <v>350</v>
          </cell>
          <cell r="G3396">
            <v>10</v>
          </cell>
        </row>
        <row r="3397">
          <cell r="A3397" t="str">
            <v>150001764-UN</v>
          </cell>
          <cell r="B3397" t="str">
            <v>150001764</v>
          </cell>
          <cell r="C3397" t="str">
            <v>UN</v>
          </cell>
          <cell r="D3397" t="str">
            <v>UN</v>
          </cell>
          <cell r="E3397" t="str">
            <v>HAWA</v>
          </cell>
          <cell r="F3397" t="str">
            <v>350</v>
          </cell>
          <cell r="G3397">
            <v>1</v>
          </cell>
        </row>
        <row r="3398">
          <cell r="A3398" t="str">
            <v>150001765-C20</v>
          </cell>
          <cell r="B3398" t="str">
            <v>150001765</v>
          </cell>
          <cell r="C3398" t="str">
            <v>C20</v>
          </cell>
          <cell r="D3398" t="str">
            <v>UN</v>
          </cell>
          <cell r="E3398" t="str">
            <v>HAWA</v>
          </cell>
          <cell r="F3398" t="str">
            <v>350</v>
          </cell>
          <cell r="G3398">
            <v>20</v>
          </cell>
        </row>
        <row r="3399">
          <cell r="A3399" t="str">
            <v>150001765-UN</v>
          </cell>
          <cell r="B3399" t="str">
            <v>150001765</v>
          </cell>
          <cell r="C3399" t="str">
            <v>UN</v>
          </cell>
          <cell r="D3399" t="str">
            <v>UN</v>
          </cell>
          <cell r="E3399" t="str">
            <v>HAWA</v>
          </cell>
          <cell r="F3399" t="str">
            <v>350</v>
          </cell>
          <cell r="G3399">
            <v>1</v>
          </cell>
        </row>
        <row r="3400">
          <cell r="A3400" t="str">
            <v>150001768-C14</v>
          </cell>
          <cell r="B3400" t="str">
            <v>150001768</v>
          </cell>
          <cell r="C3400" t="str">
            <v>C14</v>
          </cell>
          <cell r="D3400" t="str">
            <v>UN</v>
          </cell>
          <cell r="E3400" t="str">
            <v>HAWA</v>
          </cell>
          <cell r="F3400" t="str">
            <v>350</v>
          </cell>
          <cell r="G3400">
            <v>14</v>
          </cell>
        </row>
        <row r="3401">
          <cell r="A3401" t="str">
            <v>150001768-UN</v>
          </cell>
          <cell r="B3401" t="str">
            <v>150001768</v>
          </cell>
          <cell r="C3401" t="str">
            <v>UN</v>
          </cell>
          <cell r="D3401" t="str">
            <v>UN</v>
          </cell>
          <cell r="E3401" t="str">
            <v>HAWA</v>
          </cell>
          <cell r="F3401" t="str">
            <v>350</v>
          </cell>
          <cell r="G3401">
            <v>1</v>
          </cell>
        </row>
        <row r="3402">
          <cell r="A3402" t="str">
            <v>150001770-C12</v>
          </cell>
          <cell r="B3402" t="str">
            <v>150001770</v>
          </cell>
          <cell r="C3402" t="str">
            <v>C12</v>
          </cell>
          <cell r="D3402" t="str">
            <v>UN</v>
          </cell>
          <cell r="E3402" t="str">
            <v>HAWA</v>
          </cell>
          <cell r="F3402" t="str">
            <v>350</v>
          </cell>
          <cell r="G3402">
            <v>12</v>
          </cell>
        </row>
        <row r="3403">
          <cell r="A3403" t="str">
            <v>150001770-UN</v>
          </cell>
          <cell r="B3403" t="str">
            <v>150001770</v>
          </cell>
          <cell r="C3403" t="str">
            <v>UN</v>
          </cell>
          <cell r="D3403" t="str">
            <v>UN</v>
          </cell>
          <cell r="E3403" t="str">
            <v>HAWA</v>
          </cell>
          <cell r="F3403" t="str">
            <v>350</v>
          </cell>
          <cell r="G3403">
            <v>1</v>
          </cell>
        </row>
        <row r="3404">
          <cell r="A3404" t="str">
            <v>150001771-C05</v>
          </cell>
          <cell r="B3404" t="str">
            <v>150001771</v>
          </cell>
          <cell r="C3404" t="str">
            <v>C05</v>
          </cell>
          <cell r="D3404" t="str">
            <v>UN</v>
          </cell>
          <cell r="E3404" t="str">
            <v>HAWA</v>
          </cell>
          <cell r="F3404" t="str">
            <v>360</v>
          </cell>
          <cell r="G3404">
            <v>5</v>
          </cell>
        </row>
        <row r="3405">
          <cell r="A3405" t="str">
            <v>150001771-UN</v>
          </cell>
          <cell r="B3405" t="str">
            <v>150001771</v>
          </cell>
          <cell r="C3405" t="str">
            <v>UN</v>
          </cell>
          <cell r="D3405" t="str">
            <v>UN</v>
          </cell>
          <cell r="E3405" t="str">
            <v>HAWA</v>
          </cell>
          <cell r="F3405" t="str">
            <v>360</v>
          </cell>
          <cell r="G3405">
            <v>1</v>
          </cell>
        </row>
        <row r="3406">
          <cell r="A3406" t="str">
            <v>150001782-C24</v>
          </cell>
          <cell r="B3406" t="str">
            <v>150001782</v>
          </cell>
          <cell r="C3406" t="str">
            <v>C24</v>
          </cell>
          <cell r="D3406" t="str">
            <v>UN</v>
          </cell>
          <cell r="E3406" t="str">
            <v>HAWA</v>
          </cell>
          <cell r="F3406" t="str">
            <v>350</v>
          </cell>
          <cell r="G3406">
            <v>24</v>
          </cell>
        </row>
        <row r="3407">
          <cell r="A3407" t="str">
            <v>150001782-UN</v>
          </cell>
          <cell r="B3407" t="str">
            <v>150001782</v>
          </cell>
          <cell r="C3407" t="str">
            <v>UN</v>
          </cell>
          <cell r="D3407" t="str">
            <v>UN</v>
          </cell>
          <cell r="E3407" t="str">
            <v>HAWA</v>
          </cell>
          <cell r="F3407" t="str">
            <v>350</v>
          </cell>
          <cell r="G3407">
            <v>1</v>
          </cell>
        </row>
        <row r="3408">
          <cell r="A3408" t="str">
            <v>150001783-C24</v>
          </cell>
          <cell r="B3408" t="str">
            <v>150001783</v>
          </cell>
          <cell r="C3408" t="str">
            <v>C24</v>
          </cell>
          <cell r="D3408" t="str">
            <v>UN</v>
          </cell>
          <cell r="E3408" t="str">
            <v>HAWA</v>
          </cell>
          <cell r="F3408" t="str">
            <v>350</v>
          </cell>
          <cell r="G3408">
            <v>24</v>
          </cell>
        </row>
        <row r="3409">
          <cell r="A3409" t="str">
            <v>150001783-UN</v>
          </cell>
          <cell r="B3409" t="str">
            <v>150001783</v>
          </cell>
          <cell r="C3409" t="str">
            <v>UN</v>
          </cell>
          <cell r="D3409" t="str">
            <v>UN</v>
          </cell>
          <cell r="E3409" t="str">
            <v>HAWA</v>
          </cell>
          <cell r="F3409" t="str">
            <v>350</v>
          </cell>
          <cell r="G3409">
            <v>1</v>
          </cell>
        </row>
        <row r="3410">
          <cell r="A3410" t="str">
            <v>150001784-C24</v>
          </cell>
          <cell r="B3410" t="str">
            <v>150001784</v>
          </cell>
          <cell r="C3410" t="str">
            <v>C24</v>
          </cell>
          <cell r="D3410" t="str">
            <v>UN</v>
          </cell>
          <cell r="E3410" t="str">
            <v>HAWA</v>
          </cell>
          <cell r="F3410" t="str">
            <v>350</v>
          </cell>
          <cell r="G3410">
            <v>24</v>
          </cell>
        </row>
        <row r="3411">
          <cell r="A3411" t="str">
            <v>150001784-UN</v>
          </cell>
          <cell r="B3411" t="str">
            <v>150001784</v>
          </cell>
          <cell r="C3411" t="str">
            <v>UN</v>
          </cell>
          <cell r="D3411" t="str">
            <v>UN</v>
          </cell>
          <cell r="E3411" t="str">
            <v>HAWA</v>
          </cell>
          <cell r="F3411" t="str">
            <v>350</v>
          </cell>
          <cell r="G3411">
            <v>1</v>
          </cell>
        </row>
        <row r="3412">
          <cell r="A3412" t="str">
            <v>150001785-C24</v>
          </cell>
          <cell r="B3412" t="str">
            <v>150001785</v>
          </cell>
          <cell r="C3412" t="str">
            <v>C24</v>
          </cell>
          <cell r="D3412" t="str">
            <v>UN</v>
          </cell>
          <cell r="E3412" t="str">
            <v>HAWA</v>
          </cell>
          <cell r="F3412" t="str">
            <v>350</v>
          </cell>
          <cell r="G3412">
            <v>24</v>
          </cell>
        </row>
        <row r="3413">
          <cell r="A3413" t="str">
            <v>150001785-UN</v>
          </cell>
          <cell r="B3413" t="str">
            <v>150001785</v>
          </cell>
          <cell r="C3413" t="str">
            <v>UN</v>
          </cell>
          <cell r="D3413" t="str">
            <v>UN</v>
          </cell>
          <cell r="E3413" t="str">
            <v>HAWA</v>
          </cell>
          <cell r="F3413" t="str">
            <v>350</v>
          </cell>
          <cell r="G3413">
            <v>1</v>
          </cell>
        </row>
        <row r="3414">
          <cell r="A3414" t="str">
            <v>150001787-C06</v>
          </cell>
          <cell r="B3414" t="str">
            <v>150001787</v>
          </cell>
          <cell r="C3414" t="str">
            <v>C06</v>
          </cell>
          <cell r="D3414" t="str">
            <v>UN</v>
          </cell>
          <cell r="E3414" t="str">
            <v>HAWA</v>
          </cell>
          <cell r="F3414" t="str">
            <v>350</v>
          </cell>
          <cell r="G3414">
            <v>120</v>
          </cell>
        </row>
        <row r="3415">
          <cell r="A3415" t="str">
            <v>150001787-D20</v>
          </cell>
          <cell r="B3415" t="str">
            <v>150001787</v>
          </cell>
          <cell r="C3415" t="str">
            <v>D20</v>
          </cell>
          <cell r="D3415" t="str">
            <v>UN</v>
          </cell>
          <cell r="E3415" t="str">
            <v>HAWA</v>
          </cell>
          <cell r="F3415" t="str">
            <v>350</v>
          </cell>
          <cell r="G3415">
            <v>20</v>
          </cell>
        </row>
        <row r="3416">
          <cell r="A3416" t="str">
            <v>150001787-UN</v>
          </cell>
          <cell r="B3416" t="str">
            <v>150001787</v>
          </cell>
          <cell r="C3416" t="str">
            <v>UN</v>
          </cell>
          <cell r="D3416" t="str">
            <v>UN</v>
          </cell>
          <cell r="E3416" t="str">
            <v>HAWA</v>
          </cell>
          <cell r="F3416" t="str">
            <v>350</v>
          </cell>
          <cell r="G3416">
            <v>1</v>
          </cell>
        </row>
        <row r="3417">
          <cell r="A3417" t="str">
            <v>150001793-C18</v>
          </cell>
          <cell r="B3417" t="str">
            <v>150001793</v>
          </cell>
          <cell r="C3417" t="str">
            <v>C18</v>
          </cell>
          <cell r="D3417" t="str">
            <v>UN</v>
          </cell>
          <cell r="E3417" t="str">
            <v>HAWA</v>
          </cell>
          <cell r="F3417" t="str">
            <v>350</v>
          </cell>
          <cell r="G3417">
            <v>18</v>
          </cell>
        </row>
        <row r="3418">
          <cell r="A3418" t="str">
            <v>150001793-C20</v>
          </cell>
          <cell r="B3418" t="str">
            <v>150001793</v>
          </cell>
          <cell r="C3418" t="str">
            <v>C20</v>
          </cell>
          <cell r="D3418" t="str">
            <v>UN</v>
          </cell>
          <cell r="E3418" t="str">
            <v>HAWA</v>
          </cell>
          <cell r="F3418" t="str">
            <v>350</v>
          </cell>
          <cell r="G3418">
            <v>20</v>
          </cell>
        </row>
        <row r="3419">
          <cell r="A3419" t="str">
            <v>150001793-UN</v>
          </cell>
          <cell r="B3419" t="str">
            <v>150001793</v>
          </cell>
          <cell r="C3419" t="str">
            <v>UN</v>
          </cell>
          <cell r="D3419" t="str">
            <v>UN</v>
          </cell>
          <cell r="E3419" t="str">
            <v>HAWA</v>
          </cell>
          <cell r="F3419" t="str">
            <v>350</v>
          </cell>
          <cell r="G3419">
            <v>1</v>
          </cell>
        </row>
        <row r="3420">
          <cell r="A3420" t="str">
            <v>150001807-D05</v>
          </cell>
          <cell r="B3420" t="str">
            <v>150001807</v>
          </cell>
          <cell r="C3420" t="str">
            <v>D05</v>
          </cell>
          <cell r="D3420" t="str">
            <v>UN</v>
          </cell>
          <cell r="E3420" t="str">
            <v>HAWA</v>
          </cell>
          <cell r="F3420" t="str">
            <v>350</v>
          </cell>
          <cell r="G3420">
            <v>5</v>
          </cell>
        </row>
        <row r="3421">
          <cell r="A3421" t="str">
            <v>150001807-UN</v>
          </cell>
          <cell r="B3421" t="str">
            <v>150001807</v>
          </cell>
          <cell r="C3421" t="str">
            <v>UN</v>
          </cell>
          <cell r="D3421" t="str">
            <v>UN</v>
          </cell>
          <cell r="E3421" t="str">
            <v>HAWA</v>
          </cell>
          <cell r="F3421" t="str">
            <v>350</v>
          </cell>
          <cell r="G3421">
            <v>1</v>
          </cell>
        </row>
        <row r="3422">
          <cell r="A3422" t="str">
            <v>150001828-C06</v>
          </cell>
          <cell r="B3422" t="str">
            <v>150001828</v>
          </cell>
          <cell r="C3422" t="str">
            <v>C06</v>
          </cell>
          <cell r="D3422" t="str">
            <v>UN</v>
          </cell>
          <cell r="E3422" t="str">
            <v>HAWA</v>
          </cell>
          <cell r="F3422" t="str">
            <v>350</v>
          </cell>
          <cell r="G3422">
            <v>6</v>
          </cell>
        </row>
        <row r="3423">
          <cell r="A3423" t="str">
            <v>150001828-C10</v>
          </cell>
          <cell r="B3423" t="str">
            <v>150001828</v>
          </cell>
          <cell r="C3423" t="str">
            <v>C10</v>
          </cell>
          <cell r="D3423" t="str">
            <v>UN</v>
          </cell>
          <cell r="E3423" t="str">
            <v>HAWA</v>
          </cell>
          <cell r="F3423" t="str">
            <v>350</v>
          </cell>
          <cell r="G3423">
            <v>10</v>
          </cell>
        </row>
        <row r="3424">
          <cell r="A3424" t="str">
            <v>150001828-UN</v>
          </cell>
          <cell r="B3424" t="str">
            <v>150001828</v>
          </cell>
          <cell r="C3424" t="str">
            <v>UN</v>
          </cell>
          <cell r="D3424" t="str">
            <v>UN</v>
          </cell>
          <cell r="E3424" t="str">
            <v>HAWA</v>
          </cell>
          <cell r="F3424" t="str">
            <v>350</v>
          </cell>
          <cell r="G3424">
            <v>1</v>
          </cell>
        </row>
        <row r="3425">
          <cell r="A3425" t="str">
            <v>150001829-C32</v>
          </cell>
          <cell r="B3425" t="str">
            <v>150001829</v>
          </cell>
          <cell r="C3425" t="str">
            <v>C32</v>
          </cell>
          <cell r="D3425" t="str">
            <v>UN</v>
          </cell>
          <cell r="E3425" t="str">
            <v>HAWA</v>
          </cell>
          <cell r="F3425" t="str">
            <v>350</v>
          </cell>
          <cell r="G3425">
            <v>32</v>
          </cell>
        </row>
        <row r="3426">
          <cell r="A3426" t="str">
            <v>150001829-UN</v>
          </cell>
          <cell r="B3426" t="str">
            <v>150001829</v>
          </cell>
          <cell r="C3426" t="str">
            <v>UN</v>
          </cell>
          <cell r="D3426" t="str">
            <v>UN</v>
          </cell>
          <cell r="E3426" t="str">
            <v>HAWA</v>
          </cell>
          <cell r="F3426" t="str">
            <v>350</v>
          </cell>
          <cell r="G3426">
            <v>1</v>
          </cell>
        </row>
        <row r="3427">
          <cell r="A3427" t="str">
            <v>150001831-C48</v>
          </cell>
          <cell r="B3427" t="str">
            <v>150001831</v>
          </cell>
          <cell r="C3427" t="str">
            <v>C48</v>
          </cell>
          <cell r="D3427" t="str">
            <v>UN</v>
          </cell>
          <cell r="E3427" t="str">
            <v>HAWA</v>
          </cell>
          <cell r="F3427" t="str">
            <v>350</v>
          </cell>
          <cell r="G3427">
            <v>48</v>
          </cell>
        </row>
        <row r="3428">
          <cell r="A3428" t="str">
            <v>150001831-UN</v>
          </cell>
          <cell r="B3428" t="str">
            <v>150001831</v>
          </cell>
          <cell r="C3428" t="str">
            <v>UN</v>
          </cell>
          <cell r="D3428" t="str">
            <v>UN</v>
          </cell>
          <cell r="E3428" t="str">
            <v>HAWA</v>
          </cell>
          <cell r="F3428" t="str">
            <v>350</v>
          </cell>
          <cell r="G3428">
            <v>1</v>
          </cell>
        </row>
        <row r="3429">
          <cell r="A3429" t="str">
            <v>150001832-C35</v>
          </cell>
          <cell r="B3429" t="str">
            <v>150001832</v>
          </cell>
          <cell r="C3429" t="str">
            <v>C35</v>
          </cell>
          <cell r="D3429" t="str">
            <v>UN</v>
          </cell>
          <cell r="E3429" t="str">
            <v>HAWA</v>
          </cell>
          <cell r="F3429" t="str">
            <v>350</v>
          </cell>
          <cell r="G3429">
            <v>35</v>
          </cell>
        </row>
        <row r="3430">
          <cell r="A3430" t="str">
            <v>150001832-UN</v>
          </cell>
          <cell r="B3430" t="str">
            <v>150001832</v>
          </cell>
          <cell r="C3430" t="str">
            <v>UN</v>
          </cell>
          <cell r="D3430" t="str">
            <v>UN</v>
          </cell>
          <cell r="E3430" t="str">
            <v>HAWA</v>
          </cell>
          <cell r="F3430" t="str">
            <v>350</v>
          </cell>
          <cell r="G3430">
            <v>1</v>
          </cell>
        </row>
        <row r="3431">
          <cell r="A3431" t="str">
            <v>150001837-C27</v>
          </cell>
          <cell r="B3431" t="str">
            <v>150001837</v>
          </cell>
          <cell r="C3431" t="str">
            <v>C27</v>
          </cell>
          <cell r="D3431" t="str">
            <v>UN</v>
          </cell>
          <cell r="E3431" t="str">
            <v>HAWA</v>
          </cell>
          <cell r="F3431" t="str">
            <v>350</v>
          </cell>
          <cell r="G3431">
            <v>27</v>
          </cell>
        </row>
        <row r="3432">
          <cell r="A3432" t="str">
            <v>150001837-UN</v>
          </cell>
          <cell r="B3432" t="str">
            <v>150001837</v>
          </cell>
          <cell r="C3432" t="str">
            <v>UN</v>
          </cell>
          <cell r="D3432" t="str">
            <v>UN</v>
          </cell>
          <cell r="E3432" t="str">
            <v>HAWA</v>
          </cell>
          <cell r="F3432" t="str">
            <v>350</v>
          </cell>
          <cell r="G3432">
            <v>1</v>
          </cell>
        </row>
        <row r="3433">
          <cell r="A3433" t="str">
            <v>150001843-C12</v>
          </cell>
          <cell r="B3433" t="str">
            <v>150001843</v>
          </cell>
          <cell r="C3433" t="str">
            <v>C12</v>
          </cell>
          <cell r="D3433" t="str">
            <v>UN</v>
          </cell>
          <cell r="E3433" t="str">
            <v>HAWA</v>
          </cell>
          <cell r="F3433" t="str">
            <v>350</v>
          </cell>
          <cell r="G3433">
            <v>12</v>
          </cell>
        </row>
        <row r="3434">
          <cell r="A3434" t="str">
            <v>150001843-UN</v>
          </cell>
          <cell r="B3434" t="str">
            <v>150001843</v>
          </cell>
          <cell r="C3434" t="str">
            <v>UN</v>
          </cell>
          <cell r="D3434" t="str">
            <v>UN</v>
          </cell>
          <cell r="E3434" t="str">
            <v>HAWA</v>
          </cell>
          <cell r="F3434" t="str">
            <v>350</v>
          </cell>
          <cell r="G3434">
            <v>1</v>
          </cell>
        </row>
        <row r="3435">
          <cell r="A3435" t="str">
            <v>150001863-C10</v>
          </cell>
          <cell r="B3435" t="str">
            <v>150001863</v>
          </cell>
          <cell r="C3435" t="str">
            <v>C10</v>
          </cell>
          <cell r="D3435" t="str">
            <v>UN</v>
          </cell>
          <cell r="E3435" t="str">
            <v>HAWA</v>
          </cell>
          <cell r="F3435" t="str">
            <v>350</v>
          </cell>
          <cell r="G3435">
            <v>10</v>
          </cell>
        </row>
        <row r="3436">
          <cell r="A3436" t="str">
            <v>150001863-UN</v>
          </cell>
          <cell r="B3436" t="str">
            <v>150001863</v>
          </cell>
          <cell r="C3436" t="str">
            <v>UN</v>
          </cell>
          <cell r="D3436" t="str">
            <v>UN</v>
          </cell>
          <cell r="E3436" t="str">
            <v>HAWA</v>
          </cell>
          <cell r="F3436" t="str">
            <v>350</v>
          </cell>
          <cell r="G3436">
            <v>1</v>
          </cell>
        </row>
        <row r="3437">
          <cell r="A3437" t="str">
            <v>150001874-C40</v>
          </cell>
          <cell r="B3437" t="str">
            <v>150001874</v>
          </cell>
          <cell r="C3437" t="str">
            <v>C40</v>
          </cell>
          <cell r="D3437" t="str">
            <v>UN</v>
          </cell>
          <cell r="E3437" t="str">
            <v>HAWA</v>
          </cell>
          <cell r="F3437" t="str">
            <v>360</v>
          </cell>
          <cell r="G3437">
            <v>40</v>
          </cell>
        </row>
        <row r="3438">
          <cell r="A3438" t="str">
            <v>150001874-UN</v>
          </cell>
          <cell r="B3438" t="str">
            <v>150001874</v>
          </cell>
          <cell r="C3438" t="str">
            <v>UN</v>
          </cell>
          <cell r="D3438" t="str">
            <v>UN</v>
          </cell>
          <cell r="E3438" t="str">
            <v>HAWA</v>
          </cell>
          <cell r="F3438" t="str">
            <v>360</v>
          </cell>
          <cell r="G3438">
            <v>1</v>
          </cell>
        </row>
        <row r="3439">
          <cell r="A3439" t="str">
            <v>150001883-C02</v>
          </cell>
          <cell r="B3439" t="str">
            <v>150001883</v>
          </cell>
          <cell r="C3439" t="str">
            <v>C02</v>
          </cell>
          <cell r="D3439" t="str">
            <v>UN</v>
          </cell>
          <cell r="E3439" t="str">
            <v>HAWA</v>
          </cell>
          <cell r="F3439" t="str">
            <v>550</v>
          </cell>
          <cell r="G3439">
            <v>2</v>
          </cell>
        </row>
        <row r="3440">
          <cell r="A3440" t="str">
            <v>150001883-UN</v>
          </cell>
          <cell r="B3440" t="str">
            <v>150001883</v>
          </cell>
          <cell r="C3440" t="str">
            <v>UN</v>
          </cell>
          <cell r="D3440" t="str">
            <v>UN</v>
          </cell>
          <cell r="E3440" t="str">
            <v>HAWA</v>
          </cell>
          <cell r="F3440" t="str">
            <v>550</v>
          </cell>
          <cell r="G3440">
            <v>1</v>
          </cell>
        </row>
        <row r="3441">
          <cell r="A3441" t="str">
            <v>150001897-C30</v>
          </cell>
          <cell r="B3441" t="str">
            <v>150001897</v>
          </cell>
          <cell r="C3441" t="str">
            <v>C30</v>
          </cell>
          <cell r="D3441" t="str">
            <v>UN</v>
          </cell>
          <cell r="E3441" t="str">
            <v>HAWA</v>
          </cell>
          <cell r="F3441" t="str">
            <v>350</v>
          </cell>
          <cell r="G3441">
            <v>30</v>
          </cell>
        </row>
        <row r="3442">
          <cell r="A3442" t="str">
            <v>150001897-UN</v>
          </cell>
          <cell r="B3442" t="str">
            <v>150001897</v>
          </cell>
          <cell r="C3442" t="str">
            <v>UN</v>
          </cell>
          <cell r="D3442" t="str">
            <v>UN</v>
          </cell>
          <cell r="E3442" t="str">
            <v>HAWA</v>
          </cell>
          <cell r="F3442" t="str">
            <v>350</v>
          </cell>
          <cell r="G3442">
            <v>1</v>
          </cell>
        </row>
        <row r="3443">
          <cell r="A3443" t="str">
            <v>150001898-C24</v>
          </cell>
          <cell r="B3443" t="str">
            <v>150001898</v>
          </cell>
          <cell r="C3443" t="str">
            <v>C24</v>
          </cell>
          <cell r="D3443" t="str">
            <v>UN</v>
          </cell>
          <cell r="E3443" t="str">
            <v>HAWA</v>
          </cell>
          <cell r="F3443" t="str">
            <v>350</v>
          </cell>
          <cell r="G3443">
            <v>24</v>
          </cell>
        </row>
        <row r="3444">
          <cell r="A3444" t="str">
            <v>150001898-UN</v>
          </cell>
          <cell r="B3444" t="str">
            <v>150001898</v>
          </cell>
          <cell r="C3444" t="str">
            <v>UN</v>
          </cell>
          <cell r="D3444" t="str">
            <v>UN</v>
          </cell>
          <cell r="E3444" t="str">
            <v>HAWA</v>
          </cell>
          <cell r="F3444" t="str">
            <v>350</v>
          </cell>
          <cell r="G3444">
            <v>1</v>
          </cell>
        </row>
        <row r="3445">
          <cell r="A3445" t="str">
            <v>150001919-C26</v>
          </cell>
          <cell r="B3445" t="str">
            <v>150001919</v>
          </cell>
          <cell r="C3445" t="str">
            <v>C26</v>
          </cell>
          <cell r="D3445" t="str">
            <v>UN</v>
          </cell>
          <cell r="E3445" t="str">
            <v>HAWA</v>
          </cell>
          <cell r="F3445" t="str">
            <v>430</v>
          </cell>
          <cell r="G3445">
            <v>26</v>
          </cell>
        </row>
        <row r="3446">
          <cell r="A3446" t="str">
            <v>150001919-CJ</v>
          </cell>
          <cell r="B3446" t="str">
            <v>150001919</v>
          </cell>
          <cell r="C3446" t="str">
            <v>CJ</v>
          </cell>
          <cell r="D3446" t="str">
            <v>UN</v>
          </cell>
          <cell r="E3446" t="str">
            <v>HAWA</v>
          </cell>
          <cell r="F3446" t="str">
            <v>430</v>
          </cell>
          <cell r="G3446">
            <v>26</v>
          </cell>
        </row>
        <row r="3447">
          <cell r="A3447" t="str">
            <v>150001919-UN</v>
          </cell>
          <cell r="B3447" t="str">
            <v>150001919</v>
          </cell>
          <cell r="C3447" t="str">
            <v>UN</v>
          </cell>
          <cell r="D3447" t="str">
            <v>UN</v>
          </cell>
          <cell r="E3447" t="str">
            <v>HAWA</v>
          </cell>
          <cell r="F3447" t="str">
            <v>430</v>
          </cell>
          <cell r="G3447">
            <v>1</v>
          </cell>
        </row>
        <row r="3448">
          <cell r="A3448" t="str">
            <v>150001921-CJ</v>
          </cell>
          <cell r="B3448" t="str">
            <v>150001921</v>
          </cell>
          <cell r="C3448" t="str">
            <v>CJ</v>
          </cell>
          <cell r="D3448" t="str">
            <v>KG</v>
          </cell>
          <cell r="E3448" t="str">
            <v>HAWA</v>
          </cell>
          <cell r="F3448" t="str">
            <v>550</v>
          </cell>
          <cell r="G3448">
            <v>17</v>
          </cell>
        </row>
        <row r="3449">
          <cell r="A3449" t="str">
            <v>150001921-KG</v>
          </cell>
          <cell r="B3449" t="str">
            <v>150001921</v>
          </cell>
          <cell r="C3449" t="str">
            <v>KG</v>
          </cell>
          <cell r="D3449" t="str">
            <v>KG</v>
          </cell>
          <cell r="E3449" t="str">
            <v>HAWA</v>
          </cell>
          <cell r="F3449" t="str">
            <v>550</v>
          </cell>
          <cell r="G3449">
            <v>1</v>
          </cell>
        </row>
        <row r="3450">
          <cell r="A3450" t="str">
            <v>150001924-C20</v>
          </cell>
          <cell r="B3450" t="str">
            <v>150001924</v>
          </cell>
          <cell r="C3450" t="str">
            <v>C20</v>
          </cell>
          <cell r="D3450" t="str">
            <v>UN</v>
          </cell>
          <cell r="E3450" t="str">
            <v>HAWA</v>
          </cell>
          <cell r="F3450" t="str">
            <v>440</v>
          </cell>
          <cell r="G3450">
            <v>20</v>
          </cell>
        </row>
        <row r="3451">
          <cell r="A3451" t="str">
            <v>150001924-UN</v>
          </cell>
          <cell r="B3451" t="str">
            <v>150001924</v>
          </cell>
          <cell r="C3451" t="str">
            <v>UN</v>
          </cell>
          <cell r="D3451" t="str">
            <v>UN</v>
          </cell>
          <cell r="E3451" t="str">
            <v>HAWA</v>
          </cell>
          <cell r="F3451" t="str">
            <v>440</v>
          </cell>
          <cell r="G3451">
            <v>1</v>
          </cell>
        </row>
        <row r="3452">
          <cell r="A3452" t="str">
            <v>150001930-C10</v>
          </cell>
          <cell r="B3452" t="str">
            <v>150001930</v>
          </cell>
          <cell r="C3452" t="str">
            <v>C10</v>
          </cell>
          <cell r="D3452" t="str">
            <v>KG</v>
          </cell>
          <cell r="E3452" t="str">
            <v>HAWA</v>
          </cell>
          <cell r="F3452" t="str">
            <v>430</v>
          </cell>
          <cell r="G3452">
            <v>19</v>
          </cell>
        </row>
        <row r="3453">
          <cell r="A3453" t="str">
            <v>150001930-KG</v>
          </cell>
          <cell r="B3453" t="str">
            <v>150001930</v>
          </cell>
          <cell r="C3453" t="str">
            <v>KG</v>
          </cell>
          <cell r="D3453" t="str">
            <v>KG</v>
          </cell>
          <cell r="E3453" t="str">
            <v>HAWA</v>
          </cell>
          <cell r="F3453" t="str">
            <v>430</v>
          </cell>
          <cell r="G3453">
            <v>1</v>
          </cell>
        </row>
        <row r="3454">
          <cell r="A3454" t="str">
            <v>150001931-C06</v>
          </cell>
          <cell r="B3454" t="str">
            <v>150001931</v>
          </cell>
          <cell r="C3454" t="str">
            <v>C06</v>
          </cell>
          <cell r="D3454" t="str">
            <v>UN</v>
          </cell>
          <cell r="E3454" t="str">
            <v>HAWA</v>
          </cell>
          <cell r="F3454" t="str">
            <v>430</v>
          </cell>
          <cell r="G3454">
            <v>6</v>
          </cell>
        </row>
        <row r="3455">
          <cell r="A3455" t="str">
            <v>150001931-UN</v>
          </cell>
          <cell r="B3455" t="str">
            <v>150001931</v>
          </cell>
          <cell r="C3455" t="str">
            <v>UN</v>
          </cell>
          <cell r="D3455" t="str">
            <v>UN</v>
          </cell>
          <cell r="E3455" t="str">
            <v>HAWA</v>
          </cell>
          <cell r="F3455" t="str">
            <v>430</v>
          </cell>
          <cell r="G3455">
            <v>1</v>
          </cell>
        </row>
        <row r="3456">
          <cell r="A3456" t="str">
            <v>150001936-C10</v>
          </cell>
          <cell r="B3456" t="str">
            <v>150001936</v>
          </cell>
          <cell r="C3456" t="str">
            <v>C10</v>
          </cell>
          <cell r="D3456" t="str">
            <v>UN</v>
          </cell>
          <cell r="E3456" t="str">
            <v>HAWA</v>
          </cell>
          <cell r="F3456" t="str">
            <v>430</v>
          </cell>
          <cell r="G3456">
            <v>10</v>
          </cell>
        </row>
        <row r="3457">
          <cell r="A3457" t="str">
            <v>150001936-UN</v>
          </cell>
          <cell r="B3457" t="str">
            <v>150001936</v>
          </cell>
          <cell r="C3457" t="str">
            <v>UN</v>
          </cell>
          <cell r="D3457" t="str">
            <v>UN</v>
          </cell>
          <cell r="E3457" t="str">
            <v>HAWA</v>
          </cell>
          <cell r="F3457" t="str">
            <v>430</v>
          </cell>
          <cell r="G3457">
            <v>1</v>
          </cell>
        </row>
        <row r="3458">
          <cell r="A3458" t="str">
            <v>150001938-C05</v>
          </cell>
          <cell r="B3458" t="str">
            <v>150001938</v>
          </cell>
          <cell r="C3458" t="str">
            <v>C05</v>
          </cell>
          <cell r="D3458" t="str">
            <v>UN</v>
          </cell>
          <cell r="E3458" t="str">
            <v>HAWA</v>
          </cell>
          <cell r="F3458" t="str">
            <v>430</v>
          </cell>
          <cell r="G3458">
            <v>5</v>
          </cell>
        </row>
        <row r="3459">
          <cell r="A3459" t="str">
            <v>150001938-UN</v>
          </cell>
          <cell r="B3459" t="str">
            <v>150001938</v>
          </cell>
          <cell r="C3459" t="str">
            <v>UN</v>
          </cell>
          <cell r="D3459" t="str">
            <v>UN</v>
          </cell>
          <cell r="E3459" t="str">
            <v>HAWA</v>
          </cell>
          <cell r="F3459" t="str">
            <v>430</v>
          </cell>
          <cell r="G3459">
            <v>1</v>
          </cell>
        </row>
        <row r="3460">
          <cell r="A3460" t="str">
            <v>150001939-C05</v>
          </cell>
          <cell r="B3460" t="str">
            <v>150001939</v>
          </cell>
          <cell r="C3460" t="str">
            <v>C05</v>
          </cell>
          <cell r="D3460" t="str">
            <v>UN</v>
          </cell>
          <cell r="E3460" t="str">
            <v>HAWA</v>
          </cell>
          <cell r="F3460" t="str">
            <v>430</v>
          </cell>
          <cell r="G3460">
            <v>5</v>
          </cell>
        </row>
        <row r="3461">
          <cell r="A3461" t="str">
            <v>150001939-UN</v>
          </cell>
          <cell r="B3461" t="str">
            <v>150001939</v>
          </cell>
          <cell r="C3461" t="str">
            <v>UN</v>
          </cell>
          <cell r="D3461" t="str">
            <v>UN</v>
          </cell>
          <cell r="E3461" t="str">
            <v>HAWA</v>
          </cell>
          <cell r="F3461" t="str">
            <v>430</v>
          </cell>
          <cell r="G3461">
            <v>1</v>
          </cell>
        </row>
        <row r="3462">
          <cell r="A3462" t="str">
            <v>150001944-CJ</v>
          </cell>
          <cell r="B3462" t="str">
            <v>150001944</v>
          </cell>
          <cell r="C3462" t="str">
            <v>CJ</v>
          </cell>
          <cell r="D3462" t="str">
            <v>KG</v>
          </cell>
          <cell r="E3462" t="str">
            <v>HAWA</v>
          </cell>
          <cell r="F3462" t="str">
            <v>430</v>
          </cell>
          <cell r="G3462">
            <v>9</v>
          </cell>
        </row>
        <row r="3463">
          <cell r="A3463" t="str">
            <v>150001944-KG</v>
          </cell>
          <cell r="B3463" t="str">
            <v>150001944</v>
          </cell>
          <cell r="C3463" t="str">
            <v>KG</v>
          </cell>
          <cell r="D3463" t="str">
            <v>KG</v>
          </cell>
          <cell r="E3463" t="str">
            <v>HAWA</v>
          </cell>
          <cell r="F3463" t="str">
            <v>430</v>
          </cell>
          <cell r="G3463">
            <v>1</v>
          </cell>
        </row>
        <row r="3464">
          <cell r="A3464" t="str">
            <v>150001945-CJ</v>
          </cell>
          <cell r="B3464" t="str">
            <v>150001945</v>
          </cell>
          <cell r="C3464" t="str">
            <v>CJ</v>
          </cell>
          <cell r="D3464" t="str">
            <v>KG</v>
          </cell>
          <cell r="E3464" t="str">
            <v>HAWA</v>
          </cell>
          <cell r="F3464" t="str">
            <v>430</v>
          </cell>
          <cell r="G3464">
            <v>21</v>
          </cell>
        </row>
        <row r="3465">
          <cell r="A3465" t="str">
            <v>150001945-KG</v>
          </cell>
          <cell r="B3465" t="str">
            <v>150001945</v>
          </cell>
          <cell r="C3465" t="str">
            <v>KG</v>
          </cell>
          <cell r="D3465" t="str">
            <v>KG</v>
          </cell>
          <cell r="E3465" t="str">
            <v>HAWA</v>
          </cell>
          <cell r="F3465" t="str">
            <v>430</v>
          </cell>
          <cell r="G3465">
            <v>1</v>
          </cell>
        </row>
        <row r="3466">
          <cell r="A3466" t="str">
            <v>150001947-CJ</v>
          </cell>
          <cell r="B3466" t="str">
            <v>150001947</v>
          </cell>
          <cell r="C3466" t="str">
            <v>CJ</v>
          </cell>
          <cell r="D3466" t="str">
            <v>KG</v>
          </cell>
          <cell r="E3466" t="str">
            <v>HAWA</v>
          </cell>
          <cell r="F3466" t="str">
            <v>430</v>
          </cell>
          <cell r="G3466">
            <v>14</v>
          </cell>
        </row>
        <row r="3467">
          <cell r="A3467" t="str">
            <v>150001947-KG</v>
          </cell>
          <cell r="B3467" t="str">
            <v>150001947</v>
          </cell>
          <cell r="C3467" t="str">
            <v>KG</v>
          </cell>
          <cell r="D3467" t="str">
            <v>KG</v>
          </cell>
          <cell r="E3467" t="str">
            <v>HAWA</v>
          </cell>
          <cell r="F3467" t="str">
            <v>430</v>
          </cell>
          <cell r="G3467">
            <v>1</v>
          </cell>
        </row>
        <row r="3468">
          <cell r="A3468" t="str">
            <v>150001952-CJ</v>
          </cell>
          <cell r="B3468" t="str">
            <v>150001952</v>
          </cell>
          <cell r="C3468" t="str">
            <v>CJ</v>
          </cell>
          <cell r="D3468" t="str">
            <v>KG</v>
          </cell>
          <cell r="E3468" t="str">
            <v>HAWA</v>
          </cell>
          <cell r="F3468" t="str">
            <v>430</v>
          </cell>
          <cell r="G3468">
            <v>21</v>
          </cell>
        </row>
        <row r="3469">
          <cell r="A3469" t="str">
            <v>150001952-KG</v>
          </cell>
          <cell r="B3469" t="str">
            <v>150001952</v>
          </cell>
          <cell r="C3469" t="str">
            <v>KG</v>
          </cell>
          <cell r="D3469" t="str">
            <v>KG</v>
          </cell>
          <cell r="E3469" t="str">
            <v>HAWA</v>
          </cell>
          <cell r="F3469" t="str">
            <v>430</v>
          </cell>
          <cell r="G3469">
            <v>1</v>
          </cell>
        </row>
        <row r="3470">
          <cell r="A3470" t="str">
            <v>150001954-CJ</v>
          </cell>
          <cell r="B3470" t="str">
            <v>150001954</v>
          </cell>
          <cell r="C3470" t="str">
            <v>CJ</v>
          </cell>
          <cell r="D3470" t="str">
            <v>KG</v>
          </cell>
          <cell r="E3470" t="str">
            <v>HAWA</v>
          </cell>
          <cell r="F3470" t="str">
            <v>360</v>
          </cell>
          <cell r="G3470">
            <v>21</v>
          </cell>
        </row>
        <row r="3471">
          <cell r="A3471" t="str">
            <v>150001954-KG</v>
          </cell>
          <cell r="B3471" t="str">
            <v>150001954</v>
          </cell>
          <cell r="C3471" t="str">
            <v>KG</v>
          </cell>
          <cell r="D3471" t="str">
            <v>KG</v>
          </cell>
          <cell r="E3471" t="str">
            <v>HAWA</v>
          </cell>
          <cell r="F3471" t="str">
            <v>360</v>
          </cell>
          <cell r="G3471">
            <v>1</v>
          </cell>
        </row>
        <row r="3472">
          <cell r="A3472" t="str">
            <v>150001954-UN</v>
          </cell>
          <cell r="B3472" t="str">
            <v>150001954</v>
          </cell>
          <cell r="C3472" t="str">
            <v>UN</v>
          </cell>
          <cell r="D3472" t="str">
            <v>KG</v>
          </cell>
          <cell r="E3472" t="str">
            <v>HAWA</v>
          </cell>
          <cell r="F3472" t="str">
            <v>360</v>
          </cell>
          <cell r="G3472">
            <v>2</v>
          </cell>
        </row>
        <row r="3473">
          <cell r="A3473" t="str">
            <v>150001961-CJ</v>
          </cell>
          <cell r="B3473" t="str">
            <v>150001961</v>
          </cell>
          <cell r="C3473" t="str">
            <v>CJ</v>
          </cell>
          <cell r="D3473" t="str">
            <v>KG</v>
          </cell>
          <cell r="E3473" t="str">
            <v>HAWA</v>
          </cell>
          <cell r="F3473" t="str">
            <v>360</v>
          </cell>
          <cell r="G3473">
            <v>21</v>
          </cell>
        </row>
        <row r="3474">
          <cell r="A3474" t="str">
            <v>150001961-KG</v>
          </cell>
          <cell r="B3474" t="str">
            <v>150001961</v>
          </cell>
          <cell r="C3474" t="str">
            <v>KG</v>
          </cell>
          <cell r="D3474" t="str">
            <v>KG</v>
          </cell>
          <cell r="E3474" t="str">
            <v>HAWA</v>
          </cell>
          <cell r="F3474" t="str">
            <v>360</v>
          </cell>
          <cell r="G3474">
            <v>1</v>
          </cell>
        </row>
        <row r="3475">
          <cell r="A3475" t="str">
            <v>150001961-UN</v>
          </cell>
          <cell r="B3475" t="str">
            <v>150001961</v>
          </cell>
          <cell r="C3475" t="str">
            <v>UN</v>
          </cell>
          <cell r="D3475" t="str">
            <v>KG</v>
          </cell>
          <cell r="E3475" t="str">
            <v>HAWA</v>
          </cell>
          <cell r="F3475" t="str">
            <v>360</v>
          </cell>
          <cell r="G3475">
            <v>1</v>
          </cell>
        </row>
        <row r="3476">
          <cell r="A3476" t="str">
            <v>150001964-KG</v>
          </cell>
          <cell r="B3476" t="str">
            <v>150001964</v>
          </cell>
          <cell r="C3476" t="str">
            <v>KG</v>
          </cell>
          <cell r="D3476" t="str">
            <v>KG</v>
          </cell>
          <cell r="E3476" t="str">
            <v>HAWA</v>
          </cell>
          <cell r="F3476" t="str">
            <v>360</v>
          </cell>
          <cell r="G3476">
            <v>1</v>
          </cell>
        </row>
        <row r="3477">
          <cell r="A3477" t="str">
            <v>150001965-KG</v>
          </cell>
          <cell r="B3477" t="str">
            <v>150001965</v>
          </cell>
          <cell r="C3477" t="str">
            <v>KG</v>
          </cell>
          <cell r="D3477" t="str">
            <v>KG</v>
          </cell>
          <cell r="E3477" t="str">
            <v>HAWA</v>
          </cell>
          <cell r="F3477" t="str">
            <v>360</v>
          </cell>
          <cell r="G3477">
            <v>1</v>
          </cell>
        </row>
        <row r="3478">
          <cell r="A3478" t="str">
            <v>150001967-CJ</v>
          </cell>
          <cell r="B3478" t="str">
            <v>150001967</v>
          </cell>
          <cell r="C3478" t="str">
            <v>CJ</v>
          </cell>
          <cell r="D3478" t="str">
            <v>KG</v>
          </cell>
          <cell r="E3478" t="str">
            <v>HAWA</v>
          </cell>
          <cell r="F3478" t="str">
            <v>360</v>
          </cell>
          <cell r="G3478">
            <v>41</v>
          </cell>
        </row>
        <row r="3479">
          <cell r="A3479" t="str">
            <v>150001967-KG</v>
          </cell>
          <cell r="B3479" t="str">
            <v>150001967</v>
          </cell>
          <cell r="C3479" t="str">
            <v>KG</v>
          </cell>
          <cell r="D3479" t="str">
            <v>KG</v>
          </cell>
          <cell r="E3479" t="str">
            <v>HAWA</v>
          </cell>
          <cell r="F3479" t="str">
            <v>360</v>
          </cell>
          <cell r="G3479">
            <v>1</v>
          </cell>
        </row>
        <row r="3480">
          <cell r="A3480" t="str">
            <v>150001972-KG</v>
          </cell>
          <cell r="B3480" t="str">
            <v>150001972</v>
          </cell>
          <cell r="C3480" t="str">
            <v>KG</v>
          </cell>
          <cell r="D3480" t="str">
            <v>KG</v>
          </cell>
          <cell r="E3480" t="str">
            <v>HAWA</v>
          </cell>
          <cell r="F3480" t="str">
            <v>360</v>
          </cell>
          <cell r="G3480">
            <v>1</v>
          </cell>
        </row>
        <row r="3481">
          <cell r="A3481" t="str">
            <v>150001978-CJ</v>
          </cell>
          <cell r="B3481" t="str">
            <v>150001978</v>
          </cell>
          <cell r="C3481" t="str">
            <v>CJ</v>
          </cell>
          <cell r="D3481" t="str">
            <v>KG</v>
          </cell>
          <cell r="E3481" t="str">
            <v>HAWA</v>
          </cell>
          <cell r="F3481" t="str">
            <v>360</v>
          </cell>
          <cell r="G3481">
            <v>41</v>
          </cell>
        </row>
        <row r="3482">
          <cell r="A3482" t="str">
            <v>150001978-KG</v>
          </cell>
          <cell r="B3482" t="str">
            <v>150001978</v>
          </cell>
          <cell r="C3482" t="str">
            <v>KG</v>
          </cell>
          <cell r="D3482" t="str">
            <v>KG</v>
          </cell>
          <cell r="E3482" t="str">
            <v>HAWA</v>
          </cell>
          <cell r="F3482" t="str">
            <v>360</v>
          </cell>
          <cell r="G3482">
            <v>1</v>
          </cell>
        </row>
        <row r="3483">
          <cell r="A3483" t="str">
            <v>150001979-CJ</v>
          </cell>
          <cell r="B3483" t="str">
            <v>150001979</v>
          </cell>
          <cell r="C3483" t="str">
            <v>CJ</v>
          </cell>
          <cell r="D3483" t="str">
            <v>KG</v>
          </cell>
          <cell r="E3483" t="str">
            <v>HAWA</v>
          </cell>
          <cell r="F3483" t="str">
            <v>360</v>
          </cell>
          <cell r="G3483">
            <v>41</v>
          </cell>
        </row>
        <row r="3484">
          <cell r="A3484" t="str">
            <v>150001979-KG</v>
          </cell>
          <cell r="B3484" t="str">
            <v>150001979</v>
          </cell>
          <cell r="C3484" t="str">
            <v>KG</v>
          </cell>
          <cell r="D3484" t="str">
            <v>KG</v>
          </cell>
          <cell r="E3484" t="str">
            <v>HAWA</v>
          </cell>
          <cell r="F3484" t="str">
            <v>360</v>
          </cell>
          <cell r="G3484">
            <v>1</v>
          </cell>
        </row>
        <row r="3485">
          <cell r="A3485" t="str">
            <v>150001984-CJ</v>
          </cell>
          <cell r="B3485" t="str">
            <v>150001984</v>
          </cell>
          <cell r="C3485" t="str">
            <v>CJ</v>
          </cell>
          <cell r="D3485" t="str">
            <v>KG</v>
          </cell>
          <cell r="E3485" t="str">
            <v>HAWA</v>
          </cell>
          <cell r="F3485" t="str">
            <v>350</v>
          </cell>
          <cell r="G3485">
            <v>20</v>
          </cell>
        </row>
        <row r="3486">
          <cell r="A3486" t="str">
            <v>150001984-KG</v>
          </cell>
          <cell r="B3486" t="str">
            <v>150001984</v>
          </cell>
          <cell r="C3486" t="str">
            <v>KG</v>
          </cell>
          <cell r="D3486" t="str">
            <v>KG</v>
          </cell>
          <cell r="E3486" t="str">
            <v>HAWA</v>
          </cell>
          <cell r="F3486" t="str">
            <v>350</v>
          </cell>
          <cell r="G3486">
            <v>1</v>
          </cell>
        </row>
        <row r="3487">
          <cell r="A3487" t="str">
            <v>150001984-UN</v>
          </cell>
          <cell r="B3487" t="str">
            <v>150001984</v>
          </cell>
          <cell r="C3487" t="str">
            <v>UN</v>
          </cell>
          <cell r="D3487" t="str">
            <v>KG</v>
          </cell>
          <cell r="E3487" t="str">
            <v>HAWA</v>
          </cell>
          <cell r="F3487" t="str">
            <v>350</v>
          </cell>
          <cell r="G3487">
            <v>41</v>
          </cell>
        </row>
        <row r="3488">
          <cell r="A3488" t="str">
            <v>150001986-CJ</v>
          </cell>
          <cell r="B3488" t="str">
            <v>150001986</v>
          </cell>
          <cell r="C3488" t="str">
            <v>CJ</v>
          </cell>
          <cell r="D3488" t="str">
            <v>KG</v>
          </cell>
          <cell r="E3488" t="str">
            <v>HAWA</v>
          </cell>
          <cell r="F3488" t="str">
            <v>430</v>
          </cell>
          <cell r="G3488">
            <v>18</v>
          </cell>
        </row>
        <row r="3489">
          <cell r="A3489" t="str">
            <v>150001986-KG</v>
          </cell>
          <cell r="B3489" t="str">
            <v>150001986</v>
          </cell>
          <cell r="C3489" t="str">
            <v>KG</v>
          </cell>
          <cell r="D3489" t="str">
            <v>KG</v>
          </cell>
          <cell r="E3489" t="str">
            <v>HAWA</v>
          </cell>
          <cell r="F3489" t="str">
            <v>430</v>
          </cell>
          <cell r="G3489">
            <v>1</v>
          </cell>
        </row>
        <row r="3490">
          <cell r="A3490" t="str">
            <v>150001987-CJ</v>
          </cell>
          <cell r="B3490" t="str">
            <v>150001987</v>
          </cell>
          <cell r="C3490" t="str">
            <v>CJ</v>
          </cell>
          <cell r="D3490" t="str">
            <v>KG</v>
          </cell>
          <cell r="E3490" t="str">
            <v>HAWA</v>
          </cell>
          <cell r="F3490" t="str">
            <v>430</v>
          </cell>
          <cell r="G3490">
            <v>18</v>
          </cell>
        </row>
        <row r="3491">
          <cell r="A3491" t="str">
            <v>150001987-KG</v>
          </cell>
          <cell r="B3491" t="str">
            <v>150001987</v>
          </cell>
          <cell r="C3491" t="str">
            <v>KG</v>
          </cell>
          <cell r="D3491" t="str">
            <v>KG</v>
          </cell>
          <cell r="E3491" t="str">
            <v>HAWA</v>
          </cell>
          <cell r="F3491" t="str">
            <v>430</v>
          </cell>
          <cell r="G3491">
            <v>1</v>
          </cell>
        </row>
        <row r="3492">
          <cell r="A3492" t="str">
            <v>150001993-CJ</v>
          </cell>
          <cell r="B3492" t="str">
            <v>150001993</v>
          </cell>
          <cell r="C3492" t="str">
            <v>CJ</v>
          </cell>
          <cell r="D3492" t="str">
            <v>KG</v>
          </cell>
          <cell r="E3492" t="str">
            <v>HAWA</v>
          </cell>
          <cell r="F3492" t="str">
            <v>430</v>
          </cell>
          <cell r="G3492">
            <v>20</v>
          </cell>
        </row>
        <row r="3493">
          <cell r="A3493" t="str">
            <v>150001993-KG</v>
          </cell>
          <cell r="B3493" t="str">
            <v>150001993</v>
          </cell>
          <cell r="C3493" t="str">
            <v>KG</v>
          </cell>
          <cell r="D3493" t="str">
            <v>KG</v>
          </cell>
          <cell r="E3493" t="str">
            <v>HAWA</v>
          </cell>
          <cell r="F3493" t="str">
            <v>430</v>
          </cell>
          <cell r="G3493">
            <v>1</v>
          </cell>
        </row>
        <row r="3494">
          <cell r="A3494" t="str">
            <v>150001993-UN</v>
          </cell>
          <cell r="B3494" t="str">
            <v>150001993</v>
          </cell>
          <cell r="C3494" t="str">
            <v>UN</v>
          </cell>
          <cell r="D3494" t="str">
            <v>KG</v>
          </cell>
          <cell r="E3494" t="str">
            <v>HAWA</v>
          </cell>
          <cell r="F3494" t="str">
            <v>430</v>
          </cell>
          <cell r="G3494">
            <v>36</v>
          </cell>
        </row>
        <row r="3495">
          <cell r="A3495" t="str">
            <v>150001995-CJ</v>
          </cell>
          <cell r="B3495" t="str">
            <v>150001995</v>
          </cell>
          <cell r="C3495" t="str">
            <v>CJ</v>
          </cell>
          <cell r="D3495" t="str">
            <v>KG</v>
          </cell>
          <cell r="E3495" t="str">
            <v>HAWA</v>
          </cell>
          <cell r="F3495" t="str">
            <v>430</v>
          </cell>
          <cell r="G3495">
            <v>20</v>
          </cell>
        </row>
        <row r="3496">
          <cell r="A3496" t="str">
            <v>150001995-KG</v>
          </cell>
          <cell r="B3496" t="str">
            <v>150001995</v>
          </cell>
          <cell r="C3496" t="str">
            <v>KG</v>
          </cell>
          <cell r="D3496" t="str">
            <v>KG</v>
          </cell>
          <cell r="E3496" t="str">
            <v>HAWA</v>
          </cell>
          <cell r="F3496" t="str">
            <v>430</v>
          </cell>
          <cell r="G3496">
            <v>1</v>
          </cell>
        </row>
        <row r="3497">
          <cell r="A3497" t="str">
            <v>150001998-C05</v>
          </cell>
          <cell r="B3497" t="str">
            <v>150001998</v>
          </cell>
          <cell r="C3497" t="str">
            <v>C05</v>
          </cell>
          <cell r="D3497" t="str">
            <v>UN</v>
          </cell>
          <cell r="E3497" t="str">
            <v>HAWA</v>
          </cell>
          <cell r="F3497" t="str">
            <v>430</v>
          </cell>
          <cell r="G3497">
            <v>5</v>
          </cell>
        </row>
        <row r="3498">
          <cell r="A3498" t="str">
            <v>150001998-UN</v>
          </cell>
          <cell r="B3498" t="str">
            <v>150001998</v>
          </cell>
          <cell r="C3498" t="str">
            <v>UN</v>
          </cell>
          <cell r="D3498" t="str">
            <v>UN</v>
          </cell>
          <cell r="E3498" t="str">
            <v>HAWA</v>
          </cell>
          <cell r="F3498" t="str">
            <v>430</v>
          </cell>
          <cell r="G3498">
            <v>1</v>
          </cell>
        </row>
        <row r="3499">
          <cell r="A3499" t="str">
            <v>150002000-CJ</v>
          </cell>
          <cell r="B3499" t="str">
            <v>150002000</v>
          </cell>
          <cell r="C3499" t="str">
            <v>CJ</v>
          </cell>
          <cell r="D3499" t="str">
            <v>KG</v>
          </cell>
          <cell r="E3499" t="str">
            <v>HAWA</v>
          </cell>
          <cell r="F3499" t="str">
            <v>360</v>
          </cell>
          <cell r="G3499">
            <v>6</v>
          </cell>
        </row>
        <row r="3500">
          <cell r="A3500" t="str">
            <v>150002000-KG</v>
          </cell>
          <cell r="B3500" t="str">
            <v>150002000</v>
          </cell>
          <cell r="C3500" t="str">
            <v>KG</v>
          </cell>
          <cell r="D3500" t="str">
            <v>KG</v>
          </cell>
          <cell r="E3500" t="str">
            <v>HAWA</v>
          </cell>
          <cell r="F3500" t="str">
            <v>360</v>
          </cell>
          <cell r="G3500">
            <v>1</v>
          </cell>
        </row>
        <row r="3501">
          <cell r="A3501" t="str">
            <v>150002001-CJ</v>
          </cell>
          <cell r="B3501" t="str">
            <v>150002001</v>
          </cell>
          <cell r="C3501" t="str">
            <v>CJ</v>
          </cell>
          <cell r="D3501" t="str">
            <v>KG</v>
          </cell>
          <cell r="E3501" t="str">
            <v>HAWA</v>
          </cell>
          <cell r="F3501" t="str">
            <v>360</v>
          </cell>
          <cell r="G3501">
            <v>6</v>
          </cell>
        </row>
        <row r="3502">
          <cell r="A3502" t="str">
            <v>150002001-KG</v>
          </cell>
          <cell r="B3502" t="str">
            <v>150002001</v>
          </cell>
          <cell r="C3502" t="str">
            <v>KG</v>
          </cell>
          <cell r="D3502" t="str">
            <v>KG</v>
          </cell>
          <cell r="E3502" t="str">
            <v>HAWA</v>
          </cell>
          <cell r="F3502" t="str">
            <v>360</v>
          </cell>
          <cell r="G3502">
            <v>1</v>
          </cell>
        </row>
        <row r="3503">
          <cell r="A3503" t="str">
            <v>150002013-C04</v>
          </cell>
          <cell r="B3503" t="str">
            <v>150002013</v>
          </cell>
          <cell r="C3503" t="str">
            <v>C04</v>
          </cell>
          <cell r="D3503" t="str">
            <v>UN</v>
          </cell>
          <cell r="E3503" t="str">
            <v>HAWA</v>
          </cell>
          <cell r="F3503" t="str">
            <v>360</v>
          </cell>
          <cell r="G3503">
            <v>4</v>
          </cell>
        </row>
        <row r="3504">
          <cell r="A3504" t="str">
            <v>150002013-UN</v>
          </cell>
          <cell r="B3504" t="str">
            <v>150002013</v>
          </cell>
          <cell r="C3504" t="str">
            <v>UN</v>
          </cell>
          <cell r="D3504" t="str">
            <v>UN</v>
          </cell>
          <cell r="E3504" t="str">
            <v>HAWA</v>
          </cell>
          <cell r="F3504" t="str">
            <v>360</v>
          </cell>
          <cell r="G3504">
            <v>1</v>
          </cell>
        </row>
        <row r="3505">
          <cell r="A3505" t="str">
            <v>150002022-C12</v>
          </cell>
          <cell r="B3505" t="str">
            <v>150002022</v>
          </cell>
          <cell r="C3505" t="str">
            <v>C12</v>
          </cell>
          <cell r="D3505" t="str">
            <v>UN</v>
          </cell>
          <cell r="E3505" t="str">
            <v>HAWA</v>
          </cell>
          <cell r="F3505" t="str">
            <v>550</v>
          </cell>
          <cell r="G3505">
            <v>12</v>
          </cell>
        </row>
        <row r="3506">
          <cell r="A3506" t="str">
            <v>150002022-UN</v>
          </cell>
          <cell r="B3506" t="str">
            <v>150002022</v>
          </cell>
          <cell r="C3506" t="str">
            <v>UN</v>
          </cell>
          <cell r="D3506" t="str">
            <v>UN</v>
          </cell>
          <cell r="E3506" t="str">
            <v>HAWA</v>
          </cell>
          <cell r="F3506" t="str">
            <v>550</v>
          </cell>
          <cell r="G3506">
            <v>1</v>
          </cell>
        </row>
        <row r="3507">
          <cell r="A3507" t="str">
            <v>150002024-C60</v>
          </cell>
          <cell r="B3507" t="str">
            <v>150002024</v>
          </cell>
          <cell r="C3507" t="str">
            <v>C60</v>
          </cell>
          <cell r="D3507" t="str">
            <v>UN</v>
          </cell>
          <cell r="E3507" t="str">
            <v>HAWA</v>
          </cell>
          <cell r="F3507" t="str">
            <v>430</v>
          </cell>
          <cell r="G3507">
            <v>60</v>
          </cell>
        </row>
        <row r="3508">
          <cell r="A3508" t="str">
            <v>150002024-C66</v>
          </cell>
          <cell r="B3508" t="str">
            <v>150002024</v>
          </cell>
          <cell r="C3508" t="str">
            <v>C66</v>
          </cell>
          <cell r="D3508" t="str">
            <v>UN</v>
          </cell>
          <cell r="E3508" t="str">
            <v>HAWA</v>
          </cell>
          <cell r="F3508" t="str">
            <v>430</v>
          </cell>
          <cell r="G3508">
            <v>66</v>
          </cell>
        </row>
        <row r="3509">
          <cell r="A3509" t="str">
            <v>150002024-UN</v>
          </cell>
          <cell r="B3509" t="str">
            <v>150002024</v>
          </cell>
          <cell r="C3509" t="str">
            <v>UN</v>
          </cell>
          <cell r="D3509" t="str">
            <v>UN</v>
          </cell>
          <cell r="E3509" t="str">
            <v>HAWA</v>
          </cell>
          <cell r="F3509" t="str">
            <v>430</v>
          </cell>
          <cell r="G3509">
            <v>1</v>
          </cell>
        </row>
        <row r="3510">
          <cell r="A3510" t="str">
            <v>150002051-C18</v>
          </cell>
          <cell r="B3510" t="str">
            <v>150002051</v>
          </cell>
          <cell r="C3510" t="str">
            <v>C18</v>
          </cell>
          <cell r="D3510" t="str">
            <v>UN</v>
          </cell>
          <cell r="E3510" t="str">
            <v>HAWA</v>
          </cell>
          <cell r="F3510" t="str">
            <v>350</v>
          </cell>
          <cell r="G3510">
            <v>18</v>
          </cell>
        </row>
        <row r="3511">
          <cell r="A3511" t="str">
            <v>150002051-UN</v>
          </cell>
          <cell r="B3511" t="str">
            <v>150002051</v>
          </cell>
          <cell r="C3511" t="str">
            <v>UN</v>
          </cell>
          <cell r="D3511" t="str">
            <v>UN</v>
          </cell>
          <cell r="E3511" t="str">
            <v>HAWA</v>
          </cell>
          <cell r="F3511" t="str">
            <v>350</v>
          </cell>
          <cell r="G3511">
            <v>1</v>
          </cell>
        </row>
        <row r="3512">
          <cell r="A3512" t="str">
            <v>150002076-D30</v>
          </cell>
          <cell r="B3512" t="str">
            <v>150002076</v>
          </cell>
          <cell r="C3512" t="str">
            <v>D30</v>
          </cell>
          <cell r="D3512" t="str">
            <v>UN</v>
          </cell>
          <cell r="E3512" t="str">
            <v>HAWA</v>
          </cell>
          <cell r="F3512" t="str">
            <v>430</v>
          </cell>
          <cell r="G3512">
            <v>30</v>
          </cell>
        </row>
        <row r="3513">
          <cell r="A3513" t="str">
            <v>150002076-UN</v>
          </cell>
          <cell r="B3513" t="str">
            <v>150002076</v>
          </cell>
          <cell r="C3513" t="str">
            <v>UN</v>
          </cell>
          <cell r="D3513" t="str">
            <v>UN</v>
          </cell>
          <cell r="E3513" t="str">
            <v>HAWA</v>
          </cell>
          <cell r="F3513" t="str">
            <v>430</v>
          </cell>
          <cell r="G3513">
            <v>1</v>
          </cell>
        </row>
        <row r="3514">
          <cell r="A3514" t="str">
            <v>201200010-C15</v>
          </cell>
          <cell r="B3514" t="str">
            <v>201200010</v>
          </cell>
          <cell r="C3514" t="str">
            <v>C15</v>
          </cell>
          <cell r="D3514" t="str">
            <v>UN</v>
          </cell>
          <cell r="E3514" t="str">
            <v>FERT</v>
          </cell>
          <cell r="F3514" t="str">
            <v>120</v>
          </cell>
          <cell r="G3514">
            <v>15</v>
          </cell>
        </row>
        <row r="3515">
          <cell r="A3515" t="str">
            <v>201200010-PAL</v>
          </cell>
          <cell r="B3515" t="str">
            <v>201200010</v>
          </cell>
          <cell r="C3515" t="str">
            <v>PAL</v>
          </cell>
          <cell r="D3515" t="str">
            <v>UN</v>
          </cell>
          <cell r="E3515" t="str">
            <v>FERT</v>
          </cell>
          <cell r="F3515" t="str">
            <v>120</v>
          </cell>
          <cell r="G3515">
            <v>810</v>
          </cell>
        </row>
        <row r="3516">
          <cell r="A3516" t="str">
            <v>201200010-UN</v>
          </cell>
          <cell r="B3516" t="str">
            <v>201200010</v>
          </cell>
          <cell r="C3516" t="str">
            <v>UN</v>
          </cell>
          <cell r="D3516" t="str">
            <v>UN</v>
          </cell>
          <cell r="E3516" t="str">
            <v>FERT</v>
          </cell>
          <cell r="F3516" t="str">
            <v>120</v>
          </cell>
          <cell r="G3516">
            <v>1</v>
          </cell>
        </row>
        <row r="3517">
          <cell r="A3517" t="str">
            <v>201200011-C15</v>
          </cell>
          <cell r="B3517" t="str">
            <v>201200011</v>
          </cell>
          <cell r="C3517" t="str">
            <v>C15</v>
          </cell>
          <cell r="D3517" t="str">
            <v>UN</v>
          </cell>
          <cell r="E3517" t="str">
            <v>FERT</v>
          </cell>
          <cell r="F3517" t="str">
            <v>120</v>
          </cell>
          <cell r="G3517">
            <v>15</v>
          </cell>
        </row>
        <row r="3518">
          <cell r="A3518" t="str">
            <v>201200011-PAL</v>
          </cell>
          <cell r="B3518" t="str">
            <v>201200011</v>
          </cell>
          <cell r="C3518" t="str">
            <v>PAL</v>
          </cell>
          <cell r="D3518" t="str">
            <v>UN</v>
          </cell>
          <cell r="E3518" t="str">
            <v>FERT</v>
          </cell>
          <cell r="F3518" t="str">
            <v>120</v>
          </cell>
          <cell r="G3518">
            <v>810</v>
          </cell>
        </row>
        <row r="3519">
          <cell r="A3519" t="str">
            <v>201200011-UN</v>
          </cell>
          <cell r="B3519" t="str">
            <v>201200011</v>
          </cell>
          <cell r="C3519" t="str">
            <v>UN</v>
          </cell>
          <cell r="D3519" t="str">
            <v>UN</v>
          </cell>
          <cell r="E3519" t="str">
            <v>FERT</v>
          </cell>
          <cell r="F3519" t="str">
            <v>120</v>
          </cell>
          <cell r="G3519">
            <v>1</v>
          </cell>
        </row>
        <row r="3520">
          <cell r="A3520" t="str">
            <v>201200012-C15</v>
          </cell>
          <cell r="B3520" t="str">
            <v>201200012</v>
          </cell>
          <cell r="C3520" t="str">
            <v>C15</v>
          </cell>
          <cell r="D3520" t="str">
            <v>UN</v>
          </cell>
          <cell r="E3520" t="str">
            <v>FERT</v>
          </cell>
          <cell r="F3520" t="str">
            <v>120</v>
          </cell>
          <cell r="G3520">
            <v>15</v>
          </cell>
        </row>
        <row r="3521">
          <cell r="A3521" t="str">
            <v>201200012-PAL</v>
          </cell>
          <cell r="B3521" t="str">
            <v>201200012</v>
          </cell>
          <cell r="C3521" t="str">
            <v>PAL</v>
          </cell>
          <cell r="D3521" t="str">
            <v>UN</v>
          </cell>
          <cell r="E3521" t="str">
            <v>FERT</v>
          </cell>
          <cell r="F3521" t="str">
            <v>120</v>
          </cell>
          <cell r="G3521">
            <v>810</v>
          </cell>
        </row>
        <row r="3522">
          <cell r="A3522" t="str">
            <v>201200012-UN</v>
          </cell>
          <cell r="B3522" t="str">
            <v>201200012</v>
          </cell>
          <cell r="C3522" t="str">
            <v>UN</v>
          </cell>
          <cell r="D3522" t="str">
            <v>UN</v>
          </cell>
          <cell r="E3522" t="str">
            <v>FERT</v>
          </cell>
          <cell r="F3522" t="str">
            <v>120</v>
          </cell>
          <cell r="G3522">
            <v>1</v>
          </cell>
        </row>
        <row r="3523">
          <cell r="A3523" t="str">
            <v>201200013-C12</v>
          </cell>
          <cell r="B3523" t="str">
            <v>201200013</v>
          </cell>
          <cell r="C3523" t="str">
            <v>C12</v>
          </cell>
          <cell r="D3523" t="str">
            <v>UN</v>
          </cell>
          <cell r="E3523" t="str">
            <v>FERT</v>
          </cell>
          <cell r="F3523" t="str">
            <v>120</v>
          </cell>
          <cell r="G3523">
            <v>12</v>
          </cell>
        </row>
        <row r="3524">
          <cell r="A3524" t="str">
            <v>201200013-PAL</v>
          </cell>
          <cell r="B3524" t="str">
            <v>201200013</v>
          </cell>
          <cell r="C3524" t="str">
            <v>PAL</v>
          </cell>
          <cell r="D3524" t="str">
            <v>UN</v>
          </cell>
          <cell r="E3524" t="str">
            <v>FERT</v>
          </cell>
          <cell r="F3524" t="str">
            <v>120</v>
          </cell>
          <cell r="G3524">
            <v>672</v>
          </cell>
        </row>
        <row r="3525">
          <cell r="A3525" t="str">
            <v>201200013-UN</v>
          </cell>
          <cell r="B3525" t="str">
            <v>201200013</v>
          </cell>
          <cell r="C3525" t="str">
            <v>UN</v>
          </cell>
          <cell r="D3525" t="str">
            <v>UN</v>
          </cell>
          <cell r="E3525" t="str">
            <v>FERT</v>
          </cell>
          <cell r="F3525" t="str">
            <v>120</v>
          </cell>
          <cell r="G3525">
            <v>1</v>
          </cell>
        </row>
        <row r="3526">
          <cell r="A3526" t="str">
            <v>201200014-C15</v>
          </cell>
          <cell r="B3526" t="str">
            <v>201200014</v>
          </cell>
          <cell r="C3526" t="str">
            <v>C15</v>
          </cell>
          <cell r="D3526" t="str">
            <v>UN</v>
          </cell>
          <cell r="E3526" t="str">
            <v>FERT</v>
          </cell>
          <cell r="F3526" t="str">
            <v>120</v>
          </cell>
          <cell r="G3526">
            <v>15</v>
          </cell>
        </row>
        <row r="3527">
          <cell r="A3527" t="str">
            <v>201200014-PAL</v>
          </cell>
          <cell r="B3527" t="str">
            <v>201200014</v>
          </cell>
          <cell r="C3527" t="str">
            <v>PAL</v>
          </cell>
          <cell r="D3527" t="str">
            <v>UN</v>
          </cell>
          <cell r="E3527" t="str">
            <v>FERT</v>
          </cell>
          <cell r="F3527" t="str">
            <v>120</v>
          </cell>
          <cell r="G3527">
            <v>810</v>
          </cell>
        </row>
        <row r="3528">
          <cell r="A3528" t="str">
            <v>201200014-UN</v>
          </cell>
          <cell r="B3528" t="str">
            <v>201200014</v>
          </cell>
          <cell r="C3528" t="str">
            <v>UN</v>
          </cell>
          <cell r="D3528" t="str">
            <v>UN</v>
          </cell>
          <cell r="E3528" t="str">
            <v>FERT</v>
          </cell>
          <cell r="F3528" t="str">
            <v>120</v>
          </cell>
          <cell r="G3528">
            <v>1</v>
          </cell>
        </row>
        <row r="3529">
          <cell r="A3529" t="str">
            <v>201200082-C04</v>
          </cell>
          <cell r="B3529" t="str">
            <v>201200082</v>
          </cell>
          <cell r="C3529" t="str">
            <v>C04</v>
          </cell>
          <cell r="D3529" t="str">
            <v>UN</v>
          </cell>
          <cell r="E3529" t="str">
            <v>FERT</v>
          </cell>
          <cell r="F3529" t="str">
            <v>100</v>
          </cell>
          <cell r="G3529">
            <v>4</v>
          </cell>
        </row>
        <row r="3530">
          <cell r="A3530" t="str">
            <v>201200082-UN</v>
          </cell>
          <cell r="B3530" t="str">
            <v>201200082</v>
          </cell>
          <cell r="C3530" t="str">
            <v>UN</v>
          </cell>
          <cell r="D3530" t="str">
            <v>UN</v>
          </cell>
          <cell r="E3530" t="str">
            <v>FERT</v>
          </cell>
          <cell r="F3530" t="str">
            <v>100</v>
          </cell>
          <cell r="G3530">
            <v>1</v>
          </cell>
        </row>
        <row r="3531">
          <cell r="A3531" t="str">
            <v>201200131-C04</v>
          </cell>
          <cell r="B3531" t="str">
            <v>201200131</v>
          </cell>
          <cell r="C3531" t="str">
            <v>C04</v>
          </cell>
          <cell r="D3531" t="str">
            <v>UN</v>
          </cell>
          <cell r="E3531" t="str">
            <v>FERT</v>
          </cell>
          <cell r="F3531" t="str">
            <v>120</v>
          </cell>
          <cell r="G3531">
            <v>4</v>
          </cell>
        </row>
        <row r="3532">
          <cell r="A3532" t="str">
            <v>201200131-PAL</v>
          </cell>
          <cell r="B3532" t="str">
            <v>201200131</v>
          </cell>
          <cell r="C3532" t="str">
            <v>PAL</v>
          </cell>
          <cell r="D3532" t="str">
            <v>UN</v>
          </cell>
          <cell r="E3532" t="str">
            <v>FERT</v>
          </cell>
          <cell r="F3532" t="str">
            <v>120</v>
          </cell>
          <cell r="G3532">
            <v>144</v>
          </cell>
        </row>
        <row r="3533">
          <cell r="A3533" t="str">
            <v>201200131-UN</v>
          </cell>
          <cell r="B3533" t="str">
            <v>201200131</v>
          </cell>
          <cell r="C3533" t="str">
            <v>UN</v>
          </cell>
          <cell r="D3533" t="str">
            <v>UN</v>
          </cell>
          <cell r="E3533" t="str">
            <v>FERT</v>
          </cell>
          <cell r="F3533" t="str">
            <v>120</v>
          </cell>
          <cell r="G3533">
            <v>1</v>
          </cell>
        </row>
        <row r="3534">
          <cell r="A3534" t="str">
            <v>201200163-C04</v>
          </cell>
          <cell r="B3534" t="str">
            <v>201200163</v>
          </cell>
          <cell r="C3534" t="str">
            <v>C04</v>
          </cell>
          <cell r="D3534" t="str">
            <v>UN</v>
          </cell>
          <cell r="E3534" t="str">
            <v>FERT</v>
          </cell>
          <cell r="F3534" t="str">
            <v>350</v>
          </cell>
          <cell r="G3534">
            <v>4</v>
          </cell>
        </row>
        <row r="3535">
          <cell r="A3535" t="str">
            <v>201200163-UN</v>
          </cell>
          <cell r="B3535" t="str">
            <v>201200163</v>
          </cell>
          <cell r="C3535" t="str">
            <v>UN</v>
          </cell>
          <cell r="D3535" t="str">
            <v>UN</v>
          </cell>
          <cell r="E3535" t="str">
            <v>FERT</v>
          </cell>
          <cell r="F3535" t="str">
            <v>350</v>
          </cell>
          <cell r="G3535">
            <v>1</v>
          </cell>
        </row>
        <row r="3536">
          <cell r="A3536" t="str">
            <v>201200180-C06</v>
          </cell>
          <cell r="B3536" t="str">
            <v>201200180</v>
          </cell>
          <cell r="C3536" t="str">
            <v>C06</v>
          </cell>
          <cell r="D3536" t="str">
            <v>UN</v>
          </cell>
          <cell r="E3536" t="str">
            <v>FERT</v>
          </cell>
          <cell r="F3536" t="str">
            <v>120</v>
          </cell>
          <cell r="G3536">
            <v>6</v>
          </cell>
        </row>
        <row r="3537">
          <cell r="A3537" t="str">
            <v>201200180-UN</v>
          </cell>
          <cell r="B3537" t="str">
            <v>201200180</v>
          </cell>
          <cell r="C3537" t="str">
            <v>UN</v>
          </cell>
          <cell r="D3537" t="str">
            <v>UN</v>
          </cell>
          <cell r="E3537" t="str">
            <v>FERT</v>
          </cell>
          <cell r="F3537" t="str">
            <v>120</v>
          </cell>
          <cell r="G3537">
            <v>1</v>
          </cell>
        </row>
        <row r="3538">
          <cell r="A3538" t="str">
            <v>201200220-C06</v>
          </cell>
          <cell r="B3538" t="str">
            <v>201200220</v>
          </cell>
          <cell r="C3538" t="str">
            <v>C06</v>
          </cell>
          <cell r="D3538" t="str">
            <v>UN</v>
          </cell>
          <cell r="E3538" t="str">
            <v>FERT</v>
          </cell>
          <cell r="F3538" t="str">
            <v>120</v>
          </cell>
          <cell r="G3538">
            <v>6</v>
          </cell>
        </row>
        <row r="3539">
          <cell r="A3539" t="str">
            <v>201200220-UN</v>
          </cell>
          <cell r="B3539" t="str">
            <v>201200220</v>
          </cell>
          <cell r="C3539" t="str">
            <v>UN</v>
          </cell>
          <cell r="D3539" t="str">
            <v>UN</v>
          </cell>
          <cell r="E3539" t="str">
            <v>FERT</v>
          </cell>
          <cell r="F3539" t="str">
            <v>120</v>
          </cell>
          <cell r="G3539">
            <v>1</v>
          </cell>
        </row>
        <row r="3540">
          <cell r="A3540" t="str">
            <v>201200230-C06</v>
          </cell>
          <cell r="B3540" t="str">
            <v>201200230</v>
          </cell>
          <cell r="C3540" t="str">
            <v>C06</v>
          </cell>
          <cell r="D3540" t="str">
            <v>UN</v>
          </cell>
          <cell r="E3540" t="str">
            <v>FERT</v>
          </cell>
          <cell r="F3540" t="str">
            <v>120</v>
          </cell>
          <cell r="G3540">
            <v>6</v>
          </cell>
        </row>
        <row r="3541">
          <cell r="A3541" t="str">
            <v>201200230-UN</v>
          </cell>
          <cell r="B3541" t="str">
            <v>201200230</v>
          </cell>
          <cell r="C3541" t="str">
            <v>UN</v>
          </cell>
          <cell r="D3541" t="str">
            <v>UN</v>
          </cell>
          <cell r="E3541" t="str">
            <v>FERT</v>
          </cell>
          <cell r="F3541" t="str">
            <v>120</v>
          </cell>
          <cell r="G3541">
            <v>1</v>
          </cell>
        </row>
        <row r="3542">
          <cell r="A3542" t="str">
            <v>201200240-C06</v>
          </cell>
          <cell r="B3542" t="str">
            <v>201200240</v>
          </cell>
          <cell r="C3542" t="str">
            <v>C06</v>
          </cell>
          <cell r="D3542" t="str">
            <v>UN</v>
          </cell>
          <cell r="E3542" t="str">
            <v>FERT</v>
          </cell>
          <cell r="F3542" t="str">
            <v>120</v>
          </cell>
          <cell r="G3542">
            <v>6</v>
          </cell>
        </row>
        <row r="3543">
          <cell r="A3543" t="str">
            <v>201200240-UN</v>
          </cell>
          <cell r="B3543" t="str">
            <v>201200240</v>
          </cell>
          <cell r="C3543" t="str">
            <v>UN</v>
          </cell>
          <cell r="D3543" t="str">
            <v>UN</v>
          </cell>
          <cell r="E3543" t="str">
            <v>FERT</v>
          </cell>
          <cell r="F3543" t="str">
            <v>120</v>
          </cell>
          <cell r="G3543">
            <v>1</v>
          </cell>
        </row>
        <row r="3544">
          <cell r="A3544" t="str">
            <v>201200250-C06</v>
          </cell>
          <cell r="B3544" t="str">
            <v>201200250</v>
          </cell>
          <cell r="C3544" t="str">
            <v>C06</v>
          </cell>
          <cell r="D3544" t="str">
            <v>UN</v>
          </cell>
          <cell r="E3544" t="str">
            <v>FERT</v>
          </cell>
          <cell r="F3544" t="str">
            <v>120</v>
          </cell>
          <cell r="G3544">
            <v>6</v>
          </cell>
        </row>
        <row r="3545">
          <cell r="A3545" t="str">
            <v>201200250-UN</v>
          </cell>
          <cell r="B3545" t="str">
            <v>201200250</v>
          </cell>
          <cell r="C3545" t="str">
            <v>UN</v>
          </cell>
          <cell r="D3545" t="str">
            <v>UN</v>
          </cell>
          <cell r="E3545" t="str">
            <v>FERT</v>
          </cell>
          <cell r="F3545" t="str">
            <v>120</v>
          </cell>
          <cell r="G3545">
            <v>1</v>
          </cell>
        </row>
        <row r="3546">
          <cell r="A3546" t="str">
            <v>201210650-C06</v>
          </cell>
          <cell r="B3546" t="str">
            <v>201210650</v>
          </cell>
          <cell r="C3546" t="str">
            <v>C06</v>
          </cell>
          <cell r="D3546" t="str">
            <v>UN</v>
          </cell>
          <cell r="E3546" t="str">
            <v>FERT</v>
          </cell>
          <cell r="F3546" t="str">
            <v>120</v>
          </cell>
          <cell r="G3546">
            <v>6</v>
          </cell>
        </row>
        <row r="3547">
          <cell r="A3547" t="str">
            <v>201210650-PAL</v>
          </cell>
          <cell r="B3547" t="str">
            <v>201210650</v>
          </cell>
          <cell r="C3547" t="str">
            <v>PAL</v>
          </cell>
          <cell r="D3547" t="str">
            <v>UN</v>
          </cell>
          <cell r="E3547" t="str">
            <v>FERT</v>
          </cell>
          <cell r="F3547" t="str">
            <v>120</v>
          </cell>
          <cell r="G3547">
            <v>336</v>
          </cell>
        </row>
        <row r="3548">
          <cell r="A3548" t="str">
            <v>201210650-UN</v>
          </cell>
          <cell r="B3548" t="str">
            <v>201210650</v>
          </cell>
          <cell r="C3548" t="str">
            <v>UN</v>
          </cell>
          <cell r="D3548" t="str">
            <v>UN</v>
          </cell>
          <cell r="E3548" t="str">
            <v>FERT</v>
          </cell>
          <cell r="F3548" t="str">
            <v>120</v>
          </cell>
          <cell r="G3548">
            <v>1</v>
          </cell>
        </row>
        <row r="3549">
          <cell r="A3549" t="str">
            <v>201211550-C04</v>
          </cell>
          <cell r="B3549" t="str">
            <v>201211550</v>
          </cell>
          <cell r="C3549" t="str">
            <v>C04</v>
          </cell>
          <cell r="D3549" t="str">
            <v>C04</v>
          </cell>
          <cell r="E3549" t="str">
            <v>FERT</v>
          </cell>
          <cell r="F3549" t="str">
            <v>120</v>
          </cell>
          <cell r="G3549">
            <v>1</v>
          </cell>
        </row>
        <row r="3550">
          <cell r="A3550" t="str">
            <v>201211550-PAL</v>
          </cell>
          <cell r="B3550" t="str">
            <v>201211550</v>
          </cell>
          <cell r="C3550" t="str">
            <v>PAL</v>
          </cell>
          <cell r="D3550" t="str">
            <v>C04</v>
          </cell>
          <cell r="E3550" t="str">
            <v>FERT</v>
          </cell>
          <cell r="F3550" t="str">
            <v>120</v>
          </cell>
          <cell r="G3550">
            <v>56</v>
          </cell>
        </row>
        <row r="3551">
          <cell r="A3551" t="str">
            <v>201211550-UN</v>
          </cell>
          <cell r="B3551" t="str">
            <v>201211550</v>
          </cell>
          <cell r="C3551" t="str">
            <v>UN</v>
          </cell>
          <cell r="D3551" t="str">
            <v>C04</v>
          </cell>
          <cell r="E3551" t="str">
            <v>FERT</v>
          </cell>
          <cell r="F3551" t="str">
            <v>120</v>
          </cell>
          <cell r="G3551">
            <v>1</v>
          </cell>
        </row>
        <row r="3552">
          <cell r="A3552" t="str">
            <v>201211650-C06</v>
          </cell>
          <cell r="B3552" t="str">
            <v>201211650</v>
          </cell>
          <cell r="C3552" t="str">
            <v>C06</v>
          </cell>
          <cell r="D3552" t="str">
            <v>UN</v>
          </cell>
          <cell r="E3552" t="str">
            <v>FERT</v>
          </cell>
          <cell r="F3552" t="str">
            <v>120</v>
          </cell>
          <cell r="G3552">
            <v>6</v>
          </cell>
        </row>
        <row r="3553">
          <cell r="A3553" t="str">
            <v>201211650-PAL</v>
          </cell>
          <cell r="B3553" t="str">
            <v>201211650</v>
          </cell>
          <cell r="C3553" t="str">
            <v>PAL</v>
          </cell>
          <cell r="D3553" t="str">
            <v>UN</v>
          </cell>
          <cell r="E3553" t="str">
            <v>FERT</v>
          </cell>
          <cell r="F3553" t="str">
            <v>120</v>
          </cell>
          <cell r="G3553">
            <v>336</v>
          </cell>
        </row>
        <row r="3554">
          <cell r="A3554" t="str">
            <v>201211650-UN</v>
          </cell>
          <cell r="B3554" t="str">
            <v>201211650</v>
          </cell>
          <cell r="C3554" t="str">
            <v>UN</v>
          </cell>
          <cell r="D3554" t="str">
            <v>UN</v>
          </cell>
          <cell r="E3554" t="str">
            <v>FERT</v>
          </cell>
          <cell r="F3554" t="str">
            <v>120</v>
          </cell>
          <cell r="G3554">
            <v>1</v>
          </cell>
        </row>
        <row r="3555">
          <cell r="A3555" t="str">
            <v>201220930-C24</v>
          </cell>
          <cell r="B3555" t="str">
            <v>201220930</v>
          </cell>
          <cell r="C3555" t="str">
            <v>C24</v>
          </cell>
          <cell r="D3555" t="str">
            <v>UN</v>
          </cell>
          <cell r="E3555" t="str">
            <v>FERT</v>
          </cell>
          <cell r="F3555" t="str">
            <v>120</v>
          </cell>
          <cell r="G3555">
            <v>24</v>
          </cell>
        </row>
        <row r="3556">
          <cell r="A3556" t="str">
            <v>201220930-PAL</v>
          </cell>
          <cell r="B3556" t="str">
            <v>201220930</v>
          </cell>
          <cell r="C3556" t="str">
            <v>PAL</v>
          </cell>
          <cell r="D3556" t="str">
            <v>UN</v>
          </cell>
          <cell r="E3556" t="str">
            <v>FERT</v>
          </cell>
          <cell r="F3556" t="str">
            <v>120</v>
          </cell>
          <cell r="G3556">
            <v>1872</v>
          </cell>
        </row>
        <row r="3557">
          <cell r="A3557" t="str">
            <v>201220930-UN</v>
          </cell>
          <cell r="B3557" t="str">
            <v>201220930</v>
          </cell>
          <cell r="C3557" t="str">
            <v>UN</v>
          </cell>
          <cell r="D3557" t="str">
            <v>UN</v>
          </cell>
          <cell r="E3557" t="str">
            <v>FERT</v>
          </cell>
          <cell r="F3557" t="str">
            <v>120</v>
          </cell>
          <cell r="G3557">
            <v>1</v>
          </cell>
        </row>
        <row r="3558">
          <cell r="A3558" t="str">
            <v>201220950-V00</v>
          </cell>
          <cell r="B3558" t="str">
            <v>201220950</v>
          </cell>
          <cell r="C3558" t="str">
            <v>V00</v>
          </cell>
          <cell r="D3558" t="str">
            <v>V00</v>
          </cell>
          <cell r="E3558" t="str">
            <v>FERT</v>
          </cell>
          <cell r="F3558" t="str">
            <v>120</v>
          </cell>
          <cell r="G3558">
            <v>1</v>
          </cell>
        </row>
        <row r="3559">
          <cell r="A3559" t="str">
            <v>201221650-C06</v>
          </cell>
          <cell r="B3559" t="str">
            <v>201221650</v>
          </cell>
          <cell r="C3559" t="str">
            <v>C06</v>
          </cell>
          <cell r="D3559" t="str">
            <v>UN</v>
          </cell>
          <cell r="E3559" t="str">
            <v>FERT</v>
          </cell>
          <cell r="F3559" t="str">
            <v>120</v>
          </cell>
          <cell r="G3559">
            <v>6</v>
          </cell>
        </row>
        <row r="3560">
          <cell r="A3560" t="str">
            <v>201221650-PAL</v>
          </cell>
          <cell r="B3560" t="str">
            <v>201221650</v>
          </cell>
          <cell r="C3560" t="str">
            <v>PAL</v>
          </cell>
          <cell r="D3560" t="str">
            <v>UN</v>
          </cell>
          <cell r="E3560" t="str">
            <v>FERT</v>
          </cell>
          <cell r="F3560" t="str">
            <v>120</v>
          </cell>
          <cell r="G3560">
            <v>336</v>
          </cell>
        </row>
        <row r="3561">
          <cell r="A3561" t="str">
            <v>201221650-UN</v>
          </cell>
          <cell r="B3561" t="str">
            <v>201221650</v>
          </cell>
          <cell r="C3561" t="str">
            <v>UN</v>
          </cell>
          <cell r="D3561" t="str">
            <v>UN</v>
          </cell>
          <cell r="E3561" t="str">
            <v>FERT</v>
          </cell>
          <cell r="F3561" t="str">
            <v>120</v>
          </cell>
          <cell r="G3561">
            <v>1</v>
          </cell>
        </row>
        <row r="3562">
          <cell r="A3562" t="str">
            <v>201221830-C24</v>
          </cell>
          <cell r="B3562" t="str">
            <v>201221830</v>
          </cell>
          <cell r="C3562" t="str">
            <v>C24</v>
          </cell>
          <cell r="D3562" t="str">
            <v>UN</v>
          </cell>
          <cell r="E3562" t="str">
            <v>FERT</v>
          </cell>
          <cell r="F3562" t="str">
            <v>120</v>
          </cell>
          <cell r="G3562">
            <v>24</v>
          </cell>
        </row>
        <row r="3563">
          <cell r="A3563" t="str">
            <v>201221830-PAL</v>
          </cell>
          <cell r="B3563" t="str">
            <v>201221830</v>
          </cell>
          <cell r="C3563" t="str">
            <v>PAL</v>
          </cell>
          <cell r="D3563" t="str">
            <v>UN</v>
          </cell>
          <cell r="E3563" t="str">
            <v>FERT</v>
          </cell>
          <cell r="F3563" t="str">
            <v>120</v>
          </cell>
          <cell r="G3563">
            <v>2496</v>
          </cell>
        </row>
        <row r="3564">
          <cell r="A3564" t="str">
            <v>201221830-UN</v>
          </cell>
          <cell r="B3564" t="str">
            <v>201221830</v>
          </cell>
          <cell r="C3564" t="str">
            <v>UN</v>
          </cell>
          <cell r="D3564" t="str">
            <v>UN</v>
          </cell>
          <cell r="E3564" t="str">
            <v>FERT</v>
          </cell>
          <cell r="F3564" t="str">
            <v>120</v>
          </cell>
          <cell r="G3564">
            <v>1</v>
          </cell>
        </row>
        <row r="3565">
          <cell r="A3565" t="str">
            <v>201222160-PAL</v>
          </cell>
          <cell r="B3565" t="str">
            <v>201222160</v>
          </cell>
          <cell r="C3565" t="str">
            <v>PAL</v>
          </cell>
          <cell r="D3565" t="str">
            <v>T00</v>
          </cell>
          <cell r="E3565" t="str">
            <v>FERT</v>
          </cell>
          <cell r="F3565" t="str">
            <v>120</v>
          </cell>
          <cell r="G3565">
            <v>80</v>
          </cell>
        </row>
        <row r="3566">
          <cell r="A3566" t="str">
            <v>201222160-T00</v>
          </cell>
          <cell r="B3566" t="str">
            <v>201222160</v>
          </cell>
          <cell r="C3566" t="str">
            <v>T00</v>
          </cell>
          <cell r="D3566" t="str">
            <v>T00</v>
          </cell>
          <cell r="E3566" t="str">
            <v>FERT</v>
          </cell>
          <cell r="F3566" t="str">
            <v>120</v>
          </cell>
          <cell r="G3566">
            <v>1</v>
          </cell>
        </row>
        <row r="3567">
          <cell r="A3567" t="str">
            <v>201222280-UN</v>
          </cell>
          <cell r="B3567" t="str">
            <v>201222280</v>
          </cell>
          <cell r="C3567" t="str">
            <v>UN</v>
          </cell>
          <cell r="D3567" t="str">
            <v>T00</v>
          </cell>
          <cell r="E3567" t="str">
            <v>FERT</v>
          </cell>
          <cell r="F3567" t="str">
            <v>120</v>
          </cell>
          <cell r="G3567">
            <v>1</v>
          </cell>
        </row>
        <row r="3568">
          <cell r="A3568" t="str">
            <v>201222280-T00</v>
          </cell>
          <cell r="B3568" t="str">
            <v>201222280</v>
          </cell>
          <cell r="C3568" t="str">
            <v>T00</v>
          </cell>
          <cell r="D3568" t="str">
            <v>T00</v>
          </cell>
          <cell r="E3568" t="str">
            <v>FERT</v>
          </cell>
          <cell r="F3568" t="str">
            <v>120</v>
          </cell>
          <cell r="G3568">
            <v>1</v>
          </cell>
        </row>
        <row r="3569">
          <cell r="A3569" t="str">
            <v>201222750-PAL</v>
          </cell>
          <cell r="B3569" t="str">
            <v>201222750</v>
          </cell>
          <cell r="C3569" t="str">
            <v>PAL</v>
          </cell>
          <cell r="D3569" t="str">
            <v>T00</v>
          </cell>
          <cell r="E3569" t="str">
            <v>FERT</v>
          </cell>
          <cell r="F3569" t="str">
            <v>350</v>
          </cell>
          <cell r="G3569">
            <v>80</v>
          </cell>
        </row>
        <row r="3570">
          <cell r="A3570" t="str">
            <v>201222750-UN</v>
          </cell>
          <cell r="B3570" t="str">
            <v>201222750</v>
          </cell>
          <cell r="C3570" t="str">
            <v>UN</v>
          </cell>
          <cell r="D3570" t="str">
            <v>T00</v>
          </cell>
          <cell r="E3570" t="str">
            <v>FERT</v>
          </cell>
          <cell r="F3570" t="str">
            <v>350</v>
          </cell>
          <cell r="G3570">
            <v>1</v>
          </cell>
        </row>
        <row r="3571">
          <cell r="A3571" t="str">
            <v>201222750-T00</v>
          </cell>
          <cell r="B3571" t="str">
            <v>201222750</v>
          </cell>
          <cell r="C3571" t="str">
            <v>T00</v>
          </cell>
          <cell r="D3571" t="str">
            <v>T00</v>
          </cell>
          <cell r="E3571" t="str">
            <v>FERT</v>
          </cell>
          <cell r="F3571" t="str">
            <v>350</v>
          </cell>
          <cell r="G3571">
            <v>1</v>
          </cell>
        </row>
        <row r="3572">
          <cell r="A3572" t="str">
            <v>201222770-C24</v>
          </cell>
          <cell r="B3572" t="str">
            <v>201222770</v>
          </cell>
          <cell r="C3572" t="str">
            <v>C24</v>
          </cell>
          <cell r="D3572" t="str">
            <v>UN</v>
          </cell>
          <cell r="E3572" t="str">
            <v>FERT</v>
          </cell>
          <cell r="F3572" t="str">
            <v>120</v>
          </cell>
          <cell r="G3572">
            <v>24</v>
          </cell>
        </row>
        <row r="3573">
          <cell r="A3573" t="str">
            <v>201222770-PAL</v>
          </cell>
          <cell r="B3573" t="str">
            <v>201222770</v>
          </cell>
          <cell r="C3573" t="str">
            <v>PAL</v>
          </cell>
          <cell r="D3573" t="str">
            <v>UN</v>
          </cell>
          <cell r="E3573" t="str">
            <v>FERT</v>
          </cell>
          <cell r="F3573" t="str">
            <v>120</v>
          </cell>
          <cell r="G3573">
            <v>1872</v>
          </cell>
        </row>
        <row r="3574">
          <cell r="A3574" t="str">
            <v>201222770-UN</v>
          </cell>
          <cell r="B3574" t="str">
            <v>201222770</v>
          </cell>
          <cell r="C3574" t="str">
            <v>UN</v>
          </cell>
          <cell r="D3574" t="str">
            <v>UN</v>
          </cell>
          <cell r="E3574" t="str">
            <v>FERT</v>
          </cell>
          <cell r="F3574" t="str">
            <v>120</v>
          </cell>
          <cell r="G3574">
            <v>1</v>
          </cell>
        </row>
        <row r="3575">
          <cell r="A3575" t="str">
            <v>201222940-C12</v>
          </cell>
          <cell r="B3575" t="str">
            <v>201222940</v>
          </cell>
          <cell r="C3575" t="str">
            <v>C12</v>
          </cell>
          <cell r="D3575" t="str">
            <v>C12</v>
          </cell>
          <cell r="E3575" t="str">
            <v>FERT</v>
          </cell>
          <cell r="F3575" t="str">
            <v>120</v>
          </cell>
          <cell r="G3575">
            <v>1</v>
          </cell>
        </row>
        <row r="3576">
          <cell r="A3576" t="str">
            <v>201222940-PAL</v>
          </cell>
          <cell r="B3576" t="str">
            <v>201222940</v>
          </cell>
          <cell r="C3576" t="str">
            <v>PAL</v>
          </cell>
          <cell r="D3576" t="str">
            <v>C12</v>
          </cell>
          <cell r="E3576" t="str">
            <v>FERT</v>
          </cell>
          <cell r="F3576" t="str">
            <v>120</v>
          </cell>
          <cell r="G3576">
            <v>56</v>
          </cell>
        </row>
        <row r="3577">
          <cell r="A3577" t="str">
            <v>201222940-UN</v>
          </cell>
          <cell r="B3577" t="str">
            <v>201222940</v>
          </cell>
          <cell r="C3577" t="str">
            <v>UN</v>
          </cell>
          <cell r="D3577" t="str">
            <v>C12</v>
          </cell>
          <cell r="E3577" t="str">
            <v>FERT</v>
          </cell>
          <cell r="F3577" t="str">
            <v>120</v>
          </cell>
          <cell r="G3577">
            <v>1</v>
          </cell>
        </row>
        <row r="3578">
          <cell r="A3578" t="str">
            <v>201230120-C12</v>
          </cell>
          <cell r="B3578" t="str">
            <v>201230120</v>
          </cell>
          <cell r="C3578" t="str">
            <v>C12</v>
          </cell>
          <cell r="D3578" t="str">
            <v>UN</v>
          </cell>
          <cell r="E3578" t="str">
            <v>FERT</v>
          </cell>
          <cell r="F3578" t="str">
            <v>120</v>
          </cell>
          <cell r="G3578">
            <v>12</v>
          </cell>
        </row>
        <row r="3579">
          <cell r="A3579" t="str">
            <v>201230120-PAL</v>
          </cell>
          <cell r="B3579" t="str">
            <v>201230120</v>
          </cell>
          <cell r="C3579" t="str">
            <v>PAL</v>
          </cell>
          <cell r="D3579" t="str">
            <v>UN</v>
          </cell>
          <cell r="E3579" t="str">
            <v>FERT</v>
          </cell>
          <cell r="F3579" t="str">
            <v>120</v>
          </cell>
          <cell r="G3579">
            <v>1728</v>
          </cell>
        </row>
        <row r="3580">
          <cell r="A3580" t="str">
            <v>201230120-UN</v>
          </cell>
          <cell r="B3580" t="str">
            <v>201230120</v>
          </cell>
          <cell r="C3580" t="str">
            <v>UN</v>
          </cell>
          <cell r="D3580" t="str">
            <v>UN</v>
          </cell>
          <cell r="E3580" t="str">
            <v>FERT</v>
          </cell>
          <cell r="F3580" t="str">
            <v>120</v>
          </cell>
          <cell r="G3580">
            <v>1</v>
          </cell>
        </row>
        <row r="3581">
          <cell r="A3581" t="str">
            <v>201230200-C04</v>
          </cell>
          <cell r="B3581" t="str">
            <v>201230200</v>
          </cell>
          <cell r="C3581" t="str">
            <v>C04</v>
          </cell>
          <cell r="D3581" t="str">
            <v>UN</v>
          </cell>
          <cell r="E3581" t="str">
            <v>FERT</v>
          </cell>
          <cell r="F3581" t="str">
            <v>120</v>
          </cell>
          <cell r="G3581">
            <v>4</v>
          </cell>
        </row>
        <row r="3582">
          <cell r="A3582" t="str">
            <v>201230200-I05</v>
          </cell>
          <cell r="B3582" t="str">
            <v>201230200</v>
          </cell>
          <cell r="C3582" t="str">
            <v>I05</v>
          </cell>
          <cell r="D3582" t="str">
            <v>UN</v>
          </cell>
          <cell r="E3582" t="str">
            <v>FERT</v>
          </cell>
          <cell r="F3582" t="str">
            <v>120</v>
          </cell>
          <cell r="G3582">
            <v>1</v>
          </cell>
        </row>
        <row r="3583">
          <cell r="A3583" t="str">
            <v>201230200-PAL</v>
          </cell>
          <cell r="B3583" t="str">
            <v>201230200</v>
          </cell>
          <cell r="C3583" t="str">
            <v>PAL</v>
          </cell>
          <cell r="D3583" t="str">
            <v>UN</v>
          </cell>
          <cell r="E3583" t="str">
            <v>FERT</v>
          </cell>
          <cell r="F3583" t="str">
            <v>120</v>
          </cell>
          <cell r="G3583">
            <v>144</v>
          </cell>
        </row>
        <row r="3584">
          <cell r="A3584" t="str">
            <v>201230200-UN</v>
          </cell>
          <cell r="B3584" t="str">
            <v>201230200</v>
          </cell>
          <cell r="C3584" t="str">
            <v>UN</v>
          </cell>
          <cell r="D3584" t="str">
            <v>UN</v>
          </cell>
          <cell r="E3584" t="str">
            <v>FERT</v>
          </cell>
          <cell r="F3584" t="str">
            <v>120</v>
          </cell>
          <cell r="G3584">
            <v>1</v>
          </cell>
        </row>
        <row r="3585">
          <cell r="A3585" t="str">
            <v>201230210-C12</v>
          </cell>
          <cell r="B3585" t="str">
            <v>201230210</v>
          </cell>
          <cell r="C3585" t="str">
            <v>C12</v>
          </cell>
          <cell r="D3585" t="str">
            <v>UN</v>
          </cell>
          <cell r="E3585" t="str">
            <v>FERT</v>
          </cell>
          <cell r="F3585" t="str">
            <v>120</v>
          </cell>
          <cell r="G3585">
            <v>12</v>
          </cell>
        </row>
        <row r="3586">
          <cell r="A3586" t="str">
            <v>201230210-PAL</v>
          </cell>
          <cell r="B3586" t="str">
            <v>201230210</v>
          </cell>
          <cell r="C3586" t="str">
            <v>PAL</v>
          </cell>
          <cell r="D3586" t="str">
            <v>UN</v>
          </cell>
          <cell r="E3586" t="str">
            <v>FERT</v>
          </cell>
          <cell r="F3586" t="str">
            <v>120</v>
          </cell>
          <cell r="G3586">
            <v>1728</v>
          </cell>
        </row>
        <row r="3587">
          <cell r="A3587" t="str">
            <v>201230210-UN</v>
          </cell>
          <cell r="B3587" t="str">
            <v>201230210</v>
          </cell>
          <cell r="C3587" t="str">
            <v>UN</v>
          </cell>
          <cell r="D3587" t="str">
            <v>UN</v>
          </cell>
          <cell r="E3587" t="str">
            <v>FERT</v>
          </cell>
          <cell r="F3587" t="str">
            <v>120</v>
          </cell>
          <cell r="G3587">
            <v>1</v>
          </cell>
        </row>
        <row r="3588">
          <cell r="A3588" t="str">
            <v>201230300-C04</v>
          </cell>
          <cell r="B3588" t="str">
            <v>201230300</v>
          </cell>
          <cell r="C3588" t="str">
            <v>C04</v>
          </cell>
          <cell r="D3588" t="str">
            <v>UN</v>
          </cell>
          <cell r="E3588" t="str">
            <v>FERT</v>
          </cell>
          <cell r="F3588" t="str">
            <v>120</v>
          </cell>
          <cell r="G3588">
            <v>4</v>
          </cell>
        </row>
        <row r="3589">
          <cell r="A3589" t="str">
            <v>201230300-I05</v>
          </cell>
          <cell r="B3589" t="str">
            <v>201230300</v>
          </cell>
          <cell r="C3589" t="str">
            <v>I05</v>
          </cell>
          <cell r="D3589" t="str">
            <v>UN</v>
          </cell>
          <cell r="E3589" t="str">
            <v>FERT</v>
          </cell>
          <cell r="F3589" t="str">
            <v>120</v>
          </cell>
          <cell r="G3589">
            <v>1</v>
          </cell>
        </row>
        <row r="3590">
          <cell r="A3590" t="str">
            <v>201230300-PAL</v>
          </cell>
          <cell r="B3590" t="str">
            <v>201230300</v>
          </cell>
          <cell r="C3590" t="str">
            <v>PAL</v>
          </cell>
          <cell r="D3590" t="str">
            <v>UN</v>
          </cell>
          <cell r="E3590" t="str">
            <v>FERT</v>
          </cell>
          <cell r="F3590" t="str">
            <v>120</v>
          </cell>
          <cell r="G3590">
            <v>144</v>
          </cell>
        </row>
        <row r="3591">
          <cell r="A3591" t="str">
            <v>201230300-UN</v>
          </cell>
          <cell r="B3591" t="str">
            <v>201230300</v>
          </cell>
          <cell r="C3591" t="str">
            <v>UN</v>
          </cell>
          <cell r="D3591" t="str">
            <v>UN</v>
          </cell>
          <cell r="E3591" t="str">
            <v>FERT</v>
          </cell>
          <cell r="F3591" t="str">
            <v>120</v>
          </cell>
          <cell r="G3591">
            <v>1</v>
          </cell>
        </row>
        <row r="3592">
          <cell r="A3592" t="str">
            <v>201230620-C12</v>
          </cell>
          <cell r="B3592" t="str">
            <v>201230620</v>
          </cell>
          <cell r="C3592" t="str">
            <v>C12</v>
          </cell>
          <cell r="D3592" t="str">
            <v>UN</v>
          </cell>
          <cell r="E3592" t="str">
            <v>FERT</v>
          </cell>
          <cell r="F3592" t="str">
            <v>120</v>
          </cell>
          <cell r="G3592">
            <v>12</v>
          </cell>
        </row>
        <row r="3593">
          <cell r="A3593" t="str">
            <v>201230620-PAL</v>
          </cell>
          <cell r="B3593" t="str">
            <v>201230620</v>
          </cell>
          <cell r="C3593" t="str">
            <v>PAL</v>
          </cell>
          <cell r="D3593" t="str">
            <v>UN</v>
          </cell>
          <cell r="E3593" t="str">
            <v>FERT</v>
          </cell>
          <cell r="F3593" t="str">
            <v>120</v>
          </cell>
          <cell r="G3593">
            <v>1728</v>
          </cell>
        </row>
        <row r="3594">
          <cell r="A3594" t="str">
            <v>201230620-UN</v>
          </cell>
          <cell r="B3594" t="str">
            <v>201230620</v>
          </cell>
          <cell r="C3594" t="str">
            <v>UN</v>
          </cell>
          <cell r="D3594" t="str">
            <v>UN</v>
          </cell>
          <cell r="E3594" t="str">
            <v>FERT</v>
          </cell>
          <cell r="F3594" t="str">
            <v>120</v>
          </cell>
          <cell r="G3594">
            <v>1</v>
          </cell>
        </row>
        <row r="3595">
          <cell r="A3595" t="str">
            <v>201230700-C04</v>
          </cell>
          <cell r="B3595" t="str">
            <v>201230700</v>
          </cell>
          <cell r="C3595" t="str">
            <v>C04</v>
          </cell>
          <cell r="D3595" t="str">
            <v>UN</v>
          </cell>
          <cell r="E3595" t="str">
            <v>FERT</v>
          </cell>
          <cell r="F3595" t="str">
            <v>120</v>
          </cell>
          <cell r="G3595">
            <v>4</v>
          </cell>
        </row>
        <row r="3596">
          <cell r="A3596" t="str">
            <v>201230700-I05</v>
          </cell>
          <cell r="B3596" t="str">
            <v>201230700</v>
          </cell>
          <cell r="C3596" t="str">
            <v>I05</v>
          </cell>
          <cell r="D3596" t="str">
            <v>UN</v>
          </cell>
          <cell r="E3596" t="str">
            <v>FERT</v>
          </cell>
          <cell r="F3596" t="str">
            <v>120</v>
          </cell>
          <cell r="G3596">
            <v>1</v>
          </cell>
        </row>
        <row r="3597">
          <cell r="A3597" t="str">
            <v>201230700-PAL</v>
          </cell>
          <cell r="B3597" t="str">
            <v>201230700</v>
          </cell>
          <cell r="C3597" t="str">
            <v>PAL</v>
          </cell>
          <cell r="D3597" t="str">
            <v>UN</v>
          </cell>
          <cell r="E3597" t="str">
            <v>FERT</v>
          </cell>
          <cell r="F3597" t="str">
            <v>120</v>
          </cell>
          <cell r="G3597">
            <v>144</v>
          </cell>
        </row>
        <row r="3598">
          <cell r="A3598" t="str">
            <v>201230700-UN</v>
          </cell>
          <cell r="B3598" t="str">
            <v>201230700</v>
          </cell>
          <cell r="C3598" t="str">
            <v>UN</v>
          </cell>
          <cell r="D3598" t="str">
            <v>UN</v>
          </cell>
          <cell r="E3598" t="str">
            <v>FERT</v>
          </cell>
          <cell r="F3598" t="str">
            <v>120</v>
          </cell>
          <cell r="G3598">
            <v>1</v>
          </cell>
        </row>
        <row r="3599">
          <cell r="A3599" t="str">
            <v>201300001-C10</v>
          </cell>
          <cell r="B3599" t="str">
            <v>201300001</v>
          </cell>
          <cell r="C3599" t="str">
            <v>C10</v>
          </cell>
          <cell r="D3599" t="str">
            <v>UN</v>
          </cell>
          <cell r="E3599" t="str">
            <v>HAWA</v>
          </cell>
          <cell r="F3599" t="str">
            <v>350</v>
          </cell>
          <cell r="G3599">
            <v>10</v>
          </cell>
        </row>
        <row r="3600">
          <cell r="A3600" t="str">
            <v>201300001-PAL</v>
          </cell>
          <cell r="B3600" t="str">
            <v>201300001</v>
          </cell>
          <cell r="C3600" t="str">
            <v>PAL</v>
          </cell>
          <cell r="D3600" t="str">
            <v>UN</v>
          </cell>
          <cell r="E3600" t="str">
            <v>HAWA</v>
          </cell>
          <cell r="F3600" t="str">
            <v>350</v>
          </cell>
          <cell r="G3600">
            <v>660</v>
          </cell>
        </row>
        <row r="3601">
          <cell r="A3601" t="str">
            <v>201300001-UN</v>
          </cell>
          <cell r="B3601" t="str">
            <v>201300001</v>
          </cell>
          <cell r="C3601" t="str">
            <v>UN</v>
          </cell>
          <cell r="D3601" t="str">
            <v>UN</v>
          </cell>
          <cell r="E3601" t="str">
            <v>HAWA</v>
          </cell>
          <cell r="F3601" t="str">
            <v>350</v>
          </cell>
          <cell r="G3601">
            <v>1</v>
          </cell>
        </row>
        <row r="3602">
          <cell r="A3602" t="str">
            <v>201300003-C10</v>
          </cell>
          <cell r="B3602" t="str">
            <v>201300003</v>
          </cell>
          <cell r="C3602" t="str">
            <v>C10</v>
          </cell>
          <cell r="D3602" t="str">
            <v>UN</v>
          </cell>
          <cell r="E3602" t="str">
            <v>HAWA</v>
          </cell>
          <cell r="F3602" t="str">
            <v>130</v>
          </cell>
          <cell r="G3602">
            <v>10</v>
          </cell>
        </row>
        <row r="3603">
          <cell r="A3603" t="str">
            <v>201300003-PAL</v>
          </cell>
          <cell r="B3603" t="str">
            <v>201300003</v>
          </cell>
          <cell r="C3603" t="str">
            <v>PAL</v>
          </cell>
          <cell r="D3603" t="str">
            <v>UN</v>
          </cell>
          <cell r="E3603" t="str">
            <v>HAWA</v>
          </cell>
          <cell r="F3603" t="str">
            <v>130</v>
          </cell>
          <cell r="G3603">
            <v>660</v>
          </cell>
        </row>
        <row r="3604">
          <cell r="A3604" t="str">
            <v>201300003-UN</v>
          </cell>
          <cell r="B3604" t="str">
            <v>201300003</v>
          </cell>
          <cell r="C3604" t="str">
            <v>UN</v>
          </cell>
          <cell r="D3604" t="str">
            <v>UN</v>
          </cell>
          <cell r="E3604" t="str">
            <v>HAWA</v>
          </cell>
          <cell r="F3604" t="str">
            <v>130</v>
          </cell>
          <cell r="G3604">
            <v>1</v>
          </cell>
        </row>
        <row r="3605">
          <cell r="A3605" t="str">
            <v>201350000-C16</v>
          </cell>
          <cell r="B3605" t="str">
            <v>201350000</v>
          </cell>
          <cell r="C3605" t="str">
            <v>C16</v>
          </cell>
          <cell r="D3605" t="str">
            <v>UN</v>
          </cell>
          <cell r="E3605" t="str">
            <v>FERT</v>
          </cell>
          <cell r="F3605" t="str">
            <v>111</v>
          </cell>
          <cell r="G3605">
            <v>16</v>
          </cell>
        </row>
        <row r="3606">
          <cell r="A3606" t="str">
            <v>201350000-PAL</v>
          </cell>
          <cell r="B3606" t="str">
            <v>201350000</v>
          </cell>
          <cell r="C3606" t="str">
            <v>PAL</v>
          </cell>
          <cell r="D3606" t="str">
            <v>UN</v>
          </cell>
          <cell r="E3606" t="str">
            <v>FERT</v>
          </cell>
          <cell r="F3606" t="str">
            <v>111</v>
          </cell>
          <cell r="G3606">
            <v>896</v>
          </cell>
        </row>
        <row r="3607">
          <cell r="A3607" t="str">
            <v>201350000-UN</v>
          </cell>
          <cell r="B3607" t="str">
            <v>201350000</v>
          </cell>
          <cell r="C3607" t="str">
            <v>UN</v>
          </cell>
          <cell r="D3607" t="str">
            <v>UN</v>
          </cell>
          <cell r="E3607" t="str">
            <v>FERT</v>
          </cell>
          <cell r="F3607" t="str">
            <v>111</v>
          </cell>
          <cell r="G3607">
            <v>1</v>
          </cell>
        </row>
        <row r="3608">
          <cell r="A3608" t="str">
            <v>201400050-C20</v>
          </cell>
          <cell r="B3608" t="str">
            <v>201400050</v>
          </cell>
          <cell r="C3608" t="str">
            <v>C20</v>
          </cell>
          <cell r="D3608" t="str">
            <v>UN</v>
          </cell>
          <cell r="E3608" t="str">
            <v>FERT</v>
          </cell>
          <cell r="F3608" t="str">
            <v>140</v>
          </cell>
          <cell r="G3608">
            <v>20</v>
          </cell>
        </row>
        <row r="3609">
          <cell r="A3609" t="str">
            <v>201400050-PAL</v>
          </cell>
          <cell r="B3609" t="str">
            <v>201400050</v>
          </cell>
          <cell r="C3609" t="str">
            <v>PAL</v>
          </cell>
          <cell r="D3609" t="str">
            <v>UN</v>
          </cell>
          <cell r="E3609" t="str">
            <v>FERT</v>
          </cell>
          <cell r="F3609" t="str">
            <v>140</v>
          </cell>
          <cell r="G3609">
            <v>1200</v>
          </cell>
        </row>
        <row r="3610">
          <cell r="A3610" t="str">
            <v>201400050-UN</v>
          </cell>
          <cell r="B3610" t="str">
            <v>201400050</v>
          </cell>
          <cell r="C3610" t="str">
            <v>UN</v>
          </cell>
          <cell r="D3610" t="str">
            <v>UN</v>
          </cell>
          <cell r="E3610" t="str">
            <v>FERT</v>
          </cell>
          <cell r="F3610" t="str">
            <v>140</v>
          </cell>
          <cell r="G3610">
            <v>1</v>
          </cell>
        </row>
        <row r="3611">
          <cell r="A3611" t="str">
            <v>201700039-C12</v>
          </cell>
          <cell r="B3611" t="str">
            <v>201700039</v>
          </cell>
          <cell r="C3611" t="str">
            <v>C12</v>
          </cell>
          <cell r="D3611" t="str">
            <v>UN</v>
          </cell>
          <cell r="E3611" t="str">
            <v>FERT</v>
          </cell>
          <cell r="F3611" t="str">
            <v>111</v>
          </cell>
          <cell r="G3611">
            <v>12</v>
          </cell>
        </row>
        <row r="3612">
          <cell r="A3612" t="str">
            <v>201700039-PAL</v>
          </cell>
          <cell r="B3612" t="str">
            <v>201700039</v>
          </cell>
          <cell r="C3612" t="str">
            <v>PAL</v>
          </cell>
          <cell r="D3612" t="str">
            <v>UN</v>
          </cell>
          <cell r="E3612" t="str">
            <v>FERT</v>
          </cell>
          <cell r="F3612" t="str">
            <v>111</v>
          </cell>
          <cell r="G3612">
            <v>432</v>
          </cell>
        </row>
        <row r="3613">
          <cell r="A3613" t="str">
            <v>201700039-UN</v>
          </cell>
          <cell r="B3613" t="str">
            <v>201700039</v>
          </cell>
          <cell r="C3613" t="str">
            <v>UN</v>
          </cell>
          <cell r="D3613" t="str">
            <v>UN</v>
          </cell>
          <cell r="E3613" t="str">
            <v>FERT</v>
          </cell>
          <cell r="F3613" t="str">
            <v>111</v>
          </cell>
          <cell r="G3613">
            <v>1</v>
          </cell>
        </row>
        <row r="3614">
          <cell r="A3614" t="str">
            <v>201700040-C12</v>
          </cell>
          <cell r="B3614" t="str">
            <v>201700040</v>
          </cell>
          <cell r="C3614" t="str">
            <v>C12</v>
          </cell>
          <cell r="D3614" t="str">
            <v>UN</v>
          </cell>
          <cell r="E3614" t="str">
            <v>FERT</v>
          </cell>
          <cell r="F3614" t="str">
            <v>111</v>
          </cell>
          <cell r="G3614">
            <v>12</v>
          </cell>
        </row>
        <row r="3615">
          <cell r="A3615" t="str">
            <v>201700040-PAL</v>
          </cell>
          <cell r="B3615" t="str">
            <v>201700040</v>
          </cell>
          <cell r="C3615" t="str">
            <v>PAL</v>
          </cell>
          <cell r="D3615" t="str">
            <v>UN</v>
          </cell>
          <cell r="E3615" t="str">
            <v>FERT</v>
          </cell>
          <cell r="F3615" t="str">
            <v>111</v>
          </cell>
          <cell r="G3615">
            <v>432</v>
          </cell>
        </row>
        <row r="3616">
          <cell r="A3616" t="str">
            <v>201700040-UN</v>
          </cell>
          <cell r="B3616" t="str">
            <v>201700040</v>
          </cell>
          <cell r="C3616" t="str">
            <v>UN</v>
          </cell>
          <cell r="D3616" t="str">
            <v>UN</v>
          </cell>
          <cell r="E3616" t="str">
            <v>FERT</v>
          </cell>
          <cell r="F3616" t="str">
            <v>111</v>
          </cell>
          <cell r="G3616">
            <v>1</v>
          </cell>
        </row>
        <row r="3617">
          <cell r="A3617" t="str">
            <v>201700195-C66</v>
          </cell>
          <cell r="B3617" t="str">
            <v>201700195</v>
          </cell>
          <cell r="C3617" t="str">
            <v>C66</v>
          </cell>
          <cell r="D3617" t="str">
            <v>UN</v>
          </cell>
          <cell r="E3617" t="str">
            <v>FERT</v>
          </cell>
          <cell r="F3617" t="str">
            <v>111</v>
          </cell>
          <cell r="G3617">
            <v>66</v>
          </cell>
        </row>
        <row r="3618">
          <cell r="A3618" t="str">
            <v>201700195-PAL</v>
          </cell>
          <cell r="B3618" t="str">
            <v>201700195</v>
          </cell>
          <cell r="C3618" t="str">
            <v>PAL</v>
          </cell>
          <cell r="D3618" t="str">
            <v>UN</v>
          </cell>
          <cell r="E3618" t="str">
            <v>FERT</v>
          </cell>
          <cell r="F3618" t="str">
            <v>111</v>
          </cell>
          <cell r="G3618">
            <v>2376</v>
          </cell>
        </row>
        <row r="3619">
          <cell r="A3619" t="str">
            <v>201700195-UN</v>
          </cell>
          <cell r="B3619" t="str">
            <v>201700195</v>
          </cell>
          <cell r="C3619" t="str">
            <v>UN</v>
          </cell>
          <cell r="D3619" t="str">
            <v>UN</v>
          </cell>
          <cell r="E3619" t="str">
            <v>FERT</v>
          </cell>
          <cell r="F3619" t="str">
            <v>111</v>
          </cell>
          <cell r="G3619">
            <v>1</v>
          </cell>
        </row>
        <row r="3620">
          <cell r="A3620" t="str">
            <v>201700212-C12</v>
          </cell>
          <cell r="B3620" t="str">
            <v>201700212</v>
          </cell>
          <cell r="C3620" t="str">
            <v>C12</v>
          </cell>
          <cell r="D3620" t="str">
            <v>UN</v>
          </cell>
          <cell r="E3620" t="str">
            <v>FERT</v>
          </cell>
          <cell r="F3620" t="str">
            <v>111</v>
          </cell>
          <cell r="G3620">
            <v>12</v>
          </cell>
        </row>
        <row r="3621">
          <cell r="A3621" t="str">
            <v>201700212-PAL</v>
          </cell>
          <cell r="B3621" t="str">
            <v>201700212</v>
          </cell>
          <cell r="C3621" t="str">
            <v>PAL</v>
          </cell>
          <cell r="D3621" t="str">
            <v>UN</v>
          </cell>
          <cell r="E3621" t="str">
            <v>FERT</v>
          </cell>
          <cell r="F3621" t="str">
            <v>111</v>
          </cell>
          <cell r="G3621">
            <v>432</v>
          </cell>
        </row>
        <row r="3622">
          <cell r="A3622" t="str">
            <v>201700212-UN</v>
          </cell>
          <cell r="B3622" t="str">
            <v>201700212</v>
          </cell>
          <cell r="C3622" t="str">
            <v>UN</v>
          </cell>
          <cell r="D3622" t="str">
            <v>UN</v>
          </cell>
          <cell r="E3622" t="str">
            <v>FERT</v>
          </cell>
          <cell r="F3622" t="str">
            <v>111</v>
          </cell>
          <cell r="G3622">
            <v>1</v>
          </cell>
        </row>
        <row r="3623">
          <cell r="A3623" t="str">
            <v>201700222-C12</v>
          </cell>
          <cell r="B3623" t="str">
            <v>201700222</v>
          </cell>
          <cell r="C3623" t="str">
            <v>C12</v>
          </cell>
          <cell r="D3623" t="str">
            <v>UN</v>
          </cell>
          <cell r="E3623" t="str">
            <v>FERT</v>
          </cell>
          <cell r="F3623" t="str">
            <v>111</v>
          </cell>
          <cell r="G3623">
            <v>12</v>
          </cell>
        </row>
        <row r="3624">
          <cell r="A3624" t="str">
            <v>201700222-PAL</v>
          </cell>
          <cell r="B3624" t="str">
            <v>201700222</v>
          </cell>
          <cell r="C3624" t="str">
            <v>PAL</v>
          </cell>
          <cell r="D3624" t="str">
            <v>UN</v>
          </cell>
          <cell r="E3624" t="str">
            <v>FERT</v>
          </cell>
          <cell r="F3624" t="str">
            <v>111</v>
          </cell>
          <cell r="G3624">
            <v>432</v>
          </cell>
        </row>
        <row r="3625">
          <cell r="A3625" t="str">
            <v>201700222-UN</v>
          </cell>
          <cell r="B3625" t="str">
            <v>201700222</v>
          </cell>
          <cell r="C3625" t="str">
            <v>UN</v>
          </cell>
          <cell r="D3625" t="str">
            <v>UN</v>
          </cell>
          <cell r="E3625" t="str">
            <v>FERT</v>
          </cell>
          <cell r="F3625" t="str">
            <v>111</v>
          </cell>
          <cell r="G3625">
            <v>1</v>
          </cell>
        </row>
        <row r="3626">
          <cell r="A3626" t="str">
            <v>201700223-C12</v>
          </cell>
          <cell r="B3626" t="str">
            <v>201700223</v>
          </cell>
          <cell r="C3626" t="str">
            <v>C12</v>
          </cell>
          <cell r="D3626" t="str">
            <v>UN</v>
          </cell>
          <cell r="E3626" t="str">
            <v>FERT</v>
          </cell>
          <cell r="F3626" t="str">
            <v>111</v>
          </cell>
          <cell r="G3626">
            <v>12</v>
          </cell>
        </row>
        <row r="3627">
          <cell r="A3627" t="str">
            <v>201700223-PAL</v>
          </cell>
          <cell r="B3627" t="str">
            <v>201700223</v>
          </cell>
          <cell r="C3627" t="str">
            <v>PAL</v>
          </cell>
          <cell r="D3627" t="str">
            <v>UN</v>
          </cell>
          <cell r="E3627" t="str">
            <v>FERT</v>
          </cell>
          <cell r="F3627" t="str">
            <v>111</v>
          </cell>
          <cell r="G3627">
            <v>432</v>
          </cell>
        </row>
        <row r="3628">
          <cell r="A3628" t="str">
            <v>201700223-UN</v>
          </cell>
          <cell r="B3628" t="str">
            <v>201700223</v>
          </cell>
          <cell r="C3628" t="str">
            <v>UN</v>
          </cell>
          <cell r="D3628" t="str">
            <v>UN</v>
          </cell>
          <cell r="E3628" t="str">
            <v>FERT</v>
          </cell>
          <cell r="F3628" t="str">
            <v>111</v>
          </cell>
          <cell r="G3628">
            <v>1</v>
          </cell>
        </row>
        <row r="3629">
          <cell r="A3629" t="str">
            <v>201700238-C12</v>
          </cell>
          <cell r="B3629" t="str">
            <v>201700238</v>
          </cell>
          <cell r="C3629" t="str">
            <v>C12</v>
          </cell>
          <cell r="D3629" t="str">
            <v>UN</v>
          </cell>
          <cell r="E3629" t="str">
            <v>FERT</v>
          </cell>
          <cell r="F3629" t="str">
            <v>111</v>
          </cell>
          <cell r="G3629">
            <v>12</v>
          </cell>
        </row>
        <row r="3630">
          <cell r="A3630" t="str">
            <v>201700238-PAL</v>
          </cell>
          <cell r="B3630" t="str">
            <v>201700238</v>
          </cell>
          <cell r="C3630" t="str">
            <v>PAL</v>
          </cell>
          <cell r="D3630" t="str">
            <v>UN</v>
          </cell>
          <cell r="E3630" t="str">
            <v>FERT</v>
          </cell>
          <cell r="F3630" t="str">
            <v>111</v>
          </cell>
          <cell r="G3630">
            <v>432</v>
          </cell>
        </row>
        <row r="3631">
          <cell r="A3631" t="str">
            <v>201700238-UN</v>
          </cell>
          <cell r="B3631" t="str">
            <v>201700238</v>
          </cell>
          <cell r="C3631" t="str">
            <v>UN</v>
          </cell>
          <cell r="D3631" t="str">
            <v>UN</v>
          </cell>
          <cell r="E3631" t="str">
            <v>FERT</v>
          </cell>
          <cell r="F3631" t="str">
            <v>111</v>
          </cell>
          <cell r="G3631">
            <v>1</v>
          </cell>
        </row>
        <row r="3632">
          <cell r="A3632" t="str">
            <v>201700241-C12</v>
          </cell>
          <cell r="B3632" t="str">
            <v>201700241</v>
          </cell>
          <cell r="C3632" t="str">
            <v>C12</v>
          </cell>
          <cell r="D3632" t="str">
            <v>UN</v>
          </cell>
          <cell r="E3632" t="str">
            <v>FERT</v>
          </cell>
          <cell r="F3632" t="str">
            <v>111</v>
          </cell>
          <cell r="G3632">
            <v>12</v>
          </cell>
        </row>
        <row r="3633">
          <cell r="A3633" t="str">
            <v>201700241-PAL</v>
          </cell>
          <cell r="B3633" t="str">
            <v>201700241</v>
          </cell>
          <cell r="C3633" t="str">
            <v>PAL</v>
          </cell>
          <cell r="D3633" t="str">
            <v>UN</v>
          </cell>
          <cell r="E3633" t="str">
            <v>FERT</v>
          </cell>
          <cell r="F3633" t="str">
            <v>111</v>
          </cell>
          <cell r="G3633">
            <v>432</v>
          </cell>
        </row>
        <row r="3634">
          <cell r="A3634" t="str">
            <v>201700241-UN</v>
          </cell>
          <cell r="B3634" t="str">
            <v>201700241</v>
          </cell>
          <cell r="C3634" t="str">
            <v>UN</v>
          </cell>
          <cell r="D3634" t="str">
            <v>UN</v>
          </cell>
          <cell r="E3634" t="str">
            <v>FERT</v>
          </cell>
          <cell r="F3634" t="str">
            <v>111</v>
          </cell>
          <cell r="G3634">
            <v>1</v>
          </cell>
        </row>
        <row r="3635">
          <cell r="A3635" t="str">
            <v>201700243-C12</v>
          </cell>
          <cell r="B3635" t="str">
            <v>201700243</v>
          </cell>
          <cell r="C3635" t="str">
            <v>C12</v>
          </cell>
          <cell r="D3635" t="str">
            <v>UN</v>
          </cell>
          <cell r="E3635" t="str">
            <v>FERT</v>
          </cell>
          <cell r="F3635" t="str">
            <v>111</v>
          </cell>
          <cell r="G3635">
            <v>12</v>
          </cell>
        </row>
        <row r="3636">
          <cell r="A3636" t="str">
            <v>201700243-PAL</v>
          </cell>
          <cell r="B3636" t="str">
            <v>201700243</v>
          </cell>
          <cell r="C3636" t="str">
            <v>PAL</v>
          </cell>
          <cell r="D3636" t="str">
            <v>UN</v>
          </cell>
          <cell r="E3636" t="str">
            <v>FERT</v>
          </cell>
          <cell r="F3636" t="str">
            <v>111</v>
          </cell>
          <cell r="G3636">
            <v>432</v>
          </cell>
        </row>
        <row r="3637">
          <cell r="A3637" t="str">
            <v>201700243-UN</v>
          </cell>
          <cell r="B3637" t="str">
            <v>201700243</v>
          </cell>
          <cell r="C3637" t="str">
            <v>UN</v>
          </cell>
          <cell r="D3637" t="str">
            <v>UN</v>
          </cell>
          <cell r="E3637" t="str">
            <v>FERT</v>
          </cell>
          <cell r="F3637" t="str">
            <v>111</v>
          </cell>
          <cell r="G3637">
            <v>1</v>
          </cell>
        </row>
        <row r="3638">
          <cell r="A3638" t="str">
            <v>201700286-C80</v>
          </cell>
          <cell r="B3638" t="str">
            <v>201700286</v>
          </cell>
          <cell r="C3638" t="str">
            <v>C80</v>
          </cell>
          <cell r="D3638" t="str">
            <v>UN</v>
          </cell>
          <cell r="E3638" t="str">
            <v>FERT</v>
          </cell>
          <cell r="F3638" t="str">
            <v>111</v>
          </cell>
          <cell r="G3638">
            <v>80</v>
          </cell>
        </row>
        <row r="3639">
          <cell r="A3639" t="str">
            <v>201700286-D10</v>
          </cell>
          <cell r="B3639" t="str">
            <v>201700286</v>
          </cell>
          <cell r="C3639" t="str">
            <v>D10</v>
          </cell>
          <cell r="D3639" t="str">
            <v>UN</v>
          </cell>
          <cell r="E3639" t="str">
            <v>FERT</v>
          </cell>
          <cell r="F3639" t="str">
            <v>111</v>
          </cell>
          <cell r="G3639">
            <v>10</v>
          </cell>
        </row>
        <row r="3640">
          <cell r="A3640" t="str">
            <v>201700286-PAL</v>
          </cell>
          <cell r="B3640" t="str">
            <v>201700286</v>
          </cell>
          <cell r="C3640" t="str">
            <v>PAL</v>
          </cell>
          <cell r="D3640" t="str">
            <v>UN</v>
          </cell>
          <cell r="E3640" t="str">
            <v>FERT</v>
          </cell>
          <cell r="F3640" t="str">
            <v>111</v>
          </cell>
          <cell r="G3640">
            <v>2400</v>
          </cell>
        </row>
        <row r="3641">
          <cell r="A3641" t="str">
            <v>201700286-UN</v>
          </cell>
          <cell r="B3641" t="str">
            <v>201700286</v>
          </cell>
          <cell r="C3641" t="str">
            <v>UN</v>
          </cell>
          <cell r="D3641" t="str">
            <v>UN</v>
          </cell>
          <cell r="E3641" t="str">
            <v>FERT</v>
          </cell>
          <cell r="F3641" t="str">
            <v>111</v>
          </cell>
          <cell r="G3641">
            <v>1</v>
          </cell>
        </row>
        <row r="3642">
          <cell r="A3642" t="str">
            <v>201700287-C75</v>
          </cell>
          <cell r="B3642" t="str">
            <v>201700287</v>
          </cell>
          <cell r="C3642" t="str">
            <v>C75</v>
          </cell>
          <cell r="D3642" t="str">
            <v>UN</v>
          </cell>
          <cell r="E3642" t="str">
            <v>FERT</v>
          </cell>
          <cell r="F3642" t="str">
            <v>111</v>
          </cell>
          <cell r="G3642">
            <v>75</v>
          </cell>
        </row>
        <row r="3643">
          <cell r="A3643" t="str">
            <v>201700287-PAL</v>
          </cell>
          <cell r="B3643" t="str">
            <v>201700287</v>
          </cell>
          <cell r="C3643" t="str">
            <v>PAL</v>
          </cell>
          <cell r="D3643" t="str">
            <v>UN</v>
          </cell>
          <cell r="E3643" t="str">
            <v>FERT</v>
          </cell>
          <cell r="F3643" t="str">
            <v>111</v>
          </cell>
          <cell r="G3643">
            <v>2700</v>
          </cell>
        </row>
        <row r="3644">
          <cell r="A3644" t="str">
            <v>201700287-UN</v>
          </cell>
          <cell r="B3644" t="str">
            <v>201700287</v>
          </cell>
          <cell r="C3644" t="str">
            <v>UN</v>
          </cell>
          <cell r="D3644" t="str">
            <v>UN</v>
          </cell>
          <cell r="E3644" t="str">
            <v>FERT</v>
          </cell>
          <cell r="F3644" t="str">
            <v>111</v>
          </cell>
          <cell r="G3644">
            <v>1</v>
          </cell>
        </row>
        <row r="3645">
          <cell r="A3645" t="str">
            <v>201700288-C75</v>
          </cell>
          <cell r="B3645" t="str">
            <v>201700288</v>
          </cell>
          <cell r="C3645" t="str">
            <v>C75</v>
          </cell>
          <cell r="D3645" t="str">
            <v>UN</v>
          </cell>
          <cell r="E3645" t="str">
            <v>FERT</v>
          </cell>
          <cell r="F3645" t="str">
            <v>111</v>
          </cell>
          <cell r="G3645">
            <v>75</v>
          </cell>
        </row>
        <row r="3646">
          <cell r="A3646" t="str">
            <v>201700288-PAL</v>
          </cell>
          <cell r="B3646" t="str">
            <v>201700288</v>
          </cell>
          <cell r="C3646" t="str">
            <v>PAL</v>
          </cell>
          <cell r="D3646" t="str">
            <v>UN</v>
          </cell>
          <cell r="E3646" t="str">
            <v>FERT</v>
          </cell>
          <cell r="F3646" t="str">
            <v>111</v>
          </cell>
          <cell r="G3646">
            <v>2700</v>
          </cell>
        </row>
        <row r="3647">
          <cell r="A3647" t="str">
            <v>201700288-UN</v>
          </cell>
          <cell r="B3647" t="str">
            <v>201700288</v>
          </cell>
          <cell r="C3647" t="str">
            <v>UN</v>
          </cell>
          <cell r="D3647" t="str">
            <v>UN</v>
          </cell>
          <cell r="E3647" t="str">
            <v>FERT</v>
          </cell>
          <cell r="F3647" t="str">
            <v>111</v>
          </cell>
          <cell r="G3647">
            <v>1</v>
          </cell>
        </row>
        <row r="3648">
          <cell r="A3648" t="str">
            <v>201700292-C60</v>
          </cell>
          <cell r="B3648" t="str">
            <v>201700292</v>
          </cell>
          <cell r="C3648" t="str">
            <v>C60</v>
          </cell>
          <cell r="D3648" t="str">
            <v>UN</v>
          </cell>
          <cell r="E3648" t="str">
            <v>FERT</v>
          </cell>
          <cell r="F3648" t="str">
            <v>111</v>
          </cell>
          <cell r="G3648">
            <v>60</v>
          </cell>
        </row>
        <row r="3649">
          <cell r="A3649" t="str">
            <v>201700292-PAL</v>
          </cell>
          <cell r="B3649" t="str">
            <v>201700292</v>
          </cell>
          <cell r="C3649" t="str">
            <v>PAL</v>
          </cell>
          <cell r="D3649" t="str">
            <v>UN</v>
          </cell>
          <cell r="E3649" t="str">
            <v>FERT</v>
          </cell>
          <cell r="F3649" t="str">
            <v>111</v>
          </cell>
          <cell r="G3649">
            <v>2160</v>
          </cell>
        </row>
        <row r="3650">
          <cell r="A3650" t="str">
            <v>201700292-UN</v>
          </cell>
          <cell r="B3650" t="str">
            <v>201700292</v>
          </cell>
          <cell r="C3650" t="str">
            <v>UN</v>
          </cell>
          <cell r="D3650" t="str">
            <v>UN</v>
          </cell>
          <cell r="E3650" t="str">
            <v>FERT</v>
          </cell>
          <cell r="F3650" t="str">
            <v>111</v>
          </cell>
          <cell r="G3650">
            <v>1</v>
          </cell>
        </row>
        <row r="3651">
          <cell r="A3651" t="str">
            <v>201700295-C14</v>
          </cell>
          <cell r="B3651" t="str">
            <v>201700295</v>
          </cell>
          <cell r="C3651" t="str">
            <v>C14</v>
          </cell>
          <cell r="D3651" t="str">
            <v>UN</v>
          </cell>
          <cell r="E3651" t="str">
            <v>FERT</v>
          </cell>
          <cell r="F3651" t="str">
            <v>111</v>
          </cell>
          <cell r="G3651">
            <v>14</v>
          </cell>
        </row>
        <row r="3652">
          <cell r="A3652" t="str">
            <v>201700295-PAL</v>
          </cell>
          <cell r="B3652" t="str">
            <v>201700295</v>
          </cell>
          <cell r="C3652" t="str">
            <v>PAL</v>
          </cell>
          <cell r="D3652" t="str">
            <v>UN</v>
          </cell>
          <cell r="E3652" t="str">
            <v>FERT</v>
          </cell>
          <cell r="F3652" t="str">
            <v>111</v>
          </cell>
          <cell r="G3652">
            <v>504</v>
          </cell>
        </row>
        <row r="3653">
          <cell r="A3653" t="str">
            <v>201700295-UN</v>
          </cell>
          <cell r="B3653" t="str">
            <v>201700295</v>
          </cell>
          <cell r="C3653" t="str">
            <v>UN</v>
          </cell>
          <cell r="D3653" t="str">
            <v>UN</v>
          </cell>
          <cell r="E3653" t="str">
            <v>FERT</v>
          </cell>
          <cell r="F3653" t="str">
            <v>111</v>
          </cell>
          <cell r="G3653">
            <v>1</v>
          </cell>
        </row>
        <row r="3654">
          <cell r="A3654" t="str">
            <v>201700302-C10</v>
          </cell>
          <cell r="B3654" t="str">
            <v>201700302</v>
          </cell>
          <cell r="C3654" t="str">
            <v>C10</v>
          </cell>
          <cell r="D3654" t="str">
            <v>KG</v>
          </cell>
          <cell r="E3654" t="str">
            <v>FERT</v>
          </cell>
          <cell r="F3654" t="str">
            <v>111</v>
          </cell>
          <cell r="G3654">
            <v>10</v>
          </cell>
        </row>
        <row r="3655">
          <cell r="A3655" t="str">
            <v>201700302-KG</v>
          </cell>
          <cell r="B3655" t="str">
            <v>201700302</v>
          </cell>
          <cell r="C3655" t="str">
            <v>KG</v>
          </cell>
          <cell r="D3655" t="str">
            <v>KG</v>
          </cell>
          <cell r="E3655" t="str">
            <v>FERT</v>
          </cell>
          <cell r="F3655" t="str">
            <v>111</v>
          </cell>
          <cell r="G3655">
            <v>1</v>
          </cell>
        </row>
        <row r="3656">
          <cell r="A3656" t="str">
            <v>201700302-PAL</v>
          </cell>
          <cell r="B3656" t="str">
            <v>201700302</v>
          </cell>
          <cell r="C3656" t="str">
            <v>PAL</v>
          </cell>
          <cell r="D3656" t="str">
            <v>KG</v>
          </cell>
          <cell r="E3656" t="str">
            <v>FERT</v>
          </cell>
          <cell r="F3656" t="str">
            <v>111</v>
          </cell>
          <cell r="G3656">
            <v>300</v>
          </cell>
        </row>
        <row r="3657">
          <cell r="A3657" t="str">
            <v>201700306-C10</v>
          </cell>
          <cell r="B3657" t="str">
            <v>201700306</v>
          </cell>
          <cell r="C3657" t="str">
            <v>C10</v>
          </cell>
          <cell r="D3657" t="str">
            <v>KG</v>
          </cell>
          <cell r="E3657" t="str">
            <v>FERT</v>
          </cell>
          <cell r="F3657" t="str">
            <v>J960</v>
          </cell>
          <cell r="G3657">
            <v>10</v>
          </cell>
        </row>
        <row r="3658">
          <cell r="A3658" t="str">
            <v>201700306-KG</v>
          </cell>
          <cell r="B3658" t="str">
            <v>201700306</v>
          </cell>
          <cell r="C3658" t="str">
            <v>KG</v>
          </cell>
          <cell r="D3658" t="str">
            <v>KG</v>
          </cell>
          <cell r="E3658" t="str">
            <v>FERT</v>
          </cell>
          <cell r="F3658" t="str">
            <v>J960</v>
          </cell>
          <cell r="G3658">
            <v>1</v>
          </cell>
        </row>
        <row r="3659">
          <cell r="A3659" t="str">
            <v>201700306-PAL</v>
          </cell>
          <cell r="B3659" t="str">
            <v>201700306</v>
          </cell>
          <cell r="C3659" t="str">
            <v>PAL</v>
          </cell>
          <cell r="D3659" t="str">
            <v>KG</v>
          </cell>
          <cell r="E3659" t="str">
            <v>FERT</v>
          </cell>
          <cell r="F3659" t="str">
            <v>J960</v>
          </cell>
          <cell r="G3659">
            <v>300</v>
          </cell>
        </row>
        <row r="3660">
          <cell r="A3660" t="str">
            <v>201700307-C10</v>
          </cell>
          <cell r="B3660" t="str">
            <v>201700307</v>
          </cell>
          <cell r="C3660" t="str">
            <v>C10</v>
          </cell>
          <cell r="D3660" t="str">
            <v>KG</v>
          </cell>
          <cell r="E3660" t="str">
            <v>FERT</v>
          </cell>
          <cell r="F3660" t="str">
            <v>J960</v>
          </cell>
          <cell r="G3660">
            <v>10</v>
          </cell>
        </row>
        <row r="3661">
          <cell r="A3661" t="str">
            <v>201700307-KG</v>
          </cell>
          <cell r="B3661" t="str">
            <v>201700307</v>
          </cell>
          <cell r="C3661" t="str">
            <v>KG</v>
          </cell>
          <cell r="D3661" t="str">
            <v>KG</v>
          </cell>
          <cell r="E3661" t="str">
            <v>FERT</v>
          </cell>
          <cell r="F3661" t="str">
            <v>J960</v>
          </cell>
          <cell r="G3661">
            <v>1</v>
          </cell>
        </row>
        <row r="3662">
          <cell r="A3662" t="str">
            <v>201700307-PAL</v>
          </cell>
          <cell r="B3662" t="str">
            <v>201700307</v>
          </cell>
          <cell r="C3662" t="str">
            <v>PAL</v>
          </cell>
          <cell r="D3662" t="str">
            <v>KG</v>
          </cell>
          <cell r="E3662" t="str">
            <v>FERT</v>
          </cell>
          <cell r="F3662" t="str">
            <v>J960</v>
          </cell>
          <cell r="G3662">
            <v>300</v>
          </cell>
        </row>
        <row r="3663">
          <cell r="A3663" t="str">
            <v>201700308-C10</v>
          </cell>
          <cell r="B3663" t="str">
            <v>201700308</v>
          </cell>
          <cell r="C3663" t="str">
            <v>C10</v>
          </cell>
          <cell r="D3663" t="str">
            <v>UN</v>
          </cell>
          <cell r="E3663" t="str">
            <v>FERT</v>
          </cell>
          <cell r="F3663" t="str">
            <v>J960</v>
          </cell>
          <cell r="G3663">
            <v>10</v>
          </cell>
        </row>
        <row r="3664">
          <cell r="A3664" t="str">
            <v>201700308-PAL</v>
          </cell>
          <cell r="B3664" t="str">
            <v>201700308</v>
          </cell>
          <cell r="C3664" t="str">
            <v>PAL</v>
          </cell>
          <cell r="D3664" t="str">
            <v>UN</v>
          </cell>
          <cell r="E3664" t="str">
            <v>FERT</v>
          </cell>
          <cell r="F3664" t="str">
            <v>J960</v>
          </cell>
          <cell r="G3664">
            <v>500</v>
          </cell>
        </row>
        <row r="3665">
          <cell r="A3665" t="str">
            <v>201700308-UN</v>
          </cell>
          <cell r="B3665" t="str">
            <v>201700308</v>
          </cell>
          <cell r="C3665" t="str">
            <v>UN</v>
          </cell>
          <cell r="D3665" t="str">
            <v>UN</v>
          </cell>
          <cell r="E3665" t="str">
            <v>FERT</v>
          </cell>
          <cell r="F3665" t="str">
            <v>J960</v>
          </cell>
          <cell r="G3665">
            <v>1</v>
          </cell>
        </row>
        <row r="3666">
          <cell r="A3666" t="str">
            <v>201700345-C12</v>
          </cell>
          <cell r="B3666" t="str">
            <v>201700345</v>
          </cell>
          <cell r="C3666" t="str">
            <v>C12</v>
          </cell>
          <cell r="D3666" t="str">
            <v>UN</v>
          </cell>
          <cell r="E3666" t="str">
            <v>FERT</v>
          </cell>
          <cell r="F3666" t="str">
            <v>111</v>
          </cell>
          <cell r="G3666">
            <v>12</v>
          </cell>
        </row>
        <row r="3667">
          <cell r="A3667" t="str">
            <v>201700345-PAL</v>
          </cell>
          <cell r="B3667" t="str">
            <v>201700345</v>
          </cell>
          <cell r="C3667" t="str">
            <v>PAL</v>
          </cell>
          <cell r="D3667" t="str">
            <v>UN</v>
          </cell>
          <cell r="E3667" t="str">
            <v>FERT</v>
          </cell>
          <cell r="F3667" t="str">
            <v>111</v>
          </cell>
          <cell r="G3667">
            <v>432</v>
          </cell>
        </row>
        <row r="3668">
          <cell r="A3668" t="str">
            <v>201700345-UN</v>
          </cell>
          <cell r="B3668" t="str">
            <v>201700345</v>
          </cell>
          <cell r="C3668" t="str">
            <v>UN</v>
          </cell>
          <cell r="D3668" t="str">
            <v>UN</v>
          </cell>
          <cell r="E3668" t="str">
            <v>FERT</v>
          </cell>
          <cell r="F3668" t="str">
            <v>111</v>
          </cell>
          <cell r="G3668">
            <v>1</v>
          </cell>
        </row>
        <row r="3669">
          <cell r="A3669" t="str">
            <v>201700346-C12</v>
          </cell>
          <cell r="B3669" t="str">
            <v>201700346</v>
          </cell>
          <cell r="C3669" t="str">
            <v>C12</v>
          </cell>
          <cell r="D3669" t="str">
            <v>UN</v>
          </cell>
          <cell r="E3669" t="str">
            <v>FERT</v>
          </cell>
          <cell r="F3669" t="str">
            <v>111</v>
          </cell>
          <cell r="G3669">
            <v>12</v>
          </cell>
        </row>
        <row r="3670">
          <cell r="A3670" t="str">
            <v>201700346-PAL</v>
          </cell>
          <cell r="B3670" t="str">
            <v>201700346</v>
          </cell>
          <cell r="C3670" t="str">
            <v>PAL</v>
          </cell>
          <cell r="D3670" t="str">
            <v>UN</v>
          </cell>
          <cell r="E3670" t="str">
            <v>FERT</v>
          </cell>
          <cell r="F3670" t="str">
            <v>111</v>
          </cell>
          <cell r="G3670">
            <v>432</v>
          </cell>
        </row>
        <row r="3671">
          <cell r="A3671" t="str">
            <v>201700346-UN</v>
          </cell>
          <cell r="B3671" t="str">
            <v>201700346</v>
          </cell>
          <cell r="C3671" t="str">
            <v>UN</v>
          </cell>
          <cell r="D3671" t="str">
            <v>UN</v>
          </cell>
          <cell r="E3671" t="str">
            <v>FERT</v>
          </cell>
          <cell r="F3671" t="str">
            <v>111</v>
          </cell>
          <cell r="G3671">
            <v>1</v>
          </cell>
        </row>
        <row r="3672">
          <cell r="A3672" t="str">
            <v>201700347-C07</v>
          </cell>
          <cell r="B3672" t="str">
            <v>201700347</v>
          </cell>
          <cell r="C3672" t="str">
            <v>C07</v>
          </cell>
          <cell r="D3672" t="str">
            <v>UN</v>
          </cell>
          <cell r="E3672" t="str">
            <v>FERT</v>
          </cell>
          <cell r="F3672" t="str">
            <v>111</v>
          </cell>
          <cell r="G3672">
            <v>7</v>
          </cell>
        </row>
        <row r="3673">
          <cell r="A3673" t="str">
            <v>201700347-PAL</v>
          </cell>
          <cell r="B3673" t="str">
            <v>201700347</v>
          </cell>
          <cell r="C3673" t="str">
            <v>PAL</v>
          </cell>
          <cell r="D3673" t="str">
            <v>UN</v>
          </cell>
          <cell r="E3673" t="str">
            <v>FERT</v>
          </cell>
          <cell r="F3673" t="str">
            <v>111</v>
          </cell>
          <cell r="G3673">
            <v>252</v>
          </cell>
        </row>
        <row r="3674">
          <cell r="A3674" t="str">
            <v>201700347-UN</v>
          </cell>
          <cell r="B3674" t="str">
            <v>201700347</v>
          </cell>
          <cell r="C3674" t="str">
            <v>UN</v>
          </cell>
          <cell r="D3674" t="str">
            <v>UN</v>
          </cell>
          <cell r="E3674" t="str">
            <v>FERT</v>
          </cell>
          <cell r="F3674" t="str">
            <v>111</v>
          </cell>
          <cell r="G3674">
            <v>1</v>
          </cell>
        </row>
        <row r="3675">
          <cell r="A3675" t="str">
            <v>201700351-C54</v>
          </cell>
          <cell r="B3675" t="str">
            <v>201700351</v>
          </cell>
          <cell r="C3675" t="str">
            <v>C54</v>
          </cell>
          <cell r="D3675" t="str">
            <v>UN</v>
          </cell>
          <cell r="E3675" t="str">
            <v>FERT</v>
          </cell>
          <cell r="F3675" t="str">
            <v>111</v>
          </cell>
          <cell r="G3675">
            <v>54</v>
          </cell>
        </row>
        <row r="3676">
          <cell r="A3676" t="str">
            <v>201700351-PAL</v>
          </cell>
          <cell r="B3676" t="str">
            <v>201700351</v>
          </cell>
          <cell r="C3676" t="str">
            <v>PAL</v>
          </cell>
          <cell r="D3676" t="str">
            <v>UN</v>
          </cell>
          <cell r="E3676" t="str">
            <v>FERT</v>
          </cell>
          <cell r="F3676" t="str">
            <v>111</v>
          </cell>
          <cell r="G3676">
            <v>1944</v>
          </cell>
        </row>
        <row r="3677">
          <cell r="A3677" t="str">
            <v>201700351-UN</v>
          </cell>
          <cell r="B3677" t="str">
            <v>201700351</v>
          </cell>
          <cell r="C3677" t="str">
            <v>UN</v>
          </cell>
          <cell r="D3677" t="str">
            <v>UN</v>
          </cell>
          <cell r="E3677" t="str">
            <v>FERT</v>
          </cell>
          <cell r="F3677" t="str">
            <v>111</v>
          </cell>
          <cell r="G3677">
            <v>1</v>
          </cell>
        </row>
        <row r="3678">
          <cell r="A3678" t="str">
            <v>201700352-C54</v>
          </cell>
          <cell r="B3678" t="str">
            <v>201700352</v>
          </cell>
          <cell r="C3678" t="str">
            <v>C54</v>
          </cell>
          <cell r="D3678" t="str">
            <v>UN</v>
          </cell>
          <cell r="E3678" t="str">
            <v>FERT</v>
          </cell>
          <cell r="F3678" t="str">
            <v>111</v>
          </cell>
          <cell r="G3678">
            <v>54</v>
          </cell>
        </row>
        <row r="3679">
          <cell r="A3679" t="str">
            <v>201700352-PAL</v>
          </cell>
          <cell r="B3679" t="str">
            <v>201700352</v>
          </cell>
          <cell r="C3679" t="str">
            <v>PAL</v>
          </cell>
          <cell r="D3679" t="str">
            <v>UN</v>
          </cell>
          <cell r="E3679" t="str">
            <v>FERT</v>
          </cell>
          <cell r="F3679" t="str">
            <v>111</v>
          </cell>
          <cell r="G3679">
            <v>1944</v>
          </cell>
        </row>
        <row r="3680">
          <cell r="A3680" t="str">
            <v>201700352-UN</v>
          </cell>
          <cell r="B3680" t="str">
            <v>201700352</v>
          </cell>
          <cell r="C3680" t="str">
            <v>UN</v>
          </cell>
          <cell r="D3680" t="str">
            <v>UN</v>
          </cell>
          <cell r="E3680" t="str">
            <v>FERT</v>
          </cell>
          <cell r="F3680" t="str">
            <v>111</v>
          </cell>
          <cell r="G3680">
            <v>1</v>
          </cell>
        </row>
        <row r="3681">
          <cell r="A3681" t="str">
            <v>201700361-C10</v>
          </cell>
          <cell r="B3681" t="str">
            <v>201700361</v>
          </cell>
          <cell r="C3681" t="str">
            <v>C10</v>
          </cell>
          <cell r="D3681" t="str">
            <v>UN</v>
          </cell>
          <cell r="E3681" t="str">
            <v>FERT</v>
          </cell>
          <cell r="F3681" t="str">
            <v>111</v>
          </cell>
          <cell r="G3681">
            <v>10</v>
          </cell>
        </row>
        <row r="3682">
          <cell r="A3682" t="str">
            <v>201700361-PAL</v>
          </cell>
          <cell r="B3682" t="str">
            <v>201700361</v>
          </cell>
          <cell r="C3682" t="str">
            <v>PAL</v>
          </cell>
          <cell r="D3682" t="str">
            <v>UN</v>
          </cell>
          <cell r="E3682" t="str">
            <v>FERT</v>
          </cell>
          <cell r="F3682" t="str">
            <v>111</v>
          </cell>
          <cell r="G3682">
            <v>360</v>
          </cell>
        </row>
        <row r="3683">
          <cell r="A3683" t="str">
            <v>201700361-UN</v>
          </cell>
          <cell r="B3683" t="str">
            <v>201700361</v>
          </cell>
          <cell r="C3683" t="str">
            <v>UN</v>
          </cell>
          <cell r="D3683" t="str">
            <v>UN</v>
          </cell>
          <cell r="E3683" t="str">
            <v>FERT</v>
          </cell>
          <cell r="F3683" t="str">
            <v>111</v>
          </cell>
          <cell r="G3683">
            <v>1</v>
          </cell>
        </row>
        <row r="3684">
          <cell r="A3684" t="str">
            <v>201700457-C15</v>
          </cell>
          <cell r="B3684" t="str">
            <v>201700457</v>
          </cell>
          <cell r="C3684" t="str">
            <v>C15</v>
          </cell>
          <cell r="D3684" t="str">
            <v>UN</v>
          </cell>
          <cell r="E3684" t="str">
            <v>FERT</v>
          </cell>
          <cell r="F3684" t="str">
            <v>111</v>
          </cell>
          <cell r="G3684">
            <v>15</v>
          </cell>
        </row>
        <row r="3685">
          <cell r="A3685" t="str">
            <v>201700457-PAL</v>
          </cell>
          <cell r="B3685" t="str">
            <v>201700457</v>
          </cell>
          <cell r="C3685" t="str">
            <v>PAL</v>
          </cell>
          <cell r="D3685" t="str">
            <v>UN</v>
          </cell>
          <cell r="E3685" t="str">
            <v>FERT</v>
          </cell>
          <cell r="F3685" t="str">
            <v>111</v>
          </cell>
          <cell r="G3685">
            <v>450</v>
          </cell>
        </row>
        <row r="3686">
          <cell r="A3686" t="str">
            <v>201700457-UN</v>
          </cell>
          <cell r="B3686" t="str">
            <v>201700457</v>
          </cell>
          <cell r="C3686" t="str">
            <v>UN</v>
          </cell>
          <cell r="D3686" t="str">
            <v>UN</v>
          </cell>
          <cell r="E3686" t="str">
            <v>FERT</v>
          </cell>
          <cell r="F3686" t="str">
            <v>111</v>
          </cell>
          <cell r="G3686">
            <v>1</v>
          </cell>
        </row>
        <row r="3687">
          <cell r="A3687" t="str">
            <v>201700458-C15</v>
          </cell>
          <cell r="B3687" t="str">
            <v>201700458</v>
          </cell>
          <cell r="C3687" t="str">
            <v>C15</v>
          </cell>
          <cell r="D3687" t="str">
            <v>UN</v>
          </cell>
          <cell r="E3687" t="str">
            <v>FERT</v>
          </cell>
          <cell r="F3687" t="str">
            <v>111</v>
          </cell>
          <cell r="G3687">
            <v>15</v>
          </cell>
        </row>
        <row r="3688">
          <cell r="A3688" t="str">
            <v>201700458-PAL</v>
          </cell>
          <cell r="B3688" t="str">
            <v>201700458</v>
          </cell>
          <cell r="C3688" t="str">
            <v>PAL</v>
          </cell>
          <cell r="D3688" t="str">
            <v>UN</v>
          </cell>
          <cell r="E3688" t="str">
            <v>FERT</v>
          </cell>
          <cell r="F3688" t="str">
            <v>111</v>
          </cell>
          <cell r="G3688">
            <v>450</v>
          </cell>
        </row>
        <row r="3689">
          <cell r="A3689" t="str">
            <v>201700458-UN</v>
          </cell>
          <cell r="B3689" t="str">
            <v>201700458</v>
          </cell>
          <cell r="C3689" t="str">
            <v>UN</v>
          </cell>
          <cell r="D3689" t="str">
            <v>UN</v>
          </cell>
          <cell r="E3689" t="str">
            <v>FERT</v>
          </cell>
          <cell r="F3689" t="str">
            <v>111</v>
          </cell>
          <cell r="G3689">
            <v>1</v>
          </cell>
        </row>
        <row r="3690">
          <cell r="A3690" t="str">
            <v>201700467-C12</v>
          </cell>
          <cell r="B3690" t="str">
            <v>201700467</v>
          </cell>
          <cell r="C3690" t="str">
            <v>C12</v>
          </cell>
          <cell r="D3690" t="str">
            <v>UN</v>
          </cell>
          <cell r="E3690" t="str">
            <v>FERT</v>
          </cell>
          <cell r="F3690" t="str">
            <v>111</v>
          </cell>
          <cell r="G3690">
            <v>12</v>
          </cell>
        </row>
        <row r="3691">
          <cell r="A3691" t="str">
            <v>201700467-PAL</v>
          </cell>
          <cell r="B3691" t="str">
            <v>201700467</v>
          </cell>
          <cell r="C3691" t="str">
            <v>PAL</v>
          </cell>
          <cell r="D3691" t="str">
            <v>UN</v>
          </cell>
          <cell r="E3691" t="str">
            <v>FERT</v>
          </cell>
          <cell r="F3691" t="str">
            <v>111</v>
          </cell>
          <cell r="G3691">
            <v>960</v>
          </cell>
        </row>
        <row r="3692">
          <cell r="A3692" t="str">
            <v>201700467-UN</v>
          </cell>
          <cell r="B3692" t="str">
            <v>201700467</v>
          </cell>
          <cell r="C3692" t="str">
            <v>UN</v>
          </cell>
          <cell r="D3692" t="str">
            <v>UN</v>
          </cell>
          <cell r="E3692" t="str">
            <v>FERT</v>
          </cell>
          <cell r="F3692" t="str">
            <v>111</v>
          </cell>
          <cell r="G3692">
            <v>1</v>
          </cell>
        </row>
        <row r="3693">
          <cell r="A3693" t="str">
            <v>201700468-C12</v>
          </cell>
          <cell r="B3693" t="str">
            <v>201700468</v>
          </cell>
          <cell r="C3693" t="str">
            <v>C12</v>
          </cell>
          <cell r="D3693" t="str">
            <v>UN</v>
          </cell>
          <cell r="E3693" t="str">
            <v>FERT</v>
          </cell>
          <cell r="F3693" t="str">
            <v>111</v>
          </cell>
          <cell r="G3693">
            <v>12</v>
          </cell>
        </row>
        <row r="3694">
          <cell r="A3694" t="str">
            <v>201700468-PAL</v>
          </cell>
          <cell r="B3694" t="str">
            <v>201700468</v>
          </cell>
          <cell r="C3694" t="str">
            <v>PAL</v>
          </cell>
          <cell r="D3694" t="str">
            <v>UN</v>
          </cell>
          <cell r="E3694" t="str">
            <v>FERT</v>
          </cell>
          <cell r="F3694" t="str">
            <v>111</v>
          </cell>
          <cell r="G3694">
            <v>960</v>
          </cell>
        </row>
        <row r="3695">
          <cell r="A3695" t="str">
            <v>201700468-UN</v>
          </cell>
          <cell r="B3695" t="str">
            <v>201700468</v>
          </cell>
          <cell r="C3695" t="str">
            <v>UN</v>
          </cell>
          <cell r="D3695" t="str">
            <v>UN</v>
          </cell>
          <cell r="E3695" t="str">
            <v>FERT</v>
          </cell>
          <cell r="F3695" t="str">
            <v>111</v>
          </cell>
          <cell r="G3695">
            <v>1</v>
          </cell>
        </row>
        <row r="3696">
          <cell r="A3696" t="str">
            <v>201700496-C10</v>
          </cell>
          <cell r="B3696" t="str">
            <v>201700496</v>
          </cell>
          <cell r="C3696" t="str">
            <v>C10</v>
          </cell>
          <cell r="D3696" t="str">
            <v>UN</v>
          </cell>
          <cell r="E3696" t="str">
            <v>FERT</v>
          </cell>
          <cell r="F3696" t="str">
            <v>116</v>
          </cell>
          <cell r="G3696">
            <v>10</v>
          </cell>
        </row>
        <row r="3697">
          <cell r="A3697" t="str">
            <v>201700496-PAL</v>
          </cell>
          <cell r="B3697" t="str">
            <v>201700496</v>
          </cell>
          <cell r="C3697" t="str">
            <v>PAL</v>
          </cell>
          <cell r="D3697" t="str">
            <v>UN</v>
          </cell>
          <cell r="E3697" t="str">
            <v>FERT</v>
          </cell>
          <cell r="F3697" t="str">
            <v>116</v>
          </cell>
          <cell r="G3697">
            <v>360</v>
          </cell>
        </row>
        <row r="3698">
          <cell r="A3698" t="str">
            <v>201700496-UN</v>
          </cell>
          <cell r="B3698" t="str">
            <v>201700496</v>
          </cell>
          <cell r="C3698" t="str">
            <v>UN</v>
          </cell>
          <cell r="D3698" t="str">
            <v>UN</v>
          </cell>
          <cell r="E3698" t="str">
            <v>FERT</v>
          </cell>
          <cell r="F3698" t="str">
            <v>116</v>
          </cell>
          <cell r="G3698">
            <v>1</v>
          </cell>
        </row>
        <row r="3699">
          <cell r="A3699" t="str">
            <v>201700497-C10</v>
          </cell>
          <cell r="B3699" t="str">
            <v>201700497</v>
          </cell>
          <cell r="C3699" t="str">
            <v>C10</v>
          </cell>
          <cell r="D3699" t="str">
            <v>UN</v>
          </cell>
          <cell r="E3699" t="str">
            <v>FERT</v>
          </cell>
          <cell r="F3699" t="str">
            <v>116</v>
          </cell>
          <cell r="G3699">
            <v>10</v>
          </cell>
        </row>
        <row r="3700">
          <cell r="A3700" t="str">
            <v>201700497-PAL</v>
          </cell>
          <cell r="B3700" t="str">
            <v>201700497</v>
          </cell>
          <cell r="C3700" t="str">
            <v>PAL</v>
          </cell>
          <cell r="D3700" t="str">
            <v>UN</v>
          </cell>
          <cell r="E3700" t="str">
            <v>FERT</v>
          </cell>
          <cell r="F3700" t="str">
            <v>116</v>
          </cell>
          <cell r="G3700">
            <v>360</v>
          </cell>
        </row>
        <row r="3701">
          <cell r="A3701" t="str">
            <v>201700497-UN</v>
          </cell>
          <cell r="B3701" t="str">
            <v>201700497</v>
          </cell>
          <cell r="C3701" t="str">
            <v>UN</v>
          </cell>
          <cell r="D3701" t="str">
            <v>UN</v>
          </cell>
          <cell r="E3701" t="str">
            <v>FERT</v>
          </cell>
          <cell r="F3701" t="str">
            <v>116</v>
          </cell>
          <cell r="G3701">
            <v>1</v>
          </cell>
        </row>
        <row r="3702">
          <cell r="A3702" t="str">
            <v>201700508-C16</v>
          </cell>
          <cell r="B3702" t="str">
            <v>201700508</v>
          </cell>
          <cell r="C3702" t="str">
            <v>C16</v>
          </cell>
          <cell r="D3702" t="str">
            <v>UN</v>
          </cell>
          <cell r="E3702" t="str">
            <v>FERT</v>
          </cell>
          <cell r="F3702" t="str">
            <v>116</v>
          </cell>
          <cell r="G3702">
            <v>16</v>
          </cell>
        </row>
        <row r="3703">
          <cell r="A3703" t="str">
            <v>201700508-PAL</v>
          </cell>
          <cell r="B3703" t="str">
            <v>201700508</v>
          </cell>
          <cell r="C3703" t="str">
            <v>PAL</v>
          </cell>
          <cell r="D3703" t="str">
            <v>UN</v>
          </cell>
          <cell r="E3703" t="str">
            <v>FERT</v>
          </cell>
          <cell r="F3703" t="str">
            <v>116</v>
          </cell>
          <cell r="G3703">
            <v>576</v>
          </cell>
        </row>
        <row r="3704">
          <cell r="A3704" t="str">
            <v>201700508-UN</v>
          </cell>
          <cell r="B3704" t="str">
            <v>201700508</v>
          </cell>
          <cell r="C3704" t="str">
            <v>UN</v>
          </cell>
          <cell r="D3704" t="str">
            <v>UN</v>
          </cell>
          <cell r="E3704" t="str">
            <v>FERT</v>
          </cell>
          <cell r="F3704" t="str">
            <v>116</v>
          </cell>
          <cell r="G3704">
            <v>1</v>
          </cell>
        </row>
        <row r="3705">
          <cell r="A3705" t="str">
            <v>201700590-C12</v>
          </cell>
          <cell r="B3705" t="str">
            <v>201700590</v>
          </cell>
          <cell r="C3705" t="str">
            <v>C12</v>
          </cell>
          <cell r="D3705" t="str">
            <v>UN</v>
          </cell>
          <cell r="E3705" t="str">
            <v>FERT</v>
          </cell>
          <cell r="F3705" t="str">
            <v>116</v>
          </cell>
          <cell r="G3705">
            <v>12</v>
          </cell>
        </row>
        <row r="3706">
          <cell r="A3706" t="str">
            <v>201700590-PAL</v>
          </cell>
          <cell r="B3706" t="str">
            <v>201700590</v>
          </cell>
          <cell r="C3706" t="str">
            <v>PAL</v>
          </cell>
          <cell r="D3706" t="str">
            <v>UN</v>
          </cell>
          <cell r="E3706" t="str">
            <v>FERT</v>
          </cell>
          <cell r="F3706" t="str">
            <v>116</v>
          </cell>
          <cell r="G3706">
            <v>432</v>
          </cell>
        </row>
        <row r="3707">
          <cell r="A3707" t="str">
            <v>201700590-UN</v>
          </cell>
          <cell r="B3707" t="str">
            <v>201700590</v>
          </cell>
          <cell r="C3707" t="str">
            <v>UN</v>
          </cell>
          <cell r="D3707" t="str">
            <v>UN</v>
          </cell>
          <cell r="E3707" t="str">
            <v>FERT</v>
          </cell>
          <cell r="F3707" t="str">
            <v>116</v>
          </cell>
          <cell r="G3707">
            <v>1</v>
          </cell>
        </row>
        <row r="3708">
          <cell r="A3708" t="str">
            <v>201700593-C12</v>
          </cell>
          <cell r="B3708" t="str">
            <v>201700593</v>
          </cell>
          <cell r="C3708" t="str">
            <v>C12</v>
          </cell>
          <cell r="D3708" t="str">
            <v>UN</v>
          </cell>
          <cell r="E3708" t="str">
            <v>FERT</v>
          </cell>
          <cell r="F3708" t="str">
            <v>116</v>
          </cell>
          <cell r="G3708">
            <v>12</v>
          </cell>
        </row>
        <row r="3709">
          <cell r="A3709" t="str">
            <v>201700593-PAL</v>
          </cell>
          <cell r="B3709" t="str">
            <v>201700593</v>
          </cell>
          <cell r="C3709" t="str">
            <v>PAL</v>
          </cell>
          <cell r="D3709" t="str">
            <v>UN</v>
          </cell>
          <cell r="E3709" t="str">
            <v>FERT</v>
          </cell>
          <cell r="F3709" t="str">
            <v>116</v>
          </cell>
          <cell r="G3709">
            <v>432</v>
          </cell>
        </row>
        <row r="3710">
          <cell r="A3710" t="str">
            <v>201700593-UN</v>
          </cell>
          <cell r="B3710" t="str">
            <v>201700593</v>
          </cell>
          <cell r="C3710" t="str">
            <v>UN</v>
          </cell>
          <cell r="D3710" t="str">
            <v>UN</v>
          </cell>
          <cell r="E3710" t="str">
            <v>FERT</v>
          </cell>
          <cell r="F3710" t="str">
            <v>116</v>
          </cell>
          <cell r="G3710">
            <v>1</v>
          </cell>
        </row>
        <row r="3711">
          <cell r="A3711" t="str">
            <v>201701100-C10</v>
          </cell>
          <cell r="B3711" t="str">
            <v>201701100</v>
          </cell>
          <cell r="C3711" t="str">
            <v>C10</v>
          </cell>
          <cell r="D3711" t="str">
            <v>UN</v>
          </cell>
          <cell r="E3711" t="str">
            <v>FERT</v>
          </cell>
          <cell r="F3711" t="str">
            <v>111</v>
          </cell>
          <cell r="G3711">
            <v>10</v>
          </cell>
        </row>
        <row r="3712">
          <cell r="A3712" t="str">
            <v>201701100-KG</v>
          </cell>
          <cell r="B3712" t="str">
            <v>201701100</v>
          </cell>
          <cell r="C3712" t="str">
            <v>KG</v>
          </cell>
          <cell r="D3712" t="str">
            <v>UN</v>
          </cell>
          <cell r="E3712" t="str">
            <v>FERT</v>
          </cell>
          <cell r="F3712" t="str">
            <v>111</v>
          </cell>
          <cell r="G3712">
            <v>1</v>
          </cell>
        </row>
        <row r="3713">
          <cell r="A3713" t="str">
            <v>201701100-PAL</v>
          </cell>
          <cell r="B3713" t="str">
            <v>201701100</v>
          </cell>
          <cell r="C3713" t="str">
            <v>PAL</v>
          </cell>
          <cell r="D3713" t="str">
            <v>UN</v>
          </cell>
          <cell r="E3713" t="str">
            <v>FERT</v>
          </cell>
          <cell r="F3713" t="str">
            <v>111</v>
          </cell>
          <cell r="G3713">
            <v>300</v>
          </cell>
        </row>
        <row r="3714">
          <cell r="A3714" t="str">
            <v>201701100-UN</v>
          </cell>
          <cell r="B3714" t="str">
            <v>201701100</v>
          </cell>
          <cell r="C3714" t="str">
            <v>UN</v>
          </cell>
          <cell r="D3714" t="str">
            <v>UN</v>
          </cell>
          <cell r="E3714" t="str">
            <v>FERT</v>
          </cell>
          <cell r="F3714" t="str">
            <v>111</v>
          </cell>
          <cell r="G3714">
            <v>1</v>
          </cell>
        </row>
        <row r="3715">
          <cell r="A3715" t="str">
            <v>201703050-C10</v>
          </cell>
          <cell r="B3715" t="str">
            <v>201703050</v>
          </cell>
          <cell r="C3715" t="str">
            <v>C10</v>
          </cell>
          <cell r="D3715" t="str">
            <v>UN</v>
          </cell>
          <cell r="E3715" t="str">
            <v>FERT</v>
          </cell>
          <cell r="F3715" t="str">
            <v>111</v>
          </cell>
          <cell r="G3715">
            <v>10</v>
          </cell>
        </row>
        <row r="3716">
          <cell r="A3716" t="str">
            <v>201703050-KG</v>
          </cell>
          <cell r="B3716" t="str">
            <v>201703050</v>
          </cell>
          <cell r="C3716" t="str">
            <v>KG</v>
          </cell>
          <cell r="D3716" t="str">
            <v>UN</v>
          </cell>
          <cell r="E3716" t="str">
            <v>FERT</v>
          </cell>
          <cell r="F3716" t="str">
            <v>111</v>
          </cell>
          <cell r="G3716">
            <v>1</v>
          </cell>
        </row>
        <row r="3717">
          <cell r="A3717" t="str">
            <v>201703050-PAL</v>
          </cell>
          <cell r="B3717" t="str">
            <v>201703050</v>
          </cell>
          <cell r="C3717" t="str">
            <v>PAL</v>
          </cell>
          <cell r="D3717" t="str">
            <v>UN</v>
          </cell>
          <cell r="E3717" t="str">
            <v>FERT</v>
          </cell>
          <cell r="F3717" t="str">
            <v>111</v>
          </cell>
          <cell r="G3717">
            <v>400</v>
          </cell>
        </row>
        <row r="3718">
          <cell r="A3718" t="str">
            <v>201703050-UN</v>
          </cell>
          <cell r="B3718" t="str">
            <v>201703050</v>
          </cell>
          <cell r="C3718" t="str">
            <v>UN</v>
          </cell>
          <cell r="D3718" t="str">
            <v>UN</v>
          </cell>
          <cell r="E3718" t="str">
            <v>FERT</v>
          </cell>
          <cell r="F3718" t="str">
            <v>111</v>
          </cell>
          <cell r="G3718">
            <v>1</v>
          </cell>
        </row>
        <row r="3719">
          <cell r="A3719" t="str">
            <v>201703150-C10</v>
          </cell>
          <cell r="B3719" t="str">
            <v>201703150</v>
          </cell>
          <cell r="C3719" t="str">
            <v>C10</v>
          </cell>
          <cell r="D3719" t="str">
            <v>UN</v>
          </cell>
          <cell r="E3719" t="str">
            <v>FERT</v>
          </cell>
          <cell r="F3719" t="str">
            <v>111</v>
          </cell>
          <cell r="G3719">
            <v>10</v>
          </cell>
        </row>
        <row r="3720">
          <cell r="A3720" t="str">
            <v>201703150-KG</v>
          </cell>
          <cell r="B3720" t="str">
            <v>201703150</v>
          </cell>
          <cell r="C3720" t="str">
            <v>KG</v>
          </cell>
          <cell r="D3720" t="str">
            <v>UN</v>
          </cell>
          <cell r="E3720" t="str">
            <v>FERT</v>
          </cell>
          <cell r="F3720" t="str">
            <v>111</v>
          </cell>
          <cell r="G3720">
            <v>1</v>
          </cell>
        </row>
        <row r="3721">
          <cell r="A3721" t="str">
            <v>201703150-PAL</v>
          </cell>
          <cell r="B3721" t="str">
            <v>201703150</v>
          </cell>
          <cell r="C3721" t="str">
            <v>PAL</v>
          </cell>
          <cell r="D3721" t="str">
            <v>UN</v>
          </cell>
          <cell r="E3721" t="str">
            <v>FERT</v>
          </cell>
          <cell r="F3721" t="str">
            <v>111</v>
          </cell>
          <cell r="G3721">
            <v>500</v>
          </cell>
        </row>
        <row r="3722">
          <cell r="A3722" t="str">
            <v>201703150-UN</v>
          </cell>
          <cell r="B3722" t="str">
            <v>201703150</v>
          </cell>
          <cell r="C3722" t="str">
            <v>UN</v>
          </cell>
          <cell r="D3722" t="str">
            <v>UN</v>
          </cell>
          <cell r="E3722" t="str">
            <v>FERT</v>
          </cell>
          <cell r="F3722" t="str">
            <v>111</v>
          </cell>
          <cell r="G3722">
            <v>1</v>
          </cell>
        </row>
        <row r="3723">
          <cell r="A3723" t="str">
            <v>209100057-C40</v>
          </cell>
          <cell r="B3723" t="str">
            <v>209100057</v>
          </cell>
          <cell r="C3723" t="str">
            <v>C40</v>
          </cell>
          <cell r="D3723" t="str">
            <v>UN</v>
          </cell>
          <cell r="E3723" t="str">
            <v>HAWA</v>
          </cell>
          <cell r="F3723" t="str">
            <v>500</v>
          </cell>
          <cell r="G3723">
            <v>40</v>
          </cell>
        </row>
        <row r="3724">
          <cell r="A3724" t="str">
            <v>209100057-PAL</v>
          </cell>
          <cell r="B3724" t="str">
            <v>209100057</v>
          </cell>
          <cell r="C3724" t="str">
            <v>PAL</v>
          </cell>
          <cell r="D3724" t="str">
            <v>UN</v>
          </cell>
          <cell r="E3724" t="str">
            <v>HAWA</v>
          </cell>
          <cell r="F3724" t="str">
            <v>500</v>
          </cell>
          <cell r="G3724">
            <v>4000</v>
          </cell>
        </row>
        <row r="3725">
          <cell r="A3725" t="str">
            <v>209100057-UN</v>
          </cell>
          <cell r="B3725" t="str">
            <v>209100057</v>
          </cell>
          <cell r="C3725" t="str">
            <v>UN</v>
          </cell>
          <cell r="D3725" t="str">
            <v>UN</v>
          </cell>
          <cell r="E3725" t="str">
            <v>HAWA</v>
          </cell>
          <cell r="F3725" t="str">
            <v>500</v>
          </cell>
          <cell r="G3725">
            <v>1</v>
          </cell>
        </row>
        <row r="3726">
          <cell r="A3726" t="str">
            <v>209100142-C10</v>
          </cell>
          <cell r="B3726" t="str">
            <v>209100142</v>
          </cell>
          <cell r="C3726" t="str">
            <v>C10</v>
          </cell>
          <cell r="D3726" t="str">
            <v>UN</v>
          </cell>
          <cell r="E3726" t="str">
            <v>HAWA</v>
          </cell>
          <cell r="F3726" t="str">
            <v>100</v>
          </cell>
          <cell r="G3726">
            <v>10</v>
          </cell>
        </row>
        <row r="3727">
          <cell r="A3727" t="str">
            <v>209100142-PAL</v>
          </cell>
          <cell r="B3727" t="str">
            <v>209100142</v>
          </cell>
          <cell r="C3727" t="str">
            <v>PAL</v>
          </cell>
          <cell r="D3727" t="str">
            <v>UN</v>
          </cell>
          <cell r="E3727" t="str">
            <v>HAWA</v>
          </cell>
          <cell r="F3727" t="str">
            <v>100</v>
          </cell>
          <cell r="G3727">
            <v>960</v>
          </cell>
        </row>
        <row r="3728">
          <cell r="A3728" t="str">
            <v>209100142-UN</v>
          </cell>
          <cell r="B3728" t="str">
            <v>209100142</v>
          </cell>
          <cell r="C3728" t="str">
            <v>UN</v>
          </cell>
          <cell r="D3728" t="str">
            <v>UN</v>
          </cell>
          <cell r="E3728" t="str">
            <v>HAWA</v>
          </cell>
          <cell r="F3728" t="str">
            <v>100</v>
          </cell>
          <cell r="G3728">
            <v>1</v>
          </cell>
        </row>
        <row r="3729">
          <cell r="A3729" t="str">
            <v>209100143-C16</v>
          </cell>
          <cell r="B3729" t="str">
            <v>209100143</v>
          </cell>
          <cell r="C3729" t="str">
            <v>C16</v>
          </cell>
          <cell r="D3729" t="str">
            <v>UN</v>
          </cell>
          <cell r="E3729" t="str">
            <v>HAWA</v>
          </cell>
          <cell r="F3729" t="str">
            <v>100</v>
          </cell>
          <cell r="G3729">
            <v>16</v>
          </cell>
        </row>
        <row r="3730">
          <cell r="A3730" t="str">
            <v>209100143-PAL</v>
          </cell>
          <cell r="B3730" t="str">
            <v>209100143</v>
          </cell>
          <cell r="C3730" t="str">
            <v>PAL</v>
          </cell>
          <cell r="D3730" t="str">
            <v>UN</v>
          </cell>
          <cell r="E3730" t="str">
            <v>HAWA</v>
          </cell>
          <cell r="F3730" t="str">
            <v>100</v>
          </cell>
          <cell r="G3730">
            <v>1280</v>
          </cell>
        </row>
        <row r="3731">
          <cell r="A3731" t="str">
            <v>209100143-UN</v>
          </cell>
          <cell r="B3731" t="str">
            <v>209100143</v>
          </cell>
          <cell r="C3731" t="str">
            <v>UN</v>
          </cell>
          <cell r="D3731" t="str">
            <v>UN</v>
          </cell>
          <cell r="E3731" t="str">
            <v>HAWA</v>
          </cell>
          <cell r="F3731" t="str">
            <v>100</v>
          </cell>
          <cell r="G3731">
            <v>1</v>
          </cell>
        </row>
        <row r="3732">
          <cell r="A3732" t="str">
            <v>209100144-C12</v>
          </cell>
          <cell r="B3732" t="str">
            <v>209100144</v>
          </cell>
          <cell r="C3732" t="str">
            <v>C12</v>
          </cell>
          <cell r="D3732" t="str">
            <v>UN</v>
          </cell>
          <cell r="E3732" t="str">
            <v>HAWA</v>
          </cell>
          <cell r="F3732" t="str">
            <v>100</v>
          </cell>
          <cell r="G3732">
            <v>12</v>
          </cell>
        </row>
        <row r="3733">
          <cell r="A3733" t="str">
            <v>209100144-PAL</v>
          </cell>
          <cell r="B3733" t="str">
            <v>209100144</v>
          </cell>
          <cell r="C3733" t="str">
            <v>PAL</v>
          </cell>
          <cell r="D3733" t="str">
            <v>UN</v>
          </cell>
          <cell r="E3733" t="str">
            <v>HAWA</v>
          </cell>
          <cell r="F3733" t="str">
            <v>100</v>
          </cell>
          <cell r="G3733">
            <v>1008</v>
          </cell>
        </row>
        <row r="3734">
          <cell r="A3734" t="str">
            <v>209100144-UN</v>
          </cell>
          <cell r="B3734" t="str">
            <v>209100144</v>
          </cell>
          <cell r="C3734" t="str">
            <v>UN</v>
          </cell>
          <cell r="D3734" t="str">
            <v>UN</v>
          </cell>
          <cell r="E3734" t="str">
            <v>HAWA</v>
          </cell>
          <cell r="F3734" t="str">
            <v>100</v>
          </cell>
          <cell r="G3734">
            <v>1</v>
          </cell>
        </row>
        <row r="3735">
          <cell r="A3735" t="str">
            <v>209100146-C20</v>
          </cell>
          <cell r="B3735" t="str">
            <v>209100146</v>
          </cell>
          <cell r="C3735" t="str">
            <v>C20</v>
          </cell>
          <cell r="D3735" t="str">
            <v>UN</v>
          </cell>
          <cell r="E3735" t="str">
            <v>HAWA</v>
          </cell>
          <cell r="F3735" t="str">
            <v>100</v>
          </cell>
          <cell r="G3735">
            <v>20</v>
          </cell>
        </row>
        <row r="3736">
          <cell r="A3736" t="str">
            <v>209100146-PAL</v>
          </cell>
          <cell r="B3736" t="str">
            <v>209100146</v>
          </cell>
          <cell r="C3736" t="str">
            <v>PAL</v>
          </cell>
          <cell r="D3736" t="str">
            <v>UN</v>
          </cell>
          <cell r="E3736" t="str">
            <v>HAWA</v>
          </cell>
          <cell r="F3736" t="str">
            <v>100</v>
          </cell>
          <cell r="G3736">
            <v>1680</v>
          </cell>
        </row>
        <row r="3737">
          <cell r="A3737" t="str">
            <v>209100146-UN</v>
          </cell>
          <cell r="B3737" t="str">
            <v>209100146</v>
          </cell>
          <cell r="C3737" t="str">
            <v>UN</v>
          </cell>
          <cell r="D3737" t="str">
            <v>UN</v>
          </cell>
          <cell r="E3737" t="str">
            <v>HAWA</v>
          </cell>
          <cell r="F3737" t="str">
            <v>100</v>
          </cell>
          <cell r="G3737">
            <v>1</v>
          </cell>
        </row>
        <row r="3738">
          <cell r="A3738" t="str">
            <v>209100160-C12</v>
          </cell>
          <cell r="B3738" t="str">
            <v>209100160</v>
          </cell>
          <cell r="C3738" t="str">
            <v>C12</v>
          </cell>
          <cell r="D3738" t="str">
            <v>UN</v>
          </cell>
          <cell r="E3738" t="str">
            <v>HAWA</v>
          </cell>
          <cell r="F3738" t="str">
            <v>100</v>
          </cell>
          <cell r="G3738">
            <v>12</v>
          </cell>
        </row>
        <row r="3739">
          <cell r="A3739" t="str">
            <v>209100160-PAL</v>
          </cell>
          <cell r="B3739" t="str">
            <v>209100160</v>
          </cell>
          <cell r="C3739" t="str">
            <v>PAL</v>
          </cell>
          <cell r="D3739" t="str">
            <v>UN</v>
          </cell>
          <cell r="E3739" t="str">
            <v>HAWA</v>
          </cell>
          <cell r="F3739" t="str">
            <v>100</v>
          </cell>
          <cell r="G3739">
            <v>432</v>
          </cell>
        </row>
        <row r="3740">
          <cell r="A3740" t="str">
            <v>209100160-UN</v>
          </cell>
          <cell r="B3740" t="str">
            <v>209100160</v>
          </cell>
          <cell r="C3740" t="str">
            <v>UN</v>
          </cell>
          <cell r="D3740" t="str">
            <v>UN</v>
          </cell>
          <cell r="E3740" t="str">
            <v>HAWA</v>
          </cell>
          <cell r="F3740" t="str">
            <v>100</v>
          </cell>
          <cell r="G3740">
            <v>1</v>
          </cell>
        </row>
        <row r="3741">
          <cell r="A3741" t="str">
            <v>209100161-C12</v>
          </cell>
          <cell r="B3741" t="str">
            <v>209100161</v>
          </cell>
          <cell r="C3741" t="str">
            <v>C12</v>
          </cell>
          <cell r="D3741" t="str">
            <v>UN</v>
          </cell>
          <cell r="E3741" t="str">
            <v>HAWA</v>
          </cell>
          <cell r="F3741" t="str">
            <v>100</v>
          </cell>
          <cell r="G3741">
            <v>12</v>
          </cell>
        </row>
        <row r="3742">
          <cell r="A3742" t="str">
            <v>209100161-PAL</v>
          </cell>
          <cell r="B3742" t="str">
            <v>209100161</v>
          </cell>
          <cell r="C3742" t="str">
            <v>PAL</v>
          </cell>
          <cell r="D3742" t="str">
            <v>UN</v>
          </cell>
          <cell r="E3742" t="str">
            <v>HAWA</v>
          </cell>
          <cell r="F3742" t="str">
            <v>100</v>
          </cell>
          <cell r="G3742">
            <v>432</v>
          </cell>
        </row>
        <row r="3743">
          <cell r="A3743" t="str">
            <v>209100161-UN</v>
          </cell>
          <cell r="B3743" t="str">
            <v>209100161</v>
          </cell>
          <cell r="C3743" t="str">
            <v>UN</v>
          </cell>
          <cell r="D3743" t="str">
            <v>UN</v>
          </cell>
          <cell r="E3743" t="str">
            <v>HAWA</v>
          </cell>
          <cell r="F3743" t="str">
            <v>100</v>
          </cell>
          <cell r="G3743">
            <v>1</v>
          </cell>
        </row>
        <row r="3744">
          <cell r="A3744" t="str">
            <v>209100163-C12</v>
          </cell>
          <cell r="B3744" t="str">
            <v>209100163</v>
          </cell>
          <cell r="C3744" t="str">
            <v>C12</v>
          </cell>
          <cell r="D3744" t="str">
            <v>UN</v>
          </cell>
          <cell r="E3744" t="str">
            <v>HAWA</v>
          </cell>
          <cell r="F3744" t="str">
            <v>100</v>
          </cell>
          <cell r="G3744">
            <v>12</v>
          </cell>
        </row>
        <row r="3745">
          <cell r="A3745" t="str">
            <v>209100163-PAL</v>
          </cell>
          <cell r="B3745" t="str">
            <v>209100163</v>
          </cell>
          <cell r="C3745" t="str">
            <v>PAL</v>
          </cell>
          <cell r="D3745" t="str">
            <v>UN</v>
          </cell>
          <cell r="E3745" t="str">
            <v>HAWA</v>
          </cell>
          <cell r="F3745" t="str">
            <v>100</v>
          </cell>
          <cell r="G3745">
            <v>432</v>
          </cell>
        </row>
        <row r="3746">
          <cell r="A3746" t="str">
            <v>209100163-UN</v>
          </cell>
          <cell r="B3746" t="str">
            <v>209100163</v>
          </cell>
          <cell r="C3746" t="str">
            <v>UN</v>
          </cell>
          <cell r="D3746" t="str">
            <v>UN</v>
          </cell>
          <cell r="E3746" t="str">
            <v>HAWA</v>
          </cell>
          <cell r="F3746" t="str">
            <v>100</v>
          </cell>
          <cell r="G3746">
            <v>1</v>
          </cell>
        </row>
        <row r="3747">
          <cell r="A3747" t="str">
            <v>209100280-C18</v>
          </cell>
          <cell r="B3747" t="str">
            <v>209100280</v>
          </cell>
          <cell r="C3747" t="str">
            <v>C18</v>
          </cell>
          <cell r="D3747" t="str">
            <v>UN</v>
          </cell>
          <cell r="E3747" t="str">
            <v>HAWA</v>
          </cell>
          <cell r="F3747" t="str">
            <v>350</v>
          </cell>
          <cell r="G3747">
            <v>18</v>
          </cell>
        </row>
        <row r="3748">
          <cell r="A3748" t="str">
            <v>209100280-PAL</v>
          </cell>
          <cell r="B3748" t="str">
            <v>209100280</v>
          </cell>
          <cell r="C3748" t="str">
            <v>PAL</v>
          </cell>
          <cell r="D3748" t="str">
            <v>UN</v>
          </cell>
          <cell r="E3748" t="str">
            <v>HAWA</v>
          </cell>
          <cell r="F3748" t="str">
            <v>350</v>
          </cell>
          <cell r="G3748">
            <v>1080</v>
          </cell>
        </row>
        <row r="3749">
          <cell r="A3749" t="str">
            <v>209100280-UN</v>
          </cell>
          <cell r="B3749" t="str">
            <v>209100280</v>
          </cell>
          <cell r="C3749" t="str">
            <v>UN</v>
          </cell>
          <cell r="D3749" t="str">
            <v>UN</v>
          </cell>
          <cell r="E3749" t="str">
            <v>HAWA</v>
          </cell>
          <cell r="F3749" t="str">
            <v>350</v>
          </cell>
          <cell r="G3749">
            <v>1</v>
          </cell>
        </row>
        <row r="3750">
          <cell r="A3750" t="str">
            <v>968200370-C06</v>
          </cell>
          <cell r="B3750" t="str">
            <v>968200370</v>
          </cell>
          <cell r="C3750" t="str">
            <v>C06</v>
          </cell>
          <cell r="D3750" t="str">
            <v>C06</v>
          </cell>
          <cell r="E3750" t="str">
            <v>HAWA</v>
          </cell>
          <cell r="F3750" t="str">
            <v>350</v>
          </cell>
          <cell r="G3750">
            <v>1</v>
          </cell>
        </row>
        <row r="3751">
          <cell r="A3751" t="str">
            <v>968200380-C04</v>
          </cell>
          <cell r="B3751" t="str">
            <v>968200380</v>
          </cell>
          <cell r="C3751" t="str">
            <v>C04</v>
          </cell>
          <cell r="D3751" t="str">
            <v>C04</v>
          </cell>
          <cell r="E3751" t="str">
            <v>HAWA</v>
          </cell>
          <cell r="F3751" t="str">
            <v>350</v>
          </cell>
          <cell r="G3751">
            <v>1</v>
          </cell>
        </row>
        <row r="3752">
          <cell r="A3752" t="str">
            <v>968200390-UN</v>
          </cell>
          <cell r="B3752" t="str">
            <v>968200390</v>
          </cell>
          <cell r="C3752" t="str">
            <v>UN</v>
          </cell>
          <cell r="D3752" t="str">
            <v>UN</v>
          </cell>
          <cell r="E3752" t="str">
            <v>HAWA</v>
          </cell>
          <cell r="F3752" t="str">
            <v>350</v>
          </cell>
          <cell r="G3752">
            <v>1</v>
          </cell>
        </row>
        <row r="3753">
          <cell r="A3753" t="str">
            <v>104524990-KG</v>
          </cell>
          <cell r="B3753">
            <v>104524990</v>
          </cell>
          <cell r="C3753" t="str">
            <v>KG</v>
          </cell>
          <cell r="D3753" t="str">
            <v>KG</v>
          </cell>
          <cell r="E3753" t="str">
            <v>HAWA</v>
          </cell>
          <cell r="F3753">
            <v>430</v>
          </cell>
          <cell r="G3753">
            <v>1</v>
          </cell>
        </row>
        <row r="3754">
          <cell r="A3754" t="str">
            <v>104539990-C06</v>
          </cell>
          <cell r="B3754">
            <v>104539990</v>
          </cell>
          <cell r="C3754" t="str">
            <v>C06</v>
          </cell>
          <cell r="D3754" t="str">
            <v>UN</v>
          </cell>
          <cell r="E3754" t="str">
            <v>HAWA</v>
          </cell>
          <cell r="F3754">
            <v>350</v>
          </cell>
          <cell r="G3754">
            <v>6</v>
          </cell>
        </row>
        <row r="3755">
          <cell r="A3755" t="str">
            <v>104539990-UN</v>
          </cell>
          <cell r="B3755">
            <v>104539990</v>
          </cell>
          <cell r="C3755" t="str">
            <v>UN</v>
          </cell>
          <cell r="D3755" t="str">
            <v>UN</v>
          </cell>
          <cell r="E3755" t="str">
            <v>HAWA</v>
          </cell>
          <cell r="F3755">
            <v>350</v>
          </cell>
          <cell r="G3755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B9DCFD-D732-421E-A8E7-E631D48843A5}" name="MaestraLP3" displayName="MaestraLP3" ref="A2:AK1742" totalsRowShown="0" headerRowDxfId="62" dataDxfId="61" headerRowCellStyle="Moneda [0]">
  <tableColumns count="37">
    <tableColumn id="1" xr3:uid="{230CE877-C022-45BB-BADE-5A41204A2AFC}" name="BASE" dataDxfId="60"/>
    <tableColumn id="2" xr3:uid="{F6367EEE-B63C-4AE9-9B77-E549B850AF17}" name="CÓDIGO" dataDxfId="59"/>
    <tableColumn id="3" xr3:uid="{B39F541F-12E6-4F8B-9FB3-9A4736184F5D}" name="-" dataDxfId="58">
      <calculatedColumnFormula>+MaestraLP3[[#This Row],[CÓDIGO]]&amp;MaestraLP3[[#Headers],[-]]&amp;MaestraLP3[[#This Row],[UMV]]</calculatedColumnFormula>
    </tableColumn>
    <tableColumn id="4" xr3:uid="{CAD89EFC-F490-4799-A524-37BCB1A9FC25}" name="FS00" dataDxfId="57">
      <calculatedColumnFormula>+MaestraLP3[[#This Row],[CÓDIGO]]&amp;MaestraLP3[[#Headers],[FS00]]</calculatedColumnFormula>
    </tableColumn>
    <tableColumn id="5" xr3:uid="{97204392-F0D2-4F95-A073-957839260BA3}" name=" CATEGORY" dataDxfId="56"/>
    <tableColumn id="6" xr3:uid="{485EB63E-CF50-4DFA-8EE0-388D369E8BA4}" name="JEFE CATEGORÍA" dataDxfId="55"/>
    <tableColumn id="7" xr3:uid="{49F8306D-4192-48A9-9CC0-FB4A54C483E9}" name="CATEGORÍA" dataDxfId="54"/>
    <tableColumn id="8" xr3:uid="{35B28EE2-53CC-4E9F-825E-C7AFDE1ACC53}" name="FAMILIA" dataDxfId="53"/>
    <tableColumn id="9" xr3:uid="{3742F4AF-6739-488B-83B8-53D9FDC6783B}" name="DESCRIPCIÓN" dataDxfId="52"/>
    <tableColumn id="10" xr3:uid="{ED5FA371-A2AE-4644-B5E5-FC7D5B411647}" name="UMV" dataDxfId="51"/>
    <tableColumn id="11" xr3:uid="{8DA3A954-486B-496F-83F6-3997C976CC10}" name="UMB" dataDxfId="50"/>
    <tableColumn id="12" xr3:uid="{6D5458A0-DD55-459D-A17B-226EDD1FF8E1}" name="UM Tipo Comercio" dataDxfId="49"/>
    <tableColumn id="13" xr3:uid="{45FA6ABC-BFF7-402C-981B-2C13E8D5A3AC}" name="DESCRIPCION UMV" dataDxfId="48">
      <calculatedColumnFormula>VLOOKUP(MaestraLP3[[#This Row],[UMV]],VALIDACIONES!J:L,3,0)</calculatedColumnFormula>
    </tableColumn>
    <tableColumn id="14" xr3:uid="{E89F04CD-C473-4C71-A0A4-C6B6B459BEF7}" name="T°" dataDxfId="47"/>
    <tableColumn id="15" xr3:uid="{6A45C684-6C01-4247-89CA-E8BB9F3B1718}" name="ORIGEN" dataDxfId="46"/>
    <tableColumn id="16" xr3:uid="{13C812B6-4B3C-415D-9138-385A51B373A9}" name="COSTO OCT" dataDxfId="45" dataCellStyle="Moneda [0]"/>
    <tableColumn id="17" xr3:uid="{D76ED8BA-624A-4E55-ACFD-9C0411A6B7BF}" name="ESTADO OCT" dataDxfId="44"/>
    <tableColumn id="18" xr3:uid="{2FC83334-0AA4-4ABA-83A4-3D615DFE706D}" name="PRECIO OCT" dataDxfId="43" dataCellStyle="Moneda [0]"/>
    <tableColumn id="19" xr3:uid="{C4B4FC3E-1DC3-42B0-BE5E-C9FC5D846353}" name="Dif. COSTOS MESES" dataDxfId="42" dataCellStyle="Porcentaje">
      <calculatedColumnFormula>IFERROR((MaestraLP3[[#This Row],[COSTO ]]/MaestraLP3[[#This Row],[COSTO OCT]]-1),0)</calculatedColumnFormula>
    </tableColumn>
    <tableColumn id="20" xr3:uid="{075613FF-4315-47DC-8564-83984F26A8CA}" name="CAT. MANUAL al 27-10" dataDxfId="41" dataCellStyle="Porcentaje"/>
    <tableColumn id="21" xr3:uid="{B7E527C3-8DF1-40DE-AEA5-A5A43CD82EFF}" name="S. PROPUESTO LP NOV" dataDxfId="40" dataCellStyle="Porcentaje"/>
    <tableColumn id="22" xr3:uid="{D9661722-EDBC-4997-A842-EF9F2FAD19C4}" name="COSTO OCT AL 27-10" dataDxfId="39" dataCellStyle="Moneda [0]">
      <calculatedColumnFormula>+VLOOKUP(MaestraLP3[[#This Row],[-]],'[1]BD MES'!$A:$N,14,0)</calculatedColumnFormula>
    </tableColumn>
    <tableColumn id="23" xr3:uid="{F7D2932B-BD2B-4612-B533-F61B28204423}" name="COSTO " dataDxfId="38" dataCellStyle="Moneda [0]"/>
    <tableColumn id="24" xr3:uid="{909E499F-4C54-43C3-ABA2-13ED8EBE5062}" name="DIF EN COSTOS MES" dataDxfId="37" dataCellStyle="Porcentaje">
      <calculatedColumnFormula>+(MaestraLP3[[#This Row],[COSTO ]]-MaestraLP3[[#This Row],[COSTO OCT AL 27-10]])/MaestraLP3[[#This Row],[COSTO OCT AL 27-10]]</calculatedColumnFormula>
    </tableColumn>
    <tableColumn id="25" xr3:uid="{D81AC881-D5F7-4BD3-A59D-0E43EE7A3ACF}" name="ESTADO" dataDxfId="36">
      <calculatedColumnFormula>++IF(Q3="HASTA AGOTAR STOCK","HASTA AGOTAR STOCK",IF(MaestraLP3[[#This Row],[PRECIO OCT]]=0,"NO PARA LP",IF(MaestraLP3[[#This Row],[PRECIO OCT]]=0,"INCORPORACIÓN",IF(AA3=0,"MANTIENE",IF(AA3&lt;0,"BAJA",IF(AA3&gt;0,"ALZA",""))))))</calculatedColumnFormula>
    </tableColumn>
    <tableColumn id="26" xr3:uid="{9BF58F3F-3D51-47A5-9156-873641E4EA46}" name="PRECIO" dataDxfId="35" dataCellStyle="Moneda [0]"/>
    <tableColumn id="27" xr3:uid="{F77488EC-76A8-442B-8378-40A7564F1B69}" name="DIFERENCIAS" dataDxfId="34">
      <calculatedColumnFormula>IF(Z3=0,"INDICAR PRECIO VTA",Z3-MaestraLP3[[#This Row],[PRECIO OCT]])</calculatedColumnFormula>
    </tableColumn>
    <tableColumn id="28" xr3:uid="{4949831A-FFC5-40B3-91E5-22F0D5A23B58}" name="%MG UMV" dataDxfId="33" dataCellStyle="Porcentaje">
      <calculatedColumnFormula>+IFERROR((Z3-W3)/Z3,"-")</calculatedColumnFormula>
    </tableColumn>
    <tableColumn id="29" xr3:uid="{6F667128-433D-43C5-B443-FE9F1EFD4A1B}" name="MARGEN UNITARIO" dataDxfId="32" dataCellStyle="Millares [0]">
      <calculatedColumnFormula>IFERROR(MaestraLP3[[#This Row],[PRECIO]]*MaestraLP3[[#This Row],[%MG UMV]],0)</calculatedColumnFormula>
    </tableColumn>
    <tableColumn id="30" xr3:uid="{16FE0C5B-5E8C-432A-BE9D-68B9437BADBD}" name="Peso Neto UMV (KG)" dataDxfId="31" dataCellStyle="Porcentaje"/>
    <tableColumn id="31" xr3:uid="{FDB132F4-97B9-4FEA-9A76-3A80403AD50B}" name="Contribución x KG" dataDxfId="30" dataCellStyle="Moneda [0]">
      <calculatedColumnFormula>IFERROR(MaestraLP3[[#This Row],[MARGEN UNITARIO]]/MaestraLP3[[#This Row],[Peso Neto UMV (KG)]],0)</calculatedColumnFormula>
    </tableColumn>
    <tableColumn id="32" xr3:uid="{18889FDE-F9DD-4A2B-B4B0-6E6B18B68CFE}" name="VENTA X UNIDAD" dataDxfId="29"/>
    <tableColumn id="33" xr3:uid="{D6C8C63D-984C-4A12-A48F-1E62D5A71020}" name="VENTA X COMERCIO" dataDxfId="28"/>
    <tableColumn id="34" xr3:uid="{5B24ED04-4158-4B58-BB63-53C8EDC60DF5}" name="D. AUTÓNOMO" dataDxfId="27" dataCellStyle="Porcentaje"/>
    <tableColumn id="35" xr3:uid="{3A3E3238-8574-498C-901C-1E18B5867303}" name="DA MEDIOCAMPO" dataDxfId="26" dataCellStyle="Porcentaje"/>
    <tableColumn id="36" xr3:uid="{539C1559-250F-4EC7-875E-989A1BFEA714}" name="PRODUCTO FOCO" dataDxfId="25"/>
    <tableColumn id="37" xr3:uid="{45D6B3CB-95E3-4326-AFB1-9BEB29836D27}" name="LP PERSONAL" dataDxfId="2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0D242F-827B-4F41-94A1-6C96BBC0CCB5}" name="Tabla3" displayName="Tabla3" ref="A1:U17" totalsRowShown="0" headerRowDxfId="23" headerRowCellStyle="Porcentaje">
  <autoFilter ref="A1:U17" xr:uid="{D30D242F-827B-4F41-94A1-6C96BBC0CCB5}"/>
  <tableColumns count="21">
    <tableColumn id="1" xr3:uid="{33914643-5C80-4466-9443-625B510795DF}" name="CÓDIGO" dataDxfId="22"/>
    <tableColumn id="2" xr3:uid="{1940ABF5-2ECC-4041-9CAE-C7333D6B1D85}" name="AF01" dataDxfId="21"/>
    <tableColumn id="3" xr3:uid="{5BE1D0F5-EE18-4B92-B9F5-56F735F14F64}" name="ENCARGADO CATEGORÍA" dataDxfId="20"/>
    <tableColumn id="4" xr3:uid="{50E29F49-BF60-4CFA-BEB4-2F590EA83432}" name="JEFE CATEGORÍA" dataDxfId="19"/>
    <tableColumn id="5" xr3:uid="{C42BD375-CFED-4509-9485-BE6B15F9979D}" name="CATEGORÍA" dataDxfId="18"/>
    <tableColumn id="6" xr3:uid="{48F1DB0D-E98E-4D7B-BE9B-958CA5472D11}" name="FAMILIA" dataDxfId="17"/>
    <tableColumn id="7" xr3:uid="{3612EEDE-5C28-4DCA-8A12-8CEB2C02AA25}" name="DESCRIPCIÓN" dataDxfId="16"/>
    <tableColumn id="8" xr3:uid="{05B135ED-FC41-4873-AEFF-DE7E2357505A}" name="UMV" dataDxfId="15"/>
    <tableColumn id="9" xr3:uid="{11D65505-AD71-45F7-9400-81C08FB1D885}" name="UMB" dataDxfId="14"/>
    <tableColumn id="10" xr3:uid="{358633F9-7266-498A-BE55-593B73B7167A}" name="DESCRIPCION UMV" dataDxfId="13"/>
    <tableColumn id="11" xr3:uid="{888DA429-22C3-40FD-9756-0418150E5E32}" name="T°" dataDxfId="12"/>
    <tableColumn id="12" xr3:uid="{32700F9B-454F-4FBA-AAF2-818BBAC111BA}" name="ORIGEN" dataDxfId="11"/>
    <tableColumn id="13" xr3:uid="{09F18740-2055-4DC2-92E3-75B8E9E922EC}" name="COSTO SEP" dataDxfId="10" dataCellStyle="Moneda [0]"/>
    <tableColumn id="14" xr3:uid="{ABED953D-1A1C-4185-8851-4265CA3AB3CE}" name="PRECIO SEP" dataDxfId="9" dataCellStyle="Moneda [0]"/>
    <tableColumn id="15" xr3:uid="{8817BA8E-B0BE-4FB5-8F18-4A717E635836}" name="Diferencia" dataDxfId="8" dataCellStyle="Porcentaje">
      <calculatedColumnFormula>+IFERROR((Q2/M2-1),0)</calculatedColumnFormula>
    </tableColumn>
    <tableColumn id="16" xr3:uid="{80FEF910-7298-4C5B-A604-9B95AC6AD947}" name="COSTO 08-10" dataDxfId="7" dataCellStyle="Moneda [0]"/>
    <tableColumn id="17" xr3:uid="{B1FE8DCA-DB28-4D3B-BCFC-ACAE86B3491D}" name="COSTO" dataDxfId="6" dataCellStyle="Moneda [0] 2 2 2 2 2"/>
    <tableColumn id="18" xr3:uid="{69B48621-8D6B-4660-913B-14BFFACA0EA5}" name="PRECIO" dataDxfId="5" dataCellStyle="Moneda [0] 7"/>
    <tableColumn id="19" xr3:uid="{1E4609A2-8DC2-4DDB-8226-D0BE7EF09C47}" name="MG" dataDxfId="4" dataCellStyle="Porcentaje">
      <calculatedColumnFormula>+IFERROR((R2-Q2)/R2,"-")</calculatedColumnFormula>
    </tableColumn>
    <tableColumn id="20" xr3:uid="{B8E323FB-31B3-4F33-AB98-7712B7ADD605}" name="VENTA X UNIDAD" dataDxfId="3"/>
    <tableColumn id="21" xr3:uid="{563C55E7-9343-4188-818C-8DB0CB2CA69A}" name="DESCUENTO AUTÓNOMO" dataDxfId="2" dataCellStyle="Millares [0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42"/>
  <sheetViews>
    <sheetView tabSelected="1" topLeftCell="O1" zoomScale="44" zoomScaleNormal="124" workbookViewId="0">
      <selection activeCell="S5" sqref="S5"/>
    </sheetView>
  </sheetViews>
  <sheetFormatPr baseColWidth="10" defaultColWidth="11.453125" defaultRowHeight="14.5" x14ac:dyDescent="0.35"/>
  <cols>
    <col min="1" max="1" width="12.26953125" bestFit="1" customWidth="1"/>
    <col min="2" max="2" width="15.1796875" bestFit="1" customWidth="1"/>
    <col min="3" max="3" width="14.54296875" bestFit="1" customWidth="1"/>
    <col min="4" max="4" width="14.26953125" bestFit="1" customWidth="1"/>
    <col min="5" max="5" width="27.81640625" bestFit="1" customWidth="1"/>
    <col min="6" max="6" width="24.1796875" bestFit="1" customWidth="1"/>
    <col min="7" max="7" width="30.81640625" bestFit="1" customWidth="1"/>
    <col min="8" max="8" width="28.1796875" bestFit="1" customWidth="1"/>
    <col min="9" max="9" width="46.26953125" bestFit="1" customWidth="1"/>
    <col min="10" max="11" width="11.26953125" bestFit="1" customWidth="1"/>
    <col min="12" max="13" width="30.54296875" bestFit="1" customWidth="1"/>
    <col min="14" max="14" width="16.453125" bestFit="1" customWidth="1"/>
    <col min="15" max="15" width="19.1796875" bestFit="1" customWidth="1"/>
    <col min="16" max="16" width="23.54296875" bestFit="1" customWidth="1"/>
    <col min="17" max="17" width="24.81640625" bestFit="1" customWidth="1"/>
    <col min="18" max="18" width="24.26953125" bestFit="1" customWidth="1"/>
    <col min="19" max="19" width="32.81640625" bestFit="1" customWidth="1"/>
    <col min="20" max="20" width="35.54296875" bestFit="1" customWidth="1"/>
    <col min="21" max="21" width="35.81640625" bestFit="1" customWidth="1"/>
    <col min="22" max="22" width="33.81640625" bestFit="1" customWidth="1"/>
    <col min="23" max="23" width="18.81640625" bestFit="1" customWidth="1"/>
    <col min="24" max="24" width="31.81640625" bestFit="1" customWidth="1"/>
    <col min="25" max="25" width="19.54296875" bestFit="1" customWidth="1"/>
    <col min="26" max="26" width="18.81640625" bestFit="1" customWidth="1"/>
    <col min="27" max="27" width="25.54296875" bestFit="1" customWidth="1"/>
    <col min="28" max="28" width="21.54296875" bestFit="1" customWidth="1"/>
    <col min="29" max="29" width="32.453125" bestFit="1" customWidth="1"/>
    <col min="30" max="30" width="33.26953125" bestFit="1" customWidth="1"/>
    <col min="31" max="31" width="29.7265625" bestFit="1" customWidth="1"/>
    <col min="32" max="32" width="30.1796875" bestFit="1" customWidth="1"/>
    <col min="33" max="33" width="28.54296875" bestFit="1" customWidth="1"/>
    <col min="34" max="34" width="22.81640625" bestFit="1" customWidth="1"/>
    <col min="35" max="35" width="25.54296875" bestFit="1" customWidth="1"/>
    <col min="36" max="36" width="24.7265625" bestFit="1" customWidth="1"/>
    <col min="37" max="37" width="20.54296875" bestFit="1" customWidth="1"/>
  </cols>
  <sheetData>
    <row r="1" spans="1:37" x14ac:dyDescent="0.35">
      <c r="B1">
        <v>1</v>
      </c>
      <c r="C1" s="3">
        <v>2</v>
      </c>
      <c r="D1">
        <v>3</v>
      </c>
      <c r="E1" s="3">
        <v>4</v>
      </c>
      <c r="F1">
        <v>5</v>
      </c>
      <c r="G1" s="3">
        <v>6</v>
      </c>
      <c r="H1">
        <v>7</v>
      </c>
      <c r="I1" s="3">
        <v>8</v>
      </c>
      <c r="J1">
        <v>9</v>
      </c>
      <c r="K1" s="3">
        <v>10</v>
      </c>
      <c r="M1">
        <v>11</v>
      </c>
      <c r="N1" s="3">
        <v>12</v>
      </c>
      <c r="O1">
        <v>13</v>
      </c>
      <c r="P1" s="3">
        <v>14</v>
      </c>
      <c r="Q1">
        <v>15</v>
      </c>
      <c r="R1" s="3">
        <v>16</v>
      </c>
      <c r="S1">
        <v>17</v>
      </c>
      <c r="T1" s="3">
        <v>18</v>
      </c>
      <c r="U1">
        <v>19</v>
      </c>
      <c r="V1" s="3">
        <v>20</v>
      </c>
      <c r="W1">
        <v>21</v>
      </c>
      <c r="X1" s="3">
        <v>22</v>
      </c>
      <c r="Y1">
        <v>23</v>
      </c>
      <c r="Z1" s="3">
        <v>24</v>
      </c>
      <c r="AA1">
        <v>25</v>
      </c>
      <c r="AB1" s="3">
        <v>26</v>
      </c>
      <c r="AC1">
        <v>27</v>
      </c>
      <c r="AD1" s="3">
        <v>28</v>
      </c>
      <c r="AE1">
        <v>29</v>
      </c>
      <c r="AF1" s="3">
        <v>30</v>
      </c>
      <c r="AH1" s="3">
        <v>32</v>
      </c>
      <c r="AI1">
        <v>33</v>
      </c>
      <c r="AJ1" s="3">
        <v>34</v>
      </c>
    </row>
    <row r="2" spans="1:37" x14ac:dyDescent="0.35">
      <c r="A2" s="29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22" t="s">
        <v>9</v>
      </c>
      <c r="K2" s="22" t="s">
        <v>10</v>
      </c>
      <c r="L2" s="27" t="s">
        <v>11</v>
      </c>
      <c r="M2" s="23" t="s">
        <v>12</v>
      </c>
      <c r="N2" s="24" t="s">
        <v>13</v>
      </c>
      <c r="O2" s="25" t="s">
        <v>14</v>
      </c>
      <c r="P2" s="35" t="s">
        <v>15</v>
      </c>
      <c r="Q2" s="35" t="s">
        <v>16</v>
      </c>
      <c r="R2" s="35" t="s">
        <v>17</v>
      </c>
      <c r="S2" s="26" t="s">
        <v>18</v>
      </c>
      <c r="T2" s="26" t="s">
        <v>19</v>
      </c>
      <c r="U2" s="27" t="s">
        <v>20</v>
      </c>
      <c r="V2" s="26" t="s">
        <v>21</v>
      </c>
      <c r="W2" s="26" t="s">
        <v>22</v>
      </c>
      <c r="X2" s="33" t="s">
        <v>23</v>
      </c>
      <c r="Y2" s="26" t="s">
        <v>24</v>
      </c>
      <c r="Z2" s="27" t="s">
        <v>25</v>
      </c>
      <c r="AA2" s="26" t="s">
        <v>26</v>
      </c>
      <c r="AB2" s="26" t="s">
        <v>27</v>
      </c>
      <c r="AC2" s="26" t="s">
        <v>28</v>
      </c>
      <c r="AD2" s="26" t="s">
        <v>29</v>
      </c>
      <c r="AE2" s="26" t="s">
        <v>30</v>
      </c>
      <c r="AF2" s="27" t="s">
        <v>31</v>
      </c>
      <c r="AG2" s="27" t="s">
        <v>32</v>
      </c>
      <c r="AH2" s="27" t="s">
        <v>33</v>
      </c>
      <c r="AI2" s="27" t="s">
        <v>34</v>
      </c>
      <c r="AJ2" s="23" t="s">
        <v>35</v>
      </c>
      <c r="AK2" s="29" t="s">
        <v>36</v>
      </c>
    </row>
    <row r="3" spans="1:37" x14ac:dyDescent="0.35">
      <c r="A3" s="38" t="s">
        <v>37</v>
      </c>
      <c r="B3" s="38">
        <v>101600020</v>
      </c>
      <c r="C3" s="38" t="str">
        <f>+MaestraLP3[[#This Row],[CÓDIGO]]&amp;MaestraLP3[[#Headers],[-]]&amp;MaestraLP3[[#This Row],[UMV]]</f>
        <v>101600020-C12</v>
      </c>
      <c r="D3" s="45" t="str">
        <f>+MaestraLP3[[#This Row],[CÓDIGO]]&amp;MaestraLP3[[#Headers],[FS00]]</f>
        <v>101600020FS00</v>
      </c>
      <c r="E3" s="38" t="s">
        <v>38</v>
      </c>
      <c r="F3" s="38" t="s">
        <v>39</v>
      </c>
      <c r="G3" s="38" t="s">
        <v>40</v>
      </c>
      <c r="H3" s="38" t="s">
        <v>41</v>
      </c>
      <c r="I3" s="38" t="s">
        <v>42</v>
      </c>
      <c r="J3" s="44" t="s">
        <v>43</v>
      </c>
      <c r="K3" s="45" t="s">
        <v>44</v>
      </c>
      <c r="L3" s="38"/>
      <c r="M3" s="38" t="str">
        <f>VLOOKUP(MaestraLP3[[#This Row],[UMV]],VALIDACIONES!J:L,3,0)</f>
        <v>Caja 12 Unidades</v>
      </c>
      <c r="N3" s="38" t="s">
        <v>45</v>
      </c>
      <c r="O3" s="38" t="s">
        <v>46</v>
      </c>
      <c r="P3" s="54">
        <v>31946</v>
      </c>
      <c r="Q3" s="38" t="s">
        <v>47</v>
      </c>
      <c r="R3" s="55">
        <v>117000</v>
      </c>
      <c r="S3" s="56">
        <f>IFERROR((MaestraLP3[[#This Row],[COSTO ]]/MaestraLP3[[#This Row],[COSTO OCT]]-1),0)</f>
        <v>0</v>
      </c>
      <c r="T3" s="55" t="s">
        <v>48</v>
      </c>
      <c r="U3" s="55"/>
      <c r="V3" s="54">
        <f>+VLOOKUP(MaestraLP3[[#This Row],[-]],'[1]BD MES'!$A:$N,14,0)</f>
        <v>31947</v>
      </c>
      <c r="W3" s="54">
        <v>31946</v>
      </c>
      <c r="X3" s="56">
        <f>+(MaestraLP3[[#This Row],[COSTO ]]-MaestraLP3[[#This Row],[COSTO OCT AL 27-10]])/MaestraLP3[[#This Row],[COSTO OCT AL 27-10]]</f>
        <v>-3.130184367859267E-5</v>
      </c>
      <c r="Y3" s="57" t="str">
        <f>++IF(Q3="HASTA AGOTAR STOCK","HASTA AGOTAR STOCK",IF(MaestraLP3[[#This Row],[PRECIO OCT]]=0,"NO PARA LP",IF(MaestraLP3[[#This Row],[PRECIO OCT]]=0,"INCORPORACIÓN",IF(AA3=0,"MANTIENE",IF(AA3&lt;0,"BAJA",IF(AA3&gt;0,"ALZA",""))))))</f>
        <v>MANTIENE</v>
      </c>
      <c r="Z3" s="54">
        <v>117000</v>
      </c>
      <c r="AA3" s="40">
        <f>IF(Z3=0,"INDICAR PRECIO VTA",Z3-MaestraLP3[[#This Row],[PRECIO OCT]])</f>
        <v>0</v>
      </c>
      <c r="AB3" s="56">
        <f t="shared" ref="AB3:AB66" si="0">+IFERROR((Z3-W3)/Z3,"-")</f>
        <v>0.72695726495726498</v>
      </c>
      <c r="AC3" s="58">
        <f>IFERROR(MaestraLP3[[#This Row],[PRECIO]]*MaestraLP3[[#This Row],[%MG UMV]],0)</f>
        <v>85054</v>
      </c>
      <c r="AD3" s="59">
        <v>3</v>
      </c>
      <c r="AE3" s="54">
        <f>IFERROR(MaestraLP3[[#This Row],[MARGEN UNITARIO]]/MaestraLP3[[#This Row],[Peso Neto UMV (KG)]],0)</f>
        <v>28351.333333333332</v>
      </c>
      <c r="AF3" s="38" t="s">
        <v>49</v>
      </c>
      <c r="AG3" s="38">
        <v>1</v>
      </c>
      <c r="AH3" s="56">
        <v>0.1</v>
      </c>
      <c r="AI3" s="56">
        <v>0</v>
      </c>
      <c r="AJ3" s="38" t="s">
        <v>50</v>
      </c>
      <c r="AK3" s="38" t="s">
        <v>49</v>
      </c>
    </row>
    <row r="4" spans="1:37" x14ac:dyDescent="0.35">
      <c r="A4" s="38" t="s">
        <v>37</v>
      </c>
      <c r="B4" s="38">
        <v>101600051</v>
      </c>
      <c r="C4" s="38" t="str">
        <f>+MaestraLP3[[#This Row],[CÓDIGO]]&amp;MaestraLP3[[#Headers],[-]]&amp;MaestraLP3[[#This Row],[UMV]]</f>
        <v>101600051-C12</v>
      </c>
      <c r="D4" s="45" t="str">
        <f>+MaestraLP3[[#This Row],[CÓDIGO]]&amp;MaestraLP3[[#Headers],[FS00]]</f>
        <v>101600051FS00</v>
      </c>
      <c r="E4" s="38" t="s">
        <v>38</v>
      </c>
      <c r="F4" s="38" t="s">
        <v>39</v>
      </c>
      <c r="G4" s="38" t="s">
        <v>40</v>
      </c>
      <c r="H4" s="38" t="s">
        <v>41</v>
      </c>
      <c r="I4" s="38" t="s">
        <v>51</v>
      </c>
      <c r="J4" s="44" t="s">
        <v>43</v>
      </c>
      <c r="K4" s="45" t="s">
        <v>44</v>
      </c>
      <c r="L4" s="38"/>
      <c r="M4" s="38" t="str">
        <f>VLOOKUP(MaestraLP3[[#This Row],[UMV]],VALIDACIONES!J:L,3,0)</f>
        <v>Caja 12 Unidades</v>
      </c>
      <c r="N4" s="38" t="s">
        <v>45</v>
      </c>
      <c r="O4" s="38" t="s">
        <v>46</v>
      </c>
      <c r="P4" s="54">
        <v>57642.25</v>
      </c>
      <c r="Q4" s="38" t="s">
        <v>47</v>
      </c>
      <c r="R4" s="55">
        <v>121500</v>
      </c>
      <c r="S4" s="56">
        <f>IFERROR((MaestraLP3[[#This Row],[COSTO ]]/MaestraLP3[[#This Row],[COSTO OCT]]-1),0)</f>
        <v>-6.5644210626753741E-2</v>
      </c>
      <c r="T4" s="55" t="s">
        <v>48</v>
      </c>
      <c r="U4" s="55"/>
      <c r="V4" s="54">
        <f>+VLOOKUP(MaestraLP3[[#This Row],[-]],'[1]BD MES'!$A:$N,14,0)</f>
        <v>52836.930000000008</v>
      </c>
      <c r="W4" s="54">
        <v>53858.37</v>
      </c>
      <c r="X4" s="56">
        <f>+(MaestraLP3[[#This Row],[COSTO ]]-MaestraLP3[[#This Row],[COSTO OCT AL 27-10]])/MaestraLP3[[#This Row],[COSTO OCT AL 27-10]]</f>
        <v>1.933193317628399E-2</v>
      </c>
      <c r="Y4" s="57" t="str">
        <f>++IF(Q4="HASTA AGOTAR STOCK","HASTA AGOTAR STOCK",IF(MaestraLP3[[#This Row],[PRECIO OCT]]=0,"NO PARA LP",IF(MaestraLP3[[#This Row],[PRECIO OCT]]=0,"INCORPORACIÓN",IF(AA4=0,"MANTIENE",IF(AA4&lt;0,"BAJA",IF(AA4&gt;0,"ALZA",""))))))</f>
        <v>MANTIENE</v>
      </c>
      <c r="Z4" s="54">
        <v>121500</v>
      </c>
      <c r="AA4" s="40">
        <f>IF(Z4=0,"INDICAR PRECIO VTA",Z4-MaestraLP3[[#This Row],[PRECIO OCT]])</f>
        <v>0</v>
      </c>
      <c r="AB4" s="56">
        <f t="shared" si="0"/>
        <v>0.55672123456790124</v>
      </c>
      <c r="AC4" s="58">
        <f>IFERROR(MaestraLP3[[#This Row],[PRECIO]]*MaestraLP3[[#This Row],[%MG UMV]],0)</f>
        <v>67641.63</v>
      </c>
      <c r="AD4" s="59">
        <v>3</v>
      </c>
      <c r="AE4" s="54">
        <f>IFERROR(MaestraLP3[[#This Row],[MARGEN UNITARIO]]/MaestraLP3[[#This Row],[Peso Neto UMV (KG)]],0)</f>
        <v>22547.210000000003</v>
      </c>
      <c r="AF4" s="38" t="s">
        <v>50</v>
      </c>
      <c r="AG4" s="38">
        <v>1</v>
      </c>
      <c r="AH4" s="56">
        <v>0.1</v>
      </c>
      <c r="AI4" s="56">
        <v>0</v>
      </c>
      <c r="AJ4" s="38" t="s">
        <v>50</v>
      </c>
      <c r="AK4" s="38" t="s">
        <v>49</v>
      </c>
    </row>
    <row r="5" spans="1:37" x14ac:dyDescent="0.35">
      <c r="A5" s="38" t="s">
        <v>37</v>
      </c>
      <c r="B5" s="38">
        <v>101600036</v>
      </c>
      <c r="C5" s="38" t="str">
        <f>+MaestraLP3[[#This Row],[CÓDIGO]]&amp;MaestraLP3[[#Headers],[-]]&amp;MaestraLP3[[#This Row],[UMV]]</f>
        <v>101600036-C06</v>
      </c>
      <c r="D5" s="45" t="str">
        <f>+MaestraLP3[[#This Row],[CÓDIGO]]&amp;MaestraLP3[[#Headers],[FS00]]</f>
        <v>101600036FS00</v>
      </c>
      <c r="E5" s="38" t="s">
        <v>38</v>
      </c>
      <c r="F5" s="38" t="s">
        <v>39</v>
      </c>
      <c r="G5" s="38" t="s">
        <v>40</v>
      </c>
      <c r="H5" s="38" t="s">
        <v>41</v>
      </c>
      <c r="I5" s="38" t="s">
        <v>52</v>
      </c>
      <c r="J5" s="44" t="s">
        <v>53</v>
      </c>
      <c r="K5" s="45" t="s">
        <v>44</v>
      </c>
      <c r="L5" s="38"/>
      <c r="M5" s="38" t="str">
        <f>VLOOKUP(MaestraLP3[[#This Row],[UMV]],VALIDACIONES!J:L,3,0)</f>
        <v>Caja 6 Unidades</v>
      </c>
      <c r="N5" s="38" t="s">
        <v>45</v>
      </c>
      <c r="O5" s="38" t="s">
        <v>46</v>
      </c>
      <c r="P5" s="54">
        <v>24001</v>
      </c>
      <c r="Q5" s="38" t="s">
        <v>47</v>
      </c>
      <c r="R5" s="55">
        <v>61998</v>
      </c>
      <c r="S5" s="56">
        <f>IFERROR((MaestraLP3[[#This Row],[COSTO ]]/MaestraLP3[[#This Row],[COSTO OCT]]-1),0)</f>
        <v>-5.7284279821674167E-2</v>
      </c>
      <c r="T5" s="55" t="s">
        <v>48</v>
      </c>
      <c r="U5" s="55"/>
      <c r="V5" s="54">
        <f>+VLOOKUP(MaestraLP3[[#This Row],[-]],'[1]BD MES'!$A:$N,14,0)</f>
        <v>22626.5</v>
      </c>
      <c r="W5" s="54">
        <v>22626.12</v>
      </c>
      <c r="X5" s="56">
        <f>+(MaestraLP3[[#This Row],[COSTO ]]-MaestraLP3[[#This Row],[COSTO OCT AL 27-10]])/MaestraLP3[[#This Row],[COSTO OCT AL 27-10]]</f>
        <v>-1.6794466665238488E-5</v>
      </c>
      <c r="Y5" s="57" t="str">
        <f>++IF(Q5="HASTA AGOTAR STOCK","HASTA AGOTAR STOCK",IF(MaestraLP3[[#This Row],[PRECIO OCT]]=0,"NO PARA LP",IF(MaestraLP3[[#This Row],[PRECIO OCT]]=0,"INCORPORACIÓN",IF(AA5=0,"MANTIENE",IF(AA5&lt;0,"BAJA",IF(AA5&gt;0,"ALZA",""))))))</f>
        <v>MANTIENE</v>
      </c>
      <c r="Z5" s="54">
        <v>61998</v>
      </c>
      <c r="AA5" s="40">
        <f>IF(Z5=0,"INDICAR PRECIO VTA",Z5-MaestraLP3[[#This Row],[PRECIO OCT]])</f>
        <v>0</v>
      </c>
      <c r="AB5" s="56">
        <f t="shared" si="0"/>
        <v>0.63505080809058367</v>
      </c>
      <c r="AC5" s="58">
        <f>IFERROR(MaestraLP3[[#This Row],[PRECIO]]*MaestraLP3[[#This Row],[%MG UMV]],0)</f>
        <v>39371.880000000005</v>
      </c>
      <c r="AD5" s="59">
        <v>1.08</v>
      </c>
      <c r="AE5" s="54">
        <f>IFERROR(MaestraLP3[[#This Row],[MARGEN UNITARIO]]/MaestraLP3[[#This Row],[Peso Neto UMV (KG)]],0)</f>
        <v>36455.444444444445</v>
      </c>
      <c r="AF5" s="38" t="s">
        <v>50</v>
      </c>
      <c r="AG5" s="38">
        <v>1</v>
      </c>
      <c r="AH5" s="56">
        <v>0.1</v>
      </c>
      <c r="AI5" s="56">
        <v>0</v>
      </c>
      <c r="AJ5" s="38"/>
      <c r="AK5" s="38" t="s">
        <v>49</v>
      </c>
    </row>
    <row r="6" spans="1:37" x14ac:dyDescent="0.35">
      <c r="A6" s="38" t="s">
        <v>37</v>
      </c>
      <c r="B6" s="38">
        <v>101600038</v>
      </c>
      <c r="C6" s="38" t="str">
        <f>+MaestraLP3[[#This Row],[CÓDIGO]]&amp;MaestraLP3[[#Headers],[-]]&amp;MaestraLP3[[#This Row],[UMV]]</f>
        <v>101600038-C06</v>
      </c>
      <c r="D6" s="45" t="str">
        <f>+MaestraLP3[[#This Row],[CÓDIGO]]&amp;MaestraLP3[[#Headers],[FS00]]</f>
        <v>101600038FS00</v>
      </c>
      <c r="E6" s="38" t="s">
        <v>38</v>
      </c>
      <c r="F6" s="38" t="s">
        <v>39</v>
      </c>
      <c r="G6" s="38" t="s">
        <v>40</v>
      </c>
      <c r="H6" s="38" t="s">
        <v>41</v>
      </c>
      <c r="I6" s="38" t="s">
        <v>54</v>
      </c>
      <c r="J6" s="44" t="s">
        <v>53</v>
      </c>
      <c r="K6" s="45" t="s">
        <v>44</v>
      </c>
      <c r="L6" s="38"/>
      <c r="M6" s="38" t="str">
        <f>VLOOKUP(MaestraLP3[[#This Row],[UMV]],VALIDACIONES!J:L,3,0)</f>
        <v>Caja 6 Unidades</v>
      </c>
      <c r="N6" s="38" t="s">
        <v>45</v>
      </c>
      <c r="O6" s="38" t="s">
        <v>46</v>
      </c>
      <c r="P6" s="54">
        <v>21646.39</v>
      </c>
      <c r="Q6" s="38" t="s">
        <v>47</v>
      </c>
      <c r="R6" s="55">
        <v>61998</v>
      </c>
      <c r="S6" s="56">
        <f>IFERROR((MaestraLP3[[#This Row],[COSTO ]]/MaestraLP3[[#This Row],[COSTO OCT]]-1),0)</f>
        <v>-5.5910939422231576E-2</v>
      </c>
      <c r="T6" s="55" t="s">
        <v>48</v>
      </c>
      <c r="U6" s="55"/>
      <c r="V6" s="54">
        <f>+VLOOKUP(MaestraLP3[[#This Row],[-]],'[1]BD MES'!$A:$N,14,0)</f>
        <v>20436.12</v>
      </c>
      <c r="W6" s="54">
        <v>20436.12</v>
      </c>
      <c r="X6" s="56">
        <f>+(MaestraLP3[[#This Row],[COSTO ]]-MaestraLP3[[#This Row],[COSTO OCT AL 27-10]])/MaestraLP3[[#This Row],[COSTO OCT AL 27-10]]</f>
        <v>0</v>
      </c>
      <c r="Y6" s="57" t="str">
        <f>++IF(Q6="HASTA AGOTAR STOCK","HASTA AGOTAR STOCK",IF(MaestraLP3[[#This Row],[PRECIO OCT]]=0,"NO PARA LP",IF(MaestraLP3[[#This Row],[PRECIO OCT]]=0,"INCORPORACIÓN",IF(AA6=0,"MANTIENE",IF(AA6&lt;0,"BAJA",IF(AA6&gt;0,"ALZA",""))))))</f>
        <v>MANTIENE</v>
      </c>
      <c r="Z6" s="54">
        <v>61998</v>
      </c>
      <c r="AA6" s="40">
        <f>IF(Z6=0,"INDICAR PRECIO VTA",Z6-MaestraLP3[[#This Row],[PRECIO OCT]])</f>
        <v>0</v>
      </c>
      <c r="AB6" s="56">
        <f t="shared" si="0"/>
        <v>0.67037452821058752</v>
      </c>
      <c r="AC6" s="58">
        <f>IFERROR(MaestraLP3[[#This Row],[PRECIO]]*MaestraLP3[[#This Row],[%MG UMV]],0)</f>
        <v>41561.880000000005</v>
      </c>
      <c r="AD6" s="59">
        <v>1.08</v>
      </c>
      <c r="AE6" s="54">
        <f>IFERROR(MaestraLP3[[#This Row],[MARGEN UNITARIO]]/MaestraLP3[[#This Row],[Peso Neto UMV (KG)]],0)</f>
        <v>38483.222222222226</v>
      </c>
      <c r="AF6" s="38" t="s">
        <v>50</v>
      </c>
      <c r="AG6" s="38">
        <v>1</v>
      </c>
      <c r="AH6" s="56">
        <v>0.1</v>
      </c>
      <c r="AI6" s="56">
        <v>0</v>
      </c>
      <c r="AJ6" s="38"/>
      <c r="AK6" s="38" t="s">
        <v>49</v>
      </c>
    </row>
    <row r="7" spans="1:37" x14ac:dyDescent="0.35">
      <c r="A7" s="38" t="s">
        <v>37</v>
      </c>
      <c r="B7" s="38">
        <v>101600062</v>
      </c>
      <c r="C7" s="38" t="str">
        <f>+MaestraLP3[[#This Row],[CÓDIGO]]&amp;MaestraLP3[[#Headers],[-]]&amp;MaestraLP3[[#This Row],[UMV]]</f>
        <v>101600062-C06</v>
      </c>
      <c r="D7" s="45" t="str">
        <f>+MaestraLP3[[#This Row],[CÓDIGO]]&amp;MaestraLP3[[#Headers],[FS00]]</f>
        <v>101600062FS00</v>
      </c>
      <c r="E7" s="38" t="s">
        <v>38</v>
      </c>
      <c r="F7" s="38" t="s">
        <v>39</v>
      </c>
      <c r="G7" s="38" t="s">
        <v>40</v>
      </c>
      <c r="H7" s="38" t="s">
        <v>41</v>
      </c>
      <c r="I7" s="38" t="s">
        <v>55</v>
      </c>
      <c r="J7" s="44" t="s">
        <v>53</v>
      </c>
      <c r="K7" s="45" t="s">
        <v>44</v>
      </c>
      <c r="L7" s="38"/>
      <c r="M7" s="38" t="str">
        <f>VLOOKUP(MaestraLP3[[#This Row],[UMV]],VALIDACIONES!J:L,3,0)</f>
        <v>Caja 6 Unidades</v>
      </c>
      <c r="N7" s="38" t="s">
        <v>45</v>
      </c>
      <c r="O7" s="38" t="s">
        <v>46</v>
      </c>
      <c r="P7" s="54">
        <v>15990.86</v>
      </c>
      <c r="Q7" s="38" t="s">
        <v>47</v>
      </c>
      <c r="R7" s="55">
        <v>61998</v>
      </c>
      <c r="S7" s="56">
        <f>IFERROR((MaestraLP3[[#This Row],[COSTO ]]/MaestraLP3[[#This Row],[COSTO OCT]]-1),0)</f>
        <v>8.7550012943804489E-6</v>
      </c>
      <c r="T7" s="55" t="s">
        <v>48</v>
      </c>
      <c r="U7" s="55"/>
      <c r="V7" s="54">
        <f>+VLOOKUP(MaestraLP3[[#This Row],[-]],'[1]BD MES'!$A:$N,14,0)</f>
        <v>15991</v>
      </c>
      <c r="W7" s="54">
        <v>15991</v>
      </c>
      <c r="X7" s="56">
        <f>+(MaestraLP3[[#This Row],[COSTO ]]-MaestraLP3[[#This Row],[COSTO OCT AL 27-10]])/MaestraLP3[[#This Row],[COSTO OCT AL 27-10]]</f>
        <v>0</v>
      </c>
      <c r="Y7" s="57" t="str">
        <f>++IF(Q7="HASTA AGOTAR STOCK","HASTA AGOTAR STOCK",IF(MaestraLP3[[#This Row],[PRECIO OCT]]=0,"NO PARA LP",IF(MaestraLP3[[#This Row],[PRECIO OCT]]=0,"INCORPORACIÓN",IF(AA7=0,"MANTIENE",IF(AA7&lt;0,"BAJA",IF(AA7&gt;0,"ALZA",""))))))</f>
        <v>MANTIENE</v>
      </c>
      <c r="Z7" s="54">
        <v>61998</v>
      </c>
      <c r="AA7" s="40">
        <f>IF(Z7=0,"INDICAR PRECIO VTA",Z7-MaestraLP3[[#This Row],[PRECIO OCT]])</f>
        <v>0</v>
      </c>
      <c r="AB7" s="56">
        <f t="shared" si="0"/>
        <v>0.74207232491370689</v>
      </c>
      <c r="AC7" s="58">
        <f>IFERROR(MaestraLP3[[#This Row],[PRECIO]]*MaestraLP3[[#This Row],[%MG UMV]],0)</f>
        <v>46007</v>
      </c>
      <c r="AD7" s="59">
        <v>1.08</v>
      </c>
      <c r="AE7" s="54">
        <f>IFERROR(MaestraLP3[[#This Row],[MARGEN UNITARIO]]/MaestraLP3[[#This Row],[Peso Neto UMV (KG)]],0)</f>
        <v>42599.074074074073</v>
      </c>
      <c r="AF7" s="38" t="s">
        <v>50</v>
      </c>
      <c r="AG7" s="38">
        <v>1</v>
      </c>
      <c r="AH7" s="56">
        <v>0.1</v>
      </c>
      <c r="AI7" s="56">
        <v>0</v>
      </c>
      <c r="AJ7" s="38"/>
      <c r="AK7" s="38" t="s">
        <v>49</v>
      </c>
    </row>
    <row r="8" spans="1:37" x14ac:dyDescent="0.35">
      <c r="A8" s="38" t="s">
        <v>37</v>
      </c>
      <c r="B8" s="38">
        <v>101600070</v>
      </c>
      <c r="C8" s="38" t="str">
        <f>+MaestraLP3[[#This Row],[CÓDIGO]]&amp;MaestraLP3[[#Headers],[-]]&amp;MaestraLP3[[#This Row],[UMV]]</f>
        <v>101600070-C06</v>
      </c>
      <c r="D8" s="45" t="str">
        <f>+MaestraLP3[[#This Row],[CÓDIGO]]&amp;MaestraLP3[[#Headers],[FS00]]</f>
        <v>101600070FS00</v>
      </c>
      <c r="E8" s="38" t="s">
        <v>38</v>
      </c>
      <c r="F8" s="38" t="s">
        <v>39</v>
      </c>
      <c r="G8" s="38" t="s">
        <v>40</v>
      </c>
      <c r="H8" s="38" t="s">
        <v>56</v>
      </c>
      <c r="I8" s="38" t="s">
        <v>57</v>
      </c>
      <c r="J8" s="44" t="s">
        <v>53</v>
      </c>
      <c r="K8" s="45" t="s">
        <v>44</v>
      </c>
      <c r="L8" s="38"/>
      <c r="M8" s="38" t="str">
        <f>VLOOKUP(MaestraLP3[[#This Row],[UMV]],VALIDACIONES!J:L,3,0)</f>
        <v>Caja 6 Unidades</v>
      </c>
      <c r="N8" s="38" t="s">
        <v>45</v>
      </c>
      <c r="O8" s="38" t="s">
        <v>46</v>
      </c>
      <c r="P8" s="54">
        <v>18598</v>
      </c>
      <c r="Q8" s="38" t="s">
        <v>58</v>
      </c>
      <c r="R8" s="55">
        <v>39990</v>
      </c>
      <c r="S8" s="56">
        <f>IFERROR((MaestraLP3[[#This Row],[COSTO ]]/MaestraLP3[[#This Row],[COSTO OCT]]-1),0)</f>
        <v>2.1077535218840815E-2</v>
      </c>
      <c r="T8" s="55" t="s">
        <v>48</v>
      </c>
      <c r="U8" s="55"/>
      <c r="V8" s="54">
        <f>+VLOOKUP(MaestraLP3[[#This Row],[-]],'[1]BD MES'!$A:$N,14,0)</f>
        <v>18990</v>
      </c>
      <c r="W8" s="54">
        <v>18990</v>
      </c>
      <c r="X8" s="56">
        <f>+(MaestraLP3[[#This Row],[COSTO ]]-MaestraLP3[[#This Row],[COSTO OCT AL 27-10]])/MaestraLP3[[#This Row],[COSTO OCT AL 27-10]]</f>
        <v>0</v>
      </c>
      <c r="Y8" s="57" t="str">
        <f>++IF(Q8="HASTA AGOTAR STOCK","HASTA AGOTAR STOCK",IF(MaestraLP3[[#This Row],[PRECIO OCT]]=0,"NO PARA LP",IF(MaestraLP3[[#This Row],[PRECIO OCT]]=0,"INCORPORACIÓN",IF(AA8=0,"MANTIENE",IF(AA8&lt;0,"BAJA",IF(AA8&gt;0,"ALZA",""))))))</f>
        <v>MANTIENE</v>
      </c>
      <c r="Z8" s="55">
        <v>39990</v>
      </c>
      <c r="AA8" s="40">
        <f>IF(Z8=0,"INDICAR PRECIO VTA",Z8-MaestraLP3[[#This Row],[PRECIO OCT]])</f>
        <v>0</v>
      </c>
      <c r="AB8" s="56">
        <f t="shared" si="0"/>
        <v>0.5251312828207052</v>
      </c>
      <c r="AC8" s="58">
        <f>IFERROR(MaestraLP3[[#This Row],[PRECIO]]*MaestraLP3[[#This Row],[%MG UMV]],0)</f>
        <v>21000</v>
      </c>
      <c r="AD8" s="59">
        <v>0.56999999999999995</v>
      </c>
      <c r="AE8" s="54">
        <f>IFERROR(MaestraLP3[[#This Row],[MARGEN UNITARIO]]/MaestraLP3[[#This Row],[Peso Neto UMV (KG)]],0)</f>
        <v>36842.1052631579</v>
      </c>
      <c r="AF8" s="38" t="s">
        <v>49</v>
      </c>
      <c r="AG8" s="38">
        <v>1</v>
      </c>
      <c r="AH8" s="56">
        <v>0.1</v>
      </c>
      <c r="AI8" s="56">
        <v>0</v>
      </c>
      <c r="AJ8" s="38" t="s">
        <v>50</v>
      </c>
      <c r="AK8" s="38" t="s">
        <v>49</v>
      </c>
    </row>
    <row r="9" spans="1:37" x14ac:dyDescent="0.35">
      <c r="A9" s="38" t="s">
        <v>37</v>
      </c>
      <c r="B9" s="38">
        <v>101600041</v>
      </c>
      <c r="C9" s="38" t="str">
        <f>+MaestraLP3[[#This Row],[CÓDIGO]]&amp;MaestraLP3[[#Headers],[-]]&amp;MaestraLP3[[#This Row],[UMV]]</f>
        <v>101600041-C10</v>
      </c>
      <c r="D9" s="45" t="str">
        <f>+MaestraLP3[[#This Row],[CÓDIGO]]&amp;MaestraLP3[[#Headers],[FS00]]</f>
        <v>101600041FS00</v>
      </c>
      <c r="E9" s="38" t="s">
        <v>38</v>
      </c>
      <c r="F9" s="38" t="s">
        <v>39</v>
      </c>
      <c r="G9" s="38" t="s">
        <v>40</v>
      </c>
      <c r="H9" s="38" t="s">
        <v>59</v>
      </c>
      <c r="I9" s="38" t="s">
        <v>60</v>
      </c>
      <c r="J9" s="44" t="s">
        <v>61</v>
      </c>
      <c r="K9" s="45" t="s">
        <v>44</v>
      </c>
      <c r="L9" s="38" t="s">
        <v>44</v>
      </c>
      <c r="M9" s="38" t="str">
        <f>VLOOKUP(MaestraLP3[[#This Row],[UMV]],VALIDACIONES!J:L,3,0)</f>
        <v>Caja 10 Unidades</v>
      </c>
      <c r="N9" s="38" t="s">
        <v>45</v>
      </c>
      <c r="O9" s="38" t="s">
        <v>46</v>
      </c>
      <c r="P9" s="54">
        <v>26822.199999999997</v>
      </c>
      <c r="Q9" s="38" t="s">
        <v>62</v>
      </c>
      <c r="R9" s="55">
        <v>41930</v>
      </c>
      <c r="S9" s="56">
        <f>IFERROR((MaestraLP3[[#This Row],[COSTO ]]/MaestraLP3[[#This Row],[COSTO OCT]]-1),0)</f>
        <v>2.0664225902424338E-2</v>
      </c>
      <c r="T9" s="55" t="s">
        <v>48</v>
      </c>
      <c r="U9" s="55"/>
      <c r="V9" s="54">
        <f>+VLOOKUP(MaestraLP3[[#This Row],[-]],'[1]BD MES'!$A:$N,14,0)</f>
        <v>27372.579999999998</v>
      </c>
      <c r="W9" s="54">
        <v>27376.460000000003</v>
      </c>
      <c r="X9" s="56">
        <f>+(MaestraLP3[[#This Row],[COSTO ]]-MaestraLP3[[#This Row],[COSTO OCT AL 27-10]])/MaestraLP3[[#This Row],[COSTO OCT AL 27-10]]</f>
        <v>1.4174769057226819E-4</v>
      </c>
      <c r="Y9" s="57" t="str">
        <f>++IF(Q9="HASTA AGOTAR STOCK","HASTA AGOTAR STOCK",IF(MaestraLP3[[#This Row],[PRECIO OCT]]=0,"NO PARA LP",IF(MaestraLP3[[#This Row],[PRECIO OCT]]=0,"INCORPORACIÓN",IF(AA9=0,"MANTIENE",IF(AA9&lt;0,"BAJA",IF(AA9&gt;0,"ALZA",""))))))</f>
        <v>MANTIENE</v>
      </c>
      <c r="Z9" s="55">
        <v>41930</v>
      </c>
      <c r="AA9" s="40">
        <f>IF(Z9=0,"INDICAR PRECIO VTA",Z9-MaestraLP3[[#This Row],[PRECIO OCT]])</f>
        <v>0</v>
      </c>
      <c r="AB9" s="56">
        <f t="shared" si="0"/>
        <v>0.34709134271404718</v>
      </c>
      <c r="AC9" s="58">
        <f>IFERROR(MaestraLP3[[#This Row],[PRECIO]]*MaestraLP3[[#This Row],[%MG UMV]],0)</f>
        <v>14553.539999999999</v>
      </c>
      <c r="AD9" s="59">
        <v>0.56999999999999995</v>
      </c>
      <c r="AE9" s="54">
        <f>IFERROR(MaestraLP3[[#This Row],[MARGEN UNITARIO]]/MaestraLP3[[#This Row],[Peso Neto UMV (KG)]],0)</f>
        <v>25532.526315789473</v>
      </c>
      <c r="AF9" s="38" t="s">
        <v>49</v>
      </c>
      <c r="AG9" s="38" t="s">
        <v>63</v>
      </c>
      <c r="AH9" s="56">
        <v>0.1</v>
      </c>
      <c r="AI9" s="56">
        <v>0</v>
      </c>
      <c r="AJ9" s="38" t="s">
        <v>50</v>
      </c>
      <c r="AK9" s="38" t="s">
        <v>49</v>
      </c>
    </row>
    <row r="10" spans="1:37" x14ac:dyDescent="0.35">
      <c r="A10" s="38" t="s">
        <v>37</v>
      </c>
      <c r="B10" s="38">
        <v>101600042</v>
      </c>
      <c r="C10" s="38" t="str">
        <f>+MaestraLP3[[#This Row],[CÓDIGO]]&amp;MaestraLP3[[#Headers],[-]]&amp;MaestraLP3[[#This Row],[UMV]]</f>
        <v>101600042-C10</v>
      </c>
      <c r="D10" s="45" t="str">
        <f>+MaestraLP3[[#This Row],[CÓDIGO]]&amp;MaestraLP3[[#Headers],[FS00]]</f>
        <v>101600042FS00</v>
      </c>
      <c r="E10" s="38" t="s">
        <v>38</v>
      </c>
      <c r="F10" s="38" t="s">
        <v>39</v>
      </c>
      <c r="G10" s="38" t="s">
        <v>40</v>
      </c>
      <c r="H10" s="38" t="s">
        <v>59</v>
      </c>
      <c r="I10" s="38" t="s">
        <v>64</v>
      </c>
      <c r="J10" s="44" t="s">
        <v>61</v>
      </c>
      <c r="K10" s="45" t="s">
        <v>44</v>
      </c>
      <c r="L10" s="38" t="s">
        <v>44</v>
      </c>
      <c r="M10" s="38" t="str">
        <f>VLOOKUP(MaestraLP3[[#This Row],[UMV]],VALIDACIONES!J:L,3,0)</f>
        <v>Caja 10 Unidades</v>
      </c>
      <c r="N10" s="38" t="s">
        <v>45</v>
      </c>
      <c r="O10" s="38" t="s">
        <v>46</v>
      </c>
      <c r="P10" s="54">
        <v>22229</v>
      </c>
      <c r="Q10" s="38" t="s">
        <v>62</v>
      </c>
      <c r="R10" s="55">
        <v>41930</v>
      </c>
      <c r="S10" s="56">
        <f>IFERROR((MaestraLP3[[#This Row],[COSTO ]]/MaestraLP3[[#This Row],[COSTO OCT]]-1),0)</f>
        <v>0.254667326465428</v>
      </c>
      <c r="T10" s="55" t="s">
        <v>48</v>
      </c>
      <c r="U10" s="55"/>
      <c r="V10" s="54">
        <f>+VLOOKUP(MaestraLP3[[#This Row],[-]],'[1]BD MES'!$A:$N,14,0)</f>
        <v>27713.980000000003</v>
      </c>
      <c r="W10" s="54">
        <v>27890</v>
      </c>
      <c r="X10" s="56">
        <f>+(MaestraLP3[[#This Row],[COSTO ]]-MaestraLP3[[#This Row],[COSTO OCT AL 27-10]])/MaestraLP3[[#This Row],[COSTO OCT AL 27-10]]</f>
        <v>6.3513071742130429E-3</v>
      </c>
      <c r="Y10" s="57" t="str">
        <f>++IF(Q10="HASTA AGOTAR STOCK","HASTA AGOTAR STOCK",IF(MaestraLP3[[#This Row],[PRECIO OCT]]=0,"NO PARA LP",IF(MaestraLP3[[#This Row],[PRECIO OCT]]=0,"INCORPORACIÓN",IF(AA10=0,"MANTIENE",IF(AA10&lt;0,"BAJA",IF(AA10&gt;0,"ALZA",""))))))</f>
        <v>MANTIENE</v>
      </c>
      <c r="Z10" s="55">
        <v>41930</v>
      </c>
      <c r="AA10" s="40">
        <f>IF(Z10=0,"INDICAR PRECIO VTA",Z10-MaestraLP3[[#This Row],[PRECIO OCT]])</f>
        <v>0</v>
      </c>
      <c r="AB10" s="56">
        <f t="shared" si="0"/>
        <v>0.33484378726448843</v>
      </c>
      <c r="AC10" s="58">
        <f>IFERROR(MaestraLP3[[#This Row],[PRECIO]]*MaestraLP3[[#This Row],[%MG UMV]],0)</f>
        <v>14040</v>
      </c>
      <c r="AD10" s="59">
        <v>0.53</v>
      </c>
      <c r="AE10" s="54">
        <f>IFERROR(MaestraLP3[[#This Row],[MARGEN UNITARIO]]/MaestraLP3[[#This Row],[Peso Neto UMV (KG)]],0)</f>
        <v>26490.566037735847</v>
      </c>
      <c r="AF10" s="38" t="s">
        <v>49</v>
      </c>
      <c r="AG10" s="38" t="s">
        <v>63</v>
      </c>
      <c r="AH10" s="56">
        <v>0.1</v>
      </c>
      <c r="AI10" s="56">
        <v>0</v>
      </c>
      <c r="AJ10" s="38" t="s">
        <v>50</v>
      </c>
      <c r="AK10" s="38" t="s">
        <v>49</v>
      </c>
    </row>
    <row r="11" spans="1:37" x14ac:dyDescent="0.35">
      <c r="A11" s="38" t="s">
        <v>37</v>
      </c>
      <c r="B11" s="38">
        <v>101600043</v>
      </c>
      <c r="C11" s="38" t="str">
        <f>+MaestraLP3[[#This Row],[CÓDIGO]]&amp;MaestraLP3[[#Headers],[-]]&amp;MaestraLP3[[#This Row],[UMV]]</f>
        <v>101600043-C10</v>
      </c>
      <c r="D11" s="45" t="str">
        <f>+MaestraLP3[[#This Row],[CÓDIGO]]&amp;MaestraLP3[[#Headers],[FS00]]</f>
        <v>101600043FS00</v>
      </c>
      <c r="E11" s="38" t="s">
        <v>38</v>
      </c>
      <c r="F11" s="38" t="s">
        <v>39</v>
      </c>
      <c r="G11" s="38" t="s">
        <v>40</v>
      </c>
      <c r="H11" s="38" t="s">
        <v>59</v>
      </c>
      <c r="I11" s="38" t="s">
        <v>65</v>
      </c>
      <c r="J11" s="44" t="s">
        <v>61</v>
      </c>
      <c r="K11" s="45" t="s">
        <v>44</v>
      </c>
      <c r="L11" s="38" t="s">
        <v>44</v>
      </c>
      <c r="M11" s="38" t="str">
        <f>VLOOKUP(MaestraLP3[[#This Row],[UMV]],VALIDACIONES!J:L,3,0)</f>
        <v>Caja 10 Unidades</v>
      </c>
      <c r="N11" s="38" t="s">
        <v>45</v>
      </c>
      <c r="O11" s="38" t="s">
        <v>46</v>
      </c>
      <c r="P11" s="54">
        <v>25549.45</v>
      </c>
      <c r="Q11" s="38" t="s">
        <v>62</v>
      </c>
      <c r="R11" s="55">
        <v>41930</v>
      </c>
      <c r="S11" s="56">
        <f>IFERROR((MaestraLP3[[#This Row],[COSTO ]]/MaestraLP3[[#This Row],[COSTO OCT]]-1),0)</f>
        <v>1.7007802516296744E-2</v>
      </c>
      <c r="T11" s="55" t="s">
        <v>48</v>
      </c>
      <c r="U11" s="55"/>
      <c r="V11" s="54">
        <f>+VLOOKUP(MaestraLP3[[#This Row],[-]],'[1]BD MES'!$A:$N,14,0)</f>
        <v>27446.329999999998</v>
      </c>
      <c r="W11" s="54">
        <v>25983.989999999998</v>
      </c>
      <c r="X11" s="56">
        <f>+(MaestraLP3[[#This Row],[COSTO ]]-MaestraLP3[[#This Row],[COSTO OCT AL 27-10]])/MaestraLP3[[#This Row],[COSTO OCT AL 27-10]]</f>
        <v>-5.3279983152574505E-2</v>
      </c>
      <c r="Y11" s="57" t="str">
        <f>++IF(Q11="HASTA AGOTAR STOCK","HASTA AGOTAR STOCK",IF(MaestraLP3[[#This Row],[PRECIO OCT]]=0,"NO PARA LP",IF(MaestraLP3[[#This Row],[PRECIO OCT]]=0,"INCORPORACIÓN",IF(AA11=0,"MANTIENE",IF(AA11&lt;0,"BAJA",IF(AA11&gt;0,"ALZA",""))))))</f>
        <v>MANTIENE</v>
      </c>
      <c r="Z11" s="55">
        <v>41930</v>
      </c>
      <c r="AA11" s="40">
        <f>IF(Z11=0,"INDICAR PRECIO VTA",Z11-MaestraLP3[[#This Row],[PRECIO OCT]])</f>
        <v>0</v>
      </c>
      <c r="AB11" s="56">
        <f t="shared" si="0"/>
        <v>0.38030073932745057</v>
      </c>
      <c r="AC11" s="58">
        <f>IFERROR(MaestraLP3[[#This Row],[PRECIO]]*MaestraLP3[[#This Row],[%MG UMV]],0)</f>
        <v>15946.010000000002</v>
      </c>
      <c r="AD11" s="59">
        <v>0.55000000000000004</v>
      </c>
      <c r="AE11" s="54">
        <f>IFERROR(MaestraLP3[[#This Row],[MARGEN UNITARIO]]/MaestraLP3[[#This Row],[Peso Neto UMV (KG)]],0)</f>
        <v>28992.745454545457</v>
      </c>
      <c r="AF11" s="38" t="s">
        <v>49</v>
      </c>
      <c r="AG11" s="38" t="s">
        <v>63</v>
      </c>
      <c r="AH11" s="56">
        <v>0.1</v>
      </c>
      <c r="AI11" s="56">
        <v>0</v>
      </c>
      <c r="AJ11" s="38" t="s">
        <v>50</v>
      </c>
      <c r="AK11" s="38" t="s">
        <v>49</v>
      </c>
    </row>
    <row r="12" spans="1:37" x14ac:dyDescent="0.35">
      <c r="A12" s="38" t="s">
        <v>37</v>
      </c>
      <c r="B12" s="38">
        <v>104543140</v>
      </c>
      <c r="C12" s="38" t="str">
        <f>+MaestraLP3[[#This Row],[CÓDIGO]]&amp;MaestraLP3[[#Headers],[-]]&amp;MaestraLP3[[#This Row],[UMV]]</f>
        <v>104543140-Z50</v>
      </c>
      <c r="D12" s="45" t="str">
        <f>+MaestraLP3[[#This Row],[CÓDIGO]]&amp;MaestraLP3[[#Headers],[FS00]]</f>
        <v>104543140FS00</v>
      </c>
      <c r="E12" s="38" t="s">
        <v>66</v>
      </c>
      <c r="F12" s="38" t="s">
        <v>66</v>
      </c>
      <c r="G12" s="38" t="s">
        <v>67</v>
      </c>
      <c r="H12" s="38" t="s">
        <v>68</v>
      </c>
      <c r="I12" s="38" t="s">
        <v>69</v>
      </c>
      <c r="J12" s="44" t="s">
        <v>70</v>
      </c>
      <c r="K12" s="45" t="s">
        <v>70</v>
      </c>
      <c r="L12" s="38"/>
      <c r="M12" s="38" t="str">
        <f>VLOOKUP(MaestraLP3[[#This Row],[UMV]],VALIDACIONES!J:L,3,0)</f>
        <v>Caja 150 Unidades</v>
      </c>
      <c r="N12" s="38" t="s">
        <v>71</v>
      </c>
      <c r="O12" s="38" t="s">
        <v>72</v>
      </c>
      <c r="P12" s="54">
        <v>85543</v>
      </c>
      <c r="Q12" s="38" t="s">
        <v>73</v>
      </c>
      <c r="R12" s="54">
        <v>0</v>
      </c>
      <c r="S12" s="56">
        <f>IFERROR((MaestraLP3[[#This Row],[COSTO ]]/MaestraLP3[[#This Row],[COSTO OCT]]-1),0)</f>
        <v>0</v>
      </c>
      <c r="T12" s="55" t="s">
        <v>74</v>
      </c>
      <c r="U12" s="55" t="s">
        <v>74</v>
      </c>
      <c r="V12" s="54">
        <f>+VLOOKUP(MaestraLP3[[#This Row],[-]],'[1]BD MES'!$A:$N,14,0)</f>
        <v>75270</v>
      </c>
      <c r="W12" s="54">
        <v>85543</v>
      </c>
      <c r="X12" s="56">
        <f>+(MaestraLP3[[#This Row],[COSTO ]]-MaestraLP3[[#This Row],[COSTO OCT AL 27-10]])/MaestraLP3[[#This Row],[COSTO OCT AL 27-10]]</f>
        <v>0.13648199814002923</v>
      </c>
      <c r="Y12" s="57" t="str">
        <f>++IF(Q12="HASTA AGOTAR STOCK","HASTA AGOTAR STOCK",IF(MaestraLP3[[#This Row],[PRECIO OCT]]=0,"NO PARA LP",IF(MaestraLP3[[#This Row],[PRECIO OCT]]=0,"INCORPORACIÓN",IF(AA12=0,"MANTIENE",IF(AA12&lt;0,"BAJA",IF(AA12&gt;0,"ALZA",""))))))</f>
        <v>NO PARA LP</v>
      </c>
      <c r="Z12" s="54"/>
      <c r="AA12" s="40" t="str">
        <f>IF(Z12=0,"INDICAR PRECIO VTA",Z12-MaestraLP3[[#This Row],[PRECIO OCT]])</f>
        <v>INDICAR PRECIO VTA</v>
      </c>
      <c r="AB12" s="56" t="str">
        <f t="shared" si="0"/>
        <v>-</v>
      </c>
      <c r="AC12" s="58">
        <f>IFERROR(MaestraLP3[[#This Row],[PRECIO]]*MaestraLP3[[#This Row],[%MG UMV]],0)</f>
        <v>0</v>
      </c>
      <c r="AD12" s="59">
        <v>9.56</v>
      </c>
      <c r="AE12" s="54">
        <f>IFERROR(MaestraLP3[[#This Row],[MARGEN UNITARIO]]/MaestraLP3[[#This Row],[Peso Neto UMV (KG)]],0)</f>
        <v>0</v>
      </c>
      <c r="AF12" s="38" t="s">
        <v>49</v>
      </c>
      <c r="AG12" s="38">
        <v>1</v>
      </c>
      <c r="AH12" s="56">
        <v>4.9999999999999996E-2</v>
      </c>
      <c r="AI12" s="56">
        <v>4.9999999999999996E-2</v>
      </c>
      <c r="AJ12" s="38"/>
      <c r="AK12" s="38" t="s">
        <v>49</v>
      </c>
    </row>
    <row r="13" spans="1:37" x14ac:dyDescent="0.35">
      <c r="A13" s="38" t="s">
        <v>37</v>
      </c>
      <c r="B13" s="38">
        <v>104548580</v>
      </c>
      <c r="C13" s="38" t="str">
        <f>+MaestraLP3[[#This Row],[CÓDIGO]]&amp;MaestraLP3[[#Headers],[-]]&amp;MaestraLP3[[#This Row],[UMV]]</f>
        <v>104548580-UN</v>
      </c>
      <c r="D13" s="45" t="str">
        <f>+MaestraLP3[[#This Row],[CÓDIGO]]&amp;MaestraLP3[[#Headers],[FS00]]</f>
        <v>104548580FS00</v>
      </c>
      <c r="E13" s="38" t="s">
        <v>66</v>
      </c>
      <c r="F13" s="38" t="s">
        <v>66</v>
      </c>
      <c r="G13" s="38" t="s">
        <v>67</v>
      </c>
      <c r="H13" s="38" t="s">
        <v>68</v>
      </c>
      <c r="I13" s="38" t="s">
        <v>75</v>
      </c>
      <c r="J13" s="44" t="s">
        <v>44</v>
      </c>
      <c r="K13" s="45" t="s">
        <v>44</v>
      </c>
      <c r="L13" s="38"/>
      <c r="M13" s="38" t="str">
        <f>VLOOKUP(MaestraLP3[[#This Row],[UMV]],VALIDACIONES!J:L,3,0)</f>
        <v>Unidad</v>
      </c>
      <c r="N13" s="38" t="s">
        <v>71</v>
      </c>
      <c r="O13" s="38" t="s">
        <v>72</v>
      </c>
      <c r="P13" s="54">
        <v>96</v>
      </c>
      <c r="Q13" s="38" t="s">
        <v>73</v>
      </c>
      <c r="R13" s="55">
        <v>0</v>
      </c>
      <c r="S13" s="56">
        <f>IFERROR((MaestraLP3[[#This Row],[COSTO ]]/MaestraLP3[[#This Row],[COSTO OCT]]-1),0)</f>
        <v>0</v>
      </c>
      <c r="T13" s="55" t="s">
        <v>74</v>
      </c>
      <c r="U13" s="55" t="s">
        <v>74</v>
      </c>
      <c r="V13" s="54">
        <f>+VLOOKUP(MaestraLP3[[#This Row],[-]],'[1]BD MES'!$A:$N,14,0)</f>
        <v>95</v>
      </c>
      <c r="W13" s="54">
        <v>96</v>
      </c>
      <c r="X13" s="56">
        <f>+(MaestraLP3[[#This Row],[COSTO ]]-MaestraLP3[[#This Row],[COSTO OCT AL 27-10]])/MaestraLP3[[#This Row],[COSTO OCT AL 27-10]]</f>
        <v>1.0526315789473684E-2</v>
      </c>
      <c r="Y13" s="57" t="str">
        <f>++IF(Q13="HASTA AGOTAR STOCK","HASTA AGOTAR STOCK",IF(MaestraLP3[[#This Row],[PRECIO OCT]]=0,"NO PARA LP",IF(MaestraLP3[[#This Row],[PRECIO OCT]]=0,"INCORPORACIÓN",IF(AA13=0,"MANTIENE",IF(AA13&lt;0,"BAJA",IF(AA13&gt;0,"ALZA",""))))))</f>
        <v>NO PARA LP</v>
      </c>
      <c r="Z13" s="54">
        <v>0</v>
      </c>
      <c r="AA13" s="40" t="str">
        <f>IF(Z13=0,"INDICAR PRECIO VTA",Z13-MaestraLP3[[#This Row],[PRECIO OCT]])</f>
        <v>INDICAR PRECIO VTA</v>
      </c>
      <c r="AB13" s="56" t="str">
        <f t="shared" si="0"/>
        <v>-</v>
      </c>
      <c r="AC13" s="58">
        <f>IFERROR(MaestraLP3[[#This Row],[PRECIO]]*MaestraLP3[[#This Row],[%MG UMV]],0)</f>
        <v>0</v>
      </c>
      <c r="AD13" s="59">
        <v>0.04</v>
      </c>
      <c r="AE13" s="54">
        <f>IFERROR(MaestraLP3[[#This Row],[MARGEN UNITARIO]]/MaestraLP3[[#This Row],[Peso Neto UMV (KG)]],0)</f>
        <v>0</v>
      </c>
      <c r="AF13" s="38" t="s">
        <v>49</v>
      </c>
      <c r="AG13" s="38">
        <v>1</v>
      </c>
      <c r="AH13" s="56">
        <v>0</v>
      </c>
      <c r="AI13" s="56">
        <v>0</v>
      </c>
      <c r="AJ13" s="38"/>
      <c r="AK13" s="38" t="s">
        <v>49</v>
      </c>
    </row>
    <row r="14" spans="1:37" x14ac:dyDescent="0.35">
      <c r="A14" s="38" t="s">
        <v>37</v>
      </c>
      <c r="B14" s="38">
        <v>104544050</v>
      </c>
      <c r="C14" s="38" t="str">
        <f>+MaestraLP3[[#This Row],[CÓDIGO]]&amp;MaestraLP3[[#Headers],[-]]&amp;MaestraLP3[[#This Row],[UMV]]</f>
        <v>104544050-CJ</v>
      </c>
      <c r="D14" s="45" t="str">
        <f>+MaestraLP3[[#This Row],[CÓDIGO]]&amp;MaestraLP3[[#Headers],[FS00]]</f>
        <v>104544050FS00</v>
      </c>
      <c r="E14" s="38" t="s">
        <v>66</v>
      </c>
      <c r="F14" s="38" t="s">
        <v>66</v>
      </c>
      <c r="G14" s="38" t="s">
        <v>67</v>
      </c>
      <c r="H14" s="38" t="s">
        <v>68</v>
      </c>
      <c r="I14" s="38" t="s">
        <v>76</v>
      </c>
      <c r="J14" s="44" t="s">
        <v>77</v>
      </c>
      <c r="K14" s="44" t="s">
        <v>77</v>
      </c>
      <c r="L14" s="38"/>
      <c r="M14" s="38" t="str">
        <f>VLOOKUP(MaestraLP3[[#This Row],[UMV]],VALIDACIONES!J:L,3,0)</f>
        <v>Caja</v>
      </c>
      <c r="N14" s="38" t="s">
        <v>71</v>
      </c>
      <c r="O14" s="38" t="s">
        <v>72</v>
      </c>
      <c r="P14" s="54">
        <v>22773</v>
      </c>
      <c r="Q14" s="38" t="s">
        <v>73</v>
      </c>
      <c r="R14" s="55">
        <v>0</v>
      </c>
      <c r="S14" s="56">
        <f>IFERROR((MaestraLP3[[#This Row],[COSTO ]]/MaestraLP3[[#This Row],[COSTO OCT]]-1),0)</f>
        <v>0</v>
      </c>
      <c r="T14" s="55" t="s">
        <v>74</v>
      </c>
      <c r="U14" s="55" t="s">
        <v>74</v>
      </c>
      <c r="V14" s="54">
        <f>+VLOOKUP(MaestraLP3[[#This Row],[-]],'[1]BD MES'!$A:$N,14,0)</f>
        <v>22773</v>
      </c>
      <c r="W14" s="54">
        <v>22773</v>
      </c>
      <c r="X14" s="56">
        <f>+(MaestraLP3[[#This Row],[COSTO ]]-MaestraLP3[[#This Row],[COSTO OCT AL 27-10]])/MaestraLP3[[#This Row],[COSTO OCT AL 27-10]]</f>
        <v>0</v>
      </c>
      <c r="Y14" s="57" t="str">
        <f>++IF(Q14="HASTA AGOTAR STOCK","HASTA AGOTAR STOCK",IF(MaestraLP3[[#This Row],[PRECIO OCT]]=0,"NO PARA LP",IF(MaestraLP3[[#This Row],[PRECIO OCT]]=0,"INCORPORACIÓN",IF(AA14=0,"MANTIENE",IF(AA14&lt;0,"BAJA",IF(AA14&gt;0,"ALZA",""))))))</f>
        <v>NO PARA LP</v>
      </c>
      <c r="Z14" s="54">
        <v>0</v>
      </c>
      <c r="AA14" s="40" t="str">
        <f>IF(Z14=0,"INDICAR PRECIO VTA",Z14-MaestraLP3[[#This Row],[PRECIO OCT]])</f>
        <v>INDICAR PRECIO VTA</v>
      </c>
      <c r="AB14" s="56" t="str">
        <f t="shared" si="0"/>
        <v>-</v>
      </c>
      <c r="AC14" s="58">
        <f>IFERROR(MaestraLP3[[#This Row],[PRECIO]]*MaestraLP3[[#This Row],[%MG UMV]],0)</f>
        <v>0</v>
      </c>
      <c r="AD14" s="59">
        <v>5</v>
      </c>
      <c r="AE14" s="54">
        <f>IFERROR(MaestraLP3[[#This Row],[MARGEN UNITARIO]]/MaestraLP3[[#This Row],[Peso Neto UMV (KG)]],0)</f>
        <v>0</v>
      </c>
      <c r="AF14" s="38" t="s">
        <v>49</v>
      </c>
      <c r="AG14" s="38">
        <v>1</v>
      </c>
      <c r="AH14" s="56">
        <v>0</v>
      </c>
      <c r="AI14" s="56">
        <v>0</v>
      </c>
      <c r="AJ14" s="38"/>
      <c r="AK14" s="38" t="s">
        <v>49</v>
      </c>
    </row>
    <row r="15" spans="1:37" x14ac:dyDescent="0.35">
      <c r="A15" s="38" t="s">
        <v>37</v>
      </c>
      <c r="B15" s="38">
        <v>104544060</v>
      </c>
      <c r="C15" s="38" t="str">
        <f>+MaestraLP3[[#This Row],[CÓDIGO]]&amp;MaestraLP3[[#Headers],[-]]&amp;MaestraLP3[[#This Row],[UMV]]</f>
        <v>104544060-CJ</v>
      </c>
      <c r="D15" s="45" t="str">
        <f>+MaestraLP3[[#This Row],[CÓDIGO]]&amp;MaestraLP3[[#Headers],[FS00]]</f>
        <v>104544060FS00</v>
      </c>
      <c r="E15" s="38" t="s">
        <v>66</v>
      </c>
      <c r="F15" s="38" t="s">
        <v>66</v>
      </c>
      <c r="G15" s="38" t="s">
        <v>67</v>
      </c>
      <c r="H15" s="38" t="s">
        <v>68</v>
      </c>
      <c r="I15" s="38" t="s">
        <v>78</v>
      </c>
      <c r="J15" s="44" t="s">
        <v>77</v>
      </c>
      <c r="K15" s="44" t="s">
        <v>77</v>
      </c>
      <c r="L15" s="38"/>
      <c r="M15" s="38" t="str">
        <f>VLOOKUP(MaestraLP3[[#This Row],[UMV]],VALIDACIONES!J:L,3,0)</f>
        <v>Caja</v>
      </c>
      <c r="N15" s="38" t="s">
        <v>71</v>
      </c>
      <c r="O15" s="38" t="s">
        <v>72</v>
      </c>
      <c r="P15" s="54">
        <v>24051</v>
      </c>
      <c r="Q15" s="38" t="s">
        <v>73</v>
      </c>
      <c r="R15" s="55">
        <v>0</v>
      </c>
      <c r="S15" s="56">
        <f>IFERROR((MaestraLP3[[#This Row],[COSTO ]]/MaestraLP3[[#This Row],[COSTO OCT]]-1),0)</f>
        <v>0</v>
      </c>
      <c r="T15" s="55" t="s">
        <v>74</v>
      </c>
      <c r="U15" s="55" t="s">
        <v>74</v>
      </c>
      <c r="V15" s="54">
        <f>+VLOOKUP(MaestraLP3[[#This Row],[-]],'[1]BD MES'!$A:$N,14,0)</f>
        <v>24051</v>
      </c>
      <c r="W15" s="54">
        <v>24051</v>
      </c>
      <c r="X15" s="56">
        <f>+(MaestraLP3[[#This Row],[COSTO ]]-MaestraLP3[[#This Row],[COSTO OCT AL 27-10]])/MaestraLP3[[#This Row],[COSTO OCT AL 27-10]]</f>
        <v>0</v>
      </c>
      <c r="Y15" s="57" t="str">
        <f>++IF(Q15="HASTA AGOTAR STOCK","HASTA AGOTAR STOCK",IF(MaestraLP3[[#This Row],[PRECIO OCT]]=0,"NO PARA LP",IF(MaestraLP3[[#This Row],[PRECIO OCT]]=0,"INCORPORACIÓN",IF(AA15=0,"MANTIENE",IF(AA15&lt;0,"BAJA",IF(AA15&gt;0,"ALZA",""))))))</f>
        <v>NO PARA LP</v>
      </c>
      <c r="Z15" s="54">
        <v>0</v>
      </c>
      <c r="AA15" s="40" t="str">
        <f>IF(Z15=0,"INDICAR PRECIO VTA",Z15-MaestraLP3[[#This Row],[PRECIO OCT]])</f>
        <v>INDICAR PRECIO VTA</v>
      </c>
      <c r="AB15" s="56" t="str">
        <f t="shared" si="0"/>
        <v>-</v>
      </c>
      <c r="AC15" s="58">
        <f>IFERROR(MaestraLP3[[#This Row],[PRECIO]]*MaestraLP3[[#This Row],[%MG UMV]],0)</f>
        <v>0</v>
      </c>
      <c r="AD15" s="59">
        <v>5</v>
      </c>
      <c r="AE15" s="54">
        <f>IFERROR(MaestraLP3[[#This Row],[MARGEN UNITARIO]]/MaestraLP3[[#This Row],[Peso Neto UMV (KG)]],0)</f>
        <v>0</v>
      </c>
      <c r="AF15" s="38" t="s">
        <v>49</v>
      </c>
      <c r="AG15" s="38">
        <v>1</v>
      </c>
      <c r="AH15" s="56">
        <v>0</v>
      </c>
      <c r="AI15" s="56">
        <v>0</v>
      </c>
      <c r="AJ15" s="38"/>
      <c r="AK15" s="38" t="s">
        <v>49</v>
      </c>
    </row>
    <row r="16" spans="1:37" x14ac:dyDescent="0.35">
      <c r="A16" s="38" t="s">
        <v>37</v>
      </c>
      <c r="B16" s="38">
        <v>104548600</v>
      </c>
      <c r="C16" s="38" t="str">
        <f>+MaestraLP3[[#This Row],[CÓDIGO]]&amp;MaestraLP3[[#Headers],[-]]&amp;MaestraLP3[[#This Row],[UMV]]</f>
        <v>104548600-UN</v>
      </c>
      <c r="D16" s="45" t="str">
        <f>+MaestraLP3[[#This Row],[CÓDIGO]]&amp;MaestraLP3[[#Headers],[FS00]]</f>
        <v>104548600FS00</v>
      </c>
      <c r="E16" s="38" t="s">
        <v>66</v>
      </c>
      <c r="F16" s="38" t="s">
        <v>66</v>
      </c>
      <c r="G16" s="38" t="s">
        <v>67</v>
      </c>
      <c r="H16" s="38" t="s">
        <v>68</v>
      </c>
      <c r="I16" s="38" t="s">
        <v>79</v>
      </c>
      <c r="J16" s="44" t="s">
        <v>44</v>
      </c>
      <c r="K16" s="45" t="s">
        <v>44</v>
      </c>
      <c r="L16" s="38"/>
      <c r="M16" s="38" t="str">
        <f>VLOOKUP(MaestraLP3[[#This Row],[UMV]],VALIDACIONES!J:L,3,0)</f>
        <v>Unidad</v>
      </c>
      <c r="N16" s="38" t="s">
        <v>71</v>
      </c>
      <c r="O16" s="38" t="s">
        <v>72</v>
      </c>
      <c r="P16" s="54">
        <v>69</v>
      </c>
      <c r="Q16" s="38" t="s">
        <v>73</v>
      </c>
      <c r="R16" s="55">
        <v>0</v>
      </c>
      <c r="S16" s="56">
        <f>IFERROR((MaestraLP3[[#This Row],[COSTO ]]/MaestraLP3[[#This Row],[COSTO OCT]]-1),0)</f>
        <v>0</v>
      </c>
      <c r="T16" s="55" t="s">
        <v>74</v>
      </c>
      <c r="U16" s="55" t="s">
        <v>74</v>
      </c>
      <c r="V16" s="54">
        <f>+VLOOKUP(MaestraLP3[[#This Row],[-]],'[1]BD MES'!$A:$N,14,0)</f>
        <v>71</v>
      </c>
      <c r="W16" s="54">
        <v>69</v>
      </c>
      <c r="X16" s="56">
        <f>+(MaestraLP3[[#This Row],[COSTO ]]-MaestraLP3[[#This Row],[COSTO OCT AL 27-10]])/MaestraLP3[[#This Row],[COSTO OCT AL 27-10]]</f>
        <v>-2.8169014084507043E-2</v>
      </c>
      <c r="Y16" s="57" t="str">
        <f>++IF(Q16="HASTA AGOTAR STOCK","HASTA AGOTAR STOCK",IF(MaestraLP3[[#This Row],[PRECIO OCT]]=0,"NO PARA LP",IF(MaestraLP3[[#This Row],[PRECIO OCT]]=0,"INCORPORACIÓN",IF(AA16=0,"MANTIENE",IF(AA16&lt;0,"BAJA",IF(AA16&gt;0,"ALZA",""))))))</f>
        <v>NO PARA LP</v>
      </c>
      <c r="Z16" s="54">
        <v>0</v>
      </c>
      <c r="AA16" s="40" t="str">
        <f>IF(Z16=0,"INDICAR PRECIO VTA",Z16-MaestraLP3[[#This Row],[PRECIO OCT]])</f>
        <v>INDICAR PRECIO VTA</v>
      </c>
      <c r="AB16" s="56" t="str">
        <f t="shared" si="0"/>
        <v>-</v>
      </c>
      <c r="AC16" s="58">
        <f>IFERROR(MaestraLP3[[#This Row],[PRECIO]]*MaestraLP3[[#This Row],[%MG UMV]],0)</f>
        <v>0</v>
      </c>
      <c r="AD16" s="59">
        <v>0.02</v>
      </c>
      <c r="AE16" s="54">
        <f>IFERROR(MaestraLP3[[#This Row],[MARGEN UNITARIO]]/MaestraLP3[[#This Row],[Peso Neto UMV (KG)]],0)</f>
        <v>0</v>
      </c>
      <c r="AF16" s="38" t="s">
        <v>49</v>
      </c>
      <c r="AG16" s="38">
        <v>1</v>
      </c>
      <c r="AH16" s="56">
        <v>0</v>
      </c>
      <c r="AI16" s="56">
        <v>0</v>
      </c>
      <c r="AJ16" s="38"/>
      <c r="AK16" s="38" t="s">
        <v>49</v>
      </c>
    </row>
    <row r="17" spans="1:37" x14ac:dyDescent="0.35">
      <c r="A17" s="38" t="s">
        <v>37</v>
      </c>
      <c r="B17" s="38">
        <v>104548530</v>
      </c>
      <c r="C17" s="38" t="str">
        <f>+MaestraLP3[[#This Row],[CÓDIGO]]&amp;MaestraLP3[[#Headers],[-]]&amp;MaestraLP3[[#This Row],[UMV]]</f>
        <v>104548530-C60</v>
      </c>
      <c r="D17" s="45" t="str">
        <f>+MaestraLP3[[#This Row],[CÓDIGO]]&amp;MaestraLP3[[#Headers],[FS00]]</f>
        <v>104548530FS00</v>
      </c>
      <c r="E17" s="38" t="s">
        <v>66</v>
      </c>
      <c r="F17" s="38" t="s">
        <v>66</v>
      </c>
      <c r="G17" s="38" t="s">
        <v>67</v>
      </c>
      <c r="H17" s="38" t="s">
        <v>68</v>
      </c>
      <c r="I17" s="38" t="s">
        <v>80</v>
      </c>
      <c r="J17" s="44" t="s">
        <v>81</v>
      </c>
      <c r="K17" s="45" t="s">
        <v>44</v>
      </c>
      <c r="L17" s="38"/>
      <c r="M17" s="38" t="str">
        <f>VLOOKUP(MaestraLP3[[#This Row],[UMV]],VALIDACIONES!J:L,3,0)</f>
        <v>Caja 60 Unidades</v>
      </c>
      <c r="N17" s="38" t="s">
        <v>71</v>
      </c>
      <c r="O17" s="38" t="s">
        <v>72</v>
      </c>
      <c r="P17" s="54">
        <v>42660</v>
      </c>
      <c r="Q17" s="38" t="s">
        <v>73</v>
      </c>
      <c r="R17" s="55">
        <v>0</v>
      </c>
      <c r="S17" s="56">
        <f>IFERROR((MaestraLP3[[#This Row],[COSTO ]]/MaestraLP3[[#This Row],[COSTO OCT]]-1),0)</f>
        <v>0</v>
      </c>
      <c r="T17" s="55" t="s">
        <v>74</v>
      </c>
      <c r="U17" s="55" t="s">
        <v>74</v>
      </c>
      <c r="V17" s="54">
        <f>+VLOOKUP(MaestraLP3[[#This Row],[-]],'[1]BD MES'!$A:$N,14,0)</f>
        <v>46200</v>
      </c>
      <c r="W17" s="54">
        <v>42660</v>
      </c>
      <c r="X17" s="56">
        <f>+(MaestraLP3[[#This Row],[COSTO ]]-MaestraLP3[[#This Row],[COSTO OCT AL 27-10]])/MaestraLP3[[#This Row],[COSTO OCT AL 27-10]]</f>
        <v>-7.6623376623376621E-2</v>
      </c>
      <c r="Y17" s="57" t="str">
        <f>++IF(Q17="HASTA AGOTAR STOCK","HASTA AGOTAR STOCK",IF(MaestraLP3[[#This Row],[PRECIO OCT]]=0,"NO PARA LP",IF(MaestraLP3[[#This Row],[PRECIO OCT]]=0,"INCORPORACIÓN",IF(AA17=0,"MANTIENE",IF(AA17&lt;0,"BAJA",IF(AA17&gt;0,"ALZA",""))))))</f>
        <v>NO PARA LP</v>
      </c>
      <c r="Z17" s="54">
        <v>0</v>
      </c>
      <c r="AA17" s="40" t="str">
        <f>IF(Z17=0,"INDICAR PRECIO VTA",Z17-MaestraLP3[[#This Row],[PRECIO OCT]])</f>
        <v>INDICAR PRECIO VTA</v>
      </c>
      <c r="AB17" s="56" t="str">
        <f t="shared" si="0"/>
        <v>-</v>
      </c>
      <c r="AC17" s="58">
        <f>IFERROR(MaestraLP3[[#This Row],[PRECIO]]*MaestraLP3[[#This Row],[%MG UMV]],0)</f>
        <v>0</v>
      </c>
      <c r="AD17" s="59">
        <v>4.8</v>
      </c>
      <c r="AE17" s="54">
        <f>IFERROR(MaestraLP3[[#This Row],[MARGEN UNITARIO]]/MaestraLP3[[#This Row],[Peso Neto UMV (KG)]],0)</f>
        <v>0</v>
      </c>
      <c r="AF17" s="38" t="s">
        <v>49</v>
      </c>
      <c r="AG17" s="38">
        <v>1</v>
      </c>
      <c r="AH17" s="56">
        <v>0</v>
      </c>
      <c r="AI17" s="56">
        <v>0</v>
      </c>
      <c r="AJ17" s="38"/>
      <c r="AK17" s="38" t="s">
        <v>49</v>
      </c>
    </row>
    <row r="18" spans="1:37" x14ac:dyDescent="0.35">
      <c r="A18" s="38" t="s">
        <v>37</v>
      </c>
      <c r="B18" s="38">
        <v>104548520</v>
      </c>
      <c r="C18" s="38" t="str">
        <f>+MaestraLP3[[#This Row],[CÓDIGO]]&amp;MaestraLP3[[#Headers],[-]]&amp;MaestraLP3[[#This Row],[UMV]]</f>
        <v>104548520-C31</v>
      </c>
      <c r="D18" s="45" t="str">
        <f>+MaestraLP3[[#This Row],[CÓDIGO]]&amp;MaestraLP3[[#Headers],[FS00]]</f>
        <v>104548520FS00</v>
      </c>
      <c r="E18" s="38" t="s">
        <v>66</v>
      </c>
      <c r="F18" s="38" t="s">
        <v>66</v>
      </c>
      <c r="G18" s="38" t="s">
        <v>67</v>
      </c>
      <c r="H18" s="38" t="s">
        <v>82</v>
      </c>
      <c r="I18" s="38" t="s">
        <v>83</v>
      </c>
      <c r="J18" s="44" t="s">
        <v>84</v>
      </c>
      <c r="K18" s="45" t="s">
        <v>44</v>
      </c>
      <c r="L18" s="38"/>
      <c r="M18" s="38" t="str">
        <f>VLOOKUP(MaestraLP3[[#This Row],[UMV]],VALIDACIONES!J:L,3,0)</f>
        <v>Caja 31 Unidades</v>
      </c>
      <c r="N18" s="38" t="s">
        <v>71</v>
      </c>
      <c r="O18" s="38" t="s">
        <v>72</v>
      </c>
      <c r="P18" s="54">
        <v>15190</v>
      </c>
      <c r="Q18" s="38" t="s">
        <v>73</v>
      </c>
      <c r="R18" s="55">
        <v>0</v>
      </c>
      <c r="S18" s="56">
        <f>IFERROR((MaestraLP3[[#This Row],[COSTO ]]/MaestraLP3[[#This Row],[COSTO OCT]]-1),0)</f>
        <v>0</v>
      </c>
      <c r="T18" s="55" t="s">
        <v>74</v>
      </c>
      <c r="U18" s="55" t="s">
        <v>74</v>
      </c>
      <c r="V18" s="54">
        <f>+VLOOKUP(MaestraLP3[[#This Row],[-]],'[1]BD MES'!$A:$N,14,0)</f>
        <v>12028</v>
      </c>
      <c r="W18" s="54">
        <v>15190</v>
      </c>
      <c r="X18" s="56">
        <f>+(MaestraLP3[[#This Row],[COSTO ]]-MaestraLP3[[#This Row],[COSTO OCT AL 27-10]])/MaestraLP3[[#This Row],[COSTO OCT AL 27-10]]</f>
        <v>0.26288659793814434</v>
      </c>
      <c r="Y18" s="57" t="str">
        <f>++IF(Q18="HASTA AGOTAR STOCK","HASTA AGOTAR STOCK",IF(MaestraLP3[[#This Row],[PRECIO OCT]]=0,"NO PARA LP",IF(MaestraLP3[[#This Row],[PRECIO OCT]]=0,"INCORPORACIÓN",IF(AA18=0,"MANTIENE",IF(AA18&lt;0,"BAJA",IF(AA18&gt;0,"ALZA",""))))))</f>
        <v>NO PARA LP</v>
      </c>
      <c r="Z18" s="54">
        <v>0</v>
      </c>
      <c r="AA18" s="40" t="str">
        <f>IF(Z18=0,"INDICAR PRECIO VTA",Z18-MaestraLP3[[#This Row],[PRECIO OCT]])</f>
        <v>INDICAR PRECIO VTA</v>
      </c>
      <c r="AB18" s="56" t="str">
        <f t="shared" si="0"/>
        <v>-</v>
      </c>
      <c r="AC18" s="58">
        <f>IFERROR(MaestraLP3[[#This Row],[PRECIO]]*MaestraLP3[[#This Row],[%MG UMV]],0)</f>
        <v>0</v>
      </c>
      <c r="AD18" s="59">
        <v>8.06</v>
      </c>
      <c r="AE18" s="54">
        <f>IFERROR(MaestraLP3[[#This Row],[MARGEN UNITARIO]]/MaestraLP3[[#This Row],[Peso Neto UMV (KG)]],0)</f>
        <v>0</v>
      </c>
      <c r="AF18" s="38" t="s">
        <v>49</v>
      </c>
      <c r="AG18" s="38">
        <v>1</v>
      </c>
      <c r="AH18" s="56">
        <v>0</v>
      </c>
      <c r="AI18" s="56">
        <v>0</v>
      </c>
      <c r="AJ18" s="38"/>
      <c r="AK18" s="38" t="s">
        <v>49</v>
      </c>
    </row>
    <row r="19" spans="1:37" x14ac:dyDescent="0.35">
      <c r="A19" s="38" t="s">
        <v>37</v>
      </c>
      <c r="B19" s="38">
        <v>104548510</v>
      </c>
      <c r="C19" s="38" t="str">
        <f>+MaestraLP3[[#This Row],[CÓDIGO]]&amp;MaestraLP3[[#Headers],[-]]&amp;MaestraLP3[[#This Row],[UMV]]</f>
        <v>104548510-C20</v>
      </c>
      <c r="D19" s="45" t="str">
        <f>+MaestraLP3[[#This Row],[CÓDIGO]]&amp;MaestraLP3[[#Headers],[FS00]]</f>
        <v>104548510FS00</v>
      </c>
      <c r="E19" s="38" t="s">
        <v>66</v>
      </c>
      <c r="F19" s="38" t="s">
        <v>66</v>
      </c>
      <c r="G19" s="38" t="s">
        <v>67</v>
      </c>
      <c r="H19" s="38" t="s">
        <v>82</v>
      </c>
      <c r="I19" s="38" t="s">
        <v>85</v>
      </c>
      <c r="J19" s="44" t="s">
        <v>86</v>
      </c>
      <c r="K19" s="45" t="s">
        <v>44</v>
      </c>
      <c r="L19" s="38"/>
      <c r="M19" s="38" t="str">
        <f>VLOOKUP(MaestraLP3[[#This Row],[UMV]],VALIDACIONES!J:L,3,0)</f>
        <v>Caja 20 Unidades</v>
      </c>
      <c r="N19" s="38" t="s">
        <v>71</v>
      </c>
      <c r="O19" s="38" t="s">
        <v>72</v>
      </c>
      <c r="P19" s="54">
        <v>15580</v>
      </c>
      <c r="Q19" s="38" t="s">
        <v>73</v>
      </c>
      <c r="R19" s="55">
        <v>0</v>
      </c>
      <c r="S19" s="56">
        <f>IFERROR((MaestraLP3[[#This Row],[COSTO ]]/MaestraLP3[[#This Row],[COSTO OCT]]-1),0)</f>
        <v>0</v>
      </c>
      <c r="T19" s="55" t="s">
        <v>74</v>
      </c>
      <c r="U19" s="55" t="s">
        <v>74</v>
      </c>
      <c r="V19" s="54">
        <f>+VLOOKUP(MaestraLP3[[#This Row],[-]],'[1]BD MES'!$A:$N,14,0)</f>
        <v>12480</v>
      </c>
      <c r="W19" s="54">
        <v>15580</v>
      </c>
      <c r="X19" s="56">
        <f>+(MaestraLP3[[#This Row],[COSTO ]]-MaestraLP3[[#This Row],[COSTO OCT AL 27-10]])/MaestraLP3[[#This Row],[COSTO OCT AL 27-10]]</f>
        <v>0.2483974358974359</v>
      </c>
      <c r="Y19" s="57" t="str">
        <f>++IF(Q19="HASTA AGOTAR STOCK","HASTA AGOTAR STOCK",IF(MaestraLP3[[#This Row],[PRECIO OCT]]=0,"NO PARA LP",IF(MaestraLP3[[#This Row],[PRECIO OCT]]=0,"INCORPORACIÓN",IF(AA19=0,"MANTIENE",IF(AA19&lt;0,"BAJA",IF(AA19&gt;0,"ALZA",""))))))</f>
        <v>NO PARA LP</v>
      </c>
      <c r="Z19" s="54">
        <v>0</v>
      </c>
      <c r="AA19" s="40" t="str">
        <f>IF(Z19=0,"INDICAR PRECIO VTA",Z19-MaestraLP3[[#This Row],[PRECIO OCT]])</f>
        <v>INDICAR PRECIO VTA</v>
      </c>
      <c r="AB19" s="56" t="str">
        <f t="shared" si="0"/>
        <v>-</v>
      </c>
      <c r="AC19" s="58">
        <f>IFERROR(MaestraLP3[[#This Row],[PRECIO]]*MaestraLP3[[#This Row],[%MG UMV]],0)</f>
        <v>0</v>
      </c>
      <c r="AD19" s="59">
        <v>8.8000000000000007</v>
      </c>
      <c r="AE19" s="54">
        <f>IFERROR(MaestraLP3[[#This Row],[MARGEN UNITARIO]]/MaestraLP3[[#This Row],[Peso Neto UMV (KG)]],0)</f>
        <v>0</v>
      </c>
      <c r="AF19" s="38" t="s">
        <v>49</v>
      </c>
      <c r="AG19" s="38">
        <v>1</v>
      </c>
      <c r="AH19" s="56">
        <v>0</v>
      </c>
      <c r="AI19" s="56">
        <v>0</v>
      </c>
      <c r="AJ19" s="38"/>
      <c r="AK19" s="38" t="s">
        <v>49</v>
      </c>
    </row>
    <row r="20" spans="1:37" x14ac:dyDescent="0.35">
      <c r="A20" s="38" t="s">
        <v>37</v>
      </c>
      <c r="B20" s="38">
        <v>104548500</v>
      </c>
      <c r="C20" s="38" t="str">
        <f>+MaestraLP3[[#This Row],[CÓDIGO]]&amp;MaestraLP3[[#Headers],[-]]&amp;MaestraLP3[[#This Row],[UMV]]</f>
        <v>104548500-C20</v>
      </c>
      <c r="D20" s="45" t="str">
        <f>+MaestraLP3[[#This Row],[CÓDIGO]]&amp;MaestraLP3[[#Headers],[FS00]]</f>
        <v>104548500FS00</v>
      </c>
      <c r="E20" s="38" t="s">
        <v>66</v>
      </c>
      <c r="F20" s="38" t="s">
        <v>66</v>
      </c>
      <c r="G20" s="38" t="s">
        <v>67</v>
      </c>
      <c r="H20" s="38" t="s">
        <v>82</v>
      </c>
      <c r="I20" s="38" t="s">
        <v>87</v>
      </c>
      <c r="J20" s="44" t="s">
        <v>86</v>
      </c>
      <c r="K20" s="45" t="s">
        <v>44</v>
      </c>
      <c r="L20" s="38"/>
      <c r="M20" s="38" t="str">
        <f>VLOOKUP(MaestraLP3[[#This Row],[UMV]],VALIDACIONES!J:L,3,0)</f>
        <v>Caja 20 Unidades</v>
      </c>
      <c r="N20" s="38" t="s">
        <v>71</v>
      </c>
      <c r="O20" s="38" t="s">
        <v>72</v>
      </c>
      <c r="P20" s="54">
        <v>18740</v>
      </c>
      <c r="Q20" s="38" t="s">
        <v>73</v>
      </c>
      <c r="R20" s="55">
        <v>0</v>
      </c>
      <c r="S20" s="56">
        <f>IFERROR((MaestraLP3[[#This Row],[COSTO ]]/MaestraLP3[[#This Row],[COSTO OCT]]-1),0)</f>
        <v>0</v>
      </c>
      <c r="T20" s="55" t="s">
        <v>74</v>
      </c>
      <c r="U20" s="55" t="s">
        <v>74</v>
      </c>
      <c r="V20" s="54">
        <f>+VLOOKUP(MaestraLP3[[#This Row],[-]],'[1]BD MES'!$A:$N,14,0)</f>
        <v>15980</v>
      </c>
      <c r="W20" s="54">
        <v>18740</v>
      </c>
      <c r="X20" s="56">
        <f>+(MaestraLP3[[#This Row],[COSTO ]]-MaestraLP3[[#This Row],[COSTO OCT AL 27-10]])/MaestraLP3[[#This Row],[COSTO OCT AL 27-10]]</f>
        <v>0.17271589486858574</v>
      </c>
      <c r="Y20" s="57" t="str">
        <f>++IF(Q20="HASTA AGOTAR STOCK","HASTA AGOTAR STOCK",IF(MaestraLP3[[#This Row],[PRECIO OCT]]=0,"NO PARA LP",IF(MaestraLP3[[#This Row],[PRECIO OCT]]=0,"INCORPORACIÓN",IF(AA20=0,"MANTIENE",IF(AA20&lt;0,"BAJA",IF(AA20&gt;0,"ALZA",""))))))</f>
        <v>NO PARA LP</v>
      </c>
      <c r="Z20" s="54">
        <v>0</v>
      </c>
      <c r="AA20" s="40" t="str">
        <f>IF(Z20=0,"INDICAR PRECIO VTA",Z20-MaestraLP3[[#This Row],[PRECIO OCT]])</f>
        <v>INDICAR PRECIO VTA</v>
      </c>
      <c r="AB20" s="56" t="str">
        <f t="shared" si="0"/>
        <v>-</v>
      </c>
      <c r="AC20" s="58">
        <f>IFERROR(MaestraLP3[[#This Row],[PRECIO]]*MaestraLP3[[#This Row],[%MG UMV]],0)</f>
        <v>0</v>
      </c>
      <c r="AD20" s="59">
        <v>8.8000000000000007</v>
      </c>
      <c r="AE20" s="54">
        <f>IFERROR(MaestraLP3[[#This Row],[MARGEN UNITARIO]]/MaestraLP3[[#This Row],[Peso Neto UMV (KG)]],0)</f>
        <v>0</v>
      </c>
      <c r="AF20" s="38" t="s">
        <v>49</v>
      </c>
      <c r="AG20" s="38">
        <v>1</v>
      </c>
      <c r="AH20" s="56">
        <v>0</v>
      </c>
      <c r="AI20" s="56">
        <v>0</v>
      </c>
      <c r="AJ20" s="38"/>
      <c r="AK20" s="38" t="s">
        <v>49</v>
      </c>
    </row>
    <row r="21" spans="1:37" x14ac:dyDescent="0.35">
      <c r="A21" s="38" t="s">
        <v>37</v>
      </c>
      <c r="B21" s="38">
        <v>104548590</v>
      </c>
      <c r="C21" s="38" t="str">
        <f>+MaestraLP3[[#This Row],[CÓDIGO]]&amp;MaestraLP3[[#Headers],[-]]&amp;MaestraLP3[[#This Row],[UMV]]</f>
        <v>104548590-C20</v>
      </c>
      <c r="D21" s="45" t="str">
        <f>+MaestraLP3[[#This Row],[CÓDIGO]]&amp;MaestraLP3[[#Headers],[FS00]]</f>
        <v>104548590FS00</v>
      </c>
      <c r="E21" s="38" t="s">
        <v>66</v>
      </c>
      <c r="F21" s="38" t="s">
        <v>66</v>
      </c>
      <c r="G21" s="38" t="s">
        <v>67</v>
      </c>
      <c r="H21" s="38" t="s">
        <v>82</v>
      </c>
      <c r="I21" s="38" t="s">
        <v>88</v>
      </c>
      <c r="J21" s="44" t="s">
        <v>86</v>
      </c>
      <c r="K21" s="45" t="s">
        <v>44</v>
      </c>
      <c r="L21" s="38"/>
      <c r="M21" s="38" t="str">
        <f>VLOOKUP(MaestraLP3[[#This Row],[UMV]],VALIDACIONES!J:L,3,0)</f>
        <v>Caja 20 Unidades</v>
      </c>
      <c r="N21" s="38" t="s">
        <v>71</v>
      </c>
      <c r="O21" s="38" t="s">
        <v>72</v>
      </c>
      <c r="P21" s="54">
        <v>20060</v>
      </c>
      <c r="Q21" s="38" t="s">
        <v>73</v>
      </c>
      <c r="R21" s="55">
        <v>0</v>
      </c>
      <c r="S21" s="56">
        <f>IFERROR((MaestraLP3[[#This Row],[COSTO ]]/MaestraLP3[[#This Row],[COSTO OCT]]-1),0)</f>
        <v>0</v>
      </c>
      <c r="T21" s="55" t="s">
        <v>74</v>
      </c>
      <c r="U21" s="55" t="s">
        <v>74</v>
      </c>
      <c r="V21" s="54">
        <f>+VLOOKUP(MaestraLP3[[#This Row],[-]],'[1]BD MES'!$A:$N,14,0)</f>
        <v>17300</v>
      </c>
      <c r="W21" s="54">
        <v>20060</v>
      </c>
      <c r="X21" s="56">
        <f>+(MaestraLP3[[#This Row],[COSTO ]]-MaestraLP3[[#This Row],[COSTO OCT AL 27-10]])/MaestraLP3[[#This Row],[COSTO OCT AL 27-10]]</f>
        <v>0.15953757225433526</v>
      </c>
      <c r="Y21" s="57" t="str">
        <f>++IF(Q21="HASTA AGOTAR STOCK","HASTA AGOTAR STOCK",IF(MaestraLP3[[#This Row],[PRECIO OCT]]=0,"NO PARA LP",IF(MaestraLP3[[#This Row],[PRECIO OCT]]=0,"INCORPORACIÓN",IF(AA21=0,"MANTIENE",IF(AA21&lt;0,"BAJA",IF(AA21&gt;0,"ALZA",""))))))</f>
        <v>NO PARA LP</v>
      </c>
      <c r="Z21" s="54">
        <v>0</v>
      </c>
      <c r="AA21" s="40" t="str">
        <f>IF(Z21=0,"INDICAR PRECIO VTA",Z21-MaestraLP3[[#This Row],[PRECIO OCT]])</f>
        <v>INDICAR PRECIO VTA</v>
      </c>
      <c r="AB21" s="56" t="str">
        <f t="shared" si="0"/>
        <v>-</v>
      </c>
      <c r="AC21" s="58">
        <f>IFERROR(MaestraLP3[[#This Row],[PRECIO]]*MaestraLP3[[#This Row],[%MG UMV]],0)</f>
        <v>0</v>
      </c>
      <c r="AD21" s="59">
        <v>8.8000000000000007</v>
      </c>
      <c r="AE21" s="54">
        <f>IFERROR(MaestraLP3[[#This Row],[MARGEN UNITARIO]]/MaestraLP3[[#This Row],[Peso Neto UMV (KG)]],0)</f>
        <v>0</v>
      </c>
      <c r="AF21" s="38" t="s">
        <v>49</v>
      </c>
      <c r="AG21" s="38">
        <v>1</v>
      </c>
      <c r="AH21" s="56">
        <v>0</v>
      </c>
      <c r="AI21" s="56">
        <v>0</v>
      </c>
      <c r="AJ21" s="38"/>
      <c r="AK21" s="38" t="s">
        <v>49</v>
      </c>
    </row>
    <row r="22" spans="1:37" x14ac:dyDescent="0.35">
      <c r="A22" s="38" t="s">
        <v>37</v>
      </c>
      <c r="B22" s="38">
        <v>104548570</v>
      </c>
      <c r="C22" s="38" t="str">
        <f>+MaestraLP3[[#This Row],[CÓDIGO]]&amp;MaestraLP3[[#Headers],[-]]&amp;MaestraLP3[[#This Row],[UMV]]</f>
        <v>104548570-C40</v>
      </c>
      <c r="D22" s="45" t="str">
        <f>+MaestraLP3[[#This Row],[CÓDIGO]]&amp;MaestraLP3[[#Headers],[FS00]]</f>
        <v>104548570FS00</v>
      </c>
      <c r="E22" s="38" t="s">
        <v>66</v>
      </c>
      <c r="F22" s="38" t="s">
        <v>66</v>
      </c>
      <c r="G22" s="38" t="s">
        <v>67</v>
      </c>
      <c r="H22" s="38" t="s">
        <v>82</v>
      </c>
      <c r="I22" s="38" t="s">
        <v>89</v>
      </c>
      <c r="J22" s="44" t="s">
        <v>90</v>
      </c>
      <c r="K22" s="45" t="s">
        <v>44</v>
      </c>
      <c r="L22" s="38"/>
      <c r="M22" s="38" t="str">
        <f>VLOOKUP(MaestraLP3[[#This Row],[UMV]],VALIDACIONES!J:L,3,0)</f>
        <v>Caja 40 Unidades</v>
      </c>
      <c r="N22" s="38" t="s">
        <v>71</v>
      </c>
      <c r="O22" s="38" t="s">
        <v>72</v>
      </c>
      <c r="P22" s="54">
        <v>12440</v>
      </c>
      <c r="Q22" s="38" t="s">
        <v>73</v>
      </c>
      <c r="R22" s="55">
        <v>0</v>
      </c>
      <c r="S22" s="56">
        <f>IFERROR((MaestraLP3[[#This Row],[COSTO ]]/MaestraLP3[[#This Row],[COSTO OCT]]-1),0)</f>
        <v>0</v>
      </c>
      <c r="T22" s="55" t="s">
        <v>48</v>
      </c>
      <c r="U22" s="55" t="s">
        <v>48</v>
      </c>
      <c r="V22" s="54">
        <f>+VLOOKUP(MaestraLP3[[#This Row],[-]],'[1]BD MES'!$A:$N,14,0)</f>
        <v>9760</v>
      </c>
      <c r="W22" s="54">
        <v>12440</v>
      </c>
      <c r="X22" s="56">
        <f>+(MaestraLP3[[#This Row],[COSTO ]]-MaestraLP3[[#This Row],[COSTO OCT AL 27-10]])/MaestraLP3[[#This Row],[COSTO OCT AL 27-10]]</f>
        <v>0.27459016393442626</v>
      </c>
      <c r="Y22" s="57" t="str">
        <f>++IF(Q22="HASTA AGOTAR STOCK","HASTA AGOTAR STOCK",IF(MaestraLP3[[#This Row],[PRECIO OCT]]=0,"NO PARA LP",IF(MaestraLP3[[#This Row],[PRECIO OCT]]=0,"INCORPORACIÓN",IF(AA22=0,"MANTIENE",IF(AA22&lt;0,"BAJA",IF(AA22&gt;0,"ALZA",""))))))</f>
        <v>NO PARA LP</v>
      </c>
      <c r="Z22" s="54">
        <v>0</v>
      </c>
      <c r="AA22" s="40" t="str">
        <f>IF(Z22=0,"INDICAR PRECIO VTA",Z22-MaestraLP3[[#This Row],[PRECIO OCT]])</f>
        <v>INDICAR PRECIO VTA</v>
      </c>
      <c r="AB22" s="56" t="str">
        <f t="shared" si="0"/>
        <v>-</v>
      </c>
      <c r="AC22" s="58">
        <f>IFERROR(MaestraLP3[[#This Row],[PRECIO]]*MaestraLP3[[#This Row],[%MG UMV]],0)</f>
        <v>0</v>
      </c>
      <c r="AD22" s="59">
        <v>5.2</v>
      </c>
      <c r="AE22" s="54">
        <f>IFERROR(MaestraLP3[[#This Row],[MARGEN UNITARIO]]/MaestraLP3[[#This Row],[Peso Neto UMV (KG)]],0)</f>
        <v>0</v>
      </c>
      <c r="AF22" s="38" t="s">
        <v>49</v>
      </c>
      <c r="AG22" s="38">
        <v>1</v>
      </c>
      <c r="AH22" s="56">
        <v>0</v>
      </c>
      <c r="AI22" s="56">
        <v>0</v>
      </c>
      <c r="AJ22" s="38"/>
      <c r="AK22" s="38" t="s">
        <v>49</v>
      </c>
    </row>
    <row r="23" spans="1:37" x14ac:dyDescent="0.35">
      <c r="A23" s="38" t="s">
        <v>37</v>
      </c>
      <c r="B23" s="38">
        <v>104548560</v>
      </c>
      <c r="C23" s="38" t="str">
        <f>+MaestraLP3[[#This Row],[CÓDIGO]]&amp;MaestraLP3[[#Headers],[-]]&amp;MaestraLP3[[#This Row],[UMV]]</f>
        <v>104548560-C31</v>
      </c>
      <c r="D23" s="45" t="str">
        <f>+MaestraLP3[[#This Row],[CÓDIGO]]&amp;MaestraLP3[[#Headers],[FS00]]</f>
        <v>104548560FS00</v>
      </c>
      <c r="E23" s="38" t="s">
        <v>66</v>
      </c>
      <c r="F23" s="38" t="s">
        <v>66</v>
      </c>
      <c r="G23" s="38" t="s">
        <v>67</v>
      </c>
      <c r="H23" s="38" t="s">
        <v>82</v>
      </c>
      <c r="I23" s="38" t="s">
        <v>91</v>
      </c>
      <c r="J23" s="44" t="s">
        <v>84</v>
      </c>
      <c r="K23" s="45" t="s">
        <v>44</v>
      </c>
      <c r="L23" s="38"/>
      <c r="M23" s="38" t="str">
        <f>VLOOKUP(MaestraLP3[[#This Row],[UMV]],VALIDACIONES!J:L,3,0)</f>
        <v>Caja 31 Unidades</v>
      </c>
      <c r="N23" s="38" t="s">
        <v>71</v>
      </c>
      <c r="O23" s="38" t="s">
        <v>72</v>
      </c>
      <c r="P23" s="54">
        <v>21886</v>
      </c>
      <c r="Q23" s="38" t="s">
        <v>73</v>
      </c>
      <c r="R23" s="55">
        <v>0</v>
      </c>
      <c r="S23" s="56">
        <f>IFERROR((MaestraLP3[[#This Row],[COSTO ]]/MaestraLP3[[#This Row],[COSTO OCT]]-1),0)</f>
        <v>0</v>
      </c>
      <c r="T23" s="55" t="s">
        <v>74</v>
      </c>
      <c r="U23" s="55" t="s">
        <v>74</v>
      </c>
      <c r="V23" s="54">
        <f>+VLOOKUP(MaestraLP3[[#This Row],[-]],'[1]BD MES'!$A:$N,14,0)</f>
        <v>19313</v>
      </c>
      <c r="W23" s="54">
        <v>21886</v>
      </c>
      <c r="X23" s="56">
        <f>+(MaestraLP3[[#This Row],[COSTO ]]-MaestraLP3[[#This Row],[COSTO OCT AL 27-10]])/MaestraLP3[[#This Row],[COSTO OCT AL 27-10]]</f>
        <v>0.1332263242375602</v>
      </c>
      <c r="Y23" s="57" t="str">
        <f>++IF(Q23="HASTA AGOTAR STOCK","HASTA AGOTAR STOCK",IF(MaestraLP3[[#This Row],[PRECIO OCT]]=0,"NO PARA LP",IF(MaestraLP3[[#This Row],[PRECIO OCT]]=0,"INCORPORACIÓN",IF(AA23=0,"MANTIENE",IF(AA23&lt;0,"BAJA",IF(AA23&gt;0,"ALZA",""))))))</f>
        <v>NO PARA LP</v>
      </c>
      <c r="Z23" s="54">
        <v>22900</v>
      </c>
      <c r="AA23" s="40">
        <f>IF(Z23=0,"INDICAR PRECIO VTA",Z23-MaestraLP3[[#This Row],[PRECIO OCT]])</f>
        <v>22900</v>
      </c>
      <c r="AB23" s="56">
        <f t="shared" si="0"/>
        <v>4.4279475982532748E-2</v>
      </c>
      <c r="AC23" s="58">
        <f>IFERROR(MaestraLP3[[#This Row],[PRECIO]]*MaestraLP3[[#This Row],[%MG UMV]],0)</f>
        <v>1013.9999999999999</v>
      </c>
      <c r="AD23" s="59">
        <v>9.3000000000000007</v>
      </c>
      <c r="AE23" s="54">
        <f>IFERROR(MaestraLP3[[#This Row],[MARGEN UNITARIO]]/MaestraLP3[[#This Row],[Peso Neto UMV (KG)]],0)</f>
        <v>109.03225806451611</v>
      </c>
      <c r="AF23" s="38" t="s">
        <v>49</v>
      </c>
      <c r="AG23" s="38">
        <v>1</v>
      </c>
      <c r="AH23" s="56">
        <v>0</v>
      </c>
      <c r="AI23" s="56">
        <v>0</v>
      </c>
      <c r="AJ23" s="38"/>
      <c r="AK23" s="38" t="s">
        <v>49</v>
      </c>
    </row>
    <row r="24" spans="1:37" x14ac:dyDescent="0.35">
      <c r="A24" s="38" t="s">
        <v>37</v>
      </c>
      <c r="B24" s="38">
        <v>104548550</v>
      </c>
      <c r="C24" s="38" t="str">
        <f>+MaestraLP3[[#This Row],[CÓDIGO]]&amp;MaestraLP3[[#Headers],[-]]&amp;MaestraLP3[[#This Row],[UMV]]</f>
        <v>104548550-C20</v>
      </c>
      <c r="D24" s="45" t="str">
        <f>+MaestraLP3[[#This Row],[CÓDIGO]]&amp;MaestraLP3[[#Headers],[FS00]]</f>
        <v>104548550FS00</v>
      </c>
      <c r="E24" s="38" t="s">
        <v>66</v>
      </c>
      <c r="F24" s="38" t="s">
        <v>66</v>
      </c>
      <c r="G24" s="38" t="s">
        <v>67</v>
      </c>
      <c r="H24" s="38" t="s">
        <v>82</v>
      </c>
      <c r="I24" s="38" t="s">
        <v>92</v>
      </c>
      <c r="J24" s="44" t="s">
        <v>86</v>
      </c>
      <c r="K24" s="45" t="s">
        <v>44</v>
      </c>
      <c r="L24" s="38"/>
      <c r="M24" s="38" t="str">
        <f>VLOOKUP(MaestraLP3[[#This Row],[UMV]],VALIDACIONES!J:L,3,0)</f>
        <v>Caja 20 Unidades</v>
      </c>
      <c r="N24" s="38" t="s">
        <v>71</v>
      </c>
      <c r="O24" s="38" t="s">
        <v>72</v>
      </c>
      <c r="P24" s="54">
        <v>17680</v>
      </c>
      <c r="Q24" s="38" t="s">
        <v>73</v>
      </c>
      <c r="R24" s="55">
        <v>0</v>
      </c>
      <c r="S24" s="56">
        <f>IFERROR((MaestraLP3[[#This Row],[COSTO ]]/MaestraLP3[[#This Row],[COSTO OCT]]-1),0)</f>
        <v>0</v>
      </c>
      <c r="T24" s="55" t="s">
        <v>74</v>
      </c>
      <c r="U24" s="55" t="s">
        <v>74</v>
      </c>
      <c r="V24" s="54">
        <f>+VLOOKUP(MaestraLP3[[#This Row],[-]],'[1]BD MES'!$A:$N,14,0)</f>
        <v>17680</v>
      </c>
      <c r="W24" s="54">
        <v>17680</v>
      </c>
      <c r="X24" s="56">
        <f>+(MaestraLP3[[#This Row],[COSTO ]]-MaestraLP3[[#This Row],[COSTO OCT AL 27-10]])/MaestraLP3[[#This Row],[COSTO OCT AL 27-10]]</f>
        <v>0</v>
      </c>
      <c r="Y24" s="57" t="str">
        <f>++IF(Q24="HASTA AGOTAR STOCK","HASTA AGOTAR STOCK",IF(MaestraLP3[[#This Row],[PRECIO OCT]]=0,"NO PARA LP",IF(MaestraLP3[[#This Row],[PRECIO OCT]]=0,"INCORPORACIÓN",IF(AA24=0,"MANTIENE",IF(AA24&lt;0,"BAJA",IF(AA24&gt;0,"ALZA",""))))))</f>
        <v>NO PARA LP</v>
      </c>
      <c r="Z24" s="54">
        <v>0</v>
      </c>
      <c r="AA24" s="40" t="str">
        <f>IF(Z24=0,"INDICAR PRECIO VTA",Z24-MaestraLP3[[#This Row],[PRECIO OCT]])</f>
        <v>INDICAR PRECIO VTA</v>
      </c>
      <c r="AB24" s="56" t="str">
        <f t="shared" si="0"/>
        <v>-</v>
      </c>
      <c r="AC24" s="58">
        <f>IFERROR(MaestraLP3[[#This Row],[PRECIO]]*MaestraLP3[[#This Row],[%MG UMV]],0)</f>
        <v>0</v>
      </c>
      <c r="AD24" s="59">
        <v>6.8</v>
      </c>
      <c r="AE24" s="54">
        <f>IFERROR(MaestraLP3[[#This Row],[MARGEN UNITARIO]]/MaestraLP3[[#This Row],[Peso Neto UMV (KG)]],0)</f>
        <v>0</v>
      </c>
      <c r="AF24" s="38" t="s">
        <v>49</v>
      </c>
      <c r="AG24" s="38">
        <v>1</v>
      </c>
      <c r="AH24" s="56">
        <v>0</v>
      </c>
      <c r="AI24" s="56">
        <v>0</v>
      </c>
      <c r="AJ24" s="38"/>
      <c r="AK24" s="38" t="s">
        <v>49</v>
      </c>
    </row>
    <row r="25" spans="1:37" x14ac:dyDescent="0.35">
      <c r="A25" s="38" t="s">
        <v>37</v>
      </c>
      <c r="B25" s="38">
        <v>104548540</v>
      </c>
      <c r="C25" s="38" t="str">
        <f>+MaestraLP3[[#This Row],[CÓDIGO]]&amp;MaestraLP3[[#Headers],[-]]&amp;MaestraLP3[[#This Row],[UMV]]</f>
        <v>104548540-C18</v>
      </c>
      <c r="D25" s="45" t="str">
        <f>+MaestraLP3[[#This Row],[CÓDIGO]]&amp;MaestraLP3[[#Headers],[FS00]]</f>
        <v>104548540FS00</v>
      </c>
      <c r="E25" s="38" t="s">
        <v>66</v>
      </c>
      <c r="F25" s="38" t="s">
        <v>66</v>
      </c>
      <c r="G25" s="38" t="s">
        <v>67</v>
      </c>
      <c r="H25" s="38" t="s">
        <v>82</v>
      </c>
      <c r="I25" s="38" t="s">
        <v>93</v>
      </c>
      <c r="J25" s="44" t="s">
        <v>94</v>
      </c>
      <c r="K25" s="45" t="s">
        <v>44</v>
      </c>
      <c r="L25" s="38"/>
      <c r="M25" s="38" t="str">
        <f>VLOOKUP(MaestraLP3[[#This Row],[UMV]],VALIDACIONES!J:L,3,0)</f>
        <v>Caja 18 Unidades</v>
      </c>
      <c r="N25" s="38" t="s">
        <v>71</v>
      </c>
      <c r="O25" s="38" t="s">
        <v>72</v>
      </c>
      <c r="P25" s="54">
        <v>20106</v>
      </c>
      <c r="Q25" s="38" t="s">
        <v>73</v>
      </c>
      <c r="R25" s="55">
        <v>0</v>
      </c>
      <c r="S25" s="56">
        <f>IFERROR((MaestraLP3[[#This Row],[COSTO ]]/MaestraLP3[[#This Row],[COSTO OCT]]-1),0)</f>
        <v>0</v>
      </c>
      <c r="T25" s="55" t="s">
        <v>74</v>
      </c>
      <c r="U25" s="55" t="s">
        <v>74</v>
      </c>
      <c r="V25" s="54">
        <f>+VLOOKUP(MaestraLP3[[#This Row],[-]],'[1]BD MES'!$A:$N,14,0)</f>
        <v>20106</v>
      </c>
      <c r="W25" s="54">
        <v>20106</v>
      </c>
      <c r="X25" s="56">
        <f>+(MaestraLP3[[#This Row],[COSTO ]]-MaestraLP3[[#This Row],[COSTO OCT AL 27-10]])/MaestraLP3[[#This Row],[COSTO OCT AL 27-10]]</f>
        <v>0</v>
      </c>
      <c r="Y25" s="57" t="str">
        <f>++IF(Q25="HASTA AGOTAR STOCK","HASTA AGOTAR STOCK",IF(MaestraLP3[[#This Row],[PRECIO OCT]]=0,"NO PARA LP",IF(MaestraLP3[[#This Row],[PRECIO OCT]]=0,"INCORPORACIÓN",IF(AA25=0,"MANTIENE",IF(AA25&lt;0,"BAJA",IF(AA25&gt;0,"ALZA",""))))))</f>
        <v>NO PARA LP</v>
      </c>
      <c r="Z25" s="54">
        <v>0</v>
      </c>
      <c r="AA25" s="40" t="str">
        <f>IF(Z25=0,"INDICAR PRECIO VTA",Z25-MaestraLP3[[#This Row],[PRECIO OCT]])</f>
        <v>INDICAR PRECIO VTA</v>
      </c>
      <c r="AB25" s="56" t="str">
        <f t="shared" si="0"/>
        <v>-</v>
      </c>
      <c r="AC25" s="58">
        <f>IFERROR(MaestraLP3[[#This Row],[PRECIO]]*MaestraLP3[[#This Row],[%MG UMV]],0)</f>
        <v>0</v>
      </c>
      <c r="AD25" s="59">
        <v>6.66</v>
      </c>
      <c r="AE25" s="54">
        <f>IFERROR(MaestraLP3[[#This Row],[MARGEN UNITARIO]]/MaestraLP3[[#This Row],[Peso Neto UMV (KG)]],0)</f>
        <v>0</v>
      </c>
      <c r="AF25" s="38" t="s">
        <v>49</v>
      </c>
      <c r="AG25" s="38">
        <v>1</v>
      </c>
      <c r="AH25" s="56">
        <v>0</v>
      </c>
      <c r="AI25" s="56">
        <v>0</v>
      </c>
      <c r="AJ25" s="38"/>
      <c r="AK25" s="38" t="s">
        <v>49</v>
      </c>
    </row>
    <row r="26" spans="1:37" x14ac:dyDescent="0.35">
      <c r="A26" s="38" t="s">
        <v>37</v>
      </c>
      <c r="B26" s="38">
        <v>101500120</v>
      </c>
      <c r="C26" s="38" t="str">
        <f>+MaestraLP3[[#This Row],[CÓDIGO]]&amp;MaestraLP3[[#Headers],[-]]&amp;MaestraLP3[[#This Row],[UMV]]</f>
        <v>101500120-C06</v>
      </c>
      <c r="D26" s="45" t="str">
        <f>+MaestraLP3[[#This Row],[CÓDIGO]]&amp;MaestraLP3[[#Headers],[FS00]]</f>
        <v>101500120FS00</v>
      </c>
      <c r="E26" s="38" t="s">
        <v>95</v>
      </c>
      <c r="F26" s="38" t="s">
        <v>96</v>
      </c>
      <c r="G26" s="38" t="s">
        <v>97</v>
      </c>
      <c r="H26" s="38" t="s">
        <v>98</v>
      </c>
      <c r="I26" s="38" t="s">
        <v>99</v>
      </c>
      <c r="J26" s="44" t="s">
        <v>53</v>
      </c>
      <c r="K26" s="45" t="s">
        <v>44</v>
      </c>
      <c r="L26" s="38"/>
      <c r="M26" s="38" t="str">
        <f>VLOOKUP(MaestraLP3[[#This Row],[UMV]],VALIDACIONES!J:L,3,0)</f>
        <v>Caja 6 Unidades</v>
      </c>
      <c r="N26" s="38" t="s">
        <v>45</v>
      </c>
      <c r="O26" s="38" t="s">
        <v>72</v>
      </c>
      <c r="P26" s="54">
        <v>25937.760000000002</v>
      </c>
      <c r="Q26" s="38" t="s">
        <v>47</v>
      </c>
      <c r="R26" s="54">
        <v>45500</v>
      </c>
      <c r="S26" s="56">
        <f>IFERROR((MaestraLP3[[#This Row],[COSTO ]]/MaestraLP3[[#This Row],[COSTO OCT]]-1),0)</f>
        <v>0</v>
      </c>
      <c r="T26" s="55" t="s">
        <v>48</v>
      </c>
      <c r="U26" s="55" t="s">
        <v>48</v>
      </c>
      <c r="V26" s="54">
        <f>+VLOOKUP(MaestraLP3[[#This Row],[-]],'[1]BD MES'!$A:$N,14,0)</f>
        <v>26244.48</v>
      </c>
      <c r="W26" s="54">
        <v>25937.760000000002</v>
      </c>
      <c r="X26" s="56">
        <f>+(MaestraLP3[[#This Row],[COSTO ]]-MaestraLP3[[#This Row],[COSTO OCT AL 27-10]])/MaestraLP3[[#This Row],[COSTO OCT AL 27-10]]</f>
        <v>-1.1687029043821693E-2</v>
      </c>
      <c r="Y26" s="57" t="str">
        <f>++IF(Q26="HASTA AGOTAR STOCK","HASTA AGOTAR STOCK",IF(MaestraLP3[[#This Row],[PRECIO OCT]]=0,"NO PARA LP",IF(MaestraLP3[[#This Row],[PRECIO OCT]]=0,"INCORPORACIÓN",IF(AA26=0,"MANTIENE",IF(AA26&lt;0,"BAJA",IF(AA26&gt;0,"ALZA",""))))))</f>
        <v>MANTIENE</v>
      </c>
      <c r="Z26" s="54">
        <v>45500</v>
      </c>
      <c r="AA26" s="40">
        <f>IF(Z26=0,"INDICAR PRECIO VTA",Z26-MaestraLP3[[#This Row],[PRECIO OCT]])</f>
        <v>0</v>
      </c>
      <c r="AB26" s="56">
        <f t="shared" si="0"/>
        <v>0.42993934065934064</v>
      </c>
      <c r="AC26" s="58">
        <f>IFERROR(MaestraLP3[[#This Row],[PRECIO]]*MaestraLP3[[#This Row],[%MG UMV]],0)</f>
        <v>19562.239999999998</v>
      </c>
      <c r="AD26" s="59">
        <v>17.04</v>
      </c>
      <c r="AE26" s="54">
        <f>IFERROR(MaestraLP3[[#This Row],[MARGEN UNITARIO]]/MaestraLP3[[#This Row],[Peso Neto UMV (KG)]],0)</f>
        <v>1148.0187793427228</v>
      </c>
      <c r="AF26" s="38" t="s">
        <v>50</v>
      </c>
      <c r="AG26" s="38">
        <v>1</v>
      </c>
      <c r="AH26" s="56">
        <v>7.0000000000000007E-2</v>
      </c>
      <c r="AI26" s="56">
        <v>0.1</v>
      </c>
      <c r="AJ26" s="38"/>
      <c r="AK26" s="38" t="s">
        <v>49</v>
      </c>
    </row>
    <row r="27" spans="1:37" x14ac:dyDescent="0.35">
      <c r="A27" s="38" t="s">
        <v>37</v>
      </c>
      <c r="B27" s="38">
        <v>104512160</v>
      </c>
      <c r="C27" s="38" t="str">
        <f>+MaestraLP3[[#This Row],[CÓDIGO]]&amp;MaestraLP3[[#Headers],[-]]&amp;MaestraLP3[[#This Row],[UMV]]</f>
        <v>104512160-C10</v>
      </c>
      <c r="D27" s="45" t="str">
        <f>+MaestraLP3[[#This Row],[CÓDIGO]]&amp;MaestraLP3[[#Headers],[FS00]]</f>
        <v>104512160FS00</v>
      </c>
      <c r="E27" s="38" t="s">
        <v>95</v>
      </c>
      <c r="F27" s="38" t="s">
        <v>96</v>
      </c>
      <c r="G27" s="38" t="s">
        <v>100</v>
      </c>
      <c r="H27" s="38" t="s">
        <v>101</v>
      </c>
      <c r="I27" s="38" t="s">
        <v>102</v>
      </c>
      <c r="J27" s="44" t="s">
        <v>61</v>
      </c>
      <c r="K27" s="45" t="s">
        <v>44</v>
      </c>
      <c r="L27" s="38"/>
      <c r="M27" s="38" t="str">
        <f>VLOOKUP(MaestraLP3[[#This Row],[UMV]],VALIDACIONES!J:L,3,0)</f>
        <v>Caja 10 Unidades</v>
      </c>
      <c r="N27" s="38" t="s">
        <v>45</v>
      </c>
      <c r="O27" s="38" t="s">
        <v>46</v>
      </c>
      <c r="P27" s="54">
        <v>18702.16</v>
      </c>
      <c r="Q27" s="38" t="s">
        <v>47</v>
      </c>
      <c r="R27" s="54">
        <v>32000</v>
      </c>
      <c r="S27" s="56">
        <f>IFERROR((MaestraLP3[[#This Row],[COSTO ]]/MaestraLP3[[#This Row],[COSTO OCT]]-1),0)</f>
        <v>0</v>
      </c>
      <c r="T27" s="55" t="s">
        <v>48</v>
      </c>
      <c r="U27" s="55" t="s">
        <v>48</v>
      </c>
      <c r="V27" s="54">
        <f>+VLOOKUP(MaestraLP3[[#This Row],[-]],'[1]BD MES'!$A:$N,14,0)</f>
        <v>18471.63</v>
      </c>
      <c r="W27" s="54">
        <v>18702.16</v>
      </c>
      <c r="X27" s="56">
        <f>+(MaestraLP3[[#This Row],[COSTO ]]-MaestraLP3[[#This Row],[COSTO OCT AL 27-10]])/MaestraLP3[[#This Row],[COSTO OCT AL 27-10]]</f>
        <v>1.2480219666591352E-2</v>
      </c>
      <c r="Y27" s="57" t="str">
        <f>++IF(Q27="HASTA AGOTAR STOCK","HASTA AGOTAR STOCK",IF(MaestraLP3[[#This Row],[PRECIO OCT]]=0,"NO PARA LP",IF(MaestraLP3[[#This Row],[PRECIO OCT]]=0,"INCORPORACIÓN",IF(AA27=0,"MANTIENE",IF(AA27&lt;0,"BAJA",IF(AA27&gt;0,"ALZA",""))))))</f>
        <v>MANTIENE</v>
      </c>
      <c r="Z27" s="54">
        <v>32000</v>
      </c>
      <c r="AA27" s="40">
        <f>IF(Z27=0,"INDICAR PRECIO VTA",Z27-MaestraLP3[[#This Row],[PRECIO OCT]])</f>
        <v>0</v>
      </c>
      <c r="AB27" s="56">
        <f t="shared" si="0"/>
        <v>0.41555750000000002</v>
      </c>
      <c r="AC27" s="58">
        <f>IFERROR(MaestraLP3[[#This Row],[PRECIO]]*MaestraLP3[[#This Row],[%MG UMV]],0)</f>
        <v>13297.84</v>
      </c>
      <c r="AD27" s="59">
        <v>8.1</v>
      </c>
      <c r="AE27" s="54">
        <f>IFERROR(MaestraLP3[[#This Row],[MARGEN UNITARIO]]/MaestraLP3[[#This Row],[Peso Neto UMV (KG)]],0)</f>
        <v>1641.7086419753086</v>
      </c>
      <c r="AF27" s="38" t="s">
        <v>49</v>
      </c>
      <c r="AG27" s="38">
        <v>1</v>
      </c>
      <c r="AH27" s="56">
        <v>6.9999999999999993E-2</v>
      </c>
      <c r="AI27" s="56">
        <v>9.9999999999999992E-2</v>
      </c>
      <c r="AJ27" s="38"/>
      <c r="AK27" s="38" t="s">
        <v>49</v>
      </c>
    </row>
    <row r="28" spans="1:37" x14ac:dyDescent="0.35">
      <c r="A28" s="38" t="s">
        <v>37</v>
      </c>
      <c r="B28" s="38">
        <v>209100280</v>
      </c>
      <c r="C28" s="38" t="str">
        <f>+MaestraLP3[[#This Row],[CÓDIGO]]&amp;MaestraLP3[[#Headers],[-]]&amp;MaestraLP3[[#This Row],[UMV]]</f>
        <v>209100280-C18</v>
      </c>
      <c r="D28" s="45" t="str">
        <f>+MaestraLP3[[#This Row],[CÓDIGO]]&amp;MaestraLP3[[#Headers],[FS00]]</f>
        <v>209100280FS00</v>
      </c>
      <c r="E28" s="38" t="s">
        <v>95</v>
      </c>
      <c r="F28" s="38" t="s">
        <v>103</v>
      </c>
      <c r="G28" s="38" t="s">
        <v>104</v>
      </c>
      <c r="H28" s="38" t="s">
        <v>105</v>
      </c>
      <c r="I28" s="38" t="s">
        <v>106</v>
      </c>
      <c r="J28" s="44" t="s">
        <v>94</v>
      </c>
      <c r="K28" s="45" t="s">
        <v>44</v>
      </c>
      <c r="L28" s="38"/>
      <c r="M28" s="38" t="str">
        <f>VLOOKUP(MaestraLP3[[#This Row],[UMV]],VALIDACIONES!J:L,3,0)</f>
        <v>Caja 18 Unidades</v>
      </c>
      <c r="N28" s="38" t="s">
        <v>71</v>
      </c>
      <c r="O28" s="38" t="s">
        <v>72</v>
      </c>
      <c r="P28" s="54">
        <v>29762.28</v>
      </c>
      <c r="Q28" s="38" t="s">
        <v>73</v>
      </c>
      <c r="R28" s="55">
        <v>0</v>
      </c>
      <c r="S28" s="56">
        <f>IFERROR((MaestraLP3[[#This Row],[COSTO ]]/MaestraLP3[[#This Row],[COSTO OCT]]-1),0)</f>
        <v>0</v>
      </c>
      <c r="T28" s="55" t="s">
        <v>74</v>
      </c>
      <c r="U28" s="55" t="s">
        <v>74</v>
      </c>
      <c r="V28" s="54">
        <f>+VLOOKUP(MaestraLP3[[#This Row],[-]],'[1]BD MES'!$A:$N,14,0)</f>
        <v>29762.28</v>
      </c>
      <c r="W28" s="54">
        <v>29762.28</v>
      </c>
      <c r="X28" s="56">
        <f>+(MaestraLP3[[#This Row],[COSTO ]]-MaestraLP3[[#This Row],[COSTO OCT AL 27-10]])/MaestraLP3[[#This Row],[COSTO OCT AL 27-10]]</f>
        <v>0</v>
      </c>
      <c r="Y28" s="57" t="str">
        <f>++IF(Q28="HASTA AGOTAR STOCK","HASTA AGOTAR STOCK",IF(MaestraLP3[[#This Row],[PRECIO OCT]]=0,"NO PARA LP",IF(MaestraLP3[[#This Row],[PRECIO OCT]]=0,"INCORPORACIÓN",IF(AA28=0,"MANTIENE",IF(AA28&lt;0,"BAJA",IF(AA28&gt;0,"ALZA",""))))))</f>
        <v>NO PARA LP</v>
      </c>
      <c r="Z28" s="54">
        <v>0</v>
      </c>
      <c r="AA28" s="40" t="str">
        <f>IF(Z28=0,"INDICAR PRECIO VTA",Z28-MaestraLP3[[#This Row],[PRECIO OCT]])</f>
        <v>INDICAR PRECIO VTA</v>
      </c>
      <c r="AB28" s="56" t="str">
        <f t="shared" si="0"/>
        <v>-</v>
      </c>
      <c r="AC28" s="58">
        <f>IFERROR(MaestraLP3[[#This Row],[PRECIO]]*MaestraLP3[[#This Row],[%MG UMV]],0)</f>
        <v>0</v>
      </c>
      <c r="AD28" s="59">
        <v>10</v>
      </c>
      <c r="AE28" s="54">
        <f>IFERROR(MaestraLP3[[#This Row],[MARGEN UNITARIO]]/MaestraLP3[[#This Row],[Peso Neto UMV (KG)]],0)</f>
        <v>0</v>
      </c>
      <c r="AF28" s="38" t="s">
        <v>49</v>
      </c>
      <c r="AG28" s="38">
        <v>1</v>
      </c>
      <c r="AH28" s="56">
        <v>0</v>
      </c>
      <c r="AI28" s="56">
        <v>0</v>
      </c>
      <c r="AJ28" s="38"/>
      <c r="AK28" s="38" t="s">
        <v>49</v>
      </c>
    </row>
    <row r="29" spans="1:37" x14ac:dyDescent="0.35">
      <c r="A29" s="38" t="s">
        <v>37</v>
      </c>
      <c r="B29" s="38">
        <v>209100142</v>
      </c>
      <c r="C29" s="38" t="str">
        <f>+MaestraLP3[[#This Row],[CÓDIGO]]&amp;MaestraLP3[[#Headers],[-]]&amp;MaestraLP3[[#This Row],[UMV]]</f>
        <v>209100142-C10</v>
      </c>
      <c r="D29" s="45" t="str">
        <f>+MaestraLP3[[#This Row],[CÓDIGO]]&amp;MaestraLP3[[#Headers],[FS00]]</f>
        <v>209100142FS00</v>
      </c>
      <c r="E29" s="38" t="s">
        <v>95</v>
      </c>
      <c r="F29" s="38" t="s">
        <v>103</v>
      </c>
      <c r="G29" s="38" t="s">
        <v>104</v>
      </c>
      <c r="H29" s="38" t="s">
        <v>107</v>
      </c>
      <c r="I29" s="38" t="s">
        <v>108</v>
      </c>
      <c r="J29" s="44" t="s">
        <v>61</v>
      </c>
      <c r="K29" s="45" t="s">
        <v>44</v>
      </c>
      <c r="L29" s="38"/>
      <c r="M29" s="38" t="str">
        <f>VLOOKUP(MaestraLP3[[#This Row],[UMV]],VALIDACIONES!J:L,3,0)</f>
        <v>Caja 10 Unidades</v>
      </c>
      <c r="N29" s="38" t="s">
        <v>71</v>
      </c>
      <c r="O29" s="38" t="s">
        <v>72</v>
      </c>
      <c r="P29" s="54">
        <v>12692.016749999999</v>
      </c>
      <c r="Q29" s="38" t="s">
        <v>73</v>
      </c>
      <c r="R29" s="55">
        <v>0</v>
      </c>
      <c r="S29" s="56">
        <f>IFERROR((MaestraLP3[[#This Row],[COSTO ]]/MaestraLP3[[#This Row],[COSTO OCT]]-1),0)</f>
        <v>0</v>
      </c>
      <c r="T29" s="55" t="s">
        <v>74</v>
      </c>
      <c r="U29" s="55" t="s">
        <v>74</v>
      </c>
      <c r="V29" s="54">
        <f>+VLOOKUP(MaestraLP3[[#This Row],[-]],'[1]BD MES'!$A:$N,14,0)</f>
        <v>12659.73</v>
      </c>
      <c r="W29" s="54">
        <v>12692.016749999999</v>
      </c>
      <c r="X29" s="56">
        <f>+(MaestraLP3[[#This Row],[COSTO ]]-MaestraLP3[[#This Row],[COSTO OCT AL 27-10]])/MaestraLP3[[#This Row],[COSTO OCT AL 27-10]]</f>
        <v>2.5503505998942556E-3</v>
      </c>
      <c r="Y29" s="57" t="str">
        <f>++IF(Q29="HASTA AGOTAR STOCK","HASTA AGOTAR STOCK",IF(MaestraLP3[[#This Row],[PRECIO OCT]]=0,"NO PARA LP",IF(MaestraLP3[[#This Row],[PRECIO OCT]]=0,"INCORPORACIÓN",IF(AA29=0,"MANTIENE",IF(AA29&lt;0,"BAJA",IF(AA29&gt;0,"ALZA",""))))))</f>
        <v>NO PARA LP</v>
      </c>
      <c r="Z29" s="54">
        <v>0</v>
      </c>
      <c r="AA29" s="40" t="str">
        <f>IF(Z29=0,"INDICAR PRECIO VTA",Z29-MaestraLP3[[#This Row],[PRECIO OCT]])</f>
        <v>INDICAR PRECIO VTA</v>
      </c>
      <c r="AB29" s="56" t="str">
        <f t="shared" si="0"/>
        <v>-</v>
      </c>
      <c r="AC29" s="58">
        <f>IFERROR(MaestraLP3[[#This Row],[PRECIO]]*MaestraLP3[[#This Row],[%MG UMV]],0)</f>
        <v>0</v>
      </c>
      <c r="AD29" s="59">
        <v>10</v>
      </c>
      <c r="AE29" s="54">
        <f>IFERROR(MaestraLP3[[#This Row],[MARGEN UNITARIO]]/MaestraLP3[[#This Row],[Peso Neto UMV (KG)]],0)</f>
        <v>0</v>
      </c>
      <c r="AF29" s="38" t="s">
        <v>49</v>
      </c>
      <c r="AG29" s="38">
        <v>1</v>
      </c>
      <c r="AH29" s="56">
        <v>0</v>
      </c>
      <c r="AI29" s="56">
        <v>0</v>
      </c>
      <c r="AJ29" s="38"/>
      <c r="AK29" s="38" t="s">
        <v>49</v>
      </c>
    </row>
    <row r="30" spans="1:37" x14ac:dyDescent="0.35">
      <c r="A30" s="38" t="s">
        <v>37</v>
      </c>
      <c r="B30" s="38">
        <v>209100144</v>
      </c>
      <c r="C30" s="38" t="str">
        <f>+MaestraLP3[[#This Row],[CÓDIGO]]&amp;MaestraLP3[[#Headers],[-]]&amp;MaestraLP3[[#This Row],[UMV]]</f>
        <v>209100144-C12</v>
      </c>
      <c r="D30" s="45" t="str">
        <f>+MaestraLP3[[#This Row],[CÓDIGO]]&amp;MaestraLP3[[#Headers],[FS00]]</f>
        <v>209100144FS00</v>
      </c>
      <c r="E30" s="38" t="s">
        <v>95</v>
      </c>
      <c r="F30" s="38" t="s">
        <v>103</v>
      </c>
      <c r="G30" s="38" t="s">
        <v>104</v>
      </c>
      <c r="H30" s="38" t="s">
        <v>107</v>
      </c>
      <c r="I30" s="38" t="s">
        <v>109</v>
      </c>
      <c r="J30" s="44" t="s">
        <v>43</v>
      </c>
      <c r="K30" s="45" t="s">
        <v>44</v>
      </c>
      <c r="L30" s="38"/>
      <c r="M30" s="38" t="str">
        <f>VLOOKUP(MaestraLP3[[#This Row],[UMV]],VALIDACIONES!J:L,3,0)</f>
        <v>Caja 12 Unidades</v>
      </c>
      <c r="N30" s="38" t="s">
        <v>71</v>
      </c>
      <c r="O30" s="38" t="s">
        <v>72</v>
      </c>
      <c r="P30" s="54">
        <v>15809.731349999998</v>
      </c>
      <c r="Q30" s="38" t="s">
        <v>73</v>
      </c>
      <c r="R30" s="55">
        <v>0</v>
      </c>
      <c r="S30" s="56">
        <f>IFERROR((MaestraLP3[[#This Row],[COSTO ]]/MaestraLP3[[#This Row],[COSTO OCT]]-1),0)</f>
        <v>0</v>
      </c>
      <c r="T30" s="55" t="s">
        <v>74</v>
      </c>
      <c r="U30" s="55" t="s">
        <v>74</v>
      </c>
      <c r="V30" s="54">
        <f>+VLOOKUP(MaestraLP3[[#This Row],[-]],'[1]BD MES'!$A:$N,14,0)</f>
        <v>15868.650000000001</v>
      </c>
      <c r="W30" s="54">
        <v>15809.731349999998</v>
      </c>
      <c r="X30" s="56">
        <f>+(MaestraLP3[[#This Row],[COSTO ]]-MaestraLP3[[#This Row],[COSTO OCT AL 27-10]])/MaestraLP3[[#This Row],[COSTO OCT AL 27-10]]</f>
        <v>-3.7128961820950897E-3</v>
      </c>
      <c r="Y30" s="57" t="str">
        <f>++IF(Q30="HASTA AGOTAR STOCK","HASTA AGOTAR STOCK",IF(MaestraLP3[[#This Row],[PRECIO OCT]]=0,"NO PARA LP",IF(MaestraLP3[[#This Row],[PRECIO OCT]]=0,"INCORPORACIÓN",IF(AA30=0,"MANTIENE",IF(AA30&lt;0,"BAJA",IF(AA30&gt;0,"ALZA",""))))))</f>
        <v>NO PARA LP</v>
      </c>
      <c r="Z30" s="54">
        <v>0</v>
      </c>
      <c r="AA30" s="40" t="str">
        <f>IF(Z30=0,"INDICAR PRECIO VTA",Z30-MaestraLP3[[#This Row],[PRECIO OCT]])</f>
        <v>INDICAR PRECIO VTA</v>
      </c>
      <c r="AB30" s="56" t="str">
        <f t="shared" si="0"/>
        <v>-</v>
      </c>
      <c r="AC30" s="58">
        <f>IFERROR(MaestraLP3[[#This Row],[PRECIO]]*MaestraLP3[[#This Row],[%MG UMV]],0)</f>
        <v>0</v>
      </c>
      <c r="AD30" s="59">
        <v>9</v>
      </c>
      <c r="AE30" s="54">
        <f>IFERROR(MaestraLP3[[#This Row],[MARGEN UNITARIO]]/MaestraLP3[[#This Row],[Peso Neto UMV (KG)]],0)</f>
        <v>0</v>
      </c>
      <c r="AF30" s="38" t="s">
        <v>49</v>
      </c>
      <c r="AG30" s="38">
        <v>1</v>
      </c>
      <c r="AH30" s="56">
        <v>0</v>
      </c>
      <c r="AI30" s="56">
        <v>0</v>
      </c>
      <c r="AJ30" s="38"/>
      <c r="AK30" s="38" t="s">
        <v>49</v>
      </c>
    </row>
    <row r="31" spans="1:37" x14ac:dyDescent="0.35">
      <c r="A31" s="38" t="s">
        <v>37</v>
      </c>
      <c r="B31" s="38">
        <v>209100143</v>
      </c>
      <c r="C31" s="38" t="str">
        <f>+MaestraLP3[[#This Row],[CÓDIGO]]&amp;MaestraLP3[[#Headers],[-]]&amp;MaestraLP3[[#This Row],[UMV]]</f>
        <v>209100143-C16</v>
      </c>
      <c r="D31" s="45" t="str">
        <f>+MaestraLP3[[#This Row],[CÓDIGO]]&amp;MaestraLP3[[#Headers],[FS00]]</f>
        <v>209100143FS00</v>
      </c>
      <c r="E31" s="38" t="s">
        <v>95</v>
      </c>
      <c r="F31" s="38" t="s">
        <v>103</v>
      </c>
      <c r="G31" s="38" t="s">
        <v>104</v>
      </c>
      <c r="H31" s="38" t="s">
        <v>110</v>
      </c>
      <c r="I31" s="38" t="s">
        <v>111</v>
      </c>
      <c r="J31" s="44" t="s">
        <v>112</v>
      </c>
      <c r="K31" s="45" t="s">
        <v>44</v>
      </c>
      <c r="L31" s="38"/>
      <c r="M31" s="38" t="str">
        <f>VLOOKUP(MaestraLP3[[#This Row],[UMV]],VALIDACIONES!J:L,3,0)</f>
        <v>Caja 16 Unidades</v>
      </c>
      <c r="N31" s="38" t="s">
        <v>71</v>
      </c>
      <c r="O31" s="38" t="s">
        <v>72</v>
      </c>
      <c r="P31" s="54">
        <v>18194.808799999995</v>
      </c>
      <c r="Q31" s="38" t="s">
        <v>73</v>
      </c>
      <c r="R31" s="55">
        <v>0</v>
      </c>
      <c r="S31" s="56">
        <f>IFERROR((MaestraLP3[[#This Row],[COSTO ]]/MaestraLP3[[#This Row],[COSTO OCT]]-1),0)</f>
        <v>0</v>
      </c>
      <c r="T31" s="55" t="s">
        <v>74</v>
      </c>
      <c r="U31" s="55" t="s">
        <v>74</v>
      </c>
      <c r="V31" s="54">
        <f>+VLOOKUP(MaestraLP3[[#This Row],[-]],'[1]BD MES'!$A:$N,14,0)</f>
        <v>17898.490000000002</v>
      </c>
      <c r="W31" s="54">
        <v>18194.808799999995</v>
      </c>
      <c r="X31" s="56">
        <f>+(MaestraLP3[[#This Row],[COSTO ]]-MaestraLP3[[#This Row],[COSTO OCT AL 27-10]])/MaestraLP3[[#This Row],[COSTO OCT AL 27-10]]</f>
        <v>1.6555519487956447E-2</v>
      </c>
      <c r="Y31" s="57" t="str">
        <f>++IF(Q31="HASTA AGOTAR STOCK","HASTA AGOTAR STOCK",IF(MaestraLP3[[#This Row],[PRECIO OCT]]=0,"NO PARA LP",IF(MaestraLP3[[#This Row],[PRECIO OCT]]=0,"INCORPORACIÓN",IF(AA31=0,"MANTIENE",IF(AA31&lt;0,"BAJA",IF(AA31&gt;0,"ALZA",""))))))</f>
        <v>NO PARA LP</v>
      </c>
      <c r="Z31" s="54">
        <v>0</v>
      </c>
      <c r="AA31" s="40" t="str">
        <f>IF(Z31=0,"INDICAR PRECIO VTA",Z31-MaestraLP3[[#This Row],[PRECIO OCT]])</f>
        <v>INDICAR PRECIO VTA</v>
      </c>
      <c r="AB31" s="56" t="str">
        <f t="shared" si="0"/>
        <v>-</v>
      </c>
      <c r="AC31" s="58">
        <f>IFERROR(MaestraLP3[[#This Row],[PRECIO]]*MaestraLP3[[#This Row],[%MG UMV]],0)</f>
        <v>0</v>
      </c>
      <c r="AD31" s="59">
        <v>9.6</v>
      </c>
      <c r="AE31" s="54">
        <f>IFERROR(MaestraLP3[[#This Row],[MARGEN UNITARIO]]/MaestraLP3[[#This Row],[Peso Neto UMV (KG)]],0)</f>
        <v>0</v>
      </c>
      <c r="AF31" s="38" t="s">
        <v>49</v>
      </c>
      <c r="AG31" s="38">
        <v>1</v>
      </c>
      <c r="AH31" s="56">
        <v>0</v>
      </c>
      <c r="AI31" s="56">
        <v>0</v>
      </c>
      <c r="AJ31" s="38"/>
      <c r="AK31" s="38" t="s">
        <v>49</v>
      </c>
    </row>
    <row r="32" spans="1:37" x14ac:dyDescent="0.35">
      <c r="A32" s="38" t="s">
        <v>37</v>
      </c>
      <c r="B32" s="38">
        <v>209100146</v>
      </c>
      <c r="C32" s="38" t="str">
        <f>+MaestraLP3[[#This Row],[CÓDIGO]]&amp;MaestraLP3[[#Headers],[-]]&amp;MaestraLP3[[#This Row],[UMV]]</f>
        <v>209100146-C20</v>
      </c>
      <c r="D32" s="45" t="str">
        <f>+MaestraLP3[[#This Row],[CÓDIGO]]&amp;MaestraLP3[[#Headers],[FS00]]</f>
        <v>209100146FS00</v>
      </c>
      <c r="E32" s="38" t="s">
        <v>95</v>
      </c>
      <c r="F32" s="38" t="s">
        <v>103</v>
      </c>
      <c r="G32" s="38" t="s">
        <v>104</v>
      </c>
      <c r="H32" s="38" t="s">
        <v>110</v>
      </c>
      <c r="I32" s="38" t="s">
        <v>113</v>
      </c>
      <c r="J32" s="44" t="s">
        <v>86</v>
      </c>
      <c r="K32" s="45" t="s">
        <v>44</v>
      </c>
      <c r="L32" s="38"/>
      <c r="M32" s="38" t="str">
        <f>VLOOKUP(MaestraLP3[[#This Row],[UMV]],VALIDACIONES!J:L,3,0)</f>
        <v>Caja 20 Unidades</v>
      </c>
      <c r="N32" s="38" t="s">
        <v>71</v>
      </c>
      <c r="O32" s="38" t="s">
        <v>72</v>
      </c>
      <c r="P32" s="54">
        <v>19441.320149999996</v>
      </c>
      <c r="Q32" s="38" t="s">
        <v>73</v>
      </c>
      <c r="R32" s="55">
        <v>0</v>
      </c>
      <c r="S32" s="56">
        <f>IFERROR((MaestraLP3[[#This Row],[COSTO ]]/MaestraLP3[[#This Row],[COSTO OCT]]-1),0)</f>
        <v>0</v>
      </c>
      <c r="T32" s="55" t="s">
        <v>74</v>
      </c>
      <c r="U32" s="55" t="s">
        <v>74</v>
      </c>
      <c r="V32" s="54">
        <f>+VLOOKUP(MaestraLP3[[#This Row],[-]],'[1]BD MES'!$A:$N,14,0)</f>
        <v>18518.86</v>
      </c>
      <c r="W32" s="54">
        <v>19441.320149999996</v>
      </c>
      <c r="X32" s="56">
        <f>+(MaestraLP3[[#This Row],[COSTO ]]-MaestraLP3[[#This Row],[COSTO OCT AL 27-10]])/MaestraLP3[[#This Row],[COSTO OCT AL 27-10]]</f>
        <v>4.9811929568018512E-2</v>
      </c>
      <c r="Y32" s="57" t="str">
        <f>++IF(Q32="HASTA AGOTAR STOCK","HASTA AGOTAR STOCK",IF(MaestraLP3[[#This Row],[PRECIO OCT]]=0,"NO PARA LP",IF(MaestraLP3[[#This Row],[PRECIO OCT]]=0,"INCORPORACIÓN",IF(AA32=0,"MANTIENE",IF(AA32&lt;0,"BAJA",IF(AA32&gt;0,"ALZA",""))))))</f>
        <v>NO PARA LP</v>
      </c>
      <c r="Z32" s="54">
        <v>0</v>
      </c>
      <c r="AA32" s="40" t="str">
        <f>IF(Z32=0,"INDICAR PRECIO VTA",Z32-MaestraLP3[[#This Row],[PRECIO OCT]])</f>
        <v>INDICAR PRECIO VTA</v>
      </c>
      <c r="AB32" s="56" t="str">
        <f t="shared" si="0"/>
        <v>-</v>
      </c>
      <c r="AC32" s="58">
        <f>IFERROR(MaestraLP3[[#This Row],[PRECIO]]*MaestraLP3[[#This Row],[%MG UMV]],0)</f>
        <v>0</v>
      </c>
      <c r="AD32" s="59">
        <v>10</v>
      </c>
      <c r="AE32" s="54">
        <f>IFERROR(MaestraLP3[[#This Row],[MARGEN UNITARIO]]/MaestraLP3[[#This Row],[Peso Neto UMV (KG)]],0)</f>
        <v>0</v>
      </c>
      <c r="AF32" s="38" t="s">
        <v>49</v>
      </c>
      <c r="AG32" s="38">
        <v>1</v>
      </c>
      <c r="AH32" s="56">
        <v>0</v>
      </c>
      <c r="AI32" s="56">
        <v>0</v>
      </c>
      <c r="AJ32" s="38"/>
      <c r="AK32" s="38" t="s">
        <v>49</v>
      </c>
    </row>
    <row r="33" spans="1:37" x14ac:dyDescent="0.35">
      <c r="A33" s="38" t="s">
        <v>37</v>
      </c>
      <c r="B33" s="38">
        <v>104547370</v>
      </c>
      <c r="C33" s="38" t="str">
        <f>+MaestraLP3[[#This Row],[CÓDIGO]]&amp;MaestraLP3[[#Headers],[-]]&amp;MaestraLP3[[#This Row],[UMV]]</f>
        <v>104547370-C16</v>
      </c>
      <c r="D33" s="45" t="str">
        <f>+MaestraLP3[[#This Row],[CÓDIGO]]&amp;MaestraLP3[[#Headers],[FS00]]</f>
        <v>104547370FS00</v>
      </c>
      <c r="E33" s="38" t="s">
        <v>95</v>
      </c>
      <c r="F33" s="38" t="s">
        <v>114</v>
      </c>
      <c r="G33" s="38" t="s">
        <v>115</v>
      </c>
      <c r="H33" s="38" t="s">
        <v>116</v>
      </c>
      <c r="I33" s="38" t="s">
        <v>117</v>
      </c>
      <c r="J33" s="44" t="s">
        <v>112</v>
      </c>
      <c r="K33" s="45" t="s">
        <v>44</v>
      </c>
      <c r="L33" s="38"/>
      <c r="M33" s="38" t="str">
        <f>VLOOKUP(MaestraLP3[[#This Row],[UMV]],VALIDACIONES!J:L,3,0)</f>
        <v>Caja 16 Unidades</v>
      </c>
      <c r="N33" s="38" t="s">
        <v>45</v>
      </c>
      <c r="O33" s="38" t="s">
        <v>46</v>
      </c>
      <c r="P33" s="54">
        <v>23232</v>
      </c>
      <c r="Q33" s="38" t="s">
        <v>73</v>
      </c>
      <c r="R33" s="55">
        <v>0</v>
      </c>
      <c r="S33" s="56">
        <f>IFERROR((MaestraLP3[[#This Row],[COSTO ]]/MaestraLP3[[#This Row],[COSTO OCT]]-1),0)</f>
        <v>0</v>
      </c>
      <c r="T33" s="55" t="s">
        <v>74</v>
      </c>
      <c r="U33" s="55" t="s">
        <v>74</v>
      </c>
      <c r="V33" s="54">
        <f>+VLOOKUP(MaestraLP3[[#This Row],[-]],'[1]BD MES'!$A:$N,14,0)</f>
        <v>23232</v>
      </c>
      <c r="W33" s="54">
        <v>23232</v>
      </c>
      <c r="X33" s="56">
        <f>+(MaestraLP3[[#This Row],[COSTO ]]-MaestraLP3[[#This Row],[COSTO OCT AL 27-10]])/MaestraLP3[[#This Row],[COSTO OCT AL 27-10]]</f>
        <v>0</v>
      </c>
      <c r="Y33" s="57" t="str">
        <f>++IF(Q33="HASTA AGOTAR STOCK","HASTA AGOTAR STOCK",IF(MaestraLP3[[#This Row],[PRECIO OCT]]=0,"NO PARA LP",IF(MaestraLP3[[#This Row],[PRECIO OCT]]=0,"INCORPORACIÓN",IF(AA33=0,"MANTIENE",IF(AA33&lt;0,"BAJA",IF(AA33&gt;0,"ALZA",""))))))</f>
        <v>NO PARA LP</v>
      </c>
      <c r="Z33" s="54">
        <v>0</v>
      </c>
      <c r="AA33" s="40" t="str">
        <f>IF(Z33=0,"INDICAR PRECIO VTA",Z33-MaestraLP3[[#This Row],[PRECIO OCT]])</f>
        <v>INDICAR PRECIO VTA</v>
      </c>
      <c r="AB33" s="56" t="str">
        <f t="shared" si="0"/>
        <v>-</v>
      </c>
      <c r="AC33" s="58">
        <f>IFERROR(MaestraLP3[[#This Row],[PRECIO]]*MaestraLP3[[#This Row],[%MG UMV]],0)</f>
        <v>0</v>
      </c>
      <c r="AD33" s="59">
        <v>6.4</v>
      </c>
      <c r="AE33" s="54">
        <f>IFERROR(MaestraLP3[[#This Row],[MARGEN UNITARIO]]/MaestraLP3[[#This Row],[Peso Neto UMV (KG)]],0)</f>
        <v>0</v>
      </c>
      <c r="AF33" s="38" t="s">
        <v>49</v>
      </c>
      <c r="AG33" s="38">
        <v>1</v>
      </c>
      <c r="AH33" s="56">
        <v>0</v>
      </c>
      <c r="AI33" s="56">
        <v>0</v>
      </c>
      <c r="AJ33" s="38"/>
      <c r="AK33" s="38" t="s">
        <v>49</v>
      </c>
    </row>
    <row r="34" spans="1:37" x14ac:dyDescent="0.35">
      <c r="A34" s="38" t="s">
        <v>37</v>
      </c>
      <c r="B34" s="38">
        <v>104547380</v>
      </c>
      <c r="C34" s="38" t="str">
        <f>+MaestraLP3[[#This Row],[CÓDIGO]]&amp;MaestraLP3[[#Headers],[-]]&amp;MaestraLP3[[#This Row],[UMV]]</f>
        <v>104547380-C16</v>
      </c>
      <c r="D34" s="45" t="str">
        <f>+MaestraLP3[[#This Row],[CÓDIGO]]&amp;MaestraLP3[[#Headers],[FS00]]</f>
        <v>104547380FS00</v>
      </c>
      <c r="E34" s="38" t="s">
        <v>95</v>
      </c>
      <c r="F34" s="38" t="s">
        <v>114</v>
      </c>
      <c r="G34" s="38" t="s">
        <v>115</v>
      </c>
      <c r="H34" s="38" t="s">
        <v>118</v>
      </c>
      <c r="I34" s="38" t="s">
        <v>119</v>
      </c>
      <c r="J34" s="44" t="s">
        <v>112</v>
      </c>
      <c r="K34" s="45" t="s">
        <v>44</v>
      </c>
      <c r="L34" s="38"/>
      <c r="M34" s="38" t="str">
        <f>VLOOKUP(MaestraLP3[[#This Row],[UMV]],VALIDACIONES!J:L,3,0)</f>
        <v>Caja 16 Unidades</v>
      </c>
      <c r="N34" s="38" t="s">
        <v>45</v>
      </c>
      <c r="O34" s="38" t="s">
        <v>46</v>
      </c>
      <c r="P34" s="54">
        <v>29552</v>
      </c>
      <c r="Q34" s="38" t="s">
        <v>73</v>
      </c>
      <c r="R34" s="55">
        <v>0</v>
      </c>
      <c r="S34" s="56">
        <f>IFERROR((MaestraLP3[[#This Row],[COSTO ]]/MaestraLP3[[#This Row],[COSTO OCT]]-1),0)</f>
        <v>0</v>
      </c>
      <c r="T34" s="55" t="s">
        <v>74</v>
      </c>
      <c r="U34" s="55" t="s">
        <v>74</v>
      </c>
      <c r="V34" s="54">
        <f>+VLOOKUP(MaestraLP3[[#This Row],[-]],'[1]BD MES'!$A:$N,14,0)</f>
        <v>29552</v>
      </c>
      <c r="W34" s="54">
        <v>29552</v>
      </c>
      <c r="X34" s="56">
        <f>+(MaestraLP3[[#This Row],[COSTO ]]-MaestraLP3[[#This Row],[COSTO OCT AL 27-10]])/MaestraLP3[[#This Row],[COSTO OCT AL 27-10]]</f>
        <v>0</v>
      </c>
      <c r="Y34" s="57" t="str">
        <f>++IF(Q34="HASTA AGOTAR STOCK","HASTA AGOTAR STOCK",IF(MaestraLP3[[#This Row],[PRECIO OCT]]=0,"NO PARA LP",IF(MaestraLP3[[#This Row],[PRECIO OCT]]=0,"INCORPORACIÓN",IF(AA34=0,"MANTIENE",IF(AA34&lt;0,"BAJA",IF(AA34&gt;0,"ALZA",""))))))</f>
        <v>NO PARA LP</v>
      </c>
      <c r="Z34" s="54">
        <v>0</v>
      </c>
      <c r="AA34" s="40" t="str">
        <f>IF(Z34=0,"INDICAR PRECIO VTA",Z34-MaestraLP3[[#This Row],[PRECIO OCT]])</f>
        <v>INDICAR PRECIO VTA</v>
      </c>
      <c r="AB34" s="56" t="str">
        <f t="shared" si="0"/>
        <v>-</v>
      </c>
      <c r="AC34" s="58">
        <f>IFERROR(MaestraLP3[[#This Row],[PRECIO]]*MaestraLP3[[#This Row],[%MG UMV]],0)</f>
        <v>0</v>
      </c>
      <c r="AD34" s="59">
        <v>5.76</v>
      </c>
      <c r="AE34" s="54">
        <f>IFERROR(MaestraLP3[[#This Row],[MARGEN UNITARIO]]/MaestraLP3[[#This Row],[Peso Neto UMV (KG)]],0)</f>
        <v>0</v>
      </c>
      <c r="AF34" s="38" t="s">
        <v>49</v>
      </c>
      <c r="AG34" s="38">
        <v>1</v>
      </c>
      <c r="AH34" s="56">
        <v>0</v>
      </c>
      <c r="AI34" s="56">
        <v>0</v>
      </c>
      <c r="AJ34" s="38"/>
      <c r="AK34" s="38" t="s">
        <v>49</v>
      </c>
    </row>
    <row r="35" spans="1:37" x14ac:dyDescent="0.35">
      <c r="A35" s="38" t="s">
        <v>37</v>
      </c>
      <c r="B35" s="38">
        <v>105201270</v>
      </c>
      <c r="C35" s="38" t="str">
        <f>+MaestraLP3[[#This Row],[CÓDIGO]]&amp;MaestraLP3[[#Headers],[-]]&amp;MaestraLP3[[#This Row],[UMV]]</f>
        <v>105201270-2Q</v>
      </c>
      <c r="D35" s="45" t="str">
        <f>+MaestraLP3[[#This Row],[CÓDIGO]]&amp;MaestraLP3[[#Headers],[FS00]]</f>
        <v>105201270FS00</v>
      </c>
      <c r="E35" s="38" t="s">
        <v>95</v>
      </c>
      <c r="F35" s="38" t="s">
        <v>114</v>
      </c>
      <c r="G35" s="38" t="s">
        <v>120</v>
      </c>
      <c r="H35" s="38" t="s">
        <v>121</v>
      </c>
      <c r="I35" s="38" t="s">
        <v>122</v>
      </c>
      <c r="J35" s="44" t="s">
        <v>123</v>
      </c>
      <c r="K35" s="45" t="s">
        <v>123</v>
      </c>
      <c r="L35" s="38"/>
      <c r="M35" s="38" t="str">
        <f>VLOOKUP(MaestraLP3[[#This Row],[UMV]],VALIDACIONES!J:L,3,0)</f>
        <v>Caja 2000 Unidades</v>
      </c>
      <c r="N35" s="38" t="s">
        <v>45</v>
      </c>
      <c r="O35" s="38" t="s">
        <v>72</v>
      </c>
      <c r="P35" s="54">
        <v>76003.44</v>
      </c>
      <c r="Q35" s="38" t="s">
        <v>73</v>
      </c>
      <c r="R35" s="54">
        <v>0</v>
      </c>
      <c r="S35" s="56">
        <f>IFERROR((MaestraLP3[[#This Row],[COSTO ]]/MaestraLP3[[#This Row],[COSTO OCT]]-1),0)</f>
        <v>0</v>
      </c>
      <c r="T35" s="55" t="s">
        <v>74</v>
      </c>
      <c r="U35" s="55" t="s">
        <v>74</v>
      </c>
      <c r="V35" s="54">
        <f>+VLOOKUP(MaestraLP3[[#This Row],[-]],'[1]BD MES'!$A:$N,14,0)</f>
        <v>76003.44</v>
      </c>
      <c r="W35" s="54">
        <v>76003.44</v>
      </c>
      <c r="X35" s="56">
        <f>+(MaestraLP3[[#This Row],[COSTO ]]-MaestraLP3[[#This Row],[COSTO OCT AL 27-10]])/MaestraLP3[[#This Row],[COSTO OCT AL 27-10]]</f>
        <v>0</v>
      </c>
      <c r="Y35" s="57" t="str">
        <f>++IF(Q35="HASTA AGOTAR STOCK","HASTA AGOTAR STOCK",IF(MaestraLP3[[#This Row],[PRECIO OCT]]=0,"NO PARA LP",IF(MaestraLP3[[#This Row],[PRECIO OCT]]=0,"INCORPORACIÓN",IF(AA35=0,"MANTIENE",IF(AA35&lt;0,"BAJA",IF(AA35&gt;0,"ALZA",""))))))</f>
        <v>NO PARA LP</v>
      </c>
      <c r="Z35" s="54">
        <v>0</v>
      </c>
      <c r="AA35" s="40" t="str">
        <f>IF(Z35=0,"INDICAR PRECIO VTA",Z35-MaestraLP3[[#This Row],[PRECIO OCT]])</f>
        <v>INDICAR PRECIO VTA</v>
      </c>
      <c r="AB35" s="56" t="str">
        <f t="shared" si="0"/>
        <v>-</v>
      </c>
      <c r="AC35" s="58">
        <f>IFERROR(MaestraLP3[[#This Row],[PRECIO]]*MaestraLP3[[#This Row],[%MG UMV]],0)</f>
        <v>0</v>
      </c>
      <c r="AD35" s="59">
        <v>8</v>
      </c>
      <c r="AE35" s="54">
        <f>IFERROR(MaestraLP3[[#This Row],[MARGEN UNITARIO]]/MaestraLP3[[#This Row],[Peso Neto UMV (KG)]],0)</f>
        <v>0</v>
      </c>
      <c r="AF35" s="38" t="s">
        <v>49</v>
      </c>
      <c r="AG35" s="38">
        <v>1</v>
      </c>
      <c r="AH35" s="56">
        <v>6.9999999999999993E-2</v>
      </c>
      <c r="AI35" s="56">
        <v>9.9999999999999992E-2</v>
      </c>
      <c r="AJ35" s="38"/>
      <c r="AK35" s="38" t="s">
        <v>49</v>
      </c>
    </row>
    <row r="36" spans="1:37" x14ac:dyDescent="0.35">
      <c r="A36" s="38" t="s">
        <v>37</v>
      </c>
      <c r="B36" s="38">
        <v>104548320</v>
      </c>
      <c r="C36" s="38" t="str">
        <f>+MaestraLP3[[#This Row],[CÓDIGO]]&amp;MaestraLP3[[#Headers],[-]]&amp;MaestraLP3[[#This Row],[UMV]]</f>
        <v>104548320-X00</v>
      </c>
      <c r="D36" s="45" t="str">
        <f>+MaestraLP3[[#This Row],[CÓDIGO]]&amp;MaestraLP3[[#Headers],[FS00]]</f>
        <v>104548320FS00</v>
      </c>
      <c r="E36" s="38" t="s">
        <v>95</v>
      </c>
      <c r="F36" s="38" t="s">
        <v>114</v>
      </c>
      <c r="G36" s="38" t="s">
        <v>120</v>
      </c>
      <c r="H36" s="38" t="s">
        <v>121</v>
      </c>
      <c r="I36" s="38" t="s">
        <v>124</v>
      </c>
      <c r="J36" s="44" t="s">
        <v>125</v>
      </c>
      <c r="K36" s="45" t="s">
        <v>44</v>
      </c>
      <c r="L36" s="38"/>
      <c r="M36" s="38" t="str">
        <f>VLOOKUP(MaestraLP3[[#This Row],[UMV]],VALIDACIONES!J:L,3,0)</f>
        <v>Caja 300 Unidades</v>
      </c>
      <c r="N36" s="38" t="s">
        <v>45</v>
      </c>
      <c r="O36" s="38" t="s">
        <v>46</v>
      </c>
      <c r="P36" s="54">
        <v>34200</v>
      </c>
      <c r="Q36" s="38" t="s">
        <v>73</v>
      </c>
      <c r="R36" s="55">
        <v>0</v>
      </c>
      <c r="S36" s="56">
        <f>IFERROR((MaestraLP3[[#This Row],[COSTO ]]/MaestraLP3[[#This Row],[COSTO OCT]]-1),0)</f>
        <v>0</v>
      </c>
      <c r="T36" s="55" t="s">
        <v>74</v>
      </c>
      <c r="U36" s="55" t="s">
        <v>74</v>
      </c>
      <c r="V36" s="54">
        <f>+VLOOKUP(MaestraLP3[[#This Row],[-]],'[1]BD MES'!$A:$N,14,0)</f>
        <v>34200</v>
      </c>
      <c r="W36" s="54">
        <v>34200</v>
      </c>
      <c r="X36" s="56">
        <f>+(MaestraLP3[[#This Row],[COSTO ]]-MaestraLP3[[#This Row],[COSTO OCT AL 27-10]])/MaestraLP3[[#This Row],[COSTO OCT AL 27-10]]</f>
        <v>0</v>
      </c>
      <c r="Y36" s="57" t="str">
        <f>++IF(Q36="HASTA AGOTAR STOCK","HASTA AGOTAR STOCK",IF(MaestraLP3[[#This Row],[PRECIO OCT]]=0,"NO PARA LP",IF(MaestraLP3[[#This Row],[PRECIO OCT]]=0,"INCORPORACIÓN",IF(AA36=0,"MANTIENE",IF(AA36&lt;0,"BAJA",IF(AA36&gt;0,"ALZA",""))))))</f>
        <v>NO PARA LP</v>
      </c>
      <c r="Z36" s="54">
        <v>0</v>
      </c>
      <c r="AA36" s="40" t="str">
        <f>IF(Z36=0,"INDICAR PRECIO VTA",Z36-MaestraLP3[[#This Row],[PRECIO OCT]])</f>
        <v>INDICAR PRECIO VTA</v>
      </c>
      <c r="AB36" s="56" t="str">
        <f t="shared" si="0"/>
        <v>-</v>
      </c>
      <c r="AC36" s="58">
        <f>IFERROR(MaestraLP3[[#This Row],[PRECIO]]*MaestraLP3[[#This Row],[%MG UMV]],0)</f>
        <v>0</v>
      </c>
      <c r="AD36" s="59">
        <v>6</v>
      </c>
      <c r="AE36" s="54">
        <f>IFERROR(MaestraLP3[[#This Row],[MARGEN UNITARIO]]/MaestraLP3[[#This Row],[Peso Neto UMV (KG)]],0)</f>
        <v>0</v>
      </c>
      <c r="AF36" s="38" t="s">
        <v>49</v>
      </c>
      <c r="AG36" s="38">
        <v>1</v>
      </c>
      <c r="AH36" s="56">
        <v>0</v>
      </c>
      <c r="AI36" s="56">
        <v>0</v>
      </c>
      <c r="AJ36" s="38"/>
      <c r="AK36" s="38" t="s">
        <v>49</v>
      </c>
    </row>
    <row r="37" spans="1:37" x14ac:dyDescent="0.35">
      <c r="A37" s="38" t="s">
        <v>37</v>
      </c>
      <c r="B37" s="38">
        <v>104548350</v>
      </c>
      <c r="C37" s="38" t="str">
        <f>+MaestraLP3[[#This Row],[CÓDIGO]]&amp;MaestraLP3[[#Headers],[-]]&amp;MaestraLP3[[#This Row],[UMV]]</f>
        <v>104548350-X00</v>
      </c>
      <c r="D37" s="45" t="str">
        <f>+MaestraLP3[[#This Row],[CÓDIGO]]&amp;MaestraLP3[[#Headers],[FS00]]</f>
        <v>104548350FS00</v>
      </c>
      <c r="E37" s="38" t="s">
        <v>95</v>
      </c>
      <c r="F37" s="38" t="s">
        <v>114</v>
      </c>
      <c r="G37" s="38" t="s">
        <v>120</v>
      </c>
      <c r="H37" s="38" t="s">
        <v>121</v>
      </c>
      <c r="I37" s="38" t="s">
        <v>126</v>
      </c>
      <c r="J37" s="44" t="s">
        <v>125</v>
      </c>
      <c r="K37" s="45" t="s">
        <v>44</v>
      </c>
      <c r="L37" s="38"/>
      <c r="M37" s="38" t="str">
        <f>VLOOKUP(MaestraLP3[[#This Row],[UMV]],VALIDACIONES!J:L,3,0)</f>
        <v>Caja 300 Unidades</v>
      </c>
      <c r="N37" s="38" t="s">
        <v>45</v>
      </c>
      <c r="O37" s="38" t="s">
        <v>46</v>
      </c>
      <c r="P37" s="54">
        <v>22800</v>
      </c>
      <c r="Q37" s="38" t="s">
        <v>73</v>
      </c>
      <c r="R37" s="55">
        <v>0</v>
      </c>
      <c r="S37" s="56">
        <f>IFERROR((MaestraLP3[[#This Row],[COSTO ]]/MaestraLP3[[#This Row],[COSTO OCT]]-1),0)</f>
        <v>0</v>
      </c>
      <c r="T37" s="55" t="s">
        <v>74</v>
      </c>
      <c r="U37" s="55" t="s">
        <v>74</v>
      </c>
      <c r="V37" s="54">
        <f>+VLOOKUP(MaestraLP3[[#This Row],[-]],'[1]BD MES'!$A:$N,14,0)</f>
        <v>22800</v>
      </c>
      <c r="W37" s="54">
        <v>22800</v>
      </c>
      <c r="X37" s="56">
        <f>+(MaestraLP3[[#This Row],[COSTO ]]-MaestraLP3[[#This Row],[COSTO OCT AL 27-10]])/MaestraLP3[[#This Row],[COSTO OCT AL 27-10]]</f>
        <v>0</v>
      </c>
      <c r="Y37" s="57" t="str">
        <f>++IF(Q37="HASTA AGOTAR STOCK","HASTA AGOTAR STOCK",IF(MaestraLP3[[#This Row],[PRECIO OCT]]=0,"NO PARA LP",IF(MaestraLP3[[#This Row],[PRECIO OCT]]=0,"INCORPORACIÓN",IF(AA37=0,"MANTIENE",IF(AA37&lt;0,"BAJA",IF(AA37&gt;0,"ALZA",""))))))</f>
        <v>NO PARA LP</v>
      </c>
      <c r="Z37" s="54">
        <v>0</v>
      </c>
      <c r="AA37" s="40" t="str">
        <f>IF(Z37=0,"INDICAR PRECIO VTA",Z37-MaestraLP3[[#This Row],[PRECIO OCT]])</f>
        <v>INDICAR PRECIO VTA</v>
      </c>
      <c r="AB37" s="56" t="str">
        <f t="shared" si="0"/>
        <v>-</v>
      </c>
      <c r="AC37" s="58">
        <f>IFERROR(MaestraLP3[[#This Row],[PRECIO]]*MaestraLP3[[#This Row],[%MG UMV]],0)</f>
        <v>0</v>
      </c>
      <c r="AD37" s="59">
        <v>6</v>
      </c>
      <c r="AE37" s="54">
        <f>IFERROR(MaestraLP3[[#This Row],[MARGEN UNITARIO]]/MaestraLP3[[#This Row],[Peso Neto UMV (KG)]],0)</f>
        <v>0</v>
      </c>
      <c r="AF37" s="38" t="s">
        <v>49</v>
      </c>
      <c r="AG37" s="38">
        <v>1</v>
      </c>
      <c r="AH37" s="56">
        <v>0</v>
      </c>
      <c r="AI37" s="56">
        <v>0</v>
      </c>
      <c r="AJ37" s="38"/>
      <c r="AK37" s="38" t="s">
        <v>49</v>
      </c>
    </row>
    <row r="38" spans="1:37" x14ac:dyDescent="0.35">
      <c r="A38" s="38" t="s">
        <v>37</v>
      </c>
      <c r="B38" s="38">
        <v>104548360</v>
      </c>
      <c r="C38" s="38" t="str">
        <f>+MaestraLP3[[#This Row],[CÓDIGO]]&amp;MaestraLP3[[#Headers],[-]]&amp;MaestraLP3[[#This Row],[UMV]]</f>
        <v>104548360-1Q</v>
      </c>
      <c r="D38" s="45" t="str">
        <f>+MaestraLP3[[#This Row],[CÓDIGO]]&amp;MaestraLP3[[#Headers],[FS00]]</f>
        <v>104548360FS00</v>
      </c>
      <c r="E38" s="38" t="s">
        <v>95</v>
      </c>
      <c r="F38" s="38" t="s">
        <v>114</v>
      </c>
      <c r="G38" s="38" t="s">
        <v>120</v>
      </c>
      <c r="H38" s="38" t="s">
        <v>121</v>
      </c>
      <c r="I38" s="38" t="s">
        <v>127</v>
      </c>
      <c r="J38" s="44" t="s">
        <v>128</v>
      </c>
      <c r="K38" s="45" t="s">
        <v>44</v>
      </c>
      <c r="L38" s="38"/>
      <c r="M38" s="38" t="str">
        <f>VLOOKUP(MaestraLP3[[#This Row],[UMV]],VALIDACIONES!J:L,3,0)</f>
        <v>Caja 1000 Unidades</v>
      </c>
      <c r="N38" s="38" t="s">
        <v>45</v>
      </c>
      <c r="O38" s="38" t="s">
        <v>46</v>
      </c>
      <c r="P38" s="54">
        <v>23000</v>
      </c>
      <c r="Q38" s="38" t="s">
        <v>73</v>
      </c>
      <c r="R38" s="55">
        <v>0</v>
      </c>
      <c r="S38" s="56">
        <f>IFERROR((MaestraLP3[[#This Row],[COSTO ]]/MaestraLP3[[#This Row],[COSTO OCT]]-1),0)</f>
        <v>0</v>
      </c>
      <c r="T38" s="55" t="s">
        <v>74</v>
      </c>
      <c r="U38" s="55" t="s">
        <v>74</v>
      </c>
      <c r="V38" s="54">
        <f>+VLOOKUP(MaestraLP3[[#This Row],[-]],'[1]BD MES'!$A:$N,14,0)</f>
        <v>23000</v>
      </c>
      <c r="W38" s="54">
        <v>23000</v>
      </c>
      <c r="X38" s="56">
        <f>+(MaestraLP3[[#This Row],[COSTO ]]-MaestraLP3[[#This Row],[COSTO OCT AL 27-10]])/MaestraLP3[[#This Row],[COSTO OCT AL 27-10]]</f>
        <v>0</v>
      </c>
      <c r="Y38" s="57" t="str">
        <f>++IF(Q38="HASTA AGOTAR STOCK","HASTA AGOTAR STOCK",IF(MaestraLP3[[#This Row],[PRECIO OCT]]=0,"NO PARA LP",IF(MaestraLP3[[#This Row],[PRECIO OCT]]=0,"INCORPORACIÓN",IF(AA38=0,"MANTIENE",IF(AA38&lt;0,"BAJA",IF(AA38&gt;0,"ALZA",""))))))</f>
        <v>NO PARA LP</v>
      </c>
      <c r="Z38" s="54">
        <v>0</v>
      </c>
      <c r="AA38" s="40" t="str">
        <f>IF(Z38=0,"INDICAR PRECIO VTA",Z38-MaestraLP3[[#This Row],[PRECIO OCT]])</f>
        <v>INDICAR PRECIO VTA</v>
      </c>
      <c r="AB38" s="56" t="str">
        <f t="shared" si="0"/>
        <v>-</v>
      </c>
      <c r="AC38" s="58">
        <f>IFERROR(MaestraLP3[[#This Row],[PRECIO]]*MaestraLP3[[#This Row],[%MG UMV]],0)</f>
        <v>0</v>
      </c>
      <c r="AD38" s="59">
        <v>2</v>
      </c>
      <c r="AE38" s="54">
        <f>IFERROR(MaestraLP3[[#This Row],[MARGEN UNITARIO]]/MaestraLP3[[#This Row],[Peso Neto UMV (KG)]],0)</f>
        <v>0</v>
      </c>
      <c r="AF38" s="38" t="s">
        <v>49</v>
      </c>
      <c r="AG38" s="38">
        <v>1</v>
      </c>
      <c r="AH38" s="56">
        <v>0</v>
      </c>
      <c r="AI38" s="56">
        <v>0</v>
      </c>
      <c r="AJ38" s="38"/>
      <c r="AK38" s="38" t="s">
        <v>49</v>
      </c>
    </row>
    <row r="39" spans="1:37" x14ac:dyDescent="0.35">
      <c r="A39" s="38" t="s">
        <v>37</v>
      </c>
      <c r="B39" s="38">
        <v>104548370</v>
      </c>
      <c r="C39" s="38" t="str">
        <f>+MaestraLP3[[#This Row],[CÓDIGO]]&amp;MaestraLP3[[#Headers],[-]]&amp;MaestraLP3[[#This Row],[UMV]]</f>
        <v>104548370-1Q</v>
      </c>
      <c r="D39" s="45" t="str">
        <f>+MaestraLP3[[#This Row],[CÓDIGO]]&amp;MaestraLP3[[#Headers],[FS00]]</f>
        <v>104548370FS00</v>
      </c>
      <c r="E39" s="38" t="s">
        <v>95</v>
      </c>
      <c r="F39" s="38" t="s">
        <v>114</v>
      </c>
      <c r="G39" s="38" t="s">
        <v>120</v>
      </c>
      <c r="H39" s="38" t="s">
        <v>121</v>
      </c>
      <c r="I39" s="38" t="s">
        <v>129</v>
      </c>
      <c r="J39" s="44" t="s">
        <v>128</v>
      </c>
      <c r="K39" s="45" t="s">
        <v>44</v>
      </c>
      <c r="L39" s="38"/>
      <c r="M39" s="38" t="str">
        <f>VLOOKUP(MaestraLP3[[#This Row],[UMV]],VALIDACIONES!J:L,3,0)</f>
        <v>Caja 1000 Unidades</v>
      </c>
      <c r="N39" s="38" t="s">
        <v>45</v>
      </c>
      <c r="O39" s="38" t="s">
        <v>46</v>
      </c>
      <c r="P39" s="54">
        <v>18000</v>
      </c>
      <c r="Q39" s="38" t="s">
        <v>73</v>
      </c>
      <c r="R39" s="55">
        <v>0</v>
      </c>
      <c r="S39" s="56">
        <f>IFERROR((MaestraLP3[[#This Row],[COSTO ]]/MaestraLP3[[#This Row],[COSTO OCT]]-1),0)</f>
        <v>0</v>
      </c>
      <c r="T39" s="55" t="s">
        <v>74</v>
      </c>
      <c r="U39" s="55" t="s">
        <v>74</v>
      </c>
      <c r="V39" s="54">
        <f>+VLOOKUP(MaestraLP3[[#This Row],[-]],'[1]BD MES'!$A:$N,14,0)</f>
        <v>18000</v>
      </c>
      <c r="W39" s="54">
        <v>18000</v>
      </c>
      <c r="X39" s="56">
        <f>+(MaestraLP3[[#This Row],[COSTO ]]-MaestraLP3[[#This Row],[COSTO OCT AL 27-10]])/MaestraLP3[[#This Row],[COSTO OCT AL 27-10]]</f>
        <v>0</v>
      </c>
      <c r="Y39" s="57" t="str">
        <f>++IF(Q39="HASTA AGOTAR STOCK","HASTA AGOTAR STOCK",IF(MaestraLP3[[#This Row],[PRECIO OCT]]=0,"NO PARA LP",IF(MaestraLP3[[#This Row],[PRECIO OCT]]=0,"INCORPORACIÓN",IF(AA39=0,"MANTIENE",IF(AA39&lt;0,"BAJA",IF(AA39&gt;0,"ALZA",""))))))</f>
        <v>NO PARA LP</v>
      </c>
      <c r="Z39" s="54">
        <v>0</v>
      </c>
      <c r="AA39" s="40" t="str">
        <f>IF(Z39=0,"INDICAR PRECIO VTA",Z39-MaestraLP3[[#This Row],[PRECIO OCT]])</f>
        <v>INDICAR PRECIO VTA</v>
      </c>
      <c r="AB39" s="56" t="str">
        <f t="shared" si="0"/>
        <v>-</v>
      </c>
      <c r="AC39" s="58">
        <f>IFERROR(MaestraLP3[[#This Row],[PRECIO]]*MaestraLP3[[#This Row],[%MG UMV]],0)</f>
        <v>0</v>
      </c>
      <c r="AD39" s="59">
        <v>2</v>
      </c>
      <c r="AE39" s="54">
        <f>IFERROR(MaestraLP3[[#This Row],[MARGEN UNITARIO]]/MaestraLP3[[#This Row],[Peso Neto UMV (KG)]],0)</f>
        <v>0</v>
      </c>
      <c r="AF39" s="38" t="s">
        <v>49</v>
      </c>
      <c r="AG39" s="38">
        <v>1</v>
      </c>
      <c r="AH39" s="56">
        <v>0</v>
      </c>
      <c r="AI39" s="56">
        <v>0</v>
      </c>
      <c r="AJ39" s="38"/>
      <c r="AK39" s="38" t="s">
        <v>49</v>
      </c>
    </row>
    <row r="40" spans="1:37" x14ac:dyDescent="0.35">
      <c r="A40" s="38" t="s">
        <v>37</v>
      </c>
      <c r="B40" s="38">
        <v>104548380</v>
      </c>
      <c r="C40" s="38" t="str">
        <f>+MaestraLP3[[#This Row],[CÓDIGO]]&amp;MaestraLP3[[#Headers],[-]]&amp;MaestraLP3[[#This Row],[UMV]]</f>
        <v>104548380-V00</v>
      </c>
      <c r="D40" s="45" t="str">
        <f>+MaestraLP3[[#This Row],[CÓDIGO]]&amp;MaestraLP3[[#Headers],[FS00]]</f>
        <v>104548380FS00</v>
      </c>
      <c r="E40" s="38" t="s">
        <v>95</v>
      </c>
      <c r="F40" s="38" t="s">
        <v>114</v>
      </c>
      <c r="G40" s="38" t="s">
        <v>120</v>
      </c>
      <c r="H40" s="38" t="s">
        <v>121</v>
      </c>
      <c r="I40" s="38" t="s">
        <v>130</v>
      </c>
      <c r="J40" s="44" t="s">
        <v>131</v>
      </c>
      <c r="K40" s="45" t="s">
        <v>44</v>
      </c>
      <c r="L40" s="38"/>
      <c r="M40" s="38" t="str">
        <f>VLOOKUP(MaestraLP3[[#This Row],[UMV]],VALIDACIONES!J:L,3,0)</f>
        <v>Caja 500 Unidades</v>
      </c>
      <c r="N40" s="38" t="s">
        <v>45</v>
      </c>
      <c r="O40" s="38" t="s">
        <v>46</v>
      </c>
      <c r="P40" s="54">
        <v>30000</v>
      </c>
      <c r="Q40" s="38" t="s">
        <v>73</v>
      </c>
      <c r="R40" s="55">
        <v>0</v>
      </c>
      <c r="S40" s="56">
        <f>IFERROR((MaestraLP3[[#This Row],[COSTO ]]/MaestraLP3[[#This Row],[COSTO OCT]]-1),0)</f>
        <v>0</v>
      </c>
      <c r="T40" s="55" t="s">
        <v>74</v>
      </c>
      <c r="U40" s="55" t="s">
        <v>74</v>
      </c>
      <c r="V40" s="54">
        <f>+VLOOKUP(MaestraLP3[[#This Row],[-]],'[1]BD MES'!$A:$N,14,0)</f>
        <v>30000</v>
      </c>
      <c r="W40" s="54">
        <v>30000</v>
      </c>
      <c r="X40" s="56">
        <f>+(MaestraLP3[[#This Row],[COSTO ]]-MaestraLP3[[#This Row],[COSTO OCT AL 27-10]])/MaestraLP3[[#This Row],[COSTO OCT AL 27-10]]</f>
        <v>0</v>
      </c>
      <c r="Y40" s="57" t="str">
        <f>++IF(Q40="HASTA AGOTAR STOCK","HASTA AGOTAR STOCK",IF(MaestraLP3[[#This Row],[PRECIO OCT]]=0,"NO PARA LP",IF(MaestraLP3[[#This Row],[PRECIO OCT]]=0,"INCORPORACIÓN",IF(AA40=0,"MANTIENE",IF(AA40&lt;0,"BAJA",IF(AA40&gt;0,"ALZA",""))))))</f>
        <v>NO PARA LP</v>
      </c>
      <c r="Z40" s="54">
        <v>0</v>
      </c>
      <c r="AA40" s="40" t="str">
        <f>IF(Z40=0,"INDICAR PRECIO VTA",Z40-MaestraLP3[[#This Row],[PRECIO OCT]])</f>
        <v>INDICAR PRECIO VTA</v>
      </c>
      <c r="AB40" s="56" t="str">
        <f t="shared" si="0"/>
        <v>-</v>
      </c>
      <c r="AC40" s="58">
        <f>IFERROR(MaestraLP3[[#This Row],[PRECIO]]*MaestraLP3[[#This Row],[%MG UMV]],0)</f>
        <v>0</v>
      </c>
      <c r="AD40" s="59">
        <v>5</v>
      </c>
      <c r="AE40" s="54">
        <f>IFERROR(MaestraLP3[[#This Row],[MARGEN UNITARIO]]/MaestraLP3[[#This Row],[Peso Neto UMV (KG)]],0)</f>
        <v>0</v>
      </c>
      <c r="AF40" s="38" t="s">
        <v>49</v>
      </c>
      <c r="AG40" s="38">
        <v>1</v>
      </c>
      <c r="AH40" s="56">
        <v>0</v>
      </c>
      <c r="AI40" s="56">
        <v>0</v>
      </c>
      <c r="AJ40" s="38"/>
      <c r="AK40" s="38" t="s">
        <v>49</v>
      </c>
    </row>
    <row r="41" spans="1:37" x14ac:dyDescent="0.35">
      <c r="A41" s="38" t="s">
        <v>37</v>
      </c>
      <c r="B41" s="38">
        <v>104541910</v>
      </c>
      <c r="C41" s="38" t="str">
        <f>+MaestraLP3[[#This Row],[CÓDIGO]]&amp;MaestraLP3[[#Headers],[-]]&amp;MaestraLP3[[#This Row],[UMV]]</f>
        <v>104541910-1Q</v>
      </c>
      <c r="D41" s="45" t="str">
        <f>+MaestraLP3[[#This Row],[CÓDIGO]]&amp;MaestraLP3[[#Headers],[FS00]]</f>
        <v>104541910FS00</v>
      </c>
      <c r="E41" s="38" t="s">
        <v>95</v>
      </c>
      <c r="F41" s="38" t="s">
        <v>114</v>
      </c>
      <c r="G41" s="38" t="s">
        <v>120</v>
      </c>
      <c r="H41" s="38" t="s">
        <v>121</v>
      </c>
      <c r="I41" s="38" t="s">
        <v>132</v>
      </c>
      <c r="J41" s="44" t="s">
        <v>128</v>
      </c>
      <c r="K41" s="45" t="s">
        <v>44</v>
      </c>
      <c r="L41" s="38"/>
      <c r="M41" s="38" t="str">
        <f>VLOOKUP(MaestraLP3[[#This Row],[UMV]],VALIDACIONES!J:L,3,0)</f>
        <v>Caja 1000 Unidades</v>
      </c>
      <c r="N41" s="38" t="s">
        <v>45</v>
      </c>
      <c r="O41" s="38" t="s">
        <v>46</v>
      </c>
      <c r="P41" s="54">
        <v>60000</v>
      </c>
      <c r="Q41" s="38" t="s">
        <v>73</v>
      </c>
      <c r="R41" s="54">
        <v>0</v>
      </c>
      <c r="S41" s="56">
        <f>IFERROR((MaestraLP3[[#This Row],[COSTO ]]/MaestraLP3[[#This Row],[COSTO OCT]]-1),0)</f>
        <v>0</v>
      </c>
      <c r="T41" s="55" t="s">
        <v>74</v>
      </c>
      <c r="U41" s="55" t="s">
        <v>74</v>
      </c>
      <c r="V41" s="54">
        <f>+VLOOKUP(MaestraLP3[[#This Row],[-]],'[1]BD MES'!$A:$N,14,0)</f>
        <v>60000</v>
      </c>
      <c r="W41" s="54">
        <v>60000</v>
      </c>
      <c r="X41" s="56">
        <f>+(MaestraLP3[[#This Row],[COSTO ]]-MaestraLP3[[#This Row],[COSTO OCT AL 27-10]])/MaestraLP3[[#This Row],[COSTO OCT AL 27-10]]</f>
        <v>0</v>
      </c>
      <c r="Y41" s="57" t="str">
        <f>++IF(Q41="HASTA AGOTAR STOCK","HASTA AGOTAR STOCK",IF(MaestraLP3[[#This Row],[PRECIO OCT]]=0,"NO PARA LP",IF(MaestraLP3[[#This Row],[PRECIO OCT]]=0,"INCORPORACIÓN",IF(AA41=0,"MANTIENE",IF(AA41&lt;0,"BAJA",IF(AA41&gt;0,"ALZA",""))))))</f>
        <v>NO PARA LP</v>
      </c>
      <c r="Z41" s="54">
        <v>0</v>
      </c>
      <c r="AA41" s="40" t="str">
        <f>IF(Z41=0,"INDICAR PRECIO VTA",Z41-MaestraLP3[[#This Row],[PRECIO OCT]])</f>
        <v>INDICAR PRECIO VTA</v>
      </c>
      <c r="AB41" s="56" t="str">
        <f t="shared" si="0"/>
        <v>-</v>
      </c>
      <c r="AC41" s="58">
        <f>IFERROR(MaestraLP3[[#This Row],[PRECIO]]*MaestraLP3[[#This Row],[%MG UMV]],0)</f>
        <v>0</v>
      </c>
      <c r="AD41" s="59">
        <v>14</v>
      </c>
      <c r="AE41" s="54">
        <f>IFERROR(MaestraLP3[[#This Row],[MARGEN UNITARIO]]/MaestraLP3[[#This Row],[Peso Neto UMV (KG)]],0)</f>
        <v>0</v>
      </c>
      <c r="AF41" s="38" t="s">
        <v>49</v>
      </c>
      <c r="AG41" s="38">
        <v>1</v>
      </c>
      <c r="AH41" s="56">
        <v>0</v>
      </c>
      <c r="AI41" s="56">
        <v>0</v>
      </c>
      <c r="AJ41" s="38" t="s">
        <v>50</v>
      </c>
      <c r="AK41" s="38" t="s">
        <v>49</v>
      </c>
    </row>
    <row r="42" spans="1:37" x14ac:dyDescent="0.35">
      <c r="A42" s="38" t="s">
        <v>37</v>
      </c>
      <c r="B42" s="38">
        <v>104541920</v>
      </c>
      <c r="C42" s="38" t="str">
        <f>+MaestraLP3[[#This Row],[CÓDIGO]]&amp;MaestraLP3[[#Headers],[-]]&amp;MaestraLP3[[#This Row],[UMV]]</f>
        <v>104541920-V00</v>
      </c>
      <c r="D42" s="45" t="str">
        <f>+MaestraLP3[[#This Row],[CÓDIGO]]&amp;MaestraLP3[[#Headers],[FS00]]</f>
        <v>104541920FS00</v>
      </c>
      <c r="E42" s="38" t="s">
        <v>95</v>
      </c>
      <c r="F42" s="38" t="s">
        <v>114</v>
      </c>
      <c r="G42" s="38" t="s">
        <v>120</v>
      </c>
      <c r="H42" s="38" t="s">
        <v>121</v>
      </c>
      <c r="I42" s="38" t="s">
        <v>133</v>
      </c>
      <c r="J42" s="44" t="s">
        <v>131</v>
      </c>
      <c r="K42" s="45" t="s">
        <v>44</v>
      </c>
      <c r="L42" s="38"/>
      <c r="M42" s="38" t="str">
        <f>VLOOKUP(MaestraLP3[[#This Row],[UMV]],VALIDACIONES!J:L,3,0)</f>
        <v>Caja 500 Unidades</v>
      </c>
      <c r="N42" s="38" t="s">
        <v>45</v>
      </c>
      <c r="O42" s="38" t="s">
        <v>46</v>
      </c>
      <c r="P42" s="54">
        <v>52500</v>
      </c>
      <c r="Q42" s="38" t="s">
        <v>73</v>
      </c>
      <c r="R42" s="54">
        <v>0</v>
      </c>
      <c r="S42" s="56">
        <f>IFERROR((MaestraLP3[[#This Row],[COSTO ]]/MaestraLP3[[#This Row],[COSTO OCT]]-1),0)</f>
        <v>0</v>
      </c>
      <c r="T42" s="55" t="s">
        <v>74</v>
      </c>
      <c r="U42" s="55" t="s">
        <v>74</v>
      </c>
      <c r="V42" s="54">
        <f>+VLOOKUP(MaestraLP3[[#This Row],[-]],'[1]BD MES'!$A:$N,14,0)</f>
        <v>52500</v>
      </c>
      <c r="W42" s="54">
        <v>52500</v>
      </c>
      <c r="X42" s="56">
        <f>+(MaestraLP3[[#This Row],[COSTO ]]-MaestraLP3[[#This Row],[COSTO OCT AL 27-10]])/MaestraLP3[[#This Row],[COSTO OCT AL 27-10]]</f>
        <v>0</v>
      </c>
      <c r="Y42" s="57" t="str">
        <f>++IF(Q42="HASTA AGOTAR STOCK","HASTA AGOTAR STOCK",IF(MaestraLP3[[#This Row],[PRECIO OCT]]=0,"NO PARA LP",IF(MaestraLP3[[#This Row],[PRECIO OCT]]=0,"INCORPORACIÓN",IF(AA42=0,"MANTIENE",IF(AA42&lt;0,"BAJA",IF(AA42&gt;0,"ALZA",""))))))</f>
        <v>NO PARA LP</v>
      </c>
      <c r="Z42" s="54">
        <v>0</v>
      </c>
      <c r="AA42" s="40" t="str">
        <f>IF(Z42=0,"INDICAR PRECIO VTA",Z42-MaestraLP3[[#This Row],[PRECIO OCT]])</f>
        <v>INDICAR PRECIO VTA</v>
      </c>
      <c r="AB42" s="56" t="str">
        <f t="shared" si="0"/>
        <v>-</v>
      </c>
      <c r="AC42" s="58">
        <f>IFERROR(MaestraLP3[[#This Row],[PRECIO]]*MaestraLP3[[#This Row],[%MG UMV]],0)</f>
        <v>0</v>
      </c>
      <c r="AD42" s="59">
        <v>8.5</v>
      </c>
      <c r="AE42" s="54">
        <f>IFERROR(MaestraLP3[[#This Row],[MARGEN UNITARIO]]/MaestraLP3[[#This Row],[Peso Neto UMV (KG)]],0)</f>
        <v>0</v>
      </c>
      <c r="AF42" s="38" t="s">
        <v>49</v>
      </c>
      <c r="AG42" s="38">
        <v>1</v>
      </c>
      <c r="AH42" s="56">
        <v>0</v>
      </c>
      <c r="AI42" s="56">
        <v>0</v>
      </c>
      <c r="AJ42" s="38" t="s">
        <v>50</v>
      </c>
      <c r="AK42" s="38" t="s">
        <v>49</v>
      </c>
    </row>
    <row r="43" spans="1:37" x14ac:dyDescent="0.35">
      <c r="A43" s="38" t="s">
        <v>37</v>
      </c>
      <c r="B43" s="38">
        <v>104541900</v>
      </c>
      <c r="C43" s="38" t="str">
        <f>+MaestraLP3[[#This Row],[CÓDIGO]]&amp;MaestraLP3[[#Headers],[-]]&amp;MaestraLP3[[#This Row],[UMV]]</f>
        <v>104541900-1Q</v>
      </c>
      <c r="D43" s="45" t="str">
        <f>+MaestraLP3[[#This Row],[CÓDIGO]]&amp;MaestraLP3[[#Headers],[FS00]]</f>
        <v>104541900FS00</v>
      </c>
      <c r="E43" s="38" t="s">
        <v>95</v>
      </c>
      <c r="F43" s="38" t="s">
        <v>114</v>
      </c>
      <c r="G43" s="38" t="s">
        <v>120</v>
      </c>
      <c r="H43" s="38" t="s">
        <v>121</v>
      </c>
      <c r="I43" s="38" t="s">
        <v>134</v>
      </c>
      <c r="J43" s="44" t="s">
        <v>128</v>
      </c>
      <c r="K43" s="45" t="s">
        <v>44</v>
      </c>
      <c r="L43" s="38"/>
      <c r="M43" s="38" t="str">
        <f>VLOOKUP(MaestraLP3[[#This Row],[UMV]],VALIDACIONES!J:L,3,0)</f>
        <v>Caja 1000 Unidades</v>
      </c>
      <c r="N43" s="38" t="s">
        <v>45</v>
      </c>
      <c r="O43" s="38" t="s">
        <v>46</v>
      </c>
      <c r="P43" s="54">
        <v>62000</v>
      </c>
      <c r="Q43" s="38" t="s">
        <v>73</v>
      </c>
      <c r="R43" s="54">
        <v>0</v>
      </c>
      <c r="S43" s="56">
        <f>IFERROR((MaestraLP3[[#This Row],[COSTO ]]/MaestraLP3[[#This Row],[COSTO OCT]]-1),0)</f>
        <v>0</v>
      </c>
      <c r="T43" s="55" t="s">
        <v>74</v>
      </c>
      <c r="U43" s="55" t="s">
        <v>74</v>
      </c>
      <c r="V43" s="54">
        <f>+VLOOKUP(MaestraLP3[[#This Row],[-]],'[1]BD MES'!$A:$N,14,0)</f>
        <v>62000</v>
      </c>
      <c r="W43" s="54">
        <v>62000</v>
      </c>
      <c r="X43" s="56">
        <f>+(MaestraLP3[[#This Row],[COSTO ]]-MaestraLP3[[#This Row],[COSTO OCT AL 27-10]])/MaestraLP3[[#This Row],[COSTO OCT AL 27-10]]</f>
        <v>0</v>
      </c>
      <c r="Y43" s="57" t="str">
        <f>++IF(Q43="HASTA AGOTAR STOCK","HASTA AGOTAR STOCK",IF(MaestraLP3[[#This Row],[PRECIO OCT]]=0,"NO PARA LP",IF(MaestraLP3[[#This Row],[PRECIO OCT]]=0,"INCORPORACIÓN",IF(AA43=0,"MANTIENE",IF(AA43&lt;0,"BAJA",IF(AA43&gt;0,"ALZA",""))))))</f>
        <v>NO PARA LP</v>
      </c>
      <c r="Z43" s="54">
        <v>0</v>
      </c>
      <c r="AA43" s="40" t="str">
        <f>IF(Z43=0,"INDICAR PRECIO VTA",Z43-MaestraLP3[[#This Row],[PRECIO OCT]])</f>
        <v>INDICAR PRECIO VTA</v>
      </c>
      <c r="AB43" s="56" t="str">
        <f t="shared" si="0"/>
        <v>-</v>
      </c>
      <c r="AC43" s="58">
        <f>IFERROR(MaestraLP3[[#This Row],[PRECIO]]*MaestraLP3[[#This Row],[%MG UMV]],0)</f>
        <v>0</v>
      </c>
      <c r="AD43" s="59">
        <v>10</v>
      </c>
      <c r="AE43" s="54">
        <f>IFERROR(MaestraLP3[[#This Row],[MARGEN UNITARIO]]/MaestraLP3[[#This Row],[Peso Neto UMV (KG)]],0)</f>
        <v>0</v>
      </c>
      <c r="AF43" s="38" t="s">
        <v>49</v>
      </c>
      <c r="AG43" s="38">
        <v>1</v>
      </c>
      <c r="AH43" s="56">
        <v>0</v>
      </c>
      <c r="AI43" s="56">
        <v>0</v>
      </c>
      <c r="AJ43" s="38" t="s">
        <v>50</v>
      </c>
      <c r="AK43" s="38" t="s">
        <v>49</v>
      </c>
    </row>
    <row r="44" spans="1:37" x14ac:dyDescent="0.35">
      <c r="A44" s="38" t="s">
        <v>37</v>
      </c>
      <c r="B44" s="38">
        <v>104542540</v>
      </c>
      <c r="C44" s="38" t="str">
        <f>+MaestraLP3[[#This Row],[CÓDIGO]]&amp;MaestraLP3[[#Headers],[-]]&amp;MaestraLP3[[#This Row],[UMV]]</f>
        <v>104542540-1Q</v>
      </c>
      <c r="D44" s="45" t="str">
        <f>+MaestraLP3[[#This Row],[CÓDIGO]]&amp;MaestraLP3[[#Headers],[FS00]]</f>
        <v>104542540FS00</v>
      </c>
      <c r="E44" s="38" t="s">
        <v>95</v>
      </c>
      <c r="F44" s="38" t="s">
        <v>114</v>
      </c>
      <c r="G44" s="38" t="s">
        <v>120</v>
      </c>
      <c r="H44" s="38" t="s">
        <v>121</v>
      </c>
      <c r="I44" s="38" t="s">
        <v>135</v>
      </c>
      <c r="J44" s="44" t="s">
        <v>128</v>
      </c>
      <c r="K44" s="45" t="s">
        <v>44</v>
      </c>
      <c r="L44" s="38"/>
      <c r="M44" s="38" t="str">
        <f>VLOOKUP(MaestraLP3[[#This Row],[UMV]],VALIDACIONES!J:L,3,0)</f>
        <v>Caja 1000 Unidades</v>
      </c>
      <c r="N44" s="38" t="s">
        <v>45</v>
      </c>
      <c r="O44" s="38" t="s">
        <v>46</v>
      </c>
      <c r="P44" s="54">
        <v>44000</v>
      </c>
      <c r="Q44" s="38" t="s">
        <v>73</v>
      </c>
      <c r="R44" s="54">
        <v>0</v>
      </c>
      <c r="S44" s="56">
        <f>IFERROR((MaestraLP3[[#This Row],[COSTO ]]/MaestraLP3[[#This Row],[COSTO OCT]]-1),0)</f>
        <v>0</v>
      </c>
      <c r="T44" s="55" t="s">
        <v>74</v>
      </c>
      <c r="U44" s="55" t="s">
        <v>74</v>
      </c>
      <c r="V44" s="54">
        <f>+VLOOKUP(MaestraLP3[[#This Row],[-]],'[1]BD MES'!$A:$N,14,0)</f>
        <v>44000</v>
      </c>
      <c r="W44" s="54">
        <v>44000</v>
      </c>
      <c r="X44" s="56">
        <f>+(MaestraLP3[[#This Row],[COSTO ]]-MaestraLP3[[#This Row],[COSTO OCT AL 27-10]])/MaestraLP3[[#This Row],[COSTO OCT AL 27-10]]</f>
        <v>0</v>
      </c>
      <c r="Y44" s="57" t="str">
        <f>++IF(Q44="HASTA AGOTAR STOCK","HASTA AGOTAR STOCK",IF(MaestraLP3[[#This Row],[PRECIO OCT]]=0,"NO PARA LP",IF(MaestraLP3[[#This Row],[PRECIO OCT]]=0,"INCORPORACIÓN",IF(AA44=0,"MANTIENE",IF(AA44&lt;0,"BAJA",IF(AA44&gt;0,"ALZA",""))))))</f>
        <v>NO PARA LP</v>
      </c>
      <c r="Z44" s="54">
        <v>0</v>
      </c>
      <c r="AA44" s="40" t="str">
        <f>IF(Z44=0,"INDICAR PRECIO VTA",Z44-MaestraLP3[[#This Row],[PRECIO OCT]])</f>
        <v>INDICAR PRECIO VTA</v>
      </c>
      <c r="AB44" s="56" t="str">
        <f t="shared" si="0"/>
        <v>-</v>
      </c>
      <c r="AC44" s="58">
        <f>IFERROR(MaestraLP3[[#This Row],[PRECIO]]*MaestraLP3[[#This Row],[%MG UMV]],0)</f>
        <v>0</v>
      </c>
      <c r="AD44" s="59">
        <v>6</v>
      </c>
      <c r="AE44" s="54">
        <f>IFERROR(MaestraLP3[[#This Row],[MARGEN UNITARIO]]/MaestraLP3[[#This Row],[Peso Neto UMV (KG)]],0)</f>
        <v>0</v>
      </c>
      <c r="AF44" s="38" t="s">
        <v>49</v>
      </c>
      <c r="AG44" s="38">
        <v>1</v>
      </c>
      <c r="AH44" s="56">
        <v>0</v>
      </c>
      <c r="AI44" s="56">
        <v>0</v>
      </c>
      <c r="AJ44" s="38"/>
      <c r="AK44" s="38" t="s">
        <v>49</v>
      </c>
    </row>
    <row r="45" spans="1:37" x14ac:dyDescent="0.35">
      <c r="A45" s="38" t="s">
        <v>37</v>
      </c>
      <c r="B45" s="38">
        <v>104548330</v>
      </c>
      <c r="C45" s="38" t="str">
        <f>+MaestraLP3[[#This Row],[CÓDIGO]]&amp;MaestraLP3[[#Headers],[-]]&amp;MaestraLP3[[#This Row],[UMV]]</f>
        <v>104548330-X00</v>
      </c>
      <c r="D45" s="45" t="str">
        <f>+MaestraLP3[[#This Row],[CÓDIGO]]&amp;MaestraLP3[[#Headers],[FS00]]</f>
        <v>104548330FS00</v>
      </c>
      <c r="E45" s="38" t="s">
        <v>95</v>
      </c>
      <c r="F45" s="38" t="s">
        <v>114</v>
      </c>
      <c r="G45" s="38" t="s">
        <v>120</v>
      </c>
      <c r="H45" s="38" t="s">
        <v>121</v>
      </c>
      <c r="I45" s="38" t="s">
        <v>136</v>
      </c>
      <c r="J45" s="44" t="s">
        <v>125</v>
      </c>
      <c r="K45" s="45" t="s">
        <v>44</v>
      </c>
      <c r="L45" s="38"/>
      <c r="M45" s="38" t="str">
        <f>VLOOKUP(MaestraLP3[[#This Row],[UMV]],VALIDACIONES!J:L,3,0)</f>
        <v>Caja 300 Unidades</v>
      </c>
      <c r="N45" s="38" t="s">
        <v>45</v>
      </c>
      <c r="O45" s="38" t="s">
        <v>46</v>
      </c>
      <c r="P45" s="54">
        <v>22200</v>
      </c>
      <c r="Q45" s="38" t="s">
        <v>73</v>
      </c>
      <c r="R45" s="55">
        <v>0</v>
      </c>
      <c r="S45" s="56">
        <f>IFERROR((MaestraLP3[[#This Row],[COSTO ]]/MaestraLP3[[#This Row],[COSTO OCT]]-1),0)</f>
        <v>0</v>
      </c>
      <c r="T45" s="55" t="s">
        <v>74</v>
      </c>
      <c r="U45" s="55" t="s">
        <v>74</v>
      </c>
      <c r="V45" s="54">
        <f>+VLOOKUP(MaestraLP3[[#This Row],[-]],'[1]BD MES'!$A:$N,14,0)</f>
        <v>22200</v>
      </c>
      <c r="W45" s="54">
        <v>22200</v>
      </c>
      <c r="X45" s="56">
        <f>+(MaestraLP3[[#This Row],[COSTO ]]-MaestraLP3[[#This Row],[COSTO OCT AL 27-10]])/MaestraLP3[[#This Row],[COSTO OCT AL 27-10]]</f>
        <v>0</v>
      </c>
      <c r="Y45" s="57" t="str">
        <f>++IF(Q45="HASTA AGOTAR STOCK","HASTA AGOTAR STOCK",IF(MaestraLP3[[#This Row],[PRECIO OCT]]=0,"NO PARA LP",IF(MaestraLP3[[#This Row],[PRECIO OCT]]=0,"INCORPORACIÓN",IF(AA45=0,"MANTIENE",IF(AA45&lt;0,"BAJA",IF(AA45&gt;0,"ALZA",""))))))</f>
        <v>NO PARA LP</v>
      </c>
      <c r="Z45" s="54">
        <v>0</v>
      </c>
      <c r="AA45" s="40" t="str">
        <f>IF(Z45=0,"INDICAR PRECIO VTA",Z45-MaestraLP3[[#This Row],[PRECIO OCT]])</f>
        <v>INDICAR PRECIO VTA</v>
      </c>
      <c r="AB45" s="56" t="str">
        <f t="shared" si="0"/>
        <v>-</v>
      </c>
      <c r="AC45" s="58">
        <f>IFERROR(MaestraLP3[[#This Row],[PRECIO]]*MaestraLP3[[#This Row],[%MG UMV]],0)</f>
        <v>0</v>
      </c>
      <c r="AD45" s="59">
        <v>3</v>
      </c>
      <c r="AE45" s="54">
        <f>IFERROR(MaestraLP3[[#This Row],[MARGEN UNITARIO]]/MaestraLP3[[#This Row],[Peso Neto UMV (KG)]],0)</f>
        <v>0</v>
      </c>
      <c r="AF45" s="38" t="s">
        <v>49</v>
      </c>
      <c r="AG45" s="38">
        <v>1</v>
      </c>
      <c r="AH45" s="56">
        <v>0</v>
      </c>
      <c r="AI45" s="56">
        <v>0</v>
      </c>
      <c r="AJ45" s="38"/>
      <c r="AK45" s="38" t="s">
        <v>49</v>
      </c>
    </row>
    <row r="46" spans="1:37" x14ac:dyDescent="0.35">
      <c r="A46" s="38" t="s">
        <v>37</v>
      </c>
      <c r="B46" s="38">
        <v>104548390</v>
      </c>
      <c r="C46" s="38" t="str">
        <f>+MaestraLP3[[#This Row],[CÓDIGO]]&amp;MaestraLP3[[#Headers],[-]]&amp;MaestraLP3[[#This Row],[UMV]]</f>
        <v>104548390-X00</v>
      </c>
      <c r="D46" s="45" t="str">
        <f>+MaestraLP3[[#This Row],[CÓDIGO]]&amp;MaestraLP3[[#Headers],[FS00]]</f>
        <v>104548390FS00</v>
      </c>
      <c r="E46" s="38" t="s">
        <v>95</v>
      </c>
      <c r="F46" s="38" t="s">
        <v>114</v>
      </c>
      <c r="G46" s="38" t="s">
        <v>120</v>
      </c>
      <c r="H46" s="38" t="s">
        <v>121</v>
      </c>
      <c r="I46" s="38" t="s">
        <v>137</v>
      </c>
      <c r="J46" s="44" t="s">
        <v>125</v>
      </c>
      <c r="K46" s="45" t="s">
        <v>44</v>
      </c>
      <c r="L46" s="38"/>
      <c r="M46" s="38" t="str">
        <f>VLOOKUP(MaestraLP3[[#This Row],[UMV]],VALIDACIONES!J:L,3,0)</f>
        <v>Caja 300 Unidades</v>
      </c>
      <c r="N46" s="38" t="s">
        <v>45</v>
      </c>
      <c r="O46" s="38" t="s">
        <v>46</v>
      </c>
      <c r="P46" s="54">
        <v>14700</v>
      </c>
      <c r="Q46" s="38" t="s">
        <v>73</v>
      </c>
      <c r="R46" s="55">
        <v>0</v>
      </c>
      <c r="S46" s="56">
        <f>IFERROR((MaestraLP3[[#This Row],[COSTO ]]/MaestraLP3[[#This Row],[COSTO OCT]]-1),0)</f>
        <v>0</v>
      </c>
      <c r="T46" s="55" t="s">
        <v>74</v>
      </c>
      <c r="U46" s="55" t="s">
        <v>74</v>
      </c>
      <c r="V46" s="54">
        <f>+VLOOKUP(MaestraLP3[[#This Row],[-]],'[1]BD MES'!$A:$N,14,0)</f>
        <v>14700</v>
      </c>
      <c r="W46" s="54">
        <v>14700</v>
      </c>
      <c r="X46" s="56">
        <f>+(MaestraLP3[[#This Row],[COSTO ]]-MaestraLP3[[#This Row],[COSTO OCT AL 27-10]])/MaestraLP3[[#This Row],[COSTO OCT AL 27-10]]</f>
        <v>0</v>
      </c>
      <c r="Y46" s="57" t="str">
        <f>++IF(Q46="HASTA AGOTAR STOCK","HASTA AGOTAR STOCK",IF(MaestraLP3[[#This Row],[PRECIO OCT]]=0,"NO PARA LP",IF(MaestraLP3[[#This Row],[PRECIO OCT]]=0,"INCORPORACIÓN",IF(AA46=0,"MANTIENE",IF(AA46&lt;0,"BAJA",IF(AA46&gt;0,"ALZA",""))))))</f>
        <v>NO PARA LP</v>
      </c>
      <c r="Z46" s="54">
        <v>0</v>
      </c>
      <c r="AA46" s="40" t="str">
        <f>IF(Z46=0,"INDICAR PRECIO VTA",Z46-MaestraLP3[[#This Row],[PRECIO OCT]])</f>
        <v>INDICAR PRECIO VTA</v>
      </c>
      <c r="AB46" s="56" t="str">
        <f t="shared" si="0"/>
        <v>-</v>
      </c>
      <c r="AC46" s="58">
        <f>IFERROR(MaestraLP3[[#This Row],[PRECIO]]*MaestraLP3[[#This Row],[%MG UMV]],0)</f>
        <v>0</v>
      </c>
      <c r="AD46" s="59">
        <v>3</v>
      </c>
      <c r="AE46" s="54">
        <f>IFERROR(MaestraLP3[[#This Row],[MARGEN UNITARIO]]/MaestraLP3[[#This Row],[Peso Neto UMV (KG)]],0)</f>
        <v>0</v>
      </c>
      <c r="AF46" s="38" t="s">
        <v>49</v>
      </c>
      <c r="AG46" s="38">
        <v>1</v>
      </c>
      <c r="AH46" s="56">
        <v>0</v>
      </c>
      <c r="AI46" s="56">
        <v>0</v>
      </c>
      <c r="AJ46" s="38"/>
      <c r="AK46" s="38" t="s">
        <v>49</v>
      </c>
    </row>
    <row r="47" spans="1:37" x14ac:dyDescent="0.35">
      <c r="A47" s="38" t="s">
        <v>37</v>
      </c>
      <c r="B47" s="38">
        <v>104542950</v>
      </c>
      <c r="C47" s="38" t="str">
        <f>+MaestraLP3[[#This Row],[CÓDIGO]]&amp;MaestraLP3[[#Headers],[-]]&amp;MaestraLP3[[#This Row],[UMV]]</f>
        <v>104542950-1Q</v>
      </c>
      <c r="D47" s="45" t="str">
        <f>+MaestraLP3[[#This Row],[CÓDIGO]]&amp;MaestraLP3[[#Headers],[FS00]]</f>
        <v>104542950FS00</v>
      </c>
      <c r="E47" s="38" t="s">
        <v>95</v>
      </c>
      <c r="F47" s="38" t="s">
        <v>114</v>
      </c>
      <c r="G47" s="38" t="s">
        <v>120</v>
      </c>
      <c r="H47" s="38" t="s">
        <v>121</v>
      </c>
      <c r="I47" s="38" t="s">
        <v>138</v>
      </c>
      <c r="J47" s="44" t="s">
        <v>128</v>
      </c>
      <c r="K47" s="45" t="s">
        <v>44</v>
      </c>
      <c r="L47" s="38"/>
      <c r="M47" s="38" t="str">
        <f>VLOOKUP(MaestraLP3[[#This Row],[UMV]],VALIDACIONES!J:L,3,0)</f>
        <v>Caja 1000 Unidades</v>
      </c>
      <c r="N47" s="38" t="s">
        <v>45</v>
      </c>
      <c r="O47" s="38" t="s">
        <v>46</v>
      </c>
      <c r="P47" s="54">
        <v>37100</v>
      </c>
      <c r="Q47" s="38" t="s">
        <v>73</v>
      </c>
      <c r="R47" s="54">
        <v>0</v>
      </c>
      <c r="S47" s="56">
        <f>IFERROR((MaestraLP3[[#This Row],[COSTO ]]/MaestraLP3[[#This Row],[COSTO OCT]]-1),0)</f>
        <v>0</v>
      </c>
      <c r="T47" s="55" t="s">
        <v>74</v>
      </c>
      <c r="U47" s="55" t="s">
        <v>74</v>
      </c>
      <c r="V47" s="54">
        <f>+VLOOKUP(MaestraLP3[[#This Row],[-]],'[1]BD MES'!$A:$N,14,0)</f>
        <v>37100</v>
      </c>
      <c r="W47" s="54">
        <v>37100</v>
      </c>
      <c r="X47" s="56">
        <f>+(MaestraLP3[[#This Row],[COSTO ]]-MaestraLP3[[#This Row],[COSTO OCT AL 27-10]])/MaestraLP3[[#This Row],[COSTO OCT AL 27-10]]</f>
        <v>0</v>
      </c>
      <c r="Y47" s="57" t="str">
        <f>++IF(Q47="HASTA AGOTAR STOCK","HASTA AGOTAR STOCK",IF(MaestraLP3[[#This Row],[PRECIO OCT]]=0,"NO PARA LP",IF(MaestraLP3[[#This Row],[PRECIO OCT]]=0,"INCORPORACIÓN",IF(AA47=0,"MANTIENE",IF(AA47&lt;0,"BAJA",IF(AA47&gt;0,"ALZA",""))))))</f>
        <v>NO PARA LP</v>
      </c>
      <c r="Z47" s="54">
        <v>0</v>
      </c>
      <c r="AA47" s="40" t="str">
        <f>IF(Z47=0,"INDICAR PRECIO VTA",Z47-MaestraLP3[[#This Row],[PRECIO OCT]])</f>
        <v>INDICAR PRECIO VTA</v>
      </c>
      <c r="AB47" s="56" t="str">
        <f t="shared" si="0"/>
        <v>-</v>
      </c>
      <c r="AC47" s="58">
        <f>IFERROR(MaestraLP3[[#This Row],[PRECIO]]*MaestraLP3[[#This Row],[%MG UMV]],0)</f>
        <v>0</v>
      </c>
      <c r="AD47" s="59">
        <v>4</v>
      </c>
      <c r="AE47" s="54">
        <f>IFERROR(MaestraLP3[[#This Row],[MARGEN UNITARIO]]/MaestraLP3[[#This Row],[Peso Neto UMV (KG)]],0)</f>
        <v>0</v>
      </c>
      <c r="AF47" s="38" t="s">
        <v>49</v>
      </c>
      <c r="AG47" s="38">
        <v>1</v>
      </c>
      <c r="AH47" s="56">
        <v>6.9999999999999993E-2</v>
      </c>
      <c r="AI47" s="56">
        <v>9.9999999999999992E-2</v>
      </c>
      <c r="AJ47" s="38" t="s">
        <v>50</v>
      </c>
      <c r="AK47" s="38" t="s">
        <v>49</v>
      </c>
    </row>
    <row r="48" spans="1:37" x14ac:dyDescent="0.35">
      <c r="A48" s="38" t="s">
        <v>37</v>
      </c>
      <c r="B48" s="38">
        <v>104542960</v>
      </c>
      <c r="C48" s="38" t="str">
        <f>+MaestraLP3[[#This Row],[CÓDIGO]]&amp;MaestraLP3[[#Headers],[-]]&amp;MaestraLP3[[#This Row],[UMV]]</f>
        <v>104542960-1Q</v>
      </c>
      <c r="D48" s="45" t="str">
        <f>+MaestraLP3[[#This Row],[CÓDIGO]]&amp;MaestraLP3[[#Headers],[FS00]]</f>
        <v>104542960FS00</v>
      </c>
      <c r="E48" s="38" t="s">
        <v>95</v>
      </c>
      <c r="F48" s="38" t="s">
        <v>114</v>
      </c>
      <c r="G48" s="38" t="s">
        <v>120</v>
      </c>
      <c r="H48" s="38" t="s">
        <v>121</v>
      </c>
      <c r="I48" s="38" t="s">
        <v>139</v>
      </c>
      <c r="J48" s="44" t="s">
        <v>128</v>
      </c>
      <c r="K48" s="45" t="s">
        <v>44</v>
      </c>
      <c r="L48" s="38"/>
      <c r="M48" s="38" t="str">
        <f>VLOOKUP(MaestraLP3[[#This Row],[UMV]],VALIDACIONES!J:L,3,0)</f>
        <v>Caja 1000 Unidades</v>
      </c>
      <c r="N48" s="38" t="s">
        <v>45</v>
      </c>
      <c r="O48" s="38" t="s">
        <v>46</v>
      </c>
      <c r="P48" s="54">
        <v>33300</v>
      </c>
      <c r="Q48" s="38" t="s">
        <v>73</v>
      </c>
      <c r="R48" s="54">
        <v>0</v>
      </c>
      <c r="S48" s="56">
        <f>IFERROR((MaestraLP3[[#This Row],[COSTO ]]/MaestraLP3[[#This Row],[COSTO OCT]]-1),0)</f>
        <v>0</v>
      </c>
      <c r="T48" s="55" t="s">
        <v>74</v>
      </c>
      <c r="U48" s="55" t="s">
        <v>74</v>
      </c>
      <c r="V48" s="54">
        <f>+VLOOKUP(MaestraLP3[[#This Row],[-]],'[1]BD MES'!$A:$N,14,0)</f>
        <v>33300</v>
      </c>
      <c r="W48" s="54">
        <v>33300</v>
      </c>
      <c r="X48" s="56">
        <f>+(MaestraLP3[[#This Row],[COSTO ]]-MaestraLP3[[#This Row],[COSTO OCT AL 27-10]])/MaestraLP3[[#This Row],[COSTO OCT AL 27-10]]</f>
        <v>0</v>
      </c>
      <c r="Y48" s="57" t="str">
        <f>++IF(Q48="HASTA AGOTAR STOCK","HASTA AGOTAR STOCK",IF(MaestraLP3[[#This Row],[PRECIO OCT]]=0,"NO PARA LP",IF(MaestraLP3[[#This Row],[PRECIO OCT]]=0,"INCORPORACIÓN",IF(AA48=0,"MANTIENE",IF(AA48&lt;0,"BAJA",IF(AA48&gt;0,"ALZA",""))))))</f>
        <v>NO PARA LP</v>
      </c>
      <c r="Z48" s="54">
        <v>0</v>
      </c>
      <c r="AA48" s="40" t="str">
        <f>IF(Z48=0,"INDICAR PRECIO VTA",Z48-MaestraLP3[[#This Row],[PRECIO OCT]])</f>
        <v>INDICAR PRECIO VTA</v>
      </c>
      <c r="AB48" s="56" t="str">
        <f t="shared" si="0"/>
        <v>-</v>
      </c>
      <c r="AC48" s="58">
        <f>IFERROR(MaestraLP3[[#This Row],[PRECIO]]*MaestraLP3[[#This Row],[%MG UMV]],0)</f>
        <v>0</v>
      </c>
      <c r="AD48" s="59">
        <v>3</v>
      </c>
      <c r="AE48" s="54">
        <f>IFERROR(MaestraLP3[[#This Row],[MARGEN UNITARIO]]/MaestraLP3[[#This Row],[Peso Neto UMV (KG)]],0)</f>
        <v>0</v>
      </c>
      <c r="AF48" s="38" t="s">
        <v>50</v>
      </c>
      <c r="AG48" s="38">
        <v>1</v>
      </c>
      <c r="AH48" s="56">
        <v>-1E-3</v>
      </c>
      <c r="AI48" s="56">
        <v>9.9999999999999992E-2</v>
      </c>
      <c r="AJ48" s="38" t="s">
        <v>50</v>
      </c>
      <c r="AK48" s="38" t="s">
        <v>49</v>
      </c>
    </row>
    <row r="49" spans="1:37" x14ac:dyDescent="0.35">
      <c r="A49" s="38" t="s">
        <v>37</v>
      </c>
      <c r="B49" s="38">
        <v>104548340</v>
      </c>
      <c r="C49" s="38" t="str">
        <f>+MaestraLP3[[#This Row],[CÓDIGO]]&amp;MaestraLP3[[#Headers],[-]]&amp;MaestraLP3[[#This Row],[UMV]]</f>
        <v>104548340-V00</v>
      </c>
      <c r="D49" s="45" t="str">
        <f>+MaestraLP3[[#This Row],[CÓDIGO]]&amp;MaestraLP3[[#Headers],[FS00]]</f>
        <v>104548340FS00</v>
      </c>
      <c r="E49" s="38" t="s">
        <v>95</v>
      </c>
      <c r="F49" s="38" t="s">
        <v>114</v>
      </c>
      <c r="G49" s="38" t="s">
        <v>120</v>
      </c>
      <c r="H49" s="38" t="s">
        <v>121</v>
      </c>
      <c r="I49" s="38" t="s">
        <v>140</v>
      </c>
      <c r="J49" s="44" t="s">
        <v>131</v>
      </c>
      <c r="K49" s="45" t="s">
        <v>44</v>
      </c>
      <c r="L49" s="38"/>
      <c r="M49" s="38" t="str">
        <f>VLOOKUP(MaestraLP3[[#This Row],[UMV]],VALIDACIONES!J:L,3,0)</f>
        <v>Caja 500 Unidades</v>
      </c>
      <c r="N49" s="38" t="s">
        <v>45</v>
      </c>
      <c r="O49" s="38" t="s">
        <v>46</v>
      </c>
      <c r="P49" s="54">
        <v>30000</v>
      </c>
      <c r="Q49" s="38" t="s">
        <v>73</v>
      </c>
      <c r="R49" s="55">
        <v>0</v>
      </c>
      <c r="S49" s="56">
        <f>IFERROR((MaestraLP3[[#This Row],[COSTO ]]/MaestraLP3[[#This Row],[COSTO OCT]]-1),0)</f>
        <v>0</v>
      </c>
      <c r="T49" s="55" t="s">
        <v>74</v>
      </c>
      <c r="U49" s="55" t="s">
        <v>74</v>
      </c>
      <c r="V49" s="54">
        <f>+VLOOKUP(MaestraLP3[[#This Row],[-]],'[1]BD MES'!$A:$N,14,0)</f>
        <v>30000</v>
      </c>
      <c r="W49" s="54">
        <v>30000</v>
      </c>
      <c r="X49" s="56">
        <f>+(MaestraLP3[[#This Row],[COSTO ]]-MaestraLP3[[#This Row],[COSTO OCT AL 27-10]])/MaestraLP3[[#This Row],[COSTO OCT AL 27-10]]</f>
        <v>0</v>
      </c>
      <c r="Y49" s="57" t="str">
        <f>++IF(Q49="HASTA AGOTAR STOCK","HASTA AGOTAR STOCK",IF(MaestraLP3[[#This Row],[PRECIO OCT]]=0,"NO PARA LP",IF(MaestraLP3[[#This Row],[PRECIO OCT]]=0,"INCORPORACIÓN",IF(AA49=0,"MANTIENE",IF(AA49&lt;0,"BAJA",IF(AA49&gt;0,"ALZA",""))))))</f>
        <v>NO PARA LP</v>
      </c>
      <c r="Z49" s="54">
        <v>0</v>
      </c>
      <c r="AA49" s="40" t="str">
        <f>IF(Z49=0,"INDICAR PRECIO VTA",Z49-MaestraLP3[[#This Row],[PRECIO OCT]])</f>
        <v>INDICAR PRECIO VTA</v>
      </c>
      <c r="AB49" s="56" t="str">
        <f t="shared" si="0"/>
        <v>-</v>
      </c>
      <c r="AC49" s="58">
        <f>IFERROR(MaestraLP3[[#This Row],[PRECIO]]*MaestraLP3[[#This Row],[%MG UMV]],0)</f>
        <v>0</v>
      </c>
      <c r="AD49" s="59">
        <v>0.5</v>
      </c>
      <c r="AE49" s="54">
        <f>IFERROR(MaestraLP3[[#This Row],[MARGEN UNITARIO]]/MaestraLP3[[#This Row],[Peso Neto UMV (KG)]],0)</f>
        <v>0</v>
      </c>
      <c r="AF49" s="38" t="s">
        <v>49</v>
      </c>
      <c r="AG49" s="38">
        <v>1</v>
      </c>
      <c r="AH49" s="56">
        <v>0</v>
      </c>
      <c r="AI49" s="56">
        <v>0</v>
      </c>
      <c r="AJ49" s="38"/>
      <c r="AK49" s="38" t="s">
        <v>49</v>
      </c>
    </row>
    <row r="50" spans="1:37" x14ac:dyDescent="0.35">
      <c r="A50" s="38" t="s">
        <v>37</v>
      </c>
      <c r="B50" s="38">
        <v>104547120</v>
      </c>
      <c r="C50" s="38" t="str">
        <f>+MaestraLP3[[#This Row],[CÓDIGO]]&amp;MaestraLP3[[#Headers],[-]]&amp;MaestraLP3[[#This Row],[UMV]]</f>
        <v>104547120-2Q</v>
      </c>
      <c r="D50" s="45" t="str">
        <f>+MaestraLP3[[#This Row],[CÓDIGO]]&amp;MaestraLP3[[#Headers],[FS00]]</f>
        <v>104547120FS00</v>
      </c>
      <c r="E50" s="38" t="s">
        <v>95</v>
      </c>
      <c r="F50" s="38" t="s">
        <v>114</v>
      </c>
      <c r="G50" s="38" t="s">
        <v>120</v>
      </c>
      <c r="H50" s="38" t="s">
        <v>121</v>
      </c>
      <c r="I50" s="38" t="s">
        <v>141</v>
      </c>
      <c r="J50" s="44" t="s">
        <v>123</v>
      </c>
      <c r="K50" s="45" t="s">
        <v>44</v>
      </c>
      <c r="L50" s="38"/>
      <c r="M50" s="38" t="str">
        <f>VLOOKUP(MaestraLP3[[#This Row],[UMV]],VALIDACIONES!J:L,3,0)</f>
        <v>Caja 2000 Unidades</v>
      </c>
      <c r="N50" s="38" t="s">
        <v>45</v>
      </c>
      <c r="O50" s="38" t="s">
        <v>46</v>
      </c>
      <c r="P50" s="54">
        <v>44000</v>
      </c>
      <c r="Q50" s="38" t="s">
        <v>73</v>
      </c>
      <c r="R50" s="54">
        <v>0</v>
      </c>
      <c r="S50" s="56">
        <f>IFERROR((MaestraLP3[[#This Row],[COSTO ]]/MaestraLP3[[#This Row],[COSTO OCT]]-1),0)</f>
        <v>0</v>
      </c>
      <c r="T50" s="55" t="s">
        <v>74</v>
      </c>
      <c r="U50" s="55" t="s">
        <v>74</v>
      </c>
      <c r="V50" s="54">
        <f>+VLOOKUP(MaestraLP3[[#This Row],[-]],'[1]BD MES'!$A:$N,14,0)</f>
        <v>44000</v>
      </c>
      <c r="W50" s="54">
        <v>44000</v>
      </c>
      <c r="X50" s="56">
        <f>+(MaestraLP3[[#This Row],[COSTO ]]-MaestraLP3[[#This Row],[COSTO OCT AL 27-10]])/MaestraLP3[[#This Row],[COSTO OCT AL 27-10]]</f>
        <v>0</v>
      </c>
      <c r="Y50" s="57" t="str">
        <f>++IF(Q50="HASTA AGOTAR STOCK","HASTA AGOTAR STOCK",IF(MaestraLP3[[#This Row],[PRECIO OCT]]=0,"NO PARA LP",IF(MaestraLP3[[#This Row],[PRECIO OCT]]=0,"INCORPORACIÓN",IF(AA50=0,"MANTIENE",IF(AA50&lt;0,"BAJA",IF(AA50&gt;0,"ALZA",""))))))</f>
        <v>NO PARA LP</v>
      </c>
      <c r="Z50" s="54">
        <v>0</v>
      </c>
      <c r="AA50" s="40" t="str">
        <f>IF(Z50=0,"INDICAR PRECIO VTA",Z50-MaestraLP3[[#This Row],[PRECIO OCT]])</f>
        <v>INDICAR PRECIO VTA</v>
      </c>
      <c r="AB50" s="56" t="str">
        <f t="shared" si="0"/>
        <v>-</v>
      </c>
      <c r="AC50" s="58">
        <f>IFERROR(MaestraLP3[[#This Row],[PRECIO]]*MaestraLP3[[#This Row],[%MG UMV]],0)</f>
        <v>0</v>
      </c>
      <c r="AD50" s="59">
        <v>6</v>
      </c>
      <c r="AE50" s="54">
        <f>IFERROR(MaestraLP3[[#This Row],[MARGEN UNITARIO]]/MaestraLP3[[#This Row],[Peso Neto UMV (KG)]],0)</f>
        <v>0</v>
      </c>
      <c r="AF50" s="38" t="s">
        <v>49</v>
      </c>
      <c r="AG50" s="38">
        <v>1</v>
      </c>
      <c r="AH50" s="56">
        <v>0</v>
      </c>
      <c r="AI50" s="56">
        <v>0</v>
      </c>
      <c r="AJ50" s="38" t="s">
        <v>50</v>
      </c>
      <c r="AK50" s="38" t="s">
        <v>49</v>
      </c>
    </row>
    <row r="51" spans="1:37" x14ac:dyDescent="0.35">
      <c r="A51" s="38" t="s">
        <v>37</v>
      </c>
      <c r="B51" s="38">
        <v>104547130</v>
      </c>
      <c r="C51" s="38" t="str">
        <f>+MaestraLP3[[#This Row],[CÓDIGO]]&amp;MaestraLP3[[#Headers],[-]]&amp;MaestraLP3[[#This Row],[UMV]]</f>
        <v>104547130-2Q</v>
      </c>
      <c r="D51" s="45" t="str">
        <f>+MaestraLP3[[#This Row],[CÓDIGO]]&amp;MaestraLP3[[#Headers],[FS00]]</f>
        <v>104547130FS00</v>
      </c>
      <c r="E51" s="38" t="s">
        <v>95</v>
      </c>
      <c r="F51" s="38" t="s">
        <v>114</v>
      </c>
      <c r="G51" s="38" t="s">
        <v>120</v>
      </c>
      <c r="H51" s="38" t="s">
        <v>121</v>
      </c>
      <c r="I51" s="38" t="s">
        <v>142</v>
      </c>
      <c r="J51" s="44" t="s">
        <v>123</v>
      </c>
      <c r="K51" s="45" t="s">
        <v>44</v>
      </c>
      <c r="L51" s="38"/>
      <c r="M51" s="38" t="str">
        <f>VLOOKUP(MaestraLP3[[#This Row],[UMV]],VALIDACIONES!J:L,3,0)</f>
        <v>Caja 2000 Unidades</v>
      </c>
      <c r="N51" s="38" t="s">
        <v>45</v>
      </c>
      <c r="O51" s="38" t="s">
        <v>46</v>
      </c>
      <c r="P51" s="54">
        <v>54000</v>
      </c>
      <c r="Q51" s="38" t="s">
        <v>73</v>
      </c>
      <c r="R51" s="54">
        <v>0</v>
      </c>
      <c r="S51" s="56">
        <f>IFERROR((MaestraLP3[[#This Row],[COSTO ]]/MaestraLP3[[#This Row],[COSTO OCT]]-1),0)</f>
        <v>0</v>
      </c>
      <c r="T51" s="55" t="s">
        <v>74</v>
      </c>
      <c r="U51" s="55" t="s">
        <v>74</v>
      </c>
      <c r="V51" s="54">
        <f>+VLOOKUP(MaestraLP3[[#This Row],[-]],'[1]BD MES'!$A:$N,14,0)</f>
        <v>54000</v>
      </c>
      <c r="W51" s="54">
        <v>54000</v>
      </c>
      <c r="X51" s="56">
        <f>+(MaestraLP3[[#This Row],[COSTO ]]-MaestraLP3[[#This Row],[COSTO OCT AL 27-10]])/MaestraLP3[[#This Row],[COSTO OCT AL 27-10]]</f>
        <v>0</v>
      </c>
      <c r="Y51" s="57" t="str">
        <f>++IF(Q51="HASTA AGOTAR STOCK","HASTA AGOTAR STOCK",IF(MaestraLP3[[#This Row],[PRECIO OCT]]=0,"NO PARA LP",IF(MaestraLP3[[#This Row],[PRECIO OCT]]=0,"INCORPORACIÓN",IF(AA51=0,"MANTIENE",IF(AA51&lt;0,"BAJA",IF(AA51&gt;0,"ALZA",""))))))</f>
        <v>NO PARA LP</v>
      </c>
      <c r="Z51" s="54">
        <v>0</v>
      </c>
      <c r="AA51" s="40" t="str">
        <f>IF(Z51=0,"INDICAR PRECIO VTA",Z51-MaestraLP3[[#This Row],[PRECIO OCT]])</f>
        <v>INDICAR PRECIO VTA</v>
      </c>
      <c r="AB51" s="56" t="str">
        <f t="shared" si="0"/>
        <v>-</v>
      </c>
      <c r="AC51" s="58">
        <f>IFERROR(MaestraLP3[[#This Row],[PRECIO]]*MaestraLP3[[#This Row],[%MG UMV]],0)</f>
        <v>0</v>
      </c>
      <c r="AD51" s="59">
        <v>6</v>
      </c>
      <c r="AE51" s="54">
        <f>IFERROR(MaestraLP3[[#This Row],[MARGEN UNITARIO]]/MaestraLP3[[#This Row],[Peso Neto UMV (KG)]],0)</f>
        <v>0</v>
      </c>
      <c r="AF51" s="38" t="s">
        <v>49</v>
      </c>
      <c r="AG51" s="38">
        <v>1</v>
      </c>
      <c r="AH51" s="56">
        <v>0</v>
      </c>
      <c r="AI51" s="56">
        <v>0</v>
      </c>
      <c r="AJ51" s="38" t="s">
        <v>50</v>
      </c>
      <c r="AK51" s="38" t="s">
        <v>49</v>
      </c>
    </row>
    <row r="52" spans="1:37" x14ac:dyDescent="0.35">
      <c r="A52" s="38" t="s">
        <v>37</v>
      </c>
      <c r="B52" s="38">
        <v>104541950</v>
      </c>
      <c r="C52" s="38" t="str">
        <f>+MaestraLP3[[#This Row],[CÓDIGO]]&amp;MaestraLP3[[#Headers],[-]]&amp;MaestraLP3[[#This Row],[UMV]]</f>
        <v>104541950-1Q</v>
      </c>
      <c r="D52" s="45" t="str">
        <f>+MaestraLP3[[#This Row],[CÓDIGO]]&amp;MaestraLP3[[#Headers],[FS00]]</f>
        <v>104541950FS00</v>
      </c>
      <c r="E52" s="38" t="s">
        <v>95</v>
      </c>
      <c r="F52" s="38" t="s">
        <v>114</v>
      </c>
      <c r="G52" s="38" t="s">
        <v>120</v>
      </c>
      <c r="H52" s="38" t="s">
        <v>121</v>
      </c>
      <c r="I52" s="38" t="s">
        <v>143</v>
      </c>
      <c r="J52" s="44" t="s">
        <v>128</v>
      </c>
      <c r="K52" s="45" t="s">
        <v>44</v>
      </c>
      <c r="L52" s="38"/>
      <c r="M52" s="38" t="str">
        <f>VLOOKUP(MaestraLP3[[#This Row],[UMV]],VALIDACIONES!J:L,3,0)</f>
        <v>Caja 1000 Unidades</v>
      </c>
      <c r="N52" s="38" t="s">
        <v>45</v>
      </c>
      <c r="O52" s="38" t="s">
        <v>46</v>
      </c>
      <c r="P52" s="54">
        <v>31000</v>
      </c>
      <c r="Q52" s="38" t="s">
        <v>73</v>
      </c>
      <c r="R52" s="54">
        <v>0</v>
      </c>
      <c r="S52" s="56">
        <f>IFERROR((MaestraLP3[[#This Row],[COSTO ]]/MaestraLP3[[#This Row],[COSTO OCT]]-1),0)</f>
        <v>0</v>
      </c>
      <c r="T52" s="55" t="s">
        <v>74</v>
      </c>
      <c r="U52" s="55" t="s">
        <v>74</v>
      </c>
      <c r="V52" s="54">
        <f>+VLOOKUP(MaestraLP3[[#This Row],[-]],'[1]BD MES'!$A:$N,14,0)</f>
        <v>31000</v>
      </c>
      <c r="W52" s="54">
        <v>31000</v>
      </c>
      <c r="X52" s="56">
        <f>+(MaestraLP3[[#This Row],[COSTO ]]-MaestraLP3[[#This Row],[COSTO OCT AL 27-10]])/MaestraLP3[[#This Row],[COSTO OCT AL 27-10]]</f>
        <v>0</v>
      </c>
      <c r="Y52" s="57" t="str">
        <f>++IF(Q52="HASTA AGOTAR STOCK","HASTA AGOTAR STOCK",IF(MaestraLP3[[#This Row],[PRECIO OCT]]=0,"NO PARA LP",IF(MaestraLP3[[#This Row],[PRECIO OCT]]=0,"INCORPORACIÓN",IF(AA52=0,"MANTIENE",IF(AA52&lt;0,"BAJA",IF(AA52&gt;0,"ALZA",""))))))</f>
        <v>NO PARA LP</v>
      </c>
      <c r="Z52" s="54">
        <v>0</v>
      </c>
      <c r="AA52" s="40" t="str">
        <f>IF(Z52=0,"INDICAR PRECIO VTA",Z52-MaestraLP3[[#This Row],[PRECIO OCT]])</f>
        <v>INDICAR PRECIO VTA</v>
      </c>
      <c r="AB52" s="56" t="str">
        <f t="shared" si="0"/>
        <v>-</v>
      </c>
      <c r="AC52" s="58">
        <f>IFERROR(MaestraLP3[[#This Row],[PRECIO]]*MaestraLP3[[#This Row],[%MG UMV]],0)</f>
        <v>0</v>
      </c>
      <c r="AD52" s="59">
        <v>4</v>
      </c>
      <c r="AE52" s="54">
        <f>IFERROR(MaestraLP3[[#This Row],[MARGEN UNITARIO]]/MaestraLP3[[#This Row],[Peso Neto UMV (KG)]],0)</f>
        <v>0</v>
      </c>
      <c r="AF52" s="38" t="s">
        <v>49</v>
      </c>
      <c r="AG52" s="38">
        <v>1</v>
      </c>
      <c r="AH52" s="56">
        <v>6.9999999999999993E-2</v>
      </c>
      <c r="AI52" s="56">
        <v>9.9999999999999992E-2</v>
      </c>
      <c r="AJ52" s="38" t="s">
        <v>50</v>
      </c>
      <c r="AK52" s="38" t="s">
        <v>49</v>
      </c>
    </row>
    <row r="53" spans="1:37" x14ac:dyDescent="0.35">
      <c r="A53" s="38" t="s">
        <v>37</v>
      </c>
      <c r="B53" s="38">
        <v>104548400</v>
      </c>
      <c r="C53" s="38" t="str">
        <f>+MaestraLP3[[#This Row],[CÓDIGO]]&amp;MaestraLP3[[#Headers],[-]]&amp;MaestraLP3[[#This Row],[UMV]]</f>
        <v>104548400-1Q</v>
      </c>
      <c r="D53" s="45" t="str">
        <f>+MaestraLP3[[#This Row],[CÓDIGO]]&amp;MaestraLP3[[#Headers],[FS00]]</f>
        <v>104548400FS00</v>
      </c>
      <c r="E53" s="38" t="s">
        <v>95</v>
      </c>
      <c r="F53" s="38" t="s">
        <v>114</v>
      </c>
      <c r="G53" s="38" t="s">
        <v>120</v>
      </c>
      <c r="H53" s="38" t="s">
        <v>121</v>
      </c>
      <c r="I53" s="38" t="s">
        <v>144</v>
      </c>
      <c r="J53" s="44" t="s">
        <v>128</v>
      </c>
      <c r="K53" s="45" t="s">
        <v>44</v>
      </c>
      <c r="L53" s="38"/>
      <c r="M53" s="38" t="str">
        <f>VLOOKUP(MaestraLP3[[#This Row],[UMV]],VALIDACIONES!J:L,3,0)</f>
        <v>Caja 1000 Unidades</v>
      </c>
      <c r="N53" s="38" t="s">
        <v>45</v>
      </c>
      <c r="O53" s="38" t="s">
        <v>46</v>
      </c>
      <c r="P53" s="54">
        <v>19000</v>
      </c>
      <c r="Q53" s="38" t="s">
        <v>73</v>
      </c>
      <c r="R53" s="55">
        <v>0</v>
      </c>
      <c r="S53" s="56">
        <f>IFERROR((MaestraLP3[[#This Row],[COSTO ]]/MaestraLP3[[#This Row],[COSTO OCT]]-1),0)</f>
        <v>0</v>
      </c>
      <c r="T53" s="55" t="s">
        <v>74</v>
      </c>
      <c r="U53" s="55" t="s">
        <v>74</v>
      </c>
      <c r="V53" s="54">
        <f>+VLOOKUP(MaestraLP3[[#This Row],[-]],'[1]BD MES'!$A:$N,14,0)</f>
        <v>19000</v>
      </c>
      <c r="W53" s="54">
        <v>19000</v>
      </c>
      <c r="X53" s="56">
        <f>+(MaestraLP3[[#This Row],[COSTO ]]-MaestraLP3[[#This Row],[COSTO OCT AL 27-10]])/MaestraLP3[[#This Row],[COSTO OCT AL 27-10]]</f>
        <v>0</v>
      </c>
      <c r="Y53" s="57" t="str">
        <f>++IF(Q53="HASTA AGOTAR STOCK","HASTA AGOTAR STOCK",IF(MaestraLP3[[#This Row],[PRECIO OCT]]=0,"NO PARA LP",IF(MaestraLP3[[#This Row],[PRECIO OCT]]=0,"INCORPORACIÓN",IF(AA53=0,"MANTIENE",IF(AA53&lt;0,"BAJA",IF(AA53&gt;0,"ALZA",""))))))</f>
        <v>NO PARA LP</v>
      </c>
      <c r="Z53" s="54">
        <v>0</v>
      </c>
      <c r="AA53" s="40" t="str">
        <f>IF(Z53=0,"INDICAR PRECIO VTA",Z53-MaestraLP3[[#This Row],[PRECIO OCT]])</f>
        <v>INDICAR PRECIO VTA</v>
      </c>
      <c r="AB53" s="56" t="str">
        <f t="shared" si="0"/>
        <v>-</v>
      </c>
      <c r="AC53" s="58">
        <f>IFERROR(MaestraLP3[[#This Row],[PRECIO]]*MaestraLP3[[#This Row],[%MG UMV]],0)</f>
        <v>0</v>
      </c>
      <c r="AD53" s="59">
        <v>10</v>
      </c>
      <c r="AE53" s="54">
        <f>IFERROR(MaestraLP3[[#This Row],[MARGEN UNITARIO]]/MaestraLP3[[#This Row],[Peso Neto UMV (KG)]],0)</f>
        <v>0</v>
      </c>
      <c r="AF53" s="38" t="s">
        <v>49</v>
      </c>
      <c r="AG53" s="38">
        <v>1</v>
      </c>
      <c r="AH53" s="56">
        <v>0</v>
      </c>
      <c r="AI53" s="56">
        <v>0</v>
      </c>
      <c r="AJ53" s="38"/>
      <c r="AK53" s="38" t="s">
        <v>49</v>
      </c>
    </row>
    <row r="54" spans="1:37" x14ac:dyDescent="0.35">
      <c r="A54" s="38" t="s">
        <v>37</v>
      </c>
      <c r="B54" s="38">
        <v>104545260</v>
      </c>
      <c r="C54" s="38" t="str">
        <f>+MaestraLP3[[#This Row],[CÓDIGO]]&amp;MaestraLP3[[#Headers],[-]]&amp;MaestraLP3[[#This Row],[UMV]]</f>
        <v>104545260-2Q</v>
      </c>
      <c r="D54" s="45" t="str">
        <f>+MaestraLP3[[#This Row],[CÓDIGO]]&amp;MaestraLP3[[#Headers],[FS00]]</f>
        <v>104545260FS00</v>
      </c>
      <c r="E54" s="38" t="s">
        <v>95</v>
      </c>
      <c r="F54" s="38" t="s">
        <v>114</v>
      </c>
      <c r="G54" s="38" t="s">
        <v>120</v>
      </c>
      <c r="H54" s="38" t="s">
        <v>121</v>
      </c>
      <c r="I54" s="38" t="s">
        <v>145</v>
      </c>
      <c r="J54" s="44" t="s">
        <v>123</v>
      </c>
      <c r="K54" s="45" t="s">
        <v>44</v>
      </c>
      <c r="L54" s="38"/>
      <c r="M54" s="38" t="str">
        <f>VLOOKUP(MaestraLP3[[#This Row],[UMV]],VALIDACIONES!J:L,3,0)</f>
        <v>Caja 2000 Unidades</v>
      </c>
      <c r="N54" s="38" t="s">
        <v>45</v>
      </c>
      <c r="O54" s="38" t="s">
        <v>46</v>
      </c>
      <c r="P54" s="54">
        <v>66000</v>
      </c>
      <c r="Q54" s="38" t="s">
        <v>73</v>
      </c>
      <c r="R54" s="54">
        <v>0</v>
      </c>
      <c r="S54" s="56">
        <f>IFERROR((MaestraLP3[[#This Row],[COSTO ]]/MaestraLP3[[#This Row],[COSTO OCT]]-1),0)</f>
        <v>0</v>
      </c>
      <c r="T54" s="55" t="s">
        <v>74</v>
      </c>
      <c r="U54" s="55" t="s">
        <v>74</v>
      </c>
      <c r="V54" s="54">
        <f>+VLOOKUP(MaestraLP3[[#This Row],[-]],'[1]BD MES'!$A:$N,14,0)</f>
        <v>66000</v>
      </c>
      <c r="W54" s="54">
        <v>66000</v>
      </c>
      <c r="X54" s="56">
        <f>+(MaestraLP3[[#This Row],[COSTO ]]-MaestraLP3[[#This Row],[COSTO OCT AL 27-10]])/MaestraLP3[[#This Row],[COSTO OCT AL 27-10]]</f>
        <v>0</v>
      </c>
      <c r="Y54" s="57" t="str">
        <f>++IF(Q54="HASTA AGOTAR STOCK","HASTA AGOTAR STOCK",IF(MaestraLP3[[#This Row],[PRECIO OCT]]=0,"NO PARA LP",IF(MaestraLP3[[#This Row],[PRECIO OCT]]=0,"INCORPORACIÓN",IF(AA54=0,"MANTIENE",IF(AA54&lt;0,"BAJA",IF(AA54&gt;0,"ALZA",""))))))</f>
        <v>NO PARA LP</v>
      </c>
      <c r="Z54" s="54">
        <v>0</v>
      </c>
      <c r="AA54" s="40" t="str">
        <f>IF(Z54=0,"INDICAR PRECIO VTA",Z54-MaestraLP3[[#This Row],[PRECIO OCT]])</f>
        <v>INDICAR PRECIO VTA</v>
      </c>
      <c r="AB54" s="56" t="str">
        <f t="shared" si="0"/>
        <v>-</v>
      </c>
      <c r="AC54" s="58">
        <f>IFERROR(MaestraLP3[[#This Row],[PRECIO]]*MaestraLP3[[#This Row],[%MG UMV]],0)</f>
        <v>0</v>
      </c>
      <c r="AD54" s="59">
        <v>14</v>
      </c>
      <c r="AE54" s="54">
        <f>IFERROR(MaestraLP3[[#This Row],[MARGEN UNITARIO]]/MaestraLP3[[#This Row],[Peso Neto UMV (KG)]],0)</f>
        <v>0</v>
      </c>
      <c r="AF54" s="38" t="s">
        <v>49</v>
      </c>
      <c r="AG54" s="38">
        <v>1</v>
      </c>
      <c r="AH54" s="56">
        <v>0</v>
      </c>
      <c r="AI54" s="56">
        <v>0</v>
      </c>
      <c r="AJ54" s="38" t="s">
        <v>50</v>
      </c>
      <c r="AK54" s="38" t="s">
        <v>49</v>
      </c>
    </row>
    <row r="55" spans="1:37" x14ac:dyDescent="0.35">
      <c r="A55" s="38" t="s">
        <v>37</v>
      </c>
      <c r="B55" s="38">
        <v>104545270</v>
      </c>
      <c r="C55" s="38" t="str">
        <f>+MaestraLP3[[#This Row],[CÓDIGO]]&amp;MaestraLP3[[#Headers],[-]]&amp;MaestraLP3[[#This Row],[UMV]]</f>
        <v>104545270-1Q</v>
      </c>
      <c r="D55" s="45" t="str">
        <f>+MaestraLP3[[#This Row],[CÓDIGO]]&amp;MaestraLP3[[#Headers],[FS00]]</f>
        <v>104545270FS00</v>
      </c>
      <c r="E55" s="38" t="s">
        <v>95</v>
      </c>
      <c r="F55" s="38" t="s">
        <v>114</v>
      </c>
      <c r="G55" s="38" t="s">
        <v>120</v>
      </c>
      <c r="H55" s="38" t="s">
        <v>121</v>
      </c>
      <c r="I55" s="38" t="s">
        <v>146</v>
      </c>
      <c r="J55" s="44" t="s">
        <v>128</v>
      </c>
      <c r="K55" s="45" t="s">
        <v>44</v>
      </c>
      <c r="L55" s="38"/>
      <c r="M55" s="38" t="str">
        <f>VLOOKUP(MaestraLP3[[#This Row],[UMV]],VALIDACIONES!J:L,3,0)</f>
        <v>Caja 1000 Unidades</v>
      </c>
      <c r="N55" s="38" t="s">
        <v>45</v>
      </c>
      <c r="O55" s="38" t="s">
        <v>46</v>
      </c>
      <c r="P55" s="54">
        <v>50000</v>
      </c>
      <c r="Q55" s="38" t="s">
        <v>73</v>
      </c>
      <c r="R55" s="54">
        <v>0</v>
      </c>
      <c r="S55" s="56">
        <f>IFERROR((MaestraLP3[[#This Row],[COSTO ]]/MaestraLP3[[#This Row],[COSTO OCT]]-1),0)</f>
        <v>0</v>
      </c>
      <c r="T55" s="55" t="s">
        <v>74</v>
      </c>
      <c r="U55" s="55" t="s">
        <v>74</v>
      </c>
      <c r="V55" s="54">
        <f>+VLOOKUP(MaestraLP3[[#This Row],[-]],'[1]BD MES'!$A:$N,14,0)</f>
        <v>50000</v>
      </c>
      <c r="W55" s="54">
        <v>50000</v>
      </c>
      <c r="X55" s="56">
        <f>+(MaestraLP3[[#This Row],[COSTO ]]-MaestraLP3[[#This Row],[COSTO OCT AL 27-10]])/MaestraLP3[[#This Row],[COSTO OCT AL 27-10]]</f>
        <v>0</v>
      </c>
      <c r="Y55" s="57" t="str">
        <f>++IF(Q55="HASTA AGOTAR STOCK","HASTA AGOTAR STOCK",IF(MaestraLP3[[#This Row],[PRECIO OCT]]=0,"NO PARA LP",IF(MaestraLP3[[#This Row],[PRECIO OCT]]=0,"INCORPORACIÓN",IF(AA55=0,"MANTIENE",IF(AA55&lt;0,"BAJA",IF(AA55&gt;0,"ALZA",""))))))</f>
        <v>NO PARA LP</v>
      </c>
      <c r="Z55" s="54">
        <v>0</v>
      </c>
      <c r="AA55" s="40" t="str">
        <f>IF(Z55=0,"INDICAR PRECIO VTA",Z55-MaestraLP3[[#This Row],[PRECIO OCT]])</f>
        <v>INDICAR PRECIO VTA</v>
      </c>
      <c r="AB55" s="56" t="str">
        <f t="shared" si="0"/>
        <v>-</v>
      </c>
      <c r="AC55" s="58">
        <f>IFERROR(MaestraLP3[[#This Row],[PRECIO]]*MaestraLP3[[#This Row],[%MG UMV]],0)</f>
        <v>0</v>
      </c>
      <c r="AD55" s="59">
        <v>12</v>
      </c>
      <c r="AE55" s="54">
        <f>IFERROR(MaestraLP3[[#This Row],[MARGEN UNITARIO]]/MaestraLP3[[#This Row],[Peso Neto UMV (KG)]],0)</f>
        <v>0</v>
      </c>
      <c r="AF55" s="38" t="s">
        <v>49</v>
      </c>
      <c r="AG55" s="38">
        <v>1</v>
      </c>
      <c r="AH55" s="56">
        <v>0</v>
      </c>
      <c r="AI55" s="56">
        <v>0</v>
      </c>
      <c r="AJ55" s="38" t="s">
        <v>50</v>
      </c>
      <c r="AK55" s="38" t="s">
        <v>49</v>
      </c>
    </row>
    <row r="56" spans="1:37" x14ac:dyDescent="0.35">
      <c r="A56" s="38" t="s">
        <v>37</v>
      </c>
      <c r="B56" s="38">
        <v>104540520</v>
      </c>
      <c r="C56" s="38" t="str">
        <f>+MaestraLP3[[#This Row],[CÓDIGO]]&amp;MaestraLP3[[#Headers],[-]]&amp;MaestraLP3[[#This Row],[UMV]]</f>
        <v>104540520-V00</v>
      </c>
      <c r="D56" s="45" t="str">
        <f>+MaestraLP3[[#This Row],[CÓDIGO]]&amp;MaestraLP3[[#Headers],[FS00]]</f>
        <v>104540520FS00</v>
      </c>
      <c r="E56" s="38" t="s">
        <v>95</v>
      </c>
      <c r="F56" s="38" t="s">
        <v>114</v>
      </c>
      <c r="G56" s="38" t="s">
        <v>120</v>
      </c>
      <c r="H56" s="38" t="s">
        <v>121</v>
      </c>
      <c r="I56" s="38" t="s">
        <v>147</v>
      </c>
      <c r="J56" s="44" t="s">
        <v>131</v>
      </c>
      <c r="K56" s="45" t="s">
        <v>44</v>
      </c>
      <c r="L56" s="38"/>
      <c r="M56" s="38" t="str">
        <f>VLOOKUP(MaestraLP3[[#This Row],[UMV]],VALIDACIONES!J:L,3,0)</f>
        <v>Caja 500 Unidades</v>
      </c>
      <c r="N56" s="38" t="s">
        <v>45</v>
      </c>
      <c r="O56" s="38" t="s">
        <v>46</v>
      </c>
      <c r="P56" s="54">
        <v>49500</v>
      </c>
      <c r="Q56" s="38" t="s">
        <v>73</v>
      </c>
      <c r="R56" s="54">
        <v>0</v>
      </c>
      <c r="S56" s="56">
        <f>IFERROR((MaestraLP3[[#This Row],[COSTO ]]/MaestraLP3[[#This Row],[COSTO OCT]]-1),0)</f>
        <v>0</v>
      </c>
      <c r="T56" s="55" t="s">
        <v>74</v>
      </c>
      <c r="U56" s="55" t="s">
        <v>74</v>
      </c>
      <c r="V56" s="54">
        <f>+VLOOKUP(MaestraLP3[[#This Row],[-]],'[1]BD MES'!$A:$N,14,0)</f>
        <v>50500</v>
      </c>
      <c r="W56" s="54">
        <v>49500</v>
      </c>
      <c r="X56" s="56">
        <f>+(MaestraLP3[[#This Row],[COSTO ]]-MaestraLP3[[#This Row],[COSTO OCT AL 27-10]])/MaestraLP3[[#This Row],[COSTO OCT AL 27-10]]</f>
        <v>-1.9801980198019802E-2</v>
      </c>
      <c r="Y56" s="57" t="str">
        <f>++IF(Q56="HASTA AGOTAR STOCK","HASTA AGOTAR STOCK",IF(MaestraLP3[[#This Row],[PRECIO OCT]]=0,"NO PARA LP",IF(MaestraLP3[[#This Row],[PRECIO OCT]]=0,"INCORPORACIÓN",IF(AA56=0,"MANTIENE",IF(AA56&lt;0,"BAJA",IF(AA56&gt;0,"ALZA",""))))))</f>
        <v>NO PARA LP</v>
      </c>
      <c r="Z56" s="54">
        <v>0</v>
      </c>
      <c r="AA56" s="40" t="str">
        <f>IF(Z56=0,"INDICAR PRECIO VTA",Z56-MaestraLP3[[#This Row],[PRECIO OCT]])</f>
        <v>INDICAR PRECIO VTA</v>
      </c>
      <c r="AB56" s="56" t="str">
        <f t="shared" si="0"/>
        <v>-</v>
      </c>
      <c r="AC56" s="58">
        <f>IFERROR(MaestraLP3[[#This Row],[PRECIO]]*MaestraLP3[[#This Row],[%MG UMV]],0)</f>
        <v>0</v>
      </c>
      <c r="AD56" s="59">
        <v>13</v>
      </c>
      <c r="AE56" s="54">
        <f>IFERROR(MaestraLP3[[#This Row],[MARGEN UNITARIO]]/MaestraLP3[[#This Row],[Peso Neto UMV (KG)]],0)</f>
        <v>0</v>
      </c>
      <c r="AF56" s="38" t="s">
        <v>49</v>
      </c>
      <c r="AG56" s="38">
        <v>1</v>
      </c>
      <c r="AH56" s="56">
        <v>0</v>
      </c>
      <c r="AI56" s="56">
        <v>0</v>
      </c>
      <c r="AJ56" s="38" t="s">
        <v>50</v>
      </c>
      <c r="AK56" s="38" t="s">
        <v>49</v>
      </c>
    </row>
    <row r="57" spans="1:37" x14ac:dyDescent="0.35">
      <c r="A57" s="38" t="s">
        <v>37</v>
      </c>
      <c r="B57" s="38">
        <v>104540530</v>
      </c>
      <c r="C57" s="38" t="str">
        <f>+MaestraLP3[[#This Row],[CÓDIGO]]&amp;MaestraLP3[[#Headers],[-]]&amp;MaestraLP3[[#This Row],[UMV]]</f>
        <v>104540530-V00</v>
      </c>
      <c r="D57" s="45" t="str">
        <f>+MaestraLP3[[#This Row],[CÓDIGO]]&amp;MaestraLP3[[#Headers],[FS00]]</f>
        <v>104540530FS00</v>
      </c>
      <c r="E57" s="38" t="s">
        <v>95</v>
      </c>
      <c r="F57" s="38" t="s">
        <v>114</v>
      </c>
      <c r="G57" s="38" t="s">
        <v>120</v>
      </c>
      <c r="H57" s="38" t="s">
        <v>121</v>
      </c>
      <c r="I57" s="38" t="s">
        <v>148</v>
      </c>
      <c r="J57" s="44" t="s">
        <v>131</v>
      </c>
      <c r="K57" s="45" t="s">
        <v>44</v>
      </c>
      <c r="L57" s="38"/>
      <c r="M57" s="38" t="str">
        <f>VLOOKUP(MaestraLP3[[#This Row],[UMV]],VALIDACIONES!J:L,3,0)</f>
        <v>Caja 500 Unidades</v>
      </c>
      <c r="N57" s="38" t="s">
        <v>45</v>
      </c>
      <c r="O57" s="38" t="s">
        <v>46</v>
      </c>
      <c r="P57" s="54">
        <v>58000</v>
      </c>
      <c r="Q57" s="38" t="s">
        <v>73</v>
      </c>
      <c r="R57" s="54">
        <v>0</v>
      </c>
      <c r="S57" s="56">
        <f>IFERROR((MaestraLP3[[#This Row],[COSTO ]]/MaestraLP3[[#This Row],[COSTO OCT]]-1),0)</f>
        <v>0</v>
      </c>
      <c r="T57" s="55" t="s">
        <v>74</v>
      </c>
      <c r="U57" s="55" t="s">
        <v>74</v>
      </c>
      <c r="V57" s="54">
        <f>+VLOOKUP(MaestraLP3[[#This Row],[-]],'[1]BD MES'!$A:$N,14,0)</f>
        <v>58000</v>
      </c>
      <c r="W57" s="54">
        <v>58000</v>
      </c>
      <c r="X57" s="56">
        <f>+(MaestraLP3[[#This Row],[COSTO ]]-MaestraLP3[[#This Row],[COSTO OCT AL 27-10]])/MaestraLP3[[#This Row],[COSTO OCT AL 27-10]]</f>
        <v>0</v>
      </c>
      <c r="Y57" s="57" t="str">
        <f>++IF(Q57="HASTA AGOTAR STOCK","HASTA AGOTAR STOCK",IF(MaestraLP3[[#This Row],[PRECIO OCT]]=0,"NO PARA LP",IF(MaestraLP3[[#This Row],[PRECIO OCT]]=0,"INCORPORACIÓN",IF(AA57=0,"MANTIENE",IF(AA57&lt;0,"BAJA",IF(AA57&gt;0,"ALZA",""))))))</f>
        <v>NO PARA LP</v>
      </c>
      <c r="Z57" s="54">
        <v>0</v>
      </c>
      <c r="AA57" s="40" t="str">
        <f>IF(Z57=0,"INDICAR PRECIO VTA",Z57-MaestraLP3[[#This Row],[PRECIO OCT]])</f>
        <v>INDICAR PRECIO VTA</v>
      </c>
      <c r="AB57" s="56" t="str">
        <f t="shared" si="0"/>
        <v>-</v>
      </c>
      <c r="AC57" s="58">
        <f>IFERROR(MaestraLP3[[#This Row],[PRECIO]]*MaestraLP3[[#This Row],[%MG UMV]],0)</f>
        <v>0</v>
      </c>
      <c r="AD57" s="59">
        <v>11.5</v>
      </c>
      <c r="AE57" s="54">
        <f>IFERROR(MaestraLP3[[#This Row],[MARGEN UNITARIO]]/MaestraLP3[[#This Row],[Peso Neto UMV (KG)]],0)</f>
        <v>0</v>
      </c>
      <c r="AF57" s="38" t="s">
        <v>49</v>
      </c>
      <c r="AG57" s="38">
        <v>1</v>
      </c>
      <c r="AH57" s="56">
        <v>0</v>
      </c>
      <c r="AI57" s="56">
        <v>0</v>
      </c>
      <c r="AJ57" s="38" t="s">
        <v>50</v>
      </c>
      <c r="AK57" s="38" t="s">
        <v>49</v>
      </c>
    </row>
    <row r="58" spans="1:37" x14ac:dyDescent="0.35">
      <c r="A58" s="38" t="s">
        <v>37</v>
      </c>
      <c r="B58" s="38">
        <v>104540510</v>
      </c>
      <c r="C58" s="38" t="str">
        <f>+MaestraLP3[[#This Row],[CÓDIGO]]&amp;MaestraLP3[[#Headers],[-]]&amp;MaestraLP3[[#This Row],[UMV]]</f>
        <v>104540510-V00</v>
      </c>
      <c r="D58" s="45" t="str">
        <f>+MaestraLP3[[#This Row],[CÓDIGO]]&amp;MaestraLP3[[#Headers],[FS00]]</f>
        <v>104540510FS00</v>
      </c>
      <c r="E58" s="38" t="s">
        <v>95</v>
      </c>
      <c r="F58" s="38" t="s">
        <v>114</v>
      </c>
      <c r="G58" s="38" t="s">
        <v>120</v>
      </c>
      <c r="H58" s="38" t="s">
        <v>121</v>
      </c>
      <c r="I58" s="38" t="s">
        <v>149</v>
      </c>
      <c r="J58" s="44" t="s">
        <v>131</v>
      </c>
      <c r="K58" s="45" t="s">
        <v>44</v>
      </c>
      <c r="L58" s="38"/>
      <c r="M58" s="38" t="str">
        <f>VLOOKUP(MaestraLP3[[#This Row],[UMV]],VALIDACIONES!J:L,3,0)</f>
        <v>Caja 500 Unidades</v>
      </c>
      <c r="N58" s="38" t="s">
        <v>45</v>
      </c>
      <c r="O58" s="38" t="s">
        <v>46</v>
      </c>
      <c r="P58" s="54">
        <v>40500</v>
      </c>
      <c r="Q58" s="38" t="s">
        <v>73</v>
      </c>
      <c r="R58" s="54">
        <v>0</v>
      </c>
      <c r="S58" s="56">
        <f>IFERROR((MaestraLP3[[#This Row],[COSTO ]]/MaestraLP3[[#This Row],[COSTO OCT]]-1),0)</f>
        <v>0</v>
      </c>
      <c r="T58" s="55" t="s">
        <v>74</v>
      </c>
      <c r="U58" s="55" t="s">
        <v>74</v>
      </c>
      <c r="V58" s="54">
        <f>+VLOOKUP(MaestraLP3[[#This Row],[-]],'[1]BD MES'!$A:$N,14,0)</f>
        <v>41500</v>
      </c>
      <c r="W58" s="54">
        <v>40500</v>
      </c>
      <c r="X58" s="56">
        <f>+(MaestraLP3[[#This Row],[COSTO ]]-MaestraLP3[[#This Row],[COSTO OCT AL 27-10]])/MaestraLP3[[#This Row],[COSTO OCT AL 27-10]]</f>
        <v>-2.4096385542168676E-2</v>
      </c>
      <c r="Y58" s="57" t="str">
        <f>++IF(Q58="HASTA AGOTAR STOCK","HASTA AGOTAR STOCK",IF(MaestraLP3[[#This Row],[PRECIO OCT]]=0,"NO PARA LP",IF(MaestraLP3[[#This Row],[PRECIO OCT]]=0,"INCORPORACIÓN",IF(AA58=0,"MANTIENE",IF(AA58&lt;0,"BAJA",IF(AA58&gt;0,"ALZA",""))))))</f>
        <v>NO PARA LP</v>
      </c>
      <c r="Z58" s="54">
        <v>0</v>
      </c>
      <c r="AA58" s="40" t="str">
        <f>IF(Z58=0,"INDICAR PRECIO VTA",Z58-MaestraLP3[[#This Row],[PRECIO OCT]])</f>
        <v>INDICAR PRECIO VTA</v>
      </c>
      <c r="AB58" s="56" t="str">
        <f t="shared" si="0"/>
        <v>-</v>
      </c>
      <c r="AC58" s="58">
        <f>IFERROR(MaestraLP3[[#This Row],[PRECIO]]*MaestraLP3[[#This Row],[%MG UMV]],0)</f>
        <v>0</v>
      </c>
      <c r="AD58" s="59">
        <v>13</v>
      </c>
      <c r="AE58" s="54">
        <f>IFERROR(MaestraLP3[[#This Row],[MARGEN UNITARIO]]/MaestraLP3[[#This Row],[Peso Neto UMV (KG)]],0)</f>
        <v>0</v>
      </c>
      <c r="AF58" s="38" t="s">
        <v>49</v>
      </c>
      <c r="AG58" s="38">
        <v>1</v>
      </c>
      <c r="AH58" s="56">
        <v>0</v>
      </c>
      <c r="AI58" s="56">
        <v>0</v>
      </c>
      <c r="AJ58" s="38" t="s">
        <v>50</v>
      </c>
      <c r="AK58" s="38" t="s">
        <v>49</v>
      </c>
    </row>
    <row r="59" spans="1:37" x14ac:dyDescent="0.35">
      <c r="A59" s="38" t="s">
        <v>37</v>
      </c>
      <c r="B59" s="38">
        <v>104542990</v>
      </c>
      <c r="C59" s="38" t="str">
        <f>+MaestraLP3[[#This Row],[CÓDIGO]]&amp;MaestraLP3[[#Headers],[-]]&amp;MaestraLP3[[#This Row],[UMV]]</f>
        <v>104542990-V00</v>
      </c>
      <c r="D59" s="45" t="str">
        <f>+MaestraLP3[[#This Row],[CÓDIGO]]&amp;MaestraLP3[[#Headers],[FS00]]</f>
        <v>104542990FS00</v>
      </c>
      <c r="E59" s="38" t="s">
        <v>95</v>
      </c>
      <c r="F59" s="38" t="s">
        <v>114</v>
      </c>
      <c r="G59" s="38" t="s">
        <v>120</v>
      </c>
      <c r="H59" s="38" t="s">
        <v>121</v>
      </c>
      <c r="I59" s="38" t="s">
        <v>150</v>
      </c>
      <c r="J59" s="44" t="s">
        <v>131</v>
      </c>
      <c r="K59" s="45" t="s">
        <v>44</v>
      </c>
      <c r="L59" s="38"/>
      <c r="M59" s="38" t="str">
        <f>VLOOKUP(MaestraLP3[[#This Row],[UMV]],VALIDACIONES!J:L,3,0)</f>
        <v>Caja 500 Unidades</v>
      </c>
      <c r="N59" s="38" t="s">
        <v>45</v>
      </c>
      <c r="O59" s="38" t="s">
        <v>46</v>
      </c>
      <c r="P59" s="54">
        <v>36500</v>
      </c>
      <c r="Q59" s="38" t="s">
        <v>73</v>
      </c>
      <c r="R59" s="54">
        <v>0</v>
      </c>
      <c r="S59" s="56">
        <f>IFERROR((MaestraLP3[[#This Row],[COSTO ]]/MaestraLP3[[#This Row],[COSTO OCT]]-1),0)</f>
        <v>0</v>
      </c>
      <c r="T59" s="55" t="s">
        <v>74</v>
      </c>
      <c r="U59" s="55" t="s">
        <v>74</v>
      </c>
      <c r="V59" s="54">
        <f>+VLOOKUP(MaestraLP3[[#This Row],[-]],'[1]BD MES'!$A:$N,14,0)</f>
        <v>36500</v>
      </c>
      <c r="W59" s="54">
        <v>36500</v>
      </c>
      <c r="X59" s="56">
        <f>+(MaestraLP3[[#This Row],[COSTO ]]-MaestraLP3[[#This Row],[COSTO OCT AL 27-10]])/MaestraLP3[[#This Row],[COSTO OCT AL 27-10]]</f>
        <v>0</v>
      </c>
      <c r="Y59" s="57" t="str">
        <f>++IF(Q59="HASTA AGOTAR STOCK","HASTA AGOTAR STOCK",IF(MaestraLP3[[#This Row],[PRECIO OCT]]=0,"NO PARA LP",IF(MaestraLP3[[#This Row],[PRECIO OCT]]=0,"INCORPORACIÓN",IF(AA59=0,"MANTIENE",IF(AA59&lt;0,"BAJA",IF(AA59&gt;0,"ALZA",""))))))</f>
        <v>NO PARA LP</v>
      </c>
      <c r="Z59" s="54">
        <v>0</v>
      </c>
      <c r="AA59" s="40" t="str">
        <f>IF(Z59=0,"INDICAR PRECIO VTA",Z59-MaestraLP3[[#This Row],[PRECIO OCT]])</f>
        <v>INDICAR PRECIO VTA</v>
      </c>
      <c r="AB59" s="56" t="str">
        <f t="shared" si="0"/>
        <v>-</v>
      </c>
      <c r="AC59" s="58">
        <f>IFERROR(MaestraLP3[[#This Row],[PRECIO]]*MaestraLP3[[#This Row],[%MG UMV]],0)</f>
        <v>0</v>
      </c>
      <c r="AD59" s="59">
        <v>9</v>
      </c>
      <c r="AE59" s="54">
        <f>IFERROR(MaestraLP3[[#This Row],[MARGEN UNITARIO]]/MaestraLP3[[#This Row],[Peso Neto UMV (KG)]],0)</f>
        <v>0</v>
      </c>
      <c r="AF59" s="38" t="s">
        <v>49</v>
      </c>
      <c r="AG59" s="38">
        <v>1</v>
      </c>
      <c r="AH59" s="56">
        <v>0</v>
      </c>
      <c r="AI59" s="56">
        <v>0</v>
      </c>
      <c r="AJ59" s="38"/>
      <c r="AK59" s="38" t="s">
        <v>49</v>
      </c>
    </row>
    <row r="60" spans="1:37" x14ac:dyDescent="0.35">
      <c r="A60" s="38" t="s">
        <v>37</v>
      </c>
      <c r="B60" s="38">
        <v>104542980</v>
      </c>
      <c r="C60" s="38" t="str">
        <f>+MaestraLP3[[#This Row],[CÓDIGO]]&amp;MaestraLP3[[#Headers],[-]]&amp;MaestraLP3[[#This Row],[UMV]]</f>
        <v>104542980-V00</v>
      </c>
      <c r="D60" s="45" t="str">
        <f>+MaestraLP3[[#This Row],[CÓDIGO]]&amp;MaestraLP3[[#Headers],[FS00]]</f>
        <v>104542980FS00</v>
      </c>
      <c r="E60" s="38" t="s">
        <v>95</v>
      </c>
      <c r="F60" s="38" t="s">
        <v>114</v>
      </c>
      <c r="G60" s="38" t="s">
        <v>120</v>
      </c>
      <c r="H60" s="38" t="s">
        <v>121</v>
      </c>
      <c r="I60" s="38" t="s">
        <v>151</v>
      </c>
      <c r="J60" s="44" t="s">
        <v>131</v>
      </c>
      <c r="K60" s="45" t="s">
        <v>44</v>
      </c>
      <c r="L60" s="38"/>
      <c r="M60" s="38" t="str">
        <f>VLOOKUP(MaestraLP3[[#This Row],[UMV]],VALIDACIONES!J:L,3,0)</f>
        <v>Caja 500 Unidades</v>
      </c>
      <c r="N60" s="38" t="s">
        <v>45</v>
      </c>
      <c r="O60" s="38" t="s">
        <v>46</v>
      </c>
      <c r="P60" s="54">
        <v>29000</v>
      </c>
      <c r="Q60" s="38" t="s">
        <v>73</v>
      </c>
      <c r="R60" s="54">
        <v>0</v>
      </c>
      <c r="S60" s="56">
        <f>IFERROR((MaestraLP3[[#This Row],[COSTO ]]/MaestraLP3[[#This Row],[COSTO OCT]]-1),0)</f>
        <v>0</v>
      </c>
      <c r="T60" s="55" t="s">
        <v>74</v>
      </c>
      <c r="U60" s="55" t="s">
        <v>74</v>
      </c>
      <c r="V60" s="54">
        <f>+VLOOKUP(MaestraLP3[[#This Row],[-]],'[1]BD MES'!$A:$N,14,0)</f>
        <v>29000</v>
      </c>
      <c r="W60" s="54">
        <v>29000</v>
      </c>
      <c r="X60" s="56">
        <f>+(MaestraLP3[[#This Row],[COSTO ]]-MaestraLP3[[#This Row],[COSTO OCT AL 27-10]])/MaestraLP3[[#This Row],[COSTO OCT AL 27-10]]</f>
        <v>0</v>
      </c>
      <c r="Y60" s="57" t="str">
        <f>++IF(Q60="HASTA AGOTAR STOCK","HASTA AGOTAR STOCK",IF(MaestraLP3[[#This Row],[PRECIO OCT]]=0,"NO PARA LP",IF(MaestraLP3[[#This Row],[PRECIO OCT]]=0,"INCORPORACIÓN",IF(AA60=0,"MANTIENE",IF(AA60&lt;0,"BAJA",IF(AA60&gt;0,"ALZA",""))))))</f>
        <v>NO PARA LP</v>
      </c>
      <c r="Z60" s="54">
        <v>0</v>
      </c>
      <c r="AA60" s="40" t="str">
        <f>IF(Z60=0,"INDICAR PRECIO VTA",Z60-MaestraLP3[[#This Row],[PRECIO OCT]])</f>
        <v>INDICAR PRECIO VTA</v>
      </c>
      <c r="AB60" s="56" t="str">
        <f t="shared" si="0"/>
        <v>-</v>
      </c>
      <c r="AC60" s="58">
        <f>IFERROR(MaestraLP3[[#This Row],[PRECIO]]*MaestraLP3[[#This Row],[%MG UMV]],0)</f>
        <v>0</v>
      </c>
      <c r="AD60" s="59">
        <v>7</v>
      </c>
      <c r="AE60" s="54">
        <f>IFERROR(MaestraLP3[[#This Row],[MARGEN UNITARIO]]/MaestraLP3[[#This Row],[Peso Neto UMV (KG)]],0)</f>
        <v>0</v>
      </c>
      <c r="AF60" s="38" t="s">
        <v>49</v>
      </c>
      <c r="AG60" s="38">
        <v>1</v>
      </c>
      <c r="AH60" s="56">
        <v>0</v>
      </c>
      <c r="AI60" s="56">
        <v>0</v>
      </c>
      <c r="AJ60" s="38"/>
      <c r="AK60" s="38" t="s">
        <v>49</v>
      </c>
    </row>
    <row r="61" spans="1:37" x14ac:dyDescent="0.35">
      <c r="A61" s="38" t="s">
        <v>37</v>
      </c>
      <c r="B61" s="38">
        <v>104542550</v>
      </c>
      <c r="C61" s="38" t="str">
        <f>+MaestraLP3[[#This Row],[CÓDIGO]]&amp;MaestraLP3[[#Headers],[-]]&amp;MaestraLP3[[#This Row],[UMV]]</f>
        <v>104542550-1Q</v>
      </c>
      <c r="D61" s="45" t="str">
        <f>+MaestraLP3[[#This Row],[CÓDIGO]]&amp;MaestraLP3[[#Headers],[FS00]]</f>
        <v>104542550FS00</v>
      </c>
      <c r="E61" s="38" t="s">
        <v>95</v>
      </c>
      <c r="F61" s="38" t="s">
        <v>114</v>
      </c>
      <c r="G61" s="38" t="s">
        <v>120</v>
      </c>
      <c r="H61" s="38" t="s">
        <v>121</v>
      </c>
      <c r="I61" s="38" t="s">
        <v>152</v>
      </c>
      <c r="J61" s="44" t="s">
        <v>128</v>
      </c>
      <c r="K61" s="45" t="s">
        <v>44</v>
      </c>
      <c r="L61" s="38"/>
      <c r="M61" s="38" t="str">
        <f>VLOOKUP(MaestraLP3[[#This Row],[UMV]],VALIDACIONES!J:L,3,0)</f>
        <v>Caja 1000 Unidades</v>
      </c>
      <c r="N61" s="38" t="s">
        <v>45</v>
      </c>
      <c r="O61" s="38" t="s">
        <v>46</v>
      </c>
      <c r="P61" s="54">
        <v>35000</v>
      </c>
      <c r="Q61" s="38" t="s">
        <v>73</v>
      </c>
      <c r="R61" s="54">
        <v>0</v>
      </c>
      <c r="S61" s="56">
        <f>IFERROR((MaestraLP3[[#This Row],[COSTO ]]/MaestraLP3[[#This Row],[COSTO OCT]]-1),0)</f>
        <v>0</v>
      </c>
      <c r="T61" s="55" t="s">
        <v>74</v>
      </c>
      <c r="U61" s="55" t="s">
        <v>74</v>
      </c>
      <c r="V61" s="54">
        <f>+VLOOKUP(MaestraLP3[[#This Row],[-]],'[1]BD MES'!$A:$N,14,0)</f>
        <v>35000</v>
      </c>
      <c r="W61" s="54">
        <v>35000</v>
      </c>
      <c r="X61" s="56">
        <f>+(MaestraLP3[[#This Row],[COSTO ]]-MaestraLP3[[#This Row],[COSTO OCT AL 27-10]])/MaestraLP3[[#This Row],[COSTO OCT AL 27-10]]</f>
        <v>0</v>
      </c>
      <c r="Y61" s="57" t="str">
        <f>++IF(Q61="HASTA AGOTAR STOCK","HASTA AGOTAR STOCK",IF(MaestraLP3[[#This Row],[PRECIO OCT]]=0,"NO PARA LP",IF(MaestraLP3[[#This Row],[PRECIO OCT]]=0,"INCORPORACIÓN",IF(AA61=0,"MANTIENE",IF(AA61&lt;0,"BAJA",IF(AA61&gt;0,"ALZA",""))))))</f>
        <v>NO PARA LP</v>
      </c>
      <c r="Z61" s="54">
        <v>0</v>
      </c>
      <c r="AA61" s="40" t="str">
        <f>IF(Z61=0,"INDICAR PRECIO VTA",Z61-MaestraLP3[[#This Row],[PRECIO OCT]])</f>
        <v>INDICAR PRECIO VTA</v>
      </c>
      <c r="AB61" s="56" t="str">
        <f t="shared" si="0"/>
        <v>-</v>
      </c>
      <c r="AC61" s="58">
        <f>IFERROR(MaestraLP3[[#This Row],[PRECIO]]*MaestraLP3[[#This Row],[%MG UMV]],0)</f>
        <v>0</v>
      </c>
      <c r="AD61" s="59">
        <v>6</v>
      </c>
      <c r="AE61" s="54">
        <f>IFERROR(MaestraLP3[[#This Row],[MARGEN UNITARIO]]/MaestraLP3[[#This Row],[Peso Neto UMV (KG)]],0)</f>
        <v>0</v>
      </c>
      <c r="AF61" s="38" t="s">
        <v>49</v>
      </c>
      <c r="AG61" s="38">
        <v>1</v>
      </c>
      <c r="AH61" s="56">
        <v>0</v>
      </c>
      <c r="AI61" s="56">
        <v>0</v>
      </c>
      <c r="AJ61" s="38"/>
      <c r="AK61" s="38" t="s">
        <v>49</v>
      </c>
    </row>
    <row r="62" spans="1:37" x14ac:dyDescent="0.35">
      <c r="A62" s="38" t="s">
        <v>37</v>
      </c>
      <c r="B62" s="38">
        <v>104544300</v>
      </c>
      <c r="C62" s="38" t="str">
        <f>+MaestraLP3[[#This Row],[CÓDIGO]]&amp;MaestraLP3[[#Headers],[-]]&amp;MaestraLP3[[#This Row],[UMV]]</f>
        <v>104544300-V00</v>
      </c>
      <c r="D62" s="45" t="str">
        <f>+MaestraLP3[[#This Row],[CÓDIGO]]&amp;MaestraLP3[[#Headers],[FS00]]</f>
        <v>104544300FS00</v>
      </c>
      <c r="E62" s="38" t="s">
        <v>95</v>
      </c>
      <c r="F62" s="38" t="s">
        <v>114</v>
      </c>
      <c r="G62" s="38" t="s">
        <v>120</v>
      </c>
      <c r="H62" s="38" t="s">
        <v>121</v>
      </c>
      <c r="I62" s="38" t="s">
        <v>152</v>
      </c>
      <c r="J62" s="44" t="s">
        <v>131</v>
      </c>
      <c r="K62" s="45" t="s">
        <v>44</v>
      </c>
      <c r="L62" s="38"/>
      <c r="M62" s="38" t="str">
        <f>VLOOKUP(MaestraLP3[[#This Row],[UMV]],VALIDACIONES!J:L,3,0)</f>
        <v>Caja 500 Unidades</v>
      </c>
      <c r="N62" s="38" t="s">
        <v>45</v>
      </c>
      <c r="O62" s="38" t="s">
        <v>46</v>
      </c>
      <c r="P62" s="54">
        <v>17500</v>
      </c>
      <c r="Q62" s="38" t="s">
        <v>73</v>
      </c>
      <c r="R62" s="54">
        <v>0</v>
      </c>
      <c r="S62" s="56">
        <f>IFERROR((MaestraLP3[[#This Row],[COSTO ]]/MaestraLP3[[#This Row],[COSTO OCT]]-1),0)</f>
        <v>0</v>
      </c>
      <c r="T62" s="55" t="s">
        <v>74</v>
      </c>
      <c r="U62" s="55" t="s">
        <v>74</v>
      </c>
      <c r="V62" s="54">
        <f>+VLOOKUP(MaestraLP3[[#This Row],[-]],'[1]BD MES'!$A:$N,14,0)</f>
        <v>17500</v>
      </c>
      <c r="W62" s="54">
        <v>17500</v>
      </c>
      <c r="X62" s="56">
        <f>+(MaestraLP3[[#This Row],[COSTO ]]-MaestraLP3[[#This Row],[COSTO OCT AL 27-10]])/MaestraLP3[[#This Row],[COSTO OCT AL 27-10]]</f>
        <v>0</v>
      </c>
      <c r="Y62" s="57" t="str">
        <f>++IF(Q62="HASTA AGOTAR STOCK","HASTA AGOTAR STOCK",IF(MaestraLP3[[#This Row],[PRECIO OCT]]=0,"NO PARA LP",IF(MaestraLP3[[#This Row],[PRECIO OCT]]=0,"INCORPORACIÓN",IF(AA62=0,"MANTIENE",IF(AA62&lt;0,"BAJA",IF(AA62&gt;0,"ALZA",""))))))</f>
        <v>NO PARA LP</v>
      </c>
      <c r="Z62" s="54">
        <v>0</v>
      </c>
      <c r="AA62" s="40" t="str">
        <f>IF(Z62=0,"INDICAR PRECIO VTA",Z62-MaestraLP3[[#This Row],[PRECIO OCT]])</f>
        <v>INDICAR PRECIO VTA</v>
      </c>
      <c r="AB62" s="56" t="str">
        <f t="shared" si="0"/>
        <v>-</v>
      </c>
      <c r="AC62" s="58">
        <f>IFERROR(MaestraLP3[[#This Row],[PRECIO]]*MaestraLP3[[#This Row],[%MG UMV]],0)</f>
        <v>0</v>
      </c>
      <c r="AD62" s="59">
        <v>3</v>
      </c>
      <c r="AE62" s="54">
        <f>IFERROR(MaestraLP3[[#This Row],[MARGEN UNITARIO]]/MaestraLP3[[#This Row],[Peso Neto UMV (KG)]],0)</f>
        <v>0</v>
      </c>
      <c r="AF62" s="38" t="s">
        <v>49</v>
      </c>
      <c r="AG62" s="38">
        <v>1</v>
      </c>
      <c r="AH62" s="56">
        <v>0</v>
      </c>
      <c r="AI62" s="56">
        <v>0</v>
      </c>
      <c r="AJ62" s="38"/>
      <c r="AK62" s="38" t="s">
        <v>49</v>
      </c>
    </row>
    <row r="63" spans="1:37" x14ac:dyDescent="0.35">
      <c r="A63" s="38" t="s">
        <v>37</v>
      </c>
      <c r="B63" s="38">
        <v>104541960</v>
      </c>
      <c r="C63" s="38" t="str">
        <f>+MaestraLP3[[#This Row],[CÓDIGO]]&amp;MaestraLP3[[#Headers],[-]]&amp;MaestraLP3[[#This Row],[UMV]]</f>
        <v>104541960-1Q</v>
      </c>
      <c r="D63" s="45" t="str">
        <f>+MaestraLP3[[#This Row],[CÓDIGO]]&amp;MaestraLP3[[#Headers],[FS00]]</f>
        <v>104541960FS00</v>
      </c>
      <c r="E63" s="38" t="s">
        <v>95</v>
      </c>
      <c r="F63" s="38" t="s">
        <v>114</v>
      </c>
      <c r="G63" s="38" t="s">
        <v>120</v>
      </c>
      <c r="H63" s="38" t="s">
        <v>121</v>
      </c>
      <c r="I63" s="38" t="s">
        <v>153</v>
      </c>
      <c r="J63" s="44" t="s">
        <v>128</v>
      </c>
      <c r="K63" s="45" t="s">
        <v>44</v>
      </c>
      <c r="L63" s="38"/>
      <c r="M63" s="38" t="str">
        <f>VLOOKUP(MaestraLP3[[#This Row],[UMV]],VALIDACIONES!J:L,3,0)</f>
        <v>Caja 1000 Unidades</v>
      </c>
      <c r="N63" s="38" t="s">
        <v>45</v>
      </c>
      <c r="O63" s="38" t="s">
        <v>46</v>
      </c>
      <c r="P63" s="54">
        <v>55000</v>
      </c>
      <c r="Q63" s="38" t="s">
        <v>73</v>
      </c>
      <c r="R63" s="54">
        <v>0</v>
      </c>
      <c r="S63" s="56">
        <f>IFERROR((MaestraLP3[[#This Row],[COSTO ]]/MaestraLP3[[#This Row],[COSTO OCT]]-1),0)</f>
        <v>0</v>
      </c>
      <c r="T63" s="55" t="s">
        <v>74</v>
      </c>
      <c r="U63" s="55" t="s">
        <v>74</v>
      </c>
      <c r="V63" s="54">
        <f>+VLOOKUP(MaestraLP3[[#This Row],[-]],'[1]BD MES'!$A:$N,14,0)</f>
        <v>55000</v>
      </c>
      <c r="W63" s="54">
        <v>55000</v>
      </c>
      <c r="X63" s="56">
        <f>+(MaestraLP3[[#This Row],[COSTO ]]-MaestraLP3[[#This Row],[COSTO OCT AL 27-10]])/MaestraLP3[[#This Row],[COSTO OCT AL 27-10]]</f>
        <v>0</v>
      </c>
      <c r="Y63" s="57" t="str">
        <f>++IF(Q63="HASTA AGOTAR STOCK","HASTA AGOTAR STOCK",IF(MaestraLP3[[#This Row],[PRECIO OCT]]=0,"NO PARA LP",IF(MaestraLP3[[#This Row],[PRECIO OCT]]=0,"INCORPORACIÓN",IF(AA63=0,"MANTIENE",IF(AA63&lt;0,"BAJA",IF(AA63&gt;0,"ALZA",""))))))</f>
        <v>NO PARA LP</v>
      </c>
      <c r="Z63" s="54">
        <v>0</v>
      </c>
      <c r="AA63" s="40" t="str">
        <f>IF(Z63=0,"INDICAR PRECIO VTA",Z63-MaestraLP3[[#This Row],[PRECIO OCT]])</f>
        <v>INDICAR PRECIO VTA</v>
      </c>
      <c r="AB63" s="56" t="str">
        <f t="shared" si="0"/>
        <v>-</v>
      </c>
      <c r="AC63" s="58">
        <f>IFERROR(MaestraLP3[[#This Row],[PRECIO]]*MaestraLP3[[#This Row],[%MG UMV]],0)</f>
        <v>0</v>
      </c>
      <c r="AD63" s="59">
        <v>12</v>
      </c>
      <c r="AE63" s="54">
        <f>IFERROR(MaestraLP3[[#This Row],[MARGEN UNITARIO]]/MaestraLP3[[#This Row],[Peso Neto UMV (KG)]],0)</f>
        <v>0</v>
      </c>
      <c r="AF63" s="38" t="s">
        <v>49</v>
      </c>
      <c r="AG63" s="38">
        <v>1</v>
      </c>
      <c r="AH63" s="56">
        <v>0</v>
      </c>
      <c r="AI63" s="56">
        <v>0</v>
      </c>
      <c r="AJ63" s="38" t="s">
        <v>50</v>
      </c>
      <c r="AK63" s="38" t="s">
        <v>49</v>
      </c>
    </row>
    <row r="64" spans="1:37" x14ac:dyDescent="0.35">
      <c r="A64" s="38" t="s">
        <v>37</v>
      </c>
      <c r="B64" s="38">
        <v>104541970</v>
      </c>
      <c r="C64" s="38" t="str">
        <f>+MaestraLP3[[#This Row],[CÓDIGO]]&amp;MaestraLP3[[#Headers],[-]]&amp;MaestraLP3[[#This Row],[UMV]]</f>
        <v>104541970-1Q</v>
      </c>
      <c r="D64" s="45" t="str">
        <f>+MaestraLP3[[#This Row],[CÓDIGO]]&amp;MaestraLP3[[#Headers],[FS00]]</f>
        <v>104541970FS00</v>
      </c>
      <c r="E64" s="38" t="s">
        <v>95</v>
      </c>
      <c r="F64" s="38" t="s">
        <v>114</v>
      </c>
      <c r="G64" s="38" t="s">
        <v>120</v>
      </c>
      <c r="H64" s="38" t="s">
        <v>121</v>
      </c>
      <c r="I64" s="38" t="s">
        <v>154</v>
      </c>
      <c r="J64" s="44" t="s">
        <v>128</v>
      </c>
      <c r="K64" s="45" t="s">
        <v>44</v>
      </c>
      <c r="L64" s="38"/>
      <c r="M64" s="38" t="str">
        <f>VLOOKUP(MaestraLP3[[#This Row],[UMV]],VALIDACIONES!J:L,3,0)</f>
        <v>Caja 1000 Unidades</v>
      </c>
      <c r="N64" s="38" t="s">
        <v>45</v>
      </c>
      <c r="O64" s="38" t="s">
        <v>46</v>
      </c>
      <c r="P64" s="54">
        <v>134000</v>
      </c>
      <c r="Q64" s="38" t="s">
        <v>73</v>
      </c>
      <c r="R64" s="54">
        <v>0</v>
      </c>
      <c r="S64" s="56">
        <f>IFERROR((MaestraLP3[[#This Row],[COSTO ]]/MaestraLP3[[#This Row],[COSTO OCT]]-1),0)</f>
        <v>0</v>
      </c>
      <c r="T64" s="55" t="s">
        <v>74</v>
      </c>
      <c r="U64" s="55" t="s">
        <v>74</v>
      </c>
      <c r="V64" s="54">
        <f>+VLOOKUP(MaestraLP3[[#This Row],[-]],'[1]BD MES'!$A:$N,14,0)</f>
        <v>134000</v>
      </c>
      <c r="W64" s="54">
        <v>134000</v>
      </c>
      <c r="X64" s="56">
        <f>+(MaestraLP3[[#This Row],[COSTO ]]-MaestraLP3[[#This Row],[COSTO OCT AL 27-10]])/MaestraLP3[[#This Row],[COSTO OCT AL 27-10]]</f>
        <v>0</v>
      </c>
      <c r="Y64" s="57" t="str">
        <f>++IF(Q64="HASTA AGOTAR STOCK","HASTA AGOTAR STOCK",IF(MaestraLP3[[#This Row],[PRECIO OCT]]=0,"NO PARA LP",IF(MaestraLP3[[#This Row],[PRECIO OCT]]=0,"INCORPORACIÓN",IF(AA64=0,"MANTIENE",IF(AA64&lt;0,"BAJA",IF(AA64&gt;0,"ALZA",""))))))</f>
        <v>NO PARA LP</v>
      </c>
      <c r="Z64" s="54">
        <v>0</v>
      </c>
      <c r="AA64" s="40" t="str">
        <f>IF(Z64=0,"INDICAR PRECIO VTA",Z64-MaestraLP3[[#This Row],[PRECIO OCT]])</f>
        <v>INDICAR PRECIO VTA</v>
      </c>
      <c r="AB64" s="56" t="str">
        <f t="shared" si="0"/>
        <v>-</v>
      </c>
      <c r="AC64" s="58">
        <f>IFERROR(MaestraLP3[[#This Row],[PRECIO]]*MaestraLP3[[#This Row],[%MG UMV]],0)</f>
        <v>0</v>
      </c>
      <c r="AD64" s="59">
        <v>13</v>
      </c>
      <c r="AE64" s="54">
        <f>IFERROR(MaestraLP3[[#This Row],[MARGEN UNITARIO]]/MaestraLP3[[#This Row],[Peso Neto UMV (KG)]],0)</f>
        <v>0</v>
      </c>
      <c r="AF64" s="38" t="s">
        <v>49</v>
      </c>
      <c r="AG64" s="38">
        <v>1</v>
      </c>
      <c r="AH64" s="56">
        <v>0</v>
      </c>
      <c r="AI64" s="56">
        <v>0</v>
      </c>
      <c r="AJ64" s="38" t="s">
        <v>50</v>
      </c>
      <c r="AK64" s="38" t="s">
        <v>49</v>
      </c>
    </row>
    <row r="65" spans="1:37" x14ac:dyDescent="0.35">
      <c r="A65" s="38" t="s">
        <v>37</v>
      </c>
      <c r="B65" s="38">
        <v>104542970</v>
      </c>
      <c r="C65" s="38" t="str">
        <f>+MaestraLP3[[#This Row],[CÓDIGO]]&amp;MaestraLP3[[#Headers],[-]]&amp;MaestraLP3[[#This Row],[UMV]]</f>
        <v>104542970-1Q</v>
      </c>
      <c r="D65" s="45" t="str">
        <f>+MaestraLP3[[#This Row],[CÓDIGO]]&amp;MaestraLP3[[#Headers],[FS00]]</f>
        <v>104542970FS00</v>
      </c>
      <c r="E65" s="38" t="s">
        <v>95</v>
      </c>
      <c r="F65" s="38" t="s">
        <v>114</v>
      </c>
      <c r="G65" s="38" t="s">
        <v>120</v>
      </c>
      <c r="H65" s="38" t="s">
        <v>121</v>
      </c>
      <c r="I65" s="38" t="s">
        <v>155</v>
      </c>
      <c r="J65" s="44" t="s">
        <v>128</v>
      </c>
      <c r="K65" s="45" t="s">
        <v>44</v>
      </c>
      <c r="L65" s="38"/>
      <c r="M65" s="38" t="str">
        <f>VLOOKUP(MaestraLP3[[#This Row],[UMV]],VALIDACIONES!J:L,3,0)</f>
        <v>Caja 1000 Unidades</v>
      </c>
      <c r="N65" s="38" t="s">
        <v>45</v>
      </c>
      <c r="O65" s="38" t="s">
        <v>46</v>
      </c>
      <c r="P65" s="54">
        <v>90900</v>
      </c>
      <c r="Q65" s="38" t="s">
        <v>73</v>
      </c>
      <c r="R65" s="54">
        <v>0</v>
      </c>
      <c r="S65" s="56">
        <f>IFERROR((MaestraLP3[[#This Row],[COSTO ]]/MaestraLP3[[#This Row],[COSTO OCT]]-1),0)</f>
        <v>0</v>
      </c>
      <c r="T65" s="55" t="s">
        <v>74</v>
      </c>
      <c r="U65" s="55" t="s">
        <v>74</v>
      </c>
      <c r="V65" s="54">
        <f>+VLOOKUP(MaestraLP3[[#This Row],[-]],'[1]BD MES'!$A:$N,14,0)</f>
        <v>90900</v>
      </c>
      <c r="W65" s="54">
        <v>90900</v>
      </c>
      <c r="X65" s="56">
        <f>+(MaestraLP3[[#This Row],[COSTO ]]-MaestraLP3[[#This Row],[COSTO OCT AL 27-10]])/MaestraLP3[[#This Row],[COSTO OCT AL 27-10]]</f>
        <v>0</v>
      </c>
      <c r="Y65" s="57" t="str">
        <f>++IF(Q65="HASTA AGOTAR STOCK","HASTA AGOTAR STOCK",IF(MaestraLP3[[#This Row],[PRECIO OCT]]=0,"NO PARA LP",IF(MaestraLP3[[#This Row],[PRECIO OCT]]=0,"INCORPORACIÓN",IF(AA65=0,"MANTIENE",IF(AA65&lt;0,"BAJA",IF(AA65&gt;0,"ALZA",""))))))</f>
        <v>NO PARA LP</v>
      </c>
      <c r="Z65" s="54">
        <v>0</v>
      </c>
      <c r="AA65" s="40" t="str">
        <f>IF(Z65=0,"INDICAR PRECIO VTA",Z65-MaestraLP3[[#This Row],[PRECIO OCT]])</f>
        <v>INDICAR PRECIO VTA</v>
      </c>
      <c r="AB65" s="56" t="str">
        <f t="shared" si="0"/>
        <v>-</v>
      </c>
      <c r="AC65" s="58">
        <f>IFERROR(MaestraLP3[[#This Row],[PRECIO]]*MaestraLP3[[#This Row],[%MG UMV]],0)</f>
        <v>0</v>
      </c>
      <c r="AD65" s="59">
        <v>10</v>
      </c>
      <c r="AE65" s="54">
        <f>IFERROR(MaestraLP3[[#This Row],[MARGEN UNITARIO]]/MaestraLP3[[#This Row],[Peso Neto UMV (KG)]],0)</f>
        <v>0</v>
      </c>
      <c r="AF65" s="38" t="s">
        <v>49</v>
      </c>
      <c r="AG65" s="38">
        <v>1</v>
      </c>
      <c r="AH65" s="56">
        <v>0</v>
      </c>
      <c r="AI65" s="56">
        <v>0</v>
      </c>
      <c r="AJ65" s="38"/>
      <c r="AK65" s="38" t="s">
        <v>49</v>
      </c>
    </row>
    <row r="66" spans="1:37" x14ac:dyDescent="0.35">
      <c r="A66" s="38" t="s">
        <v>37</v>
      </c>
      <c r="B66" s="38">
        <v>104542940</v>
      </c>
      <c r="C66" s="38" t="str">
        <f>+MaestraLP3[[#This Row],[CÓDIGO]]&amp;MaestraLP3[[#Headers],[-]]&amp;MaestraLP3[[#This Row],[UMV]]</f>
        <v>104542940-1Q</v>
      </c>
      <c r="D66" s="45" t="str">
        <f>+MaestraLP3[[#This Row],[CÓDIGO]]&amp;MaestraLP3[[#Headers],[FS00]]</f>
        <v>104542940FS00</v>
      </c>
      <c r="E66" s="38" t="s">
        <v>95</v>
      </c>
      <c r="F66" s="38" t="s">
        <v>114</v>
      </c>
      <c r="G66" s="38" t="s">
        <v>120</v>
      </c>
      <c r="H66" s="38" t="s">
        <v>121</v>
      </c>
      <c r="I66" s="38" t="s">
        <v>156</v>
      </c>
      <c r="J66" s="44" t="s">
        <v>128</v>
      </c>
      <c r="K66" s="45" t="s">
        <v>44</v>
      </c>
      <c r="L66" s="38"/>
      <c r="M66" s="38" t="str">
        <f>VLOOKUP(MaestraLP3[[#This Row],[UMV]],VALIDACIONES!J:L,3,0)</f>
        <v>Caja 1000 Unidades</v>
      </c>
      <c r="N66" s="38" t="s">
        <v>45</v>
      </c>
      <c r="O66" s="38" t="s">
        <v>46</v>
      </c>
      <c r="P66" s="54">
        <v>101100</v>
      </c>
      <c r="Q66" s="38" t="s">
        <v>73</v>
      </c>
      <c r="R66" s="54">
        <v>0</v>
      </c>
      <c r="S66" s="56">
        <f>IFERROR((MaestraLP3[[#This Row],[COSTO ]]/MaestraLP3[[#This Row],[COSTO OCT]]-1),0)</f>
        <v>0</v>
      </c>
      <c r="T66" s="55" t="s">
        <v>74</v>
      </c>
      <c r="U66" s="55" t="s">
        <v>74</v>
      </c>
      <c r="V66" s="54">
        <f>+VLOOKUP(MaestraLP3[[#This Row],[-]],'[1]BD MES'!$A:$N,14,0)</f>
        <v>101100</v>
      </c>
      <c r="W66" s="54">
        <v>101100</v>
      </c>
      <c r="X66" s="56">
        <f>+(MaestraLP3[[#This Row],[COSTO ]]-MaestraLP3[[#This Row],[COSTO OCT AL 27-10]])/MaestraLP3[[#This Row],[COSTO OCT AL 27-10]]</f>
        <v>0</v>
      </c>
      <c r="Y66" s="57" t="str">
        <f>++IF(Q66="HASTA AGOTAR STOCK","HASTA AGOTAR STOCK",IF(MaestraLP3[[#This Row],[PRECIO OCT]]=0,"NO PARA LP",IF(MaestraLP3[[#This Row],[PRECIO OCT]]=0,"INCORPORACIÓN",IF(AA66=0,"MANTIENE",IF(AA66&lt;0,"BAJA",IF(AA66&gt;0,"ALZA",""))))))</f>
        <v>NO PARA LP</v>
      </c>
      <c r="Z66" s="54">
        <v>0</v>
      </c>
      <c r="AA66" s="40" t="str">
        <f>IF(Z66=0,"INDICAR PRECIO VTA",Z66-MaestraLP3[[#This Row],[PRECIO OCT]])</f>
        <v>INDICAR PRECIO VTA</v>
      </c>
      <c r="AB66" s="56" t="str">
        <f t="shared" si="0"/>
        <v>-</v>
      </c>
      <c r="AC66" s="58">
        <f>IFERROR(MaestraLP3[[#This Row],[PRECIO]]*MaestraLP3[[#This Row],[%MG UMV]],0)</f>
        <v>0</v>
      </c>
      <c r="AD66" s="59">
        <v>12</v>
      </c>
      <c r="AE66" s="54">
        <f>IFERROR(MaestraLP3[[#This Row],[MARGEN UNITARIO]]/MaestraLP3[[#This Row],[Peso Neto UMV (KG)]],0)</f>
        <v>0</v>
      </c>
      <c r="AF66" s="38" t="s">
        <v>49</v>
      </c>
      <c r="AG66" s="38">
        <v>1</v>
      </c>
      <c r="AH66" s="56">
        <v>-1E-3</v>
      </c>
      <c r="AI66" s="56">
        <v>0</v>
      </c>
      <c r="AJ66" s="38"/>
      <c r="AK66" s="38" t="s">
        <v>49</v>
      </c>
    </row>
    <row r="67" spans="1:37" x14ac:dyDescent="0.35">
      <c r="A67" s="38" t="s">
        <v>37</v>
      </c>
      <c r="B67" s="38">
        <v>104547430</v>
      </c>
      <c r="C67" s="38" t="str">
        <f>+MaestraLP3[[#This Row],[CÓDIGO]]&amp;MaestraLP3[[#Headers],[-]]&amp;MaestraLP3[[#This Row],[UMV]]</f>
        <v>104547430-UN</v>
      </c>
      <c r="D67" s="45" t="str">
        <f>+MaestraLP3[[#This Row],[CÓDIGO]]&amp;MaestraLP3[[#Headers],[FS00]]</f>
        <v>104547430FS00</v>
      </c>
      <c r="E67" s="38" t="s">
        <v>95</v>
      </c>
      <c r="F67" s="38" t="s">
        <v>114</v>
      </c>
      <c r="G67" s="38" t="s">
        <v>120</v>
      </c>
      <c r="H67" s="38" t="s">
        <v>157</v>
      </c>
      <c r="I67" s="38" t="s">
        <v>158</v>
      </c>
      <c r="J67" s="44" t="s">
        <v>44</v>
      </c>
      <c r="K67" s="45" t="s">
        <v>44</v>
      </c>
      <c r="L67" s="38"/>
      <c r="M67" s="38" t="str">
        <f>VLOOKUP(MaestraLP3[[#This Row],[UMV]],VALIDACIONES!J:L,3,0)</f>
        <v>Unidad</v>
      </c>
      <c r="N67" s="38" t="s">
        <v>45</v>
      </c>
      <c r="O67" s="38" t="s">
        <v>72</v>
      </c>
      <c r="P67" s="54">
        <v>292358</v>
      </c>
      <c r="Q67" s="38" t="s">
        <v>73</v>
      </c>
      <c r="R67" s="55">
        <v>0</v>
      </c>
      <c r="S67" s="56">
        <f>IFERROR((MaestraLP3[[#This Row],[COSTO ]]/MaestraLP3[[#This Row],[COSTO OCT]]-1),0)</f>
        <v>0</v>
      </c>
      <c r="T67" s="55" t="s">
        <v>74</v>
      </c>
      <c r="U67" s="55" t="s">
        <v>74</v>
      </c>
      <c r="V67" s="54">
        <f>+VLOOKUP(MaestraLP3[[#This Row],[-]],'[1]BD MES'!$A:$N,14,0)</f>
        <v>292358</v>
      </c>
      <c r="W67" s="54">
        <v>292358</v>
      </c>
      <c r="X67" s="56">
        <f>+(MaestraLP3[[#This Row],[COSTO ]]-MaestraLP3[[#This Row],[COSTO OCT AL 27-10]])/MaestraLP3[[#This Row],[COSTO OCT AL 27-10]]</f>
        <v>0</v>
      </c>
      <c r="Y67" s="57" t="str">
        <f>++IF(Q67="HASTA AGOTAR STOCK","HASTA AGOTAR STOCK",IF(MaestraLP3[[#This Row],[PRECIO OCT]]=0,"NO PARA LP",IF(MaestraLP3[[#This Row],[PRECIO OCT]]=0,"INCORPORACIÓN",IF(AA67=0,"MANTIENE",IF(AA67&lt;0,"BAJA",IF(AA67&gt;0,"ALZA",""))))))</f>
        <v>NO PARA LP</v>
      </c>
      <c r="Z67" s="54">
        <v>0</v>
      </c>
      <c r="AA67" s="40" t="str">
        <f>IF(Z67=0,"INDICAR PRECIO VTA",Z67-MaestraLP3[[#This Row],[PRECIO OCT]])</f>
        <v>INDICAR PRECIO VTA</v>
      </c>
      <c r="AB67" s="56" t="str">
        <f t="shared" ref="AB67:AB130" si="1">+IFERROR((Z67-W67)/Z67,"-")</f>
        <v>-</v>
      </c>
      <c r="AC67" s="58">
        <f>IFERROR(MaestraLP3[[#This Row],[PRECIO]]*MaestraLP3[[#This Row],[%MG UMV]],0)</f>
        <v>0</v>
      </c>
      <c r="AD67" s="59">
        <v>4.2</v>
      </c>
      <c r="AE67" s="54">
        <f>IFERROR(MaestraLP3[[#This Row],[MARGEN UNITARIO]]/MaestraLP3[[#This Row],[Peso Neto UMV (KG)]],0)</f>
        <v>0</v>
      </c>
      <c r="AF67" s="38" t="s">
        <v>49</v>
      </c>
      <c r="AG67" s="38">
        <v>1</v>
      </c>
      <c r="AH67" s="56">
        <v>0</v>
      </c>
      <c r="AI67" s="56">
        <v>0</v>
      </c>
      <c r="AJ67" s="38"/>
      <c r="AK67" s="38" t="s">
        <v>49</v>
      </c>
    </row>
    <row r="68" spans="1:37" x14ac:dyDescent="0.35">
      <c r="A68" s="38" t="s">
        <v>37</v>
      </c>
      <c r="B68" s="38">
        <v>104533810</v>
      </c>
      <c r="C68" s="38" t="str">
        <f>+MaestraLP3[[#This Row],[CÓDIGO]]&amp;MaestraLP3[[#Headers],[-]]&amp;MaestraLP3[[#This Row],[UMV]]</f>
        <v>104533810-KG</v>
      </c>
      <c r="D68" s="45" t="str">
        <f>+MaestraLP3[[#This Row],[CÓDIGO]]&amp;MaestraLP3[[#Headers],[FS00]]</f>
        <v>104533810FS00</v>
      </c>
      <c r="E68" s="38" t="s">
        <v>159</v>
      </c>
      <c r="F68" s="38" t="s">
        <v>160</v>
      </c>
      <c r="G68" s="38" t="s">
        <v>161</v>
      </c>
      <c r="H68" s="38" t="s">
        <v>162</v>
      </c>
      <c r="I68" s="38" t="s">
        <v>163</v>
      </c>
      <c r="J68" s="44" t="s">
        <v>164</v>
      </c>
      <c r="K68" s="45" t="s">
        <v>164</v>
      </c>
      <c r="L68" s="38"/>
      <c r="M68" s="38" t="str">
        <f>VLOOKUP(MaestraLP3[[#This Row],[UMV]],VALIDACIONES!J:L,3,0)</f>
        <v>Kilogramo</v>
      </c>
      <c r="N68" s="38" t="s">
        <v>71</v>
      </c>
      <c r="O68" s="38" t="s">
        <v>46</v>
      </c>
      <c r="P68" s="54">
        <v>200</v>
      </c>
      <c r="Q68" s="38" t="s">
        <v>47</v>
      </c>
      <c r="R68" s="54">
        <v>1290</v>
      </c>
      <c r="S68" s="56">
        <f>IFERROR((MaestraLP3[[#This Row],[COSTO ]]/MaestraLP3[[#This Row],[COSTO OCT]]-1),0)</f>
        <v>0</v>
      </c>
      <c r="T68" s="55" t="s">
        <v>165</v>
      </c>
      <c r="U68" s="55"/>
      <c r="V68" s="54">
        <f>+VLOOKUP(MaestraLP3[[#This Row],[-]],'[1]BD MES'!$A:$N,14,0)</f>
        <v>200</v>
      </c>
      <c r="W68" s="54">
        <v>200</v>
      </c>
      <c r="X68" s="56">
        <f>+(MaestraLP3[[#This Row],[COSTO ]]-MaestraLP3[[#This Row],[COSTO OCT AL 27-10]])/MaestraLP3[[#This Row],[COSTO OCT AL 27-10]]</f>
        <v>0</v>
      </c>
      <c r="Y68" s="57" t="str">
        <f>++IF(Q68="HASTA AGOTAR STOCK","HASTA AGOTAR STOCK",IF(MaestraLP3[[#This Row],[PRECIO OCT]]=0,"NO PARA LP",IF(MaestraLP3[[#This Row],[PRECIO OCT]]=0,"INCORPORACIÓN",IF(AA68=0,"MANTIENE",IF(AA68&lt;0,"BAJA",IF(AA68&gt;0,"ALZA",""))))))</f>
        <v>MANTIENE</v>
      </c>
      <c r="Z68" s="54">
        <v>1290</v>
      </c>
      <c r="AA68" s="40">
        <f>IF(Z68=0,"INDICAR PRECIO VTA",Z68-MaestraLP3[[#This Row],[PRECIO OCT]])</f>
        <v>0</v>
      </c>
      <c r="AB68" s="56">
        <f t="shared" si="1"/>
        <v>0.84496124031007747</v>
      </c>
      <c r="AC68" s="58">
        <f>IFERROR(MaestraLP3[[#This Row],[PRECIO]]*MaestraLP3[[#This Row],[%MG UMV]],0)</f>
        <v>1090</v>
      </c>
      <c r="AD68" s="59">
        <v>1</v>
      </c>
      <c r="AE68" s="54">
        <f>IFERROR(MaestraLP3[[#This Row],[MARGEN UNITARIO]]/MaestraLP3[[#This Row],[Peso Neto UMV (KG)]],0)</f>
        <v>1090</v>
      </c>
      <c r="AF68" s="38" t="s">
        <v>49</v>
      </c>
      <c r="AG68" s="38">
        <v>1</v>
      </c>
      <c r="AH68" s="56">
        <v>0.05</v>
      </c>
      <c r="AI68" s="56">
        <v>0.08</v>
      </c>
      <c r="AJ68" s="38"/>
      <c r="AK68" s="38" t="s">
        <v>49</v>
      </c>
    </row>
    <row r="69" spans="1:37" x14ac:dyDescent="0.35">
      <c r="A69" s="96" t="s">
        <v>37</v>
      </c>
      <c r="B69" s="38">
        <v>104547530</v>
      </c>
      <c r="C69" s="38" t="str">
        <f>+MaestraLP3[[#This Row],[CÓDIGO]]&amp;MaestraLP3[[#Headers],[-]]&amp;MaestraLP3[[#This Row],[UMV]]</f>
        <v>104547530-KG</v>
      </c>
      <c r="D69" s="45" t="str">
        <f>+MaestraLP3[[#This Row],[CÓDIGO]]&amp;MaestraLP3[[#Headers],[FS00]]</f>
        <v>104547530FS00</v>
      </c>
      <c r="E69" s="38" t="s">
        <v>159</v>
      </c>
      <c r="F69" s="38" t="s">
        <v>166</v>
      </c>
      <c r="G69" s="38" t="s">
        <v>167</v>
      </c>
      <c r="H69" s="38" t="s">
        <v>168</v>
      </c>
      <c r="I69" s="38" t="s">
        <v>169</v>
      </c>
      <c r="J69" s="44" t="s">
        <v>164</v>
      </c>
      <c r="K69" s="44" t="s">
        <v>164</v>
      </c>
      <c r="L69" s="38"/>
      <c r="M69" s="38" t="str">
        <f>VLOOKUP(MaestraLP3[[#This Row],[UMV]],VALIDACIONES!J:L,3,0)</f>
        <v>Kilogramo</v>
      </c>
      <c r="N69" s="38" t="s">
        <v>71</v>
      </c>
      <c r="O69" s="38" t="s">
        <v>46</v>
      </c>
      <c r="P69" s="54">
        <v>8315</v>
      </c>
      <c r="Q69" s="38" t="s">
        <v>47</v>
      </c>
      <c r="R69" s="55">
        <v>10690</v>
      </c>
      <c r="S69" s="56">
        <f>IFERROR((MaestraLP3[[#This Row],[COSTO ]]/MaestraLP3[[#This Row],[COSTO OCT]]-1),0)</f>
        <v>0</v>
      </c>
      <c r="T69" s="55" t="s">
        <v>165</v>
      </c>
      <c r="U69" s="55"/>
      <c r="V69" s="54">
        <f>+VLOOKUP(MaestraLP3[[#This Row],[-]],'[1]BD MES'!$A:$N,14,0)</f>
        <v>8315</v>
      </c>
      <c r="W69" s="54">
        <v>8315</v>
      </c>
      <c r="X69" s="56">
        <f>+(MaestraLP3[[#This Row],[COSTO ]]-MaestraLP3[[#This Row],[COSTO OCT AL 27-10]])/MaestraLP3[[#This Row],[COSTO OCT AL 27-10]]</f>
        <v>0</v>
      </c>
      <c r="Y69" s="57" t="str">
        <f>++IF(Q69="HASTA AGOTAR STOCK","HASTA AGOTAR STOCK",IF(MaestraLP3[[#This Row],[PRECIO OCT]]=0,"NO PARA LP",IF(MaestraLP3[[#This Row],[PRECIO OCT]]=0,"INCORPORACIÓN",IF(AA69=0,"MANTIENE",IF(AA69&lt;0,"BAJA",IF(AA69&gt;0,"ALZA",""))))))</f>
        <v>MANTIENE</v>
      </c>
      <c r="Z69" s="55">
        <v>10690</v>
      </c>
      <c r="AA69" s="40">
        <f>IF(Z69=0,"INDICAR PRECIO VTA",Z69-MaestraLP3[[#This Row],[PRECIO OCT]])</f>
        <v>0</v>
      </c>
      <c r="AB69" s="56">
        <f t="shared" si="1"/>
        <v>0.22217025257249767</v>
      </c>
      <c r="AC69" s="58">
        <f>IFERROR(MaestraLP3[[#This Row],[PRECIO]]*MaestraLP3[[#This Row],[%MG UMV]],0)</f>
        <v>2375</v>
      </c>
      <c r="AD69" s="59">
        <v>1</v>
      </c>
      <c r="AE69" s="54">
        <f>IFERROR(MaestraLP3[[#This Row],[MARGEN UNITARIO]]/MaestraLP3[[#This Row],[Peso Neto UMV (KG)]],0)</f>
        <v>2375</v>
      </c>
      <c r="AF69" s="38" t="s">
        <v>49</v>
      </c>
      <c r="AG69" s="38">
        <v>1</v>
      </c>
      <c r="AH69" s="56">
        <v>0.03</v>
      </c>
      <c r="AI69" s="56">
        <v>0.05</v>
      </c>
      <c r="AJ69" s="38" t="s">
        <v>50</v>
      </c>
      <c r="AK69" s="38" t="s">
        <v>49</v>
      </c>
    </row>
    <row r="70" spans="1:37" x14ac:dyDescent="0.35">
      <c r="A70" s="96" t="s">
        <v>37</v>
      </c>
      <c r="B70" s="38">
        <v>104542640</v>
      </c>
      <c r="C70" s="38" t="str">
        <f>+MaestraLP3[[#This Row],[CÓDIGO]]&amp;MaestraLP3[[#Headers],[-]]&amp;MaestraLP3[[#This Row],[UMV]]</f>
        <v>104542640-C12</v>
      </c>
      <c r="D70" s="45" t="str">
        <f>+MaestraLP3[[#This Row],[CÓDIGO]]&amp;MaestraLP3[[#Headers],[FS00]]</f>
        <v>104542640FS00</v>
      </c>
      <c r="E70" s="38" t="s">
        <v>159</v>
      </c>
      <c r="F70" s="38" t="s">
        <v>166</v>
      </c>
      <c r="G70" s="38" t="s">
        <v>167</v>
      </c>
      <c r="H70" s="38" t="s">
        <v>168</v>
      </c>
      <c r="I70" s="38" t="s">
        <v>170</v>
      </c>
      <c r="J70" s="44" t="s">
        <v>43</v>
      </c>
      <c r="K70" s="45" t="s">
        <v>44</v>
      </c>
      <c r="L70" s="38"/>
      <c r="M70" s="38" t="str">
        <f>VLOOKUP(MaestraLP3[[#This Row],[UMV]],VALIDACIONES!J:L,3,0)</f>
        <v>Caja 12 Unidades</v>
      </c>
      <c r="N70" s="38" t="s">
        <v>71</v>
      </c>
      <c r="O70" s="38" t="s">
        <v>72</v>
      </c>
      <c r="P70" s="54">
        <v>146868</v>
      </c>
      <c r="Q70" s="38" t="s">
        <v>47</v>
      </c>
      <c r="R70" s="55">
        <v>196900</v>
      </c>
      <c r="S70" s="56">
        <f>IFERROR((MaestraLP3[[#This Row],[COSTO ]]/MaestraLP3[[#This Row],[COSTO OCT]]-1),0)</f>
        <v>0</v>
      </c>
      <c r="T70" s="55" t="s">
        <v>48</v>
      </c>
      <c r="U70" s="55"/>
      <c r="V70" s="54">
        <f>+VLOOKUP(MaestraLP3[[#This Row],[-]],'[1]BD MES'!$A:$N,14,0)</f>
        <v>146868</v>
      </c>
      <c r="W70" s="54">
        <v>146868</v>
      </c>
      <c r="X70" s="56">
        <f>+(MaestraLP3[[#This Row],[COSTO ]]-MaestraLP3[[#This Row],[COSTO OCT AL 27-10]])/MaestraLP3[[#This Row],[COSTO OCT AL 27-10]]</f>
        <v>0</v>
      </c>
      <c r="Y70" s="57" t="str">
        <f>++IF(Q70="HASTA AGOTAR STOCK","HASTA AGOTAR STOCK",IF(MaestraLP3[[#This Row],[PRECIO OCT]]=0,"NO PARA LP",IF(MaestraLP3[[#This Row],[PRECIO OCT]]=0,"INCORPORACIÓN",IF(AA70=0,"MANTIENE",IF(AA70&lt;0,"BAJA",IF(AA70&gt;0,"ALZA",""))))))</f>
        <v>MANTIENE</v>
      </c>
      <c r="Z70" s="55">
        <v>196900</v>
      </c>
      <c r="AA70" s="40">
        <f>IF(Z70=0,"INDICAR PRECIO VTA",Z70-MaestraLP3[[#This Row],[PRECIO OCT]])</f>
        <v>0</v>
      </c>
      <c r="AB70" s="56">
        <f t="shared" si="1"/>
        <v>0.25409852717115289</v>
      </c>
      <c r="AC70" s="58">
        <f>IFERROR(MaestraLP3[[#This Row],[PRECIO]]*MaestraLP3[[#This Row],[%MG UMV]],0)</f>
        <v>50032.000000000007</v>
      </c>
      <c r="AD70" s="59">
        <v>16.32</v>
      </c>
      <c r="AE70" s="54">
        <f>IFERROR(MaestraLP3[[#This Row],[MARGEN UNITARIO]]/MaestraLP3[[#This Row],[Peso Neto UMV (KG)]],0)</f>
        <v>3065.6862745098042</v>
      </c>
      <c r="AF70" s="61" t="s">
        <v>50</v>
      </c>
      <c r="AG70" s="38">
        <v>1</v>
      </c>
      <c r="AH70" s="56">
        <v>0.03</v>
      </c>
      <c r="AI70" s="56">
        <v>0.05</v>
      </c>
      <c r="AJ70" s="38" t="s">
        <v>50</v>
      </c>
      <c r="AK70" s="38" t="s">
        <v>49</v>
      </c>
    </row>
    <row r="71" spans="1:37" x14ac:dyDescent="0.35">
      <c r="A71" s="96" t="s">
        <v>37</v>
      </c>
      <c r="B71" s="38">
        <v>104547560</v>
      </c>
      <c r="C71" s="38" t="str">
        <f>+MaestraLP3[[#This Row],[CÓDIGO]]&amp;MaestraLP3[[#Headers],[-]]&amp;MaestraLP3[[#This Row],[UMV]]</f>
        <v>104547560-KG</v>
      </c>
      <c r="D71" s="45" t="str">
        <f>+MaestraLP3[[#This Row],[CÓDIGO]]&amp;MaestraLP3[[#Headers],[FS00]]</f>
        <v>104547560FS00</v>
      </c>
      <c r="E71" s="38" t="s">
        <v>159</v>
      </c>
      <c r="F71" s="38" t="s">
        <v>166</v>
      </c>
      <c r="G71" s="38" t="s">
        <v>167</v>
      </c>
      <c r="H71" s="38" t="s">
        <v>168</v>
      </c>
      <c r="I71" s="38" t="s">
        <v>171</v>
      </c>
      <c r="J71" s="44" t="s">
        <v>164</v>
      </c>
      <c r="K71" s="45" t="s">
        <v>164</v>
      </c>
      <c r="L71" s="38"/>
      <c r="M71" s="38" t="str">
        <f>VLOOKUP(MaestraLP3[[#This Row],[UMV]],VALIDACIONES!J:L,3,0)</f>
        <v>Kilogramo</v>
      </c>
      <c r="N71" s="38" t="s">
        <v>71</v>
      </c>
      <c r="O71" s="38" t="s">
        <v>72</v>
      </c>
      <c r="P71" s="54">
        <v>7548</v>
      </c>
      <c r="Q71" s="38" t="s">
        <v>73</v>
      </c>
      <c r="R71" s="55">
        <v>0</v>
      </c>
      <c r="S71" s="56">
        <f>IFERROR((MaestraLP3[[#This Row],[COSTO ]]/MaestraLP3[[#This Row],[COSTO OCT]]-1),0)</f>
        <v>2.8749337572866906E-2</v>
      </c>
      <c r="T71" s="55" t="s">
        <v>172</v>
      </c>
      <c r="U71" s="55"/>
      <c r="V71" s="54">
        <f>+VLOOKUP(MaestraLP3[[#This Row],[-]],'[1]BD MES'!$A:$N,14,0)</f>
        <v>7765</v>
      </c>
      <c r="W71" s="54">
        <v>7765</v>
      </c>
      <c r="X71" s="56">
        <f>+(MaestraLP3[[#This Row],[COSTO ]]-MaestraLP3[[#This Row],[COSTO OCT AL 27-10]])/MaestraLP3[[#This Row],[COSTO OCT AL 27-10]]</f>
        <v>0</v>
      </c>
      <c r="Y71" s="57" t="str">
        <f>++IF(Q71="HASTA AGOTAR STOCK","HASTA AGOTAR STOCK",IF(MaestraLP3[[#This Row],[PRECIO OCT]]=0,"NO PARA LP",IF(MaestraLP3[[#This Row],[PRECIO OCT]]=0,"INCORPORACIÓN",IF(AA71=0,"MANTIENE",IF(AA71&lt;0,"BAJA",IF(AA71&gt;0,"ALZA",""))))))</f>
        <v>NO PARA LP</v>
      </c>
      <c r="Z71" s="55">
        <v>0</v>
      </c>
      <c r="AA71" s="40" t="str">
        <f>IF(Z71=0,"INDICAR PRECIO VTA",Z71-MaestraLP3[[#This Row],[PRECIO OCT]])</f>
        <v>INDICAR PRECIO VTA</v>
      </c>
      <c r="AB71" s="56" t="str">
        <f t="shared" si="1"/>
        <v>-</v>
      </c>
      <c r="AC71" s="58">
        <f>IFERROR(MaestraLP3[[#This Row],[PRECIO]]*MaestraLP3[[#This Row],[%MG UMV]],0)</f>
        <v>0</v>
      </c>
      <c r="AD71" s="59">
        <v>1</v>
      </c>
      <c r="AE71" s="54">
        <f>IFERROR(MaestraLP3[[#This Row],[MARGEN UNITARIO]]/MaestraLP3[[#This Row],[Peso Neto UMV (KG)]],0)</f>
        <v>0</v>
      </c>
      <c r="AF71" s="38" t="s">
        <v>49</v>
      </c>
      <c r="AG71" s="38">
        <v>1</v>
      </c>
      <c r="AH71" s="56">
        <v>0</v>
      </c>
      <c r="AI71" s="56">
        <v>0</v>
      </c>
      <c r="AJ71" s="38" t="s">
        <v>50</v>
      </c>
      <c r="AK71" s="38" t="s">
        <v>49</v>
      </c>
    </row>
    <row r="72" spans="1:37" x14ac:dyDescent="0.35">
      <c r="A72" s="96" t="s">
        <v>37</v>
      </c>
      <c r="B72" s="38">
        <v>104547540</v>
      </c>
      <c r="C72" s="38" t="str">
        <f>+MaestraLP3[[#This Row],[CÓDIGO]]&amp;MaestraLP3[[#Headers],[-]]&amp;MaestraLP3[[#This Row],[UMV]]</f>
        <v>104547540-C02</v>
      </c>
      <c r="D72" s="45" t="str">
        <f>+MaestraLP3[[#This Row],[CÓDIGO]]&amp;MaestraLP3[[#Headers],[FS00]]</f>
        <v>104547540FS00</v>
      </c>
      <c r="E72" s="38" t="s">
        <v>159</v>
      </c>
      <c r="F72" s="38" t="s">
        <v>166</v>
      </c>
      <c r="G72" s="38" t="s">
        <v>173</v>
      </c>
      <c r="H72" s="38" t="s">
        <v>174</v>
      </c>
      <c r="I72" s="38" t="s">
        <v>175</v>
      </c>
      <c r="J72" s="44" t="s">
        <v>176</v>
      </c>
      <c r="K72" s="44" t="s">
        <v>44</v>
      </c>
      <c r="L72" s="38"/>
      <c r="M72" s="38" t="str">
        <f>VLOOKUP(MaestraLP3[[#This Row],[UMV]],VALIDACIONES!J:L,3,0)</f>
        <v>Caja 2 Unidades</v>
      </c>
      <c r="N72" s="38" t="s">
        <v>71</v>
      </c>
      <c r="O72" s="38" t="s">
        <v>72</v>
      </c>
      <c r="P72" s="54">
        <v>32596</v>
      </c>
      <c r="Q72" s="38" t="s">
        <v>73</v>
      </c>
      <c r="R72" s="55">
        <v>0</v>
      </c>
      <c r="S72" s="56">
        <f>IFERROR((MaestraLP3[[#This Row],[COSTO ]]/MaestraLP3[[#This Row],[COSTO OCT]]-1),0)</f>
        <v>-1.8836667075714852E-2</v>
      </c>
      <c r="T72" s="55" t="s">
        <v>172</v>
      </c>
      <c r="U72" s="55"/>
      <c r="V72" s="54">
        <f>+VLOOKUP(MaestraLP3[[#This Row],[-]],'[1]BD MES'!$A:$N,14,0)</f>
        <v>31982</v>
      </c>
      <c r="W72" s="54">
        <v>31982</v>
      </c>
      <c r="X72" s="56">
        <f>+(MaestraLP3[[#This Row],[COSTO ]]-MaestraLP3[[#This Row],[COSTO OCT AL 27-10]])/MaestraLP3[[#This Row],[COSTO OCT AL 27-10]]</f>
        <v>0</v>
      </c>
      <c r="Y72" s="57" t="str">
        <f>++IF(Q72="HASTA AGOTAR STOCK","HASTA AGOTAR STOCK",IF(MaestraLP3[[#This Row],[PRECIO OCT]]=0,"NO PARA LP",IF(MaestraLP3[[#This Row],[PRECIO OCT]]=0,"INCORPORACIÓN",IF(AA72=0,"MANTIENE",IF(AA72&lt;0,"BAJA",IF(AA72&gt;0,"ALZA",""))))))</f>
        <v>NO PARA LP</v>
      </c>
      <c r="Z72" s="55">
        <v>0</v>
      </c>
      <c r="AA72" s="40" t="str">
        <f>IF(Z72=0,"INDICAR PRECIO VTA",Z72-MaestraLP3[[#This Row],[PRECIO OCT]])</f>
        <v>INDICAR PRECIO VTA</v>
      </c>
      <c r="AB72" s="56" t="str">
        <f t="shared" si="1"/>
        <v>-</v>
      </c>
      <c r="AC72" s="58">
        <f>IFERROR(MaestraLP3[[#This Row],[PRECIO]]*MaestraLP3[[#This Row],[%MG UMV]],0)</f>
        <v>0</v>
      </c>
      <c r="AD72" s="59">
        <v>4.54</v>
      </c>
      <c r="AE72" s="54">
        <f>IFERROR(MaestraLP3[[#This Row],[MARGEN UNITARIO]]/MaestraLP3[[#This Row],[Peso Neto UMV (KG)]],0)</f>
        <v>0</v>
      </c>
      <c r="AF72" s="38" t="s">
        <v>49</v>
      </c>
      <c r="AG72" s="38">
        <v>1</v>
      </c>
      <c r="AH72" s="56">
        <v>0</v>
      </c>
      <c r="AI72" s="56">
        <v>0</v>
      </c>
      <c r="AJ72" s="38" t="s">
        <v>50</v>
      </c>
      <c r="AK72" s="38" t="s">
        <v>49</v>
      </c>
    </row>
    <row r="73" spans="1:37" x14ac:dyDescent="0.35">
      <c r="A73" s="96" t="s">
        <v>37</v>
      </c>
      <c r="B73" s="38">
        <v>104542790</v>
      </c>
      <c r="C73" s="38" t="str">
        <f>+MaestraLP3[[#This Row],[CÓDIGO]]&amp;MaestraLP3[[#Headers],[-]]&amp;MaestraLP3[[#This Row],[UMV]]</f>
        <v>104542790-C02</v>
      </c>
      <c r="D73" s="45" t="str">
        <f>+MaestraLP3[[#This Row],[CÓDIGO]]&amp;MaestraLP3[[#Headers],[FS00]]</f>
        <v>104542790FS00</v>
      </c>
      <c r="E73" s="38" t="s">
        <v>159</v>
      </c>
      <c r="F73" s="38" t="s">
        <v>166</v>
      </c>
      <c r="G73" s="38" t="s">
        <v>173</v>
      </c>
      <c r="H73" s="38" t="s">
        <v>177</v>
      </c>
      <c r="I73" s="38" t="s">
        <v>178</v>
      </c>
      <c r="J73" s="44" t="s">
        <v>176</v>
      </c>
      <c r="K73" s="45" t="s">
        <v>44</v>
      </c>
      <c r="L73" s="38"/>
      <c r="M73" s="38" t="str">
        <f>VLOOKUP(MaestraLP3[[#This Row],[UMV]],VALIDACIONES!J:L,3,0)</f>
        <v>Caja 2 Unidades</v>
      </c>
      <c r="N73" s="38" t="s">
        <v>71</v>
      </c>
      <c r="O73" s="38" t="s">
        <v>72</v>
      </c>
      <c r="P73" s="54">
        <v>56104.308386516859</v>
      </c>
      <c r="Q73" s="38" t="s">
        <v>73</v>
      </c>
      <c r="R73" s="54"/>
      <c r="S73" s="56">
        <f>IFERROR((MaestraLP3[[#This Row],[COSTO ]]/MaestraLP3[[#This Row],[COSTO OCT]]-1),0)</f>
        <v>-0.1283022390531201</v>
      </c>
      <c r="T73" s="55" t="s">
        <v>172</v>
      </c>
      <c r="U73" s="55"/>
      <c r="V73" s="54">
        <f>+VLOOKUP(MaestraLP3[[#This Row],[-]],'[1]BD MES'!$A:$N,14,0)</f>
        <v>55642</v>
      </c>
      <c r="W73" s="54">
        <v>48906</v>
      </c>
      <c r="X73" s="56">
        <f>+(MaestraLP3[[#This Row],[COSTO ]]-MaestraLP3[[#This Row],[COSTO OCT AL 27-10]])/MaestraLP3[[#This Row],[COSTO OCT AL 27-10]]</f>
        <v>-0.12105963121383127</v>
      </c>
      <c r="Y73" s="57" t="str">
        <f>++IF(Q73="HASTA AGOTAR STOCK","HASTA AGOTAR STOCK",IF(MaestraLP3[[#This Row],[PRECIO OCT]]=0,"NO PARA LP",IF(MaestraLP3[[#This Row],[PRECIO OCT]]=0,"INCORPORACIÓN",IF(AA73=0,"MANTIENE",IF(AA73&lt;0,"BAJA",IF(AA73&gt;0,"ALZA",""))))))</f>
        <v>NO PARA LP</v>
      </c>
      <c r="Z73" s="54"/>
      <c r="AA73" s="40" t="str">
        <f>IF(Z73=0,"INDICAR PRECIO VTA",Z73-MaestraLP3[[#This Row],[PRECIO OCT]])</f>
        <v>INDICAR PRECIO VTA</v>
      </c>
      <c r="AB73" s="56" t="str">
        <f t="shared" si="1"/>
        <v>-</v>
      </c>
      <c r="AC73" s="58">
        <f>IFERROR(MaestraLP3[[#This Row],[PRECIO]]*MaestraLP3[[#This Row],[%MG UMV]],0)</f>
        <v>0</v>
      </c>
      <c r="AD73" s="59">
        <v>4.54</v>
      </c>
      <c r="AE73" s="54">
        <f>IFERROR(MaestraLP3[[#This Row],[MARGEN UNITARIO]]/MaestraLP3[[#This Row],[Peso Neto UMV (KG)]],0)</f>
        <v>0</v>
      </c>
      <c r="AF73" s="61" t="s">
        <v>50</v>
      </c>
      <c r="AG73" s="38">
        <v>1</v>
      </c>
      <c r="AH73" s="56">
        <v>0.05</v>
      </c>
      <c r="AI73" s="56">
        <v>7.0000000000000007E-2</v>
      </c>
      <c r="AJ73" s="38" t="s">
        <v>50</v>
      </c>
      <c r="AK73" s="38" t="s">
        <v>49</v>
      </c>
    </row>
    <row r="74" spans="1:37" x14ac:dyDescent="0.35">
      <c r="A74" s="96" t="s">
        <v>37</v>
      </c>
      <c r="B74" s="38">
        <v>104538130</v>
      </c>
      <c r="C74" s="38" t="str">
        <f>+MaestraLP3[[#This Row],[CÓDIGO]]&amp;MaestraLP3[[#Headers],[-]]&amp;MaestraLP3[[#This Row],[UMV]]</f>
        <v>104538130-KG</v>
      </c>
      <c r="D74" s="45" t="str">
        <f>+MaestraLP3[[#This Row],[CÓDIGO]]&amp;MaestraLP3[[#Headers],[FS00]]</f>
        <v>104538130FS00</v>
      </c>
      <c r="E74" s="38" t="s">
        <v>159</v>
      </c>
      <c r="F74" s="38" t="s">
        <v>166</v>
      </c>
      <c r="G74" s="38" t="s">
        <v>179</v>
      </c>
      <c r="H74" s="38" t="s">
        <v>180</v>
      </c>
      <c r="I74" s="38" t="s">
        <v>181</v>
      </c>
      <c r="J74" s="44" t="s">
        <v>164</v>
      </c>
      <c r="K74" s="45" t="s">
        <v>164</v>
      </c>
      <c r="L74" s="38"/>
      <c r="M74" s="38" t="str">
        <f>VLOOKUP(MaestraLP3[[#This Row],[UMV]],VALIDACIONES!J:L,3,0)</f>
        <v>Kilogramo</v>
      </c>
      <c r="N74" s="38" t="s">
        <v>71</v>
      </c>
      <c r="O74" s="38" t="s">
        <v>72</v>
      </c>
      <c r="P74" s="54">
        <v>19734.8</v>
      </c>
      <c r="Q74" s="38" t="s">
        <v>47</v>
      </c>
      <c r="R74" s="54">
        <v>25000</v>
      </c>
      <c r="S74" s="56">
        <f>IFERROR((MaestraLP3[[#This Row],[COSTO ]]/MaestraLP3[[#This Row],[COSTO OCT]]-1),0)</f>
        <v>-0.10857976771996669</v>
      </c>
      <c r="T74" s="55" t="s">
        <v>165</v>
      </c>
      <c r="U74" s="55"/>
      <c r="V74" s="54">
        <f>+VLOOKUP(MaestraLP3[[#This Row],[-]],'[1]BD MES'!$A:$N,14,0)</f>
        <v>18777</v>
      </c>
      <c r="W74" s="54">
        <v>17592</v>
      </c>
      <c r="X74" s="56">
        <f>+(MaestraLP3[[#This Row],[COSTO ]]-MaestraLP3[[#This Row],[COSTO OCT AL 27-10]])/MaestraLP3[[#This Row],[COSTO OCT AL 27-10]]</f>
        <v>-6.3109122863077169E-2</v>
      </c>
      <c r="Y74" s="57" t="str">
        <f>++IF(Q74="HASTA AGOTAR STOCK","HASTA AGOTAR STOCK",IF(MaestraLP3[[#This Row],[PRECIO OCT]]=0,"NO PARA LP",IF(MaestraLP3[[#This Row],[PRECIO OCT]]=0,"INCORPORACIÓN",IF(AA74=0,"MANTIENE",IF(AA74&lt;0,"BAJA",IF(AA74&gt;0,"ALZA",""))))))</f>
        <v>MANTIENE</v>
      </c>
      <c r="Z74" s="54">
        <v>25000</v>
      </c>
      <c r="AA74" s="40">
        <f>IF(Z74=0,"INDICAR PRECIO VTA",Z74-MaestraLP3[[#This Row],[PRECIO OCT]])</f>
        <v>0</v>
      </c>
      <c r="AB74" s="56">
        <f t="shared" si="1"/>
        <v>0.29631999999999997</v>
      </c>
      <c r="AC74" s="58">
        <f>IFERROR(MaestraLP3[[#This Row],[PRECIO]]*MaestraLP3[[#This Row],[%MG UMV]],0)</f>
        <v>7407.9999999999991</v>
      </c>
      <c r="AD74" s="59">
        <v>1</v>
      </c>
      <c r="AE74" s="54">
        <f>IFERROR(MaestraLP3[[#This Row],[MARGEN UNITARIO]]/MaestraLP3[[#This Row],[Peso Neto UMV (KG)]],0)</f>
        <v>7407.9999999999991</v>
      </c>
      <c r="AF74" s="38" t="s">
        <v>49</v>
      </c>
      <c r="AG74" s="38">
        <v>1</v>
      </c>
      <c r="AH74" s="56">
        <v>0</v>
      </c>
      <c r="AI74" s="56">
        <v>0</v>
      </c>
      <c r="AJ74" s="38" t="s">
        <v>50</v>
      </c>
      <c r="AK74" s="38" t="s">
        <v>49</v>
      </c>
    </row>
    <row r="75" spans="1:37" x14ac:dyDescent="0.35">
      <c r="A75" s="96" t="s">
        <v>37</v>
      </c>
      <c r="B75" s="38">
        <v>104500540</v>
      </c>
      <c r="C75" s="38" t="str">
        <f>+MaestraLP3[[#This Row],[CÓDIGO]]&amp;MaestraLP3[[#Headers],[-]]&amp;MaestraLP3[[#This Row],[UMV]]</f>
        <v>104500540-KG</v>
      </c>
      <c r="D75" s="45" t="str">
        <f>+MaestraLP3[[#This Row],[CÓDIGO]]&amp;MaestraLP3[[#Headers],[FS00]]</f>
        <v>104500540FS00</v>
      </c>
      <c r="E75" s="38" t="s">
        <v>159</v>
      </c>
      <c r="F75" s="38" t="s">
        <v>166</v>
      </c>
      <c r="G75" s="38" t="s">
        <v>179</v>
      </c>
      <c r="H75" s="38" t="s">
        <v>180</v>
      </c>
      <c r="I75" s="38" t="s">
        <v>182</v>
      </c>
      <c r="J75" s="44" t="s">
        <v>164</v>
      </c>
      <c r="K75" s="45" t="s">
        <v>164</v>
      </c>
      <c r="L75" s="38" t="s">
        <v>183</v>
      </c>
      <c r="M75" s="38" t="str">
        <f>VLOOKUP(MaestraLP3[[#This Row],[UMV]],VALIDACIONES!J:L,3,0)</f>
        <v>Kilogramo</v>
      </c>
      <c r="N75" s="38" t="s">
        <v>71</v>
      </c>
      <c r="O75" s="38" t="s">
        <v>72</v>
      </c>
      <c r="P75" s="54">
        <v>36000</v>
      </c>
      <c r="Q75" s="38" t="s">
        <v>58</v>
      </c>
      <c r="R75" s="54">
        <v>42000</v>
      </c>
      <c r="S75" s="56">
        <f>IFERROR((MaestraLP3[[#This Row],[COSTO ]]/MaestraLP3[[#This Row],[COSTO OCT]]-1),0)</f>
        <v>-0.13773083333333336</v>
      </c>
      <c r="T75" s="55" t="s">
        <v>48</v>
      </c>
      <c r="U75" s="55"/>
      <c r="V75" s="54">
        <f>+VLOOKUP(MaestraLP3[[#This Row],[-]],'[1]BD MES'!$A:$N,14,0)</f>
        <v>34045.51</v>
      </c>
      <c r="W75" s="54">
        <v>31041.69</v>
      </c>
      <c r="X75" s="56">
        <f>+(MaestraLP3[[#This Row],[COSTO ]]-MaestraLP3[[#This Row],[COSTO OCT AL 27-10]])/MaestraLP3[[#This Row],[COSTO OCT AL 27-10]]</f>
        <v>-8.8229549212216332E-2</v>
      </c>
      <c r="Y75" s="57" t="str">
        <f>++IF(Q75="HASTA AGOTAR STOCK","HASTA AGOTAR STOCK",IF(MaestraLP3[[#This Row],[PRECIO OCT]]=0,"NO PARA LP",IF(MaestraLP3[[#This Row],[PRECIO OCT]]=0,"INCORPORACIÓN",IF(AA75=0,"MANTIENE",IF(AA75&lt;0,"BAJA",IF(AA75&gt;0,"ALZA",""))))))</f>
        <v>MANTIENE</v>
      </c>
      <c r="Z75" s="54">
        <v>42000</v>
      </c>
      <c r="AA75" s="40">
        <f>IF(Z75=0,"INDICAR PRECIO VTA",Z75-MaestraLP3[[#This Row],[PRECIO OCT]])</f>
        <v>0</v>
      </c>
      <c r="AB75" s="56">
        <f t="shared" si="1"/>
        <v>0.26091214285714287</v>
      </c>
      <c r="AC75" s="58">
        <f>IFERROR(MaestraLP3[[#This Row],[PRECIO]]*MaestraLP3[[#This Row],[%MG UMV]],0)</f>
        <v>10958.310000000001</v>
      </c>
      <c r="AD75" s="59">
        <v>1</v>
      </c>
      <c r="AE75" s="54">
        <f>IFERROR(MaestraLP3[[#This Row],[MARGEN UNITARIO]]/MaestraLP3[[#This Row],[Peso Neto UMV (KG)]],0)</f>
        <v>10958.310000000001</v>
      </c>
      <c r="AF75" s="38" t="s">
        <v>49</v>
      </c>
      <c r="AG75" s="38" t="s">
        <v>184</v>
      </c>
      <c r="AH75" s="56">
        <v>0</v>
      </c>
      <c r="AI75" s="56">
        <v>0</v>
      </c>
      <c r="AJ75" s="38" t="s">
        <v>50</v>
      </c>
      <c r="AK75" s="38" t="s">
        <v>49</v>
      </c>
    </row>
    <row r="76" spans="1:37" x14ac:dyDescent="0.35">
      <c r="A76" s="96" t="s">
        <v>37</v>
      </c>
      <c r="B76" s="38">
        <v>104500690</v>
      </c>
      <c r="C76" s="38" t="str">
        <f>+MaestraLP3[[#This Row],[CÓDIGO]]&amp;MaestraLP3[[#Headers],[-]]&amp;MaestraLP3[[#This Row],[UMV]]</f>
        <v>104500690-KG</v>
      </c>
      <c r="D76" s="45" t="str">
        <f>+MaestraLP3[[#This Row],[CÓDIGO]]&amp;MaestraLP3[[#Headers],[FS00]]</f>
        <v>104500690FS00</v>
      </c>
      <c r="E76" s="38" t="s">
        <v>159</v>
      </c>
      <c r="F76" s="38" t="s">
        <v>166</v>
      </c>
      <c r="G76" s="38" t="s">
        <v>179</v>
      </c>
      <c r="H76" s="38" t="s">
        <v>180</v>
      </c>
      <c r="I76" s="38" t="s">
        <v>185</v>
      </c>
      <c r="J76" s="44" t="s">
        <v>164</v>
      </c>
      <c r="K76" s="45" t="s">
        <v>164</v>
      </c>
      <c r="L76" s="38"/>
      <c r="M76" s="38" t="str">
        <f>VLOOKUP(MaestraLP3[[#This Row],[UMV]],VALIDACIONES!J:L,3,0)</f>
        <v>Kilogramo</v>
      </c>
      <c r="N76" s="38" t="s">
        <v>71</v>
      </c>
      <c r="O76" s="38" t="s">
        <v>72</v>
      </c>
      <c r="P76" s="54">
        <v>30495</v>
      </c>
      <c r="Q76" s="38" t="s">
        <v>47</v>
      </c>
      <c r="R76" s="54">
        <v>36000</v>
      </c>
      <c r="S76" s="56">
        <f>IFERROR((MaestraLP3[[#This Row],[COSTO ]]/MaestraLP3[[#This Row],[COSTO OCT]]-1),0)</f>
        <v>-4.0960813248073213E-3</v>
      </c>
      <c r="T76" s="55" t="s">
        <v>48</v>
      </c>
      <c r="U76" s="55"/>
      <c r="V76" s="54">
        <f>+VLOOKUP(MaestraLP3[[#This Row],[-]],'[1]BD MES'!$A:$N,14,0)</f>
        <v>30026.22</v>
      </c>
      <c r="W76" s="54">
        <v>30370.09</v>
      </c>
      <c r="X76" s="56">
        <f>+(MaestraLP3[[#This Row],[COSTO ]]-MaestraLP3[[#This Row],[COSTO OCT AL 27-10]])/MaestraLP3[[#This Row],[COSTO OCT AL 27-10]]</f>
        <v>1.1452324002155415E-2</v>
      </c>
      <c r="Y76" s="57" t="str">
        <f>++IF(Q76="HASTA AGOTAR STOCK","HASTA AGOTAR STOCK",IF(MaestraLP3[[#This Row],[PRECIO OCT]]=0,"NO PARA LP",IF(MaestraLP3[[#This Row],[PRECIO OCT]]=0,"INCORPORACIÓN",IF(AA76=0,"MANTIENE",IF(AA76&lt;0,"BAJA",IF(AA76&gt;0,"ALZA",""))))))</f>
        <v>MANTIENE</v>
      </c>
      <c r="Z76" s="54">
        <v>36000</v>
      </c>
      <c r="AA76" s="40">
        <f>IF(Z76=0,"INDICAR PRECIO VTA",Z76-MaestraLP3[[#This Row],[PRECIO OCT]])</f>
        <v>0</v>
      </c>
      <c r="AB76" s="56">
        <f t="shared" si="1"/>
        <v>0.15638638888888889</v>
      </c>
      <c r="AC76" s="58">
        <f>IFERROR(MaestraLP3[[#This Row],[PRECIO]]*MaestraLP3[[#This Row],[%MG UMV]],0)</f>
        <v>5629.91</v>
      </c>
      <c r="AD76" s="59">
        <v>1</v>
      </c>
      <c r="AE76" s="54">
        <f>IFERROR(MaestraLP3[[#This Row],[MARGEN UNITARIO]]/MaestraLP3[[#This Row],[Peso Neto UMV (KG)]],0)</f>
        <v>5629.91</v>
      </c>
      <c r="AF76" s="38" t="s">
        <v>49</v>
      </c>
      <c r="AG76" s="38">
        <v>1</v>
      </c>
      <c r="AH76" s="56">
        <v>0</v>
      </c>
      <c r="AI76" s="56">
        <v>0</v>
      </c>
      <c r="AJ76" s="38" t="s">
        <v>50</v>
      </c>
      <c r="AK76" s="38" t="s">
        <v>49</v>
      </c>
    </row>
    <row r="77" spans="1:37" x14ac:dyDescent="0.35">
      <c r="A77" s="96" t="s">
        <v>37</v>
      </c>
      <c r="B77" s="38">
        <v>104533520</v>
      </c>
      <c r="C77" s="38" t="str">
        <f>+MaestraLP3[[#This Row],[CÓDIGO]]&amp;MaestraLP3[[#Headers],[-]]&amp;MaestraLP3[[#This Row],[UMV]]</f>
        <v>104533520-KG</v>
      </c>
      <c r="D77" s="45" t="str">
        <f>+MaestraLP3[[#This Row],[CÓDIGO]]&amp;MaestraLP3[[#Headers],[FS00]]</f>
        <v>104533520FS00</v>
      </c>
      <c r="E77" s="38" t="s">
        <v>159</v>
      </c>
      <c r="F77" s="38" t="s">
        <v>166</v>
      </c>
      <c r="G77" s="38" t="s">
        <v>179</v>
      </c>
      <c r="H77" s="38" t="s">
        <v>180</v>
      </c>
      <c r="I77" s="38" t="s">
        <v>186</v>
      </c>
      <c r="J77" s="44" t="s">
        <v>164</v>
      </c>
      <c r="K77" s="45" t="s">
        <v>164</v>
      </c>
      <c r="L77" s="38"/>
      <c r="M77" s="38" t="str">
        <f>VLOOKUP(MaestraLP3[[#This Row],[UMV]],VALIDACIONES!J:L,3,0)</f>
        <v>Kilogramo</v>
      </c>
      <c r="N77" s="38" t="s">
        <v>71</v>
      </c>
      <c r="O77" s="38" t="s">
        <v>72</v>
      </c>
      <c r="P77" s="54">
        <v>26645.07</v>
      </c>
      <c r="Q77" s="38" t="s">
        <v>47</v>
      </c>
      <c r="R77" s="54">
        <v>35000</v>
      </c>
      <c r="S77" s="56">
        <f>IFERROR((MaestraLP3[[#This Row],[COSTO ]]/MaestraLP3[[#This Row],[COSTO OCT]]-1),0)</f>
        <v>-0.19249602271639743</v>
      </c>
      <c r="T77" s="55" t="s">
        <v>165</v>
      </c>
      <c r="U77" s="55"/>
      <c r="V77" s="54">
        <f>+VLOOKUP(MaestraLP3[[#This Row],[-]],'[1]BD MES'!$A:$N,14,0)</f>
        <v>25646</v>
      </c>
      <c r="W77" s="54">
        <v>21516</v>
      </c>
      <c r="X77" s="56">
        <f>+(MaestraLP3[[#This Row],[COSTO ]]-MaestraLP3[[#This Row],[COSTO OCT AL 27-10]])/MaestraLP3[[#This Row],[COSTO OCT AL 27-10]]</f>
        <v>-0.16103875848085472</v>
      </c>
      <c r="Y77" s="57" t="str">
        <f>++IF(Q77="HASTA AGOTAR STOCK","HASTA AGOTAR STOCK",IF(MaestraLP3[[#This Row],[PRECIO OCT]]=0,"NO PARA LP",IF(MaestraLP3[[#This Row],[PRECIO OCT]]=0,"INCORPORACIÓN",IF(AA77=0,"MANTIENE",IF(AA77&lt;0,"BAJA",IF(AA77&gt;0,"ALZA",""))))))</f>
        <v>MANTIENE</v>
      </c>
      <c r="Z77" s="54">
        <v>35000</v>
      </c>
      <c r="AA77" s="40">
        <f>IF(Z77=0,"INDICAR PRECIO VTA",Z77-MaestraLP3[[#This Row],[PRECIO OCT]])</f>
        <v>0</v>
      </c>
      <c r="AB77" s="56">
        <f t="shared" si="1"/>
        <v>0.38525714285714285</v>
      </c>
      <c r="AC77" s="58">
        <f>IFERROR(MaestraLP3[[#This Row],[PRECIO]]*MaestraLP3[[#This Row],[%MG UMV]],0)</f>
        <v>13484</v>
      </c>
      <c r="AD77" s="59">
        <v>1</v>
      </c>
      <c r="AE77" s="54">
        <f>IFERROR(MaestraLP3[[#This Row],[MARGEN UNITARIO]]/MaestraLP3[[#This Row],[Peso Neto UMV (KG)]],0)</f>
        <v>13484</v>
      </c>
      <c r="AF77" s="38" t="s">
        <v>49</v>
      </c>
      <c r="AG77" s="38">
        <v>1</v>
      </c>
      <c r="AH77" s="56">
        <v>0</v>
      </c>
      <c r="AI77" s="56">
        <v>0</v>
      </c>
      <c r="AJ77" s="38" t="s">
        <v>50</v>
      </c>
      <c r="AK77" s="38" t="s">
        <v>49</v>
      </c>
    </row>
    <row r="78" spans="1:37" x14ac:dyDescent="0.35">
      <c r="A78" s="96" t="s">
        <v>37</v>
      </c>
      <c r="B78" s="38">
        <v>104529950</v>
      </c>
      <c r="C78" s="38" t="str">
        <f>+MaestraLP3[[#This Row],[CÓDIGO]]&amp;MaestraLP3[[#Headers],[-]]&amp;MaestraLP3[[#This Row],[UMV]]</f>
        <v>104529950-KG</v>
      </c>
      <c r="D78" s="45" t="str">
        <f>+MaestraLP3[[#This Row],[CÓDIGO]]&amp;MaestraLP3[[#Headers],[FS00]]</f>
        <v>104529950FS00</v>
      </c>
      <c r="E78" s="38" t="s">
        <v>159</v>
      </c>
      <c r="F78" s="38" t="s">
        <v>166</v>
      </c>
      <c r="G78" s="38" t="s">
        <v>179</v>
      </c>
      <c r="H78" s="38" t="s">
        <v>180</v>
      </c>
      <c r="I78" s="38" t="s">
        <v>187</v>
      </c>
      <c r="J78" s="44" t="s">
        <v>164</v>
      </c>
      <c r="K78" s="45" t="s">
        <v>164</v>
      </c>
      <c r="L78" s="38"/>
      <c r="M78" s="38" t="str">
        <f>VLOOKUP(MaestraLP3[[#This Row],[UMV]],VALIDACIONES!J:L,3,0)</f>
        <v>Kilogramo</v>
      </c>
      <c r="N78" s="38" t="s">
        <v>71</v>
      </c>
      <c r="O78" s="38" t="s">
        <v>72</v>
      </c>
      <c r="P78" s="54">
        <v>23820</v>
      </c>
      <c r="Q78" s="38" t="s">
        <v>47</v>
      </c>
      <c r="R78" s="55">
        <v>32000</v>
      </c>
      <c r="S78" s="56">
        <f>IFERROR((MaestraLP3[[#This Row],[COSTO ]]/MaestraLP3[[#This Row],[COSTO OCT]]-1),0)</f>
        <v>0</v>
      </c>
      <c r="T78" s="55" t="s">
        <v>165</v>
      </c>
      <c r="U78" s="55"/>
      <c r="V78" s="54">
        <f>+VLOOKUP(MaestraLP3[[#This Row],[-]],'[1]BD MES'!$A:$N,14,0)</f>
        <v>23820</v>
      </c>
      <c r="W78" s="54">
        <v>23820</v>
      </c>
      <c r="X78" s="56">
        <f>+(MaestraLP3[[#This Row],[COSTO ]]-MaestraLP3[[#This Row],[COSTO OCT AL 27-10]])/MaestraLP3[[#This Row],[COSTO OCT AL 27-10]]</f>
        <v>0</v>
      </c>
      <c r="Y78" s="57" t="str">
        <f>++IF(Q78="HASTA AGOTAR STOCK","HASTA AGOTAR STOCK",IF(MaestraLP3[[#This Row],[PRECIO OCT]]=0,"NO PARA LP",IF(MaestraLP3[[#This Row],[PRECIO OCT]]=0,"INCORPORACIÓN",IF(AA78=0,"MANTIENE",IF(AA78&lt;0,"BAJA",IF(AA78&gt;0,"ALZA",""))))))</f>
        <v>MANTIENE</v>
      </c>
      <c r="Z78" s="55">
        <v>32000</v>
      </c>
      <c r="AA78" s="40">
        <f>IF(Z78=0,"INDICAR PRECIO VTA",Z78-MaestraLP3[[#This Row],[PRECIO OCT]])</f>
        <v>0</v>
      </c>
      <c r="AB78" s="56">
        <f t="shared" si="1"/>
        <v>0.25562499999999999</v>
      </c>
      <c r="AC78" s="58">
        <f>IFERROR(MaestraLP3[[#This Row],[PRECIO]]*MaestraLP3[[#This Row],[%MG UMV]],0)</f>
        <v>8180</v>
      </c>
      <c r="AD78" s="59">
        <v>1</v>
      </c>
      <c r="AE78" s="54">
        <f>IFERROR(MaestraLP3[[#This Row],[MARGEN UNITARIO]]/MaestraLP3[[#This Row],[Peso Neto UMV (KG)]],0)</f>
        <v>8180</v>
      </c>
      <c r="AF78" s="38" t="s">
        <v>49</v>
      </c>
      <c r="AG78" s="38">
        <v>1</v>
      </c>
      <c r="AH78" s="56">
        <v>0.08</v>
      </c>
      <c r="AI78" s="56">
        <v>0.1</v>
      </c>
      <c r="AJ78" s="38"/>
      <c r="AK78" s="38" t="s">
        <v>49</v>
      </c>
    </row>
    <row r="79" spans="1:37" x14ac:dyDescent="0.35">
      <c r="A79" s="96" t="s">
        <v>37</v>
      </c>
      <c r="B79" s="38">
        <v>104500570</v>
      </c>
      <c r="C79" s="38" t="str">
        <f>+MaestraLP3[[#This Row],[CÓDIGO]]&amp;MaestraLP3[[#Headers],[-]]&amp;MaestraLP3[[#This Row],[UMV]]</f>
        <v>104500570-KG</v>
      </c>
      <c r="D79" s="45" t="str">
        <f>+MaestraLP3[[#This Row],[CÓDIGO]]&amp;MaestraLP3[[#Headers],[FS00]]</f>
        <v>104500570FS00</v>
      </c>
      <c r="E79" s="38" t="s">
        <v>159</v>
      </c>
      <c r="F79" s="38" t="s">
        <v>166</v>
      </c>
      <c r="G79" s="38" t="s">
        <v>179</v>
      </c>
      <c r="H79" s="38" t="s">
        <v>180</v>
      </c>
      <c r="I79" s="38" t="s">
        <v>188</v>
      </c>
      <c r="J79" s="44" t="s">
        <v>164</v>
      </c>
      <c r="K79" s="45" t="s">
        <v>164</v>
      </c>
      <c r="L79" s="38"/>
      <c r="M79" s="38" t="str">
        <f>VLOOKUP(MaestraLP3[[#This Row],[UMV]],VALIDACIONES!J:L,3,0)</f>
        <v>Kilogramo</v>
      </c>
      <c r="N79" s="38" t="s">
        <v>71</v>
      </c>
      <c r="O79" s="38" t="s">
        <v>72</v>
      </c>
      <c r="P79" s="54">
        <v>35911</v>
      </c>
      <c r="Q79" s="38" t="s">
        <v>47</v>
      </c>
      <c r="R79" s="54">
        <v>44000</v>
      </c>
      <c r="S79" s="56">
        <f>IFERROR((MaestraLP3[[#This Row],[COSTO ]]/MaestraLP3[[#This Row],[COSTO OCT]]-1),0)</f>
        <v>3.3772381721477451E-3</v>
      </c>
      <c r="T79" s="55" t="s">
        <v>48</v>
      </c>
      <c r="U79" s="55"/>
      <c r="V79" s="54">
        <f>+VLOOKUP(MaestraLP3[[#This Row],[-]],'[1]BD MES'!$A:$N,14,0)</f>
        <v>35377.79</v>
      </c>
      <c r="W79" s="54">
        <v>36032.28</v>
      </c>
      <c r="X79" s="56">
        <f>+(MaestraLP3[[#This Row],[COSTO ]]-MaestraLP3[[#This Row],[COSTO OCT AL 27-10]])/MaestraLP3[[#This Row],[COSTO OCT AL 27-10]]</f>
        <v>1.8500025015694817E-2</v>
      </c>
      <c r="Y79" s="57" t="str">
        <f>++IF(Q79="HASTA AGOTAR STOCK","HASTA AGOTAR STOCK",IF(MaestraLP3[[#This Row],[PRECIO OCT]]=0,"NO PARA LP",IF(MaestraLP3[[#This Row],[PRECIO OCT]]=0,"INCORPORACIÓN",IF(AA79=0,"MANTIENE",IF(AA79&lt;0,"BAJA",IF(AA79&gt;0,"ALZA",""))))))</f>
        <v>MANTIENE</v>
      </c>
      <c r="Z79" s="54">
        <v>44000</v>
      </c>
      <c r="AA79" s="40">
        <f>IF(Z79=0,"INDICAR PRECIO VTA",Z79-MaestraLP3[[#This Row],[PRECIO OCT]])</f>
        <v>0</v>
      </c>
      <c r="AB79" s="56">
        <f t="shared" si="1"/>
        <v>0.18108454545454547</v>
      </c>
      <c r="AC79" s="58">
        <f>IFERROR(MaestraLP3[[#This Row],[PRECIO]]*MaestraLP3[[#This Row],[%MG UMV]],0)</f>
        <v>7967.72</v>
      </c>
      <c r="AD79" s="59">
        <v>1</v>
      </c>
      <c r="AE79" s="54">
        <f>IFERROR(MaestraLP3[[#This Row],[MARGEN UNITARIO]]/MaestraLP3[[#This Row],[Peso Neto UMV (KG)]],0)</f>
        <v>7967.72</v>
      </c>
      <c r="AF79" s="38" t="s">
        <v>49</v>
      </c>
      <c r="AG79" s="38">
        <v>1</v>
      </c>
      <c r="AH79" s="56">
        <v>0</v>
      </c>
      <c r="AI79" s="56">
        <v>0</v>
      </c>
      <c r="AJ79" s="38" t="s">
        <v>50</v>
      </c>
      <c r="AK79" s="38" t="s">
        <v>49</v>
      </c>
    </row>
    <row r="80" spans="1:37" x14ac:dyDescent="0.35">
      <c r="A80" s="96" t="s">
        <v>37</v>
      </c>
      <c r="B80" s="38">
        <v>104529960</v>
      </c>
      <c r="C80" s="38" t="str">
        <f>+MaestraLP3[[#This Row],[CÓDIGO]]&amp;MaestraLP3[[#Headers],[-]]&amp;MaestraLP3[[#This Row],[UMV]]</f>
        <v>104529960-KG</v>
      </c>
      <c r="D80" s="45" t="str">
        <f>+MaestraLP3[[#This Row],[CÓDIGO]]&amp;MaestraLP3[[#Headers],[FS00]]</f>
        <v>104529960FS00</v>
      </c>
      <c r="E80" s="38" t="s">
        <v>159</v>
      </c>
      <c r="F80" s="38" t="s">
        <v>166</v>
      </c>
      <c r="G80" s="38" t="s">
        <v>179</v>
      </c>
      <c r="H80" s="38" t="s">
        <v>180</v>
      </c>
      <c r="I80" s="38" t="s">
        <v>189</v>
      </c>
      <c r="J80" s="44" t="s">
        <v>164</v>
      </c>
      <c r="K80" s="45" t="s">
        <v>164</v>
      </c>
      <c r="L80" s="38"/>
      <c r="M80" s="38" t="str">
        <f>VLOOKUP(MaestraLP3[[#This Row],[UMV]],VALIDACIONES!J:L,3,0)</f>
        <v>Kilogramo</v>
      </c>
      <c r="N80" s="38" t="s">
        <v>71</v>
      </c>
      <c r="O80" s="38" t="s">
        <v>72</v>
      </c>
      <c r="P80" s="54">
        <v>27717.3</v>
      </c>
      <c r="Q80" s="38" t="s">
        <v>47</v>
      </c>
      <c r="R80" s="54">
        <v>36000</v>
      </c>
      <c r="S80" s="56">
        <f>IFERROR((MaestraLP3[[#This Row],[COSTO ]]/MaestraLP3[[#This Row],[COSTO OCT]]-1),0)</f>
        <v>7.4935148805981289E-3</v>
      </c>
      <c r="T80" s="55" t="s">
        <v>165</v>
      </c>
      <c r="U80" s="55"/>
      <c r="V80" s="54">
        <f>+VLOOKUP(MaestraLP3[[#This Row],[-]],'[1]BD MES'!$A:$N,14,0)</f>
        <v>26973</v>
      </c>
      <c r="W80" s="54">
        <v>27925</v>
      </c>
      <c r="X80" s="56">
        <f>+(MaestraLP3[[#This Row],[COSTO ]]-MaestraLP3[[#This Row],[COSTO OCT AL 27-10]])/MaestraLP3[[#This Row],[COSTO OCT AL 27-10]]</f>
        <v>3.5294553813072331E-2</v>
      </c>
      <c r="Y80" s="57" t="str">
        <f>++IF(Q80="HASTA AGOTAR STOCK","HASTA AGOTAR STOCK",IF(MaestraLP3[[#This Row],[PRECIO OCT]]=0,"NO PARA LP",IF(MaestraLP3[[#This Row],[PRECIO OCT]]=0,"INCORPORACIÓN",IF(AA80=0,"MANTIENE",IF(AA80&lt;0,"BAJA",IF(AA80&gt;0,"ALZA",""))))))</f>
        <v>MANTIENE</v>
      </c>
      <c r="Z80" s="54">
        <v>36000</v>
      </c>
      <c r="AA80" s="40">
        <f>IF(Z80=0,"INDICAR PRECIO VTA",Z80-MaestraLP3[[#This Row],[PRECIO OCT]])</f>
        <v>0</v>
      </c>
      <c r="AB80" s="56">
        <f t="shared" si="1"/>
        <v>0.22430555555555556</v>
      </c>
      <c r="AC80" s="58">
        <f>IFERROR(MaestraLP3[[#This Row],[PRECIO]]*MaestraLP3[[#This Row],[%MG UMV]],0)</f>
        <v>8075</v>
      </c>
      <c r="AD80" s="59">
        <v>1</v>
      </c>
      <c r="AE80" s="54">
        <f>IFERROR(MaestraLP3[[#This Row],[MARGEN UNITARIO]]/MaestraLP3[[#This Row],[Peso Neto UMV (KG)]],0)</f>
        <v>8075</v>
      </c>
      <c r="AF80" s="38" t="s">
        <v>49</v>
      </c>
      <c r="AG80" s="38">
        <v>1</v>
      </c>
      <c r="AH80" s="56">
        <v>0</v>
      </c>
      <c r="AI80" s="56">
        <v>0</v>
      </c>
      <c r="AJ80" s="38" t="s">
        <v>50</v>
      </c>
      <c r="AK80" s="38" t="s">
        <v>49</v>
      </c>
    </row>
    <row r="81" spans="1:37" x14ac:dyDescent="0.35">
      <c r="A81" s="96" t="s">
        <v>37</v>
      </c>
      <c r="B81" s="38">
        <v>104538120</v>
      </c>
      <c r="C81" s="38" t="str">
        <f>+MaestraLP3[[#This Row],[CÓDIGO]]&amp;MaestraLP3[[#Headers],[-]]&amp;MaestraLP3[[#This Row],[UMV]]</f>
        <v>104538120-KG</v>
      </c>
      <c r="D81" s="45" t="str">
        <f>+MaestraLP3[[#This Row],[CÓDIGO]]&amp;MaestraLP3[[#Headers],[FS00]]</f>
        <v>104538120FS00</v>
      </c>
      <c r="E81" s="38" t="s">
        <v>159</v>
      </c>
      <c r="F81" s="38" t="s">
        <v>166</v>
      </c>
      <c r="G81" s="38" t="s">
        <v>179</v>
      </c>
      <c r="H81" s="38" t="s">
        <v>180</v>
      </c>
      <c r="I81" s="38" t="s">
        <v>190</v>
      </c>
      <c r="J81" s="44" t="s">
        <v>164</v>
      </c>
      <c r="K81" s="45" t="s">
        <v>164</v>
      </c>
      <c r="L81" s="38"/>
      <c r="M81" s="38" t="str">
        <f>VLOOKUP(MaestraLP3[[#This Row],[UMV]],VALIDACIONES!J:L,3,0)</f>
        <v>Kilogramo</v>
      </c>
      <c r="N81" s="38" t="s">
        <v>71</v>
      </c>
      <c r="O81" s="38" t="s">
        <v>72</v>
      </c>
      <c r="P81" s="54">
        <v>25856</v>
      </c>
      <c r="Q81" s="38" t="s">
        <v>47</v>
      </c>
      <c r="R81" s="54">
        <v>34000</v>
      </c>
      <c r="S81" s="56">
        <f>IFERROR((MaestraLP3[[#This Row],[COSTO ]]/MaestraLP3[[#This Row],[COSTO OCT]]-1),0)</f>
        <v>0</v>
      </c>
      <c r="T81" s="55" t="s">
        <v>165</v>
      </c>
      <c r="U81" s="55"/>
      <c r="V81" s="54">
        <f>+VLOOKUP(MaestraLP3[[#This Row],[-]],'[1]BD MES'!$A:$N,14,0)</f>
        <v>25856</v>
      </c>
      <c r="W81" s="54">
        <v>25856</v>
      </c>
      <c r="X81" s="56">
        <f>+(MaestraLP3[[#This Row],[COSTO ]]-MaestraLP3[[#This Row],[COSTO OCT AL 27-10]])/MaestraLP3[[#This Row],[COSTO OCT AL 27-10]]</f>
        <v>0</v>
      </c>
      <c r="Y81" s="57" t="str">
        <f>++IF(Q81="HASTA AGOTAR STOCK","HASTA AGOTAR STOCK",IF(MaestraLP3[[#This Row],[PRECIO OCT]]=0,"NO PARA LP",IF(MaestraLP3[[#This Row],[PRECIO OCT]]=0,"INCORPORACIÓN",IF(AA81=0,"MANTIENE",IF(AA81&lt;0,"BAJA",IF(AA81&gt;0,"ALZA",""))))))</f>
        <v>MANTIENE</v>
      </c>
      <c r="Z81" s="54">
        <v>34000</v>
      </c>
      <c r="AA81" s="40">
        <f>IF(Z81=0,"INDICAR PRECIO VTA",Z81-MaestraLP3[[#This Row],[PRECIO OCT]])</f>
        <v>0</v>
      </c>
      <c r="AB81" s="56">
        <f t="shared" si="1"/>
        <v>0.23952941176470588</v>
      </c>
      <c r="AC81" s="58">
        <f>IFERROR(MaestraLP3[[#This Row],[PRECIO]]*MaestraLP3[[#This Row],[%MG UMV]],0)</f>
        <v>8144</v>
      </c>
      <c r="AD81" s="59">
        <v>1</v>
      </c>
      <c r="AE81" s="54">
        <f>IFERROR(MaestraLP3[[#This Row],[MARGEN UNITARIO]]/MaestraLP3[[#This Row],[Peso Neto UMV (KG)]],0)</f>
        <v>8144</v>
      </c>
      <c r="AF81" s="38" t="s">
        <v>49</v>
      </c>
      <c r="AG81" s="38">
        <v>1</v>
      </c>
      <c r="AH81" s="56">
        <v>0</v>
      </c>
      <c r="AI81" s="56">
        <v>0</v>
      </c>
      <c r="AJ81" s="38" t="s">
        <v>50</v>
      </c>
      <c r="AK81" s="38" t="s">
        <v>49</v>
      </c>
    </row>
    <row r="82" spans="1:37" x14ac:dyDescent="0.35">
      <c r="A82" s="38" t="s">
        <v>191</v>
      </c>
      <c r="B82" s="38">
        <v>104529400</v>
      </c>
      <c r="C82" s="38" t="str">
        <f>+MaestraLP3[[#This Row],[CÓDIGO]]&amp;MaestraLP3[[#Headers],[-]]&amp;MaestraLP3[[#This Row],[UMV]]</f>
        <v>104529400-UN</v>
      </c>
      <c r="D82" s="45" t="str">
        <f>+MaestraLP3[[#This Row],[CÓDIGO]]&amp;MaestraLP3[[#Headers],[FS00]]</f>
        <v>104529400FS00</v>
      </c>
      <c r="E82" s="38" t="s">
        <v>38</v>
      </c>
      <c r="F82" s="38" t="s">
        <v>39</v>
      </c>
      <c r="G82" s="38" t="s">
        <v>40</v>
      </c>
      <c r="H82" s="38" t="s">
        <v>192</v>
      </c>
      <c r="I82" s="38" t="s">
        <v>193</v>
      </c>
      <c r="J82" s="44" t="s">
        <v>44</v>
      </c>
      <c r="K82" s="45" t="s">
        <v>44</v>
      </c>
      <c r="L82" s="38"/>
      <c r="M82" s="38" t="str">
        <f>VLOOKUP(MaestraLP3[[#This Row],[UMV]],VALIDACIONES!J:L,3,0)</f>
        <v>Unidad</v>
      </c>
      <c r="N82" s="38" t="s">
        <v>45</v>
      </c>
      <c r="O82" s="38" t="s">
        <v>72</v>
      </c>
      <c r="P82" s="54">
        <v>2656</v>
      </c>
      <c r="Q82" s="38" t="s">
        <v>73</v>
      </c>
      <c r="R82" s="55">
        <v>0</v>
      </c>
      <c r="S82" s="56">
        <f>IFERROR((MaestraLP3[[#This Row],[COSTO ]]/MaestraLP3[[#This Row],[COSTO OCT]]-1),0)</f>
        <v>0</v>
      </c>
      <c r="T82" s="55" t="s">
        <v>194</v>
      </c>
      <c r="U82" s="55"/>
      <c r="V82" s="54">
        <f>+VLOOKUP(MaestraLP3[[#This Row],[-]],'[1]BD MES'!$A:$N,14,0)</f>
        <v>2656</v>
      </c>
      <c r="W82" s="54">
        <v>2656</v>
      </c>
      <c r="X82" s="56">
        <f>+(MaestraLP3[[#This Row],[COSTO ]]-MaestraLP3[[#This Row],[COSTO OCT AL 27-10]])/MaestraLP3[[#This Row],[COSTO OCT AL 27-10]]</f>
        <v>0</v>
      </c>
      <c r="Y82" s="57" t="str">
        <f>++IF(Q82="HASTA AGOTAR STOCK","HASTA AGOTAR STOCK",IF(MaestraLP3[[#This Row],[PRECIO OCT]]=0,"NO PARA LP",IF(MaestraLP3[[#This Row],[PRECIO OCT]]=0,"INCORPORACIÓN",IF(AA82=0,"MANTIENE",IF(AA82&lt;0,"BAJA",IF(AA82&gt;0,"ALZA",""))))))</f>
        <v>NO PARA LP</v>
      </c>
      <c r="Z82" s="54">
        <v>0</v>
      </c>
      <c r="AA82" s="40" t="str">
        <f>IF(Z82=0,"INDICAR PRECIO VTA",Z82-MaestraLP3[[#This Row],[PRECIO OCT]])</f>
        <v>INDICAR PRECIO VTA</v>
      </c>
      <c r="AB82" s="56" t="str">
        <f t="shared" si="1"/>
        <v>-</v>
      </c>
      <c r="AC82" s="58">
        <f>IFERROR(MaestraLP3[[#This Row],[PRECIO]]*MaestraLP3[[#This Row],[%MG UMV]],0)</f>
        <v>0</v>
      </c>
      <c r="AD82" s="59">
        <v>36</v>
      </c>
      <c r="AE82" s="54">
        <f>IFERROR(MaestraLP3[[#This Row],[MARGEN UNITARIO]]/MaestraLP3[[#This Row],[Peso Neto UMV (KG)]],0)</f>
        <v>0</v>
      </c>
      <c r="AF82" s="38" t="s">
        <v>49</v>
      </c>
      <c r="AG82" s="38">
        <v>1</v>
      </c>
      <c r="AH82" s="56">
        <v>0</v>
      </c>
      <c r="AI82" s="56">
        <v>0</v>
      </c>
      <c r="AJ82" s="38"/>
      <c r="AK82" s="38" t="s">
        <v>49</v>
      </c>
    </row>
    <row r="83" spans="1:37" x14ac:dyDescent="0.35">
      <c r="A83" s="38" t="s">
        <v>191</v>
      </c>
      <c r="B83" s="38">
        <v>104518200</v>
      </c>
      <c r="C83" s="38" t="str">
        <f>+MaestraLP3[[#This Row],[CÓDIGO]]&amp;MaestraLP3[[#Headers],[-]]&amp;MaestraLP3[[#This Row],[UMV]]</f>
        <v>104518200-C06</v>
      </c>
      <c r="D83" s="45" t="str">
        <f>+MaestraLP3[[#This Row],[CÓDIGO]]&amp;MaestraLP3[[#Headers],[FS00]]</f>
        <v>104518200FS00</v>
      </c>
      <c r="E83" s="38" t="s">
        <v>38</v>
      </c>
      <c r="F83" s="38" t="s">
        <v>39</v>
      </c>
      <c r="G83" s="38" t="s">
        <v>40</v>
      </c>
      <c r="H83" s="38" t="s">
        <v>192</v>
      </c>
      <c r="I83" s="38" t="s">
        <v>195</v>
      </c>
      <c r="J83" s="44" t="s">
        <v>53</v>
      </c>
      <c r="K83" s="45" t="s">
        <v>44</v>
      </c>
      <c r="L83" s="38"/>
      <c r="M83" s="38" t="str">
        <f>VLOOKUP(MaestraLP3[[#This Row],[UMV]],VALIDACIONES!J:L,3,0)</f>
        <v>Caja 6 Unidades</v>
      </c>
      <c r="N83" s="38" t="s">
        <v>45</v>
      </c>
      <c r="O83" s="38" t="s">
        <v>72</v>
      </c>
      <c r="P83" s="54">
        <v>17140.920000000002</v>
      </c>
      <c r="Q83" s="38" t="s">
        <v>47</v>
      </c>
      <c r="R83" s="55">
        <v>25700</v>
      </c>
      <c r="S83" s="56">
        <f>IFERROR((MaestraLP3[[#This Row],[COSTO ]]/MaestraLP3[[#This Row],[COSTO OCT]]-1),0)</f>
        <v>0</v>
      </c>
      <c r="T83" s="55" t="s">
        <v>194</v>
      </c>
      <c r="U83" s="55"/>
      <c r="V83" s="54">
        <f>+VLOOKUP(MaestraLP3[[#This Row],[-]],'[1]BD MES'!$A:$N,14,0)</f>
        <v>17140.920000000002</v>
      </c>
      <c r="W83" s="54">
        <v>17140.920000000002</v>
      </c>
      <c r="X83" s="56">
        <f>+(MaestraLP3[[#This Row],[COSTO ]]-MaestraLP3[[#This Row],[COSTO OCT AL 27-10]])/MaestraLP3[[#This Row],[COSTO OCT AL 27-10]]</f>
        <v>0</v>
      </c>
      <c r="Y83" s="57" t="str">
        <f>++IF(Q83="HASTA AGOTAR STOCK","HASTA AGOTAR STOCK",IF(MaestraLP3[[#This Row],[PRECIO OCT]]=0,"NO PARA LP",IF(MaestraLP3[[#This Row],[PRECIO OCT]]=0,"INCORPORACIÓN",IF(AA83=0,"MANTIENE",IF(AA83&lt;0,"BAJA",IF(AA83&gt;0,"ALZA",""))))))</f>
        <v>MANTIENE</v>
      </c>
      <c r="Z83" s="54">
        <v>25700</v>
      </c>
      <c r="AA83" s="40">
        <f>IF(Z83=0,"INDICAR PRECIO VTA",Z83-MaestraLP3[[#This Row],[PRECIO OCT]])</f>
        <v>0</v>
      </c>
      <c r="AB83" s="56">
        <f t="shared" si="1"/>
        <v>0.33303813229571977</v>
      </c>
      <c r="AC83" s="58">
        <f>IFERROR(MaestraLP3[[#This Row],[PRECIO]]*MaestraLP3[[#This Row],[%MG UMV]],0)</f>
        <v>8559.0799999999981</v>
      </c>
      <c r="AD83" s="59">
        <v>2.1</v>
      </c>
      <c r="AE83" s="54">
        <f>IFERROR(MaestraLP3[[#This Row],[MARGEN UNITARIO]]/MaestraLP3[[#This Row],[Peso Neto UMV (KG)]],0)</f>
        <v>4075.75238095238</v>
      </c>
      <c r="AF83" s="38" t="s">
        <v>49</v>
      </c>
      <c r="AG83" s="38">
        <v>1</v>
      </c>
      <c r="AH83" s="56">
        <v>0.1</v>
      </c>
      <c r="AI83" s="56">
        <v>0.1</v>
      </c>
      <c r="AJ83" s="38"/>
      <c r="AK83" s="38" t="s">
        <v>49</v>
      </c>
    </row>
    <row r="84" spans="1:37" x14ac:dyDescent="0.35">
      <c r="A84" s="38" t="s">
        <v>191</v>
      </c>
      <c r="B84" s="38">
        <v>104518180</v>
      </c>
      <c r="C84" s="38" t="str">
        <f>+MaestraLP3[[#This Row],[CÓDIGO]]&amp;MaestraLP3[[#Headers],[-]]&amp;MaestraLP3[[#This Row],[UMV]]</f>
        <v>104518180-C12</v>
      </c>
      <c r="D84" s="45" t="str">
        <f>+MaestraLP3[[#This Row],[CÓDIGO]]&amp;MaestraLP3[[#Headers],[FS00]]</f>
        <v>104518180FS00</v>
      </c>
      <c r="E84" s="38" t="s">
        <v>38</v>
      </c>
      <c r="F84" s="38" t="s">
        <v>39</v>
      </c>
      <c r="G84" s="38" t="s">
        <v>40</v>
      </c>
      <c r="H84" s="38" t="s">
        <v>192</v>
      </c>
      <c r="I84" s="38" t="s">
        <v>196</v>
      </c>
      <c r="J84" s="44" t="s">
        <v>43</v>
      </c>
      <c r="K84" s="45" t="s">
        <v>44</v>
      </c>
      <c r="L84" s="38"/>
      <c r="M84" s="38" t="str">
        <f>VLOOKUP(MaestraLP3[[#This Row],[UMV]],VALIDACIONES!J:L,3,0)</f>
        <v>Caja 12 Unidades</v>
      </c>
      <c r="N84" s="38" t="s">
        <v>45</v>
      </c>
      <c r="O84" s="38" t="s">
        <v>72</v>
      </c>
      <c r="P84" s="54">
        <v>27440.04</v>
      </c>
      <c r="Q84" s="38" t="s">
        <v>47</v>
      </c>
      <c r="R84" s="55">
        <v>40000</v>
      </c>
      <c r="S84" s="56">
        <f>IFERROR((MaestraLP3[[#This Row],[COSTO ]]/MaestraLP3[[#This Row],[COSTO OCT]]-1),0)</f>
        <v>0</v>
      </c>
      <c r="T84" s="55" t="s">
        <v>194</v>
      </c>
      <c r="U84" s="55"/>
      <c r="V84" s="54">
        <f>+VLOOKUP(MaestraLP3[[#This Row],[-]],'[1]BD MES'!$A:$N,14,0)</f>
        <v>27440.04</v>
      </c>
      <c r="W84" s="54">
        <v>27440.04</v>
      </c>
      <c r="X84" s="56">
        <f>+(MaestraLP3[[#This Row],[COSTO ]]-MaestraLP3[[#This Row],[COSTO OCT AL 27-10]])/MaestraLP3[[#This Row],[COSTO OCT AL 27-10]]</f>
        <v>0</v>
      </c>
      <c r="Y84" s="57" t="str">
        <f>++IF(Q84="HASTA AGOTAR STOCK","HASTA AGOTAR STOCK",IF(MaestraLP3[[#This Row],[PRECIO OCT]]=0,"NO PARA LP",IF(MaestraLP3[[#This Row],[PRECIO OCT]]=0,"INCORPORACIÓN",IF(AA84=0,"MANTIENE",IF(AA84&lt;0,"BAJA",IF(AA84&gt;0,"ALZA",""))))))</f>
        <v>MANTIENE</v>
      </c>
      <c r="Z84" s="54">
        <v>40000</v>
      </c>
      <c r="AA84" s="40">
        <f>IF(Z84=0,"INDICAR PRECIO VTA",Z84-MaestraLP3[[#This Row],[PRECIO OCT]])</f>
        <v>0</v>
      </c>
      <c r="AB84" s="56">
        <f t="shared" si="1"/>
        <v>0.31399899999999997</v>
      </c>
      <c r="AC84" s="58">
        <f>IFERROR(MaestraLP3[[#This Row],[PRECIO]]*MaestraLP3[[#This Row],[%MG UMV]],0)</f>
        <v>12559.96</v>
      </c>
      <c r="AD84" s="59">
        <v>2.4</v>
      </c>
      <c r="AE84" s="54">
        <f>IFERROR(MaestraLP3[[#This Row],[MARGEN UNITARIO]]/MaestraLP3[[#This Row],[Peso Neto UMV (KG)]],0)</f>
        <v>5233.3166666666666</v>
      </c>
      <c r="AF84" s="38" t="s">
        <v>49</v>
      </c>
      <c r="AG84" s="38">
        <v>1</v>
      </c>
      <c r="AH84" s="56">
        <v>0.1</v>
      </c>
      <c r="AI84" s="56">
        <v>0.1</v>
      </c>
      <c r="AJ84" s="38"/>
      <c r="AK84" s="38" t="s">
        <v>49</v>
      </c>
    </row>
    <row r="85" spans="1:37" x14ac:dyDescent="0.35">
      <c r="A85" s="38" t="s">
        <v>191</v>
      </c>
      <c r="B85" s="38">
        <v>104542670</v>
      </c>
      <c r="C85" s="38" t="str">
        <f>+MaestraLP3[[#This Row],[CÓDIGO]]&amp;MaestraLP3[[#Headers],[-]]&amp;MaestraLP3[[#This Row],[UMV]]</f>
        <v>104542670-C20</v>
      </c>
      <c r="D85" s="45" t="str">
        <f>+MaestraLP3[[#This Row],[CÓDIGO]]&amp;MaestraLP3[[#Headers],[FS00]]</f>
        <v>104542670FS00</v>
      </c>
      <c r="E85" s="38" t="s">
        <v>38</v>
      </c>
      <c r="F85" s="38" t="s">
        <v>39</v>
      </c>
      <c r="G85" s="38" t="s">
        <v>40</v>
      </c>
      <c r="H85" s="38" t="s">
        <v>41</v>
      </c>
      <c r="I85" s="38" t="s">
        <v>197</v>
      </c>
      <c r="J85" s="44" t="s">
        <v>86</v>
      </c>
      <c r="K85" s="45" t="s">
        <v>44</v>
      </c>
      <c r="L85" s="38"/>
      <c r="M85" s="38" t="str">
        <f>VLOOKUP(MaestraLP3[[#This Row],[UMV]],VALIDACIONES!J:L,3,0)</f>
        <v>Caja 20 Unidades</v>
      </c>
      <c r="N85" s="38" t="s">
        <v>45</v>
      </c>
      <c r="O85" s="38" t="s">
        <v>72</v>
      </c>
      <c r="P85" s="54">
        <v>38570.400000000001</v>
      </c>
      <c r="Q85" s="38" t="s">
        <v>47</v>
      </c>
      <c r="R85" s="55">
        <v>119596</v>
      </c>
      <c r="S85" s="56">
        <f>IFERROR((MaestraLP3[[#This Row],[COSTO ]]/MaestraLP3[[#This Row],[COSTO OCT]]-1),0)</f>
        <v>0</v>
      </c>
      <c r="T85" s="55" t="s">
        <v>194</v>
      </c>
      <c r="U85" s="55"/>
      <c r="V85" s="54">
        <f>+VLOOKUP(MaestraLP3[[#This Row],[-]],'[1]BD MES'!$A:$N,14,0)</f>
        <v>38570.400000000001</v>
      </c>
      <c r="W85" s="54">
        <v>38570.400000000001</v>
      </c>
      <c r="X85" s="56">
        <f>+(MaestraLP3[[#This Row],[COSTO ]]-MaestraLP3[[#This Row],[COSTO OCT AL 27-10]])/MaestraLP3[[#This Row],[COSTO OCT AL 27-10]]</f>
        <v>0</v>
      </c>
      <c r="Y85" s="57" t="str">
        <f>++IF(Q85="HASTA AGOTAR STOCK","HASTA AGOTAR STOCK",IF(MaestraLP3[[#This Row],[PRECIO OCT]]=0,"NO PARA LP",IF(MaestraLP3[[#This Row],[PRECIO OCT]]=0,"INCORPORACIÓN",IF(AA85=0,"MANTIENE",IF(AA85&lt;0,"BAJA",IF(AA85&gt;0,"ALZA",""))))))</f>
        <v>MANTIENE</v>
      </c>
      <c r="Z85" s="54">
        <v>119596</v>
      </c>
      <c r="AA85" s="40">
        <f>IF(Z85=0,"INDICAR PRECIO VTA",Z85-MaestraLP3[[#This Row],[PRECIO OCT]])</f>
        <v>0</v>
      </c>
      <c r="AB85" s="56">
        <f t="shared" si="1"/>
        <v>0.67749423057627345</v>
      </c>
      <c r="AC85" s="58">
        <f>IFERROR(MaestraLP3[[#This Row],[PRECIO]]*MaestraLP3[[#This Row],[%MG UMV]],0)</f>
        <v>81025.600000000006</v>
      </c>
      <c r="AD85" s="59">
        <v>4.5199999999999996</v>
      </c>
      <c r="AE85" s="54">
        <f>IFERROR(MaestraLP3[[#This Row],[MARGEN UNITARIO]]/MaestraLP3[[#This Row],[Peso Neto UMV (KG)]],0)</f>
        <v>17926.017699115047</v>
      </c>
      <c r="AF85" s="38" t="s">
        <v>50</v>
      </c>
      <c r="AG85" s="38">
        <v>1</v>
      </c>
      <c r="AH85" s="56">
        <v>0.1</v>
      </c>
      <c r="AI85" s="56">
        <v>0</v>
      </c>
      <c r="AJ85" s="38" t="s">
        <v>50</v>
      </c>
      <c r="AK85" s="38" t="s">
        <v>50</v>
      </c>
    </row>
    <row r="86" spans="1:37" x14ac:dyDescent="0.35">
      <c r="A86" s="38" t="s">
        <v>191</v>
      </c>
      <c r="B86" s="38">
        <v>104528970</v>
      </c>
      <c r="C86" s="38" t="str">
        <f>+MaestraLP3[[#This Row],[CÓDIGO]]&amp;MaestraLP3[[#Headers],[-]]&amp;MaestraLP3[[#This Row],[UMV]]</f>
        <v>104528970-C06</v>
      </c>
      <c r="D86" s="45" t="str">
        <f>+MaestraLP3[[#This Row],[CÓDIGO]]&amp;MaestraLP3[[#Headers],[FS00]]</f>
        <v>104528970FS00</v>
      </c>
      <c r="E86" s="38" t="s">
        <v>38</v>
      </c>
      <c r="F86" s="38" t="s">
        <v>39</v>
      </c>
      <c r="G86" s="38" t="s">
        <v>40</v>
      </c>
      <c r="H86" s="38" t="s">
        <v>41</v>
      </c>
      <c r="I86" s="38" t="s">
        <v>198</v>
      </c>
      <c r="J86" s="44" t="s">
        <v>53</v>
      </c>
      <c r="K86" s="45" t="s">
        <v>44</v>
      </c>
      <c r="L86" s="38"/>
      <c r="M86" s="38" t="str">
        <f>VLOOKUP(MaestraLP3[[#This Row],[UMV]],VALIDACIONES!J:L,3,0)</f>
        <v>Caja 6 Unidades</v>
      </c>
      <c r="N86" s="38" t="s">
        <v>45</v>
      </c>
      <c r="O86" s="38" t="s">
        <v>72</v>
      </c>
      <c r="P86" s="54">
        <v>42000</v>
      </c>
      <c r="Q86" s="38" t="s">
        <v>47</v>
      </c>
      <c r="R86" s="55">
        <v>112390</v>
      </c>
      <c r="S86" s="56">
        <f>IFERROR((MaestraLP3[[#This Row],[COSTO ]]/MaestraLP3[[#This Row],[COSTO OCT]]-1),0)</f>
        <v>0</v>
      </c>
      <c r="T86" s="55" t="s">
        <v>194</v>
      </c>
      <c r="U86" s="55"/>
      <c r="V86" s="54">
        <f>+VLOOKUP(MaestraLP3[[#This Row],[-]],'[1]BD MES'!$A:$N,14,0)</f>
        <v>42000</v>
      </c>
      <c r="W86" s="54">
        <v>42000</v>
      </c>
      <c r="X86" s="56">
        <f>+(MaestraLP3[[#This Row],[COSTO ]]-MaestraLP3[[#This Row],[COSTO OCT AL 27-10]])/MaestraLP3[[#This Row],[COSTO OCT AL 27-10]]</f>
        <v>0</v>
      </c>
      <c r="Y86" s="57" t="str">
        <f>++IF(Q86="HASTA AGOTAR STOCK","HASTA AGOTAR STOCK",IF(MaestraLP3[[#This Row],[PRECIO OCT]]=0,"NO PARA LP",IF(MaestraLP3[[#This Row],[PRECIO OCT]]=0,"INCORPORACIÓN",IF(AA86=0,"MANTIENE",IF(AA86&lt;0,"BAJA",IF(AA86&gt;0,"ALZA",""))))))</f>
        <v>MANTIENE</v>
      </c>
      <c r="Z86" s="54">
        <v>112390</v>
      </c>
      <c r="AA86" s="40">
        <f>IF(Z86=0,"INDICAR PRECIO VTA",Z86-MaestraLP3[[#This Row],[PRECIO OCT]])</f>
        <v>0</v>
      </c>
      <c r="AB86" s="56">
        <f t="shared" si="1"/>
        <v>0.62630127235519173</v>
      </c>
      <c r="AC86" s="58">
        <f>IFERROR(MaestraLP3[[#This Row],[PRECIO]]*MaestraLP3[[#This Row],[%MG UMV]],0)</f>
        <v>70390</v>
      </c>
      <c r="AD86" s="59">
        <v>6</v>
      </c>
      <c r="AE86" s="54">
        <f>IFERROR(MaestraLP3[[#This Row],[MARGEN UNITARIO]]/MaestraLP3[[#This Row],[Peso Neto UMV (KG)]],0)</f>
        <v>11731.666666666666</v>
      </c>
      <c r="AF86" s="38" t="s">
        <v>50</v>
      </c>
      <c r="AG86" s="38">
        <v>1</v>
      </c>
      <c r="AH86" s="56">
        <v>0.1</v>
      </c>
      <c r="AI86" s="56">
        <v>0</v>
      </c>
      <c r="AJ86" s="38" t="s">
        <v>50</v>
      </c>
      <c r="AK86" s="38" t="s">
        <v>50</v>
      </c>
    </row>
    <row r="87" spans="1:37" x14ac:dyDescent="0.35">
      <c r="A87" s="38" t="s">
        <v>191</v>
      </c>
      <c r="B87" s="38">
        <v>104523790</v>
      </c>
      <c r="C87" s="38" t="str">
        <f>+MaestraLP3[[#This Row],[CÓDIGO]]&amp;MaestraLP3[[#Headers],[-]]&amp;MaestraLP3[[#This Row],[UMV]]</f>
        <v>104523790-Z00</v>
      </c>
      <c r="D87" s="45" t="str">
        <f>+MaestraLP3[[#This Row],[CÓDIGO]]&amp;MaestraLP3[[#Headers],[FS00]]</f>
        <v>104523790FS00</v>
      </c>
      <c r="E87" s="38" t="s">
        <v>38</v>
      </c>
      <c r="F87" s="38" t="s">
        <v>39</v>
      </c>
      <c r="G87" s="38" t="s">
        <v>40</v>
      </c>
      <c r="H87" s="38" t="s">
        <v>59</v>
      </c>
      <c r="I87" s="38" t="s">
        <v>199</v>
      </c>
      <c r="J87" s="44" t="s">
        <v>200</v>
      </c>
      <c r="K87" s="45" t="s">
        <v>44</v>
      </c>
      <c r="L87" s="38"/>
      <c r="M87" s="38" t="str">
        <f>VLOOKUP(MaestraLP3[[#This Row],[UMV]],VALIDACIONES!J:L,3,0)</f>
        <v>Caja 100 Unidades</v>
      </c>
      <c r="N87" s="38" t="s">
        <v>45</v>
      </c>
      <c r="O87" s="38" t="s">
        <v>72</v>
      </c>
      <c r="P87" s="54">
        <v>35140</v>
      </c>
      <c r="Q87" s="38" t="s">
        <v>62</v>
      </c>
      <c r="R87" s="55">
        <v>63000</v>
      </c>
      <c r="S87" s="56">
        <f>IFERROR((MaestraLP3[[#This Row],[COSTO ]]/MaestraLP3[[#This Row],[COSTO OCT]]-1),0)</f>
        <v>0</v>
      </c>
      <c r="T87" s="55" t="s">
        <v>194</v>
      </c>
      <c r="U87" s="55"/>
      <c r="V87" s="54">
        <f>+VLOOKUP(MaestraLP3[[#This Row],[-]],'[1]BD MES'!$A:$N,14,0)</f>
        <v>35140</v>
      </c>
      <c r="W87" s="54">
        <v>35140</v>
      </c>
      <c r="X87" s="56">
        <f>+(MaestraLP3[[#This Row],[COSTO ]]-MaestraLP3[[#This Row],[COSTO OCT AL 27-10]])/MaestraLP3[[#This Row],[COSTO OCT AL 27-10]]</f>
        <v>0</v>
      </c>
      <c r="Y87" s="57" t="str">
        <f>++IF(Q87="HASTA AGOTAR STOCK","HASTA AGOTAR STOCK",IF(MaestraLP3[[#This Row],[PRECIO OCT]]=0,"NO PARA LP",IF(MaestraLP3[[#This Row],[PRECIO OCT]]=0,"INCORPORACIÓN",IF(AA87=0,"MANTIENE",IF(AA87&lt;0,"BAJA",IF(AA87&gt;0,"ALZA",""))))))</f>
        <v>ALZA</v>
      </c>
      <c r="Z87" s="54">
        <v>65000</v>
      </c>
      <c r="AA87" s="40">
        <f>IF(Z87=0,"INDICAR PRECIO VTA",Z87-MaestraLP3[[#This Row],[PRECIO OCT]])</f>
        <v>2000</v>
      </c>
      <c r="AB87" s="56">
        <f t="shared" si="1"/>
        <v>0.45938461538461539</v>
      </c>
      <c r="AC87" s="58">
        <f>IFERROR(MaestraLP3[[#This Row],[PRECIO]]*MaestraLP3[[#This Row],[%MG UMV]],0)</f>
        <v>29860</v>
      </c>
      <c r="AD87" s="59">
        <v>1.1000000000000001</v>
      </c>
      <c r="AE87" s="54">
        <f>IFERROR(MaestraLP3[[#This Row],[MARGEN UNITARIO]]/MaestraLP3[[#This Row],[Peso Neto UMV (KG)]],0)</f>
        <v>27145.454545454544</v>
      </c>
      <c r="AF87" s="38" t="s">
        <v>49</v>
      </c>
      <c r="AG87" s="38">
        <v>2</v>
      </c>
      <c r="AH87" s="56">
        <v>0.1</v>
      </c>
      <c r="AI87" s="56">
        <v>0</v>
      </c>
      <c r="AJ87" s="38" t="s">
        <v>50</v>
      </c>
      <c r="AK87" s="38" t="s">
        <v>50</v>
      </c>
    </row>
    <row r="88" spans="1:37" x14ac:dyDescent="0.35">
      <c r="A88" s="38" t="s">
        <v>191</v>
      </c>
      <c r="B88" s="38">
        <v>104523840</v>
      </c>
      <c r="C88" s="38" t="str">
        <f>+MaestraLP3[[#This Row],[CÓDIGO]]&amp;MaestraLP3[[#Headers],[-]]&amp;MaestraLP3[[#This Row],[UMV]]</f>
        <v>104523840-Z00</v>
      </c>
      <c r="D88" s="45" t="str">
        <f>+MaestraLP3[[#This Row],[CÓDIGO]]&amp;MaestraLP3[[#Headers],[FS00]]</f>
        <v>104523840FS00</v>
      </c>
      <c r="E88" s="38" t="s">
        <v>38</v>
      </c>
      <c r="F88" s="38" t="s">
        <v>39</v>
      </c>
      <c r="G88" s="38" t="s">
        <v>40</v>
      </c>
      <c r="H88" s="38" t="s">
        <v>59</v>
      </c>
      <c r="I88" s="38" t="s">
        <v>201</v>
      </c>
      <c r="J88" s="44" t="s">
        <v>200</v>
      </c>
      <c r="K88" s="45" t="s">
        <v>44</v>
      </c>
      <c r="L88" s="38"/>
      <c r="M88" s="38" t="str">
        <f>VLOOKUP(MaestraLP3[[#This Row],[UMV]],VALIDACIONES!J:L,3,0)</f>
        <v>Caja 100 Unidades</v>
      </c>
      <c r="N88" s="38" t="s">
        <v>45</v>
      </c>
      <c r="O88" s="38" t="s">
        <v>72</v>
      </c>
      <c r="P88" s="54">
        <v>35645</v>
      </c>
      <c r="Q88" s="38" t="s">
        <v>62</v>
      </c>
      <c r="R88" s="55">
        <v>63000</v>
      </c>
      <c r="S88" s="56">
        <f>IFERROR((MaestraLP3[[#This Row],[COSTO ]]/MaestraLP3[[#This Row],[COSTO OCT]]-1),0)</f>
        <v>0</v>
      </c>
      <c r="T88" s="55" t="s">
        <v>194</v>
      </c>
      <c r="U88" s="55"/>
      <c r="V88" s="54">
        <f>+VLOOKUP(MaestraLP3[[#This Row],[-]],'[1]BD MES'!$A:$N,14,0)</f>
        <v>35645</v>
      </c>
      <c r="W88" s="54">
        <v>35645</v>
      </c>
      <c r="X88" s="56">
        <f>+(MaestraLP3[[#This Row],[COSTO ]]-MaestraLP3[[#This Row],[COSTO OCT AL 27-10]])/MaestraLP3[[#This Row],[COSTO OCT AL 27-10]]</f>
        <v>0</v>
      </c>
      <c r="Y88" s="57" t="str">
        <f>++IF(Q88="HASTA AGOTAR STOCK","HASTA AGOTAR STOCK",IF(MaestraLP3[[#This Row],[PRECIO OCT]]=0,"NO PARA LP",IF(MaestraLP3[[#This Row],[PRECIO OCT]]=0,"INCORPORACIÓN",IF(AA88=0,"MANTIENE",IF(AA88&lt;0,"BAJA",IF(AA88&gt;0,"ALZA",""))))))</f>
        <v>ALZA</v>
      </c>
      <c r="Z88" s="54">
        <v>65000</v>
      </c>
      <c r="AA88" s="40">
        <f>IF(Z88=0,"INDICAR PRECIO VTA",Z88-MaestraLP3[[#This Row],[PRECIO OCT]])</f>
        <v>2000</v>
      </c>
      <c r="AB88" s="56">
        <f t="shared" si="1"/>
        <v>0.45161538461538464</v>
      </c>
      <c r="AC88" s="58">
        <f>IFERROR(MaestraLP3[[#This Row],[PRECIO]]*MaestraLP3[[#This Row],[%MG UMV]],0)</f>
        <v>29355</v>
      </c>
      <c r="AD88" s="59">
        <v>1.1000000000000001</v>
      </c>
      <c r="AE88" s="54">
        <f>IFERROR(MaestraLP3[[#This Row],[MARGEN UNITARIO]]/MaestraLP3[[#This Row],[Peso Neto UMV (KG)]],0)</f>
        <v>26686.363636363632</v>
      </c>
      <c r="AF88" s="38" t="s">
        <v>49</v>
      </c>
      <c r="AG88" s="38">
        <v>2</v>
      </c>
      <c r="AH88" s="56">
        <v>0.1</v>
      </c>
      <c r="AI88" s="56">
        <v>0</v>
      </c>
      <c r="AJ88" s="38" t="s">
        <v>50</v>
      </c>
      <c r="AK88" s="38" t="s">
        <v>50</v>
      </c>
    </row>
    <row r="89" spans="1:37" x14ac:dyDescent="0.35">
      <c r="A89" s="38" t="s">
        <v>191</v>
      </c>
      <c r="B89" s="38">
        <v>104523800</v>
      </c>
      <c r="C89" s="38" t="str">
        <f>+MaestraLP3[[#This Row],[CÓDIGO]]&amp;MaestraLP3[[#Headers],[-]]&amp;MaestraLP3[[#This Row],[UMV]]</f>
        <v>104523800-Z00</v>
      </c>
      <c r="D89" s="45" t="str">
        <f>+MaestraLP3[[#This Row],[CÓDIGO]]&amp;MaestraLP3[[#Headers],[FS00]]</f>
        <v>104523800FS00</v>
      </c>
      <c r="E89" s="38" t="s">
        <v>38</v>
      </c>
      <c r="F89" s="38" t="s">
        <v>39</v>
      </c>
      <c r="G89" s="38" t="s">
        <v>40</v>
      </c>
      <c r="H89" s="38" t="s">
        <v>59</v>
      </c>
      <c r="I89" s="38" t="s">
        <v>202</v>
      </c>
      <c r="J89" s="44" t="s">
        <v>200</v>
      </c>
      <c r="K89" s="45" t="s">
        <v>44</v>
      </c>
      <c r="L89" s="38"/>
      <c r="M89" s="38" t="str">
        <f>VLOOKUP(MaestraLP3[[#This Row],[UMV]],VALIDACIONES!J:L,3,0)</f>
        <v>Caja 100 Unidades</v>
      </c>
      <c r="N89" s="38" t="s">
        <v>45</v>
      </c>
      <c r="O89" s="38" t="s">
        <v>72</v>
      </c>
      <c r="P89" s="54">
        <v>24146</v>
      </c>
      <c r="Q89" s="38" t="s">
        <v>62</v>
      </c>
      <c r="R89" s="55">
        <v>37800</v>
      </c>
      <c r="S89" s="56">
        <f>IFERROR((MaestraLP3[[#This Row],[COSTO ]]/MaestraLP3[[#This Row],[COSTO OCT]]-1),0)</f>
        <v>0</v>
      </c>
      <c r="T89" s="55" t="s">
        <v>194</v>
      </c>
      <c r="U89" s="55"/>
      <c r="V89" s="54">
        <f>+VLOOKUP(MaestraLP3[[#This Row],[-]],'[1]BD MES'!$A:$N,14,0)</f>
        <v>24146</v>
      </c>
      <c r="W89" s="54">
        <v>24146</v>
      </c>
      <c r="X89" s="56">
        <f>+(MaestraLP3[[#This Row],[COSTO ]]-MaestraLP3[[#This Row],[COSTO OCT AL 27-10]])/MaestraLP3[[#This Row],[COSTO OCT AL 27-10]]</f>
        <v>0</v>
      </c>
      <c r="Y89" s="57" t="str">
        <f>++IF(Q89="HASTA AGOTAR STOCK","HASTA AGOTAR STOCK",IF(MaestraLP3[[#This Row],[PRECIO OCT]]=0,"NO PARA LP",IF(MaestraLP3[[#This Row],[PRECIO OCT]]=0,"INCORPORACIÓN",IF(AA89=0,"MANTIENE",IF(AA89&lt;0,"BAJA",IF(AA89&gt;0,"ALZA",""))))))</f>
        <v>ALZA</v>
      </c>
      <c r="Z89" s="54">
        <v>39500</v>
      </c>
      <c r="AA89" s="40">
        <f>IF(Z89=0,"INDICAR PRECIO VTA",Z89-MaestraLP3[[#This Row],[PRECIO OCT]])</f>
        <v>1700</v>
      </c>
      <c r="AB89" s="56">
        <f t="shared" si="1"/>
        <v>0.38870886075949368</v>
      </c>
      <c r="AC89" s="58">
        <f>IFERROR(MaestraLP3[[#This Row],[PRECIO]]*MaestraLP3[[#This Row],[%MG UMV]],0)</f>
        <v>15354</v>
      </c>
      <c r="AD89" s="59">
        <v>0.8</v>
      </c>
      <c r="AE89" s="54">
        <f>IFERROR(MaestraLP3[[#This Row],[MARGEN UNITARIO]]/MaestraLP3[[#This Row],[Peso Neto UMV (KG)]],0)</f>
        <v>19192.5</v>
      </c>
      <c r="AF89" s="38" t="s">
        <v>49</v>
      </c>
      <c r="AG89" s="38">
        <v>2</v>
      </c>
      <c r="AH89" s="56">
        <v>0.1</v>
      </c>
      <c r="AI89" s="56">
        <v>0</v>
      </c>
      <c r="AJ89" s="38" t="s">
        <v>50</v>
      </c>
      <c r="AK89" s="38" t="s">
        <v>50</v>
      </c>
    </row>
    <row r="90" spans="1:37" x14ac:dyDescent="0.35">
      <c r="A90" s="38" t="s">
        <v>191</v>
      </c>
      <c r="B90" s="38">
        <v>104523850</v>
      </c>
      <c r="C90" s="38" t="str">
        <f>+MaestraLP3[[#This Row],[CÓDIGO]]&amp;MaestraLP3[[#Headers],[-]]&amp;MaestraLP3[[#This Row],[UMV]]</f>
        <v>104523850-Z00</v>
      </c>
      <c r="D90" s="45" t="str">
        <f>+MaestraLP3[[#This Row],[CÓDIGO]]&amp;MaestraLP3[[#Headers],[FS00]]</f>
        <v>104523850FS00</v>
      </c>
      <c r="E90" s="38" t="s">
        <v>38</v>
      </c>
      <c r="F90" s="38" t="s">
        <v>39</v>
      </c>
      <c r="G90" s="38" t="s">
        <v>40</v>
      </c>
      <c r="H90" s="38" t="s">
        <v>59</v>
      </c>
      <c r="I90" s="38" t="s">
        <v>203</v>
      </c>
      <c r="J90" s="44" t="s">
        <v>200</v>
      </c>
      <c r="K90" s="45" t="s">
        <v>44</v>
      </c>
      <c r="L90" s="38"/>
      <c r="M90" s="38" t="str">
        <f>VLOOKUP(MaestraLP3[[#This Row],[UMV]],VALIDACIONES!J:L,3,0)</f>
        <v>Caja 100 Unidades</v>
      </c>
      <c r="N90" s="38" t="s">
        <v>45</v>
      </c>
      <c r="O90" s="38" t="s">
        <v>72</v>
      </c>
      <c r="P90" s="54">
        <v>20544</v>
      </c>
      <c r="Q90" s="38" t="s">
        <v>62</v>
      </c>
      <c r="R90" s="55">
        <v>37800</v>
      </c>
      <c r="S90" s="56">
        <f>IFERROR((MaestraLP3[[#This Row],[COSTO ]]/MaestraLP3[[#This Row],[COSTO OCT]]-1),0)</f>
        <v>0</v>
      </c>
      <c r="T90" s="55" t="s">
        <v>194</v>
      </c>
      <c r="U90" s="55"/>
      <c r="V90" s="54">
        <f>+VLOOKUP(MaestraLP3[[#This Row],[-]],'[1]BD MES'!$A:$N,14,0)</f>
        <v>20544</v>
      </c>
      <c r="W90" s="54">
        <v>20544</v>
      </c>
      <c r="X90" s="56">
        <f>+(MaestraLP3[[#This Row],[COSTO ]]-MaestraLP3[[#This Row],[COSTO OCT AL 27-10]])/MaestraLP3[[#This Row],[COSTO OCT AL 27-10]]</f>
        <v>0</v>
      </c>
      <c r="Y90" s="57" t="str">
        <f>++IF(Q90="HASTA AGOTAR STOCK","HASTA AGOTAR STOCK",IF(MaestraLP3[[#This Row],[PRECIO OCT]]=0,"NO PARA LP",IF(MaestraLP3[[#This Row],[PRECIO OCT]]=0,"INCORPORACIÓN",IF(AA90=0,"MANTIENE",IF(AA90&lt;0,"BAJA",IF(AA90&gt;0,"ALZA",""))))))</f>
        <v>ALZA</v>
      </c>
      <c r="Z90" s="54">
        <v>39500</v>
      </c>
      <c r="AA90" s="40">
        <f>IF(Z90=0,"INDICAR PRECIO VTA",Z90-MaestraLP3[[#This Row],[PRECIO OCT]])</f>
        <v>1700</v>
      </c>
      <c r="AB90" s="56">
        <f t="shared" si="1"/>
        <v>0.47989873417721518</v>
      </c>
      <c r="AC90" s="58">
        <f>IFERROR(MaestraLP3[[#This Row],[PRECIO]]*MaestraLP3[[#This Row],[%MG UMV]],0)</f>
        <v>18956</v>
      </c>
      <c r="AD90" s="59">
        <v>0.8</v>
      </c>
      <c r="AE90" s="54">
        <f>IFERROR(MaestraLP3[[#This Row],[MARGEN UNITARIO]]/MaestraLP3[[#This Row],[Peso Neto UMV (KG)]],0)</f>
        <v>23695</v>
      </c>
      <c r="AF90" s="38" t="s">
        <v>49</v>
      </c>
      <c r="AG90" s="38">
        <v>2</v>
      </c>
      <c r="AH90" s="56">
        <v>0.1</v>
      </c>
      <c r="AI90" s="56">
        <v>0</v>
      </c>
      <c r="AJ90" s="38" t="s">
        <v>50</v>
      </c>
      <c r="AK90" s="38" t="s">
        <v>50</v>
      </c>
    </row>
    <row r="91" spans="1:37" x14ac:dyDescent="0.35">
      <c r="A91" s="38" t="s">
        <v>191</v>
      </c>
      <c r="B91" s="38">
        <v>101710005</v>
      </c>
      <c r="C91" s="38" t="str">
        <f>+MaestraLP3[[#This Row],[CÓDIGO]]&amp;MaestraLP3[[#Headers],[-]]&amp;MaestraLP3[[#This Row],[UMV]]</f>
        <v>101710005-C10</v>
      </c>
      <c r="D91" s="45" t="str">
        <f>+MaestraLP3[[#This Row],[CÓDIGO]]&amp;MaestraLP3[[#Headers],[FS00]]</f>
        <v>101710005FS00</v>
      </c>
      <c r="E91" s="38" t="s">
        <v>38</v>
      </c>
      <c r="F91" s="38" t="s">
        <v>39</v>
      </c>
      <c r="G91" s="38" t="s">
        <v>40</v>
      </c>
      <c r="H91" s="38" t="s">
        <v>204</v>
      </c>
      <c r="I91" s="38" t="s">
        <v>205</v>
      </c>
      <c r="J91" s="44" t="s">
        <v>61</v>
      </c>
      <c r="K91" s="45" t="s">
        <v>44</v>
      </c>
      <c r="L91" s="38"/>
      <c r="M91" s="38" t="str">
        <f>VLOOKUP(MaestraLP3[[#This Row],[UMV]],VALIDACIONES!J:L,3,0)</f>
        <v>Caja 10 Unidades</v>
      </c>
      <c r="N91" s="38" t="s">
        <v>45</v>
      </c>
      <c r="O91" s="38" t="s">
        <v>46</v>
      </c>
      <c r="P91" s="54">
        <v>11764.9</v>
      </c>
      <c r="Q91" s="38" t="s">
        <v>73</v>
      </c>
      <c r="R91" s="55">
        <v>0</v>
      </c>
      <c r="S91" s="56">
        <f>IFERROR((MaestraLP3[[#This Row],[COSTO ]]/MaestraLP3[[#This Row],[COSTO OCT]]-1),0)</f>
        <v>0</v>
      </c>
      <c r="T91" s="55" t="s">
        <v>194</v>
      </c>
      <c r="U91" s="55"/>
      <c r="V91" s="54">
        <f>+VLOOKUP(MaestraLP3[[#This Row],[-]],'[1]BD MES'!$A:$N,14,0)</f>
        <v>11764.9</v>
      </c>
      <c r="W91" s="54">
        <v>11764.9</v>
      </c>
      <c r="X91" s="56">
        <f>+(MaestraLP3[[#This Row],[COSTO ]]-MaestraLP3[[#This Row],[COSTO OCT AL 27-10]])/MaestraLP3[[#This Row],[COSTO OCT AL 27-10]]</f>
        <v>0</v>
      </c>
      <c r="Y91" s="57" t="str">
        <f>++IF(Q91="HASTA AGOTAR STOCK","HASTA AGOTAR STOCK",IF(MaestraLP3[[#This Row],[PRECIO OCT]]=0,"NO PARA LP",IF(MaestraLP3[[#This Row],[PRECIO OCT]]=0,"INCORPORACIÓN",IF(AA91=0,"MANTIENE",IF(AA91&lt;0,"BAJA",IF(AA91&gt;0,"ALZA",""))))))</f>
        <v>NO PARA LP</v>
      </c>
      <c r="Z91" s="54">
        <v>0</v>
      </c>
      <c r="AA91" s="40" t="str">
        <f>IF(Z91=0,"INDICAR PRECIO VTA",Z91-MaestraLP3[[#This Row],[PRECIO OCT]])</f>
        <v>INDICAR PRECIO VTA</v>
      </c>
      <c r="AB91" s="56" t="str">
        <f t="shared" si="1"/>
        <v>-</v>
      </c>
      <c r="AC91" s="58">
        <f>IFERROR(MaestraLP3[[#This Row],[PRECIO]]*MaestraLP3[[#This Row],[%MG UMV]],0)</f>
        <v>0</v>
      </c>
      <c r="AD91" s="59">
        <v>1.7</v>
      </c>
      <c r="AE91" s="54">
        <f>IFERROR(MaestraLP3[[#This Row],[MARGEN UNITARIO]]/MaestraLP3[[#This Row],[Peso Neto UMV (KG)]],0)</f>
        <v>0</v>
      </c>
      <c r="AF91" s="38" t="s">
        <v>49</v>
      </c>
      <c r="AG91" s="38">
        <v>1</v>
      </c>
      <c r="AH91" s="56">
        <v>0</v>
      </c>
      <c r="AI91" s="56">
        <v>0</v>
      </c>
      <c r="AJ91" s="38"/>
      <c r="AK91" s="38" t="s">
        <v>49</v>
      </c>
    </row>
    <row r="92" spans="1:37" x14ac:dyDescent="0.35">
      <c r="A92" s="38" t="s">
        <v>191</v>
      </c>
      <c r="B92" s="38">
        <v>104518430</v>
      </c>
      <c r="C92" s="38" t="str">
        <f>+MaestraLP3[[#This Row],[CÓDIGO]]&amp;MaestraLP3[[#Headers],[-]]&amp;MaestraLP3[[#This Row],[UMV]]</f>
        <v>104518430-C12</v>
      </c>
      <c r="D92" s="45" t="str">
        <f>+MaestraLP3[[#This Row],[CÓDIGO]]&amp;MaestraLP3[[#Headers],[FS00]]</f>
        <v>104518430FS00</v>
      </c>
      <c r="E92" s="38" t="s">
        <v>38</v>
      </c>
      <c r="F92" s="38" t="s">
        <v>39</v>
      </c>
      <c r="G92" s="38" t="s">
        <v>40</v>
      </c>
      <c r="H92" s="38" t="s">
        <v>204</v>
      </c>
      <c r="I92" s="38" t="s">
        <v>206</v>
      </c>
      <c r="J92" s="44" t="s">
        <v>43</v>
      </c>
      <c r="K92" s="45" t="s">
        <v>44</v>
      </c>
      <c r="L92" s="38"/>
      <c r="M92" s="38" t="str">
        <f>VLOOKUP(MaestraLP3[[#This Row],[UMV]],VALIDACIONES!J:L,3,0)</f>
        <v>Caja 12 Unidades</v>
      </c>
      <c r="N92" s="38" t="s">
        <v>45</v>
      </c>
      <c r="O92" s="38" t="s">
        <v>72</v>
      </c>
      <c r="P92" s="54">
        <v>15791.400000000001</v>
      </c>
      <c r="Q92" s="38" t="s">
        <v>73</v>
      </c>
      <c r="R92" s="55">
        <v>0</v>
      </c>
      <c r="S92" s="56">
        <f>IFERROR((MaestraLP3[[#This Row],[COSTO ]]/MaestraLP3[[#This Row],[COSTO OCT]]-1),0)</f>
        <v>0</v>
      </c>
      <c r="T92" s="55" t="s">
        <v>194</v>
      </c>
      <c r="U92" s="55"/>
      <c r="V92" s="54">
        <f>+VLOOKUP(MaestraLP3[[#This Row],[-]],'[1]BD MES'!$A:$N,14,0)</f>
        <v>15791.400000000001</v>
      </c>
      <c r="W92" s="54">
        <v>15791.400000000001</v>
      </c>
      <c r="X92" s="56">
        <f>+(MaestraLP3[[#This Row],[COSTO ]]-MaestraLP3[[#This Row],[COSTO OCT AL 27-10]])/MaestraLP3[[#This Row],[COSTO OCT AL 27-10]]</f>
        <v>0</v>
      </c>
      <c r="Y92" s="57" t="str">
        <f>++IF(Q92="HASTA AGOTAR STOCK","HASTA AGOTAR STOCK",IF(MaestraLP3[[#This Row],[PRECIO OCT]]=0,"NO PARA LP",IF(MaestraLP3[[#This Row],[PRECIO OCT]]=0,"INCORPORACIÓN",IF(AA92=0,"MANTIENE",IF(AA92&lt;0,"BAJA",IF(AA92&gt;0,"ALZA",""))))))</f>
        <v>NO PARA LP</v>
      </c>
      <c r="Z92" s="54">
        <v>0</v>
      </c>
      <c r="AA92" s="40" t="str">
        <f>IF(Z92=0,"INDICAR PRECIO VTA",Z92-MaestraLP3[[#This Row],[PRECIO OCT]])</f>
        <v>INDICAR PRECIO VTA</v>
      </c>
      <c r="AB92" s="56" t="str">
        <f t="shared" si="1"/>
        <v>-</v>
      </c>
      <c r="AC92" s="58">
        <f>IFERROR(MaestraLP3[[#This Row],[PRECIO]]*MaestraLP3[[#This Row],[%MG UMV]],0)</f>
        <v>0</v>
      </c>
      <c r="AD92" s="59">
        <v>0.6</v>
      </c>
      <c r="AE92" s="54">
        <f>IFERROR(MaestraLP3[[#This Row],[MARGEN UNITARIO]]/MaestraLP3[[#This Row],[Peso Neto UMV (KG)]],0)</f>
        <v>0</v>
      </c>
      <c r="AF92" s="38" t="s">
        <v>49</v>
      </c>
      <c r="AG92" s="38">
        <v>1</v>
      </c>
      <c r="AH92" s="56">
        <v>0</v>
      </c>
      <c r="AI92" s="56">
        <v>0</v>
      </c>
      <c r="AJ92" s="38" t="s">
        <v>50</v>
      </c>
      <c r="AK92" s="38" t="s">
        <v>49</v>
      </c>
    </row>
    <row r="93" spans="1:37" x14ac:dyDescent="0.35">
      <c r="A93" s="38" t="s">
        <v>191</v>
      </c>
      <c r="B93" s="38">
        <v>968200370</v>
      </c>
      <c r="C93" s="38" t="str">
        <f>+MaestraLP3[[#This Row],[CÓDIGO]]&amp;MaestraLP3[[#Headers],[-]]&amp;MaestraLP3[[#This Row],[UMV]]</f>
        <v>968200370-C06</v>
      </c>
      <c r="D93" s="45" t="str">
        <f>+MaestraLP3[[#This Row],[CÓDIGO]]&amp;MaestraLP3[[#Headers],[FS00]]</f>
        <v>968200370FS00</v>
      </c>
      <c r="E93" s="38" t="s">
        <v>38</v>
      </c>
      <c r="F93" s="38" t="s">
        <v>39</v>
      </c>
      <c r="G93" s="38" t="s">
        <v>40</v>
      </c>
      <c r="H93" s="38" t="s">
        <v>204</v>
      </c>
      <c r="I93" s="38" t="s">
        <v>207</v>
      </c>
      <c r="J93" s="44" t="s">
        <v>53</v>
      </c>
      <c r="K93" s="45" t="s">
        <v>53</v>
      </c>
      <c r="L93" s="38"/>
      <c r="M93" s="38" t="str">
        <f>VLOOKUP(MaestraLP3[[#This Row],[UMV]],VALIDACIONES!J:L,3,0)</f>
        <v>Caja 6 Unidades</v>
      </c>
      <c r="N93" s="38" t="s">
        <v>45</v>
      </c>
      <c r="O93" s="38" t="s">
        <v>72</v>
      </c>
      <c r="P93" s="54">
        <v>26224.05</v>
      </c>
      <c r="Q93" s="38" t="s">
        <v>73</v>
      </c>
      <c r="R93" s="55">
        <v>0</v>
      </c>
      <c r="S93" s="56">
        <f>IFERROR((MaestraLP3[[#This Row],[COSTO ]]/MaestraLP3[[#This Row],[COSTO OCT]]-1),0)</f>
        <v>0</v>
      </c>
      <c r="T93" s="55" t="s">
        <v>194</v>
      </c>
      <c r="U93" s="55"/>
      <c r="V93" s="54">
        <f>+VLOOKUP(MaestraLP3[[#This Row],[-]],'[1]BD MES'!$A:$N,14,0)</f>
        <v>26224.05</v>
      </c>
      <c r="W93" s="54">
        <v>26224.05</v>
      </c>
      <c r="X93" s="56">
        <f>+(MaestraLP3[[#This Row],[COSTO ]]-MaestraLP3[[#This Row],[COSTO OCT AL 27-10]])/MaestraLP3[[#This Row],[COSTO OCT AL 27-10]]</f>
        <v>0</v>
      </c>
      <c r="Y93" s="57" t="str">
        <f>++IF(Q93="HASTA AGOTAR STOCK","HASTA AGOTAR STOCK",IF(MaestraLP3[[#This Row],[PRECIO OCT]]=0,"NO PARA LP",IF(MaestraLP3[[#This Row],[PRECIO OCT]]=0,"INCORPORACIÓN",IF(AA93=0,"MANTIENE",IF(AA93&lt;0,"BAJA",IF(AA93&gt;0,"ALZA",""))))))</f>
        <v>NO PARA LP</v>
      </c>
      <c r="Z93" s="54">
        <v>0</v>
      </c>
      <c r="AA93" s="40" t="str">
        <f>IF(Z93=0,"INDICAR PRECIO VTA",Z93-MaestraLP3[[#This Row],[PRECIO OCT]])</f>
        <v>INDICAR PRECIO VTA</v>
      </c>
      <c r="AB93" s="56" t="str">
        <f t="shared" si="1"/>
        <v>-</v>
      </c>
      <c r="AC93" s="58">
        <f>IFERROR(MaestraLP3[[#This Row],[PRECIO]]*MaestraLP3[[#This Row],[%MG UMV]],0)</f>
        <v>0</v>
      </c>
      <c r="AD93" s="59">
        <v>2.5</v>
      </c>
      <c r="AE93" s="54">
        <f>IFERROR(MaestraLP3[[#This Row],[MARGEN UNITARIO]]/MaestraLP3[[#This Row],[Peso Neto UMV (KG)]],0)</f>
        <v>0</v>
      </c>
      <c r="AF93" s="38" t="s">
        <v>49</v>
      </c>
      <c r="AG93" s="38">
        <v>1</v>
      </c>
      <c r="AH93" s="56">
        <v>0</v>
      </c>
      <c r="AI93" s="56">
        <v>0</v>
      </c>
      <c r="AJ93" s="38"/>
      <c r="AK93" s="38" t="s">
        <v>49</v>
      </c>
    </row>
    <row r="94" spans="1:37" x14ac:dyDescent="0.35">
      <c r="A94" s="38" t="s">
        <v>191</v>
      </c>
      <c r="B94" s="38">
        <v>968200380</v>
      </c>
      <c r="C94" s="38" t="str">
        <f>+MaestraLP3[[#This Row],[CÓDIGO]]&amp;MaestraLP3[[#Headers],[-]]&amp;MaestraLP3[[#This Row],[UMV]]</f>
        <v>968200380-C04</v>
      </c>
      <c r="D94" s="45" t="str">
        <f>+MaestraLP3[[#This Row],[CÓDIGO]]&amp;MaestraLP3[[#Headers],[FS00]]</f>
        <v>968200380FS00</v>
      </c>
      <c r="E94" s="38" t="s">
        <v>38</v>
      </c>
      <c r="F94" s="38" t="s">
        <v>39</v>
      </c>
      <c r="G94" s="38" t="s">
        <v>40</v>
      </c>
      <c r="H94" s="38" t="s">
        <v>204</v>
      </c>
      <c r="I94" s="38" t="s">
        <v>208</v>
      </c>
      <c r="J94" s="44" t="s">
        <v>209</v>
      </c>
      <c r="K94" s="45" t="s">
        <v>209</v>
      </c>
      <c r="L94" s="38"/>
      <c r="M94" s="38" t="str">
        <f>VLOOKUP(MaestraLP3[[#This Row],[UMV]],VALIDACIONES!J:L,3,0)</f>
        <v>Caja 4 Unidades</v>
      </c>
      <c r="N94" s="38" t="s">
        <v>45</v>
      </c>
      <c r="O94" s="38" t="s">
        <v>72</v>
      </c>
      <c r="P94" s="54">
        <v>17327.22</v>
      </c>
      <c r="Q94" s="38" t="s">
        <v>73</v>
      </c>
      <c r="R94" s="55">
        <v>0</v>
      </c>
      <c r="S94" s="56">
        <f>IFERROR((MaestraLP3[[#This Row],[COSTO ]]/MaestraLP3[[#This Row],[COSTO OCT]]-1),0)</f>
        <v>0</v>
      </c>
      <c r="T94" s="55" t="s">
        <v>194</v>
      </c>
      <c r="U94" s="55"/>
      <c r="V94" s="54">
        <f>+VLOOKUP(MaestraLP3[[#This Row],[-]],'[1]BD MES'!$A:$N,14,0)</f>
        <v>17327.22</v>
      </c>
      <c r="W94" s="54">
        <v>17327.22</v>
      </c>
      <c r="X94" s="56">
        <f>+(MaestraLP3[[#This Row],[COSTO ]]-MaestraLP3[[#This Row],[COSTO OCT AL 27-10]])/MaestraLP3[[#This Row],[COSTO OCT AL 27-10]]</f>
        <v>0</v>
      </c>
      <c r="Y94" s="57" t="str">
        <f>++IF(Q94="HASTA AGOTAR STOCK","HASTA AGOTAR STOCK",IF(MaestraLP3[[#This Row],[PRECIO OCT]]=0,"NO PARA LP",IF(MaestraLP3[[#This Row],[PRECIO OCT]]=0,"INCORPORACIÓN",IF(AA94=0,"MANTIENE",IF(AA94&lt;0,"BAJA",IF(AA94&gt;0,"ALZA",""))))))</f>
        <v>NO PARA LP</v>
      </c>
      <c r="Z94" s="54">
        <v>0</v>
      </c>
      <c r="AA94" s="40" t="str">
        <f>IF(Z94=0,"INDICAR PRECIO VTA",Z94-MaestraLP3[[#This Row],[PRECIO OCT]])</f>
        <v>INDICAR PRECIO VTA</v>
      </c>
      <c r="AB94" s="56" t="str">
        <f t="shared" si="1"/>
        <v>-</v>
      </c>
      <c r="AC94" s="58">
        <f>IFERROR(MaestraLP3[[#This Row],[PRECIO]]*MaestraLP3[[#This Row],[%MG UMV]],0)</f>
        <v>0</v>
      </c>
      <c r="AD94" s="59">
        <v>2.5</v>
      </c>
      <c r="AE94" s="54">
        <f>IFERROR(MaestraLP3[[#This Row],[MARGEN UNITARIO]]/MaestraLP3[[#This Row],[Peso Neto UMV (KG)]],0)</f>
        <v>0</v>
      </c>
      <c r="AF94" s="38" t="s">
        <v>49</v>
      </c>
      <c r="AG94" s="38">
        <v>1</v>
      </c>
      <c r="AH94" s="56">
        <v>0.05</v>
      </c>
      <c r="AI94" s="56">
        <v>0.05</v>
      </c>
      <c r="AJ94" s="38"/>
      <c r="AK94" s="38" t="s">
        <v>49</v>
      </c>
    </row>
    <row r="95" spans="1:37" x14ac:dyDescent="0.35">
      <c r="A95" s="38" t="s">
        <v>191</v>
      </c>
      <c r="B95" s="38">
        <v>101710002</v>
      </c>
      <c r="C95" s="38" t="str">
        <f>+MaestraLP3[[#This Row],[CÓDIGO]]&amp;MaestraLP3[[#Headers],[-]]&amp;MaestraLP3[[#This Row],[UMV]]</f>
        <v>101710002-C50</v>
      </c>
      <c r="D95" s="45" t="str">
        <f>+MaestraLP3[[#This Row],[CÓDIGO]]&amp;MaestraLP3[[#Headers],[FS00]]</f>
        <v>101710002FS00</v>
      </c>
      <c r="E95" s="38" t="s">
        <v>38</v>
      </c>
      <c r="F95" s="38" t="s">
        <v>39</v>
      </c>
      <c r="G95" s="38" t="s">
        <v>40</v>
      </c>
      <c r="H95" s="38" t="s">
        <v>204</v>
      </c>
      <c r="I95" s="38" t="s">
        <v>210</v>
      </c>
      <c r="J95" s="44" t="s">
        <v>211</v>
      </c>
      <c r="K95" s="45" t="s">
        <v>44</v>
      </c>
      <c r="L95" s="38"/>
      <c r="M95" s="38" t="str">
        <f>VLOOKUP(MaestraLP3[[#This Row],[UMV]],VALIDACIONES!J:L,3,0)</f>
        <v>Caja 50 Unidades</v>
      </c>
      <c r="N95" s="38" t="s">
        <v>45</v>
      </c>
      <c r="O95" s="38" t="s">
        <v>46</v>
      </c>
      <c r="P95" s="54">
        <v>14213</v>
      </c>
      <c r="Q95" s="38" t="s">
        <v>73</v>
      </c>
      <c r="R95" s="55">
        <v>0</v>
      </c>
      <c r="S95" s="56">
        <f>IFERROR((MaestraLP3[[#This Row],[COSTO ]]/MaestraLP3[[#This Row],[COSTO OCT]]-1),0)</f>
        <v>0</v>
      </c>
      <c r="T95" s="55" t="s">
        <v>194</v>
      </c>
      <c r="U95" s="55"/>
      <c r="V95" s="54">
        <f>+VLOOKUP(MaestraLP3[[#This Row],[-]],'[1]BD MES'!$A:$N,14,0)</f>
        <v>14213</v>
      </c>
      <c r="W95" s="54">
        <v>14213</v>
      </c>
      <c r="X95" s="56">
        <f>+(MaestraLP3[[#This Row],[COSTO ]]-MaestraLP3[[#This Row],[COSTO OCT AL 27-10]])/MaestraLP3[[#This Row],[COSTO OCT AL 27-10]]</f>
        <v>0</v>
      </c>
      <c r="Y95" s="57" t="str">
        <f>++IF(Q95="HASTA AGOTAR STOCK","HASTA AGOTAR STOCK",IF(MaestraLP3[[#This Row],[PRECIO OCT]]=0,"NO PARA LP",IF(MaestraLP3[[#This Row],[PRECIO OCT]]=0,"INCORPORACIÓN",IF(AA95=0,"MANTIENE",IF(AA95&lt;0,"BAJA",IF(AA95&gt;0,"ALZA",""))))))</f>
        <v>NO PARA LP</v>
      </c>
      <c r="Z95" s="54">
        <v>0</v>
      </c>
      <c r="AA95" s="40" t="str">
        <f>IF(Z95=0,"INDICAR PRECIO VTA",Z95-MaestraLP3[[#This Row],[PRECIO OCT]])</f>
        <v>INDICAR PRECIO VTA</v>
      </c>
      <c r="AB95" s="56" t="str">
        <f t="shared" si="1"/>
        <v>-</v>
      </c>
      <c r="AC95" s="58">
        <f>IFERROR(MaestraLP3[[#This Row],[PRECIO]]*MaestraLP3[[#This Row],[%MG UMV]],0)</f>
        <v>0</v>
      </c>
      <c r="AD95" s="59">
        <v>1.7</v>
      </c>
      <c r="AE95" s="54">
        <f>IFERROR(MaestraLP3[[#This Row],[MARGEN UNITARIO]]/MaestraLP3[[#This Row],[Peso Neto UMV (KG)]],0)</f>
        <v>0</v>
      </c>
      <c r="AF95" s="38" t="s">
        <v>49</v>
      </c>
      <c r="AG95" s="38">
        <v>1</v>
      </c>
      <c r="AH95" s="56">
        <v>0</v>
      </c>
      <c r="AI95" s="56">
        <v>0</v>
      </c>
      <c r="AJ95" s="38"/>
      <c r="AK95" s="38" t="s">
        <v>49</v>
      </c>
    </row>
    <row r="96" spans="1:37" x14ac:dyDescent="0.35">
      <c r="A96" s="38" t="s">
        <v>191</v>
      </c>
      <c r="B96" s="38">
        <v>968200390</v>
      </c>
      <c r="C96" s="38" t="str">
        <f>+MaestraLP3[[#This Row],[CÓDIGO]]&amp;MaestraLP3[[#Headers],[-]]&amp;MaestraLP3[[#This Row],[UMV]]</f>
        <v>968200390-UN</v>
      </c>
      <c r="D96" s="45" t="str">
        <f>+MaestraLP3[[#This Row],[CÓDIGO]]&amp;MaestraLP3[[#Headers],[FS00]]</f>
        <v>968200390FS00</v>
      </c>
      <c r="E96" s="38" t="s">
        <v>38</v>
      </c>
      <c r="F96" s="38" t="s">
        <v>39</v>
      </c>
      <c r="G96" s="38" t="s">
        <v>40</v>
      </c>
      <c r="H96" s="38" t="s">
        <v>204</v>
      </c>
      <c r="I96" s="38" t="s">
        <v>212</v>
      </c>
      <c r="J96" s="44" t="s">
        <v>44</v>
      </c>
      <c r="K96" s="45" t="s">
        <v>44</v>
      </c>
      <c r="L96" s="38"/>
      <c r="M96" s="38" t="str">
        <f>VLOOKUP(MaestraLP3[[#This Row],[UMV]],VALIDACIONES!J:L,3,0)</f>
        <v>Unidad</v>
      </c>
      <c r="N96" s="38" t="s">
        <v>45</v>
      </c>
      <c r="O96" s="38" t="s">
        <v>72</v>
      </c>
      <c r="P96" s="54">
        <v>8718.2800000000007</v>
      </c>
      <c r="Q96" s="38" t="s">
        <v>73</v>
      </c>
      <c r="R96" s="55">
        <v>0</v>
      </c>
      <c r="S96" s="56">
        <f>IFERROR((MaestraLP3[[#This Row],[COSTO ]]/MaestraLP3[[#This Row],[COSTO OCT]]-1),0)</f>
        <v>0</v>
      </c>
      <c r="T96" s="55" t="s">
        <v>194</v>
      </c>
      <c r="U96" s="55"/>
      <c r="V96" s="54">
        <f>+VLOOKUP(MaestraLP3[[#This Row],[-]],'[1]BD MES'!$A:$N,14,0)</f>
        <v>8718.2800000000007</v>
      </c>
      <c r="W96" s="54">
        <v>8718.2800000000007</v>
      </c>
      <c r="X96" s="56">
        <f>+(MaestraLP3[[#This Row],[COSTO ]]-MaestraLP3[[#This Row],[COSTO OCT AL 27-10]])/MaestraLP3[[#This Row],[COSTO OCT AL 27-10]]</f>
        <v>0</v>
      </c>
      <c r="Y96" s="57" t="str">
        <f>++IF(Q96="HASTA AGOTAR STOCK","HASTA AGOTAR STOCK",IF(MaestraLP3[[#This Row],[PRECIO OCT]]=0,"NO PARA LP",IF(MaestraLP3[[#This Row],[PRECIO OCT]]=0,"INCORPORACIÓN",IF(AA96=0,"MANTIENE",IF(AA96&lt;0,"BAJA",IF(AA96&gt;0,"ALZA",""))))))</f>
        <v>NO PARA LP</v>
      </c>
      <c r="Z96" s="54">
        <v>0</v>
      </c>
      <c r="AA96" s="40" t="str">
        <f>IF(Z96=0,"INDICAR PRECIO VTA",Z96-MaestraLP3[[#This Row],[PRECIO OCT]])</f>
        <v>INDICAR PRECIO VTA</v>
      </c>
      <c r="AB96" s="56" t="str">
        <f t="shared" si="1"/>
        <v>-</v>
      </c>
      <c r="AC96" s="58">
        <f>IFERROR(MaestraLP3[[#This Row],[PRECIO]]*MaestraLP3[[#This Row],[%MG UMV]],0)</f>
        <v>0</v>
      </c>
      <c r="AD96" s="59">
        <v>0.6</v>
      </c>
      <c r="AE96" s="54">
        <f>IFERROR(MaestraLP3[[#This Row],[MARGEN UNITARIO]]/MaestraLP3[[#This Row],[Peso Neto UMV (KG)]],0)</f>
        <v>0</v>
      </c>
      <c r="AF96" s="38" t="s">
        <v>49</v>
      </c>
      <c r="AG96" s="38">
        <v>1</v>
      </c>
      <c r="AH96" s="56">
        <v>0.1</v>
      </c>
      <c r="AI96" s="56">
        <v>0.1</v>
      </c>
      <c r="AJ96" s="38"/>
      <c r="AK96" s="38" t="s">
        <v>49</v>
      </c>
    </row>
    <row r="97" spans="1:37" x14ac:dyDescent="0.35">
      <c r="A97" s="38" t="s">
        <v>191</v>
      </c>
      <c r="B97" s="38">
        <v>104518210</v>
      </c>
      <c r="C97" s="38" t="str">
        <f>+MaestraLP3[[#This Row],[CÓDIGO]]&amp;MaestraLP3[[#Headers],[-]]&amp;MaestraLP3[[#This Row],[UMV]]</f>
        <v>104518210-C06</v>
      </c>
      <c r="D97" s="45" t="str">
        <f>+MaestraLP3[[#This Row],[CÓDIGO]]&amp;MaestraLP3[[#Headers],[FS00]]</f>
        <v>104518210FS00</v>
      </c>
      <c r="E97" s="38" t="s">
        <v>38</v>
      </c>
      <c r="F97" s="38" t="s">
        <v>39</v>
      </c>
      <c r="G97" s="38" t="s">
        <v>40</v>
      </c>
      <c r="H97" s="38" t="s">
        <v>204</v>
      </c>
      <c r="I97" s="38" t="s">
        <v>213</v>
      </c>
      <c r="J97" s="44" t="s">
        <v>53</v>
      </c>
      <c r="K97" s="45" t="s">
        <v>44</v>
      </c>
      <c r="L97" s="38"/>
      <c r="M97" s="38" t="str">
        <f>VLOOKUP(MaestraLP3[[#This Row],[UMV]],VALIDACIONES!J:L,3,0)</f>
        <v>Caja 6 Unidades</v>
      </c>
      <c r="N97" s="38" t="s">
        <v>45</v>
      </c>
      <c r="O97" s="38" t="s">
        <v>72</v>
      </c>
      <c r="P97" s="54">
        <v>8186.64</v>
      </c>
      <c r="Q97" s="38" t="s">
        <v>73</v>
      </c>
      <c r="R97" s="55">
        <v>0</v>
      </c>
      <c r="S97" s="56">
        <f>IFERROR((MaestraLP3[[#This Row],[COSTO ]]/MaestraLP3[[#This Row],[COSTO OCT]]-1),0)</f>
        <v>0</v>
      </c>
      <c r="T97" s="55" t="s">
        <v>194</v>
      </c>
      <c r="U97" s="55"/>
      <c r="V97" s="54">
        <f>+VLOOKUP(MaestraLP3[[#This Row],[-]],'[1]BD MES'!$A:$N,14,0)</f>
        <v>8186.64</v>
      </c>
      <c r="W97" s="54">
        <v>8186.64</v>
      </c>
      <c r="X97" s="56">
        <f>+(MaestraLP3[[#This Row],[COSTO ]]-MaestraLP3[[#This Row],[COSTO OCT AL 27-10]])/MaestraLP3[[#This Row],[COSTO OCT AL 27-10]]</f>
        <v>0</v>
      </c>
      <c r="Y97" s="57" t="str">
        <f>++IF(Q97="HASTA AGOTAR STOCK","HASTA AGOTAR STOCK",IF(MaestraLP3[[#This Row],[PRECIO OCT]]=0,"NO PARA LP",IF(MaestraLP3[[#This Row],[PRECIO OCT]]=0,"INCORPORACIÓN",IF(AA97=0,"MANTIENE",IF(AA97&lt;0,"BAJA",IF(AA97&gt;0,"ALZA",""))))))</f>
        <v>NO PARA LP</v>
      </c>
      <c r="Z97" s="54">
        <v>0</v>
      </c>
      <c r="AA97" s="40" t="str">
        <f>IF(Z97=0,"INDICAR PRECIO VTA",Z97-MaestraLP3[[#This Row],[PRECIO OCT]])</f>
        <v>INDICAR PRECIO VTA</v>
      </c>
      <c r="AB97" s="56" t="str">
        <f t="shared" si="1"/>
        <v>-</v>
      </c>
      <c r="AC97" s="58">
        <f>IFERROR(MaestraLP3[[#This Row],[PRECIO]]*MaestraLP3[[#This Row],[%MG UMV]],0)</f>
        <v>0</v>
      </c>
      <c r="AD97" s="59">
        <v>1.2</v>
      </c>
      <c r="AE97" s="54">
        <f>IFERROR(MaestraLP3[[#This Row],[MARGEN UNITARIO]]/MaestraLP3[[#This Row],[Peso Neto UMV (KG)]],0)</f>
        <v>0</v>
      </c>
      <c r="AF97" s="38" t="s">
        <v>49</v>
      </c>
      <c r="AG97" s="38">
        <v>1</v>
      </c>
      <c r="AH97" s="56">
        <v>0.05</v>
      </c>
      <c r="AI97" s="56">
        <v>0.05</v>
      </c>
      <c r="AJ97" s="38" t="s">
        <v>50</v>
      </c>
      <c r="AK97" s="38" t="s">
        <v>49</v>
      </c>
    </row>
    <row r="98" spans="1:37" x14ac:dyDescent="0.35">
      <c r="A98" s="38" t="s">
        <v>191</v>
      </c>
      <c r="B98" s="38">
        <v>104517040</v>
      </c>
      <c r="C98" s="38" t="str">
        <f>+MaestraLP3[[#This Row],[CÓDIGO]]&amp;MaestraLP3[[#Headers],[-]]&amp;MaestraLP3[[#This Row],[UMV]]</f>
        <v>104517040-C20</v>
      </c>
      <c r="D98" s="45" t="str">
        <f>+MaestraLP3[[#This Row],[CÓDIGO]]&amp;MaestraLP3[[#Headers],[FS00]]</f>
        <v>104517040FS00</v>
      </c>
      <c r="E98" s="38" t="s">
        <v>38</v>
      </c>
      <c r="F98" s="38" t="s">
        <v>39</v>
      </c>
      <c r="G98" s="38" t="s">
        <v>40</v>
      </c>
      <c r="H98" s="38" t="s">
        <v>214</v>
      </c>
      <c r="I98" s="38" t="s">
        <v>215</v>
      </c>
      <c r="J98" s="44" t="s">
        <v>86</v>
      </c>
      <c r="K98" s="45" t="s">
        <v>44</v>
      </c>
      <c r="L98" s="38"/>
      <c r="M98" s="38" t="str">
        <f>VLOOKUP(MaestraLP3[[#This Row],[UMV]],VALIDACIONES!J:L,3,0)</f>
        <v>Caja 20 Unidades</v>
      </c>
      <c r="N98" s="38" t="s">
        <v>45</v>
      </c>
      <c r="O98" s="38" t="s">
        <v>46</v>
      </c>
      <c r="P98" s="54">
        <v>87550</v>
      </c>
      <c r="Q98" s="38" t="s">
        <v>47</v>
      </c>
      <c r="R98" s="55">
        <v>155000</v>
      </c>
      <c r="S98" s="56">
        <f>IFERROR((MaestraLP3[[#This Row],[COSTO ]]/MaestraLP3[[#This Row],[COSTO OCT]]-1),0)</f>
        <v>0</v>
      </c>
      <c r="T98" s="55" t="s">
        <v>194</v>
      </c>
      <c r="U98" s="55"/>
      <c r="V98" s="54">
        <f>+VLOOKUP(MaestraLP3[[#This Row],[-]],'[1]BD MES'!$A:$N,14,0)</f>
        <v>87550</v>
      </c>
      <c r="W98" s="54">
        <v>87550</v>
      </c>
      <c r="X98" s="56">
        <f>+(MaestraLP3[[#This Row],[COSTO ]]-MaestraLP3[[#This Row],[COSTO OCT AL 27-10]])/MaestraLP3[[#This Row],[COSTO OCT AL 27-10]]</f>
        <v>0</v>
      </c>
      <c r="Y98" s="57" t="str">
        <f>++IF(Q98="HASTA AGOTAR STOCK","HASTA AGOTAR STOCK",IF(MaestraLP3[[#This Row],[PRECIO OCT]]=0,"NO PARA LP",IF(MaestraLP3[[#This Row],[PRECIO OCT]]=0,"INCORPORACIÓN",IF(AA98=0,"MANTIENE",IF(AA98&lt;0,"BAJA",IF(AA98&gt;0,"ALZA",""))))))</f>
        <v>MANTIENE</v>
      </c>
      <c r="Z98" s="54">
        <v>155000</v>
      </c>
      <c r="AA98" s="40">
        <f>IF(Z98=0,"INDICAR PRECIO VTA",Z98-MaestraLP3[[#This Row],[PRECIO OCT]])</f>
        <v>0</v>
      </c>
      <c r="AB98" s="56">
        <f t="shared" si="1"/>
        <v>0.43516129032258066</v>
      </c>
      <c r="AC98" s="58">
        <f>IFERROR(MaestraLP3[[#This Row],[PRECIO]]*MaestraLP3[[#This Row],[%MG UMV]],0)</f>
        <v>67450</v>
      </c>
      <c r="AD98" s="59">
        <v>10</v>
      </c>
      <c r="AE98" s="54">
        <f>IFERROR(MaestraLP3[[#This Row],[MARGEN UNITARIO]]/MaestraLP3[[#This Row],[Peso Neto UMV (KG)]],0)</f>
        <v>6745</v>
      </c>
      <c r="AF98" s="38" t="s">
        <v>50</v>
      </c>
      <c r="AG98" s="38">
        <v>1</v>
      </c>
      <c r="AH98" s="56">
        <v>0.1</v>
      </c>
      <c r="AI98" s="56">
        <v>0</v>
      </c>
      <c r="AJ98" s="38"/>
      <c r="AK98" s="38" t="s">
        <v>49</v>
      </c>
    </row>
    <row r="99" spans="1:37" x14ac:dyDescent="0.35">
      <c r="A99" s="38" t="s">
        <v>191</v>
      </c>
      <c r="B99" s="38">
        <v>150000186</v>
      </c>
      <c r="C99" s="38" t="str">
        <f>+MaestraLP3[[#This Row],[CÓDIGO]]&amp;MaestraLP3[[#Headers],[-]]&amp;MaestraLP3[[#This Row],[UMV]]</f>
        <v>150000186-D16</v>
      </c>
      <c r="D99" s="45" t="str">
        <f>+MaestraLP3[[#This Row],[CÓDIGO]]&amp;MaestraLP3[[#Headers],[FS00]]</f>
        <v>150000186FS00</v>
      </c>
      <c r="E99" s="38" t="s">
        <v>38</v>
      </c>
      <c r="F99" s="38" t="s">
        <v>39</v>
      </c>
      <c r="G99" s="38" t="s">
        <v>40</v>
      </c>
      <c r="H99" s="38" t="s">
        <v>216</v>
      </c>
      <c r="I99" s="38" t="s">
        <v>217</v>
      </c>
      <c r="J99" s="44" t="s">
        <v>218</v>
      </c>
      <c r="K99" s="45" t="s">
        <v>44</v>
      </c>
      <c r="L99" s="38"/>
      <c r="M99" s="38" t="str">
        <f>VLOOKUP(MaestraLP3[[#This Row],[UMV]],VALIDACIONES!J:L,3,0)</f>
        <v>Display 16 Unidades</v>
      </c>
      <c r="N99" s="38" t="s">
        <v>45</v>
      </c>
      <c r="O99" s="38" t="s">
        <v>46</v>
      </c>
      <c r="P99" s="54">
        <v>78915.199999999997</v>
      </c>
      <c r="Q99" s="38" t="s">
        <v>47</v>
      </c>
      <c r="R99" s="55">
        <v>132000</v>
      </c>
      <c r="S99" s="56">
        <f>IFERROR((MaestraLP3[[#This Row],[COSTO ]]/MaestraLP3[[#This Row],[COSTO OCT]]-1),0)</f>
        <v>0</v>
      </c>
      <c r="T99" s="55" t="s">
        <v>194</v>
      </c>
      <c r="U99" s="55"/>
      <c r="V99" s="54">
        <f>+VLOOKUP(MaestraLP3[[#This Row],[-]],'[1]BD MES'!$A:$N,14,0)</f>
        <v>78915.199999999997</v>
      </c>
      <c r="W99" s="54">
        <v>78915.199999999997</v>
      </c>
      <c r="X99" s="56">
        <f>+(MaestraLP3[[#This Row],[COSTO ]]-MaestraLP3[[#This Row],[COSTO OCT AL 27-10]])/MaestraLP3[[#This Row],[COSTO OCT AL 27-10]]</f>
        <v>0</v>
      </c>
      <c r="Y99" s="57" t="str">
        <f>++IF(Q99="HASTA AGOTAR STOCK","HASTA AGOTAR STOCK",IF(MaestraLP3[[#This Row],[PRECIO OCT]]=0,"NO PARA LP",IF(MaestraLP3[[#This Row],[PRECIO OCT]]=0,"INCORPORACIÓN",IF(AA99=0,"MANTIENE",IF(AA99&lt;0,"BAJA",IF(AA99&gt;0,"ALZA",""))))))</f>
        <v>MANTIENE</v>
      </c>
      <c r="Z99" s="54">
        <v>132000</v>
      </c>
      <c r="AA99" s="40">
        <f>IF(Z99=0,"INDICAR PRECIO VTA",Z99-MaestraLP3[[#This Row],[PRECIO OCT]])</f>
        <v>0</v>
      </c>
      <c r="AB99" s="56">
        <f t="shared" si="1"/>
        <v>0.40215757575757577</v>
      </c>
      <c r="AC99" s="58">
        <f>IFERROR(MaestraLP3[[#This Row],[PRECIO]]*MaestraLP3[[#This Row],[%MG UMV]],0)</f>
        <v>53084.800000000003</v>
      </c>
      <c r="AD99" s="59">
        <v>5.2960000000000003</v>
      </c>
      <c r="AE99" s="54">
        <f>IFERROR(MaestraLP3[[#This Row],[MARGEN UNITARIO]]/MaestraLP3[[#This Row],[Peso Neto UMV (KG)]],0)</f>
        <v>10023.564954682779</v>
      </c>
      <c r="AF99" s="38" t="s">
        <v>50</v>
      </c>
      <c r="AG99" s="38">
        <v>1</v>
      </c>
      <c r="AH99" s="56">
        <v>0.1</v>
      </c>
      <c r="AI99" s="56">
        <v>0.1</v>
      </c>
      <c r="AJ99" s="38"/>
      <c r="AK99" s="38" t="s">
        <v>50</v>
      </c>
    </row>
    <row r="100" spans="1:37" x14ac:dyDescent="0.35">
      <c r="A100" s="38" t="s">
        <v>191</v>
      </c>
      <c r="B100" s="38">
        <v>150000188</v>
      </c>
      <c r="C100" s="38" t="str">
        <f>+MaestraLP3[[#This Row],[CÓDIGO]]&amp;MaestraLP3[[#Headers],[-]]&amp;MaestraLP3[[#This Row],[UMV]]</f>
        <v>150000188-D16</v>
      </c>
      <c r="D100" s="45" t="str">
        <f>+MaestraLP3[[#This Row],[CÓDIGO]]&amp;MaestraLP3[[#Headers],[FS00]]</f>
        <v>150000188FS00</v>
      </c>
      <c r="E100" s="38" t="s">
        <v>38</v>
      </c>
      <c r="F100" s="38" t="s">
        <v>39</v>
      </c>
      <c r="G100" s="38" t="s">
        <v>40</v>
      </c>
      <c r="H100" s="38" t="s">
        <v>216</v>
      </c>
      <c r="I100" s="38" t="s">
        <v>219</v>
      </c>
      <c r="J100" s="44" t="s">
        <v>218</v>
      </c>
      <c r="K100" s="45" t="s">
        <v>44</v>
      </c>
      <c r="L100" s="38"/>
      <c r="M100" s="38" t="str">
        <f>VLOOKUP(MaestraLP3[[#This Row],[UMV]],VALIDACIONES!J:L,3,0)</f>
        <v>Display 16 Unidades</v>
      </c>
      <c r="N100" s="38" t="s">
        <v>45</v>
      </c>
      <c r="O100" s="38" t="s">
        <v>46</v>
      </c>
      <c r="P100" s="54">
        <v>75420.960000000006</v>
      </c>
      <c r="Q100" s="38" t="s">
        <v>47</v>
      </c>
      <c r="R100" s="55">
        <v>125000</v>
      </c>
      <c r="S100" s="56">
        <f>IFERROR((MaestraLP3[[#This Row],[COSTO ]]/MaestraLP3[[#This Row],[COSTO OCT]]-1),0)</f>
        <v>0</v>
      </c>
      <c r="T100" s="55" t="s">
        <v>194</v>
      </c>
      <c r="U100" s="55"/>
      <c r="V100" s="54">
        <f>+VLOOKUP(MaestraLP3[[#This Row],[-]],'[1]BD MES'!$A:$N,14,0)</f>
        <v>75420.960000000006</v>
      </c>
      <c r="W100" s="54">
        <v>75420.960000000006</v>
      </c>
      <c r="X100" s="56">
        <f>+(MaestraLP3[[#This Row],[COSTO ]]-MaestraLP3[[#This Row],[COSTO OCT AL 27-10]])/MaestraLP3[[#This Row],[COSTO OCT AL 27-10]]</f>
        <v>0</v>
      </c>
      <c r="Y100" s="57" t="str">
        <f>++IF(Q100="HASTA AGOTAR STOCK","HASTA AGOTAR STOCK",IF(MaestraLP3[[#This Row],[PRECIO OCT]]=0,"NO PARA LP",IF(MaestraLP3[[#This Row],[PRECIO OCT]]=0,"INCORPORACIÓN",IF(AA100=0,"MANTIENE",IF(AA100&lt;0,"BAJA",IF(AA100&gt;0,"ALZA",""))))))</f>
        <v>MANTIENE</v>
      </c>
      <c r="Z100" s="54">
        <v>125000</v>
      </c>
      <c r="AA100" s="40">
        <f>IF(Z100=0,"INDICAR PRECIO VTA",Z100-MaestraLP3[[#This Row],[PRECIO OCT]])</f>
        <v>0</v>
      </c>
      <c r="AB100" s="56">
        <f t="shared" si="1"/>
        <v>0.39663231999999993</v>
      </c>
      <c r="AC100" s="58">
        <f>IFERROR(MaestraLP3[[#This Row],[PRECIO]]*MaestraLP3[[#This Row],[%MG UMV]],0)</f>
        <v>49579.039999999994</v>
      </c>
      <c r="AD100" s="59">
        <v>5.6159999999999997</v>
      </c>
      <c r="AE100" s="54">
        <f>IFERROR(MaestraLP3[[#This Row],[MARGEN UNITARIO]]/MaestraLP3[[#This Row],[Peso Neto UMV (KG)]],0)</f>
        <v>8828.1766381766374</v>
      </c>
      <c r="AF100" s="38" t="s">
        <v>50</v>
      </c>
      <c r="AG100" s="38">
        <v>1</v>
      </c>
      <c r="AH100" s="56">
        <v>0.1</v>
      </c>
      <c r="AI100" s="56">
        <v>0.1</v>
      </c>
      <c r="AJ100" s="38"/>
      <c r="AK100" s="38" t="s">
        <v>50</v>
      </c>
    </row>
    <row r="101" spans="1:37" x14ac:dyDescent="0.35">
      <c r="A101" s="38" t="s">
        <v>191</v>
      </c>
      <c r="B101" s="38">
        <v>104517980</v>
      </c>
      <c r="C101" s="38" t="str">
        <f>+MaestraLP3[[#This Row],[CÓDIGO]]&amp;MaestraLP3[[#Headers],[-]]&amp;MaestraLP3[[#This Row],[UMV]]</f>
        <v>104517980-C10</v>
      </c>
      <c r="D101" s="45" t="str">
        <f>+MaestraLP3[[#This Row],[CÓDIGO]]&amp;MaestraLP3[[#Headers],[FS00]]</f>
        <v>104517980FS00</v>
      </c>
      <c r="E101" s="38" t="s">
        <v>38</v>
      </c>
      <c r="F101" s="38" t="s">
        <v>39</v>
      </c>
      <c r="G101" s="38" t="s">
        <v>220</v>
      </c>
      <c r="H101" s="38" t="s">
        <v>192</v>
      </c>
      <c r="I101" s="38" t="s">
        <v>221</v>
      </c>
      <c r="J101" s="44" t="s">
        <v>61</v>
      </c>
      <c r="K101" s="45" t="s">
        <v>44</v>
      </c>
      <c r="L101" s="38"/>
      <c r="M101" s="38" t="str">
        <f>VLOOKUP(MaestraLP3[[#This Row],[UMV]],VALIDACIONES!J:L,3,0)</f>
        <v>Caja 10 Unidades</v>
      </c>
      <c r="N101" s="38" t="s">
        <v>45</v>
      </c>
      <c r="O101" s="38" t="s">
        <v>72</v>
      </c>
      <c r="P101" s="54">
        <v>56522.1</v>
      </c>
      <c r="Q101" s="38" t="s">
        <v>58</v>
      </c>
      <c r="R101" s="55">
        <v>82220</v>
      </c>
      <c r="S101" s="56">
        <f>IFERROR((MaestraLP3[[#This Row],[COSTO ]]/MaestraLP3[[#This Row],[COSTO OCT]]-1),0)</f>
        <v>0</v>
      </c>
      <c r="T101" s="55" t="s">
        <v>194</v>
      </c>
      <c r="U101" s="55"/>
      <c r="V101" s="54">
        <f>+VLOOKUP(MaestraLP3[[#This Row],[-]],'[1]BD MES'!$A:$N,14,0)</f>
        <v>56522.1</v>
      </c>
      <c r="W101" s="54">
        <v>56522.1</v>
      </c>
      <c r="X101" s="56">
        <f>+(MaestraLP3[[#This Row],[COSTO ]]-MaestraLP3[[#This Row],[COSTO OCT AL 27-10]])/MaestraLP3[[#This Row],[COSTO OCT AL 27-10]]</f>
        <v>0</v>
      </c>
      <c r="Y101" s="57" t="str">
        <f>++IF(Q101="HASTA AGOTAR STOCK","HASTA AGOTAR STOCK",IF(MaestraLP3[[#This Row],[PRECIO OCT]]=0,"NO PARA LP",IF(MaestraLP3[[#This Row],[PRECIO OCT]]=0,"INCORPORACIÓN",IF(AA101=0,"MANTIENE",IF(AA101&lt;0,"BAJA",IF(AA101&gt;0,"ALZA",""))))))</f>
        <v>MANTIENE</v>
      </c>
      <c r="Z101" s="54">
        <v>82220</v>
      </c>
      <c r="AA101" s="40">
        <f>IF(Z101=0,"INDICAR PRECIO VTA",Z101-MaestraLP3[[#This Row],[PRECIO OCT]])</f>
        <v>0</v>
      </c>
      <c r="AB101" s="56">
        <f t="shared" si="1"/>
        <v>0.31255047433714428</v>
      </c>
      <c r="AC101" s="58">
        <f>IFERROR(MaestraLP3[[#This Row],[PRECIO]]*MaestraLP3[[#This Row],[%MG UMV]],0)</f>
        <v>25697.9</v>
      </c>
      <c r="AD101" s="59">
        <v>40</v>
      </c>
      <c r="AE101" s="54">
        <f>IFERROR(MaestraLP3[[#This Row],[MARGEN UNITARIO]]/MaestraLP3[[#This Row],[Peso Neto UMV (KG)]],0)</f>
        <v>642.44749999999999</v>
      </c>
      <c r="AF101" s="38" t="s">
        <v>49</v>
      </c>
      <c r="AG101" s="38">
        <v>1</v>
      </c>
      <c r="AH101" s="56">
        <v>0</v>
      </c>
      <c r="AI101" s="56">
        <v>0</v>
      </c>
      <c r="AJ101" s="38"/>
      <c r="AK101" s="38" t="s">
        <v>49</v>
      </c>
    </row>
    <row r="102" spans="1:37" x14ac:dyDescent="0.35">
      <c r="A102" s="38" t="s">
        <v>191</v>
      </c>
      <c r="B102" s="38">
        <v>104517800</v>
      </c>
      <c r="C102" s="38" t="str">
        <f>+MaestraLP3[[#This Row],[CÓDIGO]]&amp;MaestraLP3[[#Headers],[-]]&amp;MaestraLP3[[#This Row],[UMV]]</f>
        <v>104517800-UN</v>
      </c>
      <c r="D102" s="45" t="str">
        <f>+MaestraLP3[[#This Row],[CÓDIGO]]&amp;MaestraLP3[[#Headers],[FS00]]</f>
        <v>104517800FS00</v>
      </c>
      <c r="E102" s="38" t="s">
        <v>38</v>
      </c>
      <c r="F102" s="38" t="s">
        <v>39</v>
      </c>
      <c r="G102" s="38" t="s">
        <v>220</v>
      </c>
      <c r="H102" s="38" t="s">
        <v>204</v>
      </c>
      <c r="I102" s="38" t="s">
        <v>222</v>
      </c>
      <c r="J102" s="44" t="s">
        <v>44</v>
      </c>
      <c r="K102" s="45" t="s">
        <v>44</v>
      </c>
      <c r="L102" s="38"/>
      <c r="M102" s="38" t="str">
        <f>VLOOKUP(MaestraLP3[[#This Row],[UMV]],VALIDACIONES!J:L,3,0)</f>
        <v>Unidad</v>
      </c>
      <c r="N102" s="38" t="s">
        <v>45</v>
      </c>
      <c r="O102" s="38" t="s">
        <v>72</v>
      </c>
      <c r="P102" s="54">
        <v>2241.5</v>
      </c>
      <c r="Q102" s="38" t="s">
        <v>73</v>
      </c>
      <c r="R102" s="55">
        <v>0</v>
      </c>
      <c r="S102" s="56">
        <f>IFERROR((MaestraLP3[[#This Row],[COSTO ]]/MaestraLP3[[#This Row],[COSTO OCT]]-1),0)</f>
        <v>0</v>
      </c>
      <c r="T102" s="55" t="s">
        <v>194</v>
      </c>
      <c r="U102" s="55"/>
      <c r="V102" s="54">
        <f>+VLOOKUP(MaestraLP3[[#This Row],[-]],'[1]BD MES'!$A:$N,14,0)</f>
        <v>2241.5</v>
      </c>
      <c r="W102" s="54">
        <v>2241.5</v>
      </c>
      <c r="X102" s="56">
        <f>+(MaestraLP3[[#This Row],[COSTO ]]-MaestraLP3[[#This Row],[COSTO OCT AL 27-10]])/MaestraLP3[[#This Row],[COSTO OCT AL 27-10]]</f>
        <v>0</v>
      </c>
      <c r="Y102" s="57" t="str">
        <f>++IF(Q102="HASTA AGOTAR STOCK","HASTA AGOTAR STOCK",IF(MaestraLP3[[#This Row],[PRECIO OCT]]=0,"NO PARA LP",IF(MaestraLP3[[#This Row],[PRECIO OCT]]=0,"INCORPORACIÓN",IF(AA102=0,"MANTIENE",IF(AA102&lt;0,"BAJA",IF(AA102&gt;0,"ALZA",""))))))</f>
        <v>NO PARA LP</v>
      </c>
      <c r="Z102" s="54">
        <v>0</v>
      </c>
      <c r="AA102" s="40" t="str">
        <f>IF(Z102=0,"INDICAR PRECIO VTA",Z102-MaestraLP3[[#This Row],[PRECIO OCT]])</f>
        <v>INDICAR PRECIO VTA</v>
      </c>
      <c r="AB102" s="56" t="str">
        <f t="shared" si="1"/>
        <v>-</v>
      </c>
      <c r="AC102" s="58">
        <f>IFERROR(MaestraLP3[[#This Row],[PRECIO]]*MaestraLP3[[#This Row],[%MG UMV]],0)</f>
        <v>0</v>
      </c>
      <c r="AD102" s="59">
        <v>0.01</v>
      </c>
      <c r="AE102" s="54">
        <f>IFERROR(MaestraLP3[[#This Row],[MARGEN UNITARIO]]/MaestraLP3[[#This Row],[Peso Neto UMV (KG)]],0)</f>
        <v>0</v>
      </c>
      <c r="AF102" s="38" t="s">
        <v>49</v>
      </c>
      <c r="AG102" s="38">
        <v>1</v>
      </c>
      <c r="AH102" s="56">
        <v>0</v>
      </c>
      <c r="AI102" s="56">
        <v>0</v>
      </c>
      <c r="AJ102" s="38"/>
      <c r="AK102" s="38" t="s">
        <v>49</v>
      </c>
    </row>
    <row r="103" spans="1:37" x14ac:dyDescent="0.35">
      <c r="A103" s="38" t="s">
        <v>191</v>
      </c>
      <c r="B103" s="38">
        <v>104517780</v>
      </c>
      <c r="C103" s="38" t="str">
        <f>+MaestraLP3[[#This Row],[CÓDIGO]]&amp;MaestraLP3[[#Headers],[-]]&amp;MaestraLP3[[#This Row],[UMV]]</f>
        <v>104517780-UN</v>
      </c>
      <c r="D103" s="45" t="str">
        <f>+MaestraLP3[[#This Row],[CÓDIGO]]&amp;MaestraLP3[[#Headers],[FS00]]</f>
        <v>104517780FS00</v>
      </c>
      <c r="E103" s="38" t="s">
        <v>38</v>
      </c>
      <c r="F103" s="38" t="s">
        <v>39</v>
      </c>
      <c r="G103" s="38" t="s">
        <v>220</v>
      </c>
      <c r="H103" s="38" t="s">
        <v>204</v>
      </c>
      <c r="I103" s="38" t="s">
        <v>223</v>
      </c>
      <c r="J103" s="44" t="s">
        <v>44</v>
      </c>
      <c r="K103" s="45" t="s">
        <v>44</v>
      </c>
      <c r="L103" s="38"/>
      <c r="M103" s="38" t="str">
        <f>VLOOKUP(MaestraLP3[[#This Row],[UMV]],VALIDACIONES!J:L,3,0)</f>
        <v>Unidad</v>
      </c>
      <c r="N103" s="38" t="s">
        <v>45</v>
      </c>
      <c r="O103" s="38" t="s">
        <v>72</v>
      </c>
      <c r="P103" s="54">
        <v>1467</v>
      </c>
      <c r="Q103" s="38" t="s">
        <v>73</v>
      </c>
      <c r="R103" s="55">
        <v>0</v>
      </c>
      <c r="S103" s="56">
        <f>IFERROR((MaestraLP3[[#This Row],[COSTO ]]/MaestraLP3[[#This Row],[COSTO OCT]]-1),0)</f>
        <v>0</v>
      </c>
      <c r="T103" s="55" t="s">
        <v>194</v>
      </c>
      <c r="U103" s="55"/>
      <c r="V103" s="54">
        <f>+VLOOKUP(MaestraLP3[[#This Row],[-]],'[1]BD MES'!$A:$N,14,0)</f>
        <v>1467</v>
      </c>
      <c r="W103" s="54">
        <v>1467</v>
      </c>
      <c r="X103" s="56">
        <f>+(MaestraLP3[[#This Row],[COSTO ]]-MaestraLP3[[#This Row],[COSTO OCT AL 27-10]])/MaestraLP3[[#This Row],[COSTO OCT AL 27-10]]</f>
        <v>0</v>
      </c>
      <c r="Y103" s="57" t="str">
        <f>++IF(Q103="HASTA AGOTAR STOCK","HASTA AGOTAR STOCK",IF(MaestraLP3[[#This Row],[PRECIO OCT]]=0,"NO PARA LP",IF(MaestraLP3[[#This Row],[PRECIO OCT]]=0,"INCORPORACIÓN",IF(AA103=0,"MANTIENE",IF(AA103&lt;0,"BAJA",IF(AA103&gt;0,"ALZA",""))))))</f>
        <v>NO PARA LP</v>
      </c>
      <c r="Z103" s="54">
        <v>0</v>
      </c>
      <c r="AA103" s="40" t="str">
        <f>IF(Z103=0,"INDICAR PRECIO VTA",Z103-MaestraLP3[[#This Row],[PRECIO OCT]])</f>
        <v>INDICAR PRECIO VTA</v>
      </c>
      <c r="AB103" s="56" t="str">
        <f t="shared" si="1"/>
        <v>-</v>
      </c>
      <c r="AC103" s="58">
        <f>IFERROR(MaestraLP3[[#This Row],[PRECIO]]*MaestraLP3[[#This Row],[%MG UMV]],0)</f>
        <v>0</v>
      </c>
      <c r="AD103" s="59">
        <v>0.01</v>
      </c>
      <c r="AE103" s="54">
        <f>IFERROR(MaestraLP3[[#This Row],[MARGEN UNITARIO]]/MaestraLP3[[#This Row],[Peso Neto UMV (KG)]],0)</f>
        <v>0</v>
      </c>
      <c r="AF103" s="38" t="s">
        <v>49</v>
      </c>
      <c r="AG103" s="38">
        <v>1</v>
      </c>
      <c r="AH103" s="56">
        <v>0</v>
      </c>
      <c r="AI103" s="56">
        <v>0</v>
      </c>
      <c r="AJ103" s="38"/>
      <c r="AK103" s="38" t="s">
        <v>49</v>
      </c>
    </row>
    <row r="104" spans="1:37" x14ac:dyDescent="0.35">
      <c r="A104" s="38" t="s">
        <v>191</v>
      </c>
      <c r="B104" s="38">
        <v>40009381</v>
      </c>
      <c r="C104" s="38" t="str">
        <f>+MaestraLP3[[#This Row],[CÓDIGO]]&amp;MaestraLP3[[#Headers],[-]]&amp;MaestraLP3[[#This Row],[UMV]]</f>
        <v>40009381-UN</v>
      </c>
      <c r="D104" s="45" t="str">
        <f>+MaestraLP3[[#This Row],[CÓDIGO]]&amp;MaestraLP3[[#Headers],[FS00]]</f>
        <v>40009381FS00</v>
      </c>
      <c r="E104" s="38" t="s">
        <v>38</v>
      </c>
      <c r="F104" s="38" t="s">
        <v>39</v>
      </c>
      <c r="G104" s="38" t="s">
        <v>220</v>
      </c>
      <c r="H104" s="38" t="s">
        <v>204</v>
      </c>
      <c r="I104" s="38" t="s">
        <v>224</v>
      </c>
      <c r="J104" s="44" t="s">
        <v>44</v>
      </c>
      <c r="K104" s="45" t="s">
        <v>44</v>
      </c>
      <c r="L104" s="38"/>
      <c r="M104" s="38" t="str">
        <f>VLOOKUP(MaestraLP3[[#This Row],[UMV]],VALIDACIONES!J:L,3,0)</f>
        <v>Unidad</v>
      </c>
      <c r="N104" s="38" t="s">
        <v>45</v>
      </c>
      <c r="O104" s="38" t="s">
        <v>72</v>
      </c>
      <c r="P104" s="54">
        <v>556114</v>
      </c>
      <c r="Q104" s="38" t="s">
        <v>73</v>
      </c>
      <c r="R104" s="55">
        <v>0</v>
      </c>
      <c r="S104" s="56">
        <f>IFERROR((MaestraLP3[[#This Row],[COSTO ]]/MaestraLP3[[#This Row],[COSTO OCT]]-1),0)</f>
        <v>0</v>
      </c>
      <c r="T104" s="55" t="s">
        <v>194</v>
      </c>
      <c r="U104" s="55"/>
      <c r="V104" s="54">
        <f>+VLOOKUP(MaestraLP3[[#This Row],[-]],'[1]BD MES'!$A:$N,14,0)</f>
        <v>556114</v>
      </c>
      <c r="W104" s="54">
        <v>556114</v>
      </c>
      <c r="X104" s="56">
        <f>+(MaestraLP3[[#This Row],[COSTO ]]-MaestraLP3[[#This Row],[COSTO OCT AL 27-10]])/MaestraLP3[[#This Row],[COSTO OCT AL 27-10]]</f>
        <v>0</v>
      </c>
      <c r="Y104" s="57" t="str">
        <f>++IF(Q104="HASTA AGOTAR STOCK","HASTA AGOTAR STOCK",IF(MaestraLP3[[#This Row],[PRECIO OCT]]=0,"NO PARA LP",IF(MaestraLP3[[#This Row],[PRECIO OCT]]=0,"INCORPORACIÓN",IF(AA104=0,"MANTIENE",IF(AA104&lt;0,"BAJA",IF(AA104&gt;0,"ALZA",""))))))</f>
        <v>NO PARA LP</v>
      </c>
      <c r="Z104" s="54">
        <v>0</v>
      </c>
      <c r="AA104" s="40" t="str">
        <f>IF(Z104=0,"INDICAR PRECIO VTA",Z104-MaestraLP3[[#This Row],[PRECIO OCT]])</f>
        <v>INDICAR PRECIO VTA</v>
      </c>
      <c r="AB104" s="56" t="str">
        <f t="shared" si="1"/>
        <v>-</v>
      </c>
      <c r="AC104" s="58">
        <f>IFERROR(MaestraLP3[[#This Row],[PRECIO]]*MaestraLP3[[#This Row],[%MG UMV]],0)</f>
        <v>0</v>
      </c>
      <c r="AD104" s="59">
        <v>48</v>
      </c>
      <c r="AE104" s="54">
        <f>IFERROR(MaestraLP3[[#This Row],[MARGEN UNITARIO]]/MaestraLP3[[#This Row],[Peso Neto UMV (KG)]],0)</f>
        <v>0</v>
      </c>
      <c r="AF104" s="38" t="s">
        <v>49</v>
      </c>
      <c r="AG104" s="38">
        <v>1</v>
      </c>
      <c r="AH104" s="56">
        <v>0</v>
      </c>
      <c r="AI104" s="56">
        <v>0</v>
      </c>
      <c r="AJ104" s="38"/>
      <c r="AK104" s="38" t="s">
        <v>49</v>
      </c>
    </row>
    <row r="105" spans="1:37" x14ac:dyDescent="0.35">
      <c r="A105" s="38" t="s">
        <v>191</v>
      </c>
      <c r="B105" s="38">
        <v>40002120</v>
      </c>
      <c r="C105" s="38" t="str">
        <f>+MaestraLP3[[#This Row],[CÓDIGO]]&amp;MaestraLP3[[#Headers],[-]]&amp;MaestraLP3[[#This Row],[UMV]]</f>
        <v>40002120-UN</v>
      </c>
      <c r="D105" s="45" t="str">
        <f>+MaestraLP3[[#This Row],[CÓDIGO]]&amp;MaestraLP3[[#Headers],[FS00]]</f>
        <v>40002120FS00</v>
      </c>
      <c r="E105" s="38" t="s">
        <v>38</v>
      </c>
      <c r="F105" s="38" t="s">
        <v>39</v>
      </c>
      <c r="G105" s="38" t="s">
        <v>220</v>
      </c>
      <c r="H105" s="38" t="s">
        <v>204</v>
      </c>
      <c r="I105" s="38" t="s">
        <v>225</v>
      </c>
      <c r="J105" s="44" t="s">
        <v>44</v>
      </c>
      <c r="K105" s="45" t="s">
        <v>44</v>
      </c>
      <c r="L105" s="38"/>
      <c r="M105" s="38" t="str">
        <f>VLOOKUP(MaestraLP3[[#This Row],[UMV]],VALIDACIONES!J:L,3,0)</f>
        <v>Unidad</v>
      </c>
      <c r="N105" s="38" t="s">
        <v>45</v>
      </c>
      <c r="O105" s="38" t="s">
        <v>72</v>
      </c>
      <c r="P105" s="54">
        <v>13562.41</v>
      </c>
      <c r="Q105" s="38" t="s">
        <v>73</v>
      </c>
      <c r="R105" s="55">
        <v>0</v>
      </c>
      <c r="S105" s="56">
        <f>IFERROR((MaestraLP3[[#This Row],[COSTO ]]/MaestraLP3[[#This Row],[COSTO OCT]]-1),0)</f>
        <v>0</v>
      </c>
      <c r="T105" s="55" t="s">
        <v>194</v>
      </c>
      <c r="U105" s="55"/>
      <c r="V105" s="54">
        <f>+VLOOKUP(MaestraLP3[[#This Row],[-]],'[1]BD MES'!$A:$N,14,0)</f>
        <v>13562.41</v>
      </c>
      <c r="W105" s="54">
        <v>13562.41</v>
      </c>
      <c r="X105" s="56">
        <f>+(MaestraLP3[[#This Row],[COSTO ]]-MaestraLP3[[#This Row],[COSTO OCT AL 27-10]])/MaestraLP3[[#This Row],[COSTO OCT AL 27-10]]</f>
        <v>0</v>
      </c>
      <c r="Y105" s="57" t="str">
        <f>++IF(Q105="HASTA AGOTAR STOCK","HASTA AGOTAR STOCK",IF(MaestraLP3[[#This Row],[PRECIO OCT]]=0,"NO PARA LP",IF(MaestraLP3[[#This Row],[PRECIO OCT]]=0,"INCORPORACIÓN",IF(AA105=0,"MANTIENE",IF(AA105&lt;0,"BAJA",IF(AA105&gt;0,"ALZA",""))))))</f>
        <v>NO PARA LP</v>
      </c>
      <c r="Z105" s="54">
        <v>0</v>
      </c>
      <c r="AA105" s="40" t="str">
        <f>IF(Z105=0,"INDICAR PRECIO VTA",Z105-MaestraLP3[[#This Row],[PRECIO OCT]])</f>
        <v>INDICAR PRECIO VTA</v>
      </c>
      <c r="AB105" s="56" t="str">
        <f t="shared" si="1"/>
        <v>-</v>
      </c>
      <c r="AC105" s="58">
        <f>IFERROR(MaestraLP3[[#This Row],[PRECIO]]*MaestraLP3[[#This Row],[%MG UMV]],0)</f>
        <v>0</v>
      </c>
      <c r="AD105" s="59">
        <v>0.24</v>
      </c>
      <c r="AE105" s="54">
        <f>IFERROR(MaestraLP3[[#This Row],[MARGEN UNITARIO]]/MaestraLP3[[#This Row],[Peso Neto UMV (KG)]],0)</f>
        <v>0</v>
      </c>
      <c r="AF105" s="38" t="s">
        <v>49</v>
      </c>
      <c r="AG105" s="38">
        <v>1</v>
      </c>
      <c r="AH105" s="56">
        <v>0</v>
      </c>
      <c r="AI105" s="56">
        <v>0</v>
      </c>
      <c r="AJ105" s="38"/>
      <c r="AK105" s="38" t="s">
        <v>49</v>
      </c>
    </row>
    <row r="106" spans="1:37" x14ac:dyDescent="0.35">
      <c r="A106" s="38" t="s">
        <v>191</v>
      </c>
      <c r="B106" s="38">
        <v>40522160</v>
      </c>
      <c r="C106" s="38" t="str">
        <f>+MaestraLP3[[#This Row],[CÓDIGO]]&amp;MaestraLP3[[#Headers],[-]]&amp;MaestraLP3[[#This Row],[UMV]]</f>
        <v>40522160-UN</v>
      </c>
      <c r="D106" s="45" t="str">
        <f>+MaestraLP3[[#This Row],[CÓDIGO]]&amp;MaestraLP3[[#Headers],[FS00]]</f>
        <v>40522160FS00</v>
      </c>
      <c r="E106" s="38" t="s">
        <v>38</v>
      </c>
      <c r="F106" s="38" t="s">
        <v>39</v>
      </c>
      <c r="G106" s="38" t="s">
        <v>220</v>
      </c>
      <c r="H106" s="38" t="s">
        <v>204</v>
      </c>
      <c r="I106" s="38" t="s">
        <v>226</v>
      </c>
      <c r="J106" s="44" t="s">
        <v>44</v>
      </c>
      <c r="K106" s="45" t="s">
        <v>44</v>
      </c>
      <c r="L106" s="38"/>
      <c r="M106" s="38" t="str">
        <f>VLOOKUP(MaestraLP3[[#This Row],[UMV]],VALIDACIONES!J:L,3,0)</f>
        <v>Unidad</v>
      </c>
      <c r="N106" s="38" t="s">
        <v>45</v>
      </c>
      <c r="O106" s="38" t="s">
        <v>72</v>
      </c>
      <c r="P106" s="54">
        <v>2970108</v>
      </c>
      <c r="Q106" s="38" t="s">
        <v>73</v>
      </c>
      <c r="R106" s="55">
        <v>0</v>
      </c>
      <c r="S106" s="56">
        <f>IFERROR((MaestraLP3[[#This Row],[COSTO ]]/MaestraLP3[[#This Row],[COSTO OCT]]-1),0)</f>
        <v>0</v>
      </c>
      <c r="T106" s="55" t="s">
        <v>194</v>
      </c>
      <c r="U106" s="55"/>
      <c r="V106" s="54">
        <f>+VLOOKUP(MaestraLP3[[#This Row],[-]],'[1]BD MES'!$A:$N,14,0)</f>
        <v>2970108</v>
      </c>
      <c r="W106" s="54">
        <v>2970108</v>
      </c>
      <c r="X106" s="56">
        <f>+(MaestraLP3[[#This Row],[COSTO ]]-MaestraLP3[[#This Row],[COSTO OCT AL 27-10]])/MaestraLP3[[#This Row],[COSTO OCT AL 27-10]]</f>
        <v>0</v>
      </c>
      <c r="Y106" s="57" t="str">
        <f>++IF(Q106="HASTA AGOTAR STOCK","HASTA AGOTAR STOCK",IF(MaestraLP3[[#This Row],[PRECIO OCT]]=0,"NO PARA LP",IF(MaestraLP3[[#This Row],[PRECIO OCT]]=0,"INCORPORACIÓN",IF(AA106=0,"MANTIENE",IF(AA106&lt;0,"BAJA",IF(AA106&gt;0,"ALZA",""))))))</f>
        <v>NO PARA LP</v>
      </c>
      <c r="Z106" s="54">
        <v>0</v>
      </c>
      <c r="AA106" s="40" t="str">
        <f>IF(Z106=0,"INDICAR PRECIO VTA",Z106-MaestraLP3[[#This Row],[PRECIO OCT]])</f>
        <v>INDICAR PRECIO VTA</v>
      </c>
      <c r="AB106" s="56" t="str">
        <f t="shared" si="1"/>
        <v>-</v>
      </c>
      <c r="AC106" s="58">
        <f>IFERROR(MaestraLP3[[#This Row],[PRECIO]]*MaestraLP3[[#This Row],[%MG UMV]],0)</f>
        <v>0</v>
      </c>
      <c r="AD106" s="59">
        <v>19</v>
      </c>
      <c r="AE106" s="54">
        <f>IFERROR(MaestraLP3[[#This Row],[MARGEN UNITARIO]]/MaestraLP3[[#This Row],[Peso Neto UMV (KG)]],0)</f>
        <v>0</v>
      </c>
      <c r="AF106" s="38" t="s">
        <v>49</v>
      </c>
      <c r="AG106" s="38">
        <v>1</v>
      </c>
      <c r="AH106" s="56">
        <v>0</v>
      </c>
      <c r="AI106" s="56">
        <v>0</v>
      </c>
      <c r="AJ106" s="38"/>
      <c r="AK106" s="38" t="s">
        <v>49</v>
      </c>
    </row>
    <row r="107" spans="1:37" x14ac:dyDescent="0.35">
      <c r="A107" s="38" t="s">
        <v>191</v>
      </c>
      <c r="B107" s="38">
        <v>40522152</v>
      </c>
      <c r="C107" s="38" t="str">
        <f>+MaestraLP3[[#This Row],[CÓDIGO]]&amp;MaestraLP3[[#Headers],[-]]&amp;MaestraLP3[[#This Row],[UMV]]</f>
        <v>40522152-UN</v>
      </c>
      <c r="D107" s="45" t="str">
        <f>+MaestraLP3[[#This Row],[CÓDIGO]]&amp;MaestraLP3[[#Headers],[FS00]]</f>
        <v>40522152FS00</v>
      </c>
      <c r="E107" s="38" t="s">
        <v>38</v>
      </c>
      <c r="F107" s="38" t="s">
        <v>39</v>
      </c>
      <c r="G107" s="38" t="s">
        <v>220</v>
      </c>
      <c r="H107" s="38" t="s">
        <v>204</v>
      </c>
      <c r="I107" s="38" t="s">
        <v>227</v>
      </c>
      <c r="J107" s="44" t="s">
        <v>44</v>
      </c>
      <c r="K107" s="45" t="s">
        <v>44</v>
      </c>
      <c r="L107" s="38"/>
      <c r="M107" s="38" t="str">
        <f>VLOOKUP(MaestraLP3[[#This Row],[UMV]],VALIDACIONES!J:L,3,0)</f>
        <v>Unidad</v>
      </c>
      <c r="N107" s="38" t="s">
        <v>45</v>
      </c>
      <c r="O107" s="38" t="s">
        <v>46</v>
      </c>
      <c r="P107" s="54">
        <v>179302.75</v>
      </c>
      <c r="Q107" s="38" t="s">
        <v>73</v>
      </c>
      <c r="R107" s="55">
        <v>0</v>
      </c>
      <c r="S107" s="56">
        <f>IFERROR((MaestraLP3[[#This Row],[COSTO ]]/MaestraLP3[[#This Row],[COSTO OCT]]-1),0)</f>
        <v>0</v>
      </c>
      <c r="T107" s="55" t="s">
        <v>194</v>
      </c>
      <c r="U107" s="55"/>
      <c r="V107" s="54">
        <f>+VLOOKUP(MaestraLP3[[#This Row],[-]],'[1]BD MES'!$A:$N,14,0)</f>
        <v>179302.75</v>
      </c>
      <c r="W107" s="54">
        <v>179302.75</v>
      </c>
      <c r="X107" s="56">
        <f>+(MaestraLP3[[#This Row],[COSTO ]]-MaestraLP3[[#This Row],[COSTO OCT AL 27-10]])/MaestraLP3[[#This Row],[COSTO OCT AL 27-10]]</f>
        <v>0</v>
      </c>
      <c r="Y107" s="57" t="str">
        <f>++IF(Q107="HASTA AGOTAR STOCK","HASTA AGOTAR STOCK",IF(MaestraLP3[[#This Row],[PRECIO OCT]]=0,"NO PARA LP",IF(MaestraLP3[[#This Row],[PRECIO OCT]]=0,"INCORPORACIÓN",IF(AA107=0,"MANTIENE",IF(AA107&lt;0,"BAJA",IF(AA107&gt;0,"ALZA",""))))))</f>
        <v>NO PARA LP</v>
      </c>
      <c r="Z107" s="54">
        <v>0</v>
      </c>
      <c r="AA107" s="40" t="str">
        <f>IF(Z107=0,"INDICAR PRECIO VTA",Z107-MaestraLP3[[#This Row],[PRECIO OCT]])</f>
        <v>INDICAR PRECIO VTA</v>
      </c>
      <c r="AB107" s="56" t="str">
        <f t="shared" si="1"/>
        <v>-</v>
      </c>
      <c r="AC107" s="58">
        <f>IFERROR(MaestraLP3[[#This Row],[PRECIO]]*MaestraLP3[[#This Row],[%MG UMV]],0)</f>
        <v>0</v>
      </c>
      <c r="AD107" s="59">
        <v>4</v>
      </c>
      <c r="AE107" s="54">
        <f>IFERROR(MaestraLP3[[#This Row],[MARGEN UNITARIO]]/MaestraLP3[[#This Row],[Peso Neto UMV (KG)]],0)</f>
        <v>0</v>
      </c>
      <c r="AF107" s="38" t="s">
        <v>49</v>
      </c>
      <c r="AG107" s="38">
        <v>1</v>
      </c>
      <c r="AH107" s="56">
        <v>0</v>
      </c>
      <c r="AI107" s="56">
        <v>0</v>
      </c>
      <c r="AJ107" s="38"/>
      <c r="AK107" s="38" t="s">
        <v>49</v>
      </c>
    </row>
    <row r="108" spans="1:37" x14ac:dyDescent="0.35">
      <c r="A108" s="38" t="s">
        <v>191</v>
      </c>
      <c r="B108" s="38">
        <v>92009233</v>
      </c>
      <c r="C108" s="38" t="str">
        <f>+MaestraLP3[[#This Row],[CÓDIGO]]&amp;MaestraLP3[[#Headers],[-]]&amp;MaestraLP3[[#This Row],[UMV]]</f>
        <v>92009233-UN</v>
      </c>
      <c r="D108" s="45" t="str">
        <f>+MaestraLP3[[#This Row],[CÓDIGO]]&amp;MaestraLP3[[#Headers],[FS00]]</f>
        <v>92009233FS00</v>
      </c>
      <c r="E108" s="38" t="s">
        <v>38</v>
      </c>
      <c r="F108" s="38" t="s">
        <v>39</v>
      </c>
      <c r="G108" s="38" t="s">
        <v>220</v>
      </c>
      <c r="H108" s="38" t="s">
        <v>204</v>
      </c>
      <c r="I108" s="38" t="s">
        <v>228</v>
      </c>
      <c r="J108" s="44" t="s">
        <v>44</v>
      </c>
      <c r="K108" s="45" t="s">
        <v>44</v>
      </c>
      <c r="L108" s="38"/>
      <c r="M108" s="38" t="str">
        <f>VLOOKUP(MaestraLP3[[#This Row],[UMV]],VALIDACIONES!J:L,3,0)</f>
        <v>Unidad</v>
      </c>
      <c r="N108" s="38" t="s">
        <v>45</v>
      </c>
      <c r="O108" s="38" t="s">
        <v>72</v>
      </c>
      <c r="P108" s="54">
        <v>541578</v>
      </c>
      <c r="Q108" s="38" t="s">
        <v>73</v>
      </c>
      <c r="R108" s="55">
        <v>0</v>
      </c>
      <c r="S108" s="56">
        <f>IFERROR((MaestraLP3[[#This Row],[COSTO ]]/MaestraLP3[[#This Row],[COSTO OCT]]-1),0)</f>
        <v>0</v>
      </c>
      <c r="T108" s="55" t="s">
        <v>194</v>
      </c>
      <c r="U108" s="55"/>
      <c r="V108" s="54">
        <f>+VLOOKUP(MaestraLP3[[#This Row],[-]],'[1]BD MES'!$A:$N,14,0)</f>
        <v>541578</v>
      </c>
      <c r="W108" s="54">
        <v>541578</v>
      </c>
      <c r="X108" s="56">
        <f>+(MaestraLP3[[#This Row],[COSTO ]]-MaestraLP3[[#This Row],[COSTO OCT AL 27-10]])/MaestraLP3[[#This Row],[COSTO OCT AL 27-10]]</f>
        <v>0</v>
      </c>
      <c r="Y108" s="57" t="str">
        <f>++IF(Q108="HASTA AGOTAR STOCK","HASTA AGOTAR STOCK",IF(MaestraLP3[[#This Row],[PRECIO OCT]]=0,"NO PARA LP",IF(MaestraLP3[[#This Row],[PRECIO OCT]]=0,"INCORPORACIÓN",IF(AA108=0,"MANTIENE",IF(AA108&lt;0,"BAJA",IF(AA108&gt;0,"ALZA",""))))))</f>
        <v>NO PARA LP</v>
      </c>
      <c r="Z108" s="54">
        <v>0</v>
      </c>
      <c r="AA108" s="40" t="str">
        <f>IF(Z108=0,"INDICAR PRECIO VTA",Z108-MaestraLP3[[#This Row],[PRECIO OCT]])</f>
        <v>INDICAR PRECIO VTA</v>
      </c>
      <c r="AB108" s="56" t="str">
        <f t="shared" si="1"/>
        <v>-</v>
      </c>
      <c r="AC108" s="58">
        <f>IFERROR(MaestraLP3[[#This Row],[PRECIO]]*MaestraLP3[[#This Row],[%MG UMV]],0)</f>
        <v>0</v>
      </c>
      <c r="AD108" s="59">
        <v>20</v>
      </c>
      <c r="AE108" s="54">
        <f>IFERROR(MaestraLP3[[#This Row],[MARGEN UNITARIO]]/MaestraLP3[[#This Row],[Peso Neto UMV (KG)]],0)</f>
        <v>0</v>
      </c>
      <c r="AF108" s="38" t="s">
        <v>49</v>
      </c>
      <c r="AG108" s="38">
        <v>1</v>
      </c>
      <c r="AH108" s="56">
        <v>0</v>
      </c>
      <c r="AI108" s="56">
        <v>0</v>
      </c>
      <c r="AJ108" s="38"/>
      <c r="AK108" s="38" t="s">
        <v>49</v>
      </c>
    </row>
    <row r="109" spans="1:37" x14ac:dyDescent="0.35">
      <c r="A109" s="38" t="s">
        <v>191</v>
      </c>
      <c r="B109" s="38">
        <v>40002150</v>
      </c>
      <c r="C109" s="38" t="str">
        <f>+MaestraLP3[[#This Row],[CÓDIGO]]&amp;MaestraLP3[[#Headers],[-]]&amp;MaestraLP3[[#This Row],[UMV]]</f>
        <v>40002150-UN</v>
      </c>
      <c r="D109" s="45" t="str">
        <f>+MaestraLP3[[#This Row],[CÓDIGO]]&amp;MaestraLP3[[#Headers],[FS00]]</f>
        <v>40002150FS00</v>
      </c>
      <c r="E109" s="38" t="s">
        <v>38</v>
      </c>
      <c r="F109" s="38" t="s">
        <v>39</v>
      </c>
      <c r="G109" s="38" t="s">
        <v>220</v>
      </c>
      <c r="H109" s="38" t="s">
        <v>204</v>
      </c>
      <c r="I109" s="38" t="s">
        <v>229</v>
      </c>
      <c r="J109" s="44" t="s">
        <v>44</v>
      </c>
      <c r="K109" s="45" t="s">
        <v>44</v>
      </c>
      <c r="L109" s="38"/>
      <c r="M109" s="38" t="str">
        <f>VLOOKUP(MaestraLP3[[#This Row],[UMV]],VALIDACIONES!J:L,3,0)</f>
        <v>Unidad</v>
      </c>
      <c r="N109" s="38" t="s">
        <v>45</v>
      </c>
      <c r="O109" s="38" t="s">
        <v>72</v>
      </c>
      <c r="P109" s="54">
        <v>1273934.17</v>
      </c>
      <c r="Q109" s="38" t="s">
        <v>73</v>
      </c>
      <c r="R109" s="55">
        <v>0</v>
      </c>
      <c r="S109" s="56">
        <f>IFERROR((MaestraLP3[[#This Row],[COSTO ]]/MaestraLP3[[#This Row],[COSTO OCT]]-1),0)</f>
        <v>0</v>
      </c>
      <c r="T109" s="55" t="s">
        <v>194</v>
      </c>
      <c r="U109" s="55"/>
      <c r="V109" s="54">
        <f>+VLOOKUP(MaestraLP3[[#This Row],[-]],'[1]BD MES'!$A:$N,14,0)</f>
        <v>1273934.17</v>
      </c>
      <c r="W109" s="54">
        <v>1273934.17</v>
      </c>
      <c r="X109" s="56">
        <f>+(MaestraLP3[[#This Row],[COSTO ]]-MaestraLP3[[#This Row],[COSTO OCT AL 27-10]])/MaestraLP3[[#This Row],[COSTO OCT AL 27-10]]</f>
        <v>0</v>
      </c>
      <c r="Y109" s="57" t="str">
        <f>++IF(Q109="HASTA AGOTAR STOCK","HASTA AGOTAR STOCK",IF(MaestraLP3[[#This Row],[PRECIO OCT]]=0,"NO PARA LP",IF(MaestraLP3[[#This Row],[PRECIO OCT]]=0,"INCORPORACIÓN",IF(AA109=0,"MANTIENE",IF(AA109&lt;0,"BAJA",IF(AA109&gt;0,"ALZA",""))))))</f>
        <v>NO PARA LP</v>
      </c>
      <c r="Z109" s="54">
        <v>0</v>
      </c>
      <c r="AA109" s="40" t="str">
        <f>IF(Z109=0,"INDICAR PRECIO VTA",Z109-MaestraLP3[[#This Row],[PRECIO OCT]])</f>
        <v>INDICAR PRECIO VTA</v>
      </c>
      <c r="AB109" s="56" t="str">
        <f t="shared" si="1"/>
        <v>-</v>
      </c>
      <c r="AC109" s="58">
        <f>IFERROR(MaestraLP3[[#This Row],[PRECIO]]*MaestraLP3[[#This Row],[%MG UMV]],0)</f>
        <v>0</v>
      </c>
      <c r="AD109" s="59">
        <v>57</v>
      </c>
      <c r="AE109" s="54">
        <f>IFERROR(MaestraLP3[[#This Row],[MARGEN UNITARIO]]/MaestraLP3[[#This Row],[Peso Neto UMV (KG)]],0)</f>
        <v>0</v>
      </c>
      <c r="AF109" s="38" t="s">
        <v>49</v>
      </c>
      <c r="AG109" s="38">
        <v>1</v>
      </c>
      <c r="AH109" s="56">
        <v>0</v>
      </c>
      <c r="AI109" s="56">
        <v>0</v>
      </c>
      <c r="AJ109" s="38"/>
      <c r="AK109" s="38" t="s">
        <v>49</v>
      </c>
    </row>
    <row r="110" spans="1:37" x14ac:dyDescent="0.35">
      <c r="A110" s="38" t="s">
        <v>191</v>
      </c>
      <c r="B110" s="38">
        <v>40002149</v>
      </c>
      <c r="C110" s="38" t="str">
        <f>+MaestraLP3[[#This Row],[CÓDIGO]]&amp;MaestraLP3[[#Headers],[-]]&amp;MaestraLP3[[#This Row],[UMV]]</f>
        <v>40002149-UN</v>
      </c>
      <c r="D110" s="45" t="str">
        <f>+MaestraLP3[[#This Row],[CÓDIGO]]&amp;MaestraLP3[[#Headers],[FS00]]</f>
        <v>40002149FS00</v>
      </c>
      <c r="E110" s="38" t="s">
        <v>38</v>
      </c>
      <c r="F110" s="38" t="s">
        <v>39</v>
      </c>
      <c r="G110" s="38" t="s">
        <v>220</v>
      </c>
      <c r="H110" s="38" t="s">
        <v>204</v>
      </c>
      <c r="I110" s="38" t="s">
        <v>230</v>
      </c>
      <c r="J110" s="44" t="s">
        <v>44</v>
      </c>
      <c r="K110" s="45" t="s">
        <v>44</v>
      </c>
      <c r="L110" s="38"/>
      <c r="M110" s="38" t="str">
        <f>VLOOKUP(MaestraLP3[[#This Row],[UMV]],VALIDACIONES!J:L,3,0)</f>
        <v>Unidad</v>
      </c>
      <c r="N110" s="38" t="s">
        <v>45</v>
      </c>
      <c r="O110" s="38" t="s">
        <v>72</v>
      </c>
      <c r="P110" s="54">
        <v>108979.45</v>
      </c>
      <c r="Q110" s="38" t="s">
        <v>73</v>
      </c>
      <c r="R110" s="55">
        <v>0</v>
      </c>
      <c r="S110" s="56">
        <f>IFERROR((MaestraLP3[[#This Row],[COSTO ]]/MaestraLP3[[#This Row],[COSTO OCT]]-1),0)</f>
        <v>0</v>
      </c>
      <c r="T110" s="55" t="s">
        <v>194</v>
      </c>
      <c r="U110" s="55"/>
      <c r="V110" s="54">
        <f>+VLOOKUP(MaestraLP3[[#This Row],[-]],'[1]BD MES'!$A:$N,14,0)</f>
        <v>108979.45</v>
      </c>
      <c r="W110" s="54">
        <v>108979.45</v>
      </c>
      <c r="X110" s="56">
        <f>+(MaestraLP3[[#This Row],[COSTO ]]-MaestraLP3[[#This Row],[COSTO OCT AL 27-10]])/MaestraLP3[[#This Row],[COSTO OCT AL 27-10]]</f>
        <v>0</v>
      </c>
      <c r="Y110" s="57" t="str">
        <f>++IF(Q110="HASTA AGOTAR STOCK","HASTA AGOTAR STOCK",IF(MaestraLP3[[#This Row],[PRECIO OCT]]=0,"NO PARA LP",IF(MaestraLP3[[#This Row],[PRECIO OCT]]=0,"INCORPORACIÓN",IF(AA110=0,"MANTIENE",IF(AA110&lt;0,"BAJA",IF(AA110&gt;0,"ALZA",""))))))</f>
        <v>NO PARA LP</v>
      </c>
      <c r="Z110" s="54">
        <v>0</v>
      </c>
      <c r="AA110" s="40" t="str">
        <f>IF(Z110=0,"INDICAR PRECIO VTA",Z110-MaestraLP3[[#This Row],[PRECIO OCT]])</f>
        <v>INDICAR PRECIO VTA</v>
      </c>
      <c r="AB110" s="56" t="str">
        <f t="shared" si="1"/>
        <v>-</v>
      </c>
      <c r="AC110" s="58">
        <f>IFERROR(MaestraLP3[[#This Row],[PRECIO]]*MaestraLP3[[#This Row],[%MG UMV]],0)</f>
        <v>0</v>
      </c>
      <c r="AD110" s="59">
        <v>3.6</v>
      </c>
      <c r="AE110" s="54">
        <f>IFERROR(MaestraLP3[[#This Row],[MARGEN UNITARIO]]/MaestraLP3[[#This Row],[Peso Neto UMV (KG)]],0)</f>
        <v>0</v>
      </c>
      <c r="AF110" s="38" t="s">
        <v>49</v>
      </c>
      <c r="AG110" s="38">
        <v>1</v>
      </c>
      <c r="AH110" s="56">
        <v>0</v>
      </c>
      <c r="AI110" s="56">
        <v>0</v>
      </c>
      <c r="AJ110" s="38"/>
      <c r="AK110" s="38" t="s">
        <v>49</v>
      </c>
    </row>
    <row r="111" spans="1:37" x14ac:dyDescent="0.35">
      <c r="A111" s="38" t="s">
        <v>191</v>
      </c>
      <c r="B111" s="38">
        <v>105201940</v>
      </c>
      <c r="C111" s="38" t="str">
        <f>+MaestraLP3[[#This Row],[CÓDIGO]]&amp;MaestraLP3[[#Headers],[-]]&amp;MaestraLP3[[#This Row],[UMV]]</f>
        <v>105201940-UN</v>
      </c>
      <c r="D111" s="45" t="str">
        <f>+MaestraLP3[[#This Row],[CÓDIGO]]&amp;MaestraLP3[[#Headers],[FS00]]</f>
        <v>105201940FS00</v>
      </c>
      <c r="E111" s="38" t="s">
        <v>38</v>
      </c>
      <c r="F111" s="38" t="s">
        <v>39</v>
      </c>
      <c r="G111" s="38" t="s">
        <v>220</v>
      </c>
      <c r="H111" s="38" t="s">
        <v>204</v>
      </c>
      <c r="I111" s="38" t="s">
        <v>231</v>
      </c>
      <c r="J111" s="44" t="s">
        <v>44</v>
      </c>
      <c r="K111" s="45" t="s">
        <v>44</v>
      </c>
      <c r="L111" s="38"/>
      <c r="M111" s="38" t="str">
        <f>VLOOKUP(MaestraLP3[[#This Row],[UMV]],VALIDACIONES!J:L,3,0)</f>
        <v>Unidad</v>
      </c>
      <c r="N111" s="38" t="s">
        <v>45</v>
      </c>
      <c r="O111" s="38" t="s">
        <v>72</v>
      </c>
      <c r="P111" s="54">
        <v>104809</v>
      </c>
      <c r="Q111" s="38" t="s">
        <v>73</v>
      </c>
      <c r="R111" s="55">
        <v>0</v>
      </c>
      <c r="S111" s="56">
        <f>IFERROR((MaestraLP3[[#This Row],[COSTO ]]/MaestraLP3[[#This Row],[COSTO OCT]]-1),0)</f>
        <v>0</v>
      </c>
      <c r="T111" s="55" t="s">
        <v>194</v>
      </c>
      <c r="U111" s="55"/>
      <c r="V111" s="54">
        <f>+VLOOKUP(MaestraLP3[[#This Row],[-]],'[1]BD MES'!$A:$N,14,0)</f>
        <v>104809</v>
      </c>
      <c r="W111" s="54">
        <v>104809</v>
      </c>
      <c r="X111" s="56">
        <f>+(MaestraLP3[[#This Row],[COSTO ]]-MaestraLP3[[#This Row],[COSTO OCT AL 27-10]])/MaestraLP3[[#This Row],[COSTO OCT AL 27-10]]</f>
        <v>0</v>
      </c>
      <c r="Y111" s="57" t="str">
        <f>++IF(Q111="HASTA AGOTAR STOCK","HASTA AGOTAR STOCK",IF(MaestraLP3[[#This Row],[PRECIO OCT]]=0,"NO PARA LP",IF(MaestraLP3[[#This Row],[PRECIO OCT]]=0,"INCORPORACIÓN",IF(AA111=0,"MANTIENE",IF(AA111&lt;0,"BAJA",IF(AA111&gt;0,"ALZA",""))))))</f>
        <v>NO PARA LP</v>
      </c>
      <c r="Z111" s="54">
        <v>0</v>
      </c>
      <c r="AA111" s="40" t="str">
        <f>IF(Z111=0,"INDICAR PRECIO VTA",Z111-MaestraLP3[[#This Row],[PRECIO OCT]])</f>
        <v>INDICAR PRECIO VTA</v>
      </c>
      <c r="AB111" s="56" t="str">
        <f t="shared" si="1"/>
        <v>-</v>
      </c>
      <c r="AC111" s="58">
        <f>IFERROR(MaestraLP3[[#This Row],[PRECIO]]*MaestraLP3[[#This Row],[%MG UMV]],0)</f>
        <v>0</v>
      </c>
      <c r="AD111" s="59">
        <v>4.2</v>
      </c>
      <c r="AE111" s="54">
        <f>IFERROR(MaestraLP3[[#This Row],[MARGEN UNITARIO]]/MaestraLP3[[#This Row],[Peso Neto UMV (KG)]],0)</f>
        <v>0</v>
      </c>
      <c r="AF111" s="38" t="s">
        <v>49</v>
      </c>
      <c r="AG111" s="38">
        <v>1</v>
      </c>
      <c r="AH111" s="56">
        <v>0</v>
      </c>
      <c r="AI111" s="56">
        <v>0</v>
      </c>
      <c r="AJ111" s="38"/>
      <c r="AK111" s="38" t="s">
        <v>49</v>
      </c>
    </row>
    <row r="112" spans="1:37" x14ac:dyDescent="0.35">
      <c r="A112" s="38" t="s">
        <v>191</v>
      </c>
      <c r="B112" s="38">
        <v>40002153</v>
      </c>
      <c r="C112" s="38" t="str">
        <f>+MaestraLP3[[#This Row],[CÓDIGO]]&amp;MaestraLP3[[#Headers],[-]]&amp;MaestraLP3[[#This Row],[UMV]]</f>
        <v>40002153-UN</v>
      </c>
      <c r="D112" s="45" t="str">
        <f>+MaestraLP3[[#This Row],[CÓDIGO]]&amp;MaestraLP3[[#Headers],[FS00]]</f>
        <v>40002153FS00</v>
      </c>
      <c r="E112" s="38" t="s">
        <v>38</v>
      </c>
      <c r="F112" s="38" t="s">
        <v>39</v>
      </c>
      <c r="G112" s="38" t="s">
        <v>220</v>
      </c>
      <c r="H112" s="38" t="s">
        <v>204</v>
      </c>
      <c r="I112" s="38" t="s">
        <v>232</v>
      </c>
      <c r="J112" s="44" t="s">
        <v>44</v>
      </c>
      <c r="K112" s="45" t="s">
        <v>44</v>
      </c>
      <c r="L112" s="38"/>
      <c r="M112" s="38" t="str">
        <f>VLOOKUP(MaestraLP3[[#This Row],[UMV]],VALIDACIONES!J:L,3,0)</f>
        <v>Unidad</v>
      </c>
      <c r="N112" s="38" t="s">
        <v>45</v>
      </c>
      <c r="O112" s="38" t="s">
        <v>72</v>
      </c>
      <c r="P112" s="54">
        <v>1291968</v>
      </c>
      <c r="Q112" s="38" t="s">
        <v>73</v>
      </c>
      <c r="R112" s="55">
        <v>0</v>
      </c>
      <c r="S112" s="56">
        <f>IFERROR((MaestraLP3[[#This Row],[COSTO ]]/MaestraLP3[[#This Row],[COSTO OCT]]-1),0)</f>
        <v>0</v>
      </c>
      <c r="T112" s="55" t="s">
        <v>194</v>
      </c>
      <c r="U112" s="55"/>
      <c r="V112" s="54">
        <f>+VLOOKUP(MaestraLP3[[#This Row],[-]],'[1]BD MES'!$A:$N,14,0)</f>
        <v>1291968</v>
      </c>
      <c r="W112" s="54">
        <v>1291968</v>
      </c>
      <c r="X112" s="56">
        <f>+(MaestraLP3[[#This Row],[COSTO ]]-MaestraLP3[[#This Row],[COSTO OCT AL 27-10]])/MaestraLP3[[#This Row],[COSTO OCT AL 27-10]]</f>
        <v>0</v>
      </c>
      <c r="Y112" s="57" t="str">
        <f>++IF(Q112="HASTA AGOTAR STOCK","HASTA AGOTAR STOCK",IF(MaestraLP3[[#This Row],[PRECIO OCT]]=0,"NO PARA LP",IF(MaestraLP3[[#This Row],[PRECIO OCT]]=0,"INCORPORACIÓN",IF(AA112=0,"MANTIENE",IF(AA112&lt;0,"BAJA",IF(AA112&gt;0,"ALZA",""))))))</f>
        <v>NO PARA LP</v>
      </c>
      <c r="Z112" s="54">
        <v>0</v>
      </c>
      <c r="AA112" s="40" t="str">
        <f>IF(Z112=0,"INDICAR PRECIO VTA",Z112-MaestraLP3[[#This Row],[PRECIO OCT]])</f>
        <v>INDICAR PRECIO VTA</v>
      </c>
      <c r="AB112" s="56" t="str">
        <f t="shared" si="1"/>
        <v>-</v>
      </c>
      <c r="AC112" s="58">
        <f>IFERROR(MaestraLP3[[#This Row],[PRECIO]]*MaestraLP3[[#This Row],[%MG UMV]],0)</f>
        <v>0</v>
      </c>
      <c r="AD112" s="59">
        <v>62.14</v>
      </c>
      <c r="AE112" s="54">
        <f>IFERROR(MaestraLP3[[#This Row],[MARGEN UNITARIO]]/MaestraLP3[[#This Row],[Peso Neto UMV (KG)]],0)</f>
        <v>0</v>
      </c>
      <c r="AF112" s="38" t="s">
        <v>49</v>
      </c>
      <c r="AG112" s="38">
        <v>1</v>
      </c>
      <c r="AH112" s="56">
        <v>0</v>
      </c>
      <c r="AI112" s="56">
        <v>0</v>
      </c>
      <c r="AJ112" s="38"/>
      <c r="AK112" s="38" t="s">
        <v>49</v>
      </c>
    </row>
    <row r="113" spans="1:37" x14ac:dyDescent="0.35">
      <c r="A113" s="38" t="s">
        <v>191</v>
      </c>
      <c r="B113" s="38">
        <v>40002143</v>
      </c>
      <c r="C113" s="38" t="str">
        <f>+MaestraLP3[[#This Row],[CÓDIGO]]&amp;MaestraLP3[[#Headers],[-]]&amp;MaestraLP3[[#This Row],[UMV]]</f>
        <v>40002143-UN</v>
      </c>
      <c r="D113" s="45" t="str">
        <f>+MaestraLP3[[#This Row],[CÓDIGO]]&amp;MaestraLP3[[#Headers],[FS00]]</f>
        <v>40002143FS00</v>
      </c>
      <c r="E113" s="38" t="s">
        <v>38</v>
      </c>
      <c r="F113" s="38" t="s">
        <v>39</v>
      </c>
      <c r="G113" s="38" t="s">
        <v>220</v>
      </c>
      <c r="H113" s="38" t="s">
        <v>204</v>
      </c>
      <c r="I113" s="38" t="s">
        <v>233</v>
      </c>
      <c r="J113" s="44" t="s">
        <v>44</v>
      </c>
      <c r="K113" s="45" t="s">
        <v>44</v>
      </c>
      <c r="L113" s="38"/>
      <c r="M113" s="38" t="str">
        <f>VLOOKUP(MaestraLP3[[#This Row],[UMV]],VALIDACIONES!J:L,3,0)</f>
        <v>Unidad</v>
      </c>
      <c r="N113" s="38" t="s">
        <v>45</v>
      </c>
      <c r="O113" s="38" t="s">
        <v>72</v>
      </c>
      <c r="P113" s="54">
        <v>126887.67</v>
      </c>
      <c r="Q113" s="38" t="s">
        <v>73</v>
      </c>
      <c r="R113" s="55">
        <v>0</v>
      </c>
      <c r="S113" s="56">
        <f>IFERROR((MaestraLP3[[#This Row],[COSTO ]]/MaestraLP3[[#This Row],[COSTO OCT]]-1),0)</f>
        <v>0</v>
      </c>
      <c r="T113" s="55" t="s">
        <v>194</v>
      </c>
      <c r="U113" s="55"/>
      <c r="V113" s="54">
        <f>+VLOOKUP(MaestraLP3[[#This Row],[-]],'[1]BD MES'!$A:$N,14,0)</f>
        <v>126887.67</v>
      </c>
      <c r="W113" s="54">
        <v>126887.67</v>
      </c>
      <c r="X113" s="56">
        <f>+(MaestraLP3[[#This Row],[COSTO ]]-MaestraLP3[[#This Row],[COSTO OCT AL 27-10]])/MaestraLP3[[#This Row],[COSTO OCT AL 27-10]]</f>
        <v>0</v>
      </c>
      <c r="Y113" s="57" t="str">
        <f>++IF(Q113="HASTA AGOTAR STOCK","HASTA AGOTAR STOCK",IF(MaestraLP3[[#This Row],[PRECIO OCT]]=0,"NO PARA LP",IF(MaestraLP3[[#This Row],[PRECIO OCT]]=0,"INCORPORACIÓN",IF(AA113=0,"MANTIENE",IF(AA113&lt;0,"BAJA",IF(AA113&gt;0,"ALZA",""))))))</f>
        <v>NO PARA LP</v>
      </c>
      <c r="Z113" s="54">
        <v>0</v>
      </c>
      <c r="AA113" s="40" t="str">
        <f>IF(Z113=0,"INDICAR PRECIO VTA",Z113-MaestraLP3[[#This Row],[PRECIO OCT]])</f>
        <v>INDICAR PRECIO VTA</v>
      </c>
      <c r="AB113" s="56" t="str">
        <f t="shared" si="1"/>
        <v>-</v>
      </c>
      <c r="AC113" s="58">
        <f>IFERROR(MaestraLP3[[#This Row],[PRECIO]]*MaestraLP3[[#This Row],[%MG UMV]],0)</f>
        <v>0</v>
      </c>
      <c r="AD113" s="59">
        <v>5</v>
      </c>
      <c r="AE113" s="54">
        <f>IFERROR(MaestraLP3[[#This Row],[MARGEN UNITARIO]]/MaestraLP3[[#This Row],[Peso Neto UMV (KG)]],0)</f>
        <v>0</v>
      </c>
      <c r="AF113" s="38" t="s">
        <v>49</v>
      </c>
      <c r="AG113" s="38">
        <v>1</v>
      </c>
      <c r="AH113" s="56">
        <v>0</v>
      </c>
      <c r="AI113" s="56">
        <v>0</v>
      </c>
      <c r="AJ113" s="38"/>
      <c r="AK113" s="38" t="s">
        <v>49</v>
      </c>
    </row>
    <row r="114" spans="1:37" x14ac:dyDescent="0.35">
      <c r="A114" s="38" t="s">
        <v>191</v>
      </c>
      <c r="B114" s="38">
        <v>100093740</v>
      </c>
      <c r="C114" s="38" t="str">
        <f>+MaestraLP3[[#This Row],[CÓDIGO]]&amp;MaestraLP3[[#Headers],[-]]&amp;MaestraLP3[[#This Row],[UMV]]</f>
        <v>100093740-UN</v>
      </c>
      <c r="D114" s="45" t="str">
        <f>+MaestraLP3[[#This Row],[CÓDIGO]]&amp;MaestraLP3[[#Headers],[FS00]]</f>
        <v>100093740FS00</v>
      </c>
      <c r="E114" s="38" t="s">
        <v>38</v>
      </c>
      <c r="F114" s="38" t="s">
        <v>39</v>
      </c>
      <c r="G114" s="38" t="s">
        <v>220</v>
      </c>
      <c r="H114" s="38" t="s">
        <v>204</v>
      </c>
      <c r="I114" s="38" t="s">
        <v>234</v>
      </c>
      <c r="J114" s="44" t="s">
        <v>44</v>
      </c>
      <c r="K114" s="45" t="s">
        <v>44</v>
      </c>
      <c r="L114" s="38"/>
      <c r="M114" s="38" t="str">
        <f>VLOOKUP(MaestraLP3[[#This Row],[UMV]],VALIDACIONES!J:L,3,0)</f>
        <v>Unidad</v>
      </c>
      <c r="N114" s="38" t="s">
        <v>45</v>
      </c>
      <c r="O114" s="38" t="s">
        <v>72</v>
      </c>
      <c r="P114" s="54">
        <v>175185</v>
      </c>
      <c r="Q114" s="38" t="s">
        <v>73</v>
      </c>
      <c r="R114" s="55">
        <v>0</v>
      </c>
      <c r="S114" s="56">
        <f>IFERROR((MaestraLP3[[#This Row],[COSTO ]]/MaestraLP3[[#This Row],[COSTO OCT]]-1),0)</f>
        <v>0</v>
      </c>
      <c r="T114" s="55" t="s">
        <v>194</v>
      </c>
      <c r="U114" s="55"/>
      <c r="V114" s="54">
        <f>+VLOOKUP(MaestraLP3[[#This Row],[-]],'[1]BD MES'!$A:$N,14,0)</f>
        <v>175185</v>
      </c>
      <c r="W114" s="54">
        <v>175185</v>
      </c>
      <c r="X114" s="56">
        <f>+(MaestraLP3[[#This Row],[COSTO ]]-MaestraLP3[[#This Row],[COSTO OCT AL 27-10]])/MaestraLP3[[#This Row],[COSTO OCT AL 27-10]]</f>
        <v>0</v>
      </c>
      <c r="Y114" s="57" t="str">
        <f>++IF(Q114="HASTA AGOTAR STOCK","HASTA AGOTAR STOCK",IF(MaestraLP3[[#This Row],[PRECIO OCT]]=0,"NO PARA LP",IF(MaestraLP3[[#This Row],[PRECIO OCT]]=0,"INCORPORACIÓN",IF(AA114=0,"MANTIENE",IF(AA114&lt;0,"BAJA",IF(AA114&gt;0,"ALZA",""))))))</f>
        <v>NO PARA LP</v>
      </c>
      <c r="Z114" s="54">
        <v>0</v>
      </c>
      <c r="AA114" s="40" t="str">
        <f>IF(Z114=0,"INDICAR PRECIO VTA",Z114-MaestraLP3[[#This Row],[PRECIO OCT]])</f>
        <v>INDICAR PRECIO VTA</v>
      </c>
      <c r="AB114" s="56" t="str">
        <f t="shared" si="1"/>
        <v>-</v>
      </c>
      <c r="AC114" s="58">
        <f>IFERROR(MaestraLP3[[#This Row],[PRECIO]]*MaestraLP3[[#This Row],[%MG UMV]],0)</f>
        <v>0</v>
      </c>
      <c r="AD114" s="59">
        <v>20</v>
      </c>
      <c r="AE114" s="54">
        <f>IFERROR(MaestraLP3[[#This Row],[MARGEN UNITARIO]]/MaestraLP3[[#This Row],[Peso Neto UMV (KG)]],0)</f>
        <v>0</v>
      </c>
      <c r="AF114" s="38" t="s">
        <v>49</v>
      </c>
      <c r="AG114" s="38">
        <v>1</v>
      </c>
      <c r="AH114" s="56">
        <v>0</v>
      </c>
      <c r="AI114" s="56">
        <v>0</v>
      </c>
      <c r="AJ114" s="38"/>
      <c r="AK114" s="38" t="s">
        <v>49</v>
      </c>
    </row>
    <row r="115" spans="1:37" x14ac:dyDescent="0.35">
      <c r="A115" s="38" t="s">
        <v>191</v>
      </c>
      <c r="B115" s="38">
        <v>40002127</v>
      </c>
      <c r="C115" s="38" t="str">
        <f>+MaestraLP3[[#This Row],[CÓDIGO]]&amp;MaestraLP3[[#Headers],[-]]&amp;MaestraLP3[[#This Row],[UMV]]</f>
        <v>40002127-UN</v>
      </c>
      <c r="D115" s="45" t="str">
        <f>+MaestraLP3[[#This Row],[CÓDIGO]]&amp;MaestraLP3[[#Headers],[FS00]]</f>
        <v>40002127FS00</v>
      </c>
      <c r="E115" s="38" t="s">
        <v>38</v>
      </c>
      <c r="F115" s="38" t="s">
        <v>39</v>
      </c>
      <c r="G115" s="38" t="s">
        <v>220</v>
      </c>
      <c r="H115" s="38" t="s">
        <v>204</v>
      </c>
      <c r="I115" s="38" t="s">
        <v>235</v>
      </c>
      <c r="J115" s="44" t="s">
        <v>44</v>
      </c>
      <c r="K115" s="45" t="s">
        <v>44</v>
      </c>
      <c r="L115" s="38"/>
      <c r="M115" s="38" t="str">
        <f>VLOOKUP(MaestraLP3[[#This Row],[UMV]],VALIDACIONES!J:L,3,0)</f>
        <v>Unidad</v>
      </c>
      <c r="N115" s="38" t="s">
        <v>45</v>
      </c>
      <c r="O115" s="38" t="s">
        <v>72</v>
      </c>
      <c r="P115" s="54">
        <v>2045148</v>
      </c>
      <c r="Q115" s="38" t="s">
        <v>73</v>
      </c>
      <c r="R115" s="55">
        <v>0</v>
      </c>
      <c r="S115" s="56">
        <f>IFERROR((MaestraLP3[[#This Row],[COSTO ]]/MaestraLP3[[#This Row],[COSTO OCT]]-1),0)</f>
        <v>0</v>
      </c>
      <c r="T115" s="55" t="s">
        <v>194</v>
      </c>
      <c r="U115" s="55"/>
      <c r="V115" s="54">
        <f>+VLOOKUP(MaestraLP3[[#This Row],[-]],'[1]BD MES'!$A:$N,14,0)</f>
        <v>2045148</v>
      </c>
      <c r="W115" s="54">
        <v>2045148</v>
      </c>
      <c r="X115" s="56">
        <f>+(MaestraLP3[[#This Row],[COSTO ]]-MaestraLP3[[#This Row],[COSTO OCT AL 27-10]])/MaestraLP3[[#This Row],[COSTO OCT AL 27-10]]</f>
        <v>0</v>
      </c>
      <c r="Y115" s="57" t="str">
        <f>++IF(Q115="HASTA AGOTAR STOCK","HASTA AGOTAR STOCK",IF(MaestraLP3[[#This Row],[PRECIO OCT]]=0,"NO PARA LP",IF(MaestraLP3[[#This Row],[PRECIO OCT]]=0,"INCORPORACIÓN",IF(AA115=0,"MANTIENE",IF(AA115&lt;0,"BAJA",IF(AA115&gt;0,"ALZA",""))))))</f>
        <v>NO PARA LP</v>
      </c>
      <c r="Z115" s="54">
        <v>0</v>
      </c>
      <c r="AA115" s="40" t="str">
        <f>IF(Z115=0,"INDICAR PRECIO VTA",Z115-MaestraLP3[[#This Row],[PRECIO OCT]])</f>
        <v>INDICAR PRECIO VTA</v>
      </c>
      <c r="AB115" s="56" t="str">
        <f t="shared" si="1"/>
        <v>-</v>
      </c>
      <c r="AC115" s="58">
        <f>IFERROR(MaestraLP3[[#This Row],[PRECIO]]*MaestraLP3[[#This Row],[%MG UMV]],0)</f>
        <v>0</v>
      </c>
      <c r="AD115" s="59">
        <v>1.9</v>
      </c>
      <c r="AE115" s="54">
        <f>IFERROR(MaestraLP3[[#This Row],[MARGEN UNITARIO]]/MaestraLP3[[#This Row],[Peso Neto UMV (KG)]],0)</f>
        <v>0</v>
      </c>
      <c r="AF115" s="38" t="s">
        <v>49</v>
      </c>
      <c r="AG115" s="38">
        <v>1</v>
      </c>
      <c r="AH115" s="56">
        <v>0</v>
      </c>
      <c r="AI115" s="56">
        <v>0</v>
      </c>
      <c r="AJ115" s="38"/>
      <c r="AK115" s="38" t="s">
        <v>49</v>
      </c>
    </row>
    <row r="116" spans="1:37" x14ac:dyDescent="0.35">
      <c r="A116" s="38" t="s">
        <v>191</v>
      </c>
      <c r="B116" s="38">
        <v>40002122</v>
      </c>
      <c r="C116" s="38" t="str">
        <f>+MaestraLP3[[#This Row],[CÓDIGO]]&amp;MaestraLP3[[#Headers],[-]]&amp;MaestraLP3[[#This Row],[UMV]]</f>
        <v>40002122-UN</v>
      </c>
      <c r="D116" s="45" t="str">
        <f>+MaestraLP3[[#This Row],[CÓDIGO]]&amp;MaestraLP3[[#Headers],[FS00]]</f>
        <v>40002122FS00</v>
      </c>
      <c r="E116" s="38" t="s">
        <v>38</v>
      </c>
      <c r="F116" s="38" t="s">
        <v>39</v>
      </c>
      <c r="G116" s="38" t="s">
        <v>220</v>
      </c>
      <c r="H116" s="38" t="s">
        <v>236</v>
      </c>
      <c r="I116" s="38" t="s">
        <v>237</v>
      </c>
      <c r="J116" s="44" t="s">
        <v>44</v>
      </c>
      <c r="K116" s="45" t="s">
        <v>44</v>
      </c>
      <c r="L116" s="38"/>
      <c r="M116" s="38" t="str">
        <f>VLOOKUP(MaestraLP3[[#This Row],[UMV]],VALIDACIONES!J:L,3,0)</f>
        <v>Unidad</v>
      </c>
      <c r="N116" s="38" t="s">
        <v>45</v>
      </c>
      <c r="O116" s="38" t="s">
        <v>72</v>
      </c>
      <c r="P116" s="54">
        <v>2671841.4300000002</v>
      </c>
      <c r="Q116" s="38" t="s">
        <v>47</v>
      </c>
      <c r="R116" s="55">
        <v>5000000</v>
      </c>
      <c r="S116" s="56">
        <f>IFERROR((MaestraLP3[[#This Row],[COSTO ]]/MaestraLP3[[#This Row],[COSTO OCT]]-1),0)</f>
        <v>0</v>
      </c>
      <c r="T116" s="55" t="s">
        <v>194</v>
      </c>
      <c r="U116" s="55"/>
      <c r="V116" s="54">
        <f>+VLOOKUP(MaestraLP3[[#This Row],[-]],'[1]BD MES'!$A:$N,14,0)</f>
        <v>2671841.4300000002</v>
      </c>
      <c r="W116" s="54">
        <v>2671841.4300000002</v>
      </c>
      <c r="X116" s="56">
        <f>+(MaestraLP3[[#This Row],[COSTO ]]-MaestraLP3[[#This Row],[COSTO OCT AL 27-10]])/MaestraLP3[[#This Row],[COSTO OCT AL 27-10]]</f>
        <v>0</v>
      </c>
      <c r="Y116" s="57" t="str">
        <f>++IF(Q116="HASTA AGOTAR STOCK","HASTA AGOTAR STOCK",IF(MaestraLP3[[#This Row],[PRECIO OCT]]=0,"NO PARA LP",IF(MaestraLP3[[#This Row],[PRECIO OCT]]=0,"INCORPORACIÓN",IF(AA116=0,"MANTIENE",IF(AA116&lt;0,"BAJA",IF(AA116&gt;0,"ALZA",""))))))</f>
        <v>MANTIENE</v>
      </c>
      <c r="Z116" s="54">
        <v>5000000</v>
      </c>
      <c r="AA116" s="40">
        <f>IF(Z116=0,"INDICAR PRECIO VTA",Z116-MaestraLP3[[#This Row],[PRECIO OCT]])</f>
        <v>0</v>
      </c>
      <c r="AB116" s="56">
        <f t="shared" si="1"/>
        <v>0.46563171399999997</v>
      </c>
      <c r="AC116" s="58">
        <f>IFERROR(MaestraLP3[[#This Row],[PRECIO]]*MaestraLP3[[#This Row],[%MG UMV]],0)</f>
        <v>2328158.5699999998</v>
      </c>
      <c r="AD116" s="59">
        <v>73.599999999999994</v>
      </c>
      <c r="AE116" s="54">
        <f>IFERROR(MaestraLP3[[#This Row],[MARGEN UNITARIO]]/MaestraLP3[[#This Row],[Peso Neto UMV (KG)]],0)</f>
        <v>31632.589266304349</v>
      </c>
      <c r="AF116" s="38" t="s">
        <v>49</v>
      </c>
      <c r="AG116" s="38">
        <v>1</v>
      </c>
      <c r="AH116" s="56">
        <v>0</v>
      </c>
      <c r="AI116" s="56">
        <v>0</v>
      </c>
      <c r="AJ116" s="38"/>
      <c r="AK116" s="38" t="s">
        <v>50</v>
      </c>
    </row>
    <row r="117" spans="1:37" x14ac:dyDescent="0.35">
      <c r="A117" s="38" t="s">
        <v>191</v>
      </c>
      <c r="B117" s="38">
        <v>92009363</v>
      </c>
      <c r="C117" s="38" t="str">
        <f>+MaestraLP3[[#This Row],[CÓDIGO]]&amp;MaestraLP3[[#Headers],[-]]&amp;MaestraLP3[[#This Row],[UMV]]</f>
        <v>92009363-UN</v>
      </c>
      <c r="D117" s="45" t="str">
        <f>+MaestraLP3[[#This Row],[CÓDIGO]]&amp;MaestraLP3[[#Headers],[FS00]]</f>
        <v>92009363FS00</v>
      </c>
      <c r="E117" s="38" t="s">
        <v>38</v>
      </c>
      <c r="F117" s="38" t="s">
        <v>39</v>
      </c>
      <c r="G117" s="38" t="s">
        <v>220</v>
      </c>
      <c r="H117" s="38" t="s">
        <v>238</v>
      </c>
      <c r="I117" s="38" t="s">
        <v>239</v>
      </c>
      <c r="J117" s="44" t="s">
        <v>44</v>
      </c>
      <c r="K117" s="45" t="s">
        <v>44</v>
      </c>
      <c r="L117" s="38"/>
      <c r="M117" s="38" t="str">
        <f>VLOOKUP(MaestraLP3[[#This Row],[UMV]],VALIDACIONES!J:L,3,0)</f>
        <v>Unidad</v>
      </c>
      <c r="N117" s="38" t="s">
        <v>45</v>
      </c>
      <c r="O117" s="38" t="s">
        <v>72</v>
      </c>
      <c r="P117" s="54">
        <v>274346.44</v>
      </c>
      <c r="Q117" s="38" t="s">
        <v>47</v>
      </c>
      <c r="R117" s="55">
        <v>452441</v>
      </c>
      <c r="S117" s="56">
        <f>IFERROR((MaestraLP3[[#This Row],[COSTO ]]/MaestraLP3[[#This Row],[COSTO OCT]]-1),0)</f>
        <v>0</v>
      </c>
      <c r="T117" s="55" t="s">
        <v>194</v>
      </c>
      <c r="U117" s="55"/>
      <c r="V117" s="54">
        <f>+VLOOKUP(MaestraLP3[[#This Row],[-]],'[1]BD MES'!$A:$N,14,0)</f>
        <v>274346.44</v>
      </c>
      <c r="W117" s="54">
        <v>274346.44</v>
      </c>
      <c r="X117" s="56">
        <f>+(MaestraLP3[[#This Row],[COSTO ]]-MaestraLP3[[#This Row],[COSTO OCT AL 27-10]])/MaestraLP3[[#This Row],[COSTO OCT AL 27-10]]</f>
        <v>0</v>
      </c>
      <c r="Y117" s="57" t="str">
        <f>++IF(Q117="HASTA AGOTAR STOCK","HASTA AGOTAR STOCK",IF(MaestraLP3[[#This Row],[PRECIO OCT]]=0,"NO PARA LP",IF(MaestraLP3[[#This Row],[PRECIO OCT]]=0,"INCORPORACIÓN",IF(AA117=0,"MANTIENE",IF(AA117&lt;0,"BAJA",IF(AA117&gt;0,"ALZA",""))))))</f>
        <v>BAJA</v>
      </c>
      <c r="Z117" s="54">
        <v>450000</v>
      </c>
      <c r="AA117" s="40">
        <f>IF(Z117=0,"INDICAR PRECIO VTA",Z117-MaestraLP3[[#This Row],[PRECIO OCT]])</f>
        <v>-2441</v>
      </c>
      <c r="AB117" s="56">
        <f t="shared" si="1"/>
        <v>0.39034124444444446</v>
      </c>
      <c r="AC117" s="58">
        <f>IFERROR(MaestraLP3[[#This Row],[PRECIO]]*MaestraLP3[[#This Row],[%MG UMV]],0)</f>
        <v>175653.56</v>
      </c>
      <c r="AD117" s="59">
        <v>32</v>
      </c>
      <c r="AE117" s="54">
        <f>IFERROR(MaestraLP3[[#This Row],[MARGEN UNITARIO]]/MaestraLP3[[#This Row],[Peso Neto UMV (KG)]],0)</f>
        <v>5489.1737499999999</v>
      </c>
      <c r="AF117" s="38" t="s">
        <v>49</v>
      </c>
      <c r="AG117" s="38">
        <v>1</v>
      </c>
      <c r="AH117" s="56">
        <v>0</v>
      </c>
      <c r="AI117" s="56">
        <v>0</v>
      </c>
      <c r="AJ117" s="38"/>
      <c r="AK117" s="38" t="s">
        <v>49</v>
      </c>
    </row>
    <row r="118" spans="1:37" x14ac:dyDescent="0.35">
      <c r="A118" s="38" t="s">
        <v>191</v>
      </c>
      <c r="B118" s="38">
        <v>104521710</v>
      </c>
      <c r="C118" s="38" t="str">
        <f>+MaestraLP3[[#This Row],[CÓDIGO]]&amp;MaestraLP3[[#Headers],[-]]&amp;MaestraLP3[[#This Row],[UMV]]</f>
        <v>104521710-C48</v>
      </c>
      <c r="D118" s="45" t="str">
        <f>+MaestraLP3[[#This Row],[CÓDIGO]]&amp;MaestraLP3[[#Headers],[FS00]]</f>
        <v>104521710FS00</v>
      </c>
      <c r="E118" s="38" t="s">
        <v>66</v>
      </c>
      <c r="F118" s="38" t="s">
        <v>66</v>
      </c>
      <c r="G118" s="38" t="s">
        <v>67</v>
      </c>
      <c r="H118" s="38" t="s">
        <v>240</v>
      </c>
      <c r="I118" s="38" t="s">
        <v>241</v>
      </c>
      <c r="J118" s="44" t="s">
        <v>242</v>
      </c>
      <c r="K118" s="45" t="s">
        <v>44</v>
      </c>
      <c r="L118" s="38"/>
      <c r="M118" s="38" t="str">
        <f>VLOOKUP(MaestraLP3[[#This Row],[UMV]],VALIDACIONES!J:L,3,0)</f>
        <v>Caja 48 Unidades</v>
      </c>
      <c r="N118" s="38" t="s">
        <v>71</v>
      </c>
      <c r="O118" s="38" t="s">
        <v>72</v>
      </c>
      <c r="P118" s="54">
        <v>17040</v>
      </c>
      <c r="Q118" s="38" t="s">
        <v>47</v>
      </c>
      <c r="R118" s="54">
        <v>29900</v>
      </c>
      <c r="S118" s="56">
        <f>IFERROR((MaestraLP3[[#This Row],[COSTO ]]/MaestraLP3[[#This Row],[COSTO OCT]]-1),0)</f>
        <v>0</v>
      </c>
      <c r="T118" s="55" t="s">
        <v>194</v>
      </c>
      <c r="U118" s="55" t="s">
        <v>194</v>
      </c>
      <c r="V118" s="54">
        <f>+VLOOKUP(MaestraLP3[[#This Row],[-]],'[1]BD MES'!$A:$N,14,0)</f>
        <v>17184</v>
      </c>
      <c r="W118" s="54">
        <v>17040</v>
      </c>
      <c r="X118" s="56">
        <f>+(MaestraLP3[[#This Row],[COSTO ]]-MaestraLP3[[#This Row],[COSTO OCT AL 27-10]])/MaestraLP3[[#This Row],[COSTO OCT AL 27-10]]</f>
        <v>-8.3798882681564244E-3</v>
      </c>
      <c r="Y118" s="57" t="str">
        <f>++IF(Q118="HASTA AGOTAR STOCK","HASTA AGOTAR STOCK",IF(MaestraLP3[[#This Row],[PRECIO OCT]]=0,"NO PARA LP",IF(MaestraLP3[[#This Row],[PRECIO OCT]]=0,"INCORPORACIÓN",IF(AA118=0,"MANTIENE",IF(AA118&lt;0,"BAJA",IF(AA118&gt;0,"ALZA",""))))))</f>
        <v>MANTIENE</v>
      </c>
      <c r="Z118" s="54">
        <v>29900</v>
      </c>
      <c r="AA118" s="40">
        <f>IF(Z118=0,"INDICAR PRECIO VTA",Z118-MaestraLP3[[#This Row],[PRECIO OCT]])</f>
        <v>0</v>
      </c>
      <c r="AB118" s="56">
        <f t="shared" si="1"/>
        <v>0.43010033444816054</v>
      </c>
      <c r="AC118" s="58">
        <f>IFERROR(MaestraLP3[[#This Row],[PRECIO]]*MaestraLP3[[#This Row],[%MG UMV]],0)</f>
        <v>12860</v>
      </c>
      <c r="AD118" s="59">
        <v>3.1680000000000001</v>
      </c>
      <c r="AE118" s="54">
        <f>IFERROR(MaestraLP3[[#This Row],[MARGEN UNITARIO]]/MaestraLP3[[#This Row],[Peso Neto UMV (KG)]],0)</f>
        <v>4059.3434343434342</v>
      </c>
      <c r="AF118" s="38" t="s">
        <v>49</v>
      </c>
      <c r="AG118" s="38">
        <v>1</v>
      </c>
      <c r="AH118" s="56">
        <v>0.15</v>
      </c>
      <c r="AI118" s="56">
        <v>0.2</v>
      </c>
      <c r="AJ118" s="38" t="s">
        <v>50</v>
      </c>
      <c r="AK118" s="38" t="s">
        <v>50</v>
      </c>
    </row>
    <row r="119" spans="1:37" x14ac:dyDescent="0.35">
      <c r="A119" s="38" t="s">
        <v>191</v>
      </c>
      <c r="B119" s="38">
        <v>104539870</v>
      </c>
      <c r="C119" s="38" t="str">
        <f>+MaestraLP3[[#This Row],[CÓDIGO]]&amp;MaestraLP3[[#Headers],[-]]&amp;MaestraLP3[[#This Row],[UMV]]</f>
        <v>104539870-C45</v>
      </c>
      <c r="D119" s="45" t="str">
        <f>+MaestraLP3[[#This Row],[CÓDIGO]]&amp;MaestraLP3[[#Headers],[FS00]]</f>
        <v>104539870FS00</v>
      </c>
      <c r="E119" s="38" t="s">
        <v>66</v>
      </c>
      <c r="F119" s="38" t="s">
        <v>66</v>
      </c>
      <c r="G119" s="38" t="s">
        <v>67</v>
      </c>
      <c r="H119" s="38" t="s">
        <v>240</v>
      </c>
      <c r="I119" s="38" t="s">
        <v>243</v>
      </c>
      <c r="J119" s="44" t="s">
        <v>244</v>
      </c>
      <c r="K119" s="45" t="s">
        <v>44</v>
      </c>
      <c r="L119" s="38"/>
      <c r="M119" s="38" t="str">
        <f>VLOOKUP(MaestraLP3[[#This Row],[UMV]],VALIDACIONES!J:L,3,0)</f>
        <v>Caja 45 Unidades</v>
      </c>
      <c r="N119" s="38" t="s">
        <v>71</v>
      </c>
      <c r="O119" s="38" t="s">
        <v>72</v>
      </c>
      <c r="P119" s="54">
        <v>25245</v>
      </c>
      <c r="Q119" s="38" t="s">
        <v>47</v>
      </c>
      <c r="R119" s="54">
        <v>28900</v>
      </c>
      <c r="S119" s="56">
        <f>IFERROR((MaestraLP3[[#This Row],[COSTO ]]/MaestraLP3[[#This Row],[COSTO OCT]]-1),0)</f>
        <v>0</v>
      </c>
      <c r="T119" s="55" t="s">
        <v>194</v>
      </c>
      <c r="U119" s="55" t="s">
        <v>194</v>
      </c>
      <c r="V119" s="54">
        <f>+VLOOKUP(MaestraLP3[[#This Row],[-]],'[1]BD MES'!$A:$N,14,0)</f>
        <v>26100</v>
      </c>
      <c r="W119" s="54">
        <v>25245</v>
      </c>
      <c r="X119" s="56">
        <f>+(MaestraLP3[[#This Row],[COSTO ]]-MaestraLP3[[#This Row],[COSTO OCT AL 27-10]])/MaestraLP3[[#This Row],[COSTO OCT AL 27-10]]</f>
        <v>-3.2758620689655175E-2</v>
      </c>
      <c r="Y119" s="57" t="str">
        <f>++IF(Q119="HASTA AGOTAR STOCK","HASTA AGOTAR STOCK",IF(MaestraLP3[[#This Row],[PRECIO OCT]]=0,"NO PARA LP",IF(MaestraLP3[[#This Row],[PRECIO OCT]]=0,"INCORPORACIÓN",IF(AA119=0,"MANTIENE",IF(AA119&lt;0,"BAJA",IF(AA119&gt;0,"ALZA",""))))))</f>
        <v>MANTIENE</v>
      </c>
      <c r="Z119" s="54">
        <v>28900</v>
      </c>
      <c r="AA119" s="40">
        <f>IF(Z119=0,"INDICAR PRECIO VTA",Z119-MaestraLP3[[#This Row],[PRECIO OCT]])</f>
        <v>0</v>
      </c>
      <c r="AB119" s="56">
        <f t="shared" si="1"/>
        <v>0.12647058823529411</v>
      </c>
      <c r="AC119" s="58">
        <f>IFERROR(MaestraLP3[[#This Row],[PRECIO]]*MaestraLP3[[#This Row],[%MG UMV]],0)</f>
        <v>3655</v>
      </c>
      <c r="AD119" s="59">
        <v>3.6</v>
      </c>
      <c r="AE119" s="54">
        <f>IFERROR(MaestraLP3[[#This Row],[MARGEN UNITARIO]]/MaestraLP3[[#This Row],[Peso Neto UMV (KG)]],0)</f>
        <v>1015.2777777777777</v>
      </c>
      <c r="AF119" s="38" t="s">
        <v>49</v>
      </c>
      <c r="AG119" s="38">
        <v>1</v>
      </c>
      <c r="AH119" s="56">
        <v>0.12</v>
      </c>
      <c r="AI119" s="56">
        <v>0.2</v>
      </c>
      <c r="AJ119" s="38" t="s">
        <v>50</v>
      </c>
      <c r="AK119" s="38" t="s">
        <v>50</v>
      </c>
    </row>
    <row r="120" spans="1:37" x14ac:dyDescent="0.35">
      <c r="A120" s="38" t="s">
        <v>191</v>
      </c>
      <c r="B120" s="38">
        <v>104534600</v>
      </c>
      <c r="C120" s="38" t="str">
        <f>+MaestraLP3[[#This Row],[CÓDIGO]]&amp;MaestraLP3[[#Headers],[-]]&amp;MaestraLP3[[#This Row],[UMV]]</f>
        <v>104534600-Z20</v>
      </c>
      <c r="D120" s="45" t="str">
        <f>+MaestraLP3[[#This Row],[CÓDIGO]]&amp;MaestraLP3[[#Headers],[FS00]]</f>
        <v>104534600FS00</v>
      </c>
      <c r="E120" s="38" t="s">
        <v>66</v>
      </c>
      <c r="F120" s="38" t="s">
        <v>66</v>
      </c>
      <c r="G120" s="38" t="s">
        <v>67</v>
      </c>
      <c r="H120" s="38" t="s">
        <v>68</v>
      </c>
      <c r="I120" s="38" t="s">
        <v>245</v>
      </c>
      <c r="J120" s="44" t="s">
        <v>246</v>
      </c>
      <c r="K120" s="45" t="s">
        <v>44</v>
      </c>
      <c r="L120" s="38"/>
      <c r="M120" s="38" t="str">
        <f>VLOOKUP(MaestraLP3[[#This Row],[UMV]],VALIDACIONES!J:L,3,0)</f>
        <v>Caja 120 Unidades</v>
      </c>
      <c r="N120" s="38" t="s">
        <v>71</v>
      </c>
      <c r="O120" s="38" t="s">
        <v>72</v>
      </c>
      <c r="P120" s="54">
        <v>12360</v>
      </c>
      <c r="Q120" s="38" t="s">
        <v>73</v>
      </c>
      <c r="R120" s="55">
        <v>0</v>
      </c>
      <c r="S120" s="56">
        <f>IFERROR((MaestraLP3[[#This Row],[COSTO ]]/MaestraLP3[[#This Row],[COSTO OCT]]-1),0)</f>
        <v>0</v>
      </c>
      <c r="T120" s="55" t="s">
        <v>194</v>
      </c>
      <c r="U120" s="55" t="s">
        <v>194</v>
      </c>
      <c r="V120" s="54">
        <f>+VLOOKUP(MaestraLP3[[#This Row],[-]],'[1]BD MES'!$A:$N,14,0)</f>
        <v>12360</v>
      </c>
      <c r="W120" s="54">
        <v>12360</v>
      </c>
      <c r="X120" s="56">
        <f>+(MaestraLP3[[#This Row],[COSTO ]]-MaestraLP3[[#This Row],[COSTO OCT AL 27-10]])/MaestraLP3[[#This Row],[COSTO OCT AL 27-10]]</f>
        <v>0</v>
      </c>
      <c r="Y120" s="57" t="str">
        <f>++IF(Q120="HASTA AGOTAR STOCK","HASTA AGOTAR STOCK",IF(MaestraLP3[[#This Row],[PRECIO OCT]]=0,"NO PARA LP",IF(MaestraLP3[[#This Row],[PRECIO OCT]]=0,"INCORPORACIÓN",IF(AA120=0,"MANTIENE",IF(AA120&lt;0,"BAJA",IF(AA120&gt;0,"ALZA",""))))))</f>
        <v>NO PARA LP</v>
      </c>
      <c r="Z120" s="54">
        <v>0</v>
      </c>
      <c r="AA120" s="40" t="str">
        <f>IF(Z120=0,"INDICAR PRECIO VTA",Z120-MaestraLP3[[#This Row],[PRECIO OCT]])</f>
        <v>INDICAR PRECIO VTA</v>
      </c>
      <c r="AB120" s="56" t="str">
        <f t="shared" si="1"/>
        <v>-</v>
      </c>
      <c r="AC120" s="58">
        <f>IFERROR(MaestraLP3[[#This Row],[PRECIO]]*MaestraLP3[[#This Row],[%MG UMV]],0)</f>
        <v>0</v>
      </c>
      <c r="AD120" s="59">
        <v>4.8</v>
      </c>
      <c r="AE120" s="54">
        <f>IFERROR(MaestraLP3[[#This Row],[MARGEN UNITARIO]]/MaestraLP3[[#This Row],[Peso Neto UMV (KG)]],0)</f>
        <v>0</v>
      </c>
      <c r="AF120" s="38" t="s">
        <v>49</v>
      </c>
      <c r="AG120" s="38">
        <v>1</v>
      </c>
      <c r="AH120" s="56">
        <v>0</v>
      </c>
      <c r="AI120" s="56">
        <v>0</v>
      </c>
      <c r="AJ120" s="38"/>
      <c r="AK120" s="38" t="s">
        <v>50</v>
      </c>
    </row>
    <row r="121" spans="1:37" x14ac:dyDescent="0.35">
      <c r="A121" s="38" t="s">
        <v>191</v>
      </c>
      <c r="B121" s="38">
        <v>104254040</v>
      </c>
      <c r="C121" s="38" t="str">
        <f>+MaestraLP3[[#This Row],[CÓDIGO]]&amp;MaestraLP3[[#Headers],[-]]&amp;MaestraLP3[[#This Row],[UMV]]</f>
        <v>104254040-C35</v>
      </c>
      <c r="D121" s="45" t="str">
        <f>+MaestraLP3[[#This Row],[CÓDIGO]]&amp;MaestraLP3[[#Headers],[FS00]]</f>
        <v>104254040FS00</v>
      </c>
      <c r="E121" s="38" t="s">
        <v>66</v>
      </c>
      <c r="F121" s="38" t="s">
        <v>66</v>
      </c>
      <c r="G121" s="38" t="s">
        <v>67</v>
      </c>
      <c r="H121" s="38" t="s">
        <v>82</v>
      </c>
      <c r="I121" s="38" t="s">
        <v>247</v>
      </c>
      <c r="J121" s="44" t="s">
        <v>248</v>
      </c>
      <c r="K121" s="45" t="s">
        <v>248</v>
      </c>
      <c r="L121" s="38"/>
      <c r="M121" s="38" t="str">
        <f>VLOOKUP(MaestraLP3[[#This Row],[UMV]],VALIDACIONES!J:L,3,0)</f>
        <v>Caja 35 Unidades</v>
      </c>
      <c r="N121" s="38" t="s">
        <v>71</v>
      </c>
      <c r="O121" s="38" t="s">
        <v>72</v>
      </c>
      <c r="P121" s="54">
        <v>15037.21</v>
      </c>
      <c r="Q121" s="38" t="s">
        <v>47</v>
      </c>
      <c r="R121" s="54">
        <v>22900</v>
      </c>
      <c r="S121" s="56">
        <f>IFERROR((MaestraLP3[[#This Row],[COSTO ]]/MaestraLP3[[#This Row],[COSTO OCT]]-1),0)</f>
        <v>0</v>
      </c>
      <c r="T121" s="55" t="s">
        <v>194</v>
      </c>
      <c r="U121" s="55" t="s">
        <v>194</v>
      </c>
      <c r="V121" s="54">
        <f>+VLOOKUP(MaestraLP3[[#This Row],[-]],'[1]BD MES'!$A:$N,14,0)</f>
        <v>14842.12</v>
      </c>
      <c r="W121" s="54">
        <v>15037.21</v>
      </c>
      <c r="X121" s="56">
        <f>+(MaestraLP3[[#This Row],[COSTO ]]-MaestraLP3[[#This Row],[COSTO OCT AL 27-10]])/MaestraLP3[[#This Row],[COSTO OCT AL 27-10]]</f>
        <v>1.3144348651001225E-2</v>
      </c>
      <c r="Y121" s="57" t="str">
        <f>++IF(Q121="HASTA AGOTAR STOCK","HASTA AGOTAR STOCK",IF(MaestraLP3[[#This Row],[PRECIO OCT]]=0,"NO PARA LP",IF(MaestraLP3[[#This Row],[PRECIO OCT]]=0,"INCORPORACIÓN",IF(AA121=0,"MANTIENE",IF(AA121&lt;0,"BAJA",IF(AA121&gt;0,"ALZA",""))))))</f>
        <v>MANTIENE</v>
      </c>
      <c r="Z121" s="54">
        <v>22900</v>
      </c>
      <c r="AA121" s="40">
        <f>IF(Z121=0,"INDICAR PRECIO VTA",Z121-MaestraLP3[[#This Row],[PRECIO OCT]])</f>
        <v>0</v>
      </c>
      <c r="AB121" s="56">
        <f t="shared" si="1"/>
        <v>0.34335327510917035</v>
      </c>
      <c r="AC121" s="58">
        <f>IFERROR(MaestraLP3[[#This Row],[PRECIO]]*MaestraLP3[[#This Row],[%MG UMV]],0)</f>
        <v>7862.7900000000009</v>
      </c>
      <c r="AD121" s="59">
        <v>4.5149999999999997</v>
      </c>
      <c r="AE121" s="54">
        <f>IFERROR(MaestraLP3[[#This Row],[MARGEN UNITARIO]]/MaestraLP3[[#This Row],[Peso Neto UMV (KG)]],0)</f>
        <v>1741.4817275747512</v>
      </c>
      <c r="AF121" s="38" t="s">
        <v>49</v>
      </c>
      <c r="AG121" s="38">
        <v>1</v>
      </c>
      <c r="AH121" s="56">
        <v>9.9999999999999992E-2</v>
      </c>
      <c r="AI121" s="56">
        <v>0.15</v>
      </c>
      <c r="AJ121" s="38"/>
      <c r="AK121" s="38" t="s">
        <v>50</v>
      </c>
    </row>
    <row r="122" spans="1:37" x14ac:dyDescent="0.35">
      <c r="A122" s="38" t="s">
        <v>191</v>
      </c>
      <c r="B122" s="38">
        <v>104539450</v>
      </c>
      <c r="C122" s="38" t="str">
        <f>+MaestraLP3[[#This Row],[CÓDIGO]]&amp;MaestraLP3[[#Headers],[-]]&amp;MaestraLP3[[#This Row],[UMV]]</f>
        <v>104539450-C12</v>
      </c>
      <c r="D122" s="45" t="str">
        <f>+MaestraLP3[[#This Row],[CÓDIGO]]&amp;MaestraLP3[[#Headers],[FS00]]</f>
        <v>104539450FS00</v>
      </c>
      <c r="E122" s="38" t="s">
        <v>95</v>
      </c>
      <c r="F122" s="38" t="s">
        <v>96</v>
      </c>
      <c r="G122" s="38" t="s">
        <v>249</v>
      </c>
      <c r="H122" s="38" t="s">
        <v>250</v>
      </c>
      <c r="I122" s="38" t="s">
        <v>251</v>
      </c>
      <c r="J122" s="44" t="s">
        <v>43</v>
      </c>
      <c r="K122" s="45" t="s">
        <v>44</v>
      </c>
      <c r="L122" s="38"/>
      <c r="M122" s="38" t="str">
        <f>VLOOKUP(MaestraLP3[[#This Row],[UMV]],VALIDACIONES!J:L,3,0)</f>
        <v>Caja 12 Unidades</v>
      </c>
      <c r="N122" s="38" t="s">
        <v>45</v>
      </c>
      <c r="O122" s="38" t="s">
        <v>46</v>
      </c>
      <c r="P122" s="54">
        <v>42936</v>
      </c>
      <c r="Q122" s="38" t="s">
        <v>62</v>
      </c>
      <c r="R122" s="54">
        <v>63000</v>
      </c>
      <c r="S122" s="56">
        <f>IFERROR((MaestraLP3[[#This Row],[COSTO ]]/MaestraLP3[[#This Row],[COSTO OCT]]-1),0)</f>
        <v>0</v>
      </c>
      <c r="T122" s="55" t="s">
        <v>194</v>
      </c>
      <c r="U122" s="55" t="s">
        <v>194</v>
      </c>
      <c r="V122" s="54">
        <f>+VLOOKUP(MaestraLP3[[#This Row],[-]],'[1]BD MES'!$A:$N,14,0)</f>
        <v>42948</v>
      </c>
      <c r="W122" s="54">
        <v>42936</v>
      </c>
      <c r="X122" s="56">
        <f>+(MaestraLP3[[#This Row],[COSTO ]]-MaestraLP3[[#This Row],[COSTO OCT AL 27-10]])/MaestraLP3[[#This Row],[COSTO OCT AL 27-10]]</f>
        <v>-2.7940765576976809E-4</v>
      </c>
      <c r="Y122" s="57" t="str">
        <f>++IF(Q122="HASTA AGOTAR STOCK","HASTA AGOTAR STOCK",IF(MaestraLP3[[#This Row],[PRECIO OCT]]=0,"NO PARA LP",IF(MaestraLP3[[#This Row],[PRECIO OCT]]=0,"INCORPORACIÓN",IF(AA122=0,"MANTIENE",IF(AA122&lt;0,"BAJA",IF(AA122&gt;0,"ALZA",""))))))</f>
        <v>MANTIENE</v>
      </c>
      <c r="Z122" s="54">
        <v>63000</v>
      </c>
      <c r="AA122" s="40">
        <f>IF(Z122=0,"INDICAR PRECIO VTA",Z122-MaestraLP3[[#This Row],[PRECIO OCT]])</f>
        <v>0</v>
      </c>
      <c r="AB122" s="56">
        <f t="shared" si="1"/>
        <v>0.31847619047619047</v>
      </c>
      <c r="AC122" s="58">
        <f>IFERROR(MaestraLP3[[#This Row],[PRECIO]]*MaestraLP3[[#This Row],[%MG UMV]],0)</f>
        <v>20064</v>
      </c>
      <c r="AD122" s="59">
        <v>3</v>
      </c>
      <c r="AE122" s="54">
        <f>IFERROR(MaestraLP3[[#This Row],[MARGEN UNITARIO]]/MaestraLP3[[#This Row],[Peso Neto UMV (KG)]],0)</f>
        <v>6688</v>
      </c>
      <c r="AF122" s="38" t="s">
        <v>50</v>
      </c>
      <c r="AG122" s="38">
        <v>1</v>
      </c>
      <c r="AH122" s="56">
        <v>0.15</v>
      </c>
      <c r="AI122" s="56">
        <v>0.15</v>
      </c>
      <c r="AJ122" s="38" t="s">
        <v>50</v>
      </c>
      <c r="AK122" s="38" t="s">
        <v>50</v>
      </c>
    </row>
    <row r="123" spans="1:37" x14ac:dyDescent="0.35">
      <c r="A123" s="38" t="s">
        <v>191</v>
      </c>
      <c r="B123" s="38">
        <v>104539460</v>
      </c>
      <c r="C123" s="38" t="str">
        <f>+MaestraLP3[[#This Row],[CÓDIGO]]&amp;MaestraLP3[[#Headers],[-]]&amp;MaestraLP3[[#This Row],[UMV]]</f>
        <v>104539460-UN</v>
      </c>
      <c r="D123" s="45" t="str">
        <f>+MaestraLP3[[#This Row],[CÓDIGO]]&amp;MaestraLP3[[#Headers],[FS00]]</f>
        <v>104539460FS00</v>
      </c>
      <c r="E123" s="38" t="s">
        <v>95</v>
      </c>
      <c r="F123" s="38" t="s">
        <v>96</v>
      </c>
      <c r="G123" s="38" t="s">
        <v>249</v>
      </c>
      <c r="H123" s="38" t="s">
        <v>250</v>
      </c>
      <c r="I123" s="38" t="s">
        <v>252</v>
      </c>
      <c r="J123" s="44" t="s">
        <v>44</v>
      </c>
      <c r="K123" s="45" t="s">
        <v>44</v>
      </c>
      <c r="L123" s="38"/>
      <c r="M123" s="38" t="str">
        <f>VLOOKUP(MaestraLP3[[#This Row],[UMV]],VALIDACIONES!J:L,3,0)</f>
        <v>Unidad</v>
      </c>
      <c r="N123" s="38" t="s">
        <v>45</v>
      </c>
      <c r="O123" s="38" t="s">
        <v>46</v>
      </c>
      <c r="P123" s="54">
        <v>50780</v>
      </c>
      <c r="Q123" s="38" t="s">
        <v>62</v>
      </c>
      <c r="R123" s="54">
        <v>76000</v>
      </c>
      <c r="S123" s="56">
        <f>IFERROR((MaestraLP3[[#This Row],[COSTO ]]/MaestraLP3[[#This Row],[COSTO OCT]]-1),0)</f>
        <v>0</v>
      </c>
      <c r="T123" s="55" t="s">
        <v>194</v>
      </c>
      <c r="U123" s="55" t="s">
        <v>194</v>
      </c>
      <c r="V123" s="54">
        <f>+VLOOKUP(MaestraLP3[[#This Row],[-]],'[1]BD MES'!$A:$N,14,0)</f>
        <v>50780</v>
      </c>
      <c r="W123" s="54">
        <v>50780</v>
      </c>
      <c r="X123" s="56">
        <f>+(MaestraLP3[[#This Row],[COSTO ]]-MaestraLP3[[#This Row],[COSTO OCT AL 27-10]])/MaestraLP3[[#This Row],[COSTO OCT AL 27-10]]</f>
        <v>0</v>
      </c>
      <c r="Y123" s="57" t="str">
        <f>++IF(Q123="HASTA AGOTAR STOCK","HASTA AGOTAR STOCK",IF(MaestraLP3[[#This Row],[PRECIO OCT]]=0,"NO PARA LP",IF(MaestraLP3[[#This Row],[PRECIO OCT]]=0,"INCORPORACIÓN",IF(AA123=0,"MANTIENE",IF(AA123&lt;0,"BAJA",IF(AA123&gt;0,"ALZA",""))))))</f>
        <v>MANTIENE</v>
      </c>
      <c r="Z123" s="54">
        <v>76000</v>
      </c>
      <c r="AA123" s="40">
        <f>IF(Z123=0,"INDICAR PRECIO VTA",Z123-MaestraLP3[[#This Row],[PRECIO OCT]])</f>
        <v>0</v>
      </c>
      <c r="AB123" s="56">
        <f t="shared" si="1"/>
        <v>0.33184210526315788</v>
      </c>
      <c r="AC123" s="58">
        <f>IFERROR(MaestraLP3[[#This Row],[PRECIO]]*MaestraLP3[[#This Row],[%MG UMV]],0)</f>
        <v>25220</v>
      </c>
      <c r="AD123" s="59">
        <v>4.8499999999999996</v>
      </c>
      <c r="AE123" s="54">
        <f>IFERROR(MaestraLP3[[#This Row],[MARGEN UNITARIO]]/MaestraLP3[[#This Row],[Peso Neto UMV (KG)]],0)</f>
        <v>5200</v>
      </c>
      <c r="AF123" s="38" t="s">
        <v>50</v>
      </c>
      <c r="AG123" s="38">
        <v>1</v>
      </c>
      <c r="AH123" s="56">
        <v>0.15</v>
      </c>
      <c r="AI123" s="56">
        <v>0.15</v>
      </c>
      <c r="AJ123" s="38" t="s">
        <v>50</v>
      </c>
      <c r="AK123" s="38" t="s">
        <v>50</v>
      </c>
    </row>
    <row r="124" spans="1:37" x14ac:dyDescent="0.35">
      <c r="A124" s="38" t="s">
        <v>191</v>
      </c>
      <c r="B124" s="38">
        <v>104539470</v>
      </c>
      <c r="C124" s="38" t="str">
        <f>+MaestraLP3[[#This Row],[CÓDIGO]]&amp;MaestraLP3[[#Headers],[-]]&amp;MaestraLP3[[#This Row],[UMV]]</f>
        <v>104539470-C12</v>
      </c>
      <c r="D124" s="45" t="str">
        <f>+MaestraLP3[[#This Row],[CÓDIGO]]&amp;MaestraLP3[[#Headers],[FS00]]</f>
        <v>104539470FS00</v>
      </c>
      <c r="E124" s="38" t="s">
        <v>95</v>
      </c>
      <c r="F124" s="38" t="s">
        <v>96</v>
      </c>
      <c r="G124" s="38" t="s">
        <v>249</v>
      </c>
      <c r="H124" s="38" t="s">
        <v>250</v>
      </c>
      <c r="I124" s="38" t="s">
        <v>253</v>
      </c>
      <c r="J124" s="44" t="s">
        <v>43</v>
      </c>
      <c r="K124" s="45" t="s">
        <v>44</v>
      </c>
      <c r="L124" s="45" t="s">
        <v>44</v>
      </c>
      <c r="M124" s="38" t="str">
        <f>VLOOKUP(MaestraLP3[[#This Row],[UMV]],VALIDACIONES!J:L,3,0)</f>
        <v>Caja 12 Unidades</v>
      </c>
      <c r="N124" s="38" t="s">
        <v>45</v>
      </c>
      <c r="O124" s="38" t="s">
        <v>46</v>
      </c>
      <c r="P124" s="54">
        <v>38520</v>
      </c>
      <c r="Q124" s="38" t="s">
        <v>47</v>
      </c>
      <c r="R124" s="54">
        <v>60000</v>
      </c>
      <c r="S124" s="56">
        <f>IFERROR((MaestraLP3[[#This Row],[COSTO ]]/MaestraLP3[[#This Row],[COSTO OCT]]-1),0)</f>
        <v>0</v>
      </c>
      <c r="T124" s="55" t="s">
        <v>194</v>
      </c>
      <c r="U124" s="55" t="s">
        <v>194</v>
      </c>
      <c r="V124" s="54">
        <f>+VLOOKUP(MaestraLP3[[#This Row],[-]],'[1]BD MES'!$A:$N,14,0)</f>
        <v>38520</v>
      </c>
      <c r="W124" s="54">
        <v>38520</v>
      </c>
      <c r="X124" s="56">
        <f>+(MaestraLP3[[#This Row],[COSTO ]]-MaestraLP3[[#This Row],[COSTO OCT AL 27-10]])/MaestraLP3[[#This Row],[COSTO OCT AL 27-10]]</f>
        <v>0</v>
      </c>
      <c r="Y124" s="57" t="str">
        <f>++IF(Q124="HASTA AGOTAR STOCK","HASTA AGOTAR STOCK",IF(MaestraLP3[[#This Row],[PRECIO OCT]]=0,"NO PARA LP",IF(MaestraLP3[[#This Row],[PRECIO OCT]]=0,"INCORPORACIÓN",IF(AA124=0,"MANTIENE",IF(AA124&lt;0,"BAJA",IF(AA124&gt;0,"ALZA",""))))))</f>
        <v>MANTIENE</v>
      </c>
      <c r="Z124" s="54">
        <v>60000</v>
      </c>
      <c r="AA124" s="40">
        <f>IF(Z124=0,"INDICAR PRECIO VTA",Z124-MaestraLP3[[#This Row],[PRECIO OCT]])</f>
        <v>0</v>
      </c>
      <c r="AB124" s="56">
        <f t="shared" si="1"/>
        <v>0.35799999999999998</v>
      </c>
      <c r="AC124" s="58">
        <f>IFERROR(MaestraLP3[[#This Row],[PRECIO]]*MaestraLP3[[#This Row],[%MG UMV]],0)</f>
        <v>21480</v>
      </c>
      <c r="AD124" s="59">
        <v>5.52</v>
      </c>
      <c r="AE124" s="54">
        <f>IFERROR(MaestraLP3[[#This Row],[MARGEN UNITARIO]]/MaestraLP3[[#This Row],[Peso Neto UMV (KG)]],0)</f>
        <v>3891.3043478260875</v>
      </c>
      <c r="AF124" s="38" t="s">
        <v>49</v>
      </c>
      <c r="AG124" s="38" t="s">
        <v>184</v>
      </c>
      <c r="AH124" s="56">
        <v>0.15</v>
      </c>
      <c r="AI124" s="56">
        <v>0.15</v>
      </c>
      <c r="AJ124" s="38" t="s">
        <v>50</v>
      </c>
      <c r="AK124" s="38" t="s">
        <v>50</v>
      </c>
    </row>
    <row r="125" spans="1:37" x14ac:dyDescent="0.35">
      <c r="A125" s="38" t="s">
        <v>191</v>
      </c>
      <c r="B125" s="38">
        <v>104535430</v>
      </c>
      <c r="C125" s="38" t="str">
        <f>+MaestraLP3[[#This Row],[CÓDIGO]]&amp;MaestraLP3[[#Headers],[-]]&amp;MaestraLP3[[#This Row],[UMV]]</f>
        <v>104535430-C12</v>
      </c>
      <c r="D125" s="45" t="str">
        <f>+MaestraLP3[[#This Row],[CÓDIGO]]&amp;MaestraLP3[[#Headers],[FS00]]</f>
        <v>104535430FS00</v>
      </c>
      <c r="E125" s="38" t="s">
        <v>95</v>
      </c>
      <c r="F125" s="38" t="s">
        <v>96</v>
      </c>
      <c r="G125" s="38" t="s">
        <v>249</v>
      </c>
      <c r="H125" s="38" t="s">
        <v>254</v>
      </c>
      <c r="I125" s="38" t="s">
        <v>255</v>
      </c>
      <c r="J125" s="44" t="s">
        <v>43</v>
      </c>
      <c r="K125" s="45" t="s">
        <v>44</v>
      </c>
      <c r="L125" s="38"/>
      <c r="M125" s="38" t="str">
        <f>VLOOKUP(MaestraLP3[[#This Row],[UMV]],VALIDACIONES!J:L,3,0)</f>
        <v>Caja 12 Unidades</v>
      </c>
      <c r="N125" s="38" t="s">
        <v>45</v>
      </c>
      <c r="O125" s="38" t="s">
        <v>72</v>
      </c>
      <c r="P125" s="54">
        <v>15432</v>
      </c>
      <c r="Q125" s="38" t="s">
        <v>47</v>
      </c>
      <c r="R125" s="55">
        <v>25000</v>
      </c>
      <c r="S125" s="56">
        <f>IFERROR((MaestraLP3[[#This Row],[COSTO ]]/MaestraLP3[[#This Row],[COSTO OCT]]-1),0)</f>
        <v>0</v>
      </c>
      <c r="T125" s="55" t="s">
        <v>194</v>
      </c>
      <c r="U125" s="55" t="s">
        <v>194</v>
      </c>
      <c r="V125" s="54">
        <f>+VLOOKUP(MaestraLP3[[#This Row],[-]],'[1]BD MES'!$A:$N,14,0)</f>
        <v>15432</v>
      </c>
      <c r="W125" s="54">
        <v>15432</v>
      </c>
      <c r="X125" s="56">
        <f>+(MaestraLP3[[#This Row],[COSTO ]]-MaestraLP3[[#This Row],[COSTO OCT AL 27-10]])/MaestraLP3[[#This Row],[COSTO OCT AL 27-10]]</f>
        <v>0</v>
      </c>
      <c r="Y125" s="57" t="str">
        <f>++IF(Q125="HASTA AGOTAR STOCK","HASTA AGOTAR STOCK",IF(MaestraLP3[[#This Row],[PRECIO OCT]]=0,"NO PARA LP",IF(MaestraLP3[[#This Row],[PRECIO OCT]]=0,"INCORPORACIÓN",IF(AA125=0,"MANTIENE",IF(AA125&lt;0,"BAJA",IF(AA125&gt;0,"ALZA",""))))))</f>
        <v>MANTIENE</v>
      </c>
      <c r="Z125" s="54">
        <v>25000</v>
      </c>
      <c r="AA125" s="40">
        <f>IF(Z125=0,"INDICAR PRECIO VTA",Z125-MaestraLP3[[#This Row],[PRECIO OCT]])</f>
        <v>0</v>
      </c>
      <c r="AB125" s="56">
        <f t="shared" si="1"/>
        <v>0.38272</v>
      </c>
      <c r="AC125" s="58">
        <f>IFERROR(MaestraLP3[[#This Row],[PRECIO]]*MaestraLP3[[#This Row],[%MG UMV]],0)</f>
        <v>9568</v>
      </c>
      <c r="AD125" s="59">
        <v>10.199999999999999</v>
      </c>
      <c r="AE125" s="54">
        <f>IFERROR(MaestraLP3[[#This Row],[MARGEN UNITARIO]]/MaestraLP3[[#This Row],[Peso Neto UMV (KG)]],0)</f>
        <v>938.03921568627459</v>
      </c>
      <c r="AF125" s="38" t="s">
        <v>49</v>
      </c>
      <c r="AG125" s="38">
        <v>1</v>
      </c>
      <c r="AH125" s="56">
        <v>0.4</v>
      </c>
      <c r="AI125" s="56">
        <v>0.4</v>
      </c>
      <c r="AJ125" s="38"/>
      <c r="AK125" s="38" t="s">
        <v>50</v>
      </c>
    </row>
    <row r="126" spans="1:37" x14ac:dyDescent="0.35">
      <c r="A126" s="38" t="s">
        <v>191</v>
      </c>
      <c r="B126" s="38">
        <v>104535440</v>
      </c>
      <c r="C126" s="38" t="str">
        <f>+MaestraLP3[[#This Row],[CÓDIGO]]&amp;MaestraLP3[[#Headers],[-]]&amp;MaestraLP3[[#This Row],[UMV]]</f>
        <v>104535440-C04</v>
      </c>
      <c r="D126" s="45" t="str">
        <f>+MaestraLP3[[#This Row],[CÓDIGO]]&amp;MaestraLP3[[#Headers],[FS00]]</f>
        <v>104535440FS00</v>
      </c>
      <c r="E126" s="38" t="s">
        <v>95</v>
      </c>
      <c r="F126" s="38" t="s">
        <v>96</v>
      </c>
      <c r="G126" s="38" t="s">
        <v>249</v>
      </c>
      <c r="H126" s="38" t="s">
        <v>254</v>
      </c>
      <c r="I126" s="38" t="s">
        <v>256</v>
      </c>
      <c r="J126" s="44" t="s">
        <v>209</v>
      </c>
      <c r="K126" s="45" t="s">
        <v>44</v>
      </c>
      <c r="L126" s="38"/>
      <c r="M126" s="38" t="str">
        <f>VLOOKUP(MaestraLP3[[#This Row],[UMV]],VALIDACIONES!J:L,3,0)</f>
        <v>Caja 4 Unidades</v>
      </c>
      <c r="N126" s="38" t="s">
        <v>45</v>
      </c>
      <c r="O126" s="38" t="s">
        <v>72</v>
      </c>
      <c r="P126" s="54">
        <v>24920</v>
      </c>
      <c r="Q126" s="38" t="s">
        <v>47</v>
      </c>
      <c r="R126" s="54">
        <v>31000</v>
      </c>
      <c r="S126" s="56">
        <f>IFERROR((MaestraLP3[[#This Row],[COSTO ]]/MaestraLP3[[#This Row],[COSTO OCT]]-1),0)</f>
        <v>0</v>
      </c>
      <c r="T126" s="55" t="s">
        <v>194</v>
      </c>
      <c r="U126" s="55" t="s">
        <v>194</v>
      </c>
      <c r="V126" s="54">
        <f>+VLOOKUP(MaestraLP3[[#This Row],[-]],'[1]BD MES'!$A:$N,14,0)</f>
        <v>24920</v>
      </c>
      <c r="W126" s="54">
        <v>24920</v>
      </c>
      <c r="X126" s="56">
        <f>+(MaestraLP3[[#This Row],[COSTO ]]-MaestraLP3[[#This Row],[COSTO OCT AL 27-10]])/MaestraLP3[[#This Row],[COSTO OCT AL 27-10]]</f>
        <v>0</v>
      </c>
      <c r="Y126" s="57" t="str">
        <f>++IF(Q126="HASTA AGOTAR STOCK","HASTA AGOTAR STOCK",IF(MaestraLP3[[#This Row],[PRECIO OCT]]=0,"NO PARA LP",IF(MaestraLP3[[#This Row],[PRECIO OCT]]=0,"INCORPORACIÓN",IF(AA126=0,"MANTIENE",IF(AA126&lt;0,"BAJA",IF(AA126&gt;0,"ALZA",""))))))</f>
        <v>MANTIENE</v>
      </c>
      <c r="Z126" s="54">
        <v>31000</v>
      </c>
      <c r="AA126" s="40">
        <f>IF(Z126=0,"INDICAR PRECIO VTA",Z126-MaestraLP3[[#This Row],[PRECIO OCT]])</f>
        <v>0</v>
      </c>
      <c r="AB126" s="56">
        <f t="shared" si="1"/>
        <v>0.19612903225806452</v>
      </c>
      <c r="AC126" s="58">
        <f>IFERROR(MaestraLP3[[#This Row],[PRECIO]]*MaestraLP3[[#This Row],[%MG UMV]],0)</f>
        <v>6080</v>
      </c>
      <c r="AD126" s="59">
        <v>18.8</v>
      </c>
      <c r="AE126" s="54">
        <f>IFERROR(MaestraLP3[[#This Row],[MARGEN UNITARIO]]/MaestraLP3[[#This Row],[Peso Neto UMV (KG)]],0)</f>
        <v>323.40425531914894</v>
      </c>
      <c r="AF126" s="38" t="s">
        <v>50</v>
      </c>
      <c r="AG126" s="38">
        <v>1</v>
      </c>
      <c r="AH126" s="56">
        <v>0.4</v>
      </c>
      <c r="AI126" s="56">
        <v>0.4</v>
      </c>
      <c r="AJ126" s="38"/>
      <c r="AK126" s="38" t="s">
        <v>50</v>
      </c>
    </row>
    <row r="127" spans="1:37" x14ac:dyDescent="0.35">
      <c r="A127" s="38" t="s">
        <v>191</v>
      </c>
      <c r="B127" s="38">
        <v>104534280</v>
      </c>
      <c r="C127" s="38" t="str">
        <f>+MaestraLP3[[#This Row],[CÓDIGO]]&amp;MaestraLP3[[#Headers],[-]]&amp;MaestraLP3[[#This Row],[UMV]]</f>
        <v>104534280-UN</v>
      </c>
      <c r="D127" s="45" t="str">
        <f>+MaestraLP3[[#This Row],[CÓDIGO]]&amp;MaestraLP3[[#Headers],[FS00]]</f>
        <v>104534280FS00</v>
      </c>
      <c r="E127" s="38" t="s">
        <v>95</v>
      </c>
      <c r="F127" s="38" t="s">
        <v>96</v>
      </c>
      <c r="G127" s="38" t="s">
        <v>249</v>
      </c>
      <c r="H127" s="38" t="s">
        <v>257</v>
      </c>
      <c r="I127" s="38" t="s">
        <v>258</v>
      </c>
      <c r="J127" s="44" t="s">
        <v>44</v>
      </c>
      <c r="K127" s="45" t="s">
        <v>44</v>
      </c>
      <c r="L127" s="38"/>
      <c r="M127" s="38" t="str">
        <f>VLOOKUP(MaestraLP3[[#This Row],[UMV]],VALIDACIONES!J:L,3,0)</f>
        <v>Unidad</v>
      </c>
      <c r="N127" s="38" t="s">
        <v>45</v>
      </c>
      <c r="O127" s="38" t="s">
        <v>46</v>
      </c>
      <c r="P127" s="54">
        <v>14990</v>
      </c>
      <c r="Q127" s="38" t="s">
        <v>47</v>
      </c>
      <c r="R127" s="54">
        <v>16000</v>
      </c>
      <c r="S127" s="56">
        <f>IFERROR((MaestraLP3[[#This Row],[COSTO ]]/MaestraLP3[[#This Row],[COSTO OCT]]-1),0)</f>
        <v>0</v>
      </c>
      <c r="T127" s="55" t="s">
        <v>194</v>
      </c>
      <c r="U127" s="55" t="s">
        <v>194</v>
      </c>
      <c r="V127" s="54">
        <f>+VLOOKUP(MaestraLP3[[#This Row],[-]],'[1]BD MES'!$A:$N,14,0)</f>
        <v>14990</v>
      </c>
      <c r="W127" s="54">
        <v>14990</v>
      </c>
      <c r="X127" s="56">
        <f>+(MaestraLP3[[#This Row],[COSTO ]]-MaestraLP3[[#This Row],[COSTO OCT AL 27-10]])/MaestraLP3[[#This Row],[COSTO OCT AL 27-10]]</f>
        <v>0</v>
      </c>
      <c r="Y127" s="57" t="str">
        <f>++IF(Q127="HASTA AGOTAR STOCK","HASTA AGOTAR STOCK",IF(MaestraLP3[[#This Row],[PRECIO OCT]]=0,"NO PARA LP",IF(MaestraLP3[[#This Row],[PRECIO OCT]]=0,"INCORPORACIÓN",IF(AA127=0,"MANTIENE",IF(AA127&lt;0,"BAJA",IF(AA127&gt;0,"ALZA",""))))))</f>
        <v>MANTIENE</v>
      </c>
      <c r="Z127" s="54">
        <v>16000</v>
      </c>
      <c r="AA127" s="40">
        <f>IF(Z127=0,"INDICAR PRECIO VTA",Z127-MaestraLP3[[#This Row],[PRECIO OCT]])</f>
        <v>0</v>
      </c>
      <c r="AB127" s="56">
        <f t="shared" si="1"/>
        <v>6.3125000000000001E-2</v>
      </c>
      <c r="AC127" s="58">
        <f>IFERROR(MaestraLP3[[#This Row],[PRECIO]]*MaestraLP3[[#This Row],[%MG UMV]],0)</f>
        <v>1010</v>
      </c>
      <c r="AD127" s="59">
        <v>5.2</v>
      </c>
      <c r="AE127" s="54">
        <f>IFERROR(MaestraLP3[[#This Row],[MARGEN UNITARIO]]/MaestraLP3[[#This Row],[Peso Neto UMV (KG)]],0)</f>
        <v>194.23076923076923</v>
      </c>
      <c r="AF127" s="38" t="s">
        <v>50</v>
      </c>
      <c r="AG127" s="38">
        <v>1</v>
      </c>
      <c r="AH127" s="56">
        <v>0.4</v>
      </c>
      <c r="AI127" s="56">
        <v>0.4</v>
      </c>
      <c r="AJ127" s="38"/>
      <c r="AK127" s="38" t="s">
        <v>50</v>
      </c>
    </row>
    <row r="128" spans="1:37" x14ac:dyDescent="0.35">
      <c r="A128" s="38" t="s">
        <v>191</v>
      </c>
      <c r="B128" s="38">
        <v>101310243</v>
      </c>
      <c r="C128" s="38" t="str">
        <f>+MaestraLP3[[#This Row],[CÓDIGO]]&amp;MaestraLP3[[#Headers],[-]]&amp;MaestraLP3[[#This Row],[UMV]]</f>
        <v>101310243-C12</v>
      </c>
      <c r="D128" s="45" t="str">
        <f>+MaestraLP3[[#This Row],[CÓDIGO]]&amp;MaestraLP3[[#Headers],[FS00]]</f>
        <v>101310243FS00</v>
      </c>
      <c r="E128" s="38" t="s">
        <v>95</v>
      </c>
      <c r="F128" s="38" t="s">
        <v>96</v>
      </c>
      <c r="G128" s="38" t="s">
        <v>249</v>
      </c>
      <c r="H128" s="38" t="s">
        <v>257</v>
      </c>
      <c r="I128" s="38" t="s">
        <v>259</v>
      </c>
      <c r="J128" s="44" t="s">
        <v>43</v>
      </c>
      <c r="K128" s="45" t="s">
        <v>44</v>
      </c>
      <c r="L128" s="38"/>
      <c r="M128" s="38" t="str">
        <f>VLOOKUP(MaestraLP3[[#This Row],[UMV]],VALIDACIONES!J:L,3,0)</f>
        <v>Caja 12 Unidades</v>
      </c>
      <c r="N128" s="38" t="s">
        <v>45</v>
      </c>
      <c r="O128" s="38" t="s">
        <v>46</v>
      </c>
      <c r="P128" s="54">
        <v>18132</v>
      </c>
      <c r="Q128" s="38" t="s">
        <v>62</v>
      </c>
      <c r="R128" s="54">
        <v>22800</v>
      </c>
      <c r="S128" s="56">
        <f>IFERROR((MaestraLP3[[#This Row],[COSTO ]]/MaestraLP3[[#This Row],[COSTO OCT]]-1),0)</f>
        <v>0</v>
      </c>
      <c r="T128" s="55" t="s">
        <v>194</v>
      </c>
      <c r="U128" s="55" t="s">
        <v>194</v>
      </c>
      <c r="V128" s="54">
        <f>+VLOOKUP(MaestraLP3[[#This Row],[-]],'[1]BD MES'!$A:$N,14,0)</f>
        <v>14677</v>
      </c>
      <c r="W128" s="54">
        <v>18132</v>
      </c>
      <c r="X128" s="56">
        <f>+(MaestraLP3[[#This Row],[COSTO ]]-MaestraLP3[[#This Row],[COSTO OCT AL 27-10]])/MaestraLP3[[#This Row],[COSTO OCT AL 27-10]]</f>
        <v>0.23540233017646658</v>
      </c>
      <c r="Y128" s="57" t="str">
        <f>++IF(Q128="HASTA AGOTAR STOCK","HASTA AGOTAR STOCK",IF(MaestraLP3[[#This Row],[PRECIO OCT]]=0,"NO PARA LP",IF(MaestraLP3[[#This Row],[PRECIO OCT]]=0,"INCORPORACIÓN",IF(AA128=0,"MANTIENE",IF(AA128&lt;0,"BAJA",IF(AA128&gt;0,"ALZA",""))))))</f>
        <v>MANTIENE</v>
      </c>
      <c r="Z128" s="54">
        <v>22800</v>
      </c>
      <c r="AA128" s="40">
        <f>IF(Z128=0,"INDICAR PRECIO VTA",Z128-MaestraLP3[[#This Row],[PRECIO OCT]])</f>
        <v>0</v>
      </c>
      <c r="AB128" s="56">
        <f t="shared" si="1"/>
        <v>0.20473684210526316</v>
      </c>
      <c r="AC128" s="58">
        <f>IFERROR(MaestraLP3[[#This Row],[PRECIO]]*MaestraLP3[[#This Row],[%MG UMV]],0)</f>
        <v>4668</v>
      </c>
      <c r="AD128" s="59">
        <v>6</v>
      </c>
      <c r="AE128" s="54">
        <f>IFERROR(MaestraLP3[[#This Row],[MARGEN UNITARIO]]/MaestraLP3[[#This Row],[Peso Neto UMV (KG)]],0)</f>
        <v>778</v>
      </c>
      <c r="AF128" s="61" t="s">
        <v>50</v>
      </c>
      <c r="AG128" s="38">
        <v>1</v>
      </c>
      <c r="AH128" s="56">
        <v>0</v>
      </c>
      <c r="AI128" s="56">
        <v>0.03</v>
      </c>
      <c r="AJ128" s="38"/>
      <c r="AK128" s="38" t="s">
        <v>50</v>
      </c>
    </row>
    <row r="129" spans="1:37" x14ac:dyDescent="0.35">
      <c r="A129" s="38" t="s">
        <v>191</v>
      </c>
      <c r="B129" s="38">
        <v>104539520</v>
      </c>
      <c r="C129" s="38" t="str">
        <f>+MaestraLP3[[#This Row],[CÓDIGO]]&amp;MaestraLP3[[#Headers],[-]]&amp;MaestraLP3[[#This Row],[UMV]]</f>
        <v>104539520-C12</v>
      </c>
      <c r="D129" s="45" t="str">
        <f>+MaestraLP3[[#This Row],[CÓDIGO]]&amp;MaestraLP3[[#Headers],[FS00]]</f>
        <v>104539520FS00</v>
      </c>
      <c r="E129" s="38" t="s">
        <v>95</v>
      </c>
      <c r="F129" s="38" t="s">
        <v>96</v>
      </c>
      <c r="G129" s="38" t="s">
        <v>249</v>
      </c>
      <c r="H129" s="38" t="s">
        <v>257</v>
      </c>
      <c r="I129" s="38" t="s">
        <v>260</v>
      </c>
      <c r="J129" s="44" t="s">
        <v>43</v>
      </c>
      <c r="K129" s="45" t="s">
        <v>44</v>
      </c>
      <c r="L129" s="38"/>
      <c r="M129" s="38" t="str">
        <f>VLOOKUP(MaestraLP3[[#This Row],[UMV]],VALIDACIONES!J:L,3,0)</f>
        <v>Caja 12 Unidades</v>
      </c>
      <c r="N129" s="38" t="s">
        <v>45</v>
      </c>
      <c r="O129" s="38" t="s">
        <v>46</v>
      </c>
      <c r="P129" s="54">
        <v>20832</v>
      </c>
      <c r="Q129" s="38" t="s">
        <v>47</v>
      </c>
      <c r="R129" s="54">
        <v>30900</v>
      </c>
      <c r="S129" s="56">
        <f>IFERROR((MaestraLP3[[#This Row],[COSTO ]]/MaestraLP3[[#This Row],[COSTO OCT]]-1),0)</f>
        <v>0</v>
      </c>
      <c r="T129" s="55" t="s">
        <v>194</v>
      </c>
      <c r="U129" s="55" t="s">
        <v>194</v>
      </c>
      <c r="V129" s="54">
        <f>+VLOOKUP(MaestraLP3[[#This Row],[-]],'[1]BD MES'!$A:$N,14,0)</f>
        <v>20832</v>
      </c>
      <c r="W129" s="54">
        <v>20832</v>
      </c>
      <c r="X129" s="56">
        <f>+(MaestraLP3[[#This Row],[COSTO ]]-MaestraLP3[[#This Row],[COSTO OCT AL 27-10]])/MaestraLP3[[#This Row],[COSTO OCT AL 27-10]]</f>
        <v>0</v>
      </c>
      <c r="Y129" s="57" t="str">
        <f>++IF(Q129="HASTA AGOTAR STOCK","HASTA AGOTAR STOCK",IF(MaestraLP3[[#This Row],[PRECIO OCT]]=0,"NO PARA LP",IF(MaestraLP3[[#This Row],[PRECIO OCT]]=0,"INCORPORACIÓN",IF(AA129=0,"MANTIENE",IF(AA129&lt;0,"BAJA",IF(AA129&gt;0,"ALZA",""))))))</f>
        <v>MANTIENE</v>
      </c>
      <c r="Z129" s="54">
        <v>30900</v>
      </c>
      <c r="AA129" s="40">
        <f>IF(Z129=0,"INDICAR PRECIO VTA",Z129-MaestraLP3[[#This Row],[PRECIO OCT]])</f>
        <v>0</v>
      </c>
      <c r="AB129" s="56">
        <f t="shared" si="1"/>
        <v>0.32582524271844659</v>
      </c>
      <c r="AC129" s="58">
        <f>IFERROR(MaestraLP3[[#This Row],[PRECIO]]*MaestraLP3[[#This Row],[%MG UMV]],0)</f>
        <v>10068</v>
      </c>
      <c r="AD129" s="59">
        <v>2.76</v>
      </c>
      <c r="AE129" s="54">
        <f>IFERROR(MaestraLP3[[#This Row],[MARGEN UNITARIO]]/MaestraLP3[[#This Row],[Peso Neto UMV (KG)]],0)</f>
        <v>3647.826086956522</v>
      </c>
      <c r="AF129" s="38" t="s">
        <v>50</v>
      </c>
      <c r="AG129" s="38">
        <v>1</v>
      </c>
      <c r="AH129" s="56">
        <v>0.2</v>
      </c>
      <c r="AI129" s="56">
        <v>0.2</v>
      </c>
      <c r="AJ129" s="38" t="s">
        <v>50</v>
      </c>
      <c r="AK129" s="38" t="s">
        <v>50</v>
      </c>
    </row>
    <row r="130" spans="1:37" x14ac:dyDescent="0.35">
      <c r="A130" s="38" t="s">
        <v>191</v>
      </c>
      <c r="B130" s="38">
        <v>104539440</v>
      </c>
      <c r="C130" s="38" t="str">
        <f>+MaestraLP3[[#This Row],[CÓDIGO]]&amp;MaestraLP3[[#Headers],[-]]&amp;MaestraLP3[[#This Row],[UMV]]</f>
        <v>104539440-C12</v>
      </c>
      <c r="D130" s="45" t="str">
        <f>+MaestraLP3[[#This Row],[CÓDIGO]]&amp;MaestraLP3[[#Headers],[FS00]]</f>
        <v>104539440FS00</v>
      </c>
      <c r="E130" s="38" t="s">
        <v>95</v>
      </c>
      <c r="F130" s="38" t="s">
        <v>96</v>
      </c>
      <c r="G130" s="38" t="s">
        <v>249</v>
      </c>
      <c r="H130" s="38" t="s">
        <v>257</v>
      </c>
      <c r="I130" s="38" t="s">
        <v>261</v>
      </c>
      <c r="J130" s="44" t="s">
        <v>43</v>
      </c>
      <c r="K130" s="45" t="s">
        <v>44</v>
      </c>
      <c r="L130" s="45" t="s">
        <v>44</v>
      </c>
      <c r="M130" s="38" t="str">
        <f>VLOOKUP(MaestraLP3[[#This Row],[UMV]],VALIDACIONES!J:L,3,0)</f>
        <v>Caja 12 Unidades</v>
      </c>
      <c r="N130" s="38" t="s">
        <v>45</v>
      </c>
      <c r="O130" s="38" t="s">
        <v>46</v>
      </c>
      <c r="P130" s="54">
        <v>22992</v>
      </c>
      <c r="Q130" s="38" t="s">
        <v>47</v>
      </c>
      <c r="R130" s="54">
        <v>34500</v>
      </c>
      <c r="S130" s="56">
        <f>IFERROR((MaestraLP3[[#This Row],[COSTO ]]/MaestraLP3[[#This Row],[COSTO OCT]]-1),0)</f>
        <v>0</v>
      </c>
      <c r="T130" s="55" t="s">
        <v>194</v>
      </c>
      <c r="U130" s="55" t="s">
        <v>194</v>
      </c>
      <c r="V130" s="54">
        <f>+VLOOKUP(MaestraLP3[[#This Row],[-]],'[1]BD MES'!$A:$N,14,0)</f>
        <v>22992</v>
      </c>
      <c r="W130" s="54">
        <v>22992</v>
      </c>
      <c r="X130" s="56">
        <f>+(MaestraLP3[[#This Row],[COSTO ]]-MaestraLP3[[#This Row],[COSTO OCT AL 27-10]])/MaestraLP3[[#This Row],[COSTO OCT AL 27-10]]</f>
        <v>0</v>
      </c>
      <c r="Y130" s="57" t="str">
        <f>++IF(Q130="HASTA AGOTAR STOCK","HASTA AGOTAR STOCK",IF(MaestraLP3[[#This Row],[PRECIO OCT]]=0,"NO PARA LP",IF(MaestraLP3[[#This Row],[PRECIO OCT]]=0,"INCORPORACIÓN",IF(AA130=0,"MANTIENE",IF(AA130&lt;0,"BAJA",IF(AA130&gt;0,"ALZA",""))))))</f>
        <v>MANTIENE</v>
      </c>
      <c r="Z130" s="54">
        <v>34500</v>
      </c>
      <c r="AA130" s="40">
        <f>IF(Z130=0,"INDICAR PRECIO VTA",Z130-MaestraLP3[[#This Row],[PRECIO OCT]])</f>
        <v>0</v>
      </c>
      <c r="AB130" s="56">
        <f t="shared" si="1"/>
        <v>0.33356521739130435</v>
      </c>
      <c r="AC130" s="58">
        <f>IFERROR(MaestraLP3[[#This Row],[PRECIO]]*MaestraLP3[[#This Row],[%MG UMV]],0)</f>
        <v>11508</v>
      </c>
      <c r="AD130" s="59">
        <v>3</v>
      </c>
      <c r="AE130" s="54">
        <f>IFERROR(MaestraLP3[[#This Row],[MARGEN UNITARIO]]/MaestraLP3[[#This Row],[Peso Neto UMV (KG)]],0)</f>
        <v>3836</v>
      </c>
      <c r="AF130" s="38" t="s">
        <v>49</v>
      </c>
      <c r="AG130" s="38" t="s">
        <v>184</v>
      </c>
      <c r="AH130" s="56">
        <v>0.2</v>
      </c>
      <c r="AI130" s="56">
        <v>0.2</v>
      </c>
      <c r="AJ130" s="38" t="s">
        <v>50</v>
      </c>
      <c r="AK130" s="38" t="s">
        <v>50</v>
      </c>
    </row>
    <row r="131" spans="1:37" x14ac:dyDescent="0.35">
      <c r="A131" s="38" t="s">
        <v>191</v>
      </c>
      <c r="B131" s="38">
        <v>104539430</v>
      </c>
      <c r="C131" s="38" t="str">
        <f>+MaestraLP3[[#This Row],[CÓDIGO]]&amp;MaestraLP3[[#Headers],[-]]&amp;MaestraLP3[[#This Row],[UMV]]</f>
        <v>104539430-UN</v>
      </c>
      <c r="D131" s="45" t="str">
        <f>+MaestraLP3[[#This Row],[CÓDIGO]]&amp;MaestraLP3[[#Headers],[FS00]]</f>
        <v>104539430FS00</v>
      </c>
      <c r="E131" s="38" t="s">
        <v>95</v>
      </c>
      <c r="F131" s="38" t="s">
        <v>96</v>
      </c>
      <c r="G131" s="38" t="s">
        <v>249</v>
      </c>
      <c r="H131" s="38" t="s">
        <v>257</v>
      </c>
      <c r="I131" s="38" t="s">
        <v>262</v>
      </c>
      <c r="J131" s="44" t="s">
        <v>44</v>
      </c>
      <c r="K131" s="45" t="s">
        <v>44</v>
      </c>
      <c r="L131" s="38"/>
      <c r="M131" s="38" t="str">
        <f>VLOOKUP(MaestraLP3[[#This Row],[UMV]],VALIDACIONES!J:L,3,0)</f>
        <v>Unidad</v>
      </c>
      <c r="N131" s="38" t="s">
        <v>45</v>
      </c>
      <c r="O131" s="38" t="s">
        <v>46</v>
      </c>
      <c r="P131" s="54">
        <v>19162</v>
      </c>
      <c r="Q131" s="38" t="s">
        <v>47</v>
      </c>
      <c r="R131" s="54">
        <v>30000</v>
      </c>
      <c r="S131" s="56">
        <f>IFERROR((MaestraLP3[[#This Row],[COSTO ]]/MaestraLP3[[#This Row],[COSTO OCT]]-1),0)</f>
        <v>0</v>
      </c>
      <c r="T131" s="55" t="s">
        <v>194</v>
      </c>
      <c r="U131" s="55" t="s">
        <v>194</v>
      </c>
      <c r="V131" s="54">
        <f>+VLOOKUP(MaestraLP3[[#This Row],[-]],'[1]BD MES'!$A:$N,14,0)</f>
        <v>19162</v>
      </c>
      <c r="W131" s="54">
        <v>19162</v>
      </c>
      <c r="X131" s="56">
        <f>+(MaestraLP3[[#This Row],[COSTO ]]-MaestraLP3[[#This Row],[COSTO OCT AL 27-10]])/MaestraLP3[[#This Row],[COSTO OCT AL 27-10]]</f>
        <v>0</v>
      </c>
      <c r="Y131" s="57" t="str">
        <f>++IF(Q131="HASTA AGOTAR STOCK","HASTA AGOTAR STOCK",IF(MaestraLP3[[#This Row],[PRECIO OCT]]=0,"NO PARA LP",IF(MaestraLP3[[#This Row],[PRECIO OCT]]=0,"INCORPORACIÓN",IF(AA131=0,"MANTIENE",IF(AA131&lt;0,"BAJA",IF(AA131&gt;0,"ALZA",""))))))</f>
        <v>MANTIENE</v>
      </c>
      <c r="Z131" s="54">
        <v>30000</v>
      </c>
      <c r="AA131" s="40">
        <f>IF(Z131=0,"INDICAR PRECIO VTA",Z131-MaestraLP3[[#This Row],[PRECIO OCT]])</f>
        <v>0</v>
      </c>
      <c r="AB131" s="56">
        <f t="shared" ref="AB131:AB194" si="2">+IFERROR((Z131-W131)/Z131,"-")</f>
        <v>0.36126666666666668</v>
      </c>
      <c r="AC131" s="58">
        <f>IFERROR(MaestraLP3[[#This Row],[PRECIO]]*MaestraLP3[[#This Row],[%MG UMV]],0)</f>
        <v>10838</v>
      </c>
      <c r="AD131" s="59">
        <v>5</v>
      </c>
      <c r="AE131" s="54">
        <f>IFERROR(MaestraLP3[[#This Row],[MARGEN UNITARIO]]/MaestraLP3[[#This Row],[Peso Neto UMV (KG)]],0)</f>
        <v>2167.6</v>
      </c>
      <c r="AF131" s="38" t="s">
        <v>50</v>
      </c>
      <c r="AG131" s="38">
        <v>1</v>
      </c>
      <c r="AH131" s="56">
        <v>0.2</v>
      </c>
      <c r="AI131" s="56">
        <v>0.2</v>
      </c>
      <c r="AJ131" s="38" t="s">
        <v>50</v>
      </c>
      <c r="AK131" s="38" t="s">
        <v>50</v>
      </c>
    </row>
    <row r="132" spans="1:37" x14ac:dyDescent="0.35">
      <c r="A132" s="38" t="s">
        <v>191</v>
      </c>
      <c r="B132" s="38">
        <v>104543470</v>
      </c>
      <c r="C132" s="38" t="str">
        <f>+MaestraLP3[[#This Row],[CÓDIGO]]&amp;MaestraLP3[[#Headers],[-]]&amp;MaestraLP3[[#This Row],[UMV]]</f>
        <v>104543470-C10</v>
      </c>
      <c r="D132" s="45" t="str">
        <f>+MaestraLP3[[#This Row],[CÓDIGO]]&amp;MaestraLP3[[#Headers],[FS00]]</f>
        <v>104543470FS00</v>
      </c>
      <c r="E132" s="38" t="s">
        <v>95</v>
      </c>
      <c r="F132" s="38" t="s">
        <v>96</v>
      </c>
      <c r="G132" s="38" t="s">
        <v>263</v>
      </c>
      <c r="H132" s="38" t="s">
        <v>264</v>
      </c>
      <c r="I132" s="38" t="s">
        <v>265</v>
      </c>
      <c r="J132" s="44" t="s">
        <v>61</v>
      </c>
      <c r="K132" s="45" t="s">
        <v>44</v>
      </c>
      <c r="L132" s="38"/>
      <c r="M132" s="38" t="str">
        <f>VLOOKUP(MaestraLP3[[#This Row],[UMV]],VALIDACIONES!J:L,3,0)</f>
        <v>Caja 10 Unidades</v>
      </c>
      <c r="N132" s="38" t="s">
        <v>45</v>
      </c>
      <c r="O132" s="38" t="s">
        <v>46</v>
      </c>
      <c r="P132" s="54">
        <v>39430</v>
      </c>
      <c r="Q132" s="38" t="s">
        <v>47</v>
      </c>
      <c r="R132" s="55">
        <v>50000</v>
      </c>
      <c r="S132" s="56">
        <f>IFERROR((MaestraLP3[[#This Row],[COSTO ]]/MaestraLP3[[#This Row],[COSTO OCT]]-1),0)</f>
        <v>0</v>
      </c>
      <c r="T132" s="55" t="s">
        <v>194</v>
      </c>
      <c r="U132" s="55" t="s">
        <v>194</v>
      </c>
      <c r="V132" s="54">
        <f>+VLOOKUP(MaestraLP3[[#This Row],[-]],'[1]BD MES'!$A:$N,14,0)</f>
        <v>39430</v>
      </c>
      <c r="W132" s="54">
        <v>39430</v>
      </c>
      <c r="X132" s="56">
        <f>+(MaestraLP3[[#This Row],[COSTO ]]-MaestraLP3[[#This Row],[COSTO OCT AL 27-10]])/MaestraLP3[[#This Row],[COSTO OCT AL 27-10]]</f>
        <v>0</v>
      </c>
      <c r="Y132" s="57" t="str">
        <f>++IF(Q132="HASTA AGOTAR STOCK","HASTA AGOTAR STOCK",IF(MaestraLP3[[#This Row],[PRECIO OCT]]=0,"NO PARA LP",IF(MaestraLP3[[#This Row],[PRECIO OCT]]=0,"INCORPORACIÓN",IF(AA132=0,"MANTIENE",IF(AA132&lt;0,"BAJA",IF(AA132&gt;0,"ALZA",""))))))</f>
        <v>MANTIENE</v>
      </c>
      <c r="Z132" s="54">
        <v>50000</v>
      </c>
      <c r="AA132" s="40">
        <f>IF(Z132=0,"INDICAR PRECIO VTA",Z132-MaestraLP3[[#This Row],[PRECIO OCT]])</f>
        <v>0</v>
      </c>
      <c r="AB132" s="56">
        <f t="shared" si="2"/>
        <v>0.2114</v>
      </c>
      <c r="AC132" s="58">
        <f>IFERROR(MaestraLP3[[#This Row],[PRECIO]]*MaestraLP3[[#This Row],[%MG UMV]],0)</f>
        <v>10570</v>
      </c>
      <c r="AD132" s="59">
        <v>16</v>
      </c>
      <c r="AE132" s="54">
        <f>IFERROR(MaestraLP3[[#This Row],[MARGEN UNITARIO]]/MaestraLP3[[#This Row],[Peso Neto UMV (KG)]],0)</f>
        <v>660.625</v>
      </c>
      <c r="AF132" s="38" t="s">
        <v>49</v>
      </c>
      <c r="AG132" s="38">
        <v>1</v>
      </c>
      <c r="AH132" s="56">
        <v>0.4</v>
      </c>
      <c r="AI132" s="56">
        <v>0.4</v>
      </c>
      <c r="AJ132" s="38"/>
      <c r="AK132" s="38" t="s">
        <v>50</v>
      </c>
    </row>
    <row r="133" spans="1:37" x14ac:dyDescent="0.35">
      <c r="A133" s="38" t="s">
        <v>191</v>
      </c>
      <c r="B133" s="38">
        <v>104534420</v>
      </c>
      <c r="C133" s="38" t="str">
        <f>+MaestraLP3[[#This Row],[CÓDIGO]]&amp;MaestraLP3[[#Headers],[-]]&amp;MaestraLP3[[#This Row],[UMV]]</f>
        <v>104534420-Z00</v>
      </c>
      <c r="D133" s="45" t="str">
        <f>+MaestraLP3[[#This Row],[CÓDIGO]]&amp;MaestraLP3[[#Headers],[FS00]]</f>
        <v>104534420FS00</v>
      </c>
      <c r="E133" s="38" t="s">
        <v>95</v>
      </c>
      <c r="F133" s="38" t="s">
        <v>103</v>
      </c>
      <c r="G133" s="38" t="s">
        <v>266</v>
      </c>
      <c r="H133" s="38" t="s">
        <v>267</v>
      </c>
      <c r="I133" s="38" t="s">
        <v>268</v>
      </c>
      <c r="J133" s="44" t="s">
        <v>200</v>
      </c>
      <c r="K133" s="45" t="s">
        <v>44</v>
      </c>
      <c r="L133" s="38"/>
      <c r="M133" s="38" t="str">
        <f>VLOOKUP(MaestraLP3[[#This Row],[UMV]],VALIDACIONES!J:L,3,0)</f>
        <v>Caja 100 Unidades</v>
      </c>
      <c r="N133" s="38" t="s">
        <v>71</v>
      </c>
      <c r="O133" s="38" t="s">
        <v>46</v>
      </c>
      <c r="P133" s="54">
        <v>27600</v>
      </c>
      <c r="Q133" s="38" t="s">
        <v>47</v>
      </c>
      <c r="R133" s="54">
        <v>32600</v>
      </c>
      <c r="S133" s="56">
        <f>IFERROR((MaestraLP3[[#This Row],[COSTO ]]/MaestraLP3[[#This Row],[COSTO OCT]]-1),0)</f>
        <v>0</v>
      </c>
      <c r="T133" s="55" t="s">
        <v>194</v>
      </c>
      <c r="U133" s="55" t="s">
        <v>194</v>
      </c>
      <c r="V133" s="54">
        <f>+VLOOKUP(MaestraLP3[[#This Row],[-]],'[1]BD MES'!$A:$N,14,0)</f>
        <v>27600</v>
      </c>
      <c r="W133" s="54">
        <v>27600</v>
      </c>
      <c r="X133" s="56">
        <f>+(MaestraLP3[[#This Row],[COSTO ]]-MaestraLP3[[#This Row],[COSTO OCT AL 27-10]])/MaestraLP3[[#This Row],[COSTO OCT AL 27-10]]</f>
        <v>0</v>
      </c>
      <c r="Y133" s="57" t="str">
        <f>++IF(Q133="HASTA AGOTAR STOCK","HASTA AGOTAR STOCK",IF(MaestraLP3[[#This Row],[PRECIO OCT]]=0,"NO PARA LP",IF(MaestraLP3[[#This Row],[PRECIO OCT]]=0,"INCORPORACIÓN",IF(AA133=0,"MANTIENE",IF(AA133&lt;0,"BAJA",IF(AA133&gt;0,"ALZA",""))))))</f>
        <v>MANTIENE</v>
      </c>
      <c r="Z133" s="54">
        <v>32600</v>
      </c>
      <c r="AA133" s="40">
        <f>IF(Z133=0,"INDICAR PRECIO VTA",Z133-MaestraLP3[[#This Row],[PRECIO OCT]])</f>
        <v>0</v>
      </c>
      <c r="AB133" s="56">
        <f t="shared" si="2"/>
        <v>0.15337423312883436</v>
      </c>
      <c r="AC133" s="58">
        <f>IFERROR(MaestraLP3[[#This Row],[PRECIO]]*MaestraLP3[[#This Row],[%MG UMV]],0)</f>
        <v>5000</v>
      </c>
      <c r="AD133" s="59">
        <v>3.5</v>
      </c>
      <c r="AE133" s="54">
        <f>IFERROR(MaestraLP3[[#This Row],[MARGEN UNITARIO]]/MaestraLP3[[#This Row],[Peso Neto UMV (KG)]],0)</f>
        <v>1428.5714285714287</v>
      </c>
      <c r="AF133" s="38" t="s">
        <v>49</v>
      </c>
      <c r="AG133" s="38">
        <v>1</v>
      </c>
      <c r="AH133" s="56">
        <v>0.4</v>
      </c>
      <c r="AI133" s="56">
        <v>0.4</v>
      </c>
      <c r="AJ133" s="38"/>
      <c r="AK133" s="38" t="s">
        <v>50</v>
      </c>
    </row>
    <row r="134" spans="1:37" x14ac:dyDescent="0.35">
      <c r="A134" s="38" t="s">
        <v>191</v>
      </c>
      <c r="B134" s="38">
        <v>104534430</v>
      </c>
      <c r="C134" s="38" t="str">
        <f>+MaestraLP3[[#This Row],[CÓDIGO]]&amp;MaestraLP3[[#Headers],[-]]&amp;MaestraLP3[[#This Row],[UMV]]</f>
        <v>104534430-Z00</v>
      </c>
      <c r="D134" s="45" t="str">
        <f>+MaestraLP3[[#This Row],[CÓDIGO]]&amp;MaestraLP3[[#Headers],[FS00]]</f>
        <v>104534430FS00</v>
      </c>
      <c r="E134" s="38" t="s">
        <v>95</v>
      </c>
      <c r="F134" s="38" t="s">
        <v>103</v>
      </c>
      <c r="G134" s="38" t="s">
        <v>266</v>
      </c>
      <c r="H134" s="38" t="s">
        <v>267</v>
      </c>
      <c r="I134" s="38" t="s">
        <v>269</v>
      </c>
      <c r="J134" s="44" t="s">
        <v>200</v>
      </c>
      <c r="K134" s="45" t="s">
        <v>44</v>
      </c>
      <c r="L134" s="38"/>
      <c r="M134" s="38" t="str">
        <f>VLOOKUP(MaestraLP3[[#This Row],[UMV]],VALIDACIONES!J:L,3,0)</f>
        <v>Caja 100 Unidades</v>
      </c>
      <c r="N134" s="38" t="s">
        <v>71</v>
      </c>
      <c r="O134" s="38" t="s">
        <v>46</v>
      </c>
      <c r="P134" s="54">
        <v>33300</v>
      </c>
      <c r="Q134" s="38" t="s">
        <v>47</v>
      </c>
      <c r="R134" s="54">
        <v>38300</v>
      </c>
      <c r="S134" s="56">
        <f>IFERROR((MaestraLP3[[#This Row],[COSTO ]]/MaestraLP3[[#This Row],[COSTO OCT]]-1),0)</f>
        <v>0</v>
      </c>
      <c r="T134" s="55" t="s">
        <v>194</v>
      </c>
      <c r="U134" s="55" t="s">
        <v>194</v>
      </c>
      <c r="V134" s="54">
        <f>+VLOOKUP(MaestraLP3[[#This Row],[-]],'[1]BD MES'!$A:$N,14,0)</f>
        <v>33300</v>
      </c>
      <c r="W134" s="54">
        <v>33300</v>
      </c>
      <c r="X134" s="56">
        <f>+(MaestraLP3[[#This Row],[COSTO ]]-MaestraLP3[[#This Row],[COSTO OCT AL 27-10]])/MaestraLP3[[#This Row],[COSTO OCT AL 27-10]]</f>
        <v>0</v>
      </c>
      <c r="Y134" s="57" t="str">
        <f>++IF(Q134="HASTA AGOTAR STOCK","HASTA AGOTAR STOCK",IF(MaestraLP3[[#This Row],[PRECIO OCT]]=0,"NO PARA LP",IF(MaestraLP3[[#This Row],[PRECIO OCT]]=0,"INCORPORACIÓN",IF(AA134=0,"MANTIENE",IF(AA134&lt;0,"BAJA",IF(AA134&gt;0,"ALZA",""))))))</f>
        <v>MANTIENE</v>
      </c>
      <c r="Z134" s="54">
        <v>38300</v>
      </c>
      <c r="AA134" s="40">
        <f>IF(Z134=0,"INDICAR PRECIO VTA",Z134-MaestraLP3[[#This Row],[PRECIO OCT]])</f>
        <v>0</v>
      </c>
      <c r="AB134" s="56">
        <f t="shared" si="2"/>
        <v>0.13054830287206268</v>
      </c>
      <c r="AC134" s="58">
        <f>IFERROR(MaestraLP3[[#This Row],[PRECIO]]*MaestraLP3[[#This Row],[%MG UMV]],0)</f>
        <v>5000.0000000000009</v>
      </c>
      <c r="AD134" s="59">
        <v>3.5</v>
      </c>
      <c r="AE134" s="54">
        <f>IFERROR(MaestraLP3[[#This Row],[MARGEN UNITARIO]]/MaestraLP3[[#This Row],[Peso Neto UMV (KG)]],0)</f>
        <v>1428.5714285714289</v>
      </c>
      <c r="AF134" s="38" t="s">
        <v>49</v>
      </c>
      <c r="AG134" s="38">
        <v>1</v>
      </c>
      <c r="AH134" s="56">
        <v>0.4</v>
      </c>
      <c r="AI134" s="56">
        <v>0.4</v>
      </c>
      <c r="AJ134" s="38"/>
      <c r="AK134" s="38" t="s">
        <v>50</v>
      </c>
    </row>
    <row r="135" spans="1:37" x14ac:dyDescent="0.35">
      <c r="A135" s="38" t="s">
        <v>191</v>
      </c>
      <c r="B135" s="38">
        <v>104544280</v>
      </c>
      <c r="C135" s="38" t="str">
        <f>+MaestraLP3[[#This Row],[CÓDIGO]]&amp;MaestraLP3[[#Headers],[-]]&amp;MaestraLP3[[#This Row],[UMV]]</f>
        <v>104544280-C18</v>
      </c>
      <c r="D135" s="45" t="str">
        <f>+MaestraLP3[[#This Row],[CÓDIGO]]&amp;MaestraLP3[[#Headers],[FS00]]</f>
        <v>104544280FS00</v>
      </c>
      <c r="E135" s="38" t="s">
        <v>95</v>
      </c>
      <c r="F135" s="38" t="s">
        <v>103</v>
      </c>
      <c r="G135" s="38" t="s">
        <v>266</v>
      </c>
      <c r="H135" s="38" t="s">
        <v>270</v>
      </c>
      <c r="I135" s="38" t="s">
        <v>271</v>
      </c>
      <c r="J135" s="44" t="s">
        <v>94</v>
      </c>
      <c r="K135" s="45" t="s">
        <v>44</v>
      </c>
      <c r="L135" s="38"/>
      <c r="M135" s="38" t="str">
        <f>VLOOKUP(MaestraLP3[[#This Row],[UMV]],VALIDACIONES!J:L,3,0)</f>
        <v>Caja 18 Unidades</v>
      </c>
      <c r="N135" s="38" t="s">
        <v>71</v>
      </c>
      <c r="O135" s="38" t="s">
        <v>46</v>
      </c>
      <c r="P135" s="54">
        <v>20358</v>
      </c>
      <c r="Q135" s="38" t="s">
        <v>47</v>
      </c>
      <c r="R135" s="54">
        <v>23400</v>
      </c>
      <c r="S135" s="56">
        <f>IFERROR((MaestraLP3[[#This Row],[COSTO ]]/MaestraLP3[[#This Row],[COSTO OCT]]-1),0)</f>
        <v>0</v>
      </c>
      <c r="T135" s="55" t="s">
        <v>194</v>
      </c>
      <c r="U135" s="55" t="s">
        <v>194</v>
      </c>
      <c r="V135" s="54">
        <f>+VLOOKUP(MaestraLP3[[#This Row],[-]],'[1]BD MES'!$A:$N,14,0)</f>
        <v>20358</v>
      </c>
      <c r="W135" s="54">
        <v>20358</v>
      </c>
      <c r="X135" s="56">
        <f>+(MaestraLP3[[#This Row],[COSTO ]]-MaestraLP3[[#This Row],[COSTO OCT AL 27-10]])/MaestraLP3[[#This Row],[COSTO OCT AL 27-10]]</f>
        <v>0</v>
      </c>
      <c r="Y135" s="57" t="str">
        <f>++IF(Q135="HASTA AGOTAR STOCK","HASTA AGOTAR STOCK",IF(MaestraLP3[[#This Row],[PRECIO OCT]]=0,"NO PARA LP",IF(MaestraLP3[[#This Row],[PRECIO OCT]]=0,"INCORPORACIÓN",IF(AA135=0,"MANTIENE",IF(AA135&lt;0,"BAJA",IF(AA135&gt;0,"ALZA",""))))))</f>
        <v>MANTIENE</v>
      </c>
      <c r="Z135" s="54">
        <v>23400</v>
      </c>
      <c r="AA135" s="40">
        <f>IF(Z135=0,"INDICAR PRECIO VTA",Z135-MaestraLP3[[#This Row],[PRECIO OCT]])</f>
        <v>0</v>
      </c>
      <c r="AB135" s="56">
        <f t="shared" si="2"/>
        <v>0.13</v>
      </c>
      <c r="AC135" s="58">
        <f>IFERROR(MaestraLP3[[#This Row],[PRECIO]]*MaestraLP3[[#This Row],[%MG UMV]],0)</f>
        <v>3042</v>
      </c>
      <c r="AD135" s="59">
        <v>2.88</v>
      </c>
      <c r="AE135" s="54">
        <f>IFERROR(MaestraLP3[[#This Row],[MARGEN UNITARIO]]/MaestraLP3[[#This Row],[Peso Neto UMV (KG)]],0)</f>
        <v>1056.25</v>
      </c>
      <c r="AF135" s="38" t="s">
        <v>49</v>
      </c>
      <c r="AG135" s="38">
        <v>1</v>
      </c>
      <c r="AH135" s="56">
        <v>0.4</v>
      </c>
      <c r="AI135" s="56">
        <v>0.4</v>
      </c>
      <c r="AJ135" s="38" t="s">
        <v>50</v>
      </c>
      <c r="AK135" s="38" t="s">
        <v>50</v>
      </c>
    </row>
    <row r="136" spans="1:37" x14ac:dyDescent="0.35">
      <c r="A136" s="38" t="s">
        <v>191</v>
      </c>
      <c r="B136" s="38">
        <v>104548410</v>
      </c>
      <c r="C136" s="38" t="str">
        <f>+MaestraLP3[[#This Row],[CÓDIGO]]&amp;MaestraLP3[[#Headers],[-]]&amp;MaestraLP3[[#This Row],[UMV]]</f>
        <v>104548410-CJ</v>
      </c>
      <c r="D136" s="45" t="str">
        <f>+MaestraLP3[[#This Row],[CÓDIGO]]&amp;MaestraLP3[[#Headers],[FS00]]</f>
        <v>104548410FS00</v>
      </c>
      <c r="E136" s="38" t="s">
        <v>95</v>
      </c>
      <c r="F136" s="38" t="s">
        <v>103</v>
      </c>
      <c r="G136" s="38" t="s">
        <v>266</v>
      </c>
      <c r="H136" s="38" t="s">
        <v>272</v>
      </c>
      <c r="I136" s="38" t="s">
        <v>273</v>
      </c>
      <c r="J136" s="2" t="s">
        <v>77</v>
      </c>
      <c r="K136" s="45" t="s">
        <v>77</v>
      </c>
      <c r="L136" s="38"/>
      <c r="M136" s="38" t="str">
        <f>VLOOKUP(MaestraLP3[[#This Row],[UMV]],VALIDACIONES!J:L,3,0)</f>
        <v>Caja</v>
      </c>
      <c r="N136" s="38" t="s">
        <v>71</v>
      </c>
      <c r="O136" s="38" t="s">
        <v>46</v>
      </c>
      <c r="P136" s="54">
        <v>34000</v>
      </c>
      <c r="Q136" s="38" t="s">
        <v>47</v>
      </c>
      <c r="R136" s="55">
        <v>46000</v>
      </c>
      <c r="S136" s="56">
        <f>IFERROR((MaestraLP3[[#This Row],[COSTO ]]/MaestraLP3[[#This Row],[COSTO OCT]]-1),0)</f>
        <v>0</v>
      </c>
      <c r="T136" s="55" t="s">
        <v>194</v>
      </c>
      <c r="U136" s="55" t="s">
        <v>194</v>
      </c>
      <c r="V136" s="54">
        <f>+VLOOKUP(MaestraLP3[[#This Row],[-]],'[1]BD MES'!$A:$N,14,0)</f>
        <v>34000</v>
      </c>
      <c r="W136" s="54">
        <v>34000</v>
      </c>
      <c r="X136" s="56">
        <f>+(MaestraLP3[[#This Row],[COSTO ]]-MaestraLP3[[#This Row],[COSTO OCT AL 27-10]])/MaestraLP3[[#This Row],[COSTO OCT AL 27-10]]</f>
        <v>0</v>
      </c>
      <c r="Y136" s="57" t="str">
        <f>++IF(Q136="HASTA AGOTAR STOCK","HASTA AGOTAR STOCK",IF(MaestraLP3[[#This Row],[PRECIO OCT]]=0,"NO PARA LP",IF(MaestraLP3[[#This Row],[PRECIO OCT]]=0,"INCORPORACIÓN",IF(AA136=0,"MANTIENE",IF(AA136&lt;0,"BAJA",IF(AA136&gt;0,"ALZA",""))))))</f>
        <v>MANTIENE</v>
      </c>
      <c r="Z136" s="54">
        <v>46000</v>
      </c>
      <c r="AA136" s="40">
        <f>IF(Z136=0,"INDICAR PRECIO VTA",Z136-MaestraLP3[[#This Row],[PRECIO OCT]])</f>
        <v>0</v>
      </c>
      <c r="AB136" s="56">
        <f t="shared" si="2"/>
        <v>0.2608695652173913</v>
      </c>
      <c r="AC136" s="58">
        <f>IFERROR(MaestraLP3[[#This Row],[PRECIO]]*MaestraLP3[[#This Row],[%MG UMV]],0)</f>
        <v>12000</v>
      </c>
      <c r="AD136" s="87">
        <v>4.8</v>
      </c>
      <c r="AE136" s="54">
        <f>IFERROR(MaestraLP3[[#This Row],[MARGEN UNITARIO]]/MaestraLP3[[#This Row],[Peso Neto UMV (KG)]],0)</f>
        <v>2500</v>
      </c>
      <c r="AF136" s="38" t="s">
        <v>49</v>
      </c>
      <c r="AG136" s="38">
        <v>1</v>
      </c>
      <c r="AH136" s="56">
        <v>0.05</v>
      </c>
      <c r="AI136" s="56">
        <v>0.1</v>
      </c>
      <c r="AJ136" s="38" t="s">
        <v>50</v>
      </c>
      <c r="AK136" s="38" t="s">
        <v>50</v>
      </c>
    </row>
    <row r="137" spans="1:37" x14ac:dyDescent="0.35">
      <c r="A137" s="38" t="s">
        <v>191</v>
      </c>
      <c r="B137" s="38">
        <v>104548420</v>
      </c>
      <c r="C137" s="38" t="str">
        <f>+MaestraLP3[[#This Row],[CÓDIGO]]&amp;MaestraLP3[[#Headers],[-]]&amp;MaestraLP3[[#This Row],[UMV]]</f>
        <v>104548420-CJ</v>
      </c>
      <c r="D137" s="45" t="str">
        <f>+MaestraLP3[[#This Row],[CÓDIGO]]&amp;MaestraLP3[[#Headers],[FS00]]</f>
        <v>104548420FS00</v>
      </c>
      <c r="E137" s="38" t="s">
        <v>95</v>
      </c>
      <c r="F137" s="38" t="s">
        <v>103</v>
      </c>
      <c r="G137" s="38" t="s">
        <v>266</v>
      </c>
      <c r="H137" s="38" t="s">
        <v>272</v>
      </c>
      <c r="I137" s="38" t="s">
        <v>274</v>
      </c>
      <c r="J137" s="2" t="s">
        <v>77</v>
      </c>
      <c r="K137" s="45" t="s">
        <v>77</v>
      </c>
      <c r="L137" s="38"/>
      <c r="M137" s="38" t="str">
        <f>VLOOKUP(MaestraLP3[[#This Row],[UMV]],VALIDACIONES!J:L,3,0)</f>
        <v>Caja</v>
      </c>
      <c r="N137" s="38" t="s">
        <v>71</v>
      </c>
      <c r="O137" s="38" t="s">
        <v>46</v>
      </c>
      <c r="P137" s="54">
        <v>36500</v>
      </c>
      <c r="Q137" s="38" t="s">
        <v>47</v>
      </c>
      <c r="R137" s="55">
        <v>48500</v>
      </c>
      <c r="S137" s="56">
        <f>IFERROR((MaestraLP3[[#This Row],[COSTO ]]/MaestraLP3[[#This Row],[COSTO OCT]]-1),0)</f>
        <v>0</v>
      </c>
      <c r="T137" s="55" t="s">
        <v>194</v>
      </c>
      <c r="U137" s="55" t="s">
        <v>194</v>
      </c>
      <c r="V137" s="54">
        <f>+VLOOKUP(MaestraLP3[[#This Row],[-]],'[1]BD MES'!$A:$N,14,0)</f>
        <v>36500</v>
      </c>
      <c r="W137" s="54">
        <v>36500</v>
      </c>
      <c r="X137" s="56">
        <f>+(MaestraLP3[[#This Row],[COSTO ]]-MaestraLP3[[#This Row],[COSTO OCT AL 27-10]])/MaestraLP3[[#This Row],[COSTO OCT AL 27-10]]</f>
        <v>0</v>
      </c>
      <c r="Y137" s="57" t="str">
        <f>++IF(Q137="HASTA AGOTAR STOCK","HASTA AGOTAR STOCK",IF(MaestraLP3[[#This Row],[PRECIO OCT]]=0,"NO PARA LP",IF(MaestraLP3[[#This Row],[PRECIO OCT]]=0,"INCORPORACIÓN",IF(AA137=0,"MANTIENE",IF(AA137&lt;0,"BAJA",IF(AA137&gt;0,"ALZA",""))))))</f>
        <v>MANTIENE</v>
      </c>
      <c r="Z137" s="54">
        <v>48500</v>
      </c>
      <c r="AA137" s="40">
        <f>IF(Z137=0,"INDICAR PRECIO VTA",Z137-MaestraLP3[[#This Row],[PRECIO OCT]])</f>
        <v>0</v>
      </c>
      <c r="AB137" s="56">
        <f t="shared" si="2"/>
        <v>0.24742268041237114</v>
      </c>
      <c r="AC137" s="58">
        <f>IFERROR(MaestraLP3[[#This Row],[PRECIO]]*MaestraLP3[[#This Row],[%MG UMV]],0)</f>
        <v>12000</v>
      </c>
      <c r="AD137" s="59">
        <v>4.8</v>
      </c>
      <c r="AE137" s="54">
        <f>IFERROR(MaestraLP3[[#This Row],[MARGEN UNITARIO]]/MaestraLP3[[#This Row],[Peso Neto UMV (KG)]],0)</f>
        <v>2500</v>
      </c>
      <c r="AF137" s="38" t="s">
        <v>49</v>
      </c>
      <c r="AG137" s="38">
        <v>1</v>
      </c>
      <c r="AH137" s="56">
        <v>0.05</v>
      </c>
      <c r="AI137" s="56">
        <v>0.1</v>
      </c>
      <c r="AJ137" s="38" t="s">
        <v>50</v>
      </c>
      <c r="AK137" s="38" t="s">
        <v>50</v>
      </c>
    </row>
    <row r="138" spans="1:37" x14ac:dyDescent="0.35">
      <c r="A138" s="38" t="s">
        <v>191</v>
      </c>
      <c r="B138" s="38">
        <v>104543420</v>
      </c>
      <c r="C138" s="38" t="str">
        <f>+MaestraLP3[[#This Row],[CÓDIGO]]&amp;MaestraLP3[[#Headers],[-]]&amp;MaestraLP3[[#This Row],[UMV]]</f>
        <v>104543420-C06</v>
      </c>
      <c r="D138" s="45" t="str">
        <f>+MaestraLP3[[#This Row],[CÓDIGO]]&amp;MaestraLP3[[#Headers],[FS00]]</f>
        <v>104543420FS00</v>
      </c>
      <c r="E138" s="38" t="s">
        <v>95</v>
      </c>
      <c r="F138" s="38" t="s">
        <v>103</v>
      </c>
      <c r="G138" s="38" t="s">
        <v>266</v>
      </c>
      <c r="H138" s="38" t="s">
        <v>272</v>
      </c>
      <c r="I138" s="38" t="s">
        <v>275</v>
      </c>
      <c r="J138" s="44" t="s">
        <v>53</v>
      </c>
      <c r="K138" s="45" t="s">
        <v>53</v>
      </c>
      <c r="L138" s="38"/>
      <c r="M138" s="38" t="str">
        <f>VLOOKUP(MaestraLP3[[#This Row],[UMV]],VALIDACIONES!J:L,3,0)</f>
        <v>Caja 6 Unidades</v>
      </c>
      <c r="N138" s="38" t="s">
        <v>71</v>
      </c>
      <c r="O138" s="38" t="s">
        <v>72</v>
      </c>
      <c r="P138" s="54">
        <v>33191</v>
      </c>
      <c r="Q138" s="38" t="s">
        <v>47</v>
      </c>
      <c r="R138" s="54">
        <v>37000</v>
      </c>
      <c r="S138" s="56">
        <f>IFERROR((MaestraLP3[[#This Row],[COSTO ]]/MaestraLP3[[#This Row],[COSTO OCT]]-1),0)</f>
        <v>0</v>
      </c>
      <c r="T138" s="55" t="s">
        <v>194</v>
      </c>
      <c r="U138" s="55" t="s">
        <v>194</v>
      </c>
      <c r="V138" s="54">
        <f>+VLOOKUP(MaestraLP3[[#This Row],[-]],'[1]BD MES'!$A:$N,14,0)</f>
        <v>33191</v>
      </c>
      <c r="W138" s="54">
        <v>33191</v>
      </c>
      <c r="X138" s="56">
        <f>+(MaestraLP3[[#This Row],[COSTO ]]-MaestraLP3[[#This Row],[COSTO OCT AL 27-10]])/MaestraLP3[[#This Row],[COSTO OCT AL 27-10]]</f>
        <v>0</v>
      </c>
      <c r="Y138" s="57" t="str">
        <f>++IF(Q138="HASTA AGOTAR STOCK","HASTA AGOTAR STOCK",IF(MaestraLP3[[#This Row],[PRECIO OCT]]=0,"NO PARA LP",IF(MaestraLP3[[#This Row],[PRECIO OCT]]=0,"INCORPORACIÓN",IF(AA138=0,"MANTIENE",IF(AA138&lt;0,"BAJA",IF(AA138&gt;0,"ALZA",""))))))</f>
        <v>MANTIENE</v>
      </c>
      <c r="Z138" s="54">
        <v>37000</v>
      </c>
      <c r="AA138" s="40">
        <f>IF(Z138=0,"INDICAR PRECIO VTA",Z138-MaestraLP3[[#This Row],[PRECIO OCT]])</f>
        <v>0</v>
      </c>
      <c r="AB138" s="56">
        <f t="shared" si="2"/>
        <v>0.10294594594594594</v>
      </c>
      <c r="AC138" s="58">
        <f>IFERROR(MaestraLP3[[#This Row],[PRECIO]]*MaestraLP3[[#This Row],[%MG UMV]],0)</f>
        <v>3809</v>
      </c>
      <c r="AD138" s="59">
        <v>6</v>
      </c>
      <c r="AE138" s="54">
        <f>IFERROR(MaestraLP3[[#This Row],[MARGEN UNITARIO]]/MaestraLP3[[#This Row],[Peso Neto UMV (KG)]],0)</f>
        <v>634.83333333333337</v>
      </c>
      <c r="AF138" s="38" t="s">
        <v>49</v>
      </c>
      <c r="AG138" s="38">
        <v>1</v>
      </c>
      <c r="AH138" s="56">
        <v>0.08</v>
      </c>
      <c r="AI138" s="56">
        <v>9.9999999999999992E-2</v>
      </c>
      <c r="AJ138" s="38" t="s">
        <v>50</v>
      </c>
      <c r="AK138" s="38" t="s">
        <v>50</v>
      </c>
    </row>
    <row r="139" spans="1:37" x14ac:dyDescent="0.35">
      <c r="A139" s="38" t="s">
        <v>191</v>
      </c>
      <c r="B139" s="38">
        <v>104530060</v>
      </c>
      <c r="C139" s="38" t="str">
        <f>+MaestraLP3[[#This Row],[CÓDIGO]]&amp;MaestraLP3[[#Headers],[-]]&amp;MaestraLP3[[#This Row],[UMV]]</f>
        <v>104530060-C12</v>
      </c>
      <c r="D139" s="45" t="str">
        <f>+MaestraLP3[[#This Row],[CÓDIGO]]&amp;MaestraLP3[[#Headers],[FS00]]</f>
        <v>104530060FS00</v>
      </c>
      <c r="E139" s="38" t="s">
        <v>95</v>
      </c>
      <c r="F139" s="38" t="s">
        <v>114</v>
      </c>
      <c r="G139" s="38" t="s">
        <v>276</v>
      </c>
      <c r="H139" s="38" t="s">
        <v>277</v>
      </c>
      <c r="I139" s="38" t="s">
        <v>278</v>
      </c>
      <c r="J139" s="44" t="s">
        <v>43</v>
      </c>
      <c r="K139" s="45" t="s">
        <v>44</v>
      </c>
      <c r="L139" s="45" t="s">
        <v>44</v>
      </c>
      <c r="M139" s="38" t="str">
        <f>VLOOKUP(MaestraLP3[[#This Row],[UMV]],VALIDACIONES!J:L,3,0)</f>
        <v>Caja 12 Unidades</v>
      </c>
      <c r="N139" s="38" t="s">
        <v>45</v>
      </c>
      <c r="O139" s="38" t="s">
        <v>46</v>
      </c>
      <c r="P139" s="54">
        <v>6168</v>
      </c>
      <c r="Q139" s="38" t="s">
        <v>62</v>
      </c>
      <c r="R139" s="54">
        <v>5000</v>
      </c>
      <c r="S139" s="56">
        <f>IFERROR((MaestraLP3[[#This Row],[COSTO ]]/MaestraLP3[[#This Row],[COSTO OCT]]-1),0)</f>
        <v>0</v>
      </c>
      <c r="T139" s="55" t="s">
        <v>194</v>
      </c>
      <c r="U139" s="55" t="s">
        <v>194</v>
      </c>
      <c r="V139" s="54">
        <f>+VLOOKUP(MaestraLP3[[#This Row],[-]],'[1]BD MES'!$A:$N,14,0)</f>
        <v>6168</v>
      </c>
      <c r="W139" s="54">
        <v>6168</v>
      </c>
      <c r="X139" s="56">
        <f>+(MaestraLP3[[#This Row],[COSTO ]]-MaestraLP3[[#This Row],[COSTO OCT AL 27-10]])/MaestraLP3[[#This Row],[COSTO OCT AL 27-10]]</f>
        <v>0</v>
      </c>
      <c r="Y139" s="57" t="str">
        <f>++IF(Q139="HASTA AGOTAR STOCK","HASTA AGOTAR STOCK",IF(MaestraLP3[[#This Row],[PRECIO OCT]]=0,"NO PARA LP",IF(MaestraLP3[[#This Row],[PRECIO OCT]]=0,"INCORPORACIÓN",IF(AA139=0,"MANTIENE",IF(AA139&lt;0,"BAJA",IF(AA139&gt;0,"ALZA",""))))))</f>
        <v>MANTIENE</v>
      </c>
      <c r="Z139" s="54">
        <v>5000</v>
      </c>
      <c r="AA139" s="40">
        <f>IF(Z139=0,"INDICAR PRECIO VTA",Z139-MaestraLP3[[#This Row],[PRECIO OCT]])</f>
        <v>0</v>
      </c>
      <c r="AB139" s="56">
        <f t="shared" si="2"/>
        <v>-0.2336</v>
      </c>
      <c r="AC139" s="58">
        <f>IFERROR(MaestraLP3[[#This Row],[PRECIO]]*MaestraLP3[[#This Row],[%MG UMV]],0)</f>
        <v>-1168</v>
      </c>
      <c r="AD139" s="59">
        <v>12</v>
      </c>
      <c r="AE139" s="54">
        <f>IFERROR(MaestraLP3[[#This Row],[MARGEN UNITARIO]]/MaestraLP3[[#This Row],[Peso Neto UMV (KG)]],0)</f>
        <v>-97.333333333333329</v>
      </c>
      <c r="AF139" s="38" t="s">
        <v>49</v>
      </c>
      <c r="AG139" s="38" t="s">
        <v>184</v>
      </c>
      <c r="AH139" s="56">
        <v>0.03</v>
      </c>
      <c r="AI139" s="56">
        <v>6.9999999999999993E-2</v>
      </c>
      <c r="AJ139" s="38"/>
      <c r="AK139" s="38" t="s">
        <v>50</v>
      </c>
    </row>
    <row r="140" spans="1:37" x14ac:dyDescent="0.35">
      <c r="A140" s="38" t="s">
        <v>191</v>
      </c>
      <c r="B140" s="38">
        <v>150001828</v>
      </c>
      <c r="C140" s="38" t="str">
        <f>+MaestraLP3[[#This Row],[CÓDIGO]]&amp;MaestraLP3[[#Headers],[-]]&amp;MaestraLP3[[#This Row],[UMV]]</f>
        <v>150001828-UN</v>
      </c>
      <c r="D140" s="45" t="str">
        <f>+MaestraLP3[[#This Row],[CÓDIGO]]&amp;MaestraLP3[[#Headers],[FS00]]</f>
        <v>150001828FS00</v>
      </c>
      <c r="E140" s="38" t="s">
        <v>95</v>
      </c>
      <c r="F140" s="38" t="s">
        <v>114</v>
      </c>
      <c r="G140" s="61" t="s">
        <v>279</v>
      </c>
      <c r="H140" s="61" t="s">
        <v>204</v>
      </c>
      <c r="I140" s="61" t="s">
        <v>280</v>
      </c>
      <c r="J140" s="44" t="s">
        <v>44</v>
      </c>
      <c r="K140" s="45" t="s">
        <v>44</v>
      </c>
      <c r="L140" s="38"/>
      <c r="M140" s="38" t="str">
        <f>VLOOKUP(MaestraLP3[[#This Row],[UMV]],VALIDACIONES!J:L,3,0)</f>
        <v>Unidad</v>
      </c>
      <c r="N140" s="38" t="s">
        <v>45</v>
      </c>
      <c r="O140" s="38" t="s">
        <v>46</v>
      </c>
      <c r="P140" s="54">
        <v>3406.57</v>
      </c>
      <c r="Q140" s="38" t="s">
        <v>47</v>
      </c>
      <c r="R140" s="54">
        <v>3000</v>
      </c>
      <c r="S140" s="56">
        <f>IFERROR((MaestraLP3[[#This Row],[COSTO ]]/MaestraLP3[[#This Row],[COSTO OCT]]-1),0)</f>
        <v>0</v>
      </c>
      <c r="T140" s="55" t="s">
        <v>194</v>
      </c>
      <c r="U140" s="55" t="s">
        <v>194</v>
      </c>
      <c r="V140" s="54">
        <f>+VLOOKUP(MaestraLP3[[#This Row],[-]],'[1]BD MES'!$A:$N,14,0)</f>
        <v>3406.57</v>
      </c>
      <c r="W140" s="54">
        <v>3406.57</v>
      </c>
      <c r="X140" s="56">
        <f>+(MaestraLP3[[#This Row],[COSTO ]]-MaestraLP3[[#This Row],[COSTO OCT AL 27-10]])/MaestraLP3[[#This Row],[COSTO OCT AL 27-10]]</f>
        <v>0</v>
      </c>
      <c r="Y140" s="57" t="str">
        <f>++IF(Q140="HASTA AGOTAR STOCK","HASTA AGOTAR STOCK",IF(MaestraLP3[[#This Row],[PRECIO OCT]]=0,"NO PARA LP",IF(MaestraLP3[[#This Row],[PRECIO OCT]]=0,"INCORPORACIÓN",IF(AA140=0,"MANTIENE",IF(AA140&lt;0,"BAJA",IF(AA140&gt;0,"ALZA",""))))))</f>
        <v>MANTIENE</v>
      </c>
      <c r="Z140" s="54">
        <v>3000</v>
      </c>
      <c r="AA140" s="40">
        <f>IF(Z140=0,"INDICAR PRECIO VTA",Z140-MaestraLP3[[#This Row],[PRECIO OCT]])</f>
        <v>0</v>
      </c>
      <c r="AB140" s="56">
        <f t="shared" si="2"/>
        <v>-0.13552333333333338</v>
      </c>
      <c r="AC140" s="58">
        <f>IFERROR(MaestraLP3[[#This Row],[PRECIO]]*MaestraLP3[[#This Row],[%MG UMV]],0)</f>
        <v>-406.57000000000016</v>
      </c>
      <c r="AD140" s="59">
        <v>1</v>
      </c>
      <c r="AE140" s="54">
        <f>IFERROR(MaestraLP3[[#This Row],[MARGEN UNITARIO]]/MaestraLP3[[#This Row],[Peso Neto UMV (KG)]],0)</f>
        <v>-406.57000000000016</v>
      </c>
      <c r="AF140" s="38" t="s">
        <v>50</v>
      </c>
      <c r="AG140" s="38">
        <v>1</v>
      </c>
      <c r="AH140" s="56">
        <v>0.4</v>
      </c>
      <c r="AI140" s="56">
        <v>0.4</v>
      </c>
      <c r="AJ140" s="38"/>
      <c r="AK140" s="38" t="s">
        <v>50</v>
      </c>
    </row>
    <row r="141" spans="1:37" x14ac:dyDescent="0.35">
      <c r="A141" s="38" t="s">
        <v>191</v>
      </c>
      <c r="B141" s="38">
        <v>104522470</v>
      </c>
      <c r="C141" s="38" t="str">
        <f>+MaestraLP3[[#This Row],[CÓDIGO]]&amp;MaestraLP3[[#Headers],[-]]&amp;MaestraLP3[[#This Row],[UMV]]</f>
        <v>104522470-UN</v>
      </c>
      <c r="D141" s="45" t="str">
        <f>+MaestraLP3[[#This Row],[CÓDIGO]]&amp;MaestraLP3[[#Headers],[FS00]]</f>
        <v>104522470FS00</v>
      </c>
      <c r="E141" s="38" t="s">
        <v>95</v>
      </c>
      <c r="F141" s="38" t="s">
        <v>114</v>
      </c>
      <c r="G141" s="61" t="s">
        <v>279</v>
      </c>
      <c r="H141" s="61" t="s">
        <v>204</v>
      </c>
      <c r="I141" s="61" t="s">
        <v>281</v>
      </c>
      <c r="J141" s="44" t="s">
        <v>44</v>
      </c>
      <c r="K141" s="45" t="s">
        <v>44</v>
      </c>
      <c r="L141" s="38"/>
      <c r="M141" s="38" t="str">
        <f>VLOOKUP(MaestraLP3[[#This Row],[UMV]],VALIDACIONES!J:L,3,0)</f>
        <v>Unidad</v>
      </c>
      <c r="N141" s="38" t="s">
        <v>45</v>
      </c>
      <c r="O141" s="38" t="s">
        <v>46</v>
      </c>
      <c r="P141" s="54">
        <v>5384</v>
      </c>
      <c r="Q141" s="38" t="s">
        <v>47</v>
      </c>
      <c r="R141" s="54">
        <v>5000</v>
      </c>
      <c r="S141" s="56">
        <f>IFERROR((MaestraLP3[[#This Row],[COSTO ]]/MaestraLP3[[#This Row],[COSTO OCT]]-1),0)</f>
        <v>0</v>
      </c>
      <c r="T141" s="55" t="s">
        <v>194</v>
      </c>
      <c r="U141" s="55" t="s">
        <v>194</v>
      </c>
      <c r="V141" s="54">
        <f>+VLOOKUP(MaestraLP3[[#This Row],[-]],'[1]BD MES'!$A:$N,14,0)</f>
        <v>5384</v>
      </c>
      <c r="W141" s="54">
        <v>5384</v>
      </c>
      <c r="X141" s="56">
        <f>+(MaestraLP3[[#This Row],[COSTO ]]-MaestraLP3[[#This Row],[COSTO OCT AL 27-10]])/MaestraLP3[[#This Row],[COSTO OCT AL 27-10]]</f>
        <v>0</v>
      </c>
      <c r="Y141" s="57" t="str">
        <f>++IF(Q141="HASTA AGOTAR STOCK","HASTA AGOTAR STOCK",IF(MaestraLP3[[#This Row],[PRECIO OCT]]=0,"NO PARA LP",IF(MaestraLP3[[#This Row],[PRECIO OCT]]=0,"INCORPORACIÓN",IF(AA141=0,"MANTIENE",IF(AA141&lt;0,"BAJA",IF(AA141&gt;0,"ALZA",""))))))</f>
        <v>MANTIENE</v>
      </c>
      <c r="Z141" s="54">
        <v>5000</v>
      </c>
      <c r="AA141" s="40">
        <f>IF(Z141=0,"INDICAR PRECIO VTA",Z141-MaestraLP3[[#This Row],[PRECIO OCT]])</f>
        <v>0</v>
      </c>
      <c r="AB141" s="56">
        <f t="shared" si="2"/>
        <v>-7.6799999999999993E-2</v>
      </c>
      <c r="AC141" s="58">
        <f>IFERROR(MaestraLP3[[#This Row],[PRECIO]]*MaestraLP3[[#This Row],[%MG UMV]],0)</f>
        <v>-383.99999999999994</v>
      </c>
      <c r="AD141" s="59">
        <v>1</v>
      </c>
      <c r="AE141" s="54">
        <f>IFERROR(MaestraLP3[[#This Row],[MARGEN UNITARIO]]/MaestraLP3[[#This Row],[Peso Neto UMV (KG)]],0)</f>
        <v>-383.99999999999994</v>
      </c>
      <c r="AF141" s="38" t="s">
        <v>50</v>
      </c>
      <c r="AG141" s="38">
        <v>1</v>
      </c>
      <c r="AH141" s="56">
        <v>0.4</v>
      </c>
      <c r="AI141" s="56">
        <v>0.4</v>
      </c>
      <c r="AJ141" s="38"/>
      <c r="AK141" s="38" t="s">
        <v>50</v>
      </c>
    </row>
    <row r="142" spans="1:37" x14ac:dyDescent="0.35">
      <c r="A142" s="38" t="s">
        <v>191</v>
      </c>
      <c r="B142" s="38">
        <v>104532990</v>
      </c>
      <c r="C142" s="38" t="str">
        <f>+MaestraLP3[[#This Row],[CÓDIGO]]&amp;MaestraLP3[[#Headers],[-]]&amp;MaestraLP3[[#This Row],[UMV]]</f>
        <v>104532990-C03</v>
      </c>
      <c r="D142" s="45" t="str">
        <f>+MaestraLP3[[#This Row],[CÓDIGO]]&amp;MaestraLP3[[#Headers],[FS00]]</f>
        <v>104532990FS00</v>
      </c>
      <c r="E142" s="38" t="s">
        <v>95</v>
      </c>
      <c r="F142" s="38" t="s">
        <v>114</v>
      </c>
      <c r="G142" s="38" t="s">
        <v>279</v>
      </c>
      <c r="H142" s="38" t="s">
        <v>282</v>
      </c>
      <c r="I142" s="38" t="s">
        <v>283</v>
      </c>
      <c r="J142" s="44" t="s">
        <v>284</v>
      </c>
      <c r="K142" s="45" t="s">
        <v>44</v>
      </c>
      <c r="L142" s="38"/>
      <c r="M142" s="38" t="str">
        <f>VLOOKUP(MaestraLP3[[#This Row],[UMV]],VALIDACIONES!J:L,3,0)</f>
        <v>Caja 3 Unidades</v>
      </c>
      <c r="N142" s="38" t="s">
        <v>45</v>
      </c>
      <c r="O142" s="38" t="s">
        <v>72</v>
      </c>
      <c r="P142" s="54">
        <v>213828</v>
      </c>
      <c r="Q142" s="38" t="s">
        <v>62</v>
      </c>
      <c r="R142" s="54">
        <v>5000</v>
      </c>
      <c r="S142" s="56">
        <f>IFERROR((MaestraLP3[[#This Row],[COSTO ]]/MaestraLP3[[#This Row],[COSTO OCT]]-1),0)</f>
        <v>0</v>
      </c>
      <c r="T142" s="55" t="s">
        <v>194</v>
      </c>
      <c r="U142" s="55" t="s">
        <v>194</v>
      </c>
      <c r="V142" s="54">
        <f>+VLOOKUP(MaestraLP3[[#This Row],[-]],'[1]BD MES'!$A:$N,14,0)</f>
        <v>213828</v>
      </c>
      <c r="W142" s="54">
        <v>213828</v>
      </c>
      <c r="X142" s="56">
        <f>+(MaestraLP3[[#This Row],[COSTO ]]-MaestraLP3[[#This Row],[COSTO OCT AL 27-10]])/MaestraLP3[[#This Row],[COSTO OCT AL 27-10]]</f>
        <v>0</v>
      </c>
      <c r="Y142" s="57" t="str">
        <f>++IF(Q142="HASTA AGOTAR STOCK","HASTA AGOTAR STOCK",IF(MaestraLP3[[#This Row],[PRECIO OCT]]=0,"NO PARA LP",IF(MaestraLP3[[#This Row],[PRECIO OCT]]=0,"INCORPORACIÓN",IF(AA142=0,"MANTIENE",IF(AA142&lt;0,"BAJA",IF(AA142&gt;0,"ALZA",""))))))</f>
        <v>MANTIENE</v>
      </c>
      <c r="Z142" s="54">
        <v>5000</v>
      </c>
      <c r="AA142" s="40">
        <f>IF(Z142=0,"INDICAR PRECIO VTA",Z142-MaestraLP3[[#This Row],[PRECIO OCT]])</f>
        <v>0</v>
      </c>
      <c r="AB142" s="56">
        <f t="shared" si="2"/>
        <v>-41.765599999999999</v>
      </c>
      <c r="AC142" s="58">
        <f>IFERROR(MaestraLP3[[#This Row],[PRECIO]]*MaestraLP3[[#This Row],[%MG UMV]],0)</f>
        <v>-208828</v>
      </c>
      <c r="AD142" s="59">
        <v>3</v>
      </c>
      <c r="AE142" s="54">
        <f>IFERROR(MaestraLP3[[#This Row],[MARGEN UNITARIO]]/MaestraLP3[[#This Row],[Peso Neto UMV (KG)]],0)</f>
        <v>-69609.333333333328</v>
      </c>
      <c r="AF142" s="38" t="s">
        <v>49</v>
      </c>
      <c r="AG142" s="38">
        <v>1</v>
      </c>
      <c r="AH142" s="56">
        <v>0.4</v>
      </c>
      <c r="AI142" s="56">
        <v>0.4</v>
      </c>
      <c r="AJ142" s="38"/>
      <c r="AK142" s="38" t="s">
        <v>50</v>
      </c>
    </row>
    <row r="143" spans="1:37" x14ac:dyDescent="0.35">
      <c r="A143" s="38" t="s">
        <v>191</v>
      </c>
      <c r="B143" s="38">
        <v>104520080</v>
      </c>
      <c r="C143" s="38" t="str">
        <f>+MaestraLP3[[#This Row],[CÓDIGO]]&amp;MaestraLP3[[#Headers],[-]]&amp;MaestraLP3[[#This Row],[UMV]]</f>
        <v>104520080-C06</v>
      </c>
      <c r="D143" s="45" t="str">
        <f>+MaestraLP3[[#This Row],[CÓDIGO]]&amp;MaestraLP3[[#Headers],[FS00]]</f>
        <v>104520080FS00</v>
      </c>
      <c r="E143" s="38" t="s">
        <v>95</v>
      </c>
      <c r="F143" s="38" t="s">
        <v>96</v>
      </c>
      <c r="G143" s="38" t="s">
        <v>97</v>
      </c>
      <c r="H143" s="38" t="s">
        <v>285</v>
      </c>
      <c r="I143" s="38" t="s">
        <v>286</v>
      </c>
      <c r="J143" s="44" t="s">
        <v>53</v>
      </c>
      <c r="K143" s="45" t="s">
        <v>44</v>
      </c>
      <c r="L143" s="38"/>
      <c r="M143" s="38" t="str">
        <f>VLOOKUP(MaestraLP3[[#This Row],[UMV]],VALIDACIONES!J:L,3,0)</f>
        <v>Caja 6 Unidades</v>
      </c>
      <c r="N143" s="38" t="s">
        <v>45</v>
      </c>
      <c r="O143" s="38" t="s">
        <v>46</v>
      </c>
      <c r="P143" s="54">
        <v>35444.980000000003</v>
      </c>
      <c r="Q143" s="38" t="s">
        <v>62</v>
      </c>
      <c r="R143" s="55">
        <v>47000</v>
      </c>
      <c r="S143" s="56">
        <f>IFERROR((MaestraLP3[[#This Row],[COSTO ]]/MaestraLP3[[#This Row],[COSTO OCT]]-1),0)</f>
        <v>0</v>
      </c>
      <c r="T143" s="55" t="s">
        <v>194</v>
      </c>
      <c r="U143" s="55" t="s">
        <v>194</v>
      </c>
      <c r="V143" s="54">
        <f>+VLOOKUP(MaestraLP3[[#This Row],[-]],'[1]BD MES'!$A:$N,14,0)</f>
        <v>35444.980000000003</v>
      </c>
      <c r="W143" s="54">
        <v>35444.980000000003</v>
      </c>
      <c r="X143" s="56">
        <f>+(MaestraLP3[[#This Row],[COSTO ]]-MaestraLP3[[#This Row],[COSTO OCT AL 27-10]])/MaestraLP3[[#This Row],[COSTO OCT AL 27-10]]</f>
        <v>0</v>
      </c>
      <c r="Y143" s="57" t="str">
        <f>++IF(Q143="HASTA AGOTAR STOCK","HASTA AGOTAR STOCK",IF(MaestraLP3[[#This Row],[PRECIO OCT]]=0,"NO PARA LP",IF(MaestraLP3[[#This Row],[PRECIO OCT]]=0,"INCORPORACIÓN",IF(AA143=0,"MANTIENE",IF(AA143&lt;0,"BAJA",IF(AA143&gt;0,"ALZA",""))))))</f>
        <v>MANTIENE</v>
      </c>
      <c r="Z143" s="54">
        <v>47000</v>
      </c>
      <c r="AA143" s="40">
        <f>IF(Z143=0,"INDICAR PRECIO VTA",Z143-MaestraLP3[[#This Row],[PRECIO OCT]])</f>
        <v>0</v>
      </c>
      <c r="AB143" s="56">
        <f t="shared" si="2"/>
        <v>0.24585148936170206</v>
      </c>
      <c r="AC143" s="58">
        <f>IFERROR(MaestraLP3[[#This Row],[PRECIO]]*MaestraLP3[[#This Row],[%MG UMV]],0)</f>
        <v>11555.019999999997</v>
      </c>
      <c r="AD143" s="59">
        <v>18</v>
      </c>
      <c r="AE143" s="54">
        <f>IFERROR(MaestraLP3[[#This Row],[MARGEN UNITARIO]]/MaestraLP3[[#This Row],[Peso Neto UMV (KG)]],0)</f>
        <v>641.94555555555542</v>
      </c>
      <c r="AF143" s="38" t="s">
        <v>49</v>
      </c>
      <c r="AG143" s="38">
        <v>1</v>
      </c>
      <c r="AH143" s="56">
        <v>0.4</v>
      </c>
      <c r="AI143" s="56">
        <v>0.4</v>
      </c>
      <c r="AJ143" s="38"/>
      <c r="AK143" s="38" t="s">
        <v>50</v>
      </c>
    </row>
    <row r="144" spans="1:37" x14ac:dyDescent="0.35">
      <c r="A144" s="38" t="s">
        <v>191</v>
      </c>
      <c r="B144" s="38">
        <v>150000270</v>
      </c>
      <c r="C144" s="38" t="str">
        <f>+MaestraLP3[[#This Row],[CÓDIGO]]&amp;MaestraLP3[[#Headers],[-]]&amp;MaestraLP3[[#This Row],[UMV]]</f>
        <v>150000270-C24</v>
      </c>
      <c r="D144" s="45" t="str">
        <f>+MaestraLP3[[#This Row],[CÓDIGO]]&amp;MaestraLP3[[#Headers],[FS00]]</f>
        <v>150000270FS00</v>
      </c>
      <c r="E144" s="38" t="s">
        <v>95</v>
      </c>
      <c r="F144" s="38" t="s">
        <v>96</v>
      </c>
      <c r="G144" s="38" t="s">
        <v>97</v>
      </c>
      <c r="H144" s="38" t="s">
        <v>285</v>
      </c>
      <c r="I144" s="38" t="s">
        <v>287</v>
      </c>
      <c r="J144" s="44" t="s">
        <v>288</v>
      </c>
      <c r="K144" s="45" t="s">
        <v>44</v>
      </c>
      <c r="L144" s="45" t="s">
        <v>44</v>
      </c>
      <c r="M144" s="38" t="str">
        <f>VLOOKUP(MaestraLP3[[#This Row],[UMV]],VALIDACIONES!J:L,3,0)</f>
        <v>Caja 24 Unidades</v>
      </c>
      <c r="N144" s="38" t="s">
        <v>45</v>
      </c>
      <c r="O144" s="38" t="s">
        <v>46</v>
      </c>
      <c r="P144" s="54">
        <v>23218.560000000001</v>
      </c>
      <c r="Q144" s="38" t="s">
        <v>47</v>
      </c>
      <c r="R144" s="54">
        <v>48000</v>
      </c>
      <c r="S144" s="56">
        <f>IFERROR((MaestraLP3[[#This Row],[COSTO ]]/MaestraLP3[[#This Row],[COSTO OCT]]-1),0)</f>
        <v>0</v>
      </c>
      <c r="T144" s="55" t="s">
        <v>194</v>
      </c>
      <c r="U144" s="55" t="s">
        <v>194</v>
      </c>
      <c r="V144" s="54">
        <f>+VLOOKUP(MaestraLP3[[#This Row],[-]],'[1]BD MES'!$A:$N,14,0)</f>
        <v>23218.079999999998</v>
      </c>
      <c r="W144" s="54">
        <v>23218.560000000001</v>
      </c>
      <c r="X144" s="56">
        <f>+(MaestraLP3[[#This Row],[COSTO ]]-MaestraLP3[[#This Row],[COSTO OCT AL 27-10]])/MaestraLP3[[#This Row],[COSTO OCT AL 27-10]]</f>
        <v>2.0673544065797064E-5</v>
      </c>
      <c r="Y144" s="57" t="str">
        <f>++IF(Q144="HASTA AGOTAR STOCK","HASTA AGOTAR STOCK",IF(MaestraLP3[[#This Row],[PRECIO OCT]]=0,"NO PARA LP",IF(MaestraLP3[[#This Row],[PRECIO OCT]]=0,"INCORPORACIÓN",IF(AA144=0,"MANTIENE",IF(AA144&lt;0,"BAJA",IF(AA144&gt;0,"ALZA",""))))))</f>
        <v>MANTIENE</v>
      </c>
      <c r="Z144" s="54">
        <v>48000</v>
      </c>
      <c r="AA144" s="40">
        <f>IF(Z144=0,"INDICAR PRECIO VTA",Z144-MaestraLP3[[#This Row],[PRECIO OCT]])</f>
        <v>0</v>
      </c>
      <c r="AB144" s="56">
        <f t="shared" si="2"/>
        <v>0.51627999999999996</v>
      </c>
      <c r="AC144" s="58">
        <f>IFERROR(MaestraLP3[[#This Row],[PRECIO]]*MaestraLP3[[#This Row],[%MG UMV]],0)</f>
        <v>24781.439999999999</v>
      </c>
      <c r="AD144" s="59">
        <v>15.12</v>
      </c>
      <c r="AE144" s="54">
        <f>IFERROR(MaestraLP3[[#This Row],[MARGEN UNITARIO]]/MaestraLP3[[#This Row],[Peso Neto UMV (KG)]],0)</f>
        <v>1638.984126984127</v>
      </c>
      <c r="AF144" s="38" t="s">
        <v>49</v>
      </c>
      <c r="AG144" s="38" t="s">
        <v>184</v>
      </c>
      <c r="AH144" s="56">
        <v>6.9999999999999993E-2</v>
      </c>
      <c r="AI144" s="56">
        <v>9.9999999999999992E-2</v>
      </c>
      <c r="AJ144" s="38"/>
      <c r="AK144" s="38" t="s">
        <v>50</v>
      </c>
    </row>
    <row r="145" spans="1:37" x14ac:dyDescent="0.35">
      <c r="A145" s="38" t="s">
        <v>191</v>
      </c>
      <c r="B145" s="38">
        <v>104541780</v>
      </c>
      <c r="C145" s="38" t="str">
        <f>+MaestraLP3[[#This Row],[CÓDIGO]]&amp;MaestraLP3[[#Headers],[-]]&amp;MaestraLP3[[#This Row],[UMV]]</f>
        <v>104541780-C24</v>
      </c>
      <c r="D145" s="45" t="str">
        <f>+MaestraLP3[[#This Row],[CÓDIGO]]&amp;MaestraLP3[[#Headers],[FS00]]</f>
        <v>104541780FS00</v>
      </c>
      <c r="E145" s="38" t="s">
        <v>95</v>
      </c>
      <c r="F145" s="38" t="s">
        <v>96</v>
      </c>
      <c r="G145" s="38" t="s">
        <v>97</v>
      </c>
      <c r="H145" s="38" t="s">
        <v>285</v>
      </c>
      <c r="I145" s="38" t="s">
        <v>289</v>
      </c>
      <c r="J145" s="44" t="s">
        <v>288</v>
      </c>
      <c r="K145" s="45" t="s">
        <v>44</v>
      </c>
      <c r="L145" s="38"/>
      <c r="M145" s="38" t="str">
        <f>VLOOKUP(MaestraLP3[[#This Row],[UMV]],VALIDACIONES!J:L,3,0)</f>
        <v>Caja 24 Unidades</v>
      </c>
      <c r="N145" s="38" t="s">
        <v>45</v>
      </c>
      <c r="O145" s="38" t="s">
        <v>72</v>
      </c>
      <c r="P145" s="54">
        <v>21929.5</v>
      </c>
      <c r="Q145" s="38" t="s">
        <v>62</v>
      </c>
      <c r="R145" s="54">
        <v>41000</v>
      </c>
      <c r="S145" s="56">
        <f>IFERROR((MaestraLP3[[#This Row],[COSTO ]]/MaestraLP3[[#This Row],[COSTO OCT]]-1),0)</f>
        <v>0</v>
      </c>
      <c r="T145" s="55" t="s">
        <v>194</v>
      </c>
      <c r="U145" s="55" t="s">
        <v>194</v>
      </c>
      <c r="V145" s="54">
        <f>+VLOOKUP(MaestraLP3[[#This Row],[-]],'[1]BD MES'!$A:$N,14,0)</f>
        <v>21929.5</v>
      </c>
      <c r="W145" s="54">
        <v>21929.5</v>
      </c>
      <c r="X145" s="56">
        <f>+(MaestraLP3[[#This Row],[COSTO ]]-MaestraLP3[[#This Row],[COSTO OCT AL 27-10]])/MaestraLP3[[#This Row],[COSTO OCT AL 27-10]]</f>
        <v>0</v>
      </c>
      <c r="Y145" s="57" t="str">
        <f>++IF(Q145="HASTA AGOTAR STOCK","HASTA AGOTAR STOCK",IF(MaestraLP3[[#This Row],[PRECIO OCT]]=0,"NO PARA LP",IF(MaestraLP3[[#This Row],[PRECIO OCT]]=0,"INCORPORACIÓN",IF(AA145=0,"MANTIENE",IF(AA145&lt;0,"BAJA",IF(AA145&gt;0,"ALZA",""))))))</f>
        <v>MANTIENE</v>
      </c>
      <c r="Z145" s="54">
        <v>41000</v>
      </c>
      <c r="AA145" s="40">
        <f>IF(Z145=0,"INDICAR PRECIO VTA",Z145-MaestraLP3[[#This Row],[PRECIO OCT]])</f>
        <v>0</v>
      </c>
      <c r="AB145" s="56">
        <f t="shared" si="2"/>
        <v>0.46513414634146344</v>
      </c>
      <c r="AC145" s="58">
        <f>IFERROR(MaestraLP3[[#This Row],[PRECIO]]*MaestraLP3[[#This Row],[%MG UMV]],0)</f>
        <v>19070.5</v>
      </c>
      <c r="AD145" s="59">
        <v>13.608000000000001</v>
      </c>
      <c r="AE145" s="54">
        <f>IFERROR(MaestraLP3[[#This Row],[MARGEN UNITARIO]]/MaestraLP3[[#This Row],[Peso Neto UMV (KG)]],0)</f>
        <v>1401.4182833627278</v>
      </c>
      <c r="AF145" s="38" t="s">
        <v>50</v>
      </c>
      <c r="AG145" s="38">
        <v>1</v>
      </c>
      <c r="AH145" s="56">
        <v>0.06</v>
      </c>
      <c r="AI145" s="56">
        <v>0.1</v>
      </c>
      <c r="AJ145" s="38"/>
      <c r="AK145" s="38" t="s">
        <v>50</v>
      </c>
    </row>
    <row r="146" spans="1:37" x14ac:dyDescent="0.35">
      <c r="A146" s="38" t="s">
        <v>191</v>
      </c>
      <c r="B146" s="38">
        <v>104541770</v>
      </c>
      <c r="C146" s="38" t="str">
        <f>+MaestraLP3[[#This Row],[CÓDIGO]]&amp;MaestraLP3[[#Headers],[-]]&amp;MaestraLP3[[#This Row],[UMV]]</f>
        <v>104541770-C24</v>
      </c>
      <c r="D146" s="45" t="str">
        <f>+MaestraLP3[[#This Row],[CÓDIGO]]&amp;MaestraLP3[[#Headers],[FS00]]</f>
        <v>104541770FS00</v>
      </c>
      <c r="E146" s="38" t="s">
        <v>95</v>
      </c>
      <c r="F146" s="38" t="s">
        <v>96</v>
      </c>
      <c r="G146" s="38" t="s">
        <v>97</v>
      </c>
      <c r="H146" s="38" t="s">
        <v>285</v>
      </c>
      <c r="I146" s="38" t="s">
        <v>290</v>
      </c>
      <c r="J146" s="44" t="s">
        <v>288</v>
      </c>
      <c r="K146" s="45" t="s">
        <v>44</v>
      </c>
      <c r="L146" s="38"/>
      <c r="M146" s="38" t="str">
        <f>VLOOKUP(MaestraLP3[[#This Row],[UMV]],VALIDACIONES!J:L,3,0)</f>
        <v>Caja 24 Unidades</v>
      </c>
      <c r="N146" s="38" t="s">
        <v>45</v>
      </c>
      <c r="O146" s="38" t="s">
        <v>72</v>
      </c>
      <c r="P146" s="54">
        <v>21675.200000000001</v>
      </c>
      <c r="Q146" s="38" t="s">
        <v>62</v>
      </c>
      <c r="R146" s="54">
        <v>39000</v>
      </c>
      <c r="S146" s="56">
        <f>IFERROR((MaestraLP3[[#This Row],[COSTO ]]/MaestraLP3[[#This Row],[COSTO OCT]]-1),0)</f>
        <v>0</v>
      </c>
      <c r="T146" s="55" t="s">
        <v>194</v>
      </c>
      <c r="U146" s="55" t="s">
        <v>194</v>
      </c>
      <c r="V146" s="54">
        <f>+VLOOKUP(MaestraLP3[[#This Row],[-]],'[1]BD MES'!$A:$N,14,0)</f>
        <v>21675.21</v>
      </c>
      <c r="W146" s="54">
        <v>21675.200000000001</v>
      </c>
      <c r="X146" s="56">
        <f>+(MaestraLP3[[#This Row],[COSTO ]]-MaestraLP3[[#This Row],[COSTO OCT AL 27-10]])/MaestraLP3[[#This Row],[COSTO OCT AL 27-10]]</f>
        <v>-4.6135654502998079E-7</v>
      </c>
      <c r="Y146" s="57" t="str">
        <f>++IF(Q146="HASTA AGOTAR STOCK","HASTA AGOTAR STOCK",IF(MaestraLP3[[#This Row],[PRECIO OCT]]=0,"NO PARA LP",IF(MaestraLP3[[#This Row],[PRECIO OCT]]=0,"INCORPORACIÓN",IF(AA146=0,"MANTIENE",IF(AA146&lt;0,"BAJA",IF(AA146&gt;0,"ALZA",""))))))</f>
        <v>MANTIENE</v>
      </c>
      <c r="Z146" s="54">
        <v>39000</v>
      </c>
      <c r="AA146" s="40">
        <f>IF(Z146=0,"INDICAR PRECIO VTA",Z146-MaestraLP3[[#This Row],[PRECIO OCT]])</f>
        <v>0</v>
      </c>
      <c r="AB146" s="56">
        <f t="shared" si="2"/>
        <v>0.44422564102564099</v>
      </c>
      <c r="AC146" s="58">
        <f>IFERROR(MaestraLP3[[#This Row],[PRECIO]]*MaestraLP3[[#This Row],[%MG UMV]],0)</f>
        <v>17324.8</v>
      </c>
      <c r="AD146" s="59">
        <v>13.56</v>
      </c>
      <c r="AE146" s="54">
        <f>IFERROR(MaestraLP3[[#This Row],[MARGEN UNITARIO]]/MaestraLP3[[#This Row],[Peso Neto UMV (KG)]],0)</f>
        <v>1277.6401179941001</v>
      </c>
      <c r="AF146" s="38" t="s">
        <v>50</v>
      </c>
      <c r="AG146" s="38">
        <v>1</v>
      </c>
      <c r="AH146" s="56">
        <v>0.06</v>
      </c>
      <c r="AI146" s="56">
        <v>0.1</v>
      </c>
      <c r="AJ146" s="38"/>
      <c r="AK146" s="38" t="s">
        <v>50</v>
      </c>
    </row>
    <row r="147" spans="1:37" x14ac:dyDescent="0.35">
      <c r="A147" s="38" t="s">
        <v>191</v>
      </c>
      <c r="B147" s="38">
        <v>102140230</v>
      </c>
      <c r="C147" s="38" t="str">
        <f>+MaestraLP3[[#This Row],[CÓDIGO]]&amp;MaestraLP3[[#Headers],[-]]&amp;MaestraLP3[[#This Row],[UMV]]</f>
        <v>102140230-C16</v>
      </c>
      <c r="D147" s="45" t="str">
        <f>+MaestraLP3[[#This Row],[CÓDIGO]]&amp;MaestraLP3[[#Headers],[FS00]]</f>
        <v>102140230FS00</v>
      </c>
      <c r="E147" s="38" t="s">
        <v>95</v>
      </c>
      <c r="F147" s="38" t="s">
        <v>96</v>
      </c>
      <c r="G147" s="38" t="s">
        <v>97</v>
      </c>
      <c r="H147" s="38" t="s">
        <v>291</v>
      </c>
      <c r="I147" s="38" t="s">
        <v>292</v>
      </c>
      <c r="J147" s="44" t="s">
        <v>112</v>
      </c>
      <c r="K147" s="45" t="s">
        <v>44</v>
      </c>
      <c r="L147" s="38"/>
      <c r="M147" s="38" t="str">
        <f>VLOOKUP(MaestraLP3[[#This Row],[UMV]],VALIDACIONES!J:L,3,0)</f>
        <v>Caja 16 Unidades</v>
      </c>
      <c r="N147" s="38" t="s">
        <v>45</v>
      </c>
      <c r="O147" s="38" t="s">
        <v>46</v>
      </c>
      <c r="P147" s="54">
        <v>23145.471299999997</v>
      </c>
      <c r="Q147" s="38" t="s">
        <v>62</v>
      </c>
      <c r="R147" s="54">
        <v>32000</v>
      </c>
      <c r="S147" s="56">
        <f>IFERROR((MaestraLP3[[#This Row],[COSTO ]]/MaestraLP3[[#This Row],[COSTO OCT]]-1),0)</f>
        <v>0</v>
      </c>
      <c r="T147" s="55" t="s">
        <v>194</v>
      </c>
      <c r="U147" s="55" t="s">
        <v>194</v>
      </c>
      <c r="V147" s="54">
        <f>+VLOOKUP(MaestraLP3[[#This Row],[-]],'[1]BD MES'!$A:$N,14,0)</f>
        <v>20508</v>
      </c>
      <c r="W147" s="54">
        <v>23145.471299999997</v>
      </c>
      <c r="X147" s="56">
        <f>+(MaestraLP3[[#This Row],[COSTO ]]-MaestraLP3[[#This Row],[COSTO OCT AL 27-10]])/MaestraLP3[[#This Row],[COSTO OCT AL 27-10]]</f>
        <v>0.12860694850789922</v>
      </c>
      <c r="Y147" s="57" t="str">
        <f>++IF(Q147="HASTA AGOTAR STOCK","HASTA AGOTAR STOCK",IF(MaestraLP3[[#This Row],[PRECIO OCT]]=0,"NO PARA LP",IF(MaestraLP3[[#This Row],[PRECIO OCT]]=0,"INCORPORACIÓN",IF(AA147=0,"MANTIENE",IF(AA147&lt;0,"BAJA",IF(AA147&gt;0,"ALZA",""))))))</f>
        <v>MANTIENE</v>
      </c>
      <c r="Z147" s="54">
        <v>32000</v>
      </c>
      <c r="AA147" s="40">
        <f>IF(Z147=0,"INDICAR PRECIO VTA",Z147-MaestraLP3[[#This Row],[PRECIO OCT]])</f>
        <v>0</v>
      </c>
      <c r="AB147" s="56">
        <f t="shared" si="2"/>
        <v>0.27670402187500009</v>
      </c>
      <c r="AC147" s="58">
        <f>IFERROR(MaestraLP3[[#This Row],[PRECIO]]*MaestraLP3[[#This Row],[%MG UMV]],0)</f>
        <v>8854.5287000000026</v>
      </c>
      <c r="AD147" s="59">
        <v>3.84</v>
      </c>
      <c r="AE147" s="54">
        <f>IFERROR(MaestraLP3[[#This Row],[MARGEN UNITARIO]]/MaestraLP3[[#This Row],[Peso Neto UMV (KG)]],0)</f>
        <v>2305.8668489583342</v>
      </c>
      <c r="AF147" s="38" t="s">
        <v>49</v>
      </c>
      <c r="AG147" s="38">
        <v>1</v>
      </c>
      <c r="AH147" s="56">
        <v>0.1</v>
      </c>
      <c r="AI147" s="56">
        <v>0.15</v>
      </c>
      <c r="AJ147" s="38"/>
      <c r="AK147" s="38" t="s">
        <v>50</v>
      </c>
    </row>
    <row r="148" spans="1:37" x14ac:dyDescent="0.35">
      <c r="A148" s="38" t="s">
        <v>191</v>
      </c>
      <c r="B148" s="38">
        <v>102140240</v>
      </c>
      <c r="C148" s="38" t="str">
        <f>+MaestraLP3[[#This Row],[CÓDIGO]]&amp;MaestraLP3[[#Headers],[-]]&amp;MaestraLP3[[#This Row],[UMV]]</f>
        <v>102140240-C16</v>
      </c>
      <c r="D148" s="45" t="str">
        <f>+MaestraLP3[[#This Row],[CÓDIGO]]&amp;MaestraLP3[[#Headers],[FS00]]</f>
        <v>102140240FS00</v>
      </c>
      <c r="E148" s="38" t="s">
        <v>95</v>
      </c>
      <c r="F148" s="38" t="s">
        <v>96</v>
      </c>
      <c r="G148" s="38" t="s">
        <v>97</v>
      </c>
      <c r="H148" s="38" t="s">
        <v>291</v>
      </c>
      <c r="I148" s="38" t="s">
        <v>293</v>
      </c>
      <c r="J148" s="44" t="s">
        <v>112</v>
      </c>
      <c r="K148" s="45" t="s">
        <v>44</v>
      </c>
      <c r="L148" s="38"/>
      <c r="M148" s="38" t="str">
        <f>VLOOKUP(MaestraLP3[[#This Row],[UMV]],VALIDACIONES!J:L,3,0)</f>
        <v>Caja 16 Unidades</v>
      </c>
      <c r="N148" s="38" t="s">
        <v>45</v>
      </c>
      <c r="O148" s="38" t="s">
        <v>46</v>
      </c>
      <c r="P148" s="54">
        <v>20697.352199999998</v>
      </c>
      <c r="Q148" s="38" t="s">
        <v>62</v>
      </c>
      <c r="R148" s="54">
        <v>34400</v>
      </c>
      <c r="S148" s="56">
        <f>IFERROR((MaestraLP3[[#This Row],[COSTO ]]/MaestraLP3[[#This Row],[COSTO OCT]]-1),0)</f>
        <v>0</v>
      </c>
      <c r="T148" s="55" t="s">
        <v>194</v>
      </c>
      <c r="U148" s="55" t="s">
        <v>194</v>
      </c>
      <c r="V148" s="54">
        <f>+VLOOKUP(MaestraLP3[[#This Row],[-]],'[1]BD MES'!$A:$N,14,0)</f>
        <v>16488</v>
      </c>
      <c r="W148" s="54">
        <v>20697.352199999998</v>
      </c>
      <c r="X148" s="56">
        <f>+(MaestraLP3[[#This Row],[COSTO ]]-MaestraLP3[[#This Row],[COSTO OCT AL 27-10]])/MaestraLP3[[#This Row],[COSTO OCT AL 27-10]]</f>
        <v>0.25529792576419197</v>
      </c>
      <c r="Y148" s="57" t="str">
        <f>++IF(Q148="HASTA AGOTAR STOCK","HASTA AGOTAR STOCK",IF(MaestraLP3[[#This Row],[PRECIO OCT]]=0,"NO PARA LP",IF(MaestraLP3[[#This Row],[PRECIO OCT]]=0,"INCORPORACIÓN",IF(AA148=0,"MANTIENE",IF(AA148&lt;0,"BAJA",IF(AA148&gt;0,"ALZA",""))))))</f>
        <v>MANTIENE</v>
      </c>
      <c r="Z148" s="54">
        <v>34400</v>
      </c>
      <c r="AA148" s="40">
        <f>IF(Z148=0,"INDICAR PRECIO VTA",Z148-MaestraLP3[[#This Row],[PRECIO OCT]])</f>
        <v>0</v>
      </c>
      <c r="AB148" s="56">
        <f t="shared" si="2"/>
        <v>0.39833278488372098</v>
      </c>
      <c r="AC148" s="58">
        <f>IFERROR(MaestraLP3[[#This Row],[PRECIO]]*MaestraLP3[[#This Row],[%MG UMV]],0)</f>
        <v>13702.647800000002</v>
      </c>
      <c r="AD148" s="59">
        <v>3.84</v>
      </c>
      <c r="AE148" s="54">
        <f>IFERROR(MaestraLP3[[#This Row],[MARGEN UNITARIO]]/MaestraLP3[[#This Row],[Peso Neto UMV (KG)]],0)</f>
        <v>3568.397864583334</v>
      </c>
      <c r="AF148" s="38" t="s">
        <v>49</v>
      </c>
      <c r="AG148" s="38">
        <v>1</v>
      </c>
      <c r="AH148" s="56">
        <v>0.1</v>
      </c>
      <c r="AI148" s="56">
        <v>0.15</v>
      </c>
      <c r="AJ148" s="38"/>
      <c r="AK148" s="38" t="s">
        <v>50</v>
      </c>
    </row>
    <row r="149" spans="1:37" x14ac:dyDescent="0.35">
      <c r="A149" s="38" t="s">
        <v>191</v>
      </c>
      <c r="B149" s="38">
        <v>104526100</v>
      </c>
      <c r="C149" s="38" t="str">
        <f>+MaestraLP3[[#This Row],[CÓDIGO]]&amp;MaestraLP3[[#Headers],[-]]&amp;MaestraLP3[[#This Row],[UMV]]</f>
        <v>104526100-C24</v>
      </c>
      <c r="D149" s="45" t="str">
        <f>+MaestraLP3[[#This Row],[CÓDIGO]]&amp;MaestraLP3[[#Headers],[FS00]]</f>
        <v>104526100FS00</v>
      </c>
      <c r="E149" s="38" t="s">
        <v>95</v>
      </c>
      <c r="F149" s="38" t="s">
        <v>96</v>
      </c>
      <c r="G149" s="38" t="s">
        <v>97</v>
      </c>
      <c r="H149" s="38" t="s">
        <v>291</v>
      </c>
      <c r="I149" s="38" t="s">
        <v>294</v>
      </c>
      <c r="J149" s="44" t="s">
        <v>288</v>
      </c>
      <c r="K149" s="45" t="s">
        <v>44</v>
      </c>
      <c r="L149" s="38"/>
      <c r="M149" s="38" t="str">
        <f>VLOOKUP(MaestraLP3[[#This Row],[UMV]],VALIDACIONES!J:L,3,0)</f>
        <v>Caja 24 Unidades</v>
      </c>
      <c r="N149" s="38" t="s">
        <v>45</v>
      </c>
      <c r="O149" s="38" t="s">
        <v>46</v>
      </c>
      <c r="P149" s="54"/>
      <c r="Q149" s="38"/>
      <c r="R149" s="55"/>
      <c r="S149" s="56">
        <f>IFERROR((MaestraLP3[[#This Row],[COSTO ]]/MaestraLP3[[#This Row],[COSTO OCT]]-1),0)</f>
        <v>0</v>
      </c>
      <c r="T149" s="55" t="s">
        <v>194</v>
      </c>
      <c r="U149" s="55"/>
      <c r="V149" s="54">
        <f>+VLOOKUP(MaestraLP3[[#This Row],[-]],'[1]BD MES'!$A:$N,14,0)</f>
        <v>19887.36</v>
      </c>
      <c r="W149" s="54">
        <v>19887.36</v>
      </c>
      <c r="X149" s="56">
        <f>+(MaestraLP3[[#This Row],[COSTO ]]-MaestraLP3[[#This Row],[COSTO OCT AL 27-10]])/MaestraLP3[[#This Row],[COSTO OCT AL 27-10]]</f>
        <v>0</v>
      </c>
      <c r="Y149" s="57" t="str">
        <f>++IF(Q149="HASTA AGOTAR STOCK","HASTA AGOTAR STOCK",IF(MaestraLP3[[#This Row],[PRECIO OCT]]=0,"NO PARA LP",IF(MaestraLP3[[#This Row],[PRECIO OCT]]=0,"INCORPORACIÓN",IF(AA149=0,"MANTIENE",IF(AA149&lt;0,"BAJA",IF(AA149&gt;0,"ALZA",""))))))</f>
        <v>NO PARA LP</v>
      </c>
      <c r="Z149" s="54">
        <v>31200</v>
      </c>
      <c r="AA149" s="40">
        <f>IF(Z149=0,"INDICAR PRECIO VTA",Z149-MaestraLP3[[#This Row],[PRECIO OCT]])</f>
        <v>31200</v>
      </c>
      <c r="AB149" s="56">
        <f t="shared" si="2"/>
        <v>0.36258461538461534</v>
      </c>
      <c r="AC149" s="58">
        <f>IFERROR(MaestraLP3[[#This Row],[PRECIO]]*MaestraLP3[[#This Row],[%MG UMV]],0)</f>
        <v>11312.64</v>
      </c>
      <c r="AD149" s="59">
        <v>10.199999999999999</v>
      </c>
      <c r="AE149" s="54">
        <f>IFERROR(MaestraLP3[[#This Row],[MARGEN UNITARIO]]/MaestraLP3[[#This Row],[Peso Neto UMV (KG)]],0)</f>
        <v>1109.0823529411764</v>
      </c>
      <c r="AF149" s="38" t="s">
        <v>49</v>
      </c>
      <c r="AG149" s="38">
        <v>1</v>
      </c>
      <c r="AH149" s="56">
        <v>0.1</v>
      </c>
      <c r="AI149" s="56">
        <v>0.1</v>
      </c>
      <c r="AJ149" s="38"/>
      <c r="AK149" s="38" t="s">
        <v>50</v>
      </c>
    </row>
    <row r="150" spans="1:37" x14ac:dyDescent="0.35">
      <c r="A150" s="38" t="s">
        <v>191</v>
      </c>
      <c r="B150" s="38">
        <v>104547230</v>
      </c>
      <c r="C150" s="38" t="str">
        <f>+MaestraLP3[[#This Row],[CÓDIGO]]&amp;MaestraLP3[[#Headers],[-]]&amp;MaestraLP3[[#This Row],[UMV]]</f>
        <v>104547230-C24</v>
      </c>
      <c r="D150" s="45" t="str">
        <f>+MaestraLP3[[#This Row],[CÓDIGO]]&amp;MaestraLP3[[#Headers],[FS00]]</f>
        <v>104547230FS00</v>
      </c>
      <c r="E150" s="38" t="s">
        <v>95</v>
      </c>
      <c r="F150" s="38" t="s">
        <v>96</v>
      </c>
      <c r="G150" s="38" t="s">
        <v>97</v>
      </c>
      <c r="H150" s="38" t="s">
        <v>291</v>
      </c>
      <c r="I150" s="38" t="s">
        <v>294</v>
      </c>
      <c r="J150" s="44" t="s">
        <v>288</v>
      </c>
      <c r="K150" s="45" t="s">
        <v>44</v>
      </c>
      <c r="L150" s="38"/>
      <c r="M150" s="38" t="str">
        <f>VLOOKUP(MaestraLP3[[#This Row],[UMV]],VALIDACIONES!J:L,3,0)</f>
        <v>Caja 24 Unidades</v>
      </c>
      <c r="N150" s="38" t="s">
        <v>45</v>
      </c>
      <c r="O150" s="38" t="s">
        <v>46</v>
      </c>
      <c r="P150" s="97"/>
      <c r="Q150" s="38"/>
      <c r="R150" s="98"/>
      <c r="S150" s="56">
        <f>IFERROR((MaestraLP3[[#This Row],[COSTO ]]/MaestraLP3[[#This Row],[COSTO OCT]]-1),0)</f>
        <v>0</v>
      </c>
      <c r="T150" s="98" t="s">
        <v>194</v>
      </c>
      <c r="U150" s="98"/>
      <c r="V150" s="54">
        <f>+VLOOKUP(MaestraLP3[[#This Row],[-]],'[1]BD MES'!$A:$N,14,0)</f>
        <v>18648</v>
      </c>
      <c r="W150" s="54">
        <v>18648</v>
      </c>
      <c r="X150" s="56">
        <f>+(MaestraLP3[[#This Row],[COSTO ]]-MaestraLP3[[#This Row],[COSTO OCT AL 27-10]])/MaestraLP3[[#This Row],[COSTO OCT AL 27-10]]</f>
        <v>0</v>
      </c>
      <c r="Y150" s="57" t="str">
        <f>++IF(Q150="HASTA AGOTAR STOCK","HASTA AGOTAR STOCK",IF(MaestraLP3[[#This Row],[PRECIO OCT]]=0,"NO PARA LP",IF(MaestraLP3[[#This Row],[PRECIO OCT]]=0,"INCORPORACIÓN",IF(AA150=0,"MANTIENE",IF(AA150&lt;0,"BAJA",IF(AA150&gt;0,"ALZA",""))))))</f>
        <v>NO PARA LP</v>
      </c>
      <c r="Z150" s="54">
        <v>31200</v>
      </c>
      <c r="AA150" s="40">
        <f>IF(Z150=0,"INDICAR PRECIO VTA",Z150-MaestraLP3[[#This Row],[PRECIO OCT]])</f>
        <v>31200</v>
      </c>
      <c r="AB150" s="102">
        <f t="shared" si="2"/>
        <v>0.40230769230769231</v>
      </c>
      <c r="AC150" s="58">
        <f>IFERROR(MaestraLP3[[#This Row],[PRECIO]]*MaestraLP3[[#This Row],[%MG UMV]],0)</f>
        <v>12552</v>
      </c>
      <c r="AD150" s="59">
        <v>10.32</v>
      </c>
      <c r="AE150" s="54">
        <f>IFERROR(MaestraLP3[[#This Row],[MARGEN UNITARIO]]/MaestraLP3[[#This Row],[Peso Neto UMV (KG)]],0)</f>
        <v>1216.2790697674418</v>
      </c>
      <c r="AF150" s="38" t="s">
        <v>49</v>
      </c>
      <c r="AG150" s="38">
        <v>1</v>
      </c>
      <c r="AH150" s="102">
        <v>0.1</v>
      </c>
      <c r="AI150" s="102">
        <v>0.1</v>
      </c>
      <c r="AJ150" s="38"/>
      <c r="AK150" s="38" t="s">
        <v>50</v>
      </c>
    </row>
    <row r="151" spans="1:37" x14ac:dyDescent="0.35">
      <c r="A151" s="38" t="s">
        <v>191</v>
      </c>
      <c r="B151" s="38">
        <v>104547090</v>
      </c>
      <c r="C151" s="38" t="str">
        <f>+MaestraLP3[[#This Row],[CÓDIGO]]&amp;MaestraLP3[[#Headers],[-]]&amp;MaestraLP3[[#This Row],[UMV]]</f>
        <v>104547090-C06</v>
      </c>
      <c r="D151" s="45" t="str">
        <f>+MaestraLP3[[#This Row],[CÓDIGO]]&amp;MaestraLP3[[#Headers],[FS00]]</f>
        <v>104547090FS00</v>
      </c>
      <c r="E151" s="38" t="s">
        <v>95</v>
      </c>
      <c r="F151" s="38" t="s">
        <v>96</v>
      </c>
      <c r="G151" s="38" t="s">
        <v>97</v>
      </c>
      <c r="H151" s="38" t="s">
        <v>98</v>
      </c>
      <c r="I151" s="38" t="s">
        <v>295</v>
      </c>
      <c r="J151" s="44" t="s">
        <v>53</v>
      </c>
      <c r="K151" s="45" t="s">
        <v>44</v>
      </c>
      <c r="L151" s="38"/>
      <c r="M151" s="38" t="str">
        <f>VLOOKUP(MaestraLP3[[#This Row],[UMV]],VALIDACIONES!J:L,3,0)</f>
        <v>Caja 6 Unidades</v>
      </c>
      <c r="N151" s="38" t="s">
        <v>45</v>
      </c>
      <c r="O151" s="38" t="s">
        <v>72</v>
      </c>
      <c r="P151" s="54">
        <v>27882</v>
      </c>
      <c r="Q151" s="38" t="s">
        <v>47</v>
      </c>
      <c r="R151" s="55">
        <v>35000</v>
      </c>
      <c r="S151" s="56">
        <f>IFERROR((MaestraLP3[[#This Row],[COSTO ]]/MaestraLP3[[#This Row],[COSTO OCT]]-1),0)</f>
        <v>0</v>
      </c>
      <c r="T151" s="55" t="s">
        <v>194</v>
      </c>
      <c r="U151" s="55" t="s">
        <v>194</v>
      </c>
      <c r="V151" s="54">
        <f>+VLOOKUP(MaestraLP3[[#This Row],[-]],'[1]BD MES'!$A:$N,14,0)</f>
        <v>27882</v>
      </c>
      <c r="W151" s="54">
        <v>27882</v>
      </c>
      <c r="X151" s="56">
        <f>+(MaestraLP3[[#This Row],[COSTO ]]-MaestraLP3[[#This Row],[COSTO OCT AL 27-10]])/MaestraLP3[[#This Row],[COSTO OCT AL 27-10]]</f>
        <v>0</v>
      </c>
      <c r="Y151" s="57" t="str">
        <f>++IF(Q151="HASTA AGOTAR STOCK","HASTA AGOTAR STOCK",IF(MaestraLP3[[#This Row],[PRECIO OCT]]=0,"NO PARA LP",IF(MaestraLP3[[#This Row],[PRECIO OCT]]=0,"INCORPORACIÓN",IF(AA151=0,"MANTIENE",IF(AA151&lt;0,"BAJA",IF(AA151&gt;0,"ALZA",""))))))</f>
        <v>MANTIENE</v>
      </c>
      <c r="Z151" s="54">
        <v>35000</v>
      </c>
      <c r="AA151" s="40">
        <f>IF(Z151=0,"INDICAR PRECIO VTA",Z151-MaestraLP3[[#This Row],[PRECIO OCT]])</f>
        <v>0</v>
      </c>
      <c r="AB151" s="56">
        <f t="shared" si="2"/>
        <v>0.20337142857142856</v>
      </c>
      <c r="AC151" s="58">
        <f>IFERROR(MaestraLP3[[#This Row],[PRECIO]]*MaestraLP3[[#This Row],[%MG UMV]],0)</f>
        <v>7118</v>
      </c>
      <c r="AD151" s="59">
        <v>12</v>
      </c>
      <c r="AE151" s="54">
        <f>IFERROR(MaestraLP3[[#This Row],[MARGEN UNITARIO]]/MaestraLP3[[#This Row],[Peso Neto UMV (KG)]],0)</f>
        <v>593.16666666666663</v>
      </c>
      <c r="AF151" s="38" t="s">
        <v>50</v>
      </c>
      <c r="AG151" s="38">
        <v>1</v>
      </c>
      <c r="AH151" s="56">
        <v>0.15</v>
      </c>
      <c r="AI151" s="56">
        <v>0.15</v>
      </c>
      <c r="AJ151" s="38" t="s">
        <v>50</v>
      </c>
      <c r="AK151" s="38" t="s">
        <v>50</v>
      </c>
    </row>
    <row r="152" spans="1:37" x14ac:dyDescent="0.35">
      <c r="A152" s="38" t="s">
        <v>191</v>
      </c>
      <c r="B152" s="38">
        <v>104320510</v>
      </c>
      <c r="C152" s="38" t="str">
        <f>+MaestraLP3[[#This Row],[CÓDIGO]]&amp;MaestraLP3[[#Headers],[-]]&amp;MaestraLP3[[#This Row],[UMV]]</f>
        <v>104320510-C24</v>
      </c>
      <c r="D152" s="45" t="str">
        <f>+MaestraLP3[[#This Row],[CÓDIGO]]&amp;MaestraLP3[[#Headers],[FS00]]</f>
        <v>104320510FS00</v>
      </c>
      <c r="E152" s="38" t="s">
        <v>95</v>
      </c>
      <c r="F152" s="38" t="s">
        <v>96</v>
      </c>
      <c r="G152" s="38" t="s">
        <v>97</v>
      </c>
      <c r="H152" s="38" t="s">
        <v>98</v>
      </c>
      <c r="I152" s="38" t="s">
        <v>296</v>
      </c>
      <c r="J152" s="44" t="s">
        <v>288</v>
      </c>
      <c r="K152" s="45" t="s">
        <v>44</v>
      </c>
      <c r="L152" s="38"/>
      <c r="M152" s="38" t="str">
        <f>VLOOKUP(MaestraLP3[[#This Row],[UMV]],VALIDACIONES!J:L,3,0)</f>
        <v>Caja 24 Unidades</v>
      </c>
      <c r="N152" s="38" t="s">
        <v>45</v>
      </c>
      <c r="O152" s="38" t="s">
        <v>46</v>
      </c>
      <c r="P152" s="54">
        <v>37263.599999999999</v>
      </c>
      <c r="Q152" s="38" t="s">
        <v>58</v>
      </c>
      <c r="R152" s="54">
        <v>48604.150800000003</v>
      </c>
      <c r="S152" s="56">
        <f>IFERROR((MaestraLP3[[#This Row],[COSTO ]]/MaestraLP3[[#This Row],[COSTO OCT]]-1),0)</f>
        <v>0</v>
      </c>
      <c r="T152" s="55" t="s">
        <v>194</v>
      </c>
      <c r="U152" s="55" t="s">
        <v>194</v>
      </c>
      <c r="V152" s="54">
        <f>+VLOOKUP(MaestraLP3[[#This Row],[-]],'[1]BD MES'!$A:$N,14,0)</f>
        <v>32002.670000000002</v>
      </c>
      <c r="W152" s="54">
        <v>37263.599999999999</v>
      </c>
      <c r="X152" s="56">
        <f>+(MaestraLP3[[#This Row],[COSTO ]]-MaestraLP3[[#This Row],[COSTO OCT AL 27-10]])/MaestraLP3[[#This Row],[COSTO OCT AL 27-10]]</f>
        <v>0.16439034618049045</v>
      </c>
      <c r="Y152" s="57" t="str">
        <f>++IF(Q152="HASTA AGOTAR STOCK","HASTA AGOTAR STOCK",IF(MaestraLP3[[#This Row],[PRECIO OCT]]=0,"NO PARA LP",IF(MaestraLP3[[#This Row],[PRECIO OCT]]=0,"INCORPORACIÓN",IF(AA152=0,"MANTIENE",IF(AA152&lt;0,"BAJA",IF(AA152&gt;0,"ALZA",""))))))</f>
        <v>MANTIENE</v>
      </c>
      <c r="Z152" s="54">
        <v>48604.150800000003</v>
      </c>
      <c r="AA152" s="40">
        <f>IF(Z152=0,"INDICAR PRECIO VTA",Z152-MaestraLP3[[#This Row],[PRECIO OCT]])</f>
        <v>0</v>
      </c>
      <c r="AB152" s="56">
        <f t="shared" si="2"/>
        <v>0.23332473900562425</v>
      </c>
      <c r="AC152" s="58">
        <f>IFERROR(MaestraLP3[[#This Row],[PRECIO]]*MaestraLP3[[#This Row],[%MG UMV]],0)</f>
        <v>11340.550800000005</v>
      </c>
      <c r="AD152" s="59">
        <v>10.199999999999999</v>
      </c>
      <c r="AE152" s="54">
        <f>IFERROR(MaestraLP3[[#This Row],[MARGEN UNITARIO]]/MaestraLP3[[#This Row],[Peso Neto UMV (KG)]],0)</f>
        <v>1111.8187058823535</v>
      </c>
      <c r="AF152" s="38" t="s">
        <v>50</v>
      </c>
      <c r="AG152" s="38">
        <v>1</v>
      </c>
      <c r="AH152" s="56">
        <v>0.05</v>
      </c>
      <c r="AI152" s="56">
        <v>7.0000000000000007E-2</v>
      </c>
      <c r="AJ152" s="38"/>
      <c r="AK152" s="38" t="s">
        <v>50</v>
      </c>
    </row>
    <row r="153" spans="1:37" x14ac:dyDescent="0.35">
      <c r="A153" s="38" t="s">
        <v>191</v>
      </c>
      <c r="B153" s="38">
        <v>104547030</v>
      </c>
      <c r="C153" s="38" t="str">
        <f>+MaestraLP3[[#This Row],[CÓDIGO]]&amp;MaestraLP3[[#Headers],[-]]&amp;MaestraLP3[[#This Row],[UMV]]</f>
        <v>104547030-C24</v>
      </c>
      <c r="D153" s="45" t="str">
        <f>+MaestraLP3[[#This Row],[CÓDIGO]]&amp;MaestraLP3[[#Headers],[FS00]]</f>
        <v>104547030FS00</v>
      </c>
      <c r="E153" s="38" t="s">
        <v>95</v>
      </c>
      <c r="F153" s="38" t="s">
        <v>96</v>
      </c>
      <c r="G153" s="38" t="s">
        <v>97</v>
      </c>
      <c r="H153" s="38" t="s">
        <v>98</v>
      </c>
      <c r="I153" s="38" t="s">
        <v>297</v>
      </c>
      <c r="J153" s="44" t="s">
        <v>288</v>
      </c>
      <c r="K153" s="45" t="s">
        <v>44</v>
      </c>
      <c r="L153" s="38"/>
      <c r="M153" s="38" t="str">
        <f>VLOOKUP(MaestraLP3[[#This Row],[UMV]],VALIDACIONES!J:L,3,0)</f>
        <v>Caja 24 Unidades</v>
      </c>
      <c r="N153" s="38" t="s">
        <v>45</v>
      </c>
      <c r="O153" s="38" t="s">
        <v>46</v>
      </c>
      <c r="P153" s="54">
        <v>28800</v>
      </c>
      <c r="Q153" s="38" t="s">
        <v>62</v>
      </c>
      <c r="R153" s="55">
        <v>44000</v>
      </c>
      <c r="S153" s="56">
        <f>IFERROR((MaestraLP3[[#This Row],[COSTO ]]/MaestraLP3[[#This Row],[COSTO OCT]]-1),0)</f>
        <v>0</v>
      </c>
      <c r="T153" s="55" t="s">
        <v>194</v>
      </c>
      <c r="U153" s="55" t="s">
        <v>194</v>
      </c>
      <c r="V153" s="54">
        <f>+VLOOKUP(MaestraLP3[[#This Row],[-]],'[1]BD MES'!$A:$N,14,0)</f>
        <v>28800</v>
      </c>
      <c r="W153" s="54">
        <v>28800</v>
      </c>
      <c r="X153" s="56">
        <f>+(MaestraLP3[[#This Row],[COSTO ]]-MaestraLP3[[#This Row],[COSTO OCT AL 27-10]])/MaestraLP3[[#This Row],[COSTO OCT AL 27-10]]</f>
        <v>0</v>
      </c>
      <c r="Y153" s="57" t="str">
        <f>++IF(Q153="HASTA AGOTAR STOCK","HASTA AGOTAR STOCK",IF(MaestraLP3[[#This Row],[PRECIO OCT]]=0,"NO PARA LP",IF(MaestraLP3[[#This Row],[PRECIO OCT]]=0,"INCORPORACIÓN",IF(AA153=0,"MANTIENE",IF(AA153&lt;0,"BAJA",IF(AA153&gt;0,"ALZA",""))))))</f>
        <v>MANTIENE</v>
      </c>
      <c r="Z153" s="54">
        <v>44000</v>
      </c>
      <c r="AA153" s="40">
        <f>IF(Z153=0,"INDICAR PRECIO VTA",Z153-MaestraLP3[[#This Row],[PRECIO OCT]])</f>
        <v>0</v>
      </c>
      <c r="AB153" s="56">
        <f t="shared" si="2"/>
        <v>0.34545454545454546</v>
      </c>
      <c r="AC153" s="58">
        <f>IFERROR(MaestraLP3[[#This Row],[PRECIO]]*MaestraLP3[[#This Row],[%MG UMV]],0)</f>
        <v>15200</v>
      </c>
      <c r="AD153" s="59">
        <v>9.6</v>
      </c>
      <c r="AE153" s="54">
        <f>IFERROR(MaestraLP3[[#This Row],[MARGEN UNITARIO]]/MaestraLP3[[#This Row],[Peso Neto UMV (KG)]],0)</f>
        <v>1583.3333333333335</v>
      </c>
      <c r="AF153" s="38" t="s">
        <v>50</v>
      </c>
      <c r="AG153" s="38">
        <v>1</v>
      </c>
      <c r="AH153" s="56">
        <v>0.12</v>
      </c>
      <c r="AI153" s="56">
        <v>0.12</v>
      </c>
      <c r="AJ153" s="38" t="s">
        <v>50</v>
      </c>
      <c r="AK153" s="38" t="s">
        <v>50</v>
      </c>
    </row>
    <row r="154" spans="1:37" x14ac:dyDescent="0.35">
      <c r="A154" s="38" t="s">
        <v>191</v>
      </c>
      <c r="B154" s="38">
        <v>104300050</v>
      </c>
      <c r="C154" s="38" t="str">
        <f>+MaestraLP3[[#This Row],[CÓDIGO]]&amp;MaestraLP3[[#Headers],[-]]&amp;MaestraLP3[[#This Row],[UMV]]</f>
        <v>104300050-C05</v>
      </c>
      <c r="D154" s="45" t="str">
        <f>+MaestraLP3[[#This Row],[CÓDIGO]]&amp;MaestraLP3[[#Headers],[FS00]]</f>
        <v>104300050FS00</v>
      </c>
      <c r="E154" s="38" t="s">
        <v>95</v>
      </c>
      <c r="F154" s="38" t="s">
        <v>103</v>
      </c>
      <c r="G154" s="38" t="s">
        <v>298</v>
      </c>
      <c r="H154" s="38" t="s">
        <v>285</v>
      </c>
      <c r="I154" s="38" t="s">
        <v>299</v>
      </c>
      <c r="J154" s="44" t="s">
        <v>300</v>
      </c>
      <c r="K154" s="45" t="s">
        <v>300</v>
      </c>
      <c r="L154" s="38"/>
      <c r="M154" s="38" t="str">
        <f>VLOOKUP(MaestraLP3[[#This Row],[UMV]],VALIDACIONES!J:L,3,0)</f>
        <v>Caja 5 Unidades</v>
      </c>
      <c r="N154" s="38" t="s">
        <v>71</v>
      </c>
      <c r="O154" s="38" t="s">
        <v>46</v>
      </c>
      <c r="P154" s="54">
        <v>36701.67</v>
      </c>
      <c r="Q154" s="38" t="s">
        <v>47</v>
      </c>
      <c r="R154" s="54">
        <v>46000</v>
      </c>
      <c r="S154" s="56">
        <f>IFERROR((MaestraLP3[[#This Row],[COSTO ]]/MaestraLP3[[#This Row],[COSTO OCT]]-1),0)</f>
        <v>0</v>
      </c>
      <c r="T154" s="55" t="s">
        <v>194</v>
      </c>
      <c r="U154" s="55" t="s">
        <v>194</v>
      </c>
      <c r="V154" s="54">
        <f>+VLOOKUP(MaestraLP3[[#This Row],[-]],'[1]BD MES'!$A:$N,14,0)</f>
        <v>36701.67</v>
      </c>
      <c r="W154" s="54">
        <v>36701.67</v>
      </c>
      <c r="X154" s="56">
        <f>+(MaestraLP3[[#This Row],[COSTO ]]-MaestraLP3[[#This Row],[COSTO OCT AL 27-10]])/MaestraLP3[[#This Row],[COSTO OCT AL 27-10]]</f>
        <v>0</v>
      </c>
      <c r="Y154" s="57" t="str">
        <f>++IF(Q154="HASTA AGOTAR STOCK","HASTA AGOTAR STOCK",IF(MaestraLP3[[#This Row],[PRECIO OCT]]=0,"NO PARA LP",IF(MaestraLP3[[#This Row],[PRECIO OCT]]=0,"INCORPORACIÓN",IF(AA154=0,"MANTIENE",IF(AA154&lt;0,"BAJA",IF(AA154&gt;0,"ALZA",""))))))</f>
        <v>MANTIENE</v>
      </c>
      <c r="Z154" s="54">
        <v>46000</v>
      </c>
      <c r="AA154" s="40">
        <f>IF(Z154=0,"INDICAR PRECIO VTA",Z154-MaestraLP3[[#This Row],[PRECIO OCT]])</f>
        <v>0</v>
      </c>
      <c r="AB154" s="56">
        <f t="shared" si="2"/>
        <v>0.2021376086956522</v>
      </c>
      <c r="AC154" s="58">
        <f>IFERROR(MaestraLP3[[#This Row],[PRECIO]]*MaestraLP3[[#This Row],[%MG UMV]],0)</f>
        <v>9298.3300000000017</v>
      </c>
      <c r="AD154" s="59">
        <v>10</v>
      </c>
      <c r="AE154" s="54">
        <f>IFERROR(MaestraLP3[[#This Row],[MARGEN UNITARIO]]/MaestraLP3[[#This Row],[Peso Neto UMV (KG)]],0)</f>
        <v>929.8330000000002</v>
      </c>
      <c r="AF154" s="61" t="s">
        <v>50</v>
      </c>
      <c r="AG154" s="38">
        <v>1</v>
      </c>
      <c r="AH154" s="56">
        <v>0.4</v>
      </c>
      <c r="AI154" s="56">
        <v>0.4</v>
      </c>
      <c r="AJ154" s="38"/>
      <c r="AK154" s="38" t="s">
        <v>50</v>
      </c>
    </row>
    <row r="155" spans="1:37" x14ac:dyDescent="0.35">
      <c r="A155" s="38" t="s">
        <v>191</v>
      </c>
      <c r="B155" s="38">
        <v>104300450</v>
      </c>
      <c r="C155" s="38" t="str">
        <f>+MaestraLP3[[#This Row],[CÓDIGO]]&amp;MaestraLP3[[#Headers],[-]]&amp;MaestraLP3[[#This Row],[UMV]]</f>
        <v>104300450-C04</v>
      </c>
      <c r="D155" s="45" t="str">
        <f>+MaestraLP3[[#This Row],[CÓDIGO]]&amp;MaestraLP3[[#Headers],[FS00]]</f>
        <v>104300450FS00</v>
      </c>
      <c r="E155" s="38" t="s">
        <v>95</v>
      </c>
      <c r="F155" s="38" t="s">
        <v>103</v>
      </c>
      <c r="G155" s="38" t="s">
        <v>298</v>
      </c>
      <c r="H155" s="38" t="s">
        <v>285</v>
      </c>
      <c r="I155" s="38" t="s">
        <v>301</v>
      </c>
      <c r="J155" s="44" t="s">
        <v>209</v>
      </c>
      <c r="K155" s="45" t="s">
        <v>44</v>
      </c>
      <c r="L155" s="38"/>
      <c r="M155" s="38" t="str">
        <f>VLOOKUP(MaestraLP3[[#This Row],[UMV]],VALIDACIONES!J:L,3,0)</f>
        <v>Caja 4 Unidades</v>
      </c>
      <c r="N155" s="38" t="s">
        <v>71</v>
      </c>
      <c r="O155" s="38" t="s">
        <v>46</v>
      </c>
      <c r="P155" s="54">
        <v>32760</v>
      </c>
      <c r="Q155" s="38" t="s">
        <v>47</v>
      </c>
      <c r="R155" s="54">
        <v>45000</v>
      </c>
      <c r="S155" s="56">
        <f>IFERROR((MaestraLP3[[#This Row],[COSTO ]]/MaestraLP3[[#This Row],[COSTO OCT]]-1),0)</f>
        <v>0</v>
      </c>
      <c r="T155" s="55" t="s">
        <v>194</v>
      </c>
      <c r="U155" s="55" t="s">
        <v>194</v>
      </c>
      <c r="V155" s="54">
        <f>+VLOOKUP(MaestraLP3[[#This Row],[-]],'[1]BD MES'!$A:$N,14,0)</f>
        <v>32760</v>
      </c>
      <c r="W155" s="54">
        <v>32760</v>
      </c>
      <c r="X155" s="56">
        <f>+(MaestraLP3[[#This Row],[COSTO ]]-MaestraLP3[[#This Row],[COSTO OCT AL 27-10]])/MaestraLP3[[#This Row],[COSTO OCT AL 27-10]]</f>
        <v>0</v>
      </c>
      <c r="Y155" s="57" t="str">
        <f>++IF(Q155="HASTA AGOTAR STOCK","HASTA AGOTAR STOCK",IF(MaestraLP3[[#This Row],[PRECIO OCT]]=0,"NO PARA LP",IF(MaestraLP3[[#This Row],[PRECIO OCT]]=0,"INCORPORACIÓN",IF(AA155=0,"MANTIENE",IF(AA155&lt;0,"BAJA",IF(AA155&gt;0,"ALZA",""))))))</f>
        <v>MANTIENE</v>
      </c>
      <c r="Z155" s="54">
        <v>45000</v>
      </c>
      <c r="AA155" s="40">
        <f>IF(Z155=0,"INDICAR PRECIO VTA",Z155-MaestraLP3[[#This Row],[PRECIO OCT]])</f>
        <v>0</v>
      </c>
      <c r="AB155" s="56">
        <f t="shared" si="2"/>
        <v>0.27200000000000002</v>
      </c>
      <c r="AC155" s="58">
        <f>IFERROR(MaestraLP3[[#This Row],[PRECIO]]*MaestraLP3[[#This Row],[%MG UMV]],0)</f>
        <v>12240</v>
      </c>
      <c r="AD155" s="59">
        <v>10</v>
      </c>
      <c r="AE155" s="54">
        <f>IFERROR(MaestraLP3[[#This Row],[MARGEN UNITARIO]]/MaestraLP3[[#This Row],[Peso Neto UMV (KG)]],0)</f>
        <v>1224</v>
      </c>
      <c r="AF155" s="38" t="s">
        <v>50</v>
      </c>
      <c r="AG155" s="38">
        <v>1</v>
      </c>
      <c r="AH155" s="56">
        <v>0.4</v>
      </c>
      <c r="AI155" s="56">
        <v>0.4</v>
      </c>
      <c r="AJ155" s="38"/>
      <c r="AK155" s="38" t="s">
        <v>50</v>
      </c>
    </row>
    <row r="156" spans="1:37" x14ac:dyDescent="0.35">
      <c r="A156" s="38" t="s">
        <v>191</v>
      </c>
      <c r="B156" s="38">
        <v>104538050</v>
      </c>
      <c r="C156" s="38" t="str">
        <f>+MaestraLP3[[#This Row],[CÓDIGO]]&amp;MaestraLP3[[#Headers],[-]]&amp;MaestraLP3[[#This Row],[UMV]]</f>
        <v>104538050-C10</v>
      </c>
      <c r="D156" s="45" t="str">
        <f>+MaestraLP3[[#This Row],[CÓDIGO]]&amp;MaestraLP3[[#Headers],[FS00]]</f>
        <v>104538050FS00</v>
      </c>
      <c r="E156" s="38" t="s">
        <v>95</v>
      </c>
      <c r="F156" s="38" t="s">
        <v>103</v>
      </c>
      <c r="G156" s="38" t="s">
        <v>298</v>
      </c>
      <c r="H156" s="38" t="s">
        <v>302</v>
      </c>
      <c r="I156" s="38" t="s">
        <v>303</v>
      </c>
      <c r="J156" s="44" t="s">
        <v>61</v>
      </c>
      <c r="K156" s="45" t="s">
        <v>44</v>
      </c>
      <c r="L156" s="38"/>
      <c r="M156" s="38" t="str">
        <f>VLOOKUP(MaestraLP3[[#This Row],[UMV]],VALIDACIONES!J:L,3,0)</f>
        <v>Caja 10 Unidades</v>
      </c>
      <c r="N156" s="38" t="s">
        <v>71</v>
      </c>
      <c r="O156" s="38" t="s">
        <v>46</v>
      </c>
      <c r="P156" s="54">
        <v>33000</v>
      </c>
      <c r="Q156" s="38" t="s">
        <v>73</v>
      </c>
      <c r="R156" s="55">
        <v>0</v>
      </c>
      <c r="S156" s="56">
        <f>IFERROR((MaestraLP3[[#This Row],[COSTO ]]/MaestraLP3[[#This Row],[COSTO OCT]]-1),0)</f>
        <v>0</v>
      </c>
      <c r="T156" s="55" t="s">
        <v>194</v>
      </c>
      <c r="U156" s="55" t="s">
        <v>194</v>
      </c>
      <c r="V156" s="54">
        <f>+VLOOKUP(MaestraLP3[[#This Row],[-]],'[1]BD MES'!$A:$N,14,0)</f>
        <v>33000</v>
      </c>
      <c r="W156" s="54">
        <v>33000</v>
      </c>
      <c r="X156" s="56">
        <f>+(MaestraLP3[[#This Row],[COSTO ]]-MaestraLP3[[#This Row],[COSTO OCT AL 27-10]])/MaestraLP3[[#This Row],[COSTO OCT AL 27-10]]</f>
        <v>0</v>
      </c>
      <c r="Y156" s="57" t="str">
        <f>++IF(Q156="HASTA AGOTAR STOCK","HASTA AGOTAR STOCK",IF(MaestraLP3[[#This Row],[PRECIO OCT]]=0,"NO PARA LP",IF(MaestraLP3[[#This Row],[PRECIO OCT]]=0,"INCORPORACIÓN",IF(AA156=0,"MANTIENE",IF(AA156&lt;0,"BAJA",IF(AA156&gt;0,"ALZA",""))))))</f>
        <v>NO PARA LP</v>
      </c>
      <c r="Z156" s="54">
        <v>48900</v>
      </c>
      <c r="AA156" s="40">
        <f>IF(Z156=0,"INDICAR PRECIO VTA",Z156-MaestraLP3[[#This Row],[PRECIO OCT]])</f>
        <v>48900</v>
      </c>
      <c r="AB156" s="56">
        <f t="shared" si="2"/>
        <v>0.32515337423312884</v>
      </c>
      <c r="AC156" s="58">
        <f>IFERROR(MaestraLP3[[#This Row],[PRECIO]]*MaestraLP3[[#This Row],[%MG UMV]],0)</f>
        <v>15900</v>
      </c>
      <c r="AD156" s="59">
        <v>10</v>
      </c>
      <c r="AE156" s="54">
        <f>IFERROR(MaestraLP3[[#This Row],[MARGEN UNITARIO]]/MaestraLP3[[#This Row],[Peso Neto UMV (KG)]],0)</f>
        <v>1590</v>
      </c>
      <c r="AF156" s="38" t="s">
        <v>50</v>
      </c>
      <c r="AG156" s="38">
        <v>1</v>
      </c>
      <c r="AH156" s="56">
        <v>0</v>
      </c>
      <c r="AI156" s="56">
        <v>0</v>
      </c>
      <c r="AJ156" s="38"/>
      <c r="AK156" s="38" t="s">
        <v>50</v>
      </c>
    </row>
    <row r="157" spans="1:37" x14ac:dyDescent="0.35">
      <c r="A157" s="38" t="s">
        <v>191</v>
      </c>
      <c r="B157" s="38">
        <v>104538040</v>
      </c>
      <c r="C157" s="38" t="str">
        <f>+MaestraLP3[[#This Row],[CÓDIGO]]&amp;MaestraLP3[[#Headers],[-]]&amp;MaestraLP3[[#This Row],[UMV]]</f>
        <v>104538040-C10</v>
      </c>
      <c r="D157" s="45" t="str">
        <f>+MaestraLP3[[#This Row],[CÓDIGO]]&amp;MaestraLP3[[#Headers],[FS00]]</f>
        <v>104538040FS00</v>
      </c>
      <c r="E157" s="38" t="s">
        <v>95</v>
      </c>
      <c r="F157" s="38" t="s">
        <v>103</v>
      </c>
      <c r="G157" s="38" t="s">
        <v>298</v>
      </c>
      <c r="H157" s="38" t="s">
        <v>302</v>
      </c>
      <c r="I157" s="38" t="s">
        <v>304</v>
      </c>
      <c r="J157" s="44" t="s">
        <v>61</v>
      </c>
      <c r="K157" s="45" t="s">
        <v>44</v>
      </c>
      <c r="L157" s="38"/>
      <c r="M157" s="38" t="str">
        <f>VLOOKUP(MaestraLP3[[#This Row],[UMV]],VALIDACIONES!J:L,3,0)</f>
        <v>Caja 10 Unidades</v>
      </c>
      <c r="N157" s="38" t="s">
        <v>71</v>
      </c>
      <c r="O157" s="38" t="s">
        <v>46</v>
      </c>
      <c r="P157" s="54">
        <v>33160</v>
      </c>
      <c r="Q157" s="38" t="s">
        <v>73</v>
      </c>
      <c r="R157" s="55">
        <v>0</v>
      </c>
      <c r="S157" s="56">
        <f>IFERROR((MaestraLP3[[#This Row],[COSTO ]]/MaestraLP3[[#This Row],[COSTO OCT]]-1),0)</f>
        <v>0</v>
      </c>
      <c r="T157" s="55" t="s">
        <v>194</v>
      </c>
      <c r="U157" s="55" t="s">
        <v>194</v>
      </c>
      <c r="V157" s="54">
        <f>+VLOOKUP(MaestraLP3[[#This Row],[-]],'[1]BD MES'!$A:$N,14,0)</f>
        <v>33160</v>
      </c>
      <c r="W157" s="54">
        <v>33160</v>
      </c>
      <c r="X157" s="56">
        <f>+(MaestraLP3[[#This Row],[COSTO ]]-MaestraLP3[[#This Row],[COSTO OCT AL 27-10]])/MaestraLP3[[#This Row],[COSTO OCT AL 27-10]]</f>
        <v>0</v>
      </c>
      <c r="Y157" s="57" t="str">
        <f>++IF(Q157="HASTA AGOTAR STOCK","HASTA AGOTAR STOCK",IF(MaestraLP3[[#This Row],[PRECIO OCT]]=0,"NO PARA LP",IF(MaestraLP3[[#This Row],[PRECIO OCT]]=0,"INCORPORACIÓN",IF(AA157=0,"MANTIENE",IF(AA157&lt;0,"BAJA",IF(AA157&gt;0,"ALZA",""))))))</f>
        <v>NO PARA LP</v>
      </c>
      <c r="Z157" s="54">
        <v>56800</v>
      </c>
      <c r="AA157" s="40">
        <f>IF(Z157=0,"INDICAR PRECIO VTA",Z157-MaestraLP3[[#This Row],[PRECIO OCT]])</f>
        <v>56800</v>
      </c>
      <c r="AB157" s="56">
        <f t="shared" si="2"/>
        <v>0.41619718309859155</v>
      </c>
      <c r="AC157" s="58">
        <f>IFERROR(MaestraLP3[[#This Row],[PRECIO]]*MaestraLP3[[#This Row],[%MG UMV]],0)</f>
        <v>23640</v>
      </c>
      <c r="AD157" s="59">
        <v>10</v>
      </c>
      <c r="AE157" s="54">
        <f>IFERROR(MaestraLP3[[#This Row],[MARGEN UNITARIO]]/MaestraLP3[[#This Row],[Peso Neto UMV (KG)]],0)</f>
        <v>2364</v>
      </c>
      <c r="AF157" s="38" t="s">
        <v>50</v>
      </c>
      <c r="AG157" s="38">
        <v>1</v>
      </c>
      <c r="AH157" s="56">
        <v>0</v>
      </c>
      <c r="AI157" s="56">
        <v>0</v>
      </c>
      <c r="AJ157" s="38"/>
      <c r="AK157" s="38" t="s">
        <v>50</v>
      </c>
    </row>
    <row r="158" spans="1:37" x14ac:dyDescent="0.35">
      <c r="A158" s="38" t="s">
        <v>191</v>
      </c>
      <c r="B158" s="38">
        <v>104538030</v>
      </c>
      <c r="C158" s="38" t="str">
        <f>+MaestraLP3[[#This Row],[CÓDIGO]]&amp;MaestraLP3[[#Headers],[-]]&amp;MaestraLP3[[#This Row],[UMV]]</f>
        <v>104538030-C10</v>
      </c>
      <c r="D158" s="45" t="str">
        <f>+MaestraLP3[[#This Row],[CÓDIGO]]&amp;MaestraLP3[[#Headers],[FS00]]</f>
        <v>104538030FS00</v>
      </c>
      <c r="E158" s="38" t="s">
        <v>95</v>
      </c>
      <c r="F158" s="38" t="s">
        <v>103</v>
      </c>
      <c r="G158" s="38" t="s">
        <v>298</v>
      </c>
      <c r="H158" s="38" t="s">
        <v>302</v>
      </c>
      <c r="I158" s="38" t="s">
        <v>305</v>
      </c>
      <c r="J158" s="44" t="s">
        <v>61</v>
      </c>
      <c r="K158" s="45" t="s">
        <v>44</v>
      </c>
      <c r="L158" s="38"/>
      <c r="M158" s="38" t="str">
        <f>VLOOKUP(MaestraLP3[[#This Row],[UMV]],VALIDACIONES!J:L,3,0)</f>
        <v>Caja 10 Unidades</v>
      </c>
      <c r="N158" s="38" t="s">
        <v>71</v>
      </c>
      <c r="O158" s="38" t="s">
        <v>46</v>
      </c>
      <c r="P158" s="54">
        <v>18000</v>
      </c>
      <c r="Q158" s="38" t="s">
        <v>73</v>
      </c>
      <c r="R158" s="55">
        <v>0</v>
      </c>
      <c r="S158" s="56">
        <f>IFERROR((MaestraLP3[[#This Row],[COSTO ]]/MaestraLP3[[#This Row],[COSTO OCT]]-1),0)</f>
        <v>0</v>
      </c>
      <c r="T158" s="55" t="s">
        <v>194</v>
      </c>
      <c r="U158" s="55" t="s">
        <v>194</v>
      </c>
      <c r="V158" s="54">
        <f>+VLOOKUP(MaestraLP3[[#This Row],[-]],'[1]BD MES'!$A:$N,14,0)</f>
        <v>18000</v>
      </c>
      <c r="W158" s="54">
        <v>18000</v>
      </c>
      <c r="X158" s="56">
        <f>+(MaestraLP3[[#This Row],[COSTO ]]-MaestraLP3[[#This Row],[COSTO OCT AL 27-10]])/MaestraLP3[[#This Row],[COSTO OCT AL 27-10]]</f>
        <v>0</v>
      </c>
      <c r="Y158" s="57" t="str">
        <f>++IF(Q158="HASTA AGOTAR STOCK","HASTA AGOTAR STOCK",IF(MaestraLP3[[#This Row],[PRECIO OCT]]=0,"NO PARA LP",IF(MaestraLP3[[#This Row],[PRECIO OCT]]=0,"INCORPORACIÓN",IF(AA158=0,"MANTIENE",IF(AA158&lt;0,"BAJA",IF(AA158&gt;0,"ALZA",""))))))</f>
        <v>NO PARA LP</v>
      </c>
      <c r="Z158" s="54">
        <v>30500</v>
      </c>
      <c r="AA158" s="40">
        <f>IF(Z158=0,"INDICAR PRECIO VTA",Z158-MaestraLP3[[#This Row],[PRECIO OCT]])</f>
        <v>30500</v>
      </c>
      <c r="AB158" s="56">
        <f t="shared" si="2"/>
        <v>0.4098360655737705</v>
      </c>
      <c r="AC158" s="58">
        <f>IFERROR(MaestraLP3[[#This Row],[PRECIO]]*MaestraLP3[[#This Row],[%MG UMV]],0)</f>
        <v>12500</v>
      </c>
      <c r="AD158" s="59">
        <v>10</v>
      </c>
      <c r="AE158" s="54">
        <f>IFERROR(MaestraLP3[[#This Row],[MARGEN UNITARIO]]/MaestraLP3[[#This Row],[Peso Neto UMV (KG)]],0)</f>
        <v>1250</v>
      </c>
      <c r="AF158" s="38" t="s">
        <v>50</v>
      </c>
      <c r="AG158" s="38">
        <v>1</v>
      </c>
      <c r="AH158" s="56">
        <v>0</v>
      </c>
      <c r="AI158" s="56">
        <v>0</v>
      </c>
      <c r="AJ158" s="38"/>
      <c r="AK158" s="38" t="s">
        <v>50</v>
      </c>
    </row>
    <row r="159" spans="1:37" x14ac:dyDescent="0.35">
      <c r="A159" s="38" t="s">
        <v>191</v>
      </c>
      <c r="B159" s="38">
        <v>104537990</v>
      </c>
      <c r="C159" s="38" t="str">
        <f>+MaestraLP3[[#This Row],[CÓDIGO]]&amp;MaestraLP3[[#Headers],[-]]&amp;MaestraLP3[[#This Row],[UMV]]</f>
        <v>104537990-C10</v>
      </c>
      <c r="D159" s="45" t="str">
        <f>+MaestraLP3[[#This Row],[CÓDIGO]]&amp;MaestraLP3[[#Headers],[FS00]]</f>
        <v>104537990FS00</v>
      </c>
      <c r="E159" s="38" t="s">
        <v>95</v>
      </c>
      <c r="F159" s="38" t="s">
        <v>103</v>
      </c>
      <c r="G159" s="38" t="s">
        <v>298</v>
      </c>
      <c r="H159" s="38" t="s">
        <v>302</v>
      </c>
      <c r="I159" s="38" t="s">
        <v>306</v>
      </c>
      <c r="J159" s="44" t="s">
        <v>61</v>
      </c>
      <c r="K159" s="45" t="s">
        <v>44</v>
      </c>
      <c r="L159" s="38"/>
      <c r="M159" s="38" t="str">
        <f>VLOOKUP(MaestraLP3[[#This Row],[UMV]],VALIDACIONES!J:L,3,0)</f>
        <v>Caja 10 Unidades</v>
      </c>
      <c r="N159" s="38" t="s">
        <v>71</v>
      </c>
      <c r="O159" s="38" t="s">
        <v>46</v>
      </c>
      <c r="P159" s="54">
        <v>27500</v>
      </c>
      <c r="Q159" s="38" t="s">
        <v>73</v>
      </c>
      <c r="R159" s="55">
        <v>0</v>
      </c>
      <c r="S159" s="56">
        <f>IFERROR((MaestraLP3[[#This Row],[COSTO ]]/MaestraLP3[[#This Row],[COSTO OCT]]-1),0)</f>
        <v>0</v>
      </c>
      <c r="T159" s="55" t="s">
        <v>194</v>
      </c>
      <c r="U159" s="55" t="s">
        <v>194</v>
      </c>
      <c r="V159" s="54">
        <f>+VLOOKUP(MaestraLP3[[#This Row],[-]],'[1]BD MES'!$A:$N,14,0)</f>
        <v>27500</v>
      </c>
      <c r="W159" s="54">
        <v>27500</v>
      </c>
      <c r="X159" s="56">
        <f>+(MaestraLP3[[#This Row],[COSTO ]]-MaestraLP3[[#This Row],[COSTO OCT AL 27-10]])/MaestraLP3[[#This Row],[COSTO OCT AL 27-10]]</f>
        <v>0</v>
      </c>
      <c r="Y159" s="57" t="str">
        <f>++IF(Q159="HASTA AGOTAR STOCK","HASTA AGOTAR STOCK",IF(MaestraLP3[[#This Row],[PRECIO OCT]]=0,"NO PARA LP",IF(MaestraLP3[[#This Row],[PRECIO OCT]]=0,"INCORPORACIÓN",IF(AA159=0,"MANTIENE",IF(AA159&lt;0,"BAJA",IF(AA159&gt;0,"ALZA",""))))))</f>
        <v>NO PARA LP</v>
      </c>
      <c r="Z159" s="54">
        <v>41800</v>
      </c>
      <c r="AA159" s="40">
        <f>IF(Z159=0,"INDICAR PRECIO VTA",Z159-MaestraLP3[[#This Row],[PRECIO OCT]])</f>
        <v>41800</v>
      </c>
      <c r="AB159" s="56">
        <f t="shared" si="2"/>
        <v>0.34210526315789475</v>
      </c>
      <c r="AC159" s="58">
        <f>IFERROR(MaestraLP3[[#This Row],[PRECIO]]*MaestraLP3[[#This Row],[%MG UMV]],0)</f>
        <v>14300</v>
      </c>
      <c r="AD159" s="59">
        <v>10</v>
      </c>
      <c r="AE159" s="54">
        <f>IFERROR(MaestraLP3[[#This Row],[MARGEN UNITARIO]]/MaestraLP3[[#This Row],[Peso Neto UMV (KG)]],0)</f>
        <v>1430</v>
      </c>
      <c r="AF159" s="38" t="s">
        <v>50</v>
      </c>
      <c r="AG159" s="38">
        <v>1</v>
      </c>
      <c r="AH159" s="56">
        <v>0</v>
      </c>
      <c r="AI159" s="56">
        <v>0</v>
      </c>
      <c r="AJ159" s="38"/>
      <c r="AK159" s="38" t="s">
        <v>50</v>
      </c>
    </row>
    <row r="160" spans="1:37" x14ac:dyDescent="0.35">
      <c r="A160" s="38" t="s">
        <v>191</v>
      </c>
      <c r="B160" s="38">
        <v>104537980</v>
      </c>
      <c r="C160" s="38" t="str">
        <f>+MaestraLP3[[#This Row],[CÓDIGO]]&amp;MaestraLP3[[#Headers],[-]]&amp;MaestraLP3[[#This Row],[UMV]]</f>
        <v>104537980-C10</v>
      </c>
      <c r="D160" s="45" t="str">
        <f>+MaestraLP3[[#This Row],[CÓDIGO]]&amp;MaestraLP3[[#Headers],[FS00]]</f>
        <v>104537980FS00</v>
      </c>
      <c r="E160" s="38" t="s">
        <v>95</v>
      </c>
      <c r="F160" s="38" t="s">
        <v>103</v>
      </c>
      <c r="G160" s="38" t="s">
        <v>298</v>
      </c>
      <c r="H160" s="38" t="s">
        <v>302</v>
      </c>
      <c r="I160" s="38" t="s">
        <v>307</v>
      </c>
      <c r="J160" s="44" t="s">
        <v>61</v>
      </c>
      <c r="K160" s="45" t="s">
        <v>44</v>
      </c>
      <c r="L160" s="38"/>
      <c r="M160" s="38" t="str">
        <f>VLOOKUP(MaestraLP3[[#This Row],[UMV]],VALIDACIONES!J:L,3,0)</f>
        <v>Caja 10 Unidades</v>
      </c>
      <c r="N160" s="38" t="s">
        <v>71</v>
      </c>
      <c r="O160" s="38" t="s">
        <v>46</v>
      </c>
      <c r="P160" s="54">
        <v>33500</v>
      </c>
      <c r="Q160" s="38" t="s">
        <v>73</v>
      </c>
      <c r="R160" s="55">
        <v>0</v>
      </c>
      <c r="S160" s="56">
        <f>IFERROR((MaestraLP3[[#This Row],[COSTO ]]/MaestraLP3[[#This Row],[COSTO OCT]]-1),0)</f>
        <v>0</v>
      </c>
      <c r="T160" s="55" t="s">
        <v>194</v>
      </c>
      <c r="U160" s="55" t="s">
        <v>194</v>
      </c>
      <c r="V160" s="54">
        <f>+VLOOKUP(MaestraLP3[[#This Row],[-]],'[1]BD MES'!$A:$N,14,0)</f>
        <v>33500</v>
      </c>
      <c r="W160" s="54">
        <v>33500</v>
      </c>
      <c r="X160" s="56">
        <f>+(MaestraLP3[[#This Row],[COSTO ]]-MaestraLP3[[#This Row],[COSTO OCT AL 27-10]])/MaestraLP3[[#This Row],[COSTO OCT AL 27-10]]</f>
        <v>0</v>
      </c>
      <c r="Y160" s="57" t="str">
        <f>++IF(Q160="HASTA AGOTAR STOCK","HASTA AGOTAR STOCK",IF(MaestraLP3[[#This Row],[PRECIO OCT]]=0,"NO PARA LP",IF(MaestraLP3[[#This Row],[PRECIO OCT]]=0,"INCORPORACIÓN",IF(AA160=0,"MANTIENE",IF(AA160&lt;0,"BAJA",IF(AA160&gt;0,"ALZA",""))))))</f>
        <v>NO PARA LP</v>
      </c>
      <c r="Z160" s="54">
        <v>53000</v>
      </c>
      <c r="AA160" s="40">
        <f>IF(Z160=0,"INDICAR PRECIO VTA",Z160-MaestraLP3[[#This Row],[PRECIO OCT]])</f>
        <v>53000</v>
      </c>
      <c r="AB160" s="56">
        <f t="shared" si="2"/>
        <v>0.36792452830188677</v>
      </c>
      <c r="AC160" s="58">
        <f>IFERROR(MaestraLP3[[#This Row],[PRECIO]]*MaestraLP3[[#This Row],[%MG UMV]],0)</f>
        <v>19500</v>
      </c>
      <c r="AD160" s="59">
        <v>10</v>
      </c>
      <c r="AE160" s="54">
        <f>IFERROR(MaestraLP3[[#This Row],[MARGEN UNITARIO]]/MaestraLP3[[#This Row],[Peso Neto UMV (KG)]],0)</f>
        <v>1950</v>
      </c>
      <c r="AF160" s="38" t="s">
        <v>50</v>
      </c>
      <c r="AG160" s="38">
        <v>1</v>
      </c>
      <c r="AH160" s="56">
        <v>0</v>
      </c>
      <c r="AI160" s="56">
        <v>0</v>
      </c>
      <c r="AJ160" s="38"/>
      <c r="AK160" s="38" t="s">
        <v>50</v>
      </c>
    </row>
    <row r="161" spans="1:37" x14ac:dyDescent="0.35">
      <c r="A161" s="38" t="s">
        <v>191</v>
      </c>
      <c r="B161" s="38">
        <v>104538020</v>
      </c>
      <c r="C161" s="38" t="str">
        <f>+MaestraLP3[[#This Row],[CÓDIGO]]&amp;MaestraLP3[[#Headers],[-]]&amp;MaestraLP3[[#This Row],[UMV]]</f>
        <v>104538020-C10</v>
      </c>
      <c r="D161" s="45" t="str">
        <f>+MaestraLP3[[#This Row],[CÓDIGO]]&amp;MaestraLP3[[#Headers],[FS00]]</f>
        <v>104538020FS00</v>
      </c>
      <c r="E161" s="38" t="s">
        <v>95</v>
      </c>
      <c r="F161" s="38" t="s">
        <v>103</v>
      </c>
      <c r="G161" s="38" t="s">
        <v>298</v>
      </c>
      <c r="H161" s="38" t="s">
        <v>302</v>
      </c>
      <c r="I161" s="38" t="s">
        <v>308</v>
      </c>
      <c r="J161" s="44" t="s">
        <v>61</v>
      </c>
      <c r="K161" s="45" t="s">
        <v>44</v>
      </c>
      <c r="L161" s="38"/>
      <c r="M161" s="38" t="str">
        <f>VLOOKUP(MaestraLP3[[#This Row],[UMV]],VALIDACIONES!J:L,3,0)</f>
        <v>Caja 10 Unidades</v>
      </c>
      <c r="N161" s="38" t="s">
        <v>71</v>
      </c>
      <c r="O161" s="38" t="s">
        <v>46</v>
      </c>
      <c r="P161" s="54">
        <v>36000</v>
      </c>
      <c r="Q161" s="38" t="s">
        <v>73</v>
      </c>
      <c r="R161" s="55">
        <v>0</v>
      </c>
      <c r="S161" s="56">
        <f>IFERROR((MaestraLP3[[#This Row],[COSTO ]]/MaestraLP3[[#This Row],[COSTO OCT]]-1),0)</f>
        <v>0</v>
      </c>
      <c r="T161" s="55" t="s">
        <v>194</v>
      </c>
      <c r="U161" s="55" t="s">
        <v>194</v>
      </c>
      <c r="V161" s="54">
        <f>+VLOOKUP(MaestraLP3[[#This Row],[-]],'[1]BD MES'!$A:$N,14,0)</f>
        <v>36000</v>
      </c>
      <c r="W161" s="54">
        <v>36000</v>
      </c>
      <c r="X161" s="56">
        <f>+(MaestraLP3[[#This Row],[COSTO ]]-MaestraLP3[[#This Row],[COSTO OCT AL 27-10]])/MaestraLP3[[#This Row],[COSTO OCT AL 27-10]]</f>
        <v>0</v>
      </c>
      <c r="Y161" s="57" t="str">
        <f>++IF(Q161="HASTA AGOTAR STOCK","HASTA AGOTAR STOCK",IF(MaestraLP3[[#This Row],[PRECIO OCT]]=0,"NO PARA LP",IF(MaestraLP3[[#This Row],[PRECIO OCT]]=0,"INCORPORACIÓN",IF(AA161=0,"MANTIENE",IF(AA161&lt;0,"BAJA",IF(AA161&gt;0,"ALZA",""))))))</f>
        <v>NO PARA LP</v>
      </c>
      <c r="Z161" s="54">
        <v>57500</v>
      </c>
      <c r="AA161" s="40">
        <f>IF(Z161=0,"INDICAR PRECIO VTA",Z161-MaestraLP3[[#This Row],[PRECIO OCT]])</f>
        <v>57500</v>
      </c>
      <c r="AB161" s="56">
        <f t="shared" si="2"/>
        <v>0.37391304347826088</v>
      </c>
      <c r="AC161" s="58">
        <f>IFERROR(MaestraLP3[[#This Row],[PRECIO]]*MaestraLP3[[#This Row],[%MG UMV]],0)</f>
        <v>21500</v>
      </c>
      <c r="AD161" s="59">
        <v>10</v>
      </c>
      <c r="AE161" s="54">
        <f>IFERROR(MaestraLP3[[#This Row],[MARGEN UNITARIO]]/MaestraLP3[[#This Row],[Peso Neto UMV (KG)]],0)</f>
        <v>2150</v>
      </c>
      <c r="AF161" s="38" t="s">
        <v>50</v>
      </c>
      <c r="AG161" s="38">
        <v>1</v>
      </c>
      <c r="AH161" s="56">
        <v>0</v>
      </c>
      <c r="AI161" s="56">
        <v>0</v>
      </c>
      <c r="AJ161" s="38"/>
      <c r="AK161" s="38" t="s">
        <v>50</v>
      </c>
    </row>
    <row r="162" spans="1:37" x14ac:dyDescent="0.35">
      <c r="A162" s="38" t="s">
        <v>191</v>
      </c>
      <c r="B162" s="38">
        <v>104538010</v>
      </c>
      <c r="C162" s="38" t="str">
        <f>+MaestraLP3[[#This Row],[CÓDIGO]]&amp;MaestraLP3[[#Headers],[-]]&amp;MaestraLP3[[#This Row],[UMV]]</f>
        <v>104538010-C10</v>
      </c>
      <c r="D162" s="45" t="str">
        <f>+MaestraLP3[[#This Row],[CÓDIGO]]&amp;MaestraLP3[[#Headers],[FS00]]</f>
        <v>104538010FS00</v>
      </c>
      <c r="E162" s="38" t="s">
        <v>95</v>
      </c>
      <c r="F162" s="38" t="s">
        <v>103</v>
      </c>
      <c r="G162" s="38" t="s">
        <v>298</v>
      </c>
      <c r="H162" s="38" t="s">
        <v>302</v>
      </c>
      <c r="I162" s="38" t="s">
        <v>309</v>
      </c>
      <c r="J162" s="44" t="s">
        <v>61</v>
      </c>
      <c r="K162" s="45" t="s">
        <v>44</v>
      </c>
      <c r="L162" s="38"/>
      <c r="M162" s="38" t="str">
        <f>VLOOKUP(MaestraLP3[[#This Row],[UMV]],VALIDACIONES!J:L,3,0)</f>
        <v>Caja 10 Unidades</v>
      </c>
      <c r="N162" s="38" t="s">
        <v>71</v>
      </c>
      <c r="O162" s="38" t="s">
        <v>46</v>
      </c>
      <c r="P162" s="54">
        <v>21000</v>
      </c>
      <c r="Q162" s="38" t="s">
        <v>73</v>
      </c>
      <c r="R162" s="55">
        <v>0</v>
      </c>
      <c r="S162" s="56">
        <f>IFERROR((MaestraLP3[[#This Row],[COSTO ]]/MaestraLP3[[#This Row],[COSTO OCT]]-1),0)</f>
        <v>0</v>
      </c>
      <c r="T162" s="55" t="s">
        <v>194</v>
      </c>
      <c r="U162" s="55" t="s">
        <v>194</v>
      </c>
      <c r="V162" s="54">
        <f>+VLOOKUP(MaestraLP3[[#This Row],[-]],'[1]BD MES'!$A:$N,14,0)</f>
        <v>21000</v>
      </c>
      <c r="W162" s="54">
        <v>21000</v>
      </c>
      <c r="X162" s="56">
        <f>+(MaestraLP3[[#This Row],[COSTO ]]-MaestraLP3[[#This Row],[COSTO OCT AL 27-10]])/MaestraLP3[[#This Row],[COSTO OCT AL 27-10]]</f>
        <v>0</v>
      </c>
      <c r="Y162" s="57" t="str">
        <f>++IF(Q162="HASTA AGOTAR STOCK","HASTA AGOTAR STOCK",IF(MaestraLP3[[#This Row],[PRECIO OCT]]=0,"NO PARA LP",IF(MaestraLP3[[#This Row],[PRECIO OCT]]=0,"INCORPORACIÓN",IF(AA162=0,"MANTIENE",IF(AA162&lt;0,"BAJA",IF(AA162&gt;0,"ALZA",""))))))</f>
        <v>NO PARA LP</v>
      </c>
      <c r="Z162" s="54">
        <v>37300</v>
      </c>
      <c r="AA162" s="40">
        <f>IF(Z162=0,"INDICAR PRECIO VTA",Z162-MaestraLP3[[#This Row],[PRECIO OCT]])</f>
        <v>37300</v>
      </c>
      <c r="AB162" s="56">
        <f t="shared" si="2"/>
        <v>0.43699731903485256</v>
      </c>
      <c r="AC162" s="58">
        <f>IFERROR(MaestraLP3[[#This Row],[PRECIO]]*MaestraLP3[[#This Row],[%MG UMV]],0)</f>
        <v>16300</v>
      </c>
      <c r="AD162" s="59">
        <v>10</v>
      </c>
      <c r="AE162" s="54">
        <f>IFERROR(MaestraLP3[[#This Row],[MARGEN UNITARIO]]/MaestraLP3[[#This Row],[Peso Neto UMV (KG)]],0)</f>
        <v>1630</v>
      </c>
      <c r="AF162" s="38" t="s">
        <v>50</v>
      </c>
      <c r="AG162" s="38">
        <v>1</v>
      </c>
      <c r="AH162" s="56">
        <v>0</v>
      </c>
      <c r="AI162" s="56">
        <v>0</v>
      </c>
      <c r="AJ162" s="38"/>
      <c r="AK162" s="38" t="s">
        <v>50</v>
      </c>
    </row>
    <row r="163" spans="1:37" x14ac:dyDescent="0.35">
      <c r="A163" s="38" t="s">
        <v>191</v>
      </c>
      <c r="B163" s="38">
        <v>104542860</v>
      </c>
      <c r="C163" s="38" t="str">
        <f>+MaestraLP3[[#This Row],[CÓDIGO]]&amp;MaestraLP3[[#Headers],[-]]&amp;MaestraLP3[[#This Row],[UMV]]</f>
        <v>104542860-C04</v>
      </c>
      <c r="D163" s="45" t="str">
        <f>+MaestraLP3[[#This Row],[CÓDIGO]]&amp;MaestraLP3[[#Headers],[FS00]]</f>
        <v>104542860FS00</v>
      </c>
      <c r="E163" s="38" t="s">
        <v>95</v>
      </c>
      <c r="F163" s="38" t="s">
        <v>103</v>
      </c>
      <c r="G163" s="38" t="s">
        <v>298</v>
      </c>
      <c r="H163" s="38" t="s">
        <v>310</v>
      </c>
      <c r="I163" s="38" t="s">
        <v>311</v>
      </c>
      <c r="J163" s="44" t="s">
        <v>209</v>
      </c>
      <c r="K163" s="45" t="s">
        <v>44</v>
      </c>
      <c r="L163" s="38"/>
      <c r="M163" s="38" t="str">
        <f>VLOOKUP(MaestraLP3[[#This Row],[UMV]],VALIDACIONES!J:L,3,0)</f>
        <v>Caja 4 Unidades</v>
      </c>
      <c r="N163" s="38" t="s">
        <v>71</v>
      </c>
      <c r="O163" s="38" t="s">
        <v>72</v>
      </c>
      <c r="P163" s="54">
        <v>18148</v>
      </c>
      <c r="Q163" s="38" t="s">
        <v>47</v>
      </c>
      <c r="R163" s="54">
        <v>31300</v>
      </c>
      <c r="S163" s="56">
        <f>IFERROR((MaestraLP3[[#This Row],[COSTO ]]/MaestraLP3[[#This Row],[COSTO OCT]]-1),0)</f>
        <v>0</v>
      </c>
      <c r="T163" s="55" t="s">
        <v>194</v>
      </c>
      <c r="U163" s="55" t="s">
        <v>194</v>
      </c>
      <c r="V163" s="54">
        <f>+VLOOKUP(MaestraLP3[[#This Row],[-]],'[1]BD MES'!$A:$N,14,0)</f>
        <v>18148</v>
      </c>
      <c r="W163" s="54">
        <v>18148</v>
      </c>
      <c r="X163" s="56">
        <f>+(MaestraLP3[[#This Row],[COSTO ]]-MaestraLP3[[#This Row],[COSTO OCT AL 27-10]])/MaestraLP3[[#This Row],[COSTO OCT AL 27-10]]</f>
        <v>0</v>
      </c>
      <c r="Y163" s="57" t="str">
        <f>++IF(Q163="HASTA AGOTAR STOCK","HASTA AGOTAR STOCK",IF(MaestraLP3[[#This Row],[PRECIO OCT]]=0,"NO PARA LP",IF(MaestraLP3[[#This Row],[PRECIO OCT]]=0,"INCORPORACIÓN",IF(AA163=0,"MANTIENE",IF(AA163&lt;0,"BAJA",IF(AA163&gt;0,"ALZA",""))))))</f>
        <v>MANTIENE</v>
      </c>
      <c r="Z163" s="54">
        <v>31300</v>
      </c>
      <c r="AA163" s="40">
        <f>IF(Z163=0,"INDICAR PRECIO VTA",Z163-MaestraLP3[[#This Row],[PRECIO OCT]])</f>
        <v>0</v>
      </c>
      <c r="AB163" s="56">
        <f t="shared" si="2"/>
        <v>0.4201916932907348</v>
      </c>
      <c r="AC163" s="58">
        <f>IFERROR(MaestraLP3[[#This Row],[PRECIO]]*MaestraLP3[[#This Row],[%MG UMV]],0)</f>
        <v>13152</v>
      </c>
      <c r="AD163" s="59">
        <v>10</v>
      </c>
      <c r="AE163" s="54">
        <f>IFERROR(MaestraLP3[[#This Row],[MARGEN UNITARIO]]/MaestraLP3[[#This Row],[Peso Neto UMV (KG)]],0)</f>
        <v>1315.2</v>
      </c>
      <c r="AF163" s="61" t="s">
        <v>50</v>
      </c>
      <c r="AG163" s="38">
        <v>1</v>
      </c>
      <c r="AH163" s="56">
        <v>4.9999999999999996E-2</v>
      </c>
      <c r="AI163" s="56">
        <v>9.9999999999999992E-2</v>
      </c>
      <c r="AJ163" s="38"/>
      <c r="AK163" s="38" t="s">
        <v>50</v>
      </c>
    </row>
    <row r="164" spans="1:37" x14ac:dyDescent="0.35">
      <c r="A164" s="38" t="s">
        <v>191</v>
      </c>
      <c r="B164" s="38">
        <v>104544650</v>
      </c>
      <c r="C164" s="38" t="str">
        <f>+MaestraLP3[[#This Row],[CÓDIGO]]&amp;MaestraLP3[[#Headers],[-]]&amp;MaestraLP3[[#This Row],[UMV]]</f>
        <v>104544650-C10</v>
      </c>
      <c r="D164" s="45" t="str">
        <f>+MaestraLP3[[#This Row],[CÓDIGO]]&amp;MaestraLP3[[#Headers],[FS00]]</f>
        <v>104544650FS00</v>
      </c>
      <c r="E164" s="38" t="s">
        <v>95</v>
      </c>
      <c r="F164" s="38" t="s">
        <v>103</v>
      </c>
      <c r="G164" s="38" t="s">
        <v>298</v>
      </c>
      <c r="H164" s="38" t="s">
        <v>310</v>
      </c>
      <c r="I164" s="38" t="s">
        <v>312</v>
      </c>
      <c r="J164" s="44" t="s">
        <v>61</v>
      </c>
      <c r="K164" s="45" t="s">
        <v>44</v>
      </c>
      <c r="L164" s="38"/>
      <c r="M164" s="38" t="str">
        <f>VLOOKUP(MaestraLP3[[#This Row],[UMV]],VALIDACIONES!J:L,3,0)</f>
        <v>Caja 10 Unidades</v>
      </c>
      <c r="N164" s="38" t="s">
        <v>71</v>
      </c>
      <c r="O164" s="38" t="s">
        <v>72</v>
      </c>
      <c r="P164" s="54">
        <v>12290</v>
      </c>
      <c r="Q164" s="38" t="s">
        <v>47</v>
      </c>
      <c r="R164" s="54">
        <v>21000</v>
      </c>
      <c r="S164" s="56">
        <f>IFERROR((MaestraLP3[[#This Row],[COSTO ]]/MaestraLP3[[#This Row],[COSTO OCT]]-1),0)</f>
        <v>0</v>
      </c>
      <c r="T164" s="55" t="s">
        <v>194</v>
      </c>
      <c r="U164" s="55" t="s">
        <v>194</v>
      </c>
      <c r="V164" s="54">
        <f>+VLOOKUP(MaestraLP3[[#This Row],[-]],'[1]BD MES'!$A:$N,14,0)</f>
        <v>12290</v>
      </c>
      <c r="W164" s="54">
        <v>12290</v>
      </c>
      <c r="X164" s="56">
        <f>+(MaestraLP3[[#This Row],[COSTO ]]-MaestraLP3[[#This Row],[COSTO OCT AL 27-10]])/MaestraLP3[[#This Row],[COSTO OCT AL 27-10]]</f>
        <v>0</v>
      </c>
      <c r="Y164" s="57" t="str">
        <f>++IF(Q164="HASTA AGOTAR STOCK","HASTA AGOTAR STOCK",IF(MaestraLP3[[#This Row],[PRECIO OCT]]=0,"NO PARA LP",IF(MaestraLP3[[#This Row],[PRECIO OCT]]=0,"INCORPORACIÓN",IF(AA164=0,"MANTIENE",IF(AA164&lt;0,"BAJA",IF(AA164&gt;0,"ALZA",""))))))</f>
        <v>MANTIENE</v>
      </c>
      <c r="Z164" s="54">
        <v>21000</v>
      </c>
      <c r="AA164" s="40">
        <f>IF(Z164=0,"INDICAR PRECIO VTA",Z164-MaestraLP3[[#This Row],[PRECIO OCT]])</f>
        <v>0</v>
      </c>
      <c r="AB164" s="56">
        <f t="shared" si="2"/>
        <v>0.41476190476190478</v>
      </c>
      <c r="AC164" s="58">
        <f>IFERROR(MaestraLP3[[#This Row],[PRECIO]]*MaestraLP3[[#This Row],[%MG UMV]],0)</f>
        <v>8710</v>
      </c>
      <c r="AD164" s="59">
        <v>10</v>
      </c>
      <c r="AE164" s="54">
        <f>IFERROR(MaestraLP3[[#This Row],[MARGEN UNITARIO]]/MaestraLP3[[#This Row],[Peso Neto UMV (KG)]],0)</f>
        <v>871</v>
      </c>
      <c r="AF164" s="38" t="s">
        <v>50</v>
      </c>
      <c r="AG164" s="38">
        <v>1</v>
      </c>
      <c r="AH164" s="56">
        <v>0.4</v>
      </c>
      <c r="AI164" s="56">
        <v>0.4</v>
      </c>
      <c r="AJ164" s="38"/>
      <c r="AK164" s="38" t="s">
        <v>50</v>
      </c>
    </row>
    <row r="165" spans="1:37" x14ac:dyDescent="0.35">
      <c r="A165" s="38" t="s">
        <v>191</v>
      </c>
      <c r="B165" s="38">
        <v>104300530</v>
      </c>
      <c r="C165" s="38" t="str">
        <f>+MaestraLP3[[#This Row],[CÓDIGO]]&amp;MaestraLP3[[#Headers],[-]]&amp;MaestraLP3[[#This Row],[UMV]]</f>
        <v>104300530-C04</v>
      </c>
      <c r="D165" s="45" t="str">
        <f>+MaestraLP3[[#This Row],[CÓDIGO]]&amp;MaestraLP3[[#Headers],[FS00]]</f>
        <v>104300530FS00</v>
      </c>
      <c r="E165" s="38" t="s">
        <v>95</v>
      </c>
      <c r="F165" s="38" t="s">
        <v>103</v>
      </c>
      <c r="G165" s="38" t="s">
        <v>298</v>
      </c>
      <c r="H165" s="38" t="s">
        <v>310</v>
      </c>
      <c r="I165" s="38" t="s">
        <v>313</v>
      </c>
      <c r="J165" s="44" t="s">
        <v>209</v>
      </c>
      <c r="K165" s="45" t="s">
        <v>44</v>
      </c>
      <c r="L165" s="38"/>
      <c r="M165" s="38" t="str">
        <f>VLOOKUP(MaestraLP3[[#This Row],[UMV]],VALIDACIONES!J:L,3,0)</f>
        <v>Caja 4 Unidades</v>
      </c>
      <c r="N165" s="38" t="s">
        <v>71</v>
      </c>
      <c r="O165" s="38" t="s">
        <v>72</v>
      </c>
      <c r="P165" s="54">
        <v>12401.2</v>
      </c>
      <c r="Q165" s="38" t="s">
        <v>47</v>
      </c>
      <c r="R165" s="54">
        <v>20000</v>
      </c>
      <c r="S165" s="56">
        <f>IFERROR((MaestraLP3[[#This Row],[COSTO ]]/MaestraLP3[[#This Row],[COSTO OCT]]-1),0)</f>
        <v>0</v>
      </c>
      <c r="T165" s="55" t="s">
        <v>194</v>
      </c>
      <c r="U165" s="55" t="s">
        <v>194</v>
      </c>
      <c r="V165" s="54">
        <f>+VLOOKUP(MaestraLP3[[#This Row],[-]],'[1]BD MES'!$A:$N,14,0)</f>
        <v>12401.24</v>
      </c>
      <c r="W165" s="54">
        <v>12401.2</v>
      </c>
      <c r="X165" s="56">
        <f>+(MaestraLP3[[#This Row],[COSTO ]]-MaestraLP3[[#This Row],[COSTO OCT AL 27-10]])/MaestraLP3[[#This Row],[COSTO OCT AL 27-10]]</f>
        <v>-3.2254839031463084E-6</v>
      </c>
      <c r="Y165" s="57" t="str">
        <f>++IF(Q165="HASTA AGOTAR STOCK","HASTA AGOTAR STOCK",IF(MaestraLP3[[#This Row],[PRECIO OCT]]=0,"NO PARA LP",IF(MaestraLP3[[#This Row],[PRECIO OCT]]=0,"INCORPORACIÓN",IF(AA165=0,"MANTIENE",IF(AA165&lt;0,"BAJA",IF(AA165&gt;0,"ALZA",""))))))</f>
        <v>MANTIENE</v>
      </c>
      <c r="Z165" s="54">
        <v>20000</v>
      </c>
      <c r="AA165" s="40">
        <f>IF(Z165=0,"INDICAR PRECIO VTA",Z165-MaestraLP3[[#This Row],[PRECIO OCT]])</f>
        <v>0</v>
      </c>
      <c r="AB165" s="56">
        <f t="shared" si="2"/>
        <v>0.37993999999999994</v>
      </c>
      <c r="AC165" s="58">
        <f>IFERROR(MaestraLP3[[#This Row],[PRECIO]]*MaestraLP3[[#This Row],[%MG UMV]],0)</f>
        <v>7598.7999999999993</v>
      </c>
      <c r="AD165" s="59">
        <v>10</v>
      </c>
      <c r="AE165" s="54">
        <f>IFERROR(MaestraLP3[[#This Row],[MARGEN UNITARIO]]/MaestraLP3[[#This Row],[Peso Neto UMV (KG)]],0)</f>
        <v>759.87999999999988</v>
      </c>
      <c r="AF165" s="38" t="s">
        <v>50</v>
      </c>
      <c r="AG165" s="38">
        <v>1</v>
      </c>
      <c r="AH165" s="56">
        <v>0.18000000000000002</v>
      </c>
      <c r="AI165" s="56">
        <v>0.18000000000000002</v>
      </c>
      <c r="AJ165" s="38"/>
      <c r="AK165" s="38" t="s">
        <v>50</v>
      </c>
    </row>
    <row r="166" spans="1:37" x14ac:dyDescent="0.35">
      <c r="A166" s="38" t="s">
        <v>191</v>
      </c>
      <c r="B166" s="38">
        <v>104519690</v>
      </c>
      <c r="C166" s="38" t="str">
        <f>+MaestraLP3[[#This Row],[CÓDIGO]]&amp;MaestraLP3[[#Headers],[-]]&amp;MaestraLP3[[#This Row],[UMV]]</f>
        <v>104519690-C10</v>
      </c>
      <c r="D166" s="45" t="str">
        <f>+MaestraLP3[[#This Row],[CÓDIGO]]&amp;MaestraLP3[[#Headers],[FS00]]</f>
        <v>104519690FS00</v>
      </c>
      <c r="E166" s="38" t="s">
        <v>95</v>
      </c>
      <c r="F166" s="38" t="s">
        <v>103</v>
      </c>
      <c r="G166" s="38" t="s">
        <v>298</v>
      </c>
      <c r="H166" s="38" t="s">
        <v>98</v>
      </c>
      <c r="I166" s="38" t="s">
        <v>314</v>
      </c>
      <c r="J166" s="44" t="s">
        <v>61</v>
      </c>
      <c r="K166" s="45" t="s">
        <v>44</v>
      </c>
      <c r="L166" s="45" t="s">
        <v>44</v>
      </c>
      <c r="M166" s="38" t="str">
        <f>VLOOKUP(MaestraLP3[[#This Row],[UMV]],VALIDACIONES!J:L,3,0)</f>
        <v>Caja 10 Unidades</v>
      </c>
      <c r="N166" s="38" t="s">
        <v>71</v>
      </c>
      <c r="O166" s="38" t="s">
        <v>72</v>
      </c>
      <c r="P166" s="54">
        <v>16307</v>
      </c>
      <c r="Q166" s="38" t="s">
        <v>47</v>
      </c>
      <c r="R166" s="54">
        <v>24000</v>
      </c>
      <c r="S166" s="56">
        <f>IFERROR((MaestraLP3[[#This Row],[COSTO ]]/MaestraLP3[[#This Row],[COSTO OCT]]-1),0)</f>
        <v>0</v>
      </c>
      <c r="T166" s="55" t="s">
        <v>194</v>
      </c>
      <c r="U166" s="55" t="s">
        <v>194</v>
      </c>
      <c r="V166" s="54">
        <f>+VLOOKUP(MaestraLP3[[#This Row],[-]],'[1]BD MES'!$A:$N,14,0)</f>
        <v>16306.6</v>
      </c>
      <c r="W166" s="54">
        <v>16307</v>
      </c>
      <c r="X166" s="56">
        <f>+(MaestraLP3[[#This Row],[COSTO ]]-MaestraLP3[[#This Row],[COSTO OCT AL 27-10]])/MaestraLP3[[#This Row],[COSTO OCT AL 27-10]]</f>
        <v>2.4529944930251319E-5</v>
      </c>
      <c r="Y166" s="57" t="str">
        <f>++IF(Q166="HASTA AGOTAR STOCK","HASTA AGOTAR STOCK",IF(MaestraLP3[[#This Row],[PRECIO OCT]]=0,"NO PARA LP",IF(MaestraLP3[[#This Row],[PRECIO OCT]]=0,"INCORPORACIÓN",IF(AA166=0,"MANTIENE",IF(AA166&lt;0,"BAJA",IF(AA166&gt;0,"ALZA",""))))))</f>
        <v>MANTIENE</v>
      </c>
      <c r="Z166" s="54">
        <v>24000</v>
      </c>
      <c r="AA166" s="40">
        <f>IF(Z166=0,"INDICAR PRECIO VTA",Z166-MaestraLP3[[#This Row],[PRECIO OCT]])</f>
        <v>0</v>
      </c>
      <c r="AB166" s="56">
        <f t="shared" si="2"/>
        <v>0.32054166666666667</v>
      </c>
      <c r="AC166" s="58">
        <f>IFERROR(MaestraLP3[[#This Row],[PRECIO]]*MaestraLP3[[#This Row],[%MG UMV]],0)</f>
        <v>7693</v>
      </c>
      <c r="AD166" s="59">
        <v>10</v>
      </c>
      <c r="AE166" s="54">
        <f>IFERROR(MaestraLP3[[#This Row],[MARGEN UNITARIO]]/MaestraLP3[[#This Row],[Peso Neto UMV (KG)]],0)</f>
        <v>769.3</v>
      </c>
      <c r="AF166" s="38" t="s">
        <v>49</v>
      </c>
      <c r="AG166" s="38" t="s">
        <v>184</v>
      </c>
      <c r="AH166" s="56">
        <v>9.9999999999999992E-2</v>
      </c>
      <c r="AI166" s="56">
        <v>0.12</v>
      </c>
      <c r="AJ166" s="38"/>
      <c r="AK166" s="38" t="s">
        <v>50</v>
      </c>
    </row>
    <row r="167" spans="1:37" x14ac:dyDescent="0.35">
      <c r="A167" s="38" t="s">
        <v>191</v>
      </c>
      <c r="B167" s="38">
        <v>104520710</v>
      </c>
      <c r="C167" s="38" t="str">
        <f>+MaestraLP3[[#This Row],[CÓDIGO]]&amp;MaestraLP3[[#Headers],[-]]&amp;MaestraLP3[[#This Row],[UMV]]</f>
        <v>104520710-C06</v>
      </c>
      <c r="D167" s="45" t="str">
        <f>+MaestraLP3[[#This Row],[CÓDIGO]]&amp;MaestraLP3[[#Headers],[FS00]]</f>
        <v>104520710FS00</v>
      </c>
      <c r="E167" s="38" t="s">
        <v>95</v>
      </c>
      <c r="F167" s="38" t="s">
        <v>103</v>
      </c>
      <c r="G167" s="38" t="s">
        <v>298</v>
      </c>
      <c r="H167" s="38" t="s">
        <v>98</v>
      </c>
      <c r="I167" s="38" t="s">
        <v>315</v>
      </c>
      <c r="J167" s="44" t="s">
        <v>53</v>
      </c>
      <c r="K167" s="45" t="s">
        <v>44</v>
      </c>
      <c r="L167" s="38"/>
      <c r="M167" s="38" t="str">
        <f>VLOOKUP(MaestraLP3[[#This Row],[UMV]],VALIDACIONES!J:L,3,0)</f>
        <v>Caja 6 Unidades</v>
      </c>
      <c r="N167" s="38" t="s">
        <v>71</v>
      </c>
      <c r="O167" s="38" t="s">
        <v>72</v>
      </c>
      <c r="P167" s="54">
        <v>12684</v>
      </c>
      <c r="Q167" s="38" t="s">
        <v>47</v>
      </c>
      <c r="R167" s="54">
        <v>17000</v>
      </c>
      <c r="S167" s="56">
        <f>IFERROR((MaestraLP3[[#This Row],[COSTO ]]/MaestraLP3[[#This Row],[COSTO OCT]]-1),0)</f>
        <v>0</v>
      </c>
      <c r="T167" s="55" t="s">
        <v>194</v>
      </c>
      <c r="U167" s="55" t="s">
        <v>194</v>
      </c>
      <c r="V167" s="54">
        <f>+VLOOKUP(MaestraLP3[[#This Row],[-]],'[1]BD MES'!$A:$N,14,0)</f>
        <v>12684</v>
      </c>
      <c r="W167" s="54">
        <v>12684</v>
      </c>
      <c r="X167" s="56">
        <f>+(MaestraLP3[[#This Row],[COSTO ]]-MaestraLP3[[#This Row],[COSTO OCT AL 27-10]])/MaestraLP3[[#This Row],[COSTO OCT AL 27-10]]</f>
        <v>0</v>
      </c>
      <c r="Y167" s="57" t="str">
        <f>++IF(Q167="HASTA AGOTAR STOCK","HASTA AGOTAR STOCK",IF(MaestraLP3[[#This Row],[PRECIO OCT]]=0,"NO PARA LP",IF(MaestraLP3[[#This Row],[PRECIO OCT]]=0,"INCORPORACIÓN",IF(AA167=0,"MANTIENE",IF(AA167&lt;0,"BAJA",IF(AA167&gt;0,"ALZA",""))))))</f>
        <v>MANTIENE</v>
      </c>
      <c r="Z167" s="54">
        <v>17000</v>
      </c>
      <c r="AA167" s="40">
        <f>IF(Z167=0,"INDICAR PRECIO VTA",Z167-MaestraLP3[[#This Row],[PRECIO OCT]])</f>
        <v>0</v>
      </c>
      <c r="AB167" s="56">
        <f t="shared" si="2"/>
        <v>0.25388235294117645</v>
      </c>
      <c r="AC167" s="58">
        <f>IFERROR(MaestraLP3[[#This Row],[PRECIO]]*MaestraLP3[[#This Row],[%MG UMV]],0)</f>
        <v>4316</v>
      </c>
      <c r="AD167" s="59">
        <v>6</v>
      </c>
      <c r="AE167" s="54">
        <f>IFERROR(MaestraLP3[[#This Row],[MARGEN UNITARIO]]/MaestraLP3[[#This Row],[Peso Neto UMV (KG)]],0)</f>
        <v>719.33333333333337</v>
      </c>
      <c r="AF167" s="38" t="s">
        <v>50</v>
      </c>
      <c r="AG167" s="38">
        <v>1</v>
      </c>
      <c r="AH167" s="56">
        <v>9.9999999999999992E-2</v>
      </c>
      <c r="AI167" s="56">
        <v>0.11</v>
      </c>
      <c r="AJ167" s="38"/>
      <c r="AK167" s="38" t="s">
        <v>50</v>
      </c>
    </row>
    <row r="168" spans="1:37" x14ac:dyDescent="0.35">
      <c r="A168" s="38" t="s">
        <v>191</v>
      </c>
      <c r="B168" s="38">
        <v>104519750</v>
      </c>
      <c r="C168" s="38" t="str">
        <f>+MaestraLP3[[#This Row],[CÓDIGO]]&amp;MaestraLP3[[#Headers],[-]]&amp;MaestraLP3[[#This Row],[UMV]]</f>
        <v>104519750-C04</v>
      </c>
      <c r="D168" s="45" t="str">
        <f>+MaestraLP3[[#This Row],[CÓDIGO]]&amp;MaestraLP3[[#Headers],[FS00]]</f>
        <v>104519750FS00</v>
      </c>
      <c r="E168" s="38" t="s">
        <v>95</v>
      </c>
      <c r="F168" s="38" t="s">
        <v>103</v>
      </c>
      <c r="G168" s="38" t="s">
        <v>298</v>
      </c>
      <c r="H168" s="38" t="s">
        <v>98</v>
      </c>
      <c r="I168" s="38" t="s">
        <v>316</v>
      </c>
      <c r="J168" s="44" t="s">
        <v>209</v>
      </c>
      <c r="K168" s="45" t="s">
        <v>44</v>
      </c>
      <c r="L168" s="38"/>
      <c r="M168" s="38" t="str">
        <f>VLOOKUP(MaestraLP3[[#This Row],[UMV]],VALIDACIONES!J:L,3,0)</f>
        <v>Caja 4 Unidades</v>
      </c>
      <c r="N168" s="38" t="s">
        <v>71</v>
      </c>
      <c r="O168" s="38" t="s">
        <v>72</v>
      </c>
      <c r="P168" s="54">
        <v>22515.52</v>
      </c>
      <c r="Q168" s="38" t="s">
        <v>47</v>
      </c>
      <c r="R168" s="54">
        <v>30000</v>
      </c>
      <c r="S168" s="56">
        <f>IFERROR((MaestraLP3[[#This Row],[COSTO ]]/MaestraLP3[[#This Row],[COSTO OCT]]-1),0)</f>
        <v>0</v>
      </c>
      <c r="T168" s="55" t="s">
        <v>194</v>
      </c>
      <c r="U168" s="55" t="s">
        <v>194</v>
      </c>
      <c r="V168" s="54">
        <f>+VLOOKUP(MaestraLP3[[#This Row],[-]],'[1]BD MES'!$A:$N,14,0)</f>
        <v>22515.48</v>
      </c>
      <c r="W168" s="54">
        <v>22515.52</v>
      </c>
      <c r="X168" s="56">
        <f>+(MaestraLP3[[#This Row],[COSTO ]]-MaestraLP3[[#This Row],[COSTO OCT AL 27-10]])/MaestraLP3[[#This Row],[COSTO OCT AL 27-10]]</f>
        <v>1.7765555076273354E-6</v>
      </c>
      <c r="Y168" s="57" t="str">
        <f>++IF(Q168="HASTA AGOTAR STOCK","HASTA AGOTAR STOCK",IF(MaestraLP3[[#This Row],[PRECIO OCT]]=0,"NO PARA LP",IF(MaestraLP3[[#This Row],[PRECIO OCT]]=0,"INCORPORACIÓN",IF(AA168=0,"MANTIENE",IF(AA168&lt;0,"BAJA",IF(AA168&gt;0,"ALZA",""))))))</f>
        <v>MANTIENE</v>
      </c>
      <c r="Z168" s="54">
        <v>30000</v>
      </c>
      <c r="AA168" s="40">
        <f>IF(Z168=0,"INDICAR PRECIO VTA",Z168-MaestraLP3[[#This Row],[PRECIO OCT]])</f>
        <v>0</v>
      </c>
      <c r="AB168" s="56">
        <f t="shared" si="2"/>
        <v>0.24948266666666666</v>
      </c>
      <c r="AC168" s="58">
        <f>IFERROR(MaestraLP3[[#This Row],[PRECIO]]*MaestraLP3[[#This Row],[%MG UMV]],0)</f>
        <v>7484.48</v>
      </c>
      <c r="AD168" s="59">
        <v>10</v>
      </c>
      <c r="AE168" s="54">
        <f>IFERROR(MaestraLP3[[#This Row],[MARGEN UNITARIO]]/MaestraLP3[[#This Row],[Peso Neto UMV (KG)]],0)</f>
        <v>748.44799999999998</v>
      </c>
      <c r="AF168" s="61" t="s">
        <v>50</v>
      </c>
      <c r="AG168" s="38">
        <v>1</v>
      </c>
      <c r="AH168" s="56">
        <v>0.08</v>
      </c>
      <c r="AI168" s="56">
        <v>0.08</v>
      </c>
      <c r="AJ168" s="38"/>
      <c r="AK168" s="38" t="s">
        <v>50</v>
      </c>
    </row>
    <row r="169" spans="1:37" x14ac:dyDescent="0.35">
      <c r="A169" s="38" t="s">
        <v>191</v>
      </c>
      <c r="B169" s="38">
        <v>104519740</v>
      </c>
      <c r="C169" s="38" t="str">
        <f>+MaestraLP3[[#This Row],[CÓDIGO]]&amp;MaestraLP3[[#Headers],[-]]&amp;MaestraLP3[[#This Row],[UMV]]</f>
        <v>104519740-C04</v>
      </c>
      <c r="D169" s="45" t="str">
        <f>+MaestraLP3[[#This Row],[CÓDIGO]]&amp;MaestraLP3[[#Headers],[FS00]]</f>
        <v>104519740FS00</v>
      </c>
      <c r="E169" s="38" t="s">
        <v>95</v>
      </c>
      <c r="F169" s="38" t="s">
        <v>103</v>
      </c>
      <c r="G169" s="38" t="s">
        <v>298</v>
      </c>
      <c r="H169" s="38" t="s">
        <v>98</v>
      </c>
      <c r="I169" s="38" t="s">
        <v>317</v>
      </c>
      <c r="J169" s="44" t="s">
        <v>209</v>
      </c>
      <c r="K169" s="45" t="s">
        <v>44</v>
      </c>
      <c r="L169" s="38"/>
      <c r="M169" s="38" t="str">
        <f>VLOOKUP(MaestraLP3[[#This Row],[UMV]],VALIDACIONES!J:L,3,0)</f>
        <v>Caja 4 Unidades</v>
      </c>
      <c r="N169" s="38" t="s">
        <v>71</v>
      </c>
      <c r="O169" s="38" t="s">
        <v>72</v>
      </c>
      <c r="P169" s="54">
        <v>20183.2</v>
      </c>
      <c r="Q169" s="38" t="s">
        <v>47</v>
      </c>
      <c r="R169" s="54">
        <v>28000</v>
      </c>
      <c r="S169" s="56">
        <f>IFERROR((MaestraLP3[[#This Row],[COSTO ]]/MaestraLP3[[#This Row],[COSTO OCT]]-1),0)</f>
        <v>0</v>
      </c>
      <c r="T169" s="55" t="s">
        <v>194</v>
      </c>
      <c r="U169" s="55" t="s">
        <v>194</v>
      </c>
      <c r="V169" s="54">
        <f>+VLOOKUP(MaestraLP3[[#This Row],[-]],'[1]BD MES'!$A:$N,14,0)</f>
        <v>20183.240000000002</v>
      </c>
      <c r="W169" s="54">
        <v>20183.2</v>
      </c>
      <c r="X169" s="56">
        <f>+(MaestraLP3[[#This Row],[COSTO ]]-MaestraLP3[[#This Row],[COSTO OCT AL 27-10]])/MaestraLP3[[#This Row],[COSTO OCT AL 27-10]]</f>
        <v>-1.9818423603382365E-6</v>
      </c>
      <c r="Y169" s="57" t="str">
        <f>++IF(Q169="HASTA AGOTAR STOCK","HASTA AGOTAR STOCK",IF(MaestraLP3[[#This Row],[PRECIO OCT]]=0,"NO PARA LP",IF(MaestraLP3[[#This Row],[PRECIO OCT]]=0,"INCORPORACIÓN",IF(AA169=0,"MANTIENE",IF(AA169&lt;0,"BAJA",IF(AA169&gt;0,"ALZA",""))))))</f>
        <v>MANTIENE</v>
      </c>
      <c r="Z169" s="54">
        <v>28000</v>
      </c>
      <c r="AA169" s="40">
        <f>IF(Z169=0,"INDICAR PRECIO VTA",Z169-MaestraLP3[[#This Row],[PRECIO OCT]])</f>
        <v>0</v>
      </c>
      <c r="AB169" s="56">
        <f t="shared" si="2"/>
        <v>0.27917142857142857</v>
      </c>
      <c r="AC169" s="58">
        <f>IFERROR(MaestraLP3[[#This Row],[PRECIO]]*MaestraLP3[[#This Row],[%MG UMV]],0)</f>
        <v>7816.8</v>
      </c>
      <c r="AD169" s="59">
        <v>10</v>
      </c>
      <c r="AE169" s="54">
        <f>IFERROR(MaestraLP3[[#This Row],[MARGEN UNITARIO]]/MaestraLP3[[#This Row],[Peso Neto UMV (KG)]],0)</f>
        <v>781.68000000000006</v>
      </c>
      <c r="AF169" s="61" t="s">
        <v>50</v>
      </c>
      <c r="AG169" s="38">
        <v>1</v>
      </c>
      <c r="AH169" s="56">
        <v>0.25</v>
      </c>
      <c r="AI169" s="56">
        <v>0.4</v>
      </c>
      <c r="AJ169" s="38"/>
      <c r="AK169" s="38" t="s">
        <v>50</v>
      </c>
    </row>
    <row r="170" spans="1:37" x14ac:dyDescent="0.35">
      <c r="A170" s="38" t="s">
        <v>191</v>
      </c>
      <c r="B170" s="38">
        <v>104547040</v>
      </c>
      <c r="C170" s="38" t="str">
        <f>+MaestraLP3[[#This Row],[CÓDIGO]]&amp;MaestraLP3[[#Headers],[-]]&amp;MaestraLP3[[#This Row],[UMV]]</f>
        <v>104547040-C10</v>
      </c>
      <c r="D170" s="45" t="str">
        <f>+MaestraLP3[[#This Row],[CÓDIGO]]&amp;MaestraLP3[[#Headers],[FS00]]</f>
        <v>104547040FS00</v>
      </c>
      <c r="E170" s="38" t="s">
        <v>95</v>
      </c>
      <c r="F170" s="38" t="s">
        <v>103</v>
      </c>
      <c r="G170" s="38" t="s">
        <v>298</v>
      </c>
      <c r="H170" s="38" t="s">
        <v>98</v>
      </c>
      <c r="I170" s="38" t="s">
        <v>318</v>
      </c>
      <c r="J170" s="44" t="s">
        <v>61</v>
      </c>
      <c r="K170" s="45" t="s">
        <v>44</v>
      </c>
      <c r="L170" s="38"/>
      <c r="M170" s="38" t="str">
        <f>VLOOKUP(MaestraLP3[[#This Row],[UMV]],VALIDACIONES!J:L,3,0)</f>
        <v>Caja 10 Unidades</v>
      </c>
      <c r="N170" s="38" t="s">
        <v>71</v>
      </c>
      <c r="O170" s="38" t="s">
        <v>46</v>
      </c>
      <c r="P170" s="54">
        <v>17900</v>
      </c>
      <c r="Q170" s="38" t="s">
        <v>47</v>
      </c>
      <c r="R170" s="54">
        <v>26400</v>
      </c>
      <c r="S170" s="56">
        <f>IFERROR((MaestraLP3[[#This Row],[COSTO ]]/MaestraLP3[[#This Row],[COSTO OCT]]-1),0)</f>
        <v>0</v>
      </c>
      <c r="T170" s="55" t="s">
        <v>194</v>
      </c>
      <c r="U170" s="55" t="s">
        <v>194</v>
      </c>
      <c r="V170" s="54">
        <f>+VLOOKUP(MaestraLP3[[#This Row],[-]],'[1]BD MES'!$A:$N,14,0)</f>
        <v>17900</v>
      </c>
      <c r="W170" s="54">
        <v>17900</v>
      </c>
      <c r="X170" s="56">
        <f>+(MaestraLP3[[#This Row],[COSTO ]]-MaestraLP3[[#This Row],[COSTO OCT AL 27-10]])/MaestraLP3[[#This Row],[COSTO OCT AL 27-10]]</f>
        <v>0</v>
      </c>
      <c r="Y170" s="57" t="str">
        <f>++IF(Q170="HASTA AGOTAR STOCK","HASTA AGOTAR STOCK",IF(MaestraLP3[[#This Row],[PRECIO OCT]]=0,"NO PARA LP",IF(MaestraLP3[[#This Row],[PRECIO OCT]]=0,"INCORPORACIÓN",IF(AA170=0,"MANTIENE",IF(AA170&lt;0,"BAJA",IF(AA170&gt;0,"ALZA",""))))))</f>
        <v>MANTIENE</v>
      </c>
      <c r="Z170" s="54">
        <v>26400</v>
      </c>
      <c r="AA170" s="40">
        <f>IF(Z170=0,"INDICAR PRECIO VTA",Z170-MaestraLP3[[#This Row],[PRECIO OCT]])</f>
        <v>0</v>
      </c>
      <c r="AB170" s="56">
        <f t="shared" si="2"/>
        <v>0.32196969696969696</v>
      </c>
      <c r="AC170" s="58">
        <f>IFERROR(MaestraLP3[[#This Row],[PRECIO]]*MaestraLP3[[#This Row],[%MG UMV]],0)</f>
        <v>8500</v>
      </c>
      <c r="AD170" s="59">
        <v>10</v>
      </c>
      <c r="AE170" s="54">
        <f>IFERROR(MaestraLP3[[#This Row],[MARGEN UNITARIO]]/MaestraLP3[[#This Row],[Peso Neto UMV (KG)]],0)</f>
        <v>850</v>
      </c>
      <c r="AF170" s="38" t="s">
        <v>50</v>
      </c>
      <c r="AG170" s="38">
        <v>1</v>
      </c>
      <c r="AH170" s="56">
        <v>9.9999999999999992E-2</v>
      </c>
      <c r="AI170" s="56">
        <v>0.13</v>
      </c>
      <c r="AJ170" s="38"/>
      <c r="AK170" s="38" t="s">
        <v>50</v>
      </c>
    </row>
    <row r="171" spans="1:37" x14ac:dyDescent="0.35">
      <c r="A171" s="38" t="s">
        <v>191</v>
      </c>
      <c r="B171" s="38">
        <v>104519650</v>
      </c>
      <c r="C171" s="38" t="str">
        <f>+MaestraLP3[[#This Row],[CÓDIGO]]&amp;MaestraLP3[[#Headers],[-]]&amp;MaestraLP3[[#This Row],[UMV]]</f>
        <v>104519650-C10</v>
      </c>
      <c r="D171" s="45" t="str">
        <f>+MaestraLP3[[#This Row],[CÓDIGO]]&amp;MaestraLP3[[#Headers],[FS00]]</f>
        <v>104519650FS00</v>
      </c>
      <c r="E171" s="38" t="s">
        <v>95</v>
      </c>
      <c r="F171" s="38" t="s">
        <v>103</v>
      </c>
      <c r="G171" s="38" t="s">
        <v>298</v>
      </c>
      <c r="H171" s="38" t="s">
        <v>98</v>
      </c>
      <c r="I171" s="38" t="s">
        <v>319</v>
      </c>
      <c r="J171" s="44" t="s">
        <v>61</v>
      </c>
      <c r="K171" s="45" t="s">
        <v>44</v>
      </c>
      <c r="L171" s="45" t="s">
        <v>44</v>
      </c>
      <c r="M171" s="38" t="str">
        <f>VLOOKUP(MaestraLP3[[#This Row],[UMV]],VALIDACIONES!J:L,3,0)</f>
        <v>Caja 10 Unidades</v>
      </c>
      <c r="N171" s="38" t="s">
        <v>71</v>
      </c>
      <c r="O171" s="38" t="s">
        <v>72</v>
      </c>
      <c r="P171" s="54">
        <v>18636.199999999997</v>
      </c>
      <c r="Q171" s="38" t="s">
        <v>47</v>
      </c>
      <c r="R171" s="54">
        <v>25500</v>
      </c>
      <c r="S171" s="56">
        <f>IFERROR((MaestraLP3[[#This Row],[COSTO ]]/MaestraLP3[[#This Row],[COSTO OCT]]-1),0)</f>
        <v>0</v>
      </c>
      <c r="T171" s="55" t="s">
        <v>194</v>
      </c>
      <c r="U171" s="55" t="s">
        <v>194</v>
      </c>
      <c r="V171" s="54">
        <f>+VLOOKUP(MaestraLP3[[#This Row],[-]],'[1]BD MES'!$A:$N,14,0)</f>
        <v>18644.599999999999</v>
      </c>
      <c r="W171" s="54">
        <v>18636.199999999997</v>
      </c>
      <c r="X171" s="56">
        <f>+(MaestraLP3[[#This Row],[COSTO ]]-MaestraLP3[[#This Row],[COSTO OCT AL 27-10]])/MaestraLP3[[#This Row],[COSTO OCT AL 27-10]]</f>
        <v>-4.5053259388785254E-4</v>
      </c>
      <c r="Y171" s="57" t="str">
        <f>++IF(Q171="HASTA AGOTAR STOCK","HASTA AGOTAR STOCK",IF(MaestraLP3[[#This Row],[PRECIO OCT]]=0,"NO PARA LP",IF(MaestraLP3[[#This Row],[PRECIO OCT]]=0,"INCORPORACIÓN",IF(AA171=0,"MANTIENE",IF(AA171&lt;0,"BAJA",IF(AA171&gt;0,"ALZA",""))))))</f>
        <v>MANTIENE</v>
      </c>
      <c r="Z171" s="54">
        <v>25500</v>
      </c>
      <c r="AA171" s="40">
        <f>IF(Z171=0,"INDICAR PRECIO VTA",Z171-MaestraLP3[[#This Row],[PRECIO OCT]])</f>
        <v>0</v>
      </c>
      <c r="AB171" s="56">
        <f t="shared" si="2"/>
        <v>0.26916862745098052</v>
      </c>
      <c r="AC171" s="58">
        <f>IFERROR(MaestraLP3[[#This Row],[PRECIO]]*MaestraLP3[[#This Row],[%MG UMV]],0)</f>
        <v>6863.8000000000038</v>
      </c>
      <c r="AD171" s="59">
        <v>10</v>
      </c>
      <c r="AE171" s="54">
        <f>IFERROR(MaestraLP3[[#This Row],[MARGEN UNITARIO]]/MaestraLP3[[#This Row],[Peso Neto UMV (KG)]],0)</f>
        <v>686.38000000000034</v>
      </c>
      <c r="AF171" s="38" t="s">
        <v>49</v>
      </c>
      <c r="AG171" s="38" t="s">
        <v>184</v>
      </c>
      <c r="AH171" s="56">
        <v>0.03</v>
      </c>
      <c r="AI171" s="56">
        <v>0.03</v>
      </c>
      <c r="AJ171" s="38"/>
      <c r="AK171" s="38" t="s">
        <v>50</v>
      </c>
    </row>
    <row r="172" spans="1:37" x14ac:dyDescent="0.35">
      <c r="A172" s="38" t="s">
        <v>191</v>
      </c>
      <c r="B172" s="38">
        <v>104519600</v>
      </c>
      <c r="C172" s="38" t="str">
        <f>+MaestraLP3[[#This Row],[CÓDIGO]]&amp;MaestraLP3[[#Headers],[-]]&amp;MaestraLP3[[#This Row],[UMV]]</f>
        <v>104519600-C04</v>
      </c>
      <c r="D172" s="45" t="str">
        <f>+MaestraLP3[[#This Row],[CÓDIGO]]&amp;MaestraLP3[[#Headers],[FS00]]</f>
        <v>104519600FS00</v>
      </c>
      <c r="E172" s="38" t="s">
        <v>95</v>
      </c>
      <c r="F172" s="38" t="s">
        <v>103</v>
      </c>
      <c r="G172" s="38" t="s">
        <v>298</v>
      </c>
      <c r="H172" s="38" t="s">
        <v>98</v>
      </c>
      <c r="I172" s="38" t="s">
        <v>320</v>
      </c>
      <c r="J172" s="44" t="s">
        <v>209</v>
      </c>
      <c r="K172" s="45" t="s">
        <v>44</v>
      </c>
      <c r="L172" s="38"/>
      <c r="M172" s="38" t="str">
        <f>VLOOKUP(MaestraLP3[[#This Row],[UMV]],VALIDACIONES!J:L,3,0)</f>
        <v>Caja 4 Unidades</v>
      </c>
      <c r="N172" s="38" t="s">
        <v>71</v>
      </c>
      <c r="O172" s="38" t="s">
        <v>72</v>
      </c>
      <c r="P172" s="54">
        <v>26268</v>
      </c>
      <c r="Q172" s="38" t="s">
        <v>47</v>
      </c>
      <c r="R172" s="54">
        <v>37000</v>
      </c>
      <c r="S172" s="56">
        <f>IFERROR((MaestraLP3[[#This Row],[COSTO ]]/MaestraLP3[[#This Row],[COSTO OCT]]-1),0)</f>
        <v>0</v>
      </c>
      <c r="T172" s="55" t="s">
        <v>194</v>
      </c>
      <c r="U172" s="55" t="s">
        <v>194</v>
      </c>
      <c r="V172" s="54">
        <f>+VLOOKUP(MaestraLP3[[#This Row],[-]],'[1]BD MES'!$A:$N,14,0)</f>
        <v>26268</v>
      </c>
      <c r="W172" s="54">
        <v>26268</v>
      </c>
      <c r="X172" s="56">
        <f>+(MaestraLP3[[#This Row],[COSTO ]]-MaestraLP3[[#This Row],[COSTO OCT AL 27-10]])/MaestraLP3[[#This Row],[COSTO OCT AL 27-10]]</f>
        <v>0</v>
      </c>
      <c r="Y172" s="57" t="str">
        <f>++IF(Q172="HASTA AGOTAR STOCK","HASTA AGOTAR STOCK",IF(MaestraLP3[[#This Row],[PRECIO OCT]]=0,"NO PARA LP",IF(MaestraLP3[[#This Row],[PRECIO OCT]]=0,"INCORPORACIÓN",IF(AA172=0,"MANTIENE",IF(AA172&lt;0,"BAJA",IF(AA172&gt;0,"ALZA",""))))))</f>
        <v>MANTIENE</v>
      </c>
      <c r="Z172" s="54">
        <v>37000</v>
      </c>
      <c r="AA172" s="40">
        <f>IF(Z172=0,"INDICAR PRECIO VTA",Z172-MaestraLP3[[#This Row],[PRECIO OCT]])</f>
        <v>0</v>
      </c>
      <c r="AB172" s="56">
        <f t="shared" si="2"/>
        <v>0.29005405405405404</v>
      </c>
      <c r="AC172" s="58">
        <f>IFERROR(MaestraLP3[[#This Row],[PRECIO]]*MaestraLP3[[#This Row],[%MG UMV]],0)</f>
        <v>10732</v>
      </c>
      <c r="AD172" s="59">
        <v>10</v>
      </c>
      <c r="AE172" s="54">
        <f>IFERROR(MaestraLP3[[#This Row],[MARGEN UNITARIO]]/MaestraLP3[[#This Row],[Peso Neto UMV (KG)]],0)</f>
        <v>1073.2</v>
      </c>
      <c r="AF172" s="61" t="s">
        <v>50</v>
      </c>
      <c r="AG172" s="38">
        <v>1</v>
      </c>
      <c r="AH172" s="56">
        <v>4.9999999999999996E-2</v>
      </c>
      <c r="AI172" s="56">
        <v>6.9999999999999993E-2</v>
      </c>
      <c r="AJ172" s="38"/>
      <c r="AK172" s="38" t="s">
        <v>50</v>
      </c>
    </row>
    <row r="173" spans="1:37" x14ac:dyDescent="0.35">
      <c r="A173" s="38" t="s">
        <v>191</v>
      </c>
      <c r="B173" s="38">
        <v>104519610</v>
      </c>
      <c r="C173" s="38" t="str">
        <f>+MaestraLP3[[#This Row],[CÓDIGO]]&amp;MaestraLP3[[#Headers],[-]]&amp;MaestraLP3[[#This Row],[UMV]]</f>
        <v>104519610-C04</v>
      </c>
      <c r="D173" s="45" t="str">
        <f>+MaestraLP3[[#This Row],[CÓDIGO]]&amp;MaestraLP3[[#Headers],[FS00]]</f>
        <v>104519610FS00</v>
      </c>
      <c r="E173" s="38" t="s">
        <v>95</v>
      </c>
      <c r="F173" s="38" t="s">
        <v>103</v>
      </c>
      <c r="G173" s="38" t="s">
        <v>298</v>
      </c>
      <c r="H173" s="38" t="s">
        <v>98</v>
      </c>
      <c r="I173" s="38" t="s">
        <v>321</v>
      </c>
      <c r="J173" s="44" t="s">
        <v>209</v>
      </c>
      <c r="K173" s="45" t="s">
        <v>44</v>
      </c>
      <c r="L173" s="38"/>
      <c r="M173" s="38" t="str">
        <f>VLOOKUP(MaestraLP3[[#This Row],[UMV]],VALIDACIONES!J:L,3,0)</f>
        <v>Caja 4 Unidades</v>
      </c>
      <c r="N173" s="38" t="s">
        <v>71</v>
      </c>
      <c r="O173" s="38" t="s">
        <v>72</v>
      </c>
      <c r="P173" s="54">
        <v>22923.4</v>
      </c>
      <c r="Q173" s="38" t="s">
        <v>47</v>
      </c>
      <c r="R173" s="54">
        <v>28000</v>
      </c>
      <c r="S173" s="56">
        <f>IFERROR((MaestraLP3[[#This Row],[COSTO ]]/MaestraLP3[[#This Row],[COSTO OCT]]-1),0)</f>
        <v>0</v>
      </c>
      <c r="T173" s="55" t="s">
        <v>194</v>
      </c>
      <c r="U173" s="55" t="s">
        <v>194</v>
      </c>
      <c r="V173" s="54">
        <f>+VLOOKUP(MaestraLP3[[#This Row],[-]],'[1]BD MES'!$A:$N,14,0)</f>
        <v>22923.52</v>
      </c>
      <c r="W173" s="54">
        <v>22923.4</v>
      </c>
      <c r="X173" s="56">
        <f>+(MaestraLP3[[#This Row],[COSTO ]]-MaestraLP3[[#This Row],[COSTO OCT AL 27-10]])/MaestraLP3[[#This Row],[COSTO OCT AL 27-10]]</f>
        <v>-5.2347981461390465E-6</v>
      </c>
      <c r="Y173" s="57" t="str">
        <f>++IF(Q173="HASTA AGOTAR STOCK","HASTA AGOTAR STOCK",IF(MaestraLP3[[#This Row],[PRECIO OCT]]=0,"NO PARA LP",IF(MaestraLP3[[#This Row],[PRECIO OCT]]=0,"INCORPORACIÓN",IF(AA173=0,"MANTIENE",IF(AA173&lt;0,"BAJA",IF(AA173&gt;0,"ALZA",""))))))</f>
        <v>MANTIENE</v>
      </c>
      <c r="Z173" s="54">
        <v>28000</v>
      </c>
      <c r="AA173" s="40">
        <f>IF(Z173=0,"INDICAR PRECIO VTA",Z173-MaestraLP3[[#This Row],[PRECIO OCT]])</f>
        <v>0</v>
      </c>
      <c r="AB173" s="56">
        <f t="shared" si="2"/>
        <v>0.18130714285714281</v>
      </c>
      <c r="AC173" s="58">
        <f>IFERROR(MaestraLP3[[#This Row],[PRECIO]]*MaestraLP3[[#This Row],[%MG UMV]],0)</f>
        <v>5076.5999999999985</v>
      </c>
      <c r="AD173" s="59">
        <v>10</v>
      </c>
      <c r="AE173" s="54">
        <f>IFERROR(MaestraLP3[[#This Row],[MARGEN UNITARIO]]/MaestraLP3[[#This Row],[Peso Neto UMV (KG)]],0)</f>
        <v>507.65999999999985</v>
      </c>
      <c r="AF173" s="61" t="s">
        <v>50</v>
      </c>
      <c r="AG173" s="38">
        <v>1</v>
      </c>
      <c r="AH173" s="56">
        <v>0.4</v>
      </c>
      <c r="AI173" s="56">
        <v>0.4</v>
      </c>
      <c r="AJ173" s="38"/>
      <c r="AK173" s="38" t="s">
        <v>50</v>
      </c>
    </row>
    <row r="174" spans="1:37" x14ac:dyDescent="0.35">
      <c r="A174" s="38" t="s">
        <v>191</v>
      </c>
      <c r="B174" s="38">
        <v>104520700</v>
      </c>
      <c r="C174" s="38" t="str">
        <f>+MaestraLP3[[#This Row],[CÓDIGO]]&amp;MaestraLP3[[#Headers],[-]]&amp;MaestraLP3[[#This Row],[UMV]]</f>
        <v>104520700-C10</v>
      </c>
      <c r="D174" s="45" t="str">
        <f>+MaestraLP3[[#This Row],[CÓDIGO]]&amp;MaestraLP3[[#Headers],[FS00]]</f>
        <v>104520700FS00</v>
      </c>
      <c r="E174" s="38" t="s">
        <v>95</v>
      </c>
      <c r="F174" s="38" t="s">
        <v>103</v>
      </c>
      <c r="G174" s="38" t="s">
        <v>298</v>
      </c>
      <c r="H174" s="38" t="s">
        <v>98</v>
      </c>
      <c r="I174" s="38" t="s">
        <v>322</v>
      </c>
      <c r="J174" s="44" t="s">
        <v>61</v>
      </c>
      <c r="K174" s="45" t="s">
        <v>44</v>
      </c>
      <c r="L174" s="45" t="s">
        <v>44</v>
      </c>
      <c r="M174" s="38" t="str">
        <f>VLOOKUP(MaestraLP3[[#This Row],[UMV]],VALIDACIONES!J:L,3,0)</f>
        <v>Caja 10 Unidades</v>
      </c>
      <c r="N174" s="38" t="s">
        <v>71</v>
      </c>
      <c r="O174" s="38" t="s">
        <v>72</v>
      </c>
      <c r="P174" s="54">
        <v>13700</v>
      </c>
      <c r="Q174" s="38" t="s">
        <v>47</v>
      </c>
      <c r="R174" s="54">
        <v>22000</v>
      </c>
      <c r="S174" s="56">
        <f>IFERROR((MaestraLP3[[#This Row],[COSTO ]]/MaestraLP3[[#This Row],[COSTO OCT]]-1),0)</f>
        <v>0</v>
      </c>
      <c r="T174" s="55" t="s">
        <v>194</v>
      </c>
      <c r="U174" s="55" t="s">
        <v>194</v>
      </c>
      <c r="V174" s="54">
        <f>+VLOOKUP(MaestraLP3[[#This Row],[-]],'[1]BD MES'!$A:$N,14,0)</f>
        <v>13700</v>
      </c>
      <c r="W174" s="54">
        <v>13700</v>
      </c>
      <c r="X174" s="56">
        <f>+(MaestraLP3[[#This Row],[COSTO ]]-MaestraLP3[[#This Row],[COSTO OCT AL 27-10]])/MaestraLP3[[#This Row],[COSTO OCT AL 27-10]]</f>
        <v>0</v>
      </c>
      <c r="Y174" s="57" t="str">
        <f>++IF(Q174="HASTA AGOTAR STOCK","HASTA AGOTAR STOCK",IF(MaestraLP3[[#This Row],[PRECIO OCT]]=0,"NO PARA LP",IF(MaestraLP3[[#This Row],[PRECIO OCT]]=0,"INCORPORACIÓN",IF(AA174=0,"MANTIENE",IF(AA174&lt;0,"BAJA",IF(AA174&gt;0,"ALZA",""))))))</f>
        <v>MANTIENE</v>
      </c>
      <c r="Z174" s="54">
        <v>22000</v>
      </c>
      <c r="AA174" s="40">
        <f>IF(Z174=0,"INDICAR PRECIO VTA",Z174-MaestraLP3[[#This Row],[PRECIO OCT]])</f>
        <v>0</v>
      </c>
      <c r="AB174" s="56">
        <f t="shared" si="2"/>
        <v>0.37727272727272726</v>
      </c>
      <c r="AC174" s="58">
        <f>IFERROR(MaestraLP3[[#This Row],[PRECIO]]*MaestraLP3[[#This Row],[%MG UMV]],0)</f>
        <v>8300</v>
      </c>
      <c r="AD174" s="59">
        <v>10</v>
      </c>
      <c r="AE174" s="54">
        <f>IFERROR(MaestraLP3[[#This Row],[MARGEN UNITARIO]]/MaestraLP3[[#This Row],[Peso Neto UMV (KG)]],0)</f>
        <v>830</v>
      </c>
      <c r="AF174" s="38" t="s">
        <v>49</v>
      </c>
      <c r="AG174" s="38" t="s">
        <v>184</v>
      </c>
      <c r="AH174" s="56">
        <v>0.06</v>
      </c>
      <c r="AI174" s="56">
        <v>0.06</v>
      </c>
      <c r="AJ174" s="38"/>
      <c r="AK174" s="38" t="s">
        <v>50</v>
      </c>
    </row>
    <row r="175" spans="1:37" x14ac:dyDescent="0.35">
      <c r="A175" s="38" t="s">
        <v>191</v>
      </c>
      <c r="B175" s="38">
        <v>104544780</v>
      </c>
      <c r="C175" s="38" t="str">
        <f>+MaestraLP3[[#This Row],[CÓDIGO]]&amp;MaestraLP3[[#Headers],[-]]&amp;MaestraLP3[[#This Row],[UMV]]</f>
        <v>104544780-D10</v>
      </c>
      <c r="D175" s="45" t="str">
        <f>+MaestraLP3[[#This Row],[CÓDIGO]]&amp;MaestraLP3[[#Headers],[FS00]]</f>
        <v>104544780FS00</v>
      </c>
      <c r="E175" s="38" t="s">
        <v>95</v>
      </c>
      <c r="F175" s="38" t="s">
        <v>96</v>
      </c>
      <c r="G175" s="38" t="s">
        <v>100</v>
      </c>
      <c r="H175" s="38" t="s">
        <v>323</v>
      </c>
      <c r="I175" s="38" t="s">
        <v>324</v>
      </c>
      <c r="J175" s="44" t="s">
        <v>325</v>
      </c>
      <c r="K175" s="45" t="s">
        <v>44</v>
      </c>
      <c r="L175" s="38"/>
      <c r="M175" s="38" t="str">
        <f>VLOOKUP(MaestraLP3[[#This Row],[UMV]],VALIDACIONES!J:L,3,0)</f>
        <v>Display 10 Unidades</v>
      </c>
      <c r="N175" s="38" t="s">
        <v>45</v>
      </c>
      <c r="O175" s="38" t="s">
        <v>46</v>
      </c>
      <c r="P175" s="54"/>
      <c r="Q175" s="38"/>
      <c r="R175" s="55"/>
      <c r="S175" s="56">
        <f>IFERROR((MaestraLP3[[#This Row],[COSTO ]]/MaestraLP3[[#This Row],[COSTO OCT]]-1),0)</f>
        <v>0</v>
      </c>
      <c r="T175" s="55" t="s">
        <v>194</v>
      </c>
      <c r="U175" s="55"/>
      <c r="V175" s="54">
        <f>+VLOOKUP(MaestraLP3[[#This Row],[-]],'[1]BD MES'!$A:$N,14,0)</f>
        <v>11200</v>
      </c>
      <c r="W175" s="54">
        <v>11200</v>
      </c>
      <c r="X175" s="56">
        <f>+(MaestraLP3[[#This Row],[COSTO ]]-MaestraLP3[[#This Row],[COSTO OCT AL 27-10]])/MaestraLP3[[#This Row],[COSTO OCT AL 27-10]]</f>
        <v>0</v>
      </c>
      <c r="Y175" s="57" t="str">
        <f>++IF(Q175="HASTA AGOTAR STOCK","HASTA AGOTAR STOCK",IF(MaestraLP3[[#This Row],[PRECIO OCT]]=0,"NO PARA LP",IF(MaestraLP3[[#This Row],[PRECIO OCT]]=0,"INCORPORACIÓN",IF(AA175=0,"MANTIENE",IF(AA175&lt;0,"BAJA",IF(AA175&gt;0,"ALZA",""))))))</f>
        <v>NO PARA LP</v>
      </c>
      <c r="Z175" s="54">
        <v>12000</v>
      </c>
      <c r="AA175" s="40">
        <f>IF(Z175=0,"INDICAR PRECIO VTA",Z175-MaestraLP3[[#This Row],[PRECIO OCT]])</f>
        <v>12000</v>
      </c>
      <c r="AB175" s="56">
        <f t="shared" si="2"/>
        <v>6.6666666666666666E-2</v>
      </c>
      <c r="AC175" s="58">
        <f>IFERROR(MaestraLP3[[#This Row],[PRECIO]]*MaestraLP3[[#This Row],[%MG UMV]],0)</f>
        <v>800</v>
      </c>
      <c r="AD175" s="59">
        <v>10</v>
      </c>
      <c r="AE175" s="54">
        <f>IFERROR(MaestraLP3[[#This Row],[MARGEN UNITARIO]]/MaestraLP3[[#This Row],[Peso Neto UMV (KG)]],0)</f>
        <v>80</v>
      </c>
      <c r="AF175" s="38" t="s">
        <v>49</v>
      </c>
      <c r="AG175" s="38">
        <v>1</v>
      </c>
      <c r="AH175" s="56">
        <v>0</v>
      </c>
      <c r="AI175" s="56">
        <v>0</v>
      </c>
      <c r="AJ175" s="38"/>
      <c r="AK175" s="38" t="s">
        <v>50</v>
      </c>
    </row>
    <row r="176" spans="1:37" x14ac:dyDescent="0.35">
      <c r="A176" s="38" t="s">
        <v>191</v>
      </c>
      <c r="B176" s="38">
        <v>104526080</v>
      </c>
      <c r="C176" s="38" t="str">
        <f>+MaestraLP3[[#This Row],[CÓDIGO]]&amp;MaestraLP3[[#Headers],[-]]&amp;MaestraLP3[[#This Row],[UMV]]</f>
        <v>104526080-C10</v>
      </c>
      <c r="D176" s="45" t="str">
        <f>+MaestraLP3[[#This Row],[CÓDIGO]]&amp;MaestraLP3[[#Headers],[FS00]]</f>
        <v>104526080FS00</v>
      </c>
      <c r="E176" s="38" t="s">
        <v>95</v>
      </c>
      <c r="F176" s="38" t="s">
        <v>96</v>
      </c>
      <c r="G176" s="38" t="s">
        <v>100</v>
      </c>
      <c r="H176" s="38" t="s">
        <v>326</v>
      </c>
      <c r="I176" s="38" t="s">
        <v>327</v>
      </c>
      <c r="J176" s="44" t="s">
        <v>61</v>
      </c>
      <c r="K176" s="45" t="s">
        <v>44</v>
      </c>
      <c r="L176" s="38"/>
      <c r="M176" s="38" t="str">
        <f>VLOOKUP(MaestraLP3[[#This Row],[UMV]],VALIDACIONES!J:L,3,0)</f>
        <v>Caja 10 Unidades</v>
      </c>
      <c r="N176" s="38" t="s">
        <v>45</v>
      </c>
      <c r="O176" s="38" t="s">
        <v>46</v>
      </c>
      <c r="P176" s="54">
        <v>9000.2000000000007</v>
      </c>
      <c r="Q176" s="38" t="s">
        <v>47</v>
      </c>
      <c r="R176" s="54">
        <v>11700</v>
      </c>
      <c r="S176" s="56">
        <f>IFERROR((MaestraLP3[[#This Row],[COSTO ]]/MaestraLP3[[#This Row],[COSTO OCT]]-1),0)</f>
        <v>0</v>
      </c>
      <c r="T176" s="55" t="s">
        <v>194</v>
      </c>
      <c r="U176" s="55" t="s">
        <v>194</v>
      </c>
      <c r="V176" s="54">
        <f>+VLOOKUP(MaestraLP3[[#This Row],[-]],'[1]BD MES'!$A:$N,14,0)</f>
        <v>9000.2000000000007</v>
      </c>
      <c r="W176" s="54">
        <v>9000.2000000000007</v>
      </c>
      <c r="X176" s="56">
        <f>+(MaestraLP3[[#This Row],[COSTO ]]-MaestraLP3[[#This Row],[COSTO OCT AL 27-10]])/MaestraLP3[[#This Row],[COSTO OCT AL 27-10]]</f>
        <v>0</v>
      </c>
      <c r="Y176" s="57" t="str">
        <f>++IF(Q176="HASTA AGOTAR STOCK","HASTA AGOTAR STOCK",IF(MaestraLP3[[#This Row],[PRECIO OCT]]=0,"NO PARA LP",IF(MaestraLP3[[#This Row],[PRECIO OCT]]=0,"INCORPORACIÓN",IF(AA176=0,"MANTIENE",IF(AA176&lt;0,"BAJA",IF(AA176&gt;0,"ALZA",""))))))</f>
        <v>MANTIENE</v>
      </c>
      <c r="Z176" s="54">
        <v>11700</v>
      </c>
      <c r="AA176" s="40">
        <f>IF(Z176=0,"INDICAR PRECIO VTA",Z176-MaestraLP3[[#This Row],[PRECIO OCT]])</f>
        <v>0</v>
      </c>
      <c r="AB176" s="56">
        <f t="shared" si="2"/>
        <v>0.23075213675213668</v>
      </c>
      <c r="AC176" s="58">
        <f>IFERROR(MaestraLP3[[#This Row],[PRECIO]]*MaestraLP3[[#This Row],[%MG UMV]],0)</f>
        <v>2699.7999999999993</v>
      </c>
      <c r="AD176" s="59">
        <v>10</v>
      </c>
      <c r="AE176" s="54">
        <f>IFERROR(MaestraLP3[[#This Row],[MARGEN UNITARIO]]/MaestraLP3[[#This Row],[Peso Neto UMV (KG)]],0)</f>
        <v>269.9799999999999</v>
      </c>
      <c r="AF176" s="38" t="s">
        <v>50</v>
      </c>
      <c r="AG176" s="38">
        <v>1</v>
      </c>
      <c r="AH176" s="56">
        <v>0.4</v>
      </c>
      <c r="AI176" s="56">
        <v>0.4</v>
      </c>
      <c r="AJ176" s="38"/>
      <c r="AK176" s="38" t="s">
        <v>50</v>
      </c>
    </row>
    <row r="177" spans="1:37" x14ac:dyDescent="0.35">
      <c r="A177" s="38" t="s">
        <v>191</v>
      </c>
      <c r="B177" s="38">
        <v>150000400</v>
      </c>
      <c r="C177" s="38" t="str">
        <f>+MaestraLP3[[#This Row],[CÓDIGO]]&amp;MaestraLP3[[#Headers],[-]]&amp;MaestraLP3[[#This Row],[UMV]]</f>
        <v>150000400-C16</v>
      </c>
      <c r="D177" s="45" t="str">
        <f>+MaestraLP3[[#This Row],[CÓDIGO]]&amp;MaestraLP3[[#Headers],[FS00]]</f>
        <v>150000400FS00</v>
      </c>
      <c r="E177" s="38" t="s">
        <v>95</v>
      </c>
      <c r="F177" s="38" t="s">
        <v>96</v>
      </c>
      <c r="G177" s="38" t="s">
        <v>100</v>
      </c>
      <c r="H177" s="38" t="s">
        <v>328</v>
      </c>
      <c r="I177" s="38" t="s">
        <v>329</v>
      </c>
      <c r="J177" s="44" t="s">
        <v>112</v>
      </c>
      <c r="K177" s="45" t="s">
        <v>44</v>
      </c>
      <c r="L177" s="38"/>
      <c r="M177" s="38" t="str">
        <f>VLOOKUP(MaestraLP3[[#This Row],[UMV]],VALIDACIONES!J:L,3,0)</f>
        <v>Caja 16 Unidades</v>
      </c>
      <c r="N177" s="38" t="s">
        <v>45</v>
      </c>
      <c r="O177" s="38" t="s">
        <v>46</v>
      </c>
      <c r="P177" s="54">
        <v>57376.800000000003</v>
      </c>
      <c r="Q177" s="38" t="s">
        <v>47</v>
      </c>
      <c r="R177" s="54">
        <v>72245</v>
      </c>
      <c r="S177" s="56">
        <f>IFERROR((MaestraLP3[[#This Row],[COSTO ]]/MaestraLP3[[#This Row],[COSTO OCT]]-1),0)</f>
        <v>0</v>
      </c>
      <c r="T177" s="55" t="s">
        <v>194</v>
      </c>
      <c r="U177" s="55" t="s">
        <v>194</v>
      </c>
      <c r="V177" s="54">
        <f>+VLOOKUP(MaestraLP3[[#This Row],[-]],'[1]BD MES'!$A:$N,14,0)</f>
        <v>57376.800000000003</v>
      </c>
      <c r="W177" s="54">
        <v>57376.800000000003</v>
      </c>
      <c r="X177" s="56">
        <f>+(MaestraLP3[[#This Row],[COSTO ]]-MaestraLP3[[#This Row],[COSTO OCT AL 27-10]])/MaestraLP3[[#This Row],[COSTO OCT AL 27-10]]</f>
        <v>0</v>
      </c>
      <c r="Y177" s="57" t="str">
        <f>++IF(Q177="HASTA AGOTAR STOCK","HASTA AGOTAR STOCK",IF(MaestraLP3[[#This Row],[PRECIO OCT]]=0,"NO PARA LP",IF(MaestraLP3[[#This Row],[PRECIO OCT]]=0,"INCORPORACIÓN",IF(AA177=0,"MANTIENE",IF(AA177&lt;0,"BAJA",IF(AA177&gt;0,"ALZA",""))))))</f>
        <v>MANTIENE</v>
      </c>
      <c r="Z177" s="54">
        <v>72245</v>
      </c>
      <c r="AA177" s="40">
        <f>IF(Z177=0,"INDICAR PRECIO VTA",Z177-MaestraLP3[[#This Row],[PRECIO OCT]])</f>
        <v>0</v>
      </c>
      <c r="AB177" s="56">
        <f t="shared" si="2"/>
        <v>0.20580247768011622</v>
      </c>
      <c r="AC177" s="58">
        <f>IFERROR(MaestraLP3[[#This Row],[PRECIO]]*MaestraLP3[[#This Row],[%MG UMV]],0)</f>
        <v>14868.199999999997</v>
      </c>
      <c r="AD177" s="59">
        <v>9.6</v>
      </c>
      <c r="AE177" s="54">
        <f>IFERROR(MaestraLP3[[#This Row],[MARGEN UNITARIO]]/MaestraLP3[[#This Row],[Peso Neto UMV (KG)]],0)</f>
        <v>1548.770833333333</v>
      </c>
      <c r="AF177" s="38" t="s">
        <v>50</v>
      </c>
      <c r="AG177" s="38">
        <v>1</v>
      </c>
      <c r="AH177" s="56">
        <v>4.9999999999999996E-2</v>
      </c>
      <c r="AI177" s="56">
        <v>9.9999999999999992E-2</v>
      </c>
      <c r="AJ177" s="38"/>
      <c r="AK177" s="38" t="s">
        <v>50</v>
      </c>
    </row>
    <row r="178" spans="1:37" x14ac:dyDescent="0.35">
      <c r="A178" s="38" t="s">
        <v>191</v>
      </c>
      <c r="B178" s="38">
        <v>104530550</v>
      </c>
      <c r="C178" s="38" t="str">
        <f>+MaestraLP3[[#This Row],[CÓDIGO]]&amp;MaestraLP3[[#Headers],[-]]&amp;MaestraLP3[[#This Row],[UMV]]</f>
        <v>104530550-C14</v>
      </c>
      <c r="D178" s="45" t="str">
        <f>+MaestraLP3[[#This Row],[CÓDIGO]]&amp;MaestraLP3[[#Headers],[FS00]]</f>
        <v>104530550FS00</v>
      </c>
      <c r="E178" s="38" t="s">
        <v>95</v>
      </c>
      <c r="F178" s="38" t="s">
        <v>96</v>
      </c>
      <c r="G178" s="38" t="s">
        <v>100</v>
      </c>
      <c r="H178" s="38" t="s">
        <v>328</v>
      </c>
      <c r="I178" s="38" t="s">
        <v>330</v>
      </c>
      <c r="J178" s="44" t="s">
        <v>331</v>
      </c>
      <c r="K178" s="45" t="s">
        <v>44</v>
      </c>
      <c r="L178" s="38"/>
      <c r="M178" s="38" t="str">
        <f>VLOOKUP(MaestraLP3[[#This Row],[UMV]],VALIDACIONES!J:L,3,0)</f>
        <v>Caja 14 Unidades</v>
      </c>
      <c r="N178" s="38" t="s">
        <v>45</v>
      </c>
      <c r="O178" s="38" t="s">
        <v>46</v>
      </c>
      <c r="P178" s="54">
        <v>37954</v>
      </c>
      <c r="Q178" s="38" t="s">
        <v>47</v>
      </c>
      <c r="R178" s="54">
        <v>49000</v>
      </c>
      <c r="S178" s="56">
        <f>IFERROR((MaestraLP3[[#This Row],[COSTO ]]/MaestraLP3[[#This Row],[COSTO OCT]]-1),0)</f>
        <v>0</v>
      </c>
      <c r="T178" s="55" t="s">
        <v>194</v>
      </c>
      <c r="U178" s="55" t="s">
        <v>194</v>
      </c>
      <c r="V178" s="54">
        <f>+VLOOKUP(MaestraLP3[[#This Row],[-]],'[1]BD MES'!$A:$N,14,0)</f>
        <v>37954</v>
      </c>
      <c r="W178" s="54">
        <v>37954</v>
      </c>
      <c r="X178" s="56">
        <f>+(MaestraLP3[[#This Row],[COSTO ]]-MaestraLP3[[#This Row],[COSTO OCT AL 27-10]])/MaestraLP3[[#This Row],[COSTO OCT AL 27-10]]</f>
        <v>0</v>
      </c>
      <c r="Y178" s="57" t="str">
        <f>++IF(Q178="HASTA AGOTAR STOCK","HASTA AGOTAR STOCK",IF(MaestraLP3[[#This Row],[PRECIO OCT]]=0,"NO PARA LP",IF(MaestraLP3[[#This Row],[PRECIO OCT]]=0,"INCORPORACIÓN",IF(AA178=0,"MANTIENE",IF(AA178&lt;0,"BAJA",IF(AA178&gt;0,"ALZA",""))))))</f>
        <v>MANTIENE</v>
      </c>
      <c r="Z178" s="54">
        <v>49000</v>
      </c>
      <c r="AA178" s="40">
        <f>IF(Z178=0,"INDICAR PRECIO VTA",Z178-MaestraLP3[[#This Row],[PRECIO OCT]])</f>
        <v>0</v>
      </c>
      <c r="AB178" s="56">
        <f t="shared" si="2"/>
        <v>0.22542857142857142</v>
      </c>
      <c r="AC178" s="58">
        <f>IFERROR(MaestraLP3[[#This Row],[PRECIO]]*MaestraLP3[[#This Row],[%MG UMV]],0)</f>
        <v>11046</v>
      </c>
      <c r="AD178" s="59">
        <v>7</v>
      </c>
      <c r="AE178" s="54">
        <f>IFERROR(MaestraLP3[[#This Row],[MARGEN UNITARIO]]/MaestraLP3[[#This Row],[Peso Neto UMV (KG)]],0)</f>
        <v>1578</v>
      </c>
      <c r="AF178" s="38" t="s">
        <v>50</v>
      </c>
      <c r="AG178" s="38">
        <v>1</v>
      </c>
      <c r="AH178" s="56">
        <v>4.9999999999999996E-2</v>
      </c>
      <c r="AI178" s="56">
        <v>9.9999999999999992E-2</v>
      </c>
      <c r="AJ178" s="38"/>
      <c r="AK178" s="38" t="s">
        <v>50</v>
      </c>
    </row>
    <row r="179" spans="1:37" x14ac:dyDescent="0.35">
      <c r="A179" s="38" t="s">
        <v>191</v>
      </c>
      <c r="B179" s="38">
        <v>108000144</v>
      </c>
      <c r="C179" s="38" t="str">
        <f>+MaestraLP3[[#This Row],[CÓDIGO]]&amp;MaestraLP3[[#Headers],[-]]&amp;MaestraLP3[[#This Row],[UMV]]</f>
        <v>108000144-C10</v>
      </c>
      <c r="D179" s="45" t="str">
        <f>+MaestraLP3[[#This Row],[CÓDIGO]]&amp;MaestraLP3[[#Headers],[FS00]]</f>
        <v>108000144FS00</v>
      </c>
      <c r="E179" s="38" t="s">
        <v>95</v>
      </c>
      <c r="F179" s="38" t="s">
        <v>96</v>
      </c>
      <c r="G179" s="38" t="s">
        <v>100</v>
      </c>
      <c r="H179" s="38" t="s">
        <v>328</v>
      </c>
      <c r="I179" s="38" t="s">
        <v>332</v>
      </c>
      <c r="J179" s="44" t="s">
        <v>61</v>
      </c>
      <c r="K179" s="45" t="s">
        <v>44</v>
      </c>
      <c r="L179" s="38"/>
      <c r="M179" s="38" t="str">
        <f>VLOOKUP(MaestraLP3[[#This Row],[UMV]],VALIDACIONES!J:L,3,0)</f>
        <v>Caja 10 Unidades</v>
      </c>
      <c r="N179" s="38" t="s">
        <v>45</v>
      </c>
      <c r="O179" s="38" t="s">
        <v>46</v>
      </c>
      <c r="P179" s="54">
        <v>26058.927299999996</v>
      </c>
      <c r="Q179" s="38" t="s">
        <v>62</v>
      </c>
      <c r="R179" s="54">
        <v>40000</v>
      </c>
      <c r="S179" s="56">
        <f>IFERROR((MaestraLP3[[#This Row],[COSTO ]]/MaestraLP3[[#This Row],[COSTO OCT]]-1),0)</f>
        <v>0</v>
      </c>
      <c r="T179" s="55" t="s">
        <v>194</v>
      </c>
      <c r="U179" s="55" t="s">
        <v>194</v>
      </c>
      <c r="V179" s="54">
        <f>+VLOOKUP(MaestraLP3[[#This Row],[-]],'[1]BD MES'!$A:$N,14,0)</f>
        <v>25600</v>
      </c>
      <c r="W179" s="54">
        <v>26058.927299999996</v>
      </c>
      <c r="X179" s="56">
        <f>+(MaestraLP3[[#This Row],[COSTO ]]-MaestraLP3[[#This Row],[COSTO OCT AL 27-10]])/MaestraLP3[[#This Row],[COSTO OCT AL 27-10]]</f>
        <v>1.7926847656249835E-2</v>
      </c>
      <c r="Y179" s="57" t="str">
        <f>++IF(Q179="HASTA AGOTAR STOCK","HASTA AGOTAR STOCK",IF(MaestraLP3[[#This Row],[PRECIO OCT]]=0,"NO PARA LP",IF(MaestraLP3[[#This Row],[PRECIO OCT]]=0,"INCORPORACIÓN",IF(AA179=0,"MANTIENE",IF(AA179&lt;0,"BAJA",IF(AA179&gt;0,"ALZA",""))))))</f>
        <v>MANTIENE</v>
      </c>
      <c r="Z179" s="54">
        <v>40000</v>
      </c>
      <c r="AA179" s="40">
        <f>IF(Z179=0,"INDICAR PRECIO VTA",Z179-MaestraLP3[[#This Row],[PRECIO OCT]])</f>
        <v>0</v>
      </c>
      <c r="AB179" s="56">
        <f t="shared" si="2"/>
        <v>0.34852681750000009</v>
      </c>
      <c r="AC179" s="58">
        <f>IFERROR(MaestraLP3[[#This Row],[PRECIO]]*MaestraLP3[[#This Row],[%MG UMV]],0)</f>
        <v>13941.072700000004</v>
      </c>
      <c r="AD179" s="59">
        <v>6.8</v>
      </c>
      <c r="AE179" s="54">
        <f>IFERROR(MaestraLP3[[#This Row],[MARGEN UNITARIO]]/MaestraLP3[[#This Row],[Peso Neto UMV (KG)]],0)</f>
        <v>2050.1577500000008</v>
      </c>
      <c r="AF179" s="38" t="s">
        <v>50</v>
      </c>
      <c r="AG179" s="38">
        <v>1</v>
      </c>
      <c r="AH179" s="56">
        <v>0.1</v>
      </c>
      <c r="AI179" s="56">
        <v>0.15</v>
      </c>
      <c r="AJ179" s="38"/>
      <c r="AK179" s="38" t="s">
        <v>50</v>
      </c>
    </row>
    <row r="180" spans="1:37" x14ac:dyDescent="0.35">
      <c r="A180" s="38" t="s">
        <v>191</v>
      </c>
      <c r="B180" s="38">
        <v>150002022</v>
      </c>
      <c r="C180" s="38" t="str">
        <f>+MaestraLP3[[#This Row],[CÓDIGO]]&amp;MaestraLP3[[#Headers],[-]]&amp;MaestraLP3[[#This Row],[UMV]]</f>
        <v>150002022-C12</v>
      </c>
      <c r="D180" s="45" t="str">
        <f>+MaestraLP3[[#This Row],[CÓDIGO]]&amp;MaestraLP3[[#Headers],[FS00]]</f>
        <v>150002022FS00</v>
      </c>
      <c r="E180" s="38" t="s">
        <v>95</v>
      </c>
      <c r="F180" s="38" t="s">
        <v>96</v>
      </c>
      <c r="G180" s="38" t="s">
        <v>100</v>
      </c>
      <c r="H180" s="38" t="s">
        <v>333</v>
      </c>
      <c r="I180" s="38" t="s">
        <v>334</v>
      </c>
      <c r="J180" s="44" t="s">
        <v>43</v>
      </c>
      <c r="K180" s="45" t="s">
        <v>44</v>
      </c>
      <c r="L180" s="45" t="s">
        <v>44</v>
      </c>
      <c r="M180" s="38" t="str">
        <f>VLOOKUP(MaestraLP3[[#This Row],[UMV]],VALIDACIONES!J:L,3,0)</f>
        <v>Caja 12 Unidades</v>
      </c>
      <c r="N180" s="38" t="s">
        <v>45</v>
      </c>
      <c r="O180" s="38" t="s">
        <v>46</v>
      </c>
      <c r="P180" s="54">
        <v>43446.96</v>
      </c>
      <c r="Q180" s="38" t="s">
        <v>47</v>
      </c>
      <c r="R180" s="54">
        <v>55000</v>
      </c>
      <c r="S180" s="56">
        <f>IFERROR((MaestraLP3[[#This Row],[COSTO ]]/MaestraLP3[[#This Row],[COSTO OCT]]-1),0)</f>
        <v>0</v>
      </c>
      <c r="T180" s="55" t="s">
        <v>194</v>
      </c>
      <c r="U180" s="55" t="s">
        <v>194</v>
      </c>
      <c r="V180" s="54">
        <f>+VLOOKUP(MaestraLP3[[#This Row],[-]],'[1]BD MES'!$A:$N,14,0)</f>
        <v>43446.96</v>
      </c>
      <c r="W180" s="54">
        <v>43446.96</v>
      </c>
      <c r="X180" s="56">
        <f>+(MaestraLP3[[#This Row],[COSTO ]]-MaestraLP3[[#This Row],[COSTO OCT AL 27-10]])/MaestraLP3[[#This Row],[COSTO OCT AL 27-10]]</f>
        <v>0</v>
      </c>
      <c r="Y180" s="57" t="str">
        <f>++IF(Q180="HASTA AGOTAR STOCK","HASTA AGOTAR STOCK",IF(MaestraLP3[[#This Row],[PRECIO OCT]]=0,"NO PARA LP",IF(MaestraLP3[[#This Row],[PRECIO OCT]]=0,"INCORPORACIÓN",IF(AA180=0,"MANTIENE",IF(AA180&lt;0,"BAJA",IF(AA180&gt;0,"ALZA",""))))))</f>
        <v>MANTIENE</v>
      </c>
      <c r="Z180" s="54">
        <v>55000</v>
      </c>
      <c r="AA180" s="40">
        <f>IF(Z180=0,"INDICAR PRECIO VTA",Z180-MaestraLP3[[#This Row],[PRECIO OCT]])</f>
        <v>0</v>
      </c>
      <c r="AB180" s="56">
        <f t="shared" si="2"/>
        <v>0.21005527272727273</v>
      </c>
      <c r="AC180" s="58">
        <f>IFERROR(MaestraLP3[[#This Row],[PRECIO]]*MaestraLP3[[#This Row],[%MG UMV]],0)</f>
        <v>11553.04</v>
      </c>
      <c r="AD180" s="59">
        <v>5.1840000000000002</v>
      </c>
      <c r="AE180" s="54">
        <f>IFERROR(MaestraLP3[[#This Row],[MARGEN UNITARIO]]/MaestraLP3[[#This Row],[Peso Neto UMV (KG)]],0)</f>
        <v>2228.595679012346</v>
      </c>
      <c r="AF180" s="38" t="s">
        <v>49</v>
      </c>
      <c r="AG180" s="38" t="s">
        <v>184</v>
      </c>
      <c r="AH180" s="56">
        <v>0.2</v>
      </c>
      <c r="AI180" s="56">
        <v>0.2</v>
      </c>
      <c r="AJ180" s="38"/>
      <c r="AK180" s="38" t="s">
        <v>50</v>
      </c>
    </row>
    <row r="181" spans="1:37" x14ac:dyDescent="0.35">
      <c r="A181" s="38" t="s">
        <v>191</v>
      </c>
      <c r="B181" s="38">
        <v>101920021</v>
      </c>
      <c r="C181" s="38" t="str">
        <f>+MaestraLP3[[#This Row],[CÓDIGO]]&amp;MaestraLP3[[#Headers],[-]]&amp;MaestraLP3[[#This Row],[UMV]]</f>
        <v>101920021-C24</v>
      </c>
      <c r="D181" s="45" t="str">
        <f>+MaestraLP3[[#This Row],[CÓDIGO]]&amp;MaestraLP3[[#Headers],[FS00]]</f>
        <v>101920021FS00</v>
      </c>
      <c r="E181" s="38" t="s">
        <v>95</v>
      </c>
      <c r="F181" s="38" t="s">
        <v>96</v>
      </c>
      <c r="G181" s="38" t="s">
        <v>100</v>
      </c>
      <c r="H181" s="38" t="s">
        <v>333</v>
      </c>
      <c r="I181" s="38" t="s">
        <v>335</v>
      </c>
      <c r="J181" s="44" t="s">
        <v>288</v>
      </c>
      <c r="K181" s="45" t="s">
        <v>44</v>
      </c>
      <c r="L181" s="38"/>
      <c r="M181" s="38" t="str">
        <f>VLOOKUP(MaestraLP3[[#This Row],[UMV]],VALIDACIONES!J:L,3,0)</f>
        <v>Caja 24 Unidades</v>
      </c>
      <c r="N181" s="38" t="s">
        <v>45</v>
      </c>
      <c r="O181" s="38" t="s">
        <v>46</v>
      </c>
      <c r="P181" s="54">
        <v>13659.941049999998</v>
      </c>
      <c r="Q181" s="38" t="s">
        <v>62</v>
      </c>
      <c r="R181" s="54">
        <v>28800</v>
      </c>
      <c r="S181" s="56">
        <f>IFERROR((MaestraLP3[[#This Row],[COSTO ]]/MaestraLP3[[#This Row],[COSTO OCT]]-1),0)</f>
        <v>0</v>
      </c>
      <c r="T181" s="55" t="s">
        <v>74</v>
      </c>
      <c r="U181" s="55" t="s">
        <v>194</v>
      </c>
      <c r="V181" s="54">
        <f>+VLOOKUP(MaestraLP3[[#This Row],[-]],'[1]BD MES'!$A:$N,14,0)</f>
        <v>13464</v>
      </c>
      <c r="W181" s="54">
        <v>13659.941049999998</v>
      </c>
      <c r="X181" s="56">
        <f>+(MaestraLP3[[#This Row],[COSTO ]]-MaestraLP3[[#This Row],[COSTO OCT AL 27-10]])/MaestraLP3[[#This Row],[COSTO OCT AL 27-10]]</f>
        <v>1.4552959744503687E-2</v>
      </c>
      <c r="Y181" s="57" t="str">
        <f>++IF(Q181="HASTA AGOTAR STOCK","HASTA AGOTAR STOCK",IF(MaestraLP3[[#This Row],[PRECIO OCT]]=0,"NO PARA LP",IF(MaestraLP3[[#This Row],[PRECIO OCT]]=0,"INCORPORACIÓN",IF(AA181=0,"MANTIENE",IF(AA181&lt;0,"BAJA",IF(AA181&gt;0,"ALZA",""))))))</f>
        <v>MANTIENE</v>
      </c>
      <c r="Z181" s="54">
        <v>28800</v>
      </c>
      <c r="AA181" s="40">
        <f>IF(Z181=0,"INDICAR PRECIO VTA",Z181-MaestraLP3[[#This Row],[PRECIO OCT]])</f>
        <v>0</v>
      </c>
      <c r="AB181" s="56">
        <f t="shared" si="2"/>
        <v>0.52569649131944451</v>
      </c>
      <c r="AC181" s="58">
        <f>IFERROR(MaestraLP3[[#This Row],[PRECIO]]*MaestraLP3[[#This Row],[%MG UMV]],0)</f>
        <v>15140.058950000002</v>
      </c>
      <c r="AD181" s="59">
        <v>2.6880000000000002</v>
      </c>
      <c r="AE181" s="54">
        <f>IFERROR(MaestraLP3[[#This Row],[MARGEN UNITARIO]]/MaestraLP3[[#This Row],[Peso Neto UMV (KG)]],0)</f>
        <v>5632.4624069940483</v>
      </c>
      <c r="AF181" s="38" t="s">
        <v>49</v>
      </c>
      <c r="AG181" s="38">
        <v>1</v>
      </c>
      <c r="AH181" s="56">
        <v>0.15</v>
      </c>
      <c r="AI181" s="56">
        <v>0.15</v>
      </c>
      <c r="AJ181" s="38" t="s">
        <v>50</v>
      </c>
      <c r="AK181" s="38" t="s">
        <v>50</v>
      </c>
    </row>
    <row r="182" spans="1:37" x14ac:dyDescent="0.35">
      <c r="A182" s="38" t="s">
        <v>191</v>
      </c>
      <c r="B182" s="38">
        <v>101920020</v>
      </c>
      <c r="C182" s="38" t="str">
        <f>+MaestraLP3[[#This Row],[CÓDIGO]]&amp;MaestraLP3[[#Headers],[-]]&amp;MaestraLP3[[#This Row],[UMV]]</f>
        <v>101920020-C24</v>
      </c>
      <c r="D182" s="45" t="str">
        <f>+MaestraLP3[[#This Row],[CÓDIGO]]&amp;MaestraLP3[[#Headers],[FS00]]</f>
        <v>101920020FS00</v>
      </c>
      <c r="E182" s="38" t="s">
        <v>95</v>
      </c>
      <c r="F182" s="38" t="s">
        <v>96</v>
      </c>
      <c r="G182" s="38" t="s">
        <v>100</v>
      </c>
      <c r="H182" s="38" t="s">
        <v>333</v>
      </c>
      <c r="I182" s="38" t="s">
        <v>336</v>
      </c>
      <c r="J182" s="44" t="s">
        <v>288</v>
      </c>
      <c r="K182" s="45" t="s">
        <v>44</v>
      </c>
      <c r="L182" s="38"/>
      <c r="M182" s="38" t="str">
        <f>VLOOKUP(MaestraLP3[[#This Row],[UMV]],VALIDACIONES!J:L,3,0)</f>
        <v>Caja 24 Unidades</v>
      </c>
      <c r="N182" s="38" t="s">
        <v>45</v>
      </c>
      <c r="O182" s="38" t="s">
        <v>46</v>
      </c>
      <c r="P182" s="54">
        <v>14420.48055</v>
      </c>
      <c r="Q182" s="38" t="s">
        <v>62</v>
      </c>
      <c r="R182" s="54">
        <v>28800</v>
      </c>
      <c r="S182" s="56">
        <f>IFERROR((MaestraLP3[[#This Row],[COSTO ]]/MaestraLP3[[#This Row],[COSTO OCT]]-1),0)</f>
        <v>0</v>
      </c>
      <c r="T182" s="55" t="s">
        <v>194</v>
      </c>
      <c r="U182" s="55" t="s">
        <v>194</v>
      </c>
      <c r="V182" s="54">
        <f>+VLOOKUP(MaestraLP3[[#This Row],[-]],'[1]BD MES'!$A:$N,14,0)</f>
        <v>13200</v>
      </c>
      <c r="W182" s="54">
        <v>14420.48055</v>
      </c>
      <c r="X182" s="56">
        <f>+(MaestraLP3[[#This Row],[COSTO ]]-MaestraLP3[[#This Row],[COSTO OCT AL 27-10]])/MaestraLP3[[#This Row],[COSTO OCT AL 27-10]]</f>
        <v>9.2460647727272749E-2</v>
      </c>
      <c r="Y182" s="57" t="str">
        <f>++IF(Q182="HASTA AGOTAR STOCK","HASTA AGOTAR STOCK",IF(MaestraLP3[[#This Row],[PRECIO OCT]]=0,"NO PARA LP",IF(MaestraLP3[[#This Row],[PRECIO OCT]]=0,"INCORPORACIÓN",IF(AA182=0,"MANTIENE",IF(AA182&lt;0,"BAJA",IF(AA182&gt;0,"ALZA",""))))))</f>
        <v>MANTIENE</v>
      </c>
      <c r="Z182" s="54">
        <v>28800</v>
      </c>
      <c r="AA182" s="40">
        <f>IF(Z182=0,"INDICAR PRECIO VTA",Z182-MaestraLP3[[#This Row],[PRECIO OCT]])</f>
        <v>0</v>
      </c>
      <c r="AB182" s="56">
        <f t="shared" si="2"/>
        <v>0.49928886979166665</v>
      </c>
      <c r="AC182" s="58">
        <f>IFERROR(MaestraLP3[[#This Row],[PRECIO]]*MaestraLP3[[#This Row],[%MG UMV]],0)</f>
        <v>14379.51945</v>
      </c>
      <c r="AD182" s="59">
        <v>2.6880000000000002</v>
      </c>
      <c r="AE182" s="54">
        <f>IFERROR(MaestraLP3[[#This Row],[MARGEN UNITARIO]]/MaestraLP3[[#This Row],[Peso Neto UMV (KG)]],0)</f>
        <v>5349.5236049107143</v>
      </c>
      <c r="AF182" s="38" t="s">
        <v>49</v>
      </c>
      <c r="AG182" s="38">
        <v>1</v>
      </c>
      <c r="AH182" s="56">
        <v>0.15</v>
      </c>
      <c r="AI182" s="56">
        <v>0.15</v>
      </c>
      <c r="AJ182" s="38" t="s">
        <v>50</v>
      </c>
      <c r="AK182" s="38" t="s">
        <v>50</v>
      </c>
    </row>
    <row r="183" spans="1:37" x14ac:dyDescent="0.35">
      <c r="A183" s="38" t="s">
        <v>191</v>
      </c>
      <c r="B183" s="38">
        <v>150000425</v>
      </c>
      <c r="C183" s="38" t="str">
        <f>+MaestraLP3[[#This Row],[CÓDIGO]]&amp;MaestraLP3[[#Headers],[-]]&amp;MaestraLP3[[#This Row],[UMV]]</f>
        <v>150000425-C30</v>
      </c>
      <c r="D183" s="45" t="str">
        <f>+MaestraLP3[[#This Row],[CÓDIGO]]&amp;MaestraLP3[[#Headers],[FS00]]</f>
        <v>150000425FS00</v>
      </c>
      <c r="E183" s="38" t="s">
        <v>95</v>
      </c>
      <c r="F183" s="38" t="s">
        <v>96</v>
      </c>
      <c r="G183" s="38" t="s">
        <v>100</v>
      </c>
      <c r="H183" s="38" t="s">
        <v>337</v>
      </c>
      <c r="I183" s="38" t="s">
        <v>338</v>
      </c>
      <c r="J183" s="44" t="s">
        <v>339</v>
      </c>
      <c r="K183" s="45" t="s">
        <v>44</v>
      </c>
      <c r="L183" s="38"/>
      <c r="M183" s="38" t="str">
        <f>VLOOKUP(MaestraLP3[[#This Row],[UMV]],VALIDACIONES!J:L,3,0)</f>
        <v>Caja 30 Unidades</v>
      </c>
      <c r="N183" s="38" t="s">
        <v>45</v>
      </c>
      <c r="O183" s="38" t="s">
        <v>46</v>
      </c>
      <c r="P183" s="54">
        <v>15279</v>
      </c>
      <c r="Q183" s="38" t="s">
        <v>47</v>
      </c>
      <c r="R183" s="54">
        <v>19000</v>
      </c>
      <c r="S183" s="56">
        <f>IFERROR((MaestraLP3[[#This Row],[COSTO ]]/MaestraLP3[[#This Row],[COSTO OCT]]-1),0)</f>
        <v>0</v>
      </c>
      <c r="T183" s="55" t="s">
        <v>194</v>
      </c>
      <c r="U183" s="55" t="s">
        <v>194</v>
      </c>
      <c r="V183" s="54">
        <f>+VLOOKUP(MaestraLP3[[#This Row],[-]],'[1]BD MES'!$A:$N,14,0)</f>
        <v>15279</v>
      </c>
      <c r="W183" s="54">
        <v>15279</v>
      </c>
      <c r="X183" s="56">
        <f>+(MaestraLP3[[#This Row],[COSTO ]]-MaestraLP3[[#This Row],[COSTO OCT AL 27-10]])/MaestraLP3[[#This Row],[COSTO OCT AL 27-10]]</f>
        <v>0</v>
      </c>
      <c r="Y183" s="57" t="str">
        <f>++IF(Q183="HASTA AGOTAR STOCK","HASTA AGOTAR STOCK",IF(MaestraLP3[[#This Row],[PRECIO OCT]]=0,"NO PARA LP",IF(MaestraLP3[[#This Row],[PRECIO OCT]]=0,"INCORPORACIÓN",IF(AA183=0,"MANTIENE",IF(AA183&lt;0,"BAJA",IF(AA183&gt;0,"ALZA",""))))))</f>
        <v>MANTIENE</v>
      </c>
      <c r="Z183" s="54">
        <v>19000</v>
      </c>
      <c r="AA183" s="40">
        <f>IF(Z183=0,"INDICAR PRECIO VTA",Z183-MaestraLP3[[#This Row],[PRECIO OCT]])</f>
        <v>0</v>
      </c>
      <c r="AB183" s="56">
        <f t="shared" si="2"/>
        <v>0.1958421052631579</v>
      </c>
      <c r="AC183" s="58">
        <f>IFERROR(MaestraLP3[[#This Row],[PRECIO]]*MaestraLP3[[#This Row],[%MG UMV]],0)</f>
        <v>3721</v>
      </c>
      <c r="AD183" s="59">
        <v>3.78</v>
      </c>
      <c r="AE183" s="54">
        <f>IFERROR(MaestraLP3[[#This Row],[MARGEN UNITARIO]]/MaestraLP3[[#This Row],[Peso Neto UMV (KG)]],0)</f>
        <v>984.39153439153449</v>
      </c>
      <c r="AF183" s="38" t="s">
        <v>49</v>
      </c>
      <c r="AG183" s="38">
        <v>1</v>
      </c>
      <c r="AH183" s="56">
        <v>0.03</v>
      </c>
      <c r="AI183" s="56">
        <v>4.9999999999999996E-2</v>
      </c>
      <c r="AJ183" s="38"/>
      <c r="AK183" s="38" t="s">
        <v>50</v>
      </c>
    </row>
    <row r="184" spans="1:37" x14ac:dyDescent="0.35">
      <c r="A184" s="38" t="s">
        <v>191</v>
      </c>
      <c r="B184" s="38">
        <v>104534140</v>
      </c>
      <c r="C184" s="38" t="str">
        <f>+MaestraLP3[[#This Row],[CÓDIGO]]&amp;MaestraLP3[[#Headers],[-]]&amp;MaestraLP3[[#This Row],[UMV]]</f>
        <v>104534140-C45</v>
      </c>
      <c r="D184" s="45" t="str">
        <f>+MaestraLP3[[#This Row],[CÓDIGO]]&amp;MaestraLP3[[#Headers],[FS00]]</f>
        <v>104534140FS00</v>
      </c>
      <c r="E184" s="38" t="s">
        <v>95</v>
      </c>
      <c r="F184" s="38" t="s">
        <v>96</v>
      </c>
      <c r="G184" s="38" t="s">
        <v>100</v>
      </c>
      <c r="H184" s="38" t="s">
        <v>340</v>
      </c>
      <c r="I184" s="38" t="s">
        <v>341</v>
      </c>
      <c r="J184" s="44" t="s">
        <v>244</v>
      </c>
      <c r="K184" s="45" t="s">
        <v>44</v>
      </c>
      <c r="L184" s="38"/>
      <c r="M184" s="38" t="str">
        <f>VLOOKUP(MaestraLP3[[#This Row],[UMV]],VALIDACIONES!J:L,3,0)</f>
        <v>Caja 45 Unidades</v>
      </c>
      <c r="N184" s="38" t="s">
        <v>45</v>
      </c>
      <c r="O184" s="38" t="s">
        <v>46</v>
      </c>
      <c r="P184" s="54">
        <v>327960</v>
      </c>
      <c r="Q184" s="38" t="s">
        <v>47</v>
      </c>
      <c r="R184" s="54">
        <v>396000</v>
      </c>
      <c r="S184" s="56">
        <f>IFERROR((MaestraLP3[[#This Row],[COSTO ]]/MaestraLP3[[#This Row],[COSTO OCT]]-1),0)</f>
        <v>0</v>
      </c>
      <c r="T184" s="55" t="s">
        <v>194</v>
      </c>
      <c r="U184" s="55" t="s">
        <v>194</v>
      </c>
      <c r="V184" s="54">
        <f>+VLOOKUP(MaestraLP3[[#This Row],[-]],'[1]BD MES'!$A:$N,14,0)</f>
        <v>327960</v>
      </c>
      <c r="W184" s="54">
        <v>327960</v>
      </c>
      <c r="X184" s="56">
        <f>+(MaestraLP3[[#This Row],[COSTO ]]-MaestraLP3[[#This Row],[COSTO OCT AL 27-10]])/MaestraLP3[[#This Row],[COSTO OCT AL 27-10]]</f>
        <v>0</v>
      </c>
      <c r="Y184" s="57" t="str">
        <f>++IF(Q184="HASTA AGOTAR STOCK","HASTA AGOTAR STOCK",IF(MaestraLP3[[#This Row],[PRECIO OCT]]=0,"NO PARA LP",IF(MaestraLP3[[#This Row],[PRECIO OCT]]=0,"INCORPORACIÓN",IF(AA184=0,"MANTIENE",IF(AA184&lt;0,"BAJA",IF(AA184&gt;0,"ALZA",""))))))</f>
        <v>MANTIENE</v>
      </c>
      <c r="Z184" s="54">
        <v>396000</v>
      </c>
      <c r="AA184" s="40">
        <f>IF(Z184=0,"INDICAR PRECIO VTA",Z184-MaestraLP3[[#This Row],[PRECIO OCT]])</f>
        <v>0</v>
      </c>
      <c r="AB184" s="56">
        <f t="shared" si="2"/>
        <v>0.17181818181818181</v>
      </c>
      <c r="AC184" s="58">
        <f>IFERROR(MaestraLP3[[#This Row],[PRECIO]]*MaestraLP3[[#This Row],[%MG UMV]],0)</f>
        <v>68040</v>
      </c>
      <c r="AD184" s="59">
        <v>12.6</v>
      </c>
      <c r="AE184" s="54">
        <f>IFERROR(MaestraLP3[[#This Row],[MARGEN UNITARIO]]/MaestraLP3[[#This Row],[Peso Neto UMV (KG)]],0)</f>
        <v>5400</v>
      </c>
      <c r="AF184" s="38" t="s">
        <v>50</v>
      </c>
      <c r="AG184" s="38">
        <v>1</v>
      </c>
      <c r="AH184" s="56">
        <v>0.15</v>
      </c>
      <c r="AI184" s="56">
        <v>0.15</v>
      </c>
      <c r="AJ184" s="38"/>
      <c r="AK184" s="38" t="s">
        <v>50</v>
      </c>
    </row>
    <row r="185" spans="1:37" x14ac:dyDescent="0.35">
      <c r="A185" s="38" t="s">
        <v>191</v>
      </c>
      <c r="B185" s="38">
        <v>104534870</v>
      </c>
      <c r="C185" s="38" t="str">
        <f>+MaestraLP3[[#This Row],[CÓDIGO]]&amp;MaestraLP3[[#Headers],[-]]&amp;MaestraLP3[[#This Row],[UMV]]</f>
        <v>104534870-C24</v>
      </c>
      <c r="D185" s="45" t="str">
        <f>+MaestraLP3[[#This Row],[CÓDIGO]]&amp;MaestraLP3[[#Headers],[FS00]]</f>
        <v>104534870FS00</v>
      </c>
      <c r="E185" s="38" t="s">
        <v>95</v>
      </c>
      <c r="F185" s="38" t="s">
        <v>96</v>
      </c>
      <c r="G185" s="38" t="s">
        <v>100</v>
      </c>
      <c r="H185" s="38" t="s">
        <v>340</v>
      </c>
      <c r="I185" s="38" t="s">
        <v>342</v>
      </c>
      <c r="J185" s="44" t="s">
        <v>288</v>
      </c>
      <c r="K185" s="45" t="s">
        <v>44</v>
      </c>
      <c r="L185" s="38"/>
      <c r="M185" s="38" t="str">
        <f>VLOOKUP(MaestraLP3[[#This Row],[UMV]],VALIDACIONES!J:L,3,0)</f>
        <v>Caja 24 Unidades</v>
      </c>
      <c r="N185" s="38" t="s">
        <v>45</v>
      </c>
      <c r="O185" s="38" t="s">
        <v>46</v>
      </c>
      <c r="P185" s="54">
        <v>34608</v>
      </c>
      <c r="Q185" s="38" t="s">
        <v>47</v>
      </c>
      <c r="R185" s="54">
        <v>40000</v>
      </c>
      <c r="S185" s="56">
        <f>IFERROR((MaestraLP3[[#This Row],[COSTO ]]/MaestraLP3[[#This Row],[COSTO OCT]]-1),0)</f>
        <v>0</v>
      </c>
      <c r="T185" s="55" t="s">
        <v>194</v>
      </c>
      <c r="U185" s="55" t="s">
        <v>194</v>
      </c>
      <c r="V185" s="54">
        <f>+VLOOKUP(MaestraLP3[[#This Row],[-]],'[1]BD MES'!$A:$N,14,0)</f>
        <v>34608</v>
      </c>
      <c r="W185" s="54">
        <v>34608</v>
      </c>
      <c r="X185" s="56">
        <f>+(MaestraLP3[[#This Row],[COSTO ]]-MaestraLP3[[#This Row],[COSTO OCT AL 27-10]])/MaestraLP3[[#This Row],[COSTO OCT AL 27-10]]</f>
        <v>0</v>
      </c>
      <c r="Y185" s="57" t="str">
        <f>++IF(Q185="HASTA AGOTAR STOCK","HASTA AGOTAR STOCK",IF(MaestraLP3[[#This Row],[PRECIO OCT]]=0,"NO PARA LP",IF(MaestraLP3[[#This Row],[PRECIO OCT]]=0,"INCORPORACIÓN",IF(AA185=0,"MANTIENE",IF(AA185&lt;0,"BAJA",IF(AA185&gt;0,"ALZA",""))))))</f>
        <v>MANTIENE</v>
      </c>
      <c r="Z185" s="54">
        <v>40000</v>
      </c>
      <c r="AA185" s="40">
        <f>IF(Z185=0,"INDICAR PRECIO VTA",Z185-MaestraLP3[[#This Row],[PRECIO OCT]])</f>
        <v>0</v>
      </c>
      <c r="AB185" s="56">
        <f t="shared" si="2"/>
        <v>0.1348</v>
      </c>
      <c r="AC185" s="58">
        <f>IFERROR(MaestraLP3[[#This Row],[PRECIO]]*MaestraLP3[[#This Row],[%MG UMV]],0)</f>
        <v>5392</v>
      </c>
      <c r="AD185" s="59">
        <v>2.4</v>
      </c>
      <c r="AE185" s="54">
        <f>IFERROR(MaestraLP3[[#This Row],[MARGEN UNITARIO]]/MaestraLP3[[#This Row],[Peso Neto UMV (KG)]],0)</f>
        <v>2246.666666666667</v>
      </c>
      <c r="AF185" s="38" t="s">
        <v>49</v>
      </c>
      <c r="AG185" s="38">
        <v>1</v>
      </c>
      <c r="AH185" s="56">
        <v>0.4</v>
      </c>
      <c r="AI185" s="56">
        <v>0.4</v>
      </c>
      <c r="AJ185" s="38"/>
      <c r="AK185" s="38" t="s">
        <v>50</v>
      </c>
    </row>
    <row r="186" spans="1:37" x14ac:dyDescent="0.35">
      <c r="A186" s="38" t="s">
        <v>191</v>
      </c>
      <c r="B186" s="38">
        <v>104540320</v>
      </c>
      <c r="C186" s="38" t="str">
        <f>+MaestraLP3[[#This Row],[CÓDIGO]]&amp;MaestraLP3[[#Headers],[-]]&amp;MaestraLP3[[#This Row],[UMV]]</f>
        <v>104540320-D30</v>
      </c>
      <c r="D186" s="45" t="str">
        <f>+MaestraLP3[[#This Row],[CÓDIGO]]&amp;MaestraLP3[[#Headers],[FS00]]</f>
        <v>104540320FS00</v>
      </c>
      <c r="E186" s="38" t="s">
        <v>95</v>
      </c>
      <c r="F186" s="38" t="s">
        <v>96</v>
      </c>
      <c r="G186" s="38" t="s">
        <v>100</v>
      </c>
      <c r="H186" s="38" t="s">
        <v>343</v>
      </c>
      <c r="I186" s="38" t="s">
        <v>344</v>
      </c>
      <c r="J186" s="44" t="s">
        <v>345</v>
      </c>
      <c r="K186" s="45" t="s">
        <v>44</v>
      </c>
      <c r="L186" s="38"/>
      <c r="M186" s="38" t="str">
        <f>VLOOKUP(MaestraLP3[[#This Row],[UMV]],VALIDACIONES!J:L,3,0)</f>
        <v>Display 30 Unidades</v>
      </c>
      <c r="N186" s="38" t="s">
        <v>45</v>
      </c>
      <c r="O186" s="38" t="s">
        <v>46</v>
      </c>
      <c r="P186" s="54">
        <v>15030</v>
      </c>
      <c r="Q186" s="38" t="s">
        <v>62</v>
      </c>
      <c r="R186" s="54">
        <v>21000</v>
      </c>
      <c r="S186" s="56">
        <f>IFERROR((MaestraLP3[[#This Row],[COSTO ]]/MaestraLP3[[#This Row],[COSTO OCT]]-1),0)</f>
        <v>0</v>
      </c>
      <c r="T186" s="55" t="s">
        <v>194</v>
      </c>
      <c r="U186" s="55" t="s">
        <v>194</v>
      </c>
      <c r="V186" s="54">
        <f>+VLOOKUP(MaestraLP3[[#This Row],[-]],'[1]BD MES'!$A:$N,14,0)</f>
        <v>15030</v>
      </c>
      <c r="W186" s="54">
        <v>15030</v>
      </c>
      <c r="X186" s="56">
        <f>+(MaestraLP3[[#This Row],[COSTO ]]-MaestraLP3[[#This Row],[COSTO OCT AL 27-10]])/MaestraLP3[[#This Row],[COSTO OCT AL 27-10]]</f>
        <v>0</v>
      </c>
      <c r="Y186" s="57" t="str">
        <f>++IF(Q186="HASTA AGOTAR STOCK","HASTA AGOTAR STOCK",IF(MaestraLP3[[#This Row],[PRECIO OCT]]=0,"NO PARA LP",IF(MaestraLP3[[#This Row],[PRECIO OCT]]=0,"INCORPORACIÓN",IF(AA186=0,"MANTIENE",IF(AA186&lt;0,"BAJA",IF(AA186&gt;0,"ALZA",""))))))</f>
        <v>MANTIENE</v>
      </c>
      <c r="Z186" s="54">
        <v>21000</v>
      </c>
      <c r="AA186" s="40">
        <f>IF(Z186=0,"INDICAR PRECIO VTA",Z186-MaestraLP3[[#This Row],[PRECIO OCT]])</f>
        <v>0</v>
      </c>
      <c r="AB186" s="56">
        <f t="shared" si="2"/>
        <v>0.28428571428571431</v>
      </c>
      <c r="AC186" s="58">
        <f>IFERROR(MaestraLP3[[#This Row],[PRECIO]]*MaestraLP3[[#This Row],[%MG UMV]],0)</f>
        <v>5970.0000000000009</v>
      </c>
      <c r="AD186" s="59">
        <v>12</v>
      </c>
      <c r="AE186" s="54">
        <f>IFERROR(MaestraLP3[[#This Row],[MARGEN UNITARIO]]/MaestraLP3[[#This Row],[Peso Neto UMV (KG)]],0)</f>
        <v>497.50000000000006</v>
      </c>
      <c r="AF186" s="38" t="s">
        <v>50</v>
      </c>
      <c r="AG186" s="38">
        <v>1</v>
      </c>
      <c r="AH186" s="56">
        <v>0.1</v>
      </c>
      <c r="AI186" s="56">
        <v>0.1</v>
      </c>
      <c r="AJ186" s="38"/>
      <c r="AK186" s="38" t="s">
        <v>50</v>
      </c>
    </row>
    <row r="187" spans="1:37" x14ac:dyDescent="0.35">
      <c r="A187" s="38" t="s">
        <v>191</v>
      </c>
      <c r="B187" s="38">
        <v>104526990</v>
      </c>
      <c r="C187" s="38" t="str">
        <f>+MaestraLP3[[#This Row],[CÓDIGO]]&amp;MaestraLP3[[#Headers],[-]]&amp;MaestraLP3[[#This Row],[UMV]]</f>
        <v>104526990-D30</v>
      </c>
      <c r="D187" s="45" t="str">
        <f>+MaestraLP3[[#This Row],[CÓDIGO]]&amp;MaestraLP3[[#Headers],[FS00]]</f>
        <v>104526990FS00</v>
      </c>
      <c r="E187" s="38" t="s">
        <v>95</v>
      </c>
      <c r="F187" s="38" t="s">
        <v>96</v>
      </c>
      <c r="G187" s="38" t="s">
        <v>100</v>
      </c>
      <c r="H187" s="38" t="s">
        <v>343</v>
      </c>
      <c r="I187" s="38" t="s">
        <v>346</v>
      </c>
      <c r="J187" s="44" t="s">
        <v>345</v>
      </c>
      <c r="K187" s="45" t="s">
        <v>44</v>
      </c>
      <c r="L187" s="38"/>
      <c r="M187" s="38" t="str">
        <f>VLOOKUP(MaestraLP3[[#This Row],[UMV]],VALIDACIONES!J:L,3,0)</f>
        <v>Display 30 Unidades</v>
      </c>
      <c r="N187" s="38" t="s">
        <v>45</v>
      </c>
      <c r="O187" s="38" t="s">
        <v>46</v>
      </c>
      <c r="P187" s="54">
        <v>15480</v>
      </c>
      <c r="Q187" s="38" t="s">
        <v>47</v>
      </c>
      <c r="R187" s="54">
        <v>18000</v>
      </c>
      <c r="S187" s="56">
        <f>IFERROR((MaestraLP3[[#This Row],[COSTO ]]/MaestraLP3[[#This Row],[COSTO OCT]]-1),0)</f>
        <v>0</v>
      </c>
      <c r="T187" s="55" t="s">
        <v>194</v>
      </c>
      <c r="U187" s="55" t="s">
        <v>194</v>
      </c>
      <c r="V187" s="54">
        <f>+VLOOKUP(MaestraLP3[[#This Row],[-]],'[1]BD MES'!$A:$N,14,0)</f>
        <v>15480</v>
      </c>
      <c r="W187" s="54">
        <v>15480</v>
      </c>
      <c r="X187" s="56">
        <f>+(MaestraLP3[[#This Row],[COSTO ]]-MaestraLP3[[#This Row],[COSTO OCT AL 27-10]])/MaestraLP3[[#This Row],[COSTO OCT AL 27-10]]</f>
        <v>0</v>
      </c>
      <c r="Y187" s="57" t="str">
        <f>++IF(Q187="HASTA AGOTAR STOCK","HASTA AGOTAR STOCK",IF(MaestraLP3[[#This Row],[PRECIO OCT]]=0,"NO PARA LP",IF(MaestraLP3[[#This Row],[PRECIO OCT]]=0,"INCORPORACIÓN",IF(AA187=0,"MANTIENE",IF(AA187&lt;0,"BAJA",IF(AA187&gt;0,"ALZA",""))))))</f>
        <v>MANTIENE</v>
      </c>
      <c r="Z187" s="54">
        <v>18000</v>
      </c>
      <c r="AA187" s="40">
        <f>IF(Z187=0,"INDICAR PRECIO VTA",Z187-MaestraLP3[[#This Row],[PRECIO OCT]])</f>
        <v>0</v>
      </c>
      <c r="AB187" s="56">
        <f t="shared" si="2"/>
        <v>0.14000000000000001</v>
      </c>
      <c r="AC187" s="58">
        <f>IFERROR(MaestraLP3[[#This Row],[PRECIO]]*MaestraLP3[[#This Row],[%MG UMV]],0)</f>
        <v>2520.0000000000005</v>
      </c>
      <c r="AD187" s="59">
        <v>12</v>
      </c>
      <c r="AE187" s="54">
        <f>IFERROR(MaestraLP3[[#This Row],[MARGEN UNITARIO]]/MaestraLP3[[#This Row],[Peso Neto UMV (KG)]],0)</f>
        <v>210.00000000000003</v>
      </c>
      <c r="AF187" s="38" t="s">
        <v>50</v>
      </c>
      <c r="AG187" s="38">
        <v>1</v>
      </c>
      <c r="AH187" s="56">
        <v>0.15</v>
      </c>
      <c r="AI187" s="56">
        <v>0.15</v>
      </c>
      <c r="AJ187" s="38"/>
      <c r="AK187" s="38" t="s">
        <v>50</v>
      </c>
    </row>
    <row r="188" spans="1:37" x14ac:dyDescent="0.35">
      <c r="A188" s="38" t="s">
        <v>191</v>
      </c>
      <c r="B188" s="38">
        <v>102200081</v>
      </c>
      <c r="C188" s="38" t="str">
        <f>+MaestraLP3[[#This Row],[CÓDIGO]]&amp;MaestraLP3[[#Headers],[-]]&amp;MaestraLP3[[#This Row],[UMV]]</f>
        <v>102200081-C12</v>
      </c>
      <c r="D188" s="45" t="str">
        <f>+MaestraLP3[[#This Row],[CÓDIGO]]&amp;MaestraLP3[[#Headers],[FS00]]</f>
        <v>102200081FS00</v>
      </c>
      <c r="E188" s="38" t="s">
        <v>95</v>
      </c>
      <c r="F188" s="38" t="s">
        <v>96</v>
      </c>
      <c r="G188" s="38" t="s">
        <v>100</v>
      </c>
      <c r="H188" s="38" t="s">
        <v>343</v>
      </c>
      <c r="I188" s="38" t="s">
        <v>347</v>
      </c>
      <c r="J188" s="44" t="s">
        <v>43</v>
      </c>
      <c r="K188" s="45" t="s">
        <v>44</v>
      </c>
      <c r="L188" s="45" t="s">
        <v>44</v>
      </c>
      <c r="M188" s="38" t="str">
        <f>VLOOKUP(MaestraLP3[[#This Row],[UMV]],VALIDACIONES!J:L,3,0)</f>
        <v>Caja 12 Unidades</v>
      </c>
      <c r="N188" s="38" t="s">
        <v>45</v>
      </c>
      <c r="O188" s="38" t="s">
        <v>72</v>
      </c>
      <c r="P188" s="54">
        <v>5687.9889499999999</v>
      </c>
      <c r="Q188" s="38" t="s">
        <v>47</v>
      </c>
      <c r="R188" s="54">
        <v>8000</v>
      </c>
      <c r="S188" s="56">
        <f>IFERROR((MaestraLP3[[#This Row],[COSTO ]]/MaestraLP3[[#This Row],[COSTO OCT]]-1),0)</f>
        <v>0</v>
      </c>
      <c r="T188" s="55" t="s">
        <v>194</v>
      </c>
      <c r="U188" s="55" t="s">
        <v>194</v>
      </c>
      <c r="V188" s="54">
        <f>+VLOOKUP(MaestraLP3[[#This Row],[-]],'[1]BD MES'!$A:$N,14,0)</f>
        <v>4411.47</v>
      </c>
      <c r="W188" s="54">
        <v>5687.9889499999999</v>
      </c>
      <c r="X188" s="56">
        <f>+(MaestraLP3[[#This Row],[COSTO ]]-MaestraLP3[[#This Row],[COSTO OCT AL 27-10]])/MaestraLP3[[#This Row],[COSTO OCT AL 27-10]]</f>
        <v>0.28936362482347144</v>
      </c>
      <c r="Y188" s="57" t="str">
        <f>++IF(Q188="HASTA AGOTAR STOCK","HASTA AGOTAR STOCK",IF(MaestraLP3[[#This Row],[PRECIO OCT]]=0,"NO PARA LP",IF(MaestraLP3[[#This Row],[PRECIO OCT]]=0,"INCORPORACIÓN",IF(AA188=0,"MANTIENE",IF(AA188&lt;0,"BAJA",IF(AA188&gt;0,"ALZA",""))))))</f>
        <v>MANTIENE</v>
      </c>
      <c r="Z188" s="54">
        <v>8000</v>
      </c>
      <c r="AA188" s="40">
        <f>IF(Z188=0,"INDICAR PRECIO VTA",Z188-MaestraLP3[[#This Row],[PRECIO OCT]])</f>
        <v>0</v>
      </c>
      <c r="AB188" s="56">
        <f t="shared" si="2"/>
        <v>0.28900138125000002</v>
      </c>
      <c r="AC188" s="58">
        <f>IFERROR(MaestraLP3[[#This Row],[PRECIO]]*MaestraLP3[[#This Row],[%MG UMV]],0)</f>
        <v>2312.0110500000001</v>
      </c>
      <c r="AD188" s="59">
        <v>4.8</v>
      </c>
      <c r="AE188" s="54">
        <f>IFERROR(MaestraLP3[[#This Row],[MARGEN UNITARIO]]/MaestraLP3[[#This Row],[Peso Neto UMV (KG)]],0)</f>
        <v>481.66896875000003</v>
      </c>
      <c r="AF188" s="38" t="s">
        <v>49</v>
      </c>
      <c r="AG188" s="38" t="s">
        <v>184</v>
      </c>
      <c r="AH188" s="56">
        <v>7.0000000000000007E-2</v>
      </c>
      <c r="AI188" s="56">
        <v>0.1</v>
      </c>
      <c r="AJ188" s="38"/>
      <c r="AK188" s="38" t="s">
        <v>50</v>
      </c>
    </row>
    <row r="189" spans="1:37" x14ac:dyDescent="0.35">
      <c r="A189" s="38" t="s">
        <v>191</v>
      </c>
      <c r="B189" s="38">
        <v>104526980</v>
      </c>
      <c r="C189" s="38" t="str">
        <f>+MaestraLP3[[#This Row],[CÓDIGO]]&amp;MaestraLP3[[#Headers],[-]]&amp;MaestraLP3[[#This Row],[UMV]]</f>
        <v>104526980-D30</v>
      </c>
      <c r="D189" s="45" t="str">
        <f>+MaestraLP3[[#This Row],[CÓDIGO]]&amp;MaestraLP3[[#Headers],[FS00]]</f>
        <v>104526980FS00</v>
      </c>
      <c r="E189" s="38" t="s">
        <v>95</v>
      </c>
      <c r="F189" s="38" t="s">
        <v>96</v>
      </c>
      <c r="G189" s="38" t="s">
        <v>100</v>
      </c>
      <c r="H189" s="38" t="s">
        <v>343</v>
      </c>
      <c r="I189" s="38" t="s">
        <v>348</v>
      </c>
      <c r="J189" s="44" t="s">
        <v>345</v>
      </c>
      <c r="K189" s="45" t="s">
        <v>44</v>
      </c>
      <c r="L189" s="38"/>
      <c r="M189" s="38" t="str">
        <f>VLOOKUP(MaestraLP3[[#This Row],[UMV]],VALIDACIONES!J:L,3,0)</f>
        <v>Display 30 Unidades</v>
      </c>
      <c r="N189" s="38" t="s">
        <v>45</v>
      </c>
      <c r="O189" s="38" t="s">
        <v>46</v>
      </c>
      <c r="P189" s="54">
        <v>16680</v>
      </c>
      <c r="Q189" s="38" t="s">
        <v>73</v>
      </c>
      <c r="R189" s="55">
        <v>0</v>
      </c>
      <c r="S189" s="56">
        <f>IFERROR((MaestraLP3[[#This Row],[COSTO ]]/MaestraLP3[[#This Row],[COSTO OCT]]-1),0)</f>
        <v>0</v>
      </c>
      <c r="T189" s="55" t="s">
        <v>194</v>
      </c>
      <c r="U189" s="55" t="s">
        <v>194</v>
      </c>
      <c r="V189" s="54">
        <f>+VLOOKUP(MaestraLP3[[#This Row],[-]],'[1]BD MES'!$A:$N,14,0)</f>
        <v>16680</v>
      </c>
      <c r="W189" s="54">
        <v>16680</v>
      </c>
      <c r="X189" s="56">
        <f>+(MaestraLP3[[#This Row],[COSTO ]]-MaestraLP3[[#This Row],[COSTO OCT AL 27-10]])/MaestraLP3[[#This Row],[COSTO OCT AL 27-10]]</f>
        <v>0</v>
      </c>
      <c r="Y189" s="57" t="str">
        <f>++IF(Q189="HASTA AGOTAR STOCK","HASTA AGOTAR STOCK",IF(MaestraLP3[[#This Row],[PRECIO OCT]]=0,"NO PARA LP",IF(MaestraLP3[[#This Row],[PRECIO OCT]]=0,"INCORPORACIÓN",IF(AA189=0,"MANTIENE",IF(AA189&lt;0,"BAJA",IF(AA189&gt;0,"ALZA",""))))))</f>
        <v>NO PARA LP</v>
      </c>
      <c r="Z189" s="54">
        <v>20000</v>
      </c>
      <c r="AA189" s="40">
        <f>IF(Z189=0,"INDICAR PRECIO VTA",Z189-MaestraLP3[[#This Row],[PRECIO OCT]])</f>
        <v>20000</v>
      </c>
      <c r="AB189" s="56">
        <f t="shared" si="2"/>
        <v>0.16600000000000001</v>
      </c>
      <c r="AC189" s="58">
        <f>IFERROR(MaestraLP3[[#This Row],[PRECIO]]*MaestraLP3[[#This Row],[%MG UMV]],0)</f>
        <v>3320</v>
      </c>
      <c r="AD189" s="59">
        <v>12</v>
      </c>
      <c r="AE189" s="54">
        <f>IFERROR(MaestraLP3[[#This Row],[MARGEN UNITARIO]]/MaestraLP3[[#This Row],[Peso Neto UMV (KG)]],0)</f>
        <v>276.66666666666669</v>
      </c>
      <c r="AF189" s="38" t="s">
        <v>50</v>
      </c>
      <c r="AG189" s="38">
        <v>1</v>
      </c>
      <c r="AH189" s="56">
        <v>0</v>
      </c>
      <c r="AI189" s="56">
        <v>0</v>
      </c>
      <c r="AJ189" s="38"/>
      <c r="AK189" s="38" t="s">
        <v>50</v>
      </c>
    </row>
    <row r="190" spans="1:37" x14ac:dyDescent="0.35">
      <c r="A190" s="38" t="s">
        <v>191</v>
      </c>
      <c r="B190" s="38">
        <v>104527030</v>
      </c>
      <c r="C190" s="38" t="str">
        <f>+MaestraLP3[[#This Row],[CÓDIGO]]&amp;MaestraLP3[[#Headers],[-]]&amp;MaestraLP3[[#This Row],[UMV]]</f>
        <v>104527030-D30</v>
      </c>
      <c r="D190" s="45" t="str">
        <f>+MaestraLP3[[#This Row],[CÓDIGO]]&amp;MaestraLP3[[#Headers],[FS00]]</f>
        <v>104527030FS00</v>
      </c>
      <c r="E190" s="38" t="s">
        <v>95</v>
      </c>
      <c r="F190" s="38" t="s">
        <v>96</v>
      </c>
      <c r="G190" s="38" t="s">
        <v>100</v>
      </c>
      <c r="H190" s="38" t="s">
        <v>343</v>
      </c>
      <c r="I190" s="38" t="s">
        <v>349</v>
      </c>
      <c r="J190" s="44" t="s">
        <v>345</v>
      </c>
      <c r="K190" s="45" t="s">
        <v>44</v>
      </c>
      <c r="L190" s="38"/>
      <c r="M190" s="38" t="str">
        <f>VLOOKUP(MaestraLP3[[#This Row],[UMV]],VALIDACIONES!J:L,3,0)</f>
        <v>Display 30 Unidades</v>
      </c>
      <c r="N190" s="38" t="s">
        <v>45</v>
      </c>
      <c r="O190" s="38" t="s">
        <v>46</v>
      </c>
      <c r="P190" s="54">
        <v>15570</v>
      </c>
      <c r="Q190" s="38" t="s">
        <v>62</v>
      </c>
      <c r="R190" s="55">
        <v>25000</v>
      </c>
      <c r="S190" s="56">
        <f>IFERROR((MaestraLP3[[#This Row],[COSTO ]]/MaestraLP3[[#This Row],[COSTO OCT]]-1),0)</f>
        <v>0</v>
      </c>
      <c r="T190" s="55" t="s">
        <v>194</v>
      </c>
      <c r="U190" s="55" t="s">
        <v>194</v>
      </c>
      <c r="V190" s="54">
        <f>+VLOOKUP(MaestraLP3[[#This Row],[-]],'[1]BD MES'!$A:$N,14,0)</f>
        <v>15570</v>
      </c>
      <c r="W190" s="54">
        <v>15570</v>
      </c>
      <c r="X190" s="56">
        <f>+(MaestraLP3[[#This Row],[COSTO ]]-MaestraLP3[[#This Row],[COSTO OCT AL 27-10]])/MaestraLP3[[#This Row],[COSTO OCT AL 27-10]]</f>
        <v>0</v>
      </c>
      <c r="Y190" s="57" t="str">
        <f>++IF(Q190="HASTA AGOTAR STOCK","HASTA AGOTAR STOCK",IF(MaestraLP3[[#This Row],[PRECIO OCT]]=0,"NO PARA LP",IF(MaestraLP3[[#This Row],[PRECIO OCT]]=0,"INCORPORACIÓN",IF(AA190=0,"MANTIENE",IF(AA190&lt;0,"BAJA",IF(AA190&gt;0,"ALZA",""))))))</f>
        <v>MANTIENE</v>
      </c>
      <c r="Z190" s="54">
        <v>25000</v>
      </c>
      <c r="AA190" s="40">
        <f>IF(Z190=0,"INDICAR PRECIO VTA",Z190-MaestraLP3[[#This Row],[PRECIO OCT]])</f>
        <v>0</v>
      </c>
      <c r="AB190" s="56">
        <f t="shared" si="2"/>
        <v>0.37719999999999998</v>
      </c>
      <c r="AC190" s="58">
        <f>IFERROR(MaestraLP3[[#This Row],[PRECIO]]*MaestraLP3[[#This Row],[%MG UMV]],0)</f>
        <v>9430</v>
      </c>
      <c r="AD190" s="59">
        <v>12</v>
      </c>
      <c r="AE190" s="54">
        <f>IFERROR(MaestraLP3[[#This Row],[MARGEN UNITARIO]]/MaestraLP3[[#This Row],[Peso Neto UMV (KG)]],0)</f>
        <v>785.83333333333337</v>
      </c>
      <c r="AF190" s="38" t="s">
        <v>49</v>
      </c>
      <c r="AG190" s="38">
        <v>1</v>
      </c>
      <c r="AH190" s="56">
        <v>0.1</v>
      </c>
      <c r="AI190" s="56">
        <v>0.1</v>
      </c>
      <c r="AJ190" s="38"/>
      <c r="AK190" s="38" t="s">
        <v>50</v>
      </c>
    </row>
    <row r="191" spans="1:37" x14ac:dyDescent="0.35">
      <c r="A191" s="38" t="s">
        <v>191</v>
      </c>
      <c r="B191" s="38">
        <v>102200082</v>
      </c>
      <c r="C191" s="38" t="str">
        <f>+MaestraLP3[[#This Row],[CÓDIGO]]&amp;MaestraLP3[[#Headers],[-]]&amp;MaestraLP3[[#This Row],[UMV]]</f>
        <v>102200082-C12</v>
      </c>
      <c r="D191" s="45" t="str">
        <f>+MaestraLP3[[#This Row],[CÓDIGO]]&amp;MaestraLP3[[#Headers],[FS00]]</f>
        <v>102200082FS00</v>
      </c>
      <c r="E191" s="38" t="s">
        <v>95</v>
      </c>
      <c r="F191" s="38" t="s">
        <v>96</v>
      </c>
      <c r="G191" s="38" t="s">
        <v>100</v>
      </c>
      <c r="H191" s="38" t="s">
        <v>343</v>
      </c>
      <c r="I191" s="38" t="s">
        <v>350</v>
      </c>
      <c r="J191" s="44" t="s">
        <v>43</v>
      </c>
      <c r="K191" s="45" t="s">
        <v>44</v>
      </c>
      <c r="L191" s="45" t="s">
        <v>44</v>
      </c>
      <c r="M191" s="38" t="str">
        <f>VLOOKUP(MaestraLP3[[#This Row],[UMV]],VALIDACIONES!J:L,3,0)</f>
        <v>Caja 12 Unidades</v>
      </c>
      <c r="N191" s="38" t="s">
        <v>45</v>
      </c>
      <c r="O191" s="38" t="s">
        <v>72</v>
      </c>
      <c r="P191" s="54">
        <v>5962.4652500000002</v>
      </c>
      <c r="Q191" s="38" t="s">
        <v>47</v>
      </c>
      <c r="R191" s="54">
        <v>8000</v>
      </c>
      <c r="S191" s="56">
        <f>IFERROR((MaestraLP3[[#This Row],[COSTO ]]/MaestraLP3[[#This Row],[COSTO OCT]]-1),0)</f>
        <v>0</v>
      </c>
      <c r="T191" s="55" t="s">
        <v>194</v>
      </c>
      <c r="U191" s="55" t="s">
        <v>194</v>
      </c>
      <c r="V191" s="54">
        <f>+VLOOKUP(MaestraLP3[[#This Row],[-]],'[1]BD MES'!$A:$N,14,0)</f>
        <v>4579.4400000000005</v>
      </c>
      <c r="W191" s="54">
        <v>5962.4652500000002</v>
      </c>
      <c r="X191" s="56">
        <f>+(MaestraLP3[[#This Row],[COSTO ]]-MaestraLP3[[#This Row],[COSTO OCT AL 27-10]])/MaestraLP3[[#This Row],[COSTO OCT AL 27-10]]</f>
        <v>0.30200750528448883</v>
      </c>
      <c r="Y191" s="57" t="str">
        <f>++IF(Q191="HASTA AGOTAR STOCK","HASTA AGOTAR STOCK",IF(MaestraLP3[[#This Row],[PRECIO OCT]]=0,"NO PARA LP",IF(MaestraLP3[[#This Row],[PRECIO OCT]]=0,"INCORPORACIÓN",IF(AA191=0,"MANTIENE",IF(AA191&lt;0,"BAJA",IF(AA191&gt;0,"ALZA",""))))))</f>
        <v>MANTIENE</v>
      </c>
      <c r="Z191" s="54">
        <v>8000</v>
      </c>
      <c r="AA191" s="40">
        <f>IF(Z191=0,"INDICAR PRECIO VTA",Z191-MaestraLP3[[#This Row],[PRECIO OCT]])</f>
        <v>0</v>
      </c>
      <c r="AB191" s="56">
        <f t="shared" si="2"/>
        <v>0.25469184374999998</v>
      </c>
      <c r="AC191" s="58">
        <f>IFERROR(MaestraLP3[[#This Row],[PRECIO]]*MaestraLP3[[#This Row],[%MG UMV]],0)</f>
        <v>2037.5347499999998</v>
      </c>
      <c r="AD191" s="59">
        <v>4.8</v>
      </c>
      <c r="AE191" s="54">
        <f>IFERROR(MaestraLP3[[#This Row],[MARGEN UNITARIO]]/MaestraLP3[[#This Row],[Peso Neto UMV (KG)]],0)</f>
        <v>424.48640624999996</v>
      </c>
      <c r="AF191" s="38" t="s">
        <v>49</v>
      </c>
      <c r="AG191" s="38" t="s">
        <v>184</v>
      </c>
      <c r="AH191" s="56">
        <v>0.05</v>
      </c>
      <c r="AI191" s="56">
        <v>0.1</v>
      </c>
      <c r="AJ191" s="38"/>
      <c r="AK191" s="38" t="s">
        <v>50</v>
      </c>
    </row>
    <row r="192" spans="1:37" x14ac:dyDescent="0.35">
      <c r="A192" s="38" t="s">
        <v>191</v>
      </c>
      <c r="B192" s="38">
        <v>102500040</v>
      </c>
      <c r="C192" s="38" t="str">
        <f>+MaestraLP3[[#This Row],[CÓDIGO]]&amp;MaestraLP3[[#Headers],[-]]&amp;MaestraLP3[[#This Row],[UMV]]</f>
        <v>102500040-C12</v>
      </c>
      <c r="D192" s="45" t="str">
        <f>+MaestraLP3[[#This Row],[CÓDIGO]]&amp;MaestraLP3[[#Headers],[FS00]]</f>
        <v>102500040FS00</v>
      </c>
      <c r="E192" s="38" t="s">
        <v>95</v>
      </c>
      <c r="F192" s="38" t="s">
        <v>96</v>
      </c>
      <c r="G192" s="38" t="s">
        <v>100</v>
      </c>
      <c r="H192" s="38" t="s">
        <v>343</v>
      </c>
      <c r="I192" s="38" t="s">
        <v>351</v>
      </c>
      <c r="J192" s="44" t="s">
        <v>43</v>
      </c>
      <c r="K192" s="45" t="s">
        <v>44</v>
      </c>
      <c r="L192" s="38"/>
      <c r="M192" s="38" t="str">
        <f>VLOOKUP(MaestraLP3[[#This Row],[UMV]],VALIDACIONES!J:L,3,0)</f>
        <v>Caja 12 Unidades</v>
      </c>
      <c r="N192" s="38" t="s">
        <v>45</v>
      </c>
      <c r="O192" s="38" t="s">
        <v>46</v>
      </c>
      <c r="P192" s="54">
        <v>15635.567499999999</v>
      </c>
      <c r="Q192" s="38" t="s">
        <v>62</v>
      </c>
      <c r="R192" s="54">
        <v>29000</v>
      </c>
      <c r="S192" s="56">
        <f>IFERROR((MaestraLP3[[#This Row],[COSTO ]]/MaestraLP3[[#This Row],[COSTO OCT]]-1),0)</f>
        <v>0</v>
      </c>
      <c r="T192" s="55" t="s">
        <v>194</v>
      </c>
      <c r="U192" s="55" t="s">
        <v>194</v>
      </c>
      <c r="V192" s="54">
        <f>+VLOOKUP(MaestraLP3[[#This Row],[-]],'[1]BD MES'!$A:$N,14,0)</f>
        <v>14400.62</v>
      </c>
      <c r="W192" s="54">
        <v>15635.567499999999</v>
      </c>
      <c r="X192" s="56">
        <f>+(MaestraLP3[[#This Row],[COSTO ]]-MaestraLP3[[#This Row],[COSTO OCT AL 27-10]])/MaestraLP3[[#This Row],[COSTO OCT AL 27-10]]</f>
        <v>8.5756550759619951E-2</v>
      </c>
      <c r="Y192" s="57" t="str">
        <f>++IF(Q192="HASTA AGOTAR STOCK","HASTA AGOTAR STOCK",IF(MaestraLP3[[#This Row],[PRECIO OCT]]=0,"NO PARA LP",IF(MaestraLP3[[#This Row],[PRECIO OCT]]=0,"INCORPORACIÓN",IF(AA192=0,"MANTIENE",IF(AA192&lt;0,"BAJA",IF(AA192&gt;0,"ALZA",""))))))</f>
        <v>MANTIENE</v>
      </c>
      <c r="Z192" s="54">
        <v>29000</v>
      </c>
      <c r="AA192" s="40">
        <f>IF(Z192=0,"INDICAR PRECIO VTA",Z192-MaestraLP3[[#This Row],[PRECIO OCT]])</f>
        <v>0</v>
      </c>
      <c r="AB192" s="56">
        <f t="shared" si="2"/>
        <v>0.46084250000000004</v>
      </c>
      <c r="AC192" s="58">
        <f>IFERROR(MaestraLP3[[#This Row],[PRECIO]]*MaestraLP3[[#This Row],[%MG UMV]],0)</f>
        <v>13364.432500000001</v>
      </c>
      <c r="AD192" s="59">
        <v>6</v>
      </c>
      <c r="AE192" s="54">
        <f>IFERROR(MaestraLP3[[#This Row],[MARGEN UNITARIO]]/MaestraLP3[[#This Row],[Peso Neto UMV (KG)]],0)</f>
        <v>2227.405416666667</v>
      </c>
      <c r="AF192" s="38" t="s">
        <v>50</v>
      </c>
      <c r="AG192" s="38">
        <v>1</v>
      </c>
      <c r="AH192" s="56">
        <v>0.1</v>
      </c>
      <c r="AI192" s="56">
        <v>0.1</v>
      </c>
      <c r="AJ192" s="38"/>
      <c r="AK192" s="38" t="s">
        <v>50</v>
      </c>
    </row>
    <row r="193" spans="1:37" x14ac:dyDescent="0.35">
      <c r="A193" s="38" t="s">
        <v>191</v>
      </c>
      <c r="B193" s="38">
        <v>150001831</v>
      </c>
      <c r="C193" s="38" t="str">
        <f>+MaestraLP3[[#This Row],[CÓDIGO]]&amp;MaestraLP3[[#Headers],[-]]&amp;MaestraLP3[[#This Row],[UMV]]</f>
        <v>150001831-C48</v>
      </c>
      <c r="D193" s="45" t="str">
        <f>+MaestraLP3[[#This Row],[CÓDIGO]]&amp;MaestraLP3[[#Headers],[FS00]]</f>
        <v>150001831FS00</v>
      </c>
      <c r="E193" s="38" t="s">
        <v>95</v>
      </c>
      <c r="F193" s="38" t="s">
        <v>96</v>
      </c>
      <c r="G193" s="38" t="s">
        <v>100</v>
      </c>
      <c r="H193" s="38" t="s">
        <v>343</v>
      </c>
      <c r="I193" s="38" t="s">
        <v>352</v>
      </c>
      <c r="J193" s="44" t="s">
        <v>242</v>
      </c>
      <c r="K193" s="45" t="s">
        <v>44</v>
      </c>
      <c r="L193" s="38"/>
      <c r="M193" s="38" t="str">
        <f>VLOOKUP(MaestraLP3[[#This Row],[UMV]],VALIDACIONES!J:L,3,0)</f>
        <v>Caja 48 Unidades</v>
      </c>
      <c r="N193" s="38" t="s">
        <v>45</v>
      </c>
      <c r="O193" s="38" t="s">
        <v>46</v>
      </c>
      <c r="P193" s="54">
        <v>20550.239999999998</v>
      </c>
      <c r="Q193" s="38" t="s">
        <v>62</v>
      </c>
      <c r="R193" s="54">
        <v>31000</v>
      </c>
      <c r="S193" s="56">
        <f>IFERROR((MaestraLP3[[#This Row],[COSTO ]]/MaestraLP3[[#This Row],[COSTO OCT]]-1),0)</f>
        <v>0</v>
      </c>
      <c r="T193" s="55" t="s">
        <v>194</v>
      </c>
      <c r="U193" s="55" t="s">
        <v>194</v>
      </c>
      <c r="V193" s="54">
        <f>+VLOOKUP(MaestraLP3[[#This Row],[-]],'[1]BD MES'!$A:$N,14,0)</f>
        <v>20550.239999999998</v>
      </c>
      <c r="W193" s="54">
        <v>20550.239999999998</v>
      </c>
      <c r="X193" s="56">
        <f>+(MaestraLP3[[#This Row],[COSTO ]]-MaestraLP3[[#This Row],[COSTO OCT AL 27-10]])/MaestraLP3[[#This Row],[COSTO OCT AL 27-10]]</f>
        <v>0</v>
      </c>
      <c r="Y193" s="57" t="str">
        <f>++IF(Q193="HASTA AGOTAR STOCK","HASTA AGOTAR STOCK",IF(MaestraLP3[[#This Row],[PRECIO OCT]]=0,"NO PARA LP",IF(MaestraLP3[[#This Row],[PRECIO OCT]]=0,"INCORPORACIÓN",IF(AA193=0,"MANTIENE",IF(AA193&lt;0,"BAJA",IF(AA193&gt;0,"ALZA",""))))))</f>
        <v>MANTIENE</v>
      </c>
      <c r="Z193" s="54">
        <v>31000</v>
      </c>
      <c r="AA193" s="40">
        <f>IF(Z193=0,"INDICAR PRECIO VTA",Z193-MaestraLP3[[#This Row],[PRECIO OCT]])</f>
        <v>0</v>
      </c>
      <c r="AB193" s="56">
        <f t="shared" si="2"/>
        <v>0.33708903225806458</v>
      </c>
      <c r="AC193" s="58">
        <f>IFERROR(MaestraLP3[[#This Row],[PRECIO]]*MaestraLP3[[#This Row],[%MG UMV]],0)</f>
        <v>10449.760000000002</v>
      </c>
      <c r="AD193" s="59">
        <v>12</v>
      </c>
      <c r="AE193" s="54">
        <f>IFERROR(MaestraLP3[[#This Row],[MARGEN UNITARIO]]/MaestraLP3[[#This Row],[Peso Neto UMV (KG)]],0)</f>
        <v>870.8133333333335</v>
      </c>
      <c r="AF193" s="38" t="s">
        <v>50</v>
      </c>
      <c r="AG193" s="38">
        <v>1</v>
      </c>
      <c r="AH193" s="56">
        <v>0.1</v>
      </c>
      <c r="AI193" s="56">
        <v>0.1</v>
      </c>
      <c r="AJ193" s="38"/>
      <c r="AK193" s="38" t="s">
        <v>50</v>
      </c>
    </row>
    <row r="194" spans="1:37" x14ac:dyDescent="0.35">
      <c r="A194" s="38" t="s">
        <v>191</v>
      </c>
      <c r="B194" s="38">
        <v>102200083</v>
      </c>
      <c r="C194" s="38" t="str">
        <f>+MaestraLP3[[#This Row],[CÓDIGO]]&amp;MaestraLP3[[#Headers],[-]]&amp;MaestraLP3[[#This Row],[UMV]]</f>
        <v>102200083-C24</v>
      </c>
      <c r="D194" s="45" t="str">
        <f>+MaestraLP3[[#This Row],[CÓDIGO]]&amp;MaestraLP3[[#Headers],[FS00]]</f>
        <v>102200083FS00</v>
      </c>
      <c r="E194" s="38" t="s">
        <v>95</v>
      </c>
      <c r="F194" s="38" t="s">
        <v>96</v>
      </c>
      <c r="G194" s="38" t="s">
        <v>100</v>
      </c>
      <c r="H194" s="38" t="s">
        <v>343</v>
      </c>
      <c r="I194" s="38" t="s">
        <v>353</v>
      </c>
      <c r="J194" s="44" t="s">
        <v>288</v>
      </c>
      <c r="K194" s="45" t="s">
        <v>44</v>
      </c>
      <c r="L194" s="38"/>
      <c r="M194" s="38" t="str">
        <f>VLOOKUP(MaestraLP3[[#This Row],[UMV]],VALIDACIONES!J:L,3,0)</f>
        <v>Caja 24 Unidades</v>
      </c>
      <c r="N194" s="38" t="s">
        <v>45</v>
      </c>
      <c r="O194" s="38" t="s">
        <v>72</v>
      </c>
      <c r="P194" s="54">
        <v>11125.922499999999</v>
      </c>
      <c r="Q194" s="38" t="s">
        <v>47</v>
      </c>
      <c r="R194" s="54">
        <v>16000</v>
      </c>
      <c r="S194" s="56">
        <f>IFERROR((MaestraLP3[[#This Row],[COSTO ]]/MaestraLP3[[#This Row],[COSTO OCT]]-1),0)</f>
        <v>0</v>
      </c>
      <c r="T194" s="55" t="s">
        <v>194</v>
      </c>
      <c r="U194" s="55" t="s">
        <v>194</v>
      </c>
      <c r="V194" s="54">
        <f>+VLOOKUP(MaestraLP3[[#This Row],[-]],'[1]BD MES'!$A:$N,14,0)</f>
        <v>9209.16</v>
      </c>
      <c r="W194" s="54">
        <v>11125.922499999999</v>
      </c>
      <c r="X194" s="56">
        <f>+(MaestraLP3[[#This Row],[COSTO ]]-MaestraLP3[[#This Row],[COSTO OCT AL 27-10]])/MaestraLP3[[#This Row],[COSTO OCT AL 27-10]]</f>
        <v>0.20813651842296138</v>
      </c>
      <c r="Y194" s="57" t="str">
        <f>++IF(Q194="HASTA AGOTAR STOCK","HASTA AGOTAR STOCK",IF(MaestraLP3[[#This Row],[PRECIO OCT]]=0,"NO PARA LP",IF(MaestraLP3[[#This Row],[PRECIO OCT]]=0,"INCORPORACIÓN",IF(AA194=0,"MANTIENE",IF(AA194&lt;0,"BAJA",IF(AA194&gt;0,"ALZA",""))))))</f>
        <v>MANTIENE</v>
      </c>
      <c r="Z194" s="54">
        <v>16000</v>
      </c>
      <c r="AA194" s="40">
        <f>IF(Z194=0,"INDICAR PRECIO VTA",Z194-MaestraLP3[[#This Row],[PRECIO OCT]])</f>
        <v>0</v>
      </c>
      <c r="AB194" s="56">
        <f t="shared" si="2"/>
        <v>0.30462984375000007</v>
      </c>
      <c r="AC194" s="58">
        <f>IFERROR(MaestraLP3[[#This Row],[PRECIO]]*MaestraLP3[[#This Row],[%MG UMV]],0)</f>
        <v>4874.0775000000012</v>
      </c>
      <c r="AD194" s="59">
        <v>9.6</v>
      </c>
      <c r="AE194" s="54">
        <f>IFERROR(MaestraLP3[[#This Row],[MARGEN UNITARIO]]/MaestraLP3[[#This Row],[Peso Neto UMV (KG)]],0)</f>
        <v>507.71640625000015</v>
      </c>
      <c r="AF194" s="38" t="s">
        <v>50</v>
      </c>
      <c r="AG194" s="38">
        <v>1</v>
      </c>
      <c r="AH194" s="56">
        <v>0.1</v>
      </c>
      <c r="AI194" s="56">
        <v>0.1</v>
      </c>
      <c r="AJ194" s="38"/>
      <c r="AK194" s="38" t="s">
        <v>50</v>
      </c>
    </row>
    <row r="195" spans="1:37" x14ac:dyDescent="0.35">
      <c r="A195" s="38" t="s">
        <v>191</v>
      </c>
      <c r="B195" s="38">
        <v>104540260</v>
      </c>
      <c r="C195" s="38" t="str">
        <f>+MaestraLP3[[#This Row],[CÓDIGO]]&amp;MaestraLP3[[#Headers],[-]]&amp;MaestraLP3[[#This Row],[UMV]]</f>
        <v>104540260-D30</v>
      </c>
      <c r="D195" s="45" t="str">
        <f>+MaestraLP3[[#This Row],[CÓDIGO]]&amp;MaestraLP3[[#Headers],[FS00]]</f>
        <v>104540260FS00</v>
      </c>
      <c r="E195" s="38" t="s">
        <v>95</v>
      </c>
      <c r="F195" s="38" t="s">
        <v>96</v>
      </c>
      <c r="G195" s="38" t="s">
        <v>100</v>
      </c>
      <c r="H195" s="38" t="s">
        <v>343</v>
      </c>
      <c r="I195" s="38" t="s">
        <v>354</v>
      </c>
      <c r="J195" s="44" t="s">
        <v>345</v>
      </c>
      <c r="K195" s="45" t="s">
        <v>44</v>
      </c>
      <c r="L195" s="38"/>
      <c r="M195" s="38" t="str">
        <f>VLOOKUP(MaestraLP3[[#This Row],[UMV]],VALIDACIONES!J:L,3,0)</f>
        <v>Display 30 Unidades</v>
      </c>
      <c r="N195" s="38" t="s">
        <v>45</v>
      </c>
      <c r="O195" s="38" t="s">
        <v>46</v>
      </c>
      <c r="P195" s="54">
        <v>14730</v>
      </c>
      <c r="Q195" s="38" t="s">
        <v>62</v>
      </c>
      <c r="R195" s="54">
        <v>21000</v>
      </c>
      <c r="S195" s="56">
        <f>IFERROR((MaestraLP3[[#This Row],[COSTO ]]/MaestraLP3[[#This Row],[COSTO OCT]]-1),0)</f>
        <v>0</v>
      </c>
      <c r="T195" s="55" t="s">
        <v>194</v>
      </c>
      <c r="U195" s="55" t="s">
        <v>194</v>
      </c>
      <c r="V195" s="54">
        <f>+VLOOKUP(MaestraLP3[[#This Row],[-]],'[1]BD MES'!$A:$N,14,0)</f>
        <v>14730</v>
      </c>
      <c r="W195" s="54">
        <v>14730</v>
      </c>
      <c r="X195" s="56">
        <f>+(MaestraLP3[[#This Row],[COSTO ]]-MaestraLP3[[#This Row],[COSTO OCT AL 27-10]])/MaestraLP3[[#This Row],[COSTO OCT AL 27-10]]</f>
        <v>0</v>
      </c>
      <c r="Y195" s="57" t="str">
        <f>++IF(Q195="HASTA AGOTAR STOCK","HASTA AGOTAR STOCK",IF(MaestraLP3[[#This Row],[PRECIO OCT]]=0,"NO PARA LP",IF(MaestraLP3[[#This Row],[PRECIO OCT]]=0,"INCORPORACIÓN",IF(AA195=0,"MANTIENE",IF(AA195&lt;0,"BAJA",IF(AA195&gt;0,"ALZA",""))))))</f>
        <v>MANTIENE</v>
      </c>
      <c r="Z195" s="54">
        <v>21000</v>
      </c>
      <c r="AA195" s="40">
        <f>IF(Z195=0,"INDICAR PRECIO VTA",Z195-MaestraLP3[[#This Row],[PRECIO OCT]])</f>
        <v>0</v>
      </c>
      <c r="AB195" s="56">
        <f t="shared" ref="AB195:AB258" si="3">+IFERROR((Z195-W195)/Z195,"-")</f>
        <v>0.2985714285714286</v>
      </c>
      <c r="AC195" s="58">
        <f>IFERROR(MaestraLP3[[#This Row],[PRECIO]]*MaestraLP3[[#This Row],[%MG UMV]],0)</f>
        <v>6270.0000000000009</v>
      </c>
      <c r="AD195" s="59">
        <v>12</v>
      </c>
      <c r="AE195" s="54">
        <f>IFERROR(MaestraLP3[[#This Row],[MARGEN UNITARIO]]/MaestraLP3[[#This Row],[Peso Neto UMV (KG)]],0)</f>
        <v>522.50000000000011</v>
      </c>
      <c r="AF195" s="38" t="s">
        <v>50</v>
      </c>
      <c r="AG195" s="38">
        <v>1</v>
      </c>
      <c r="AH195" s="56">
        <v>0.1</v>
      </c>
      <c r="AI195" s="56">
        <v>0.1</v>
      </c>
      <c r="AJ195" s="38"/>
      <c r="AK195" s="38" t="s">
        <v>50</v>
      </c>
    </row>
    <row r="196" spans="1:37" x14ac:dyDescent="0.35">
      <c r="A196" s="38" t="s">
        <v>191</v>
      </c>
      <c r="B196" s="38">
        <v>104540340</v>
      </c>
      <c r="C196" s="38" t="str">
        <f>+MaestraLP3[[#This Row],[CÓDIGO]]&amp;MaestraLP3[[#Headers],[-]]&amp;MaestraLP3[[#This Row],[UMV]]</f>
        <v>104540340-D30</v>
      </c>
      <c r="D196" s="45" t="str">
        <f>+MaestraLP3[[#This Row],[CÓDIGO]]&amp;MaestraLP3[[#Headers],[FS00]]</f>
        <v>104540340FS00</v>
      </c>
      <c r="E196" s="38" t="s">
        <v>95</v>
      </c>
      <c r="F196" s="38" t="s">
        <v>96</v>
      </c>
      <c r="G196" s="38" t="s">
        <v>100</v>
      </c>
      <c r="H196" s="38" t="s">
        <v>343</v>
      </c>
      <c r="I196" s="38" t="s">
        <v>355</v>
      </c>
      <c r="J196" s="44" t="s">
        <v>345</v>
      </c>
      <c r="K196" s="45" t="s">
        <v>44</v>
      </c>
      <c r="L196" s="38"/>
      <c r="M196" s="38" t="str">
        <f>VLOOKUP(MaestraLP3[[#This Row],[UMV]],VALIDACIONES!J:L,3,0)</f>
        <v>Display 30 Unidades</v>
      </c>
      <c r="N196" s="38" t="s">
        <v>45</v>
      </c>
      <c r="O196" s="38" t="s">
        <v>46</v>
      </c>
      <c r="P196" s="54">
        <v>14400</v>
      </c>
      <c r="Q196" s="38" t="s">
        <v>62</v>
      </c>
      <c r="R196" s="54">
        <v>21000</v>
      </c>
      <c r="S196" s="56">
        <f>IFERROR((MaestraLP3[[#This Row],[COSTO ]]/MaestraLP3[[#This Row],[COSTO OCT]]-1),0)</f>
        <v>0</v>
      </c>
      <c r="T196" s="55" t="s">
        <v>194</v>
      </c>
      <c r="U196" s="55" t="s">
        <v>194</v>
      </c>
      <c r="V196" s="54">
        <f>+VLOOKUP(MaestraLP3[[#This Row],[-]],'[1]BD MES'!$A:$N,14,0)</f>
        <v>14400</v>
      </c>
      <c r="W196" s="54">
        <v>14400</v>
      </c>
      <c r="X196" s="56">
        <f>+(MaestraLP3[[#This Row],[COSTO ]]-MaestraLP3[[#This Row],[COSTO OCT AL 27-10]])/MaestraLP3[[#This Row],[COSTO OCT AL 27-10]]</f>
        <v>0</v>
      </c>
      <c r="Y196" s="57" t="str">
        <f>++IF(Q196="HASTA AGOTAR STOCK","HASTA AGOTAR STOCK",IF(MaestraLP3[[#This Row],[PRECIO OCT]]=0,"NO PARA LP",IF(MaestraLP3[[#This Row],[PRECIO OCT]]=0,"INCORPORACIÓN",IF(AA196=0,"MANTIENE",IF(AA196&lt;0,"BAJA",IF(AA196&gt;0,"ALZA",""))))))</f>
        <v>MANTIENE</v>
      </c>
      <c r="Z196" s="54">
        <v>21000</v>
      </c>
      <c r="AA196" s="40">
        <f>IF(Z196=0,"INDICAR PRECIO VTA",Z196-MaestraLP3[[#This Row],[PRECIO OCT]])</f>
        <v>0</v>
      </c>
      <c r="AB196" s="56">
        <f t="shared" si="3"/>
        <v>0.31428571428571428</v>
      </c>
      <c r="AC196" s="58">
        <f>IFERROR(MaestraLP3[[#This Row],[PRECIO]]*MaestraLP3[[#This Row],[%MG UMV]],0)</f>
        <v>6600</v>
      </c>
      <c r="AD196" s="59">
        <v>12</v>
      </c>
      <c r="AE196" s="54">
        <f>IFERROR(MaestraLP3[[#This Row],[MARGEN UNITARIO]]/MaestraLP3[[#This Row],[Peso Neto UMV (KG)]],0)</f>
        <v>550</v>
      </c>
      <c r="AF196" s="38" t="s">
        <v>50</v>
      </c>
      <c r="AG196" s="38">
        <v>1</v>
      </c>
      <c r="AH196" s="56">
        <v>0.1</v>
      </c>
      <c r="AI196" s="56">
        <v>0.1</v>
      </c>
      <c r="AJ196" s="38"/>
      <c r="AK196" s="38" t="s">
        <v>50</v>
      </c>
    </row>
    <row r="197" spans="1:37" x14ac:dyDescent="0.35">
      <c r="A197" s="38" t="s">
        <v>191</v>
      </c>
      <c r="B197" s="38">
        <v>104544220</v>
      </c>
      <c r="C197" s="38" t="str">
        <f>+MaestraLP3[[#This Row],[CÓDIGO]]&amp;MaestraLP3[[#Headers],[-]]&amp;MaestraLP3[[#This Row],[UMV]]</f>
        <v>104544220-C03</v>
      </c>
      <c r="D197" s="45" t="str">
        <f>+MaestraLP3[[#This Row],[CÓDIGO]]&amp;MaestraLP3[[#Headers],[FS00]]</f>
        <v>104544220FS00</v>
      </c>
      <c r="E197" s="38" t="s">
        <v>95</v>
      </c>
      <c r="F197" s="38" t="s">
        <v>96</v>
      </c>
      <c r="G197" s="38" t="s">
        <v>100</v>
      </c>
      <c r="H197" s="38" t="s">
        <v>343</v>
      </c>
      <c r="I197" s="38" t="s">
        <v>356</v>
      </c>
      <c r="J197" s="44" t="s">
        <v>284</v>
      </c>
      <c r="K197" s="45" t="s">
        <v>44</v>
      </c>
      <c r="L197" s="38"/>
      <c r="M197" s="38" t="str">
        <f>VLOOKUP(MaestraLP3[[#This Row],[UMV]],VALIDACIONES!J:L,3,0)</f>
        <v>Caja 3 Unidades</v>
      </c>
      <c r="N197" s="38" t="s">
        <v>45</v>
      </c>
      <c r="O197" s="38" t="s">
        <v>72</v>
      </c>
      <c r="P197" s="54">
        <v>34983</v>
      </c>
      <c r="Q197" s="38" t="s">
        <v>62</v>
      </c>
      <c r="R197" s="55">
        <v>47700</v>
      </c>
      <c r="S197" s="56">
        <f>IFERROR((MaestraLP3[[#This Row],[COSTO ]]/MaestraLP3[[#This Row],[COSTO OCT]]-1),0)</f>
        <v>0</v>
      </c>
      <c r="T197" s="55" t="s">
        <v>194</v>
      </c>
      <c r="U197" s="55" t="s">
        <v>194</v>
      </c>
      <c r="V197" s="54">
        <f>+VLOOKUP(MaestraLP3[[#This Row],[-]],'[1]BD MES'!$A:$N,14,0)</f>
        <v>34983</v>
      </c>
      <c r="W197" s="54">
        <v>34983</v>
      </c>
      <c r="X197" s="56">
        <f>+(MaestraLP3[[#This Row],[COSTO ]]-MaestraLP3[[#This Row],[COSTO OCT AL 27-10]])/MaestraLP3[[#This Row],[COSTO OCT AL 27-10]]</f>
        <v>0</v>
      </c>
      <c r="Y197" s="57" t="str">
        <f>++IF(Q197="HASTA AGOTAR STOCK","HASTA AGOTAR STOCK",IF(MaestraLP3[[#This Row],[PRECIO OCT]]=0,"NO PARA LP",IF(MaestraLP3[[#This Row],[PRECIO OCT]]=0,"INCORPORACIÓN",IF(AA197=0,"MANTIENE",IF(AA197&lt;0,"BAJA",IF(AA197&gt;0,"ALZA",""))))))</f>
        <v>MANTIENE</v>
      </c>
      <c r="Z197" s="54">
        <v>47700</v>
      </c>
      <c r="AA197" s="40">
        <f>IF(Z197=0,"INDICAR PRECIO VTA",Z197-MaestraLP3[[#This Row],[PRECIO OCT]])</f>
        <v>0</v>
      </c>
      <c r="AB197" s="56">
        <f t="shared" si="3"/>
        <v>0.26660377358490567</v>
      </c>
      <c r="AC197" s="58">
        <f>IFERROR(MaestraLP3[[#This Row],[PRECIO]]*MaestraLP3[[#This Row],[%MG UMV]],0)</f>
        <v>12717</v>
      </c>
      <c r="AD197" s="59">
        <v>15</v>
      </c>
      <c r="AE197" s="54">
        <f>IFERROR(MaestraLP3[[#This Row],[MARGEN UNITARIO]]/MaestraLP3[[#This Row],[Peso Neto UMV (KG)]],0)</f>
        <v>847.8</v>
      </c>
      <c r="AF197" s="38" t="s">
        <v>50</v>
      </c>
      <c r="AG197" s="38">
        <v>1</v>
      </c>
      <c r="AH197" s="56">
        <v>0.05</v>
      </c>
      <c r="AI197" s="56">
        <v>0.05</v>
      </c>
      <c r="AJ197" s="38" t="s">
        <v>50</v>
      </c>
      <c r="AK197" s="38" t="s">
        <v>50</v>
      </c>
    </row>
    <row r="198" spans="1:37" x14ac:dyDescent="0.35">
      <c r="A198" s="38" t="s">
        <v>191</v>
      </c>
      <c r="B198" s="38">
        <v>102200084</v>
      </c>
      <c r="C198" s="38" t="str">
        <f>+MaestraLP3[[#This Row],[CÓDIGO]]&amp;MaestraLP3[[#Headers],[-]]&amp;MaestraLP3[[#This Row],[UMV]]</f>
        <v>102200084-C12</v>
      </c>
      <c r="D198" s="45" t="str">
        <f>+MaestraLP3[[#This Row],[CÓDIGO]]&amp;MaestraLP3[[#Headers],[FS00]]</f>
        <v>102200084FS00</v>
      </c>
      <c r="E198" s="38" t="s">
        <v>95</v>
      </c>
      <c r="F198" s="38" t="s">
        <v>96</v>
      </c>
      <c r="G198" s="38" t="s">
        <v>100</v>
      </c>
      <c r="H198" s="38" t="s">
        <v>343</v>
      </c>
      <c r="I198" s="38" t="s">
        <v>357</v>
      </c>
      <c r="J198" s="44" t="s">
        <v>43</v>
      </c>
      <c r="K198" s="45" t="s">
        <v>44</v>
      </c>
      <c r="L198" s="45" t="s">
        <v>44</v>
      </c>
      <c r="M198" s="38" t="str">
        <f>VLOOKUP(MaestraLP3[[#This Row],[UMV]],VALIDACIONES!J:L,3,0)</f>
        <v>Caja 12 Unidades</v>
      </c>
      <c r="N198" s="38" t="s">
        <v>45</v>
      </c>
      <c r="O198" s="38" t="s">
        <v>72</v>
      </c>
      <c r="P198" s="54">
        <v>5659.4674499999992</v>
      </c>
      <c r="Q198" s="38" t="s">
        <v>58</v>
      </c>
      <c r="R198" s="54">
        <v>8040</v>
      </c>
      <c r="S198" s="56">
        <f>IFERROR((MaestraLP3[[#This Row],[COSTO ]]/MaestraLP3[[#This Row],[COSTO OCT]]-1),0)</f>
        <v>0</v>
      </c>
      <c r="T198" s="55" t="s">
        <v>194</v>
      </c>
      <c r="U198" s="55" t="s">
        <v>194</v>
      </c>
      <c r="V198" s="54">
        <f>+VLOOKUP(MaestraLP3[[#This Row],[-]],'[1]BD MES'!$A:$N,14,0)</f>
        <v>4586.3599999999997</v>
      </c>
      <c r="W198" s="54">
        <v>5659.4674499999992</v>
      </c>
      <c r="X198" s="56">
        <f>+(MaestraLP3[[#This Row],[COSTO ]]-MaestraLP3[[#This Row],[COSTO OCT AL 27-10]])/MaestraLP3[[#This Row],[COSTO OCT AL 27-10]]</f>
        <v>0.23397802396671863</v>
      </c>
      <c r="Y198" s="57" t="str">
        <f>++IF(Q198="HASTA AGOTAR STOCK","HASTA AGOTAR STOCK",IF(MaestraLP3[[#This Row],[PRECIO OCT]]=0,"NO PARA LP",IF(MaestraLP3[[#This Row],[PRECIO OCT]]=0,"INCORPORACIÓN",IF(AA198=0,"MANTIENE",IF(AA198&lt;0,"BAJA",IF(AA198&gt;0,"ALZA",""))))))</f>
        <v>MANTIENE</v>
      </c>
      <c r="Z198" s="54">
        <v>8040</v>
      </c>
      <c r="AA198" s="40">
        <f>IF(Z198=0,"INDICAR PRECIO VTA",Z198-MaestraLP3[[#This Row],[PRECIO OCT]])</f>
        <v>0</v>
      </c>
      <c r="AB198" s="56">
        <f t="shared" si="3"/>
        <v>0.29608613805970158</v>
      </c>
      <c r="AC198" s="58">
        <f>IFERROR(MaestraLP3[[#This Row],[PRECIO]]*MaestraLP3[[#This Row],[%MG UMV]],0)</f>
        <v>2380.5325500000008</v>
      </c>
      <c r="AD198" s="59">
        <v>4.8</v>
      </c>
      <c r="AE198" s="54">
        <f>IFERROR(MaestraLP3[[#This Row],[MARGEN UNITARIO]]/MaestraLP3[[#This Row],[Peso Neto UMV (KG)]],0)</f>
        <v>495.94428125000019</v>
      </c>
      <c r="AF198" s="38" t="s">
        <v>49</v>
      </c>
      <c r="AG198" s="38" t="s">
        <v>184</v>
      </c>
      <c r="AH198" s="56">
        <v>0.1</v>
      </c>
      <c r="AI198" s="56">
        <v>0.1</v>
      </c>
      <c r="AJ198" s="38"/>
      <c r="AK198" s="38" t="s">
        <v>50</v>
      </c>
    </row>
    <row r="199" spans="1:37" x14ac:dyDescent="0.35">
      <c r="A199" s="38" t="s">
        <v>191</v>
      </c>
      <c r="B199" s="38">
        <v>102200085</v>
      </c>
      <c r="C199" s="38" t="str">
        <f>+MaestraLP3[[#This Row],[CÓDIGO]]&amp;MaestraLP3[[#Headers],[-]]&amp;MaestraLP3[[#This Row],[UMV]]</f>
        <v>102200085-C12</v>
      </c>
      <c r="D199" s="45" t="str">
        <f>+MaestraLP3[[#This Row],[CÓDIGO]]&amp;MaestraLP3[[#Headers],[FS00]]</f>
        <v>102200085FS00</v>
      </c>
      <c r="E199" s="38" t="s">
        <v>95</v>
      </c>
      <c r="F199" s="38" t="s">
        <v>96</v>
      </c>
      <c r="G199" s="38" t="s">
        <v>100</v>
      </c>
      <c r="H199" s="38" t="s">
        <v>343</v>
      </c>
      <c r="I199" s="38" t="s">
        <v>358</v>
      </c>
      <c r="J199" s="44" t="s">
        <v>43</v>
      </c>
      <c r="K199" s="45" t="s">
        <v>44</v>
      </c>
      <c r="L199" s="38"/>
      <c r="M199" s="38" t="str">
        <f>VLOOKUP(MaestraLP3[[#This Row],[UMV]],VALIDACIONES!J:L,3,0)</f>
        <v>Caja 12 Unidades</v>
      </c>
      <c r="N199" s="38" t="s">
        <v>45</v>
      </c>
      <c r="O199" s="38" t="s">
        <v>72</v>
      </c>
      <c r="P199" s="54">
        <v>6018.8687999999993</v>
      </c>
      <c r="Q199" s="38" t="s">
        <v>47</v>
      </c>
      <c r="R199" s="54">
        <v>8000</v>
      </c>
      <c r="S199" s="56">
        <f>IFERROR((MaestraLP3[[#This Row],[COSTO ]]/MaestraLP3[[#This Row],[COSTO OCT]]-1),0)</f>
        <v>0</v>
      </c>
      <c r="T199" s="55" t="s">
        <v>194</v>
      </c>
      <c r="U199" s="55" t="s">
        <v>194</v>
      </c>
      <c r="V199" s="54">
        <f>+VLOOKUP(MaestraLP3[[#This Row],[-]],'[1]BD MES'!$A:$N,14,0)</f>
        <v>4613.53</v>
      </c>
      <c r="W199" s="54">
        <v>6018.8687999999993</v>
      </c>
      <c r="X199" s="56">
        <f>+(MaestraLP3[[#This Row],[COSTO ]]-MaestraLP3[[#This Row],[COSTO OCT AL 27-10]])/MaestraLP3[[#This Row],[COSTO OCT AL 27-10]]</f>
        <v>0.30461247678025277</v>
      </c>
      <c r="Y199" s="57" t="str">
        <f>++IF(Q199="HASTA AGOTAR STOCK","HASTA AGOTAR STOCK",IF(MaestraLP3[[#This Row],[PRECIO OCT]]=0,"NO PARA LP",IF(MaestraLP3[[#This Row],[PRECIO OCT]]=0,"INCORPORACIÓN",IF(AA199=0,"MANTIENE",IF(AA199&lt;0,"BAJA",IF(AA199&gt;0,"ALZA",""))))))</f>
        <v>MANTIENE</v>
      </c>
      <c r="Z199" s="54">
        <v>8000</v>
      </c>
      <c r="AA199" s="40">
        <f>IF(Z199=0,"INDICAR PRECIO VTA",Z199-MaestraLP3[[#This Row],[PRECIO OCT]])</f>
        <v>0</v>
      </c>
      <c r="AB199" s="56">
        <f t="shared" si="3"/>
        <v>0.24764140000000009</v>
      </c>
      <c r="AC199" s="58">
        <f>IFERROR(MaestraLP3[[#This Row],[PRECIO]]*MaestraLP3[[#This Row],[%MG UMV]],0)</f>
        <v>1981.1312000000007</v>
      </c>
      <c r="AD199" s="59">
        <v>4.8</v>
      </c>
      <c r="AE199" s="54">
        <f>IFERROR(MaestraLP3[[#This Row],[MARGEN UNITARIO]]/MaestraLP3[[#This Row],[Peso Neto UMV (KG)]],0)</f>
        <v>412.73566666666682</v>
      </c>
      <c r="AF199" s="38" t="s">
        <v>50</v>
      </c>
      <c r="AG199" s="38">
        <v>1</v>
      </c>
      <c r="AH199" s="56">
        <v>0.1</v>
      </c>
      <c r="AI199" s="56">
        <v>0.1</v>
      </c>
      <c r="AJ199" s="38"/>
      <c r="AK199" s="38" t="s">
        <v>50</v>
      </c>
    </row>
    <row r="200" spans="1:37" x14ac:dyDescent="0.35">
      <c r="A200" s="38" t="s">
        <v>191</v>
      </c>
      <c r="B200" s="38">
        <v>102200086</v>
      </c>
      <c r="C200" s="38" t="str">
        <f>+MaestraLP3[[#This Row],[CÓDIGO]]&amp;MaestraLP3[[#Headers],[-]]&amp;MaestraLP3[[#This Row],[UMV]]</f>
        <v>102200086-C24</v>
      </c>
      <c r="D200" s="45" t="str">
        <f>+MaestraLP3[[#This Row],[CÓDIGO]]&amp;MaestraLP3[[#Headers],[FS00]]</f>
        <v>102200086FS00</v>
      </c>
      <c r="E200" s="38" t="s">
        <v>95</v>
      </c>
      <c r="F200" s="38" t="s">
        <v>96</v>
      </c>
      <c r="G200" s="38" t="s">
        <v>100</v>
      </c>
      <c r="H200" s="38" t="s">
        <v>343</v>
      </c>
      <c r="I200" s="38" t="s">
        <v>359</v>
      </c>
      <c r="J200" s="44" t="s">
        <v>288</v>
      </c>
      <c r="K200" s="45" t="s">
        <v>44</v>
      </c>
      <c r="L200" s="38"/>
      <c r="M200" s="38" t="str">
        <f>VLOOKUP(MaestraLP3[[#This Row],[UMV]],VALIDACIONES!J:L,3,0)</f>
        <v>Caja 24 Unidades</v>
      </c>
      <c r="N200" s="38" t="s">
        <v>45</v>
      </c>
      <c r="O200" s="38" t="s">
        <v>72</v>
      </c>
      <c r="P200" s="54">
        <v>11267.139449999999</v>
      </c>
      <c r="Q200" s="38" t="s">
        <v>62</v>
      </c>
      <c r="R200" s="54">
        <v>14400</v>
      </c>
      <c r="S200" s="56">
        <f>IFERROR((MaestraLP3[[#This Row],[COSTO ]]/MaestraLP3[[#This Row],[COSTO OCT]]-1),0)</f>
        <v>0</v>
      </c>
      <c r="T200" s="55" t="s">
        <v>194</v>
      </c>
      <c r="U200" s="55" t="s">
        <v>194</v>
      </c>
      <c r="V200" s="54">
        <f>+VLOOKUP(MaestraLP3[[#This Row],[-]],'[1]BD MES'!$A:$N,14,0)</f>
        <v>9539.7000000000007</v>
      </c>
      <c r="W200" s="54">
        <v>11267.139449999999</v>
      </c>
      <c r="X200" s="56">
        <f>+(MaestraLP3[[#This Row],[COSTO ]]-MaestraLP3[[#This Row],[COSTO OCT AL 27-10]])/MaestraLP3[[#This Row],[COSTO OCT AL 27-10]]</f>
        <v>0.18107901191861359</v>
      </c>
      <c r="Y200" s="57" t="str">
        <f>++IF(Q200="HASTA AGOTAR STOCK","HASTA AGOTAR STOCK",IF(MaestraLP3[[#This Row],[PRECIO OCT]]=0,"NO PARA LP",IF(MaestraLP3[[#This Row],[PRECIO OCT]]=0,"INCORPORACIÓN",IF(AA200=0,"MANTIENE",IF(AA200&lt;0,"BAJA",IF(AA200&gt;0,"ALZA",""))))))</f>
        <v>MANTIENE</v>
      </c>
      <c r="Z200" s="54">
        <v>14400</v>
      </c>
      <c r="AA200" s="40">
        <f>IF(Z200=0,"INDICAR PRECIO VTA",Z200-MaestraLP3[[#This Row],[PRECIO OCT]])</f>
        <v>0</v>
      </c>
      <c r="AB200" s="56">
        <f t="shared" si="3"/>
        <v>0.21755976041666675</v>
      </c>
      <c r="AC200" s="58">
        <f>IFERROR(MaestraLP3[[#This Row],[PRECIO]]*MaestraLP3[[#This Row],[%MG UMV]],0)</f>
        <v>3132.8605500000012</v>
      </c>
      <c r="AD200" s="59">
        <v>9.6</v>
      </c>
      <c r="AE200" s="54">
        <f>IFERROR(MaestraLP3[[#This Row],[MARGEN UNITARIO]]/MaestraLP3[[#This Row],[Peso Neto UMV (KG)]],0)</f>
        <v>326.33964062500013</v>
      </c>
      <c r="AF200" s="38" t="s">
        <v>50</v>
      </c>
      <c r="AG200" s="38">
        <v>1</v>
      </c>
      <c r="AH200" s="56">
        <v>0.1</v>
      </c>
      <c r="AI200" s="56">
        <v>0.1</v>
      </c>
      <c r="AJ200" s="38"/>
      <c r="AK200" s="38" t="s">
        <v>50</v>
      </c>
    </row>
    <row r="201" spans="1:37" x14ac:dyDescent="0.35">
      <c r="A201" s="38" t="s">
        <v>191</v>
      </c>
      <c r="B201" s="38">
        <v>104540270</v>
      </c>
      <c r="C201" s="38" t="str">
        <f>+MaestraLP3[[#This Row],[CÓDIGO]]&amp;MaestraLP3[[#Headers],[-]]&amp;MaestraLP3[[#This Row],[UMV]]</f>
        <v>104540270-D25</v>
      </c>
      <c r="D201" s="45" t="str">
        <f>+MaestraLP3[[#This Row],[CÓDIGO]]&amp;MaestraLP3[[#Headers],[FS00]]</f>
        <v>104540270FS00</v>
      </c>
      <c r="E201" s="38" t="s">
        <v>95</v>
      </c>
      <c r="F201" s="38" t="s">
        <v>96</v>
      </c>
      <c r="G201" s="38" t="s">
        <v>100</v>
      </c>
      <c r="H201" s="38" t="s">
        <v>343</v>
      </c>
      <c r="I201" s="38" t="s">
        <v>360</v>
      </c>
      <c r="J201" s="44" t="s">
        <v>361</v>
      </c>
      <c r="K201" s="45" t="s">
        <v>44</v>
      </c>
      <c r="L201" s="38"/>
      <c r="M201" s="38" t="str">
        <f>VLOOKUP(MaestraLP3[[#This Row],[UMV]],VALIDACIONES!J:L,3,0)</f>
        <v>Display 25 Unidades</v>
      </c>
      <c r="N201" s="38" t="s">
        <v>45</v>
      </c>
      <c r="O201" s="38" t="s">
        <v>46</v>
      </c>
      <c r="P201" s="54">
        <v>12050</v>
      </c>
      <c r="Q201" s="38" t="s">
        <v>62</v>
      </c>
      <c r="R201" s="54">
        <v>18000</v>
      </c>
      <c r="S201" s="56">
        <f>IFERROR((MaestraLP3[[#This Row],[COSTO ]]/MaestraLP3[[#This Row],[COSTO OCT]]-1),0)</f>
        <v>0</v>
      </c>
      <c r="T201" s="55" t="s">
        <v>194</v>
      </c>
      <c r="U201" s="55" t="s">
        <v>194</v>
      </c>
      <c r="V201" s="54">
        <f>+VLOOKUP(MaestraLP3[[#This Row],[-]],'[1]BD MES'!$A:$N,14,0)</f>
        <v>12050</v>
      </c>
      <c r="W201" s="54">
        <v>12050</v>
      </c>
      <c r="X201" s="56">
        <f>+(MaestraLP3[[#This Row],[COSTO ]]-MaestraLP3[[#This Row],[COSTO OCT AL 27-10]])/MaestraLP3[[#This Row],[COSTO OCT AL 27-10]]</f>
        <v>0</v>
      </c>
      <c r="Y201" s="57" t="str">
        <f>++IF(Q201="HASTA AGOTAR STOCK","HASTA AGOTAR STOCK",IF(MaestraLP3[[#This Row],[PRECIO OCT]]=0,"NO PARA LP",IF(MaestraLP3[[#This Row],[PRECIO OCT]]=0,"INCORPORACIÓN",IF(AA201=0,"MANTIENE",IF(AA201&lt;0,"BAJA",IF(AA201&gt;0,"ALZA",""))))))</f>
        <v>MANTIENE</v>
      </c>
      <c r="Z201" s="54">
        <v>18000</v>
      </c>
      <c r="AA201" s="40">
        <f>IF(Z201=0,"INDICAR PRECIO VTA",Z201-MaestraLP3[[#This Row],[PRECIO OCT]])</f>
        <v>0</v>
      </c>
      <c r="AB201" s="56">
        <f t="shared" si="3"/>
        <v>0.33055555555555555</v>
      </c>
      <c r="AC201" s="58">
        <f>IFERROR(MaestraLP3[[#This Row],[PRECIO]]*MaestraLP3[[#This Row],[%MG UMV]],0)</f>
        <v>5950</v>
      </c>
      <c r="AD201" s="59">
        <v>10</v>
      </c>
      <c r="AE201" s="54">
        <f>IFERROR(MaestraLP3[[#This Row],[MARGEN UNITARIO]]/MaestraLP3[[#This Row],[Peso Neto UMV (KG)]],0)</f>
        <v>595</v>
      </c>
      <c r="AF201" s="38" t="s">
        <v>50</v>
      </c>
      <c r="AG201" s="38">
        <v>1</v>
      </c>
      <c r="AH201" s="56">
        <v>0.1</v>
      </c>
      <c r="AI201" s="56">
        <v>0.1</v>
      </c>
      <c r="AJ201" s="38" t="s">
        <v>50</v>
      </c>
      <c r="AK201" s="38" t="s">
        <v>50</v>
      </c>
    </row>
    <row r="202" spans="1:37" x14ac:dyDescent="0.35">
      <c r="A202" s="38" t="s">
        <v>191</v>
      </c>
      <c r="B202" s="38">
        <v>104534700</v>
      </c>
      <c r="C202" s="38" t="str">
        <f>+MaestraLP3[[#This Row],[CÓDIGO]]&amp;MaestraLP3[[#Headers],[-]]&amp;MaestraLP3[[#This Row],[UMV]]</f>
        <v>104534700-C08</v>
      </c>
      <c r="D202" s="45" t="str">
        <f>+MaestraLP3[[#This Row],[CÓDIGO]]&amp;MaestraLP3[[#Headers],[FS00]]</f>
        <v>104534700FS00</v>
      </c>
      <c r="E202" s="38" t="s">
        <v>95</v>
      </c>
      <c r="F202" s="38" t="s">
        <v>96</v>
      </c>
      <c r="G202" s="38" t="s">
        <v>362</v>
      </c>
      <c r="H202" s="38" t="s">
        <v>363</v>
      </c>
      <c r="I202" s="38" t="s">
        <v>364</v>
      </c>
      <c r="J202" s="44" t="s">
        <v>365</v>
      </c>
      <c r="K202" s="45" t="s">
        <v>44</v>
      </c>
      <c r="L202" s="38"/>
      <c r="M202" s="38" t="str">
        <f>VLOOKUP(MaestraLP3[[#This Row],[UMV]],VALIDACIONES!J:L,3,0)</f>
        <v>Caja 8 Unidades</v>
      </c>
      <c r="N202" s="38" t="s">
        <v>45</v>
      </c>
      <c r="O202" s="38" t="s">
        <v>46</v>
      </c>
      <c r="P202" s="54">
        <v>33000</v>
      </c>
      <c r="Q202" s="38" t="s">
        <v>62</v>
      </c>
      <c r="R202" s="54">
        <v>30000</v>
      </c>
      <c r="S202" s="56">
        <f>IFERROR((MaestraLP3[[#This Row],[COSTO ]]/MaestraLP3[[#This Row],[COSTO OCT]]-1),0)</f>
        <v>0</v>
      </c>
      <c r="T202" s="55" t="s">
        <v>194</v>
      </c>
      <c r="U202" s="55" t="s">
        <v>194</v>
      </c>
      <c r="V202" s="54">
        <f>+VLOOKUP(MaestraLP3[[#This Row],[-]],'[1]BD MES'!$A:$N,14,0)</f>
        <v>33000</v>
      </c>
      <c r="W202" s="54">
        <v>33000</v>
      </c>
      <c r="X202" s="56">
        <f>+(MaestraLP3[[#This Row],[COSTO ]]-MaestraLP3[[#This Row],[COSTO OCT AL 27-10]])/MaestraLP3[[#This Row],[COSTO OCT AL 27-10]]</f>
        <v>0</v>
      </c>
      <c r="Y202" s="57" t="str">
        <f>++IF(Q202="HASTA AGOTAR STOCK","HASTA AGOTAR STOCK",IF(MaestraLP3[[#This Row],[PRECIO OCT]]=0,"NO PARA LP",IF(MaestraLP3[[#This Row],[PRECIO OCT]]=0,"INCORPORACIÓN",IF(AA202=0,"MANTIENE",IF(AA202&lt;0,"BAJA",IF(AA202&gt;0,"ALZA",""))))))</f>
        <v>MANTIENE</v>
      </c>
      <c r="Z202" s="54">
        <v>30000</v>
      </c>
      <c r="AA202" s="40">
        <f>IF(Z202=0,"INDICAR PRECIO VTA",Z202-MaestraLP3[[#This Row],[PRECIO OCT]])</f>
        <v>0</v>
      </c>
      <c r="AB202" s="56">
        <f t="shared" si="3"/>
        <v>-0.1</v>
      </c>
      <c r="AC202" s="58">
        <f>IFERROR(MaestraLP3[[#This Row],[PRECIO]]*MaestraLP3[[#This Row],[%MG UMV]],0)</f>
        <v>-3000</v>
      </c>
      <c r="AD202" s="59">
        <v>8</v>
      </c>
      <c r="AE202" s="54">
        <f>IFERROR(MaestraLP3[[#This Row],[MARGEN UNITARIO]]/MaestraLP3[[#This Row],[Peso Neto UMV (KG)]],0)</f>
        <v>-375</v>
      </c>
      <c r="AF202" s="61" t="s">
        <v>50</v>
      </c>
      <c r="AG202" s="38">
        <v>1</v>
      </c>
      <c r="AH202" s="56">
        <v>0.1</v>
      </c>
      <c r="AI202" s="56">
        <v>0.1</v>
      </c>
      <c r="AJ202" s="38" t="s">
        <v>50</v>
      </c>
      <c r="AK202" s="38" t="s">
        <v>50</v>
      </c>
    </row>
    <row r="203" spans="1:37" x14ac:dyDescent="0.35">
      <c r="A203" s="38" t="s">
        <v>191</v>
      </c>
      <c r="B203" s="38">
        <v>104542870</v>
      </c>
      <c r="C203" s="38" t="str">
        <f>+MaestraLP3[[#This Row],[CÓDIGO]]&amp;MaestraLP3[[#Headers],[-]]&amp;MaestraLP3[[#This Row],[UMV]]</f>
        <v>104542870-C24</v>
      </c>
      <c r="D203" s="45" t="str">
        <f>+MaestraLP3[[#This Row],[CÓDIGO]]&amp;MaestraLP3[[#Headers],[FS00]]</f>
        <v>104542870FS00</v>
      </c>
      <c r="E203" s="38" t="s">
        <v>95</v>
      </c>
      <c r="F203" s="38" t="s">
        <v>103</v>
      </c>
      <c r="G203" s="38" t="s">
        <v>366</v>
      </c>
      <c r="H203" s="38" t="s">
        <v>366</v>
      </c>
      <c r="I203" s="38" t="s">
        <v>367</v>
      </c>
      <c r="J203" s="44" t="s">
        <v>288</v>
      </c>
      <c r="K203" s="45" t="s">
        <v>44</v>
      </c>
      <c r="L203" s="38"/>
      <c r="M203" s="38" t="str">
        <f>VLOOKUP(MaestraLP3[[#This Row],[UMV]],VALIDACIONES!J:L,3,0)</f>
        <v>Caja 24 Unidades</v>
      </c>
      <c r="N203" s="38" t="s">
        <v>71</v>
      </c>
      <c r="O203" s="38" t="s">
        <v>46</v>
      </c>
      <c r="P203" s="54">
        <v>28008.234799999998</v>
      </c>
      <c r="Q203" s="38" t="s">
        <v>47</v>
      </c>
      <c r="R203" s="54">
        <v>45000</v>
      </c>
      <c r="S203" s="56">
        <f>IFERROR((MaestraLP3[[#This Row],[COSTO ]]/MaestraLP3[[#This Row],[COSTO OCT]]-1),0)</f>
        <v>0</v>
      </c>
      <c r="T203" s="55" t="s">
        <v>194</v>
      </c>
      <c r="U203" s="55" t="s">
        <v>194</v>
      </c>
      <c r="V203" s="54">
        <f>+VLOOKUP(MaestraLP3[[#This Row],[-]],'[1]BD MES'!$A:$N,14,0)</f>
        <v>30768</v>
      </c>
      <c r="W203" s="54">
        <v>28008.234799999998</v>
      </c>
      <c r="X203" s="56">
        <f>+(MaestraLP3[[#This Row],[COSTO ]]-MaestraLP3[[#This Row],[COSTO OCT AL 27-10]])/MaestraLP3[[#This Row],[COSTO OCT AL 27-10]]</f>
        <v>-8.9695956838273583E-2</v>
      </c>
      <c r="Y203" s="57" t="str">
        <f>++IF(Q203="HASTA AGOTAR STOCK","HASTA AGOTAR STOCK",IF(MaestraLP3[[#This Row],[PRECIO OCT]]=0,"NO PARA LP",IF(MaestraLP3[[#This Row],[PRECIO OCT]]=0,"INCORPORACIÓN",IF(AA203=0,"MANTIENE",IF(AA203&lt;0,"BAJA",IF(AA203&gt;0,"ALZA",""))))))</f>
        <v>MANTIENE</v>
      </c>
      <c r="Z203" s="54">
        <v>45000</v>
      </c>
      <c r="AA203" s="40">
        <f>IF(Z203=0,"INDICAR PRECIO VTA",Z203-MaestraLP3[[#This Row],[PRECIO OCT]])</f>
        <v>0</v>
      </c>
      <c r="AB203" s="56">
        <f t="shared" si="3"/>
        <v>0.37759478222222226</v>
      </c>
      <c r="AC203" s="58">
        <f>IFERROR(MaestraLP3[[#This Row],[PRECIO]]*MaestraLP3[[#This Row],[%MG UMV]],0)</f>
        <v>16991.765200000002</v>
      </c>
      <c r="AD203" s="59">
        <v>6.96</v>
      </c>
      <c r="AE203" s="54">
        <f>IFERROR(MaestraLP3[[#This Row],[MARGEN UNITARIO]]/MaestraLP3[[#This Row],[Peso Neto UMV (KG)]],0)</f>
        <v>2441.3455747126441</v>
      </c>
      <c r="AF203" s="38" t="s">
        <v>49</v>
      </c>
      <c r="AG203" s="38">
        <v>1</v>
      </c>
      <c r="AH203" s="56">
        <v>0.1</v>
      </c>
      <c r="AI203" s="56">
        <v>0.15</v>
      </c>
      <c r="AJ203" s="38" t="s">
        <v>50</v>
      </c>
      <c r="AK203" s="38" t="s">
        <v>50</v>
      </c>
    </row>
    <row r="204" spans="1:37" x14ac:dyDescent="0.35">
      <c r="A204" s="38" t="s">
        <v>191</v>
      </c>
      <c r="B204" s="38">
        <v>104545130</v>
      </c>
      <c r="C204" s="38" t="str">
        <f>+MaestraLP3[[#This Row],[CÓDIGO]]&amp;MaestraLP3[[#Headers],[-]]&amp;MaestraLP3[[#This Row],[UMV]]</f>
        <v>104545130-C08</v>
      </c>
      <c r="D204" s="45" t="str">
        <f>+MaestraLP3[[#This Row],[CÓDIGO]]&amp;MaestraLP3[[#Headers],[FS00]]</f>
        <v>104545130FS00</v>
      </c>
      <c r="E204" s="38" t="s">
        <v>95</v>
      </c>
      <c r="F204" s="38" t="s">
        <v>103</v>
      </c>
      <c r="G204" s="38" t="s">
        <v>366</v>
      </c>
      <c r="H204" s="38" t="s">
        <v>366</v>
      </c>
      <c r="I204" s="38" t="s">
        <v>368</v>
      </c>
      <c r="J204" s="44" t="s">
        <v>365</v>
      </c>
      <c r="K204" s="45" t="s">
        <v>44</v>
      </c>
      <c r="L204" s="38"/>
      <c r="M204" s="38" t="str">
        <f>VLOOKUP(MaestraLP3[[#This Row],[UMV]],VALIDACIONES!J:L,3,0)</f>
        <v>Caja 8 Unidades</v>
      </c>
      <c r="N204" s="38" t="s">
        <v>71</v>
      </c>
      <c r="O204" s="38" t="s">
        <v>46</v>
      </c>
      <c r="P204" s="54">
        <v>33288</v>
      </c>
      <c r="Q204" s="38" t="s">
        <v>47</v>
      </c>
      <c r="R204" s="54">
        <v>47392</v>
      </c>
      <c r="S204" s="56">
        <f>IFERROR((MaestraLP3[[#This Row],[COSTO ]]/MaestraLP3[[#This Row],[COSTO OCT]]-1),0)</f>
        <v>0</v>
      </c>
      <c r="T204" s="55" t="s">
        <v>194</v>
      </c>
      <c r="U204" s="55" t="s">
        <v>194</v>
      </c>
      <c r="V204" s="54">
        <f>+VLOOKUP(MaestraLP3[[#This Row],[-]],'[1]BD MES'!$A:$N,14,0)</f>
        <v>33288</v>
      </c>
      <c r="W204" s="54">
        <v>33288</v>
      </c>
      <c r="X204" s="56">
        <f>+(MaestraLP3[[#This Row],[COSTO ]]-MaestraLP3[[#This Row],[COSTO OCT AL 27-10]])/MaestraLP3[[#This Row],[COSTO OCT AL 27-10]]</f>
        <v>0</v>
      </c>
      <c r="Y204" s="57" t="str">
        <f>++IF(Q204="HASTA AGOTAR STOCK","HASTA AGOTAR STOCK",IF(MaestraLP3[[#This Row],[PRECIO OCT]]=0,"NO PARA LP",IF(MaestraLP3[[#This Row],[PRECIO OCT]]=0,"INCORPORACIÓN",IF(AA204=0,"MANTIENE",IF(AA204&lt;0,"BAJA",IF(AA204&gt;0,"ALZA",""))))))</f>
        <v>MANTIENE</v>
      </c>
      <c r="Z204" s="54">
        <v>47392</v>
      </c>
      <c r="AA204" s="40">
        <f>IF(Z204=0,"INDICAR PRECIO VTA",Z204-MaestraLP3[[#This Row],[PRECIO OCT]])</f>
        <v>0</v>
      </c>
      <c r="AB204" s="56">
        <f t="shared" si="3"/>
        <v>0.29760297096556382</v>
      </c>
      <c r="AC204" s="58">
        <f>IFERROR(MaestraLP3[[#This Row],[PRECIO]]*MaestraLP3[[#This Row],[%MG UMV]],0)</f>
        <v>14104</v>
      </c>
      <c r="AD204" s="59">
        <v>6.88</v>
      </c>
      <c r="AE204" s="54">
        <f>IFERROR(MaestraLP3[[#This Row],[MARGEN UNITARIO]]/MaestraLP3[[#This Row],[Peso Neto UMV (KG)]],0)</f>
        <v>2050</v>
      </c>
      <c r="AF204" s="38" t="s">
        <v>50</v>
      </c>
      <c r="AG204" s="38">
        <v>1</v>
      </c>
      <c r="AH204" s="56">
        <v>0.1</v>
      </c>
      <c r="AI204" s="56">
        <v>0.15</v>
      </c>
      <c r="AJ204" s="38" t="s">
        <v>50</v>
      </c>
      <c r="AK204" s="38" t="s">
        <v>50</v>
      </c>
    </row>
    <row r="205" spans="1:37" x14ac:dyDescent="0.35">
      <c r="A205" s="38" t="s">
        <v>191</v>
      </c>
      <c r="B205" s="38">
        <v>104533160</v>
      </c>
      <c r="C205" s="38" t="str">
        <f>+MaestraLP3[[#This Row],[CÓDIGO]]&amp;MaestraLP3[[#Headers],[-]]&amp;MaestraLP3[[#This Row],[UMV]]</f>
        <v>104533160-UN</v>
      </c>
      <c r="D205" s="45" t="str">
        <f>+MaestraLP3[[#This Row],[CÓDIGO]]&amp;MaestraLP3[[#Headers],[FS00]]</f>
        <v>104533160FS00</v>
      </c>
      <c r="E205" s="38" t="s">
        <v>95</v>
      </c>
      <c r="F205" s="38" t="s">
        <v>103</v>
      </c>
      <c r="G205" s="38" t="s">
        <v>369</v>
      </c>
      <c r="H205" s="38" t="s">
        <v>370</v>
      </c>
      <c r="I205" s="38" t="s">
        <v>371</v>
      </c>
      <c r="J205" s="44" t="s">
        <v>44</v>
      </c>
      <c r="K205" s="45" t="s">
        <v>44</v>
      </c>
      <c r="L205" s="38"/>
      <c r="M205" s="38" t="str">
        <f>VLOOKUP(MaestraLP3[[#This Row],[UMV]],VALIDACIONES!J:L,3,0)</f>
        <v>Unidad</v>
      </c>
      <c r="N205" s="38" t="s">
        <v>45</v>
      </c>
      <c r="O205" s="38" t="s">
        <v>72</v>
      </c>
      <c r="P205" s="54">
        <v>27414</v>
      </c>
      <c r="Q205" s="38" t="s">
        <v>47</v>
      </c>
      <c r="R205" s="54">
        <v>33000</v>
      </c>
      <c r="S205" s="56">
        <f>IFERROR((MaestraLP3[[#This Row],[COSTO ]]/MaestraLP3[[#This Row],[COSTO OCT]]-1),0)</f>
        <v>0</v>
      </c>
      <c r="T205" s="55" t="s">
        <v>194</v>
      </c>
      <c r="U205" s="55" t="s">
        <v>194</v>
      </c>
      <c r="V205" s="54">
        <f>+VLOOKUP(MaestraLP3[[#This Row],[-]],'[1]BD MES'!$A:$N,14,0)</f>
        <v>27414</v>
      </c>
      <c r="W205" s="54">
        <v>27414</v>
      </c>
      <c r="X205" s="56">
        <f>+(MaestraLP3[[#This Row],[COSTO ]]-MaestraLP3[[#This Row],[COSTO OCT AL 27-10]])/MaestraLP3[[#This Row],[COSTO OCT AL 27-10]]</f>
        <v>0</v>
      </c>
      <c r="Y205" s="57" t="str">
        <f>++IF(Q205="HASTA AGOTAR STOCK","HASTA AGOTAR STOCK",IF(MaestraLP3[[#This Row],[PRECIO OCT]]=0,"NO PARA LP",IF(MaestraLP3[[#This Row],[PRECIO OCT]]=0,"INCORPORACIÓN",IF(AA205=0,"MANTIENE",IF(AA205&lt;0,"BAJA",IF(AA205&gt;0,"ALZA",""))))))</f>
        <v>MANTIENE</v>
      </c>
      <c r="Z205" s="54">
        <v>33000</v>
      </c>
      <c r="AA205" s="40">
        <f>IF(Z205=0,"INDICAR PRECIO VTA",Z205-MaestraLP3[[#This Row],[PRECIO OCT]])</f>
        <v>0</v>
      </c>
      <c r="AB205" s="56">
        <f t="shared" si="3"/>
        <v>0.16927272727272727</v>
      </c>
      <c r="AC205" s="58">
        <f>IFERROR(MaestraLP3[[#This Row],[PRECIO]]*MaestraLP3[[#This Row],[%MG UMV]],0)</f>
        <v>5586</v>
      </c>
      <c r="AD205" s="59">
        <v>5</v>
      </c>
      <c r="AE205" s="54">
        <f>IFERROR(MaestraLP3[[#This Row],[MARGEN UNITARIO]]/MaestraLP3[[#This Row],[Peso Neto UMV (KG)]],0)</f>
        <v>1117.2</v>
      </c>
      <c r="AF205" s="38" t="s">
        <v>50</v>
      </c>
      <c r="AG205" s="38">
        <v>1</v>
      </c>
      <c r="AH205" s="56">
        <v>0.4</v>
      </c>
      <c r="AI205" s="56">
        <v>0.4</v>
      </c>
      <c r="AJ205" s="38"/>
      <c r="AK205" s="38" t="s">
        <v>50</v>
      </c>
    </row>
    <row r="206" spans="1:37" x14ac:dyDescent="0.35">
      <c r="A206" s="38" t="s">
        <v>191</v>
      </c>
      <c r="B206" s="38">
        <v>104537950</v>
      </c>
      <c r="C206" s="38" t="str">
        <f>+MaestraLP3[[#This Row],[CÓDIGO]]&amp;MaestraLP3[[#Headers],[-]]&amp;MaestraLP3[[#This Row],[UMV]]</f>
        <v>104537950-UN</v>
      </c>
      <c r="D206" s="45" t="str">
        <f>+MaestraLP3[[#This Row],[CÓDIGO]]&amp;MaestraLP3[[#Headers],[FS00]]</f>
        <v>104537950FS00</v>
      </c>
      <c r="E206" s="38" t="s">
        <v>95</v>
      </c>
      <c r="F206" s="38" t="s">
        <v>103</v>
      </c>
      <c r="G206" s="38" t="s">
        <v>369</v>
      </c>
      <c r="H206" s="38" t="s">
        <v>370</v>
      </c>
      <c r="I206" s="38" t="s">
        <v>372</v>
      </c>
      <c r="J206" s="44" t="s">
        <v>44</v>
      </c>
      <c r="K206" s="45" t="s">
        <v>44</v>
      </c>
      <c r="L206" s="38"/>
      <c r="M206" s="38" t="str">
        <f>VLOOKUP(MaestraLP3[[#This Row],[UMV]],VALIDACIONES!J:L,3,0)</f>
        <v>Unidad</v>
      </c>
      <c r="N206" s="38" t="s">
        <v>45</v>
      </c>
      <c r="O206" s="38" t="s">
        <v>72</v>
      </c>
      <c r="P206" s="54">
        <v>48041</v>
      </c>
      <c r="Q206" s="38" t="s">
        <v>47</v>
      </c>
      <c r="R206" s="54">
        <v>64000</v>
      </c>
      <c r="S206" s="56">
        <f>IFERROR((MaestraLP3[[#This Row],[COSTO ]]/MaestraLP3[[#This Row],[COSTO OCT]]-1),0)</f>
        <v>0</v>
      </c>
      <c r="T206" s="55" t="s">
        <v>194</v>
      </c>
      <c r="U206" s="55" t="s">
        <v>194</v>
      </c>
      <c r="V206" s="54">
        <f>+VLOOKUP(MaestraLP3[[#This Row],[-]],'[1]BD MES'!$A:$N,14,0)</f>
        <v>48180</v>
      </c>
      <c r="W206" s="54">
        <v>48041</v>
      </c>
      <c r="X206" s="56">
        <f>+(MaestraLP3[[#This Row],[COSTO ]]-MaestraLP3[[#This Row],[COSTO OCT AL 27-10]])/MaestraLP3[[#This Row],[COSTO OCT AL 27-10]]</f>
        <v>-2.8850145288501451E-3</v>
      </c>
      <c r="Y206" s="57" t="str">
        <f>++IF(Q206="HASTA AGOTAR STOCK","HASTA AGOTAR STOCK",IF(MaestraLP3[[#This Row],[PRECIO OCT]]=0,"NO PARA LP",IF(MaestraLP3[[#This Row],[PRECIO OCT]]=0,"INCORPORACIÓN",IF(AA206=0,"MANTIENE",IF(AA206&lt;0,"BAJA",IF(AA206&gt;0,"ALZA",""))))))</f>
        <v>MANTIENE</v>
      </c>
      <c r="Z206" s="54">
        <v>64000</v>
      </c>
      <c r="AA206" s="40">
        <f>IF(Z206=0,"INDICAR PRECIO VTA",Z206-MaestraLP3[[#This Row],[PRECIO OCT]])</f>
        <v>0</v>
      </c>
      <c r="AB206" s="56">
        <f t="shared" si="3"/>
        <v>0.24935937499999999</v>
      </c>
      <c r="AC206" s="58">
        <f>IFERROR(MaestraLP3[[#This Row],[PRECIO]]*MaestraLP3[[#This Row],[%MG UMV]],0)</f>
        <v>15959</v>
      </c>
      <c r="AD206" s="59">
        <v>16</v>
      </c>
      <c r="AE206" s="54">
        <f>IFERROR(MaestraLP3[[#This Row],[MARGEN UNITARIO]]/MaestraLP3[[#This Row],[Peso Neto UMV (KG)]],0)</f>
        <v>997.4375</v>
      </c>
      <c r="AF206" s="38" t="s">
        <v>50</v>
      </c>
      <c r="AG206" s="38">
        <v>1</v>
      </c>
      <c r="AH206" s="56">
        <v>0.15</v>
      </c>
      <c r="AI206" s="56">
        <v>0.15</v>
      </c>
      <c r="AJ206" s="38"/>
      <c r="AK206" s="38" t="s">
        <v>50</v>
      </c>
    </row>
    <row r="207" spans="1:37" x14ac:dyDescent="0.35">
      <c r="A207" s="38" t="s">
        <v>191</v>
      </c>
      <c r="B207" s="38">
        <v>104533190</v>
      </c>
      <c r="C207" s="38" t="str">
        <f>+MaestraLP3[[#This Row],[CÓDIGO]]&amp;MaestraLP3[[#Headers],[-]]&amp;MaestraLP3[[#This Row],[UMV]]</f>
        <v>104533190-C12</v>
      </c>
      <c r="D207" s="45" t="str">
        <f>+MaestraLP3[[#This Row],[CÓDIGO]]&amp;MaestraLP3[[#Headers],[FS00]]</f>
        <v>104533190FS00</v>
      </c>
      <c r="E207" s="38" t="s">
        <v>95</v>
      </c>
      <c r="F207" s="38" t="s">
        <v>103</v>
      </c>
      <c r="G207" s="38" t="s">
        <v>369</v>
      </c>
      <c r="H207" s="38" t="s">
        <v>373</v>
      </c>
      <c r="I207" s="38" t="s">
        <v>374</v>
      </c>
      <c r="J207" s="44" t="s">
        <v>43</v>
      </c>
      <c r="K207" s="45" t="s">
        <v>44</v>
      </c>
      <c r="L207" s="38"/>
      <c r="M207" s="38" t="str">
        <f>VLOOKUP(MaestraLP3[[#This Row],[UMV]],VALIDACIONES!J:L,3,0)</f>
        <v>Caja 12 Unidades</v>
      </c>
      <c r="N207" s="38" t="s">
        <v>375</v>
      </c>
      <c r="O207" s="38" t="s">
        <v>72</v>
      </c>
      <c r="P207" s="54">
        <v>30804</v>
      </c>
      <c r="Q207" s="38" t="s">
        <v>47</v>
      </c>
      <c r="R207" s="54">
        <v>42000</v>
      </c>
      <c r="S207" s="56">
        <f>IFERROR((MaestraLP3[[#This Row],[COSTO ]]/MaestraLP3[[#This Row],[COSTO OCT]]-1),0)</f>
        <v>0</v>
      </c>
      <c r="T207" s="55" t="s">
        <v>194</v>
      </c>
      <c r="U207" s="55" t="s">
        <v>194</v>
      </c>
      <c r="V207" s="54">
        <f>+VLOOKUP(MaestraLP3[[#This Row],[-]],'[1]BD MES'!$A:$N,14,0)</f>
        <v>30864</v>
      </c>
      <c r="W207" s="54">
        <v>30804</v>
      </c>
      <c r="X207" s="56">
        <f>+(MaestraLP3[[#This Row],[COSTO ]]-MaestraLP3[[#This Row],[COSTO OCT AL 27-10]])/MaestraLP3[[#This Row],[COSTO OCT AL 27-10]]</f>
        <v>-1.9440124416796269E-3</v>
      </c>
      <c r="Y207" s="57" t="str">
        <f>++IF(Q207="HASTA AGOTAR STOCK","HASTA AGOTAR STOCK",IF(MaestraLP3[[#This Row],[PRECIO OCT]]=0,"NO PARA LP",IF(MaestraLP3[[#This Row],[PRECIO OCT]]=0,"INCORPORACIÓN",IF(AA207=0,"MANTIENE",IF(AA207&lt;0,"BAJA",IF(AA207&gt;0,"ALZA",""))))))</f>
        <v>MANTIENE</v>
      </c>
      <c r="Z207" s="54">
        <v>42000</v>
      </c>
      <c r="AA207" s="40">
        <f>IF(Z207=0,"INDICAR PRECIO VTA",Z207-MaestraLP3[[#This Row],[PRECIO OCT]])</f>
        <v>0</v>
      </c>
      <c r="AB207" s="56">
        <f t="shared" si="3"/>
        <v>0.26657142857142857</v>
      </c>
      <c r="AC207" s="58">
        <f>IFERROR(MaestraLP3[[#This Row],[PRECIO]]*MaestraLP3[[#This Row],[%MG UMV]],0)</f>
        <v>11196</v>
      </c>
      <c r="AD207" s="59">
        <v>12</v>
      </c>
      <c r="AE207" s="54">
        <f>IFERROR(MaestraLP3[[#This Row],[MARGEN UNITARIO]]/MaestraLP3[[#This Row],[Peso Neto UMV (KG)]],0)</f>
        <v>933</v>
      </c>
      <c r="AF207" s="38" t="s">
        <v>50</v>
      </c>
      <c r="AG207" s="38">
        <v>1</v>
      </c>
      <c r="AH207" s="56">
        <v>9.9999999999999992E-2</v>
      </c>
      <c r="AI207" s="56">
        <v>0.15</v>
      </c>
      <c r="AJ207" s="38"/>
      <c r="AK207" s="38" t="s">
        <v>50</v>
      </c>
    </row>
    <row r="208" spans="1:37" x14ac:dyDescent="0.35">
      <c r="A208" s="38" t="s">
        <v>191</v>
      </c>
      <c r="B208" s="38">
        <v>104544120</v>
      </c>
      <c r="C208" s="38" t="str">
        <f>+MaestraLP3[[#This Row],[CÓDIGO]]&amp;MaestraLP3[[#Headers],[-]]&amp;MaestraLP3[[#This Row],[UMV]]</f>
        <v>104544120-AJ</v>
      </c>
      <c r="D208" s="45" t="str">
        <f>+MaestraLP3[[#This Row],[CÓDIGO]]&amp;MaestraLP3[[#Headers],[FS00]]</f>
        <v>104544120FS00</v>
      </c>
      <c r="E208" s="38" t="s">
        <v>95</v>
      </c>
      <c r="F208" s="38" t="s">
        <v>103</v>
      </c>
      <c r="G208" s="38" t="s">
        <v>369</v>
      </c>
      <c r="H208" s="38" t="s">
        <v>376</v>
      </c>
      <c r="I208" s="38" t="s">
        <v>377</v>
      </c>
      <c r="J208" s="44" t="s">
        <v>378</v>
      </c>
      <c r="K208" s="45" t="s">
        <v>44</v>
      </c>
      <c r="L208" s="38"/>
      <c r="M208" s="38" t="str">
        <f>VLOOKUP(MaestraLP3[[#This Row],[UMV]],VALIDACIONES!J:L,3,0)</f>
        <v>Saco</v>
      </c>
      <c r="N208" s="38" t="s">
        <v>45</v>
      </c>
      <c r="O208" s="38" t="s">
        <v>72</v>
      </c>
      <c r="P208" s="54">
        <v>6125</v>
      </c>
      <c r="Q208" s="38" t="s">
        <v>73</v>
      </c>
      <c r="R208" s="55">
        <v>0</v>
      </c>
      <c r="S208" s="56">
        <f>IFERROR((MaestraLP3[[#This Row],[COSTO ]]/MaestraLP3[[#This Row],[COSTO OCT]]-1),0)</f>
        <v>0</v>
      </c>
      <c r="T208" s="55" t="s">
        <v>194</v>
      </c>
      <c r="U208" s="55" t="s">
        <v>194</v>
      </c>
      <c r="V208" s="54">
        <f>+VLOOKUP(MaestraLP3[[#This Row],[-]],'[1]BD MES'!$A:$N,14,0)</f>
        <v>6125</v>
      </c>
      <c r="W208" s="54">
        <v>6125</v>
      </c>
      <c r="X208" s="56">
        <f>+(MaestraLP3[[#This Row],[COSTO ]]-MaestraLP3[[#This Row],[COSTO OCT AL 27-10]])/MaestraLP3[[#This Row],[COSTO OCT AL 27-10]]</f>
        <v>0</v>
      </c>
      <c r="Y208" s="57" t="str">
        <f>++IF(Q208="HASTA AGOTAR STOCK","HASTA AGOTAR STOCK",IF(MaestraLP3[[#This Row],[PRECIO OCT]]=0,"NO PARA LP",IF(MaestraLP3[[#This Row],[PRECIO OCT]]=0,"INCORPORACIÓN",IF(AA208=0,"MANTIENE",IF(AA208&lt;0,"BAJA",IF(AA208&gt;0,"ALZA",""))))))</f>
        <v>NO PARA LP</v>
      </c>
      <c r="Z208" s="54">
        <v>0</v>
      </c>
      <c r="AA208" s="40" t="str">
        <f>IF(Z208=0,"INDICAR PRECIO VTA",Z208-MaestraLP3[[#This Row],[PRECIO OCT]])</f>
        <v>INDICAR PRECIO VTA</v>
      </c>
      <c r="AB208" s="56" t="str">
        <f t="shared" si="3"/>
        <v>-</v>
      </c>
      <c r="AC208" s="58">
        <f>IFERROR(MaestraLP3[[#This Row],[PRECIO]]*MaestraLP3[[#This Row],[%MG UMV]],0)</f>
        <v>0</v>
      </c>
      <c r="AD208" s="59">
        <v>5</v>
      </c>
      <c r="AE208" s="54">
        <f>IFERROR(MaestraLP3[[#This Row],[MARGEN UNITARIO]]/MaestraLP3[[#This Row],[Peso Neto UMV (KG)]],0)</f>
        <v>0</v>
      </c>
      <c r="AF208" s="38" t="s">
        <v>49</v>
      </c>
      <c r="AG208" s="38">
        <v>1</v>
      </c>
      <c r="AH208" s="56">
        <v>0</v>
      </c>
      <c r="AI208" s="56">
        <v>0</v>
      </c>
      <c r="AJ208" s="38"/>
      <c r="AK208" s="38" t="s">
        <v>50</v>
      </c>
    </row>
    <row r="209" spans="1:37" x14ac:dyDescent="0.35">
      <c r="A209" s="38" t="s">
        <v>191</v>
      </c>
      <c r="B209" s="38">
        <v>104544130</v>
      </c>
      <c r="C209" s="38" t="str">
        <f>+MaestraLP3[[#This Row],[CÓDIGO]]&amp;MaestraLP3[[#Headers],[-]]&amp;MaestraLP3[[#This Row],[UMV]]</f>
        <v>104544130-AJ</v>
      </c>
      <c r="D209" s="45" t="str">
        <f>+MaestraLP3[[#This Row],[CÓDIGO]]&amp;MaestraLP3[[#Headers],[FS00]]</f>
        <v>104544130FS00</v>
      </c>
      <c r="E209" s="38" t="s">
        <v>95</v>
      </c>
      <c r="F209" s="38" t="s">
        <v>103</v>
      </c>
      <c r="G209" s="38" t="s">
        <v>369</v>
      </c>
      <c r="H209" s="38" t="s">
        <v>376</v>
      </c>
      <c r="I209" s="38" t="s">
        <v>379</v>
      </c>
      <c r="J209" s="44" t="s">
        <v>378</v>
      </c>
      <c r="K209" s="45" t="s">
        <v>44</v>
      </c>
      <c r="L209" s="38"/>
      <c r="M209" s="38" t="str">
        <f>VLOOKUP(MaestraLP3[[#This Row],[UMV]],VALIDACIONES!J:L,3,0)</f>
        <v>Saco</v>
      </c>
      <c r="N209" s="38" t="s">
        <v>45</v>
      </c>
      <c r="O209" s="38" t="s">
        <v>72</v>
      </c>
      <c r="P209" s="54">
        <v>6537</v>
      </c>
      <c r="Q209" s="38" t="s">
        <v>73</v>
      </c>
      <c r="R209" s="55">
        <v>0</v>
      </c>
      <c r="S209" s="56">
        <f>IFERROR((MaestraLP3[[#This Row],[COSTO ]]/MaestraLP3[[#This Row],[COSTO OCT]]-1),0)</f>
        <v>0</v>
      </c>
      <c r="T209" s="55" t="s">
        <v>194</v>
      </c>
      <c r="U209" s="55" t="s">
        <v>194</v>
      </c>
      <c r="V209" s="54">
        <f>+VLOOKUP(MaestraLP3[[#This Row],[-]],'[1]BD MES'!$A:$N,14,0)</f>
        <v>6537</v>
      </c>
      <c r="W209" s="54">
        <v>6537</v>
      </c>
      <c r="X209" s="56">
        <f>+(MaestraLP3[[#This Row],[COSTO ]]-MaestraLP3[[#This Row],[COSTO OCT AL 27-10]])/MaestraLP3[[#This Row],[COSTO OCT AL 27-10]]</f>
        <v>0</v>
      </c>
      <c r="Y209" s="57" t="str">
        <f>++IF(Q209="HASTA AGOTAR STOCK","HASTA AGOTAR STOCK",IF(MaestraLP3[[#This Row],[PRECIO OCT]]=0,"NO PARA LP",IF(MaestraLP3[[#This Row],[PRECIO OCT]]=0,"INCORPORACIÓN",IF(AA209=0,"MANTIENE",IF(AA209&lt;0,"BAJA",IF(AA209&gt;0,"ALZA",""))))))</f>
        <v>NO PARA LP</v>
      </c>
      <c r="Z209" s="54">
        <v>0</v>
      </c>
      <c r="AA209" s="40" t="str">
        <f>IF(Z209=0,"INDICAR PRECIO VTA",Z209-MaestraLP3[[#This Row],[PRECIO OCT]])</f>
        <v>INDICAR PRECIO VTA</v>
      </c>
      <c r="AB209" s="56" t="str">
        <f t="shared" si="3"/>
        <v>-</v>
      </c>
      <c r="AC209" s="58">
        <f>IFERROR(MaestraLP3[[#This Row],[PRECIO]]*MaestraLP3[[#This Row],[%MG UMV]],0)</f>
        <v>0</v>
      </c>
      <c r="AD209" s="59">
        <v>5</v>
      </c>
      <c r="AE209" s="54">
        <f>IFERROR(MaestraLP3[[#This Row],[MARGEN UNITARIO]]/MaestraLP3[[#This Row],[Peso Neto UMV (KG)]],0)</f>
        <v>0</v>
      </c>
      <c r="AF209" s="38" t="s">
        <v>49</v>
      </c>
      <c r="AG209" s="38">
        <v>1</v>
      </c>
      <c r="AH209" s="56">
        <v>0</v>
      </c>
      <c r="AI209" s="56">
        <v>0</v>
      </c>
      <c r="AJ209" s="38"/>
      <c r="AK209" s="38" t="s">
        <v>50</v>
      </c>
    </row>
    <row r="210" spans="1:37" x14ac:dyDescent="0.35">
      <c r="A210" s="38" t="s">
        <v>191</v>
      </c>
      <c r="B210" s="38">
        <v>104543560</v>
      </c>
      <c r="C210" s="38" t="str">
        <f>+MaestraLP3[[#This Row],[CÓDIGO]]&amp;MaestraLP3[[#Headers],[-]]&amp;MaestraLP3[[#This Row],[UMV]]</f>
        <v>104543560-AJ</v>
      </c>
      <c r="D210" s="45" t="str">
        <f>+MaestraLP3[[#This Row],[CÓDIGO]]&amp;MaestraLP3[[#Headers],[FS00]]</f>
        <v>104543560FS00</v>
      </c>
      <c r="E210" s="38" t="s">
        <v>95</v>
      </c>
      <c r="F210" s="38" t="s">
        <v>103</v>
      </c>
      <c r="G210" s="38" t="s">
        <v>369</v>
      </c>
      <c r="H210" s="38" t="s">
        <v>376</v>
      </c>
      <c r="I210" s="38" t="s">
        <v>379</v>
      </c>
      <c r="J210" s="44" t="s">
        <v>378</v>
      </c>
      <c r="K210" s="45" t="s">
        <v>378</v>
      </c>
      <c r="L210" s="38"/>
      <c r="M210" s="38" t="str">
        <f>VLOOKUP(MaestraLP3[[#This Row],[UMV]],VALIDACIONES!J:L,3,0)</f>
        <v>Saco</v>
      </c>
      <c r="N210" s="38" t="s">
        <v>45</v>
      </c>
      <c r="O210" s="38" t="s">
        <v>46</v>
      </c>
      <c r="P210" s="54">
        <v>4220</v>
      </c>
      <c r="Q210" s="38" t="s">
        <v>47</v>
      </c>
      <c r="R210" s="54">
        <v>6900</v>
      </c>
      <c r="S210" s="56">
        <f>IFERROR((MaestraLP3[[#This Row],[COSTO ]]/MaestraLP3[[#This Row],[COSTO OCT]]-1),0)</f>
        <v>0</v>
      </c>
      <c r="T210" s="55" t="s">
        <v>194</v>
      </c>
      <c r="U210" s="55" t="s">
        <v>194</v>
      </c>
      <c r="V210" s="54">
        <f>+VLOOKUP(MaestraLP3[[#This Row],[-]],'[1]BD MES'!$A:$N,14,0)</f>
        <v>4220</v>
      </c>
      <c r="W210" s="54">
        <v>4220</v>
      </c>
      <c r="X210" s="56">
        <f>+(MaestraLP3[[#This Row],[COSTO ]]-MaestraLP3[[#This Row],[COSTO OCT AL 27-10]])/MaestraLP3[[#This Row],[COSTO OCT AL 27-10]]</f>
        <v>0</v>
      </c>
      <c r="Y210" s="57" t="str">
        <f>++IF(Q210="HASTA AGOTAR STOCK","HASTA AGOTAR STOCK",IF(MaestraLP3[[#This Row],[PRECIO OCT]]=0,"NO PARA LP",IF(MaestraLP3[[#This Row],[PRECIO OCT]]=0,"INCORPORACIÓN",IF(AA210=0,"MANTIENE",IF(AA210&lt;0,"BAJA",IF(AA210&gt;0,"ALZA",""))))))</f>
        <v>MANTIENE</v>
      </c>
      <c r="Z210" s="54">
        <v>6900</v>
      </c>
      <c r="AA210" s="40">
        <f>IF(Z210=0,"INDICAR PRECIO VTA",Z210-MaestraLP3[[#This Row],[PRECIO OCT]])</f>
        <v>0</v>
      </c>
      <c r="AB210" s="56">
        <f t="shared" si="3"/>
        <v>0.38840579710144929</v>
      </c>
      <c r="AC210" s="58">
        <f>IFERROR(MaestraLP3[[#This Row],[PRECIO]]*MaestraLP3[[#This Row],[%MG UMV]],0)</f>
        <v>2680</v>
      </c>
      <c r="AD210" s="59">
        <v>5</v>
      </c>
      <c r="AE210" s="54">
        <f>IFERROR(MaestraLP3[[#This Row],[MARGEN UNITARIO]]/MaestraLP3[[#This Row],[Peso Neto UMV (KG)]],0)</f>
        <v>536</v>
      </c>
      <c r="AF210" s="38" t="s">
        <v>49</v>
      </c>
      <c r="AG210" s="38">
        <v>1</v>
      </c>
      <c r="AH210" s="56">
        <v>0.03</v>
      </c>
      <c r="AI210" s="56">
        <v>6.9999999999999993E-2</v>
      </c>
      <c r="AJ210" s="38" t="s">
        <v>50</v>
      </c>
      <c r="AK210" s="38" t="s">
        <v>50</v>
      </c>
    </row>
    <row r="211" spans="1:37" x14ac:dyDescent="0.35">
      <c r="A211" s="38" t="s">
        <v>191</v>
      </c>
      <c r="B211" s="38">
        <v>104528530</v>
      </c>
      <c r="C211" s="38" t="str">
        <f>+MaestraLP3[[#This Row],[CÓDIGO]]&amp;MaestraLP3[[#Headers],[-]]&amp;MaestraLP3[[#This Row],[UMV]]</f>
        <v>104528530-C04</v>
      </c>
      <c r="D211" s="45" t="str">
        <f>+MaestraLP3[[#This Row],[CÓDIGO]]&amp;MaestraLP3[[#Headers],[FS00]]</f>
        <v>104528530FS00</v>
      </c>
      <c r="E211" s="38" t="s">
        <v>95</v>
      </c>
      <c r="F211" s="38" t="s">
        <v>103</v>
      </c>
      <c r="G211" s="38" t="s">
        <v>369</v>
      </c>
      <c r="H211" s="38" t="s">
        <v>380</v>
      </c>
      <c r="I211" s="38" t="s">
        <v>381</v>
      </c>
      <c r="J211" s="44" t="s">
        <v>209</v>
      </c>
      <c r="K211" s="45" t="s">
        <v>44</v>
      </c>
      <c r="L211" s="38"/>
      <c r="M211" s="38" t="str">
        <f>VLOOKUP(MaestraLP3[[#This Row],[UMV]],VALIDACIONES!J:L,3,0)</f>
        <v>Caja 4 Unidades</v>
      </c>
      <c r="N211" s="38" t="s">
        <v>71</v>
      </c>
      <c r="O211" s="38" t="s">
        <v>46</v>
      </c>
      <c r="P211" s="54">
        <v>14516</v>
      </c>
      <c r="Q211" s="38" t="s">
        <v>47</v>
      </c>
      <c r="R211" s="54">
        <v>18500</v>
      </c>
      <c r="S211" s="56">
        <f>IFERROR((MaestraLP3[[#This Row],[COSTO ]]/MaestraLP3[[#This Row],[COSTO OCT]]-1),0)</f>
        <v>0</v>
      </c>
      <c r="T211" s="55" t="s">
        <v>194</v>
      </c>
      <c r="U211" s="55" t="s">
        <v>194</v>
      </c>
      <c r="V211" s="54">
        <f>+VLOOKUP(MaestraLP3[[#This Row],[-]],'[1]BD MES'!$A:$N,14,0)</f>
        <v>14516</v>
      </c>
      <c r="W211" s="54">
        <v>14516</v>
      </c>
      <c r="X211" s="56">
        <f>+(MaestraLP3[[#This Row],[COSTO ]]-MaestraLP3[[#This Row],[COSTO OCT AL 27-10]])/MaestraLP3[[#This Row],[COSTO OCT AL 27-10]]</f>
        <v>0</v>
      </c>
      <c r="Y211" s="57" t="str">
        <f>++IF(Q211="HASTA AGOTAR STOCK","HASTA AGOTAR STOCK",IF(MaestraLP3[[#This Row],[PRECIO OCT]]=0,"NO PARA LP",IF(MaestraLP3[[#This Row],[PRECIO OCT]]=0,"INCORPORACIÓN",IF(AA211=0,"MANTIENE",IF(AA211&lt;0,"BAJA",IF(AA211&gt;0,"ALZA",""))))))</f>
        <v>MANTIENE</v>
      </c>
      <c r="Z211" s="54">
        <v>18500</v>
      </c>
      <c r="AA211" s="40">
        <f>IF(Z211=0,"INDICAR PRECIO VTA",Z211-MaestraLP3[[#This Row],[PRECIO OCT]])</f>
        <v>0</v>
      </c>
      <c r="AB211" s="56">
        <f t="shared" si="3"/>
        <v>0.21535135135135136</v>
      </c>
      <c r="AC211" s="58">
        <f>IFERROR(MaestraLP3[[#This Row],[PRECIO]]*MaestraLP3[[#This Row],[%MG UMV]],0)</f>
        <v>3984</v>
      </c>
      <c r="AD211" s="59">
        <v>4.9480000000000004</v>
      </c>
      <c r="AE211" s="54">
        <f>IFERROR(MaestraLP3[[#This Row],[MARGEN UNITARIO]]/MaestraLP3[[#This Row],[Peso Neto UMV (KG)]],0)</f>
        <v>805.17380759902983</v>
      </c>
      <c r="AF211" s="38" t="s">
        <v>50</v>
      </c>
      <c r="AG211" s="38">
        <v>1</v>
      </c>
      <c r="AH211" s="56">
        <v>0.4</v>
      </c>
      <c r="AI211" s="56">
        <v>0.4</v>
      </c>
      <c r="AJ211" s="38"/>
      <c r="AK211" s="38" t="s">
        <v>50</v>
      </c>
    </row>
    <row r="212" spans="1:37" x14ac:dyDescent="0.35">
      <c r="A212" s="38" t="s">
        <v>191</v>
      </c>
      <c r="B212" s="38">
        <v>104539420</v>
      </c>
      <c r="C212" s="38" t="str">
        <f>+MaestraLP3[[#This Row],[CÓDIGO]]&amp;MaestraLP3[[#Headers],[-]]&amp;MaestraLP3[[#This Row],[UMV]]</f>
        <v>104539420-C22</v>
      </c>
      <c r="D212" s="45" t="str">
        <f>+MaestraLP3[[#This Row],[CÓDIGO]]&amp;MaestraLP3[[#Headers],[FS00]]</f>
        <v>104539420FS00</v>
      </c>
      <c r="E212" s="38" t="s">
        <v>95</v>
      </c>
      <c r="F212" s="38" t="s">
        <v>103</v>
      </c>
      <c r="G212" s="38" t="s">
        <v>369</v>
      </c>
      <c r="H212" s="38" t="s">
        <v>380</v>
      </c>
      <c r="I212" s="38" t="s">
        <v>382</v>
      </c>
      <c r="J212" s="44" t="s">
        <v>383</v>
      </c>
      <c r="K212" s="45" t="s">
        <v>44</v>
      </c>
      <c r="L212" s="38"/>
      <c r="M212" s="38" t="str">
        <f>VLOOKUP(MaestraLP3[[#This Row],[UMV]],VALIDACIONES!J:L,3,0)</f>
        <v>Caja 22 Unidades</v>
      </c>
      <c r="N212" s="38" t="s">
        <v>71</v>
      </c>
      <c r="O212" s="38" t="s">
        <v>46</v>
      </c>
      <c r="P212" s="54">
        <v>4620</v>
      </c>
      <c r="Q212" s="38" t="s">
        <v>47</v>
      </c>
      <c r="R212" s="54">
        <v>6500</v>
      </c>
      <c r="S212" s="56">
        <f>IFERROR((MaestraLP3[[#This Row],[COSTO ]]/MaestraLP3[[#This Row],[COSTO OCT]]-1),0)</f>
        <v>0</v>
      </c>
      <c r="T212" s="55" t="s">
        <v>194</v>
      </c>
      <c r="U212" s="55" t="s">
        <v>194</v>
      </c>
      <c r="V212" s="54">
        <f>+VLOOKUP(MaestraLP3[[#This Row],[-]],'[1]BD MES'!$A:$N,14,0)</f>
        <v>4620</v>
      </c>
      <c r="W212" s="54">
        <v>4620</v>
      </c>
      <c r="X212" s="56">
        <f>+(MaestraLP3[[#This Row],[COSTO ]]-MaestraLP3[[#This Row],[COSTO OCT AL 27-10]])/MaestraLP3[[#This Row],[COSTO OCT AL 27-10]]</f>
        <v>0</v>
      </c>
      <c r="Y212" s="57" t="str">
        <f>++IF(Q212="HASTA AGOTAR STOCK","HASTA AGOTAR STOCK",IF(MaestraLP3[[#This Row],[PRECIO OCT]]=0,"NO PARA LP",IF(MaestraLP3[[#This Row],[PRECIO OCT]]=0,"INCORPORACIÓN",IF(AA212=0,"MANTIENE",IF(AA212&lt;0,"BAJA",IF(AA212&gt;0,"ALZA",""))))))</f>
        <v>MANTIENE</v>
      </c>
      <c r="Z212" s="54">
        <v>6500</v>
      </c>
      <c r="AA212" s="40">
        <f>IF(Z212=0,"INDICAR PRECIO VTA",Z212-MaestraLP3[[#This Row],[PRECIO OCT]])</f>
        <v>0</v>
      </c>
      <c r="AB212" s="56">
        <f t="shared" si="3"/>
        <v>0.28923076923076924</v>
      </c>
      <c r="AC212" s="58">
        <f>IFERROR(MaestraLP3[[#This Row],[PRECIO]]*MaestraLP3[[#This Row],[%MG UMV]],0)</f>
        <v>1880</v>
      </c>
      <c r="AD212" s="59">
        <v>1.54</v>
      </c>
      <c r="AE212" s="54">
        <f>IFERROR(MaestraLP3[[#This Row],[MARGEN UNITARIO]]/MaestraLP3[[#This Row],[Peso Neto UMV (KG)]],0)</f>
        <v>1220.7792207792209</v>
      </c>
      <c r="AF212" s="38" t="s">
        <v>49</v>
      </c>
      <c r="AG212" s="38">
        <v>1</v>
      </c>
      <c r="AH212" s="56">
        <v>0.2</v>
      </c>
      <c r="AI212" s="56">
        <v>0.2</v>
      </c>
      <c r="AJ212" s="38" t="s">
        <v>50</v>
      </c>
      <c r="AK212" s="38" t="s">
        <v>50</v>
      </c>
    </row>
    <row r="213" spans="1:37" x14ac:dyDescent="0.35">
      <c r="A213" s="38" t="s">
        <v>191</v>
      </c>
      <c r="B213" s="38">
        <v>104539410</v>
      </c>
      <c r="C213" s="38" t="str">
        <f>+MaestraLP3[[#This Row],[CÓDIGO]]&amp;MaestraLP3[[#Headers],[-]]&amp;MaestraLP3[[#This Row],[UMV]]</f>
        <v>104539410-C22</v>
      </c>
      <c r="D213" s="45" t="str">
        <f>+MaestraLP3[[#This Row],[CÓDIGO]]&amp;MaestraLP3[[#Headers],[FS00]]</f>
        <v>104539410FS00</v>
      </c>
      <c r="E213" s="38" t="s">
        <v>95</v>
      </c>
      <c r="F213" s="38" t="s">
        <v>103</v>
      </c>
      <c r="G213" s="38" t="s">
        <v>369</v>
      </c>
      <c r="H213" s="38" t="s">
        <v>380</v>
      </c>
      <c r="I213" s="38" t="s">
        <v>384</v>
      </c>
      <c r="J213" s="44" t="s">
        <v>383</v>
      </c>
      <c r="K213" s="45" t="s">
        <v>44</v>
      </c>
      <c r="L213" s="38"/>
      <c r="M213" s="38" t="str">
        <f>VLOOKUP(MaestraLP3[[#This Row],[UMV]],VALIDACIONES!J:L,3,0)</f>
        <v>Caja 22 Unidades</v>
      </c>
      <c r="N213" s="38" t="s">
        <v>71</v>
      </c>
      <c r="O213" s="38" t="s">
        <v>46</v>
      </c>
      <c r="P213" s="54">
        <v>4620</v>
      </c>
      <c r="Q213" s="38" t="s">
        <v>47</v>
      </c>
      <c r="R213" s="54">
        <v>6500</v>
      </c>
      <c r="S213" s="56">
        <f>IFERROR((MaestraLP3[[#This Row],[COSTO ]]/MaestraLP3[[#This Row],[COSTO OCT]]-1),0)</f>
        <v>0</v>
      </c>
      <c r="T213" s="55" t="s">
        <v>194</v>
      </c>
      <c r="U213" s="55" t="s">
        <v>194</v>
      </c>
      <c r="V213" s="54">
        <f>+VLOOKUP(MaestraLP3[[#This Row],[-]],'[1]BD MES'!$A:$N,14,0)</f>
        <v>4620</v>
      </c>
      <c r="W213" s="54">
        <v>4620</v>
      </c>
      <c r="X213" s="56">
        <f>+(MaestraLP3[[#This Row],[COSTO ]]-MaestraLP3[[#This Row],[COSTO OCT AL 27-10]])/MaestraLP3[[#This Row],[COSTO OCT AL 27-10]]</f>
        <v>0</v>
      </c>
      <c r="Y213" s="57" t="str">
        <f>++IF(Q213="HASTA AGOTAR STOCK","HASTA AGOTAR STOCK",IF(MaestraLP3[[#This Row],[PRECIO OCT]]=0,"NO PARA LP",IF(MaestraLP3[[#This Row],[PRECIO OCT]]=0,"INCORPORACIÓN",IF(AA213=0,"MANTIENE",IF(AA213&lt;0,"BAJA",IF(AA213&gt;0,"ALZA",""))))))</f>
        <v>MANTIENE</v>
      </c>
      <c r="Z213" s="54">
        <v>6500</v>
      </c>
      <c r="AA213" s="40">
        <f>IF(Z213=0,"INDICAR PRECIO VTA",Z213-MaestraLP3[[#This Row],[PRECIO OCT]])</f>
        <v>0</v>
      </c>
      <c r="AB213" s="56">
        <f t="shared" si="3"/>
        <v>0.28923076923076924</v>
      </c>
      <c r="AC213" s="58">
        <f>IFERROR(MaestraLP3[[#This Row],[PRECIO]]*MaestraLP3[[#This Row],[%MG UMV]],0)</f>
        <v>1880</v>
      </c>
      <c r="AD213" s="59">
        <v>1.54</v>
      </c>
      <c r="AE213" s="54">
        <f>IFERROR(MaestraLP3[[#This Row],[MARGEN UNITARIO]]/MaestraLP3[[#This Row],[Peso Neto UMV (KG)]],0)</f>
        <v>1220.7792207792209</v>
      </c>
      <c r="AF213" s="38" t="s">
        <v>49</v>
      </c>
      <c r="AG213" s="38">
        <v>1</v>
      </c>
      <c r="AH213" s="56">
        <v>0.2</v>
      </c>
      <c r="AI213" s="56">
        <v>0.2</v>
      </c>
      <c r="AJ213" s="38" t="s">
        <v>50</v>
      </c>
      <c r="AK213" s="38" t="s">
        <v>50</v>
      </c>
    </row>
    <row r="214" spans="1:37" x14ac:dyDescent="0.35">
      <c r="A214" s="38" t="s">
        <v>191</v>
      </c>
      <c r="B214" s="38">
        <v>104545000</v>
      </c>
      <c r="C214" s="38" t="str">
        <f>+MaestraLP3[[#This Row],[CÓDIGO]]&amp;MaestraLP3[[#Headers],[-]]&amp;MaestraLP3[[#This Row],[UMV]]</f>
        <v>104545000-C06</v>
      </c>
      <c r="D214" s="45" t="str">
        <f>+MaestraLP3[[#This Row],[CÓDIGO]]&amp;MaestraLP3[[#Headers],[FS00]]</f>
        <v>104545000FS00</v>
      </c>
      <c r="E214" s="38" t="s">
        <v>95</v>
      </c>
      <c r="F214" s="38" t="s">
        <v>103</v>
      </c>
      <c r="G214" s="38" t="s">
        <v>369</v>
      </c>
      <c r="H214" s="38" t="s">
        <v>380</v>
      </c>
      <c r="I214" s="38" t="s">
        <v>385</v>
      </c>
      <c r="J214" s="44" t="s">
        <v>53</v>
      </c>
      <c r="K214" s="45" t="s">
        <v>44</v>
      </c>
      <c r="L214" s="38"/>
      <c r="M214" s="38" t="str">
        <f>VLOOKUP(MaestraLP3[[#This Row],[UMV]],VALIDACIONES!J:L,3,0)</f>
        <v>Caja 6 Unidades</v>
      </c>
      <c r="N214" s="38" t="s">
        <v>71</v>
      </c>
      <c r="O214" s="38" t="s">
        <v>46</v>
      </c>
      <c r="P214" s="54">
        <v>20316</v>
      </c>
      <c r="Q214" s="38" t="s">
        <v>47</v>
      </c>
      <c r="R214" s="54">
        <v>27356</v>
      </c>
      <c r="S214" s="56">
        <f>IFERROR((MaestraLP3[[#This Row],[COSTO ]]/MaestraLP3[[#This Row],[COSTO OCT]]-1),0)</f>
        <v>0</v>
      </c>
      <c r="T214" s="55" t="s">
        <v>194</v>
      </c>
      <c r="U214" s="55" t="s">
        <v>194</v>
      </c>
      <c r="V214" s="54">
        <f>+VLOOKUP(MaestraLP3[[#This Row],[-]],'[1]BD MES'!$A:$N,14,0)</f>
        <v>20316</v>
      </c>
      <c r="W214" s="54">
        <v>20316</v>
      </c>
      <c r="X214" s="56">
        <f>+(MaestraLP3[[#This Row],[COSTO ]]-MaestraLP3[[#This Row],[COSTO OCT AL 27-10]])/MaestraLP3[[#This Row],[COSTO OCT AL 27-10]]</f>
        <v>0</v>
      </c>
      <c r="Y214" s="57" t="str">
        <f>++IF(Q214="HASTA AGOTAR STOCK","HASTA AGOTAR STOCK",IF(MaestraLP3[[#This Row],[PRECIO OCT]]=0,"NO PARA LP",IF(MaestraLP3[[#This Row],[PRECIO OCT]]=0,"INCORPORACIÓN",IF(AA214=0,"MANTIENE",IF(AA214&lt;0,"BAJA",IF(AA214&gt;0,"ALZA",""))))))</f>
        <v>MANTIENE</v>
      </c>
      <c r="Z214" s="54">
        <v>27356</v>
      </c>
      <c r="AA214" s="40">
        <f>IF(Z214=0,"INDICAR PRECIO VTA",Z214-MaestraLP3[[#This Row],[PRECIO OCT]])</f>
        <v>0</v>
      </c>
      <c r="AB214" s="56">
        <f t="shared" si="3"/>
        <v>0.25734756543354292</v>
      </c>
      <c r="AC214" s="58">
        <f>IFERROR(MaestraLP3[[#This Row],[PRECIO]]*MaestraLP3[[#This Row],[%MG UMV]],0)</f>
        <v>7040</v>
      </c>
      <c r="AD214" s="59">
        <v>5.46</v>
      </c>
      <c r="AE214" s="54">
        <f>IFERROR(MaestraLP3[[#This Row],[MARGEN UNITARIO]]/MaestraLP3[[#This Row],[Peso Neto UMV (KG)]],0)</f>
        <v>1289.3772893772893</v>
      </c>
      <c r="AF214" s="38" t="s">
        <v>50</v>
      </c>
      <c r="AG214" s="38">
        <v>1</v>
      </c>
      <c r="AH214" s="56">
        <v>0.15</v>
      </c>
      <c r="AI214" s="56">
        <v>0.2</v>
      </c>
      <c r="AJ214" s="38"/>
      <c r="AK214" s="38" t="s">
        <v>50</v>
      </c>
    </row>
    <row r="215" spans="1:37" x14ac:dyDescent="0.35">
      <c r="A215" s="38" t="s">
        <v>191</v>
      </c>
      <c r="B215" s="38">
        <v>104539530</v>
      </c>
      <c r="C215" s="38" t="str">
        <f>+MaestraLP3[[#This Row],[CÓDIGO]]&amp;MaestraLP3[[#Headers],[-]]&amp;MaestraLP3[[#This Row],[UMV]]</f>
        <v>104539530-C10</v>
      </c>
      <c r="D215" s="45" t="str">
        <f>+MaestraLP3[[#This Row],[CÓDIGO]]&amp;MaestraLP3[[#Headers],[FS00]]</f>
        <v>104539530FS00</v>
      </c>
      <c r="E215" s="38" t="s">
        <v>95</v>
      </c>
      <c r="F215" s="38" t="s">
        <v>103</v>
      </c>
      <c r="G215" s="38" t="s">
        <v>369</v>
      </c>
      <c r="H215" s="38" t="s">
        <v>386</v>
      </c>
      <c r="I215" s="38" t="s">
        <v>387</v>
      </c>
      <c r="J215" s="44" t="s">
        <v>61</v>
      </c>
      <c r="K215" s="45" t="s">
        <v>44</v>
      </c>
      <c r="L215" s="38"/>
      <c r="M215" s="38" t="str">
        <f>VLOOKUP(MaestraLP3[[#This Row],[UMV]],VALIDACIONES!J:L,3,0)</f>
        <v>Caja 10 Unidades</v>
      </c>
      <c r="N215" s="38" t="s">
        <v>45</v>
      </c>
      <c r="O215" s="38" t="s">
        <v>46</v>
      </c>
      <c r="P215" s="54">
        <v>9240</v>
      </c>
      <c r="Q215" s="38" t="s">
        <v>73</v>
      </c>
      <c r="R215" s="55">
        <v>0</v>
      </c>
      <c r="S215" s="56">
        <f>IFERROR((MaestraLP3[[#This Row],[COSTO ]]/MaestraLP3[[#This Row],[COSTO OCT]]-1),0)</f>
        <v>0</v>
      </c>
      <c r="T215" s="55" t="s">
        <v>194</v>
      </c>
      <c r="U215" s="55" t="s">
        <v>194</v>
      </c>
      <c r="V215" s="54">
        <f>+VLOOKUP(MaestraLP3[[#This Row],[-]],'[1]BD MES'!$A:$N,14,0)</f>
        <v>9240</v>
      </c>
      <c r="W215" s="54">
        <v>9240</v>
      </c>
      <c r="X215" s="56">
        <f>+(MaestraLP3[[#This Row],[COSTO ]]-MaestraLP3[[#This Row],[COSTO OCT AL 27-10]])/MaestraLP3[[#This Row],[COSTO OCT AL 27-10]]</f>
        <v>0</v>
      </c>
      <c r="Y215" s="57" t="str">
        <f>++IF(Q215="HASTA AGOTAR STOCK","HASTA AGOTAR STOCK",IF(MaestraLP3[[#This Row],[PRECIO OCT]]=0,"NO PARA LP",IF(MaestraLP3[[#This Row],[PRECIO OCT]]=0,"INCORPORACIÓN",IF(AA215=0,"MANTIENE",IF(AA215&lt;0,"BAJA",IF(AA215&gt;0,"ALZA",""))))))</f>
        <v>NO PARA LP</v>
      </c>
      <c r="Z215" s="54">
        <v>18400</v>
      </c>
      <c r="AA215" s="40">
        <f>IF(Z215=0,"INDICAR PRECIO VTA",Z215-MaestraLP3[[#This Row],[PRECIO OCT]])</f>
        <v>18400</v>
      </c>
      <c r="AB215" s="56">
        <f t="shared" si="3"/>
        <v>0.49782608695652175</v>
      </c>
      <c r="AC215" s="58">
        <f>IFERROR(MaestraLP3[[#This Row],[PRECIO]]*MaestraLP3[[#This Row],[%MG UMV]],0)</f>
        <v>9160</v>
      </c>
      <c r="AD215" s="59">
        <v>10</v>
      </c>
      <c r="AE215" s="54">
        <f>IFERROR(MaestraLP3[[#This Row],[MARGEN UNITARIO]]/MaestraLP3[[#This Row],[Peso Neto UMV (KG)]],0)</f>
        <v>916</v>
      </c>
      <c r="AF215" s="38" t="s">
        <v>49</v>
      </c>
      <c r="AG215" s="38">
        <v>1</v>
      </c>
      <c r="AH215" s="56">
        <v>0</v>
      </c>
      <c r="AI215" s="56">
        <v>0</v>
      </c>
      <c r="AJ215" s="38"/>
      <c r="AK215" s="38" t="s">
        <v>50</v>
      </c>
    </row>
    <row r="216" spans="1:37" x14ac:dyDescent="0.35">
      <c r="A216" s="38" t="s">
        <v>191</v>
      </c>
      <c r="B216" s="38">
        <v>150000899</v>
      </c>
      <c r="C216" s="38" t="str">
        <f>+MaestraLP3[[#This Row],[CÓDIGO]]&amp;MaestraLP3[[#Headers],[-]]&amp;MaestraLP3[[#This Row],[UMV]]</f>
        <v>150000899-C40</v>
      </c>
      <c r="D216" s="45" t="str">
        <f>+MaestraLP3[[#This Row],[CÓDIGO]]&amp;MaestraLP3[[#Headers],[FS00]]</f>
        <v>150000899FS00</v>
      </c>
      <c r="E216" s="38" t="s">
        <v>95</v>
      </c>
      <c r="F216" s="38" t="s">
        <v>103</v>
      </c>
      <c r="G216" s="38" t="s">
        <v>369</v>
      </c>
      <c r="H216" s="38" t="s">
        <v>386</v>
      </c>
      <c r="I216" s="38" t="s">
        <v>388</v>
      </c>
      <c r="J216" s="44" t="s">
        <v>90</v>
      </c>
      <c r="K216" s="45" t="s">
        <v>44</v>
      </c>
      <c r="L216" s="38"/>
      <c r="M216" s="38" t="str">
        <f>VLOOKUP(MaestraLP3[[#This Row],[UMV]],VALIDACIONES!J:L,3,0)</f>
        <v>Caja 40 Unidades</v>
      </c>
      <c r="N216" s="38" t="s">
        <v>45</v>
      </c>
      <c r="O216" s="38" t="s">
        <v>46</v>
      </c>
      <c r="P216" s="54">
        <v>57142.399999999994</v>
      </c>
      <c r="Q216" s="38" t="s">
        <v>47</v>
      </c>
      <c r="R216" s="54">
        <v>60000</v>
      </c>
      <c r="S216" s="56">
        <f>IFERROR((MaestraLP3[[#This Row],[COSTO ]]/MaestraLP3[[#This Row],[COSTO OCT]]-1),0)</f>
        <v>0</v>
      </c>
      <c r="T216" s="55" t="s">
        <v>194</v>
      </c>
      <c r="U216" s="55" t="s">
        <v>194</v>
      </c>
      <c r="V216" s="54">
        <f>+VLOOKUP(MaestraLP3[[#This Row],[-]],'[1]BD MES'!$A:$N,14,0)</f>
        <v>57142.399999999994</v>
      </c>
      <c r="W216" s="54">
        <v>57142.399999999994</v>
      </c>
      <c r="X216" s="56">
        <f>+(MaestraLP3[[#This Row],[COSTO ]]-MaestraLP3[[#This Row],[COSTO OCT AL 27-10]])/MaestraLP3[[#This Row],[COSTO OCT AL 27-10]]</f>
        <v>0</v>
      </c>
      <c r="Y216" s="57" t="str">
        <f>++IF(Q216="HASTA AGOTAR STOCK","HASTA AGOTAR STOCK",IF(MaestraLP3[[#This Row],[PRECIO OCT]]=0,"NO PARA LP",IF(MaestraLP3[[#This Row],[PRECIO OCT]]=0,"INCORPORACIÓN",IF(AA216=0,"MANTIENE",IF(AA216&lt;0,"BAJA",IF(AA216&gt;0,"ALZA",""))))))</f>
        <v>MANTIENE</v>
      </c>
      <c r="Z216" s="54">
        <v>60000</v>
      </c>
      <c r="AA216" s="40">
        <f>IF(Z216=0,"INDICAR PRECIO VTA",Z216-MaestraLP3[[#This Row],[PRECIO OCT]])</f>
        <v>0</v>
      </c>
      <c r="AB216" s="56">
        <f t="shared" si="3"/>
        <v>4.7626666666666762E-2</v>
      </c>
      <c r="AC216" s="58">
        <f>IFERROR(MaestraLP3[[#This Row],[PRECIO]]*MaestraLP3[[#This Row],[%MG UMV]],0)</f>
        <v>2857.6000000000058</v>
      </c>
      <c r="AD216" s="59">
        <v>18</v>
      </c>
      <c r="AE216" s="54">
        <f>IFERROR(MaestraLP3[[#This Row],[MARGEN UNITARIO]]/MaestraLP3[[#This Row],[Peso Neto UMV (KG)]],0)</f>
        <v>158.75555555555587</v>
      </c>
      <c r="AF216" s="38" t="s">
        <v>50</v>
      </c>
      <c r="AG216" s="38">
        <v>1</v>
      </c>
      <c r="AH216" s="56">
        <v>0.4</v>
      </c>
      <c r="AI216" s="56">
        <v>0.4</v>
      </c>
      <c r="AJ216" s="38"/>
      <c r="AK216" s="38" t="s">
        <v>50</v>
      </c>
    </row>
    <row r="217" spans="1:37" x14ac:dyDescent="0.35">
      <c r="A217" s="38" t="s">
        <v>191</v>
      </c>
      <c r="B217" s="38">
        <v>201701100</v>
      </c>
      <c r="C217" s="38" t="str">
        <f>+MaestraLP3[[#This Row],[CÓDIGO]]&amp;MaestraLP3[[#Headers],[-]]&amp;MaestraLP3[[#This Row],[UMV]]</f>
        <v>201701100-C10</v>
      </c>
      <c r="D217" s="45" t="str">
        <f>+MaestraLP3[[#This Row],[CÓDIGO]]&amp;MaestraLP3[[#Headers],[FS00]]</f>
        <v>201701100FS00</v>
      </c>
      <c r="E217" s="38" t="s">
        <v>95</v>
      </c>
      <c r="F217" s="38" t="s">
        <v>103</v>
      </c>
      <c r="G217" s="38" t="s">
        <v>369</v>
      </c>
      <c r="H217" s="38" t="s">
        <v>386</v>
      </c>
      <c r="I217" s="38" t="s">
        <v>389</v>
      </c>
      <c r="J217" s="44" t="s">
        <v>61</v>
      </c>
      <c r="K217" s="45" t="s">
        <v>44</v>
      </c>
      <c r="L217" s="38"/>
      <c r="M217" s="38" t="str">
        <f>VLOOKUP(MaestraLP3[[#This Row],[UMV]],VALIDACIONES!J:L,3,0)</f>
        <v>Caja 10 Unidades</v>
      </c>
      <c r="N217" s="38" t="s">
        <v>45</v>
      </c>
      <c r="O217" s="38" t="s">
        <v>46</v>
      </c>
      <c r="P217" s="54">
        <v>28061.16</v>
      </c>
      <c r="Q217" s="38" t="s">
        <v>62</v>
      </c>
      <c r="R217" s="54">
        <v>47000</v>
      </c>
      <c r="S217" s="56">
        <f>IFERROR((MaestraLP3[[#This Row],[COSTO ]]/MaestraLP3[[#This Row],[COSTO OCT]]-1),0)</f>
        <v>0</v>
      </c>
      <c r="T217" s="55" t="s">
        <v>194</v>
      </c>
      <c r="U217" s="55" t="s">
        <v>194</v>
      </c>
      <c r="V217" s="54">
        <f>+VLOOKUP(MaestraLP3[[#This Row],[-]],'[1]BD MES'!$A:$N,14,0)</f>
        <v>36180</v>
      </c>
      <c r="W217" s="54">
        <v>28061.16</v>
      </c>
      <c r="X217" s="56">
        <f>+(MaestraLP3[[#This Row],[COSTO ]]-MaestraLP3[[#This Row],[COSTO OCT AL 27-10]])/MaestraLP3[[#This Row],[COSTO OCT AL 27-10]]</f>
        <v>-0.22440132669983417</v>
      </c>
      <c r="Y217" s="57" t="str">
        <f>++IF(Q217="HASTA AGOTAR STOCK","HASTA AGOTAR STOCK",IF(MaestraLP3[[#This Row],[PRECIO OCT]]=0,"NO PARA LP",IF(MaestraLP3[[#This Row],[PRECIO OCT]]=0,"INCORPORACIÓN",IF(AA217=0,"MANTIENE",IF(AA217&lt;0,"BAJA",IF(AA217&gt;0,"ALZA",""))))))</f>
        <v>MANTIENE</v>
      </c>
      <c r="Z217" s="54">
        <v>47000</v>
      </c>
      <c r="AA217" s="40">
        <f>IF(Z217=0,"INDICAR PRECIO VTA",Z217-MaestraLP3[[#This Row],[PRECIO OCT]])</f>
        <v>0</v>
      </c>
      <c r="AB217" s="56">
        <f t="shared" si="3"/>
        <v>0.4029540425531915</v>
      </c>
      <c r="AC217" s="58">
        <f>IFERROR(MaestraLP3[[#This Row],[PRECIO]]*MaestraLP3[[#This Row],[%MG UMV]],0)</f>
        <v>18938.84</v>
      </c>
      <c r="AD217" s="59">
        <v>10</v>
      </c>
      <c r="AE217" s="54">
        <f>IFERROR(MaestraLP3[[#This Row],[MARGEN UNITARIO]]/MaestraLP3[[#This Row],[Peso Neto UMV (KG)]],0)</f>
        <v>1893.884</v>
      </c>
      <c r="AF217" s="38" t="s">
        <v>49</v>
      </c>
      <c r="AG217" s="38">
        <v>1</v>
      </c>
      <c r="AH217" s="56">
        <v>7.0000000000000007E-2</v>
      </c>
      <c r="AI217" s="56">
        <v>0.1</v>
      </c>
      <c r="AJ217" s="38"/>
      <c r="AK217" s="38" t="s">
        <v>50</v>
      </c>
    </row>
    <row r="218" spans="1:37" x14ac:dyDescent="0.35">
      <c r="A218" s="38" t="s">
        <v>191</v>
      </c>
      <c r="B218" s="38">
        <v>104533280</v>
      </c>
      <c r="C218" s="38" t="str">
        <f>+MaestraLP3[[#This Row],[CÓDIGO]]&amp;MaestraLP3[[#Headers],[-]]&amp;MaestraLP3[[#This Row],[UMV]]</f>
        <v>104533280-AJ</v>
      </c>
      <c r="D218" s="45" t="str">
        <f>+MaestraLP3[[#This Row],[CÓDIGO]]&amp;MaestraLP3[[#Headers],[FS00]]</f>
        <v>104533280FS00</v>
      </c>
      <c r="E218" s="38" t="s">
        <v>95</v>
      </c>
      <c r="F218" s="38" t="s">
        <v>103</v>
      </c>
      <c r="G218" s="38" t="s">
        <v>369</v>
      </c>
      <c r="H218" s="38" t="s">
        <v>386</v>
      </c>
      <c r="I218" s="38" t="s">
        <v>390</v>
      </c>
      <c r="J218" s="44" t="s">
        <v>378</v>
      </c>
      <c r="K218" s="45" t="s">
        <v>378</v>
      </c>
      <c r="L218" s="38"/>
      <c r="M218" s="38" t="str">
        <f>VLOOKUP(MaestraLP3[[#This Row],[UMV]],VALIDACIONES!J:L,3,0)</f>
        <v>Saco</v>
      </c>
      <c r="N218" s="38" t="s">
        <v>45</v>
      </c>
      <c r="O218" s="38" t="s">
        <v>72</v>
      </c>
      <c r="P218" s="54">
        <v>33937</v>
      </c>
      <c r="Q218" s="38" t="s">
        <v>47</v>
      </c>
      <c r="R218" s="54">
        <v>51000</v>
      </c>
      <c r="S218" s="56">
        <f>IFERROR((MaestraLP3[[#This Row],[COSTO ]]/MaestraLP3[[#This Row],[COSTO OCT]]-1),0)</f>
        <v>0</v>
      </c>
      <c r="T218" s="55" t="s">
        <v>194</v>
      </c>
      <c r="U218" s="55" t="s">
        <v>194</v>
      </c>
      <c r="V218" s="54">
        <f>+VLOOKUP(MaestraLP3[[#This Row],[-]],'[1]BD MES'!$A:$N,14,0)</f>
        <v>33937</v>
      </c>
      <c r="W218" s="54">
        <v>33937</v>
      </c>
      <c r="X218" s="56">
        <f>+(MaestraLP3[[#This Row],[COSTO ]]-MaestraLP3[[#This Row],[COSTO OCT AL 27-10]])/MaestraLP3[[#This Row],[COSTO OCT AL 27-10]]</f>
        <v>0</v>
      </c>
      <c r="Y218" s="57" t="str">
        <f>++IF(Q218="HASTA AGOTAR STOCK","HASTA AGOTAR STOCK",IF(MaestraLP3[[#This Row],[PRECIO OCT]]=0,"NO PARA LP",IF(MaestraLP3[[#This Row],[PRECIO OCT]]=0,"INCORPORACIÓN",IF(AA218=0,"MANTIENE",IF(AA218&lt;0,"BAJA",IF(AA218&gt;0,"ALZA",""))))))</f>
        <v>MANTIENE</v>
      </c>
      <c r="Z218" s="54">
        <v>51000</v>
      </c>
      <c r="AA218" s="40">
        <f>IF(Z218=0,"INDICAR PRECIO VTA",Z218-MaestraLP3[[#This Row],[PRECIO OCT]])</f>
        <v>0</v>
      </c>
      <c r="AB218" s="56">
        <f t="shared" si="3"/>
        <v>0.33456862745098037</v>
      </c>
      <c r="AC218" s="58">
        <f>IFERROR(MaestraLP3[[#This Row],[PRECIO]]*MaestraLP3[[#This Row],[%MG UMV]],0)</f>
        <v>17063</v>
      </c>
      <c r="AD218" s="59">
        <v>10</v>
      </c>
      <c r="AE218" s="54">
        <f>IFERROR(MaestraLP3[[#This Row],[MARGEN UNITARIO]]/MaestraLP3[[#This Row],[Peso Neto UMV (KG)]],0)</f>
        <v>1706.3</v>
      </c>
      <c r="AF218" s="38" t="s">
        <v>50</v>
      </c>
      <c r="AG218" s="38">
        <v>1</v>
      </c>
      <c r="AH218" s="56">
        <v>0.15</v>
      </c>
      <c r="AI218" s="56">
        <v>0.15</v>
      </c>
      <c r="AJ218" s="38"/>
      <c r="AK218" s="38" t="s">
        <v>50</v>
      </c>
    </row>
    <row r="219" spans="1:37" x14ac:dyDescent="0.35">
      <c r="A219" s="38" t="s">
        <v>191</v>
      </c>
      <c r="B219" s="38">
        <v>104533300</v>
      </c>
      <c r="C219" s="38" t="str">
        <f>+MaestraLP3[[#This Row],[CÓDIGO]]&amp;MaestraLP3[[#Headers],[-]]&amp;MaestraLP3[[#This Row],[UMV]]</f>
        <v>104533300-AJ</v>
      </c>
      <c r="D219" s="45" t="str">
        <f>+MaestraLP3[[#This Row],[CÓDIGO]]&amp;MaestraLP3[[#Headers],[FS00]]</f>
        <v>104533300FS00</v>
      </c>
      <c r="E219" s="38" t="s">
        <v>95</v>
      </c>
      <c r="F219" s="38" t="s">
        <v>103</v>
      </c>
      <c r="G219" s="38" t="s">
        <v>369</v>
      </c>
      <c r="H219" s="38" t="s">
        <v>386</v>
      </c>
      <c r="I219" s="38" t="s">
        <v>391</v>
      </c>
      <c r="J219" s="44" t="s">
        <v>378</v>
      </c>
      <c r="K219" s="45" t="s">
        <v>378</v>
      </c>
      <c r="L219" s="38"/>
      <c r="M219" s="38" t="str">
        <f>VLOOKUP(MaestraLP3[[#This Row],[UMV]],VALIDACIONES!J:L,3,0)</f>
        <v>Saco</v>
      </c>
      <c r="N219" s="38" t="s">
        <v>45</v>
      </c>
      <c r="O219" s="38" t="s">
        <v>72</v>
      </c>
      <c r="P219" s="54">
        <v>18918</v>
      </c>
      <c r="Q219" s="38" t="s">
        <v>47</v>
      </c>
      <c r="R219" s="54">
        <v>35000</v>
      </c>
      <c r="S219" s="56">
        <f>IFERROR((MaestraLP3[[#This Row],[COSTO ]]/MaestraLP3[[#This Row],[COSTO OCT]]-1),0)</f>
        <v>0</v>
      </c>
      <c r="T219" s="55" t="s">
        <v>194</v>
      </c>
      <c r="U219" s="55" t="s">
        <v>194</v>
      </c>
      <c r="V219" s="54">
        <f>+VLOOKUP(MaestraLP3[[#This Row],[-]],'[1]BD MES'!$A:$N,14,0)</f>
        <v>18918</v>
      </c>
      <c r="W219" s="54">
        <v>18918</v>
      </c>
      <c r="X219" s="56">
        <f>+(MaestraLP3[[#This Row],[COSTO ]]-MaestraLP3[[#This Row],[COSTO OCT AL 27-10]])/MaestraLP3[[#This Row],[COSTO OCT AL 27-10]]</f>
        <v>0</v>
      </c>
      <c r="Y219" s="57" t="str">
        <f>++IF(Q219="HASTA AGOTAR STOCK","HASTA AGOTAR STOCK",IF(MaestraLP3[[#This Row],[PRECIO OCT]]=0,"NO PARA LP",IF(MaestraLP3[[#This Row],[PRECIO OCT]]=0,"INCORPORACIÓN",IF(AA219=0,"MANTIENE",IF(AA219&lt;0,"BAJA",IF(AA219&gt;0,"ALZA",""))))))</f>
        <v>MANTIENE</v>
      </c>
      <c r="Z219" s="54">
        <v>35000</v>
      </c>
      <c r="AA219" s="40">
        <f>IF(Z219=0,"INDICAR PRECIO VTA",Z219-MaestraLP3[[#This Row],[PRECIO OCT]])</f>
        <v>0</v>
      </c>
      <c r="AB219" s="56">
        <f t="shared" si="3"/>
        <v>0.45948571428571428</v>
      </c>
      <c r="AC219" s="58">
        <f>IFERROR(MaestraLP3[[#This Row],[PRECIO]]*MaestraLP3[[#This Row],[%MG UMV]],0)</f>
        <v>16082</v>
      </c>
      <c r="AD219" s="59">
        <v>10</v>
      </c>
      <c r="AE219" s="54">
        <f>IFERROR(MaestraLP3[[#This Row],[MARGEN UNITARIO]]/MaestraLP3[[#This Row],[Peso Neto UMV (KG)]],0)</f>
        <v>1608.2</v>
      </c>
      <c r="AF219" s="38" t="s">
        <v>50</v>
      </c>
      <c r="AG219" s="38">
        <v>1</v>
      </c>
      <c r="AH219" s="56">
        <v>9.9999999999999992E-2</v>
      </c>
      <c r="AI219" s="56">
        <v>0.15</v>
      </c>
      <c r="AJ219" s="38"/>
      <c r="AK219" s="38" t="s">
        <v>50</v>
      </c>
    </row>
    <row r="220" spans="1:37" x14ac:dyDescent="0.35">
      <c r="A220" s="38" t="s">
        <v>191</v>
      </c>
      <c r="B220" s="38">
        <v>104538890</v>
      </c>
      <c r="C220" s="38" t="str">
        <f>+MaestraLP3[[#This Row],[CÓDIGO]]&amp;MaestraLP3[[#Headers],[-]]&amp;MaestraLP3[[#This Row],[UMV]]</f>
        <v>104538890-AJ</v>
      </c>
      <c r="D220" s="45" t="str">
        <f>+MaestraLP3[[#This Row],[CÓDIGO]]&amp;MaestraLP3[[#Headers],[FS00]]</f>
        <v>104538890FS00</v>
      </c>
      <c r="E220" s="38" t="s">
        <v>95</v>
      </c>
      <c r="F220" s="38" t="s">
        <v>103</v>
      </c>
      <c r="G220" s="38" t="s">
        <v>369</v>
      </c>
      <c r="H220" s="38" t="s">
        <v>386</v>
      </c>
      <c r="I220" s="38" t="s">
        <v>392</v>
      </c>
      <c r="J220" s="44" t="s">
        <v>378</v>
      </c>
      <c r="K220" s="45" t="s">
        <v>378</v>
      </c>
      <c r="L220" s="38"/>
      <c r="M220" s="38" t="str">
        <f>VLOOKUP(MaestraLP3[[#This Row],[UMV]],VALIDACIONES!J:L,3,0)</f>
        <v>Saco</v>
      </c>
      <c r="N220" s="38" t="s">
        <v>45</v>
      </c>
      <c r="O220" s="38" t="s">
        <v>72</v>
      </c>
      <c r="P220" s="54">
        <v>214601</v>
      </c>
      <c r="Q220" s="38" t="s">
        <v>58</v>
      </c>
      <c r="R220" s="54">
        <v>225000</v>
      </c>
      <c r="S220" s="56">
        <f>IFERROR((MaestraLP3[[#This Row],[COSTO ]]/MaestraLP3[[#This Row],[COSTO OCT]]-1),0)</f>
        <v>0</v>
      </c>
      <c r="T220" s="55" t="s">
        <v>194</v>
      </c>
      <c r="U220" s="55" t="s">
        <v>194</v>
      </c>
      <c r="V220" s="54">
        <f>+VLOOKUP(MaestraLP3[[#This Row],[-]],'[1]BD MES'!$A:$N,14,0)</f>
        <v>214601</v>
      </c>
      <c r="W220" s="54">
        <v>214601</v>
      </c>
      <c r="X220" s="56">
        <f>+(MaestraLP3[[#This Row],[COSTO ]]-MaestraLP3[[#This Row],[COSTO OCT AL 27-10]])/MaestraLP3[[#This Row],[COSTO OCT AL 27-10]]</f>
        <v>0</v>
      </c>
      <c r="Y220" s="57" t="str">
        <f>++IF(Q220="HASTA AGOTAR STOCK","HASTA AGOTAR STOCK",IF(MaestraLP3[[#This Row],[PRECIO OCT]]=0,"NO PARA LP",IF(MaestraLP3[[#This Row],[PRECIO OCT]]=0,"INCORPORACIÓN",IF(AA220=0,"MANTIENE",IF(AA220&lt;0,"BAJA",IF(AA220&gt;0,"ALZA",""))))))</f>
        <v>MANTIENE</v>
      </c>
      <c r="Z220" s="54">
        <v>225000</v>
      </c>
      <c r="AA220" s="40">
        <f>IF(Z220=0,"INDICAR PRECIO VTA",Z220-MaestraLP3[[#This Row],[PRECIO OCT]])</f>
        <v>0</v>
      </c>
      <c r="AB220" s="56">
        <f t="shared" si="3"/>
        <v>4.6217777777777781E-2</v>
      </c>
      <c r="AC220" s="58">
        <f>IFERROR(MaestraLP3[[#This Row],[PRECIO]]*MaestraLP3[[#This Row],[%MG UMV]],0)</f>
        <v>10399</v>
      </c>
      <c r="AD220" s="59">
        <v>25</v>
      </c>
      <c r="AE220" s="54">
        <f>IFERROR(MaestraLP3[[#This Row],[MARGEN UNITARIO]]/MaestraLP3[[#This Row],[Peso Neto UMV (KG)]],0)</f>
        <v>415.96</v>
      </c>
      <c r="AF220" s="38" t="s">
        <v>50</v>
      </c>
      <c r="AG220" s="38">
        <v>1</v>
      </c>
      <c r="AH220" s="56">
        <v>4.9999999999999996E-2</v>
      </c>
      <c r="AI220" s="56">
        <v>6.9999999999999993E-2</v>
      </c>
      <c r="AJ220" s="38" t="s">
        <v>50</v>
      </c>
      <c r="AK220" s="38" t="s">
        <v>50</v>
      </c>
    </row>
    <row r="221" spans="1:37" x14ac:dyDescent="0.35">
      <c r="A221" s="38" t="s">
        <v>191</v>
      </c>
      <c r="B221" s="38">
        <v>104544960</v>
      </c>
      <c r="C221" s="38" t="str">
        <f>+MaestraLP3[[#This Row],[CÓDIGO]]&amp;MaestraLP3[[#Headers],[-]]&amp;MaestraLP3[[#This Row],[UMV]]</f>
        <v>104544960-UN</v>
      </c>
      <c r="D221" s="45" t="str">
        <f>+MaestraLP3[[#This Row],[CÓDIGO]]&amp;MaestraLP3[[#Headers],[FS00]]</f>
        <v>104544960FS00</v>
      </c>
      <c r="E221" s="38" t="s">
        <v>95</v>
      </c>
      <c r="F221" s="38" t="s">
        <v>103</v>
      </c>
      <c r="G221" s="38" t="s">
        <v>369</v>
      </c>
      <c r="H221" s="38" t="s">
        <v>393</v>
      </c>
      <c r="I221" s="38" t="s">
        <v>394</v>
      </c>
      <c r="J221" s="44" t="s">
        <v>44</v>
      </c>
      <c r="K221" s="45" t="s">
        <v>44</v>
      </c>
      <c r="L221" s="38"/>
      <c r="M221" s="38" t="str">
        <f>VLOOKUP(MaestraLP3[[#This Row],[UMV]],VALIDACIONES!J:L,3,0)</f>
        <v>Unidad</v>
      </c>
      <c r="N221" s="38" t="s">
        <v>45</v>
      </c>
      <c r="O221" s="38" t="s">
        <v>72</v>
      </c>
      <c r="P221" s="54">
        <v>32009</v>
      </c>
      <c r="Q221" s="38" t="s">
        <v>47</v>
      </c>
      <c r="R221" s="54">
        <v>60000</v>
      </c>
      <c r="S221" s="56">
        <f>IFERROR((MaestraLP3[[#This Row],[COSTO ]]/MaestraLP3[[#This Row],[COSTO OCT]]-1),0)</f>
        <v>0</v>
      </c>
      <c r="T221" s="55" t="s">
        <v>194</v>
      </c>
      <c r="U221" s="55" t="s">
        <v>194</v>
      </c>
      <c r="V221" s="54">
        <f>+VLOOKUP(MaestraLP3[[#This Row],[-]],'[1]BD MES'!$A:$N,14,0)</f>
        <v>32009</v>
      </c>
      <c r="W221" s="54">
        <v>32009</v>
      </c>
      <c r="X221" s="56">
        <f>+(MaestraLP3[[#This Row],[COSTO ]]-MaestraLP3[[#This Row],[COSTO OCT AL 27-10]])/MaestraLP3[[#This Row],[COSTO OCT AL 27-10]]</f>
        <v>0</v>
      </c>
      <c r="Y221" s="57" t="str">
        <f>++IF(Q221="HASTA AGOTAR STOCK","HASTA AGOTAR STOCK",IF(MaestraLP3[[#This Row],[PRECIO OCT]]=0,"NO PARA LP",IF(MaestraLP3[[#This Row],[PRECIO OCT]]=0,"INCORPORACIÓN",IF(AA221=0,"MANTIENE",IF(AA221&lt;0,"BAJA",IF(AA221&gt;0,"ALZA",""))))))</f>
        <v>MANTIENE</v>
      </c>
      <c r="Z221" s="54">
        <v>60000</v>
      </c>
      <c r="AA221" s="40">
        <f>IF(Z221=0,"INDICAR PRECIO VTA",Z221-MaestraLP3[[#This Row],[PRECIO OCT]])</f>
        <v>0</v>
      </c>
      <c r="AB221" s="56">
        <f t="shared" si="3"/>
        <v>0.46651666666666669</v>
      </c>
      <c r="AC221" s="58">
        <f>IFERROR(MaestraLP3[[#This Row],[PRECIO]]*MaestraLP3[[#This Row],[%MG UMV]],0)</f>
        <v>27991</v>
      </c>
      <c r="AD221" s="59">
        <v>5</v>
      </c>
      <c r="AE221" s="54">
        <f>IFERROR(MaestraLP3[[#This Row],[MARGEN UNITARIO]]/MaestraLP3[[#This Row],[Peso Neto UMV (KG)]],0)</f>
        <v>5598.2</v>
      </c>
      <c r="AF221" s="38" t="s">
        <v>50</v>
      </c>
      <c r="AG221" s="38">
        <v>1</v>
      </c>
      <c r="AH221" s="56">
        <v>4.9999999999999996E-2</v>
      </c>
      <c r="AI221" s="56">
        <v>4.9999999999999996E-2</v>
      </c>
      <c r="AJ221" s="38" t="s">
        <v>50</v>
      </c>
      <c r="AK221" s="38" t="s">
        <v>50</v>
      </c>
    </row>
    <row r="222" spans="1:37" x14ac:dyDescent="0.35">
      <c r="A222" s="38" t="s">
        <v>191</v>
      </c>
      <c r="B222" s="38">
        <v>104539030</v>
      </c>
      <c r="C222" s="38" t="str">
        <f>+MaestraLP3[[#This Row],[CÓDIGO]]&amp;MaestraLP3[[#Headers],[-]]&amp;MaestraLP3[[#This Row],[UMV]]</f>
        <v>104539030-UN</v>
      </c>
      <c r="D222" s="45" t="str">
        <f>+MaestraLP3[[#This Row],[CÓDIGO]]&amp;MaestraLP3[[#Headers],[FS00]]</f>
        <v>104539030FS00</v>
      </c>
      <c r="E222" s="38" t="s">
        <v>95</v>
      </c>
      <c r="F222" s="38" t="s">
        <v>103</v>
      </c>
      <c r="G222" s="38" t="s">
        <v>369</v>
      </c>
      <c r="H222" s="38" t="s">
        <v>393</v>
      </c>
      <c r="I222" s="38" t="s">
        <v>395</v>
      </c>
      <c r="J222" s="44" t="s">
        <v>44</v>
      </c>
      <c r="K222" s="45" t="s">
        <v>44</v>
      </c>
      <c r="L222" s="38"/>
      <c r="M222" s="38" t="str">
        <f>VLOOKUP(MaestraLP3[[#This Row],[UMV]],VALIDACIONES!J:L,3,0)</f>
        <v>Unidad</v>
      </c>
      <c r="N222" s="38" t="s">
        <v>45</v>
      </c>
      <c r="O222" s="38" t="s">
        <v>72</v>
      </c>
      <c r="P222" s="54">
        <v>21210</v>
      </c>
      <c r="Q222" s="38" t="s">
        <v>47</v>
      </c>
      <c r="R222" s="54">
        <v>31130</v>
      </c>
      <c r="S222" s="56">
        <f>IFERROR((MaestraLP3[[#This Row],[COSTO ]]/MaestraLP3[[#This Row],[COSTO OCT]]-1),0)</f>
        <v>0</v>
      </c>
      <c r="T222" s="55" t="s">
        <v>194</v>
      </c>
      <c r="U222" s="55" t="s">
        <v>194</v>
      </c>
      <c r="V222" s="54">
        <f>+VLOOKUP(MaestraLP3[[#This Row],[-]],'[1]BD MES'!$A:$N,14,0)</f>
        <v>21333</v>
      </c>
      <c r="W222" s="54">
        <v>21210</v>
      </c>
      <c r="X222" s="56">
        <f>+(MaestraLP3[[#This Row],[COSTO ]]-MaestraLP3[[#This Row],[COSTO OCT AL 27-10]])/MaestraLP3[[#This Row],[COSTO OCT AL 27-10]]</f>
        <v>-5.7657150892982704E-3</v>
      </c>
      <c r="Y222" s="57" t="str">
        <f>++IF(Q222="HASTA AGOTAR STOCK","HASTA AGOTAR STOCK",IF(MaestraLP3[[#This Row],[PRECIO OCT]]=0,"NO PARA LP",IF(MaestraLP3[[#This Row],[PRECIO OCT]]=0,"INCORPORACIÓN",IF(AA222=0,"MANTIENE",IF(AA222&lt;0,"BAJA",IF(AA222&gt;0,"ALZA",""))))))</f>
        <v>MANTIENE</v>
      </c>
      <c r="Z222" s="54">
        <v>31130</v>
      </c>
      <c r="AA222" s="40">
        <f>IF(Z222=0,"INDICAR PRECIO VTA",Z222-MaestraLP3[[#This Row],[PRECIO OCT]])</f>
        <v>0</v>
      </c>
      <c r="AB222" s="56">
        <f t="shared" si="3"/>
        <v>0.31866366848699001</v>
      </c>
      <c r="AC222" s="58">
        <f>IFERROR(MaestraLP3[[#This Row],[PRECIO]]*MaestraLP3[[#This Row],[%MG UMV]],0)</f>
        <v>9920</v>
      </c>
      <c r="AD222" s="59">
        <v>5</v>
      </c>
      <c r="AE222" s="54">
        <f>IFERROR(MaestraLP3[[#This Row],[MARGEN UNITARIO]]/MaestraLP3[[#This Row],[Peso Neto UMV (KG)]],0)</f>
        <v>1984</v>
      </c>
      <c r="AF222" s="38" t="s">
        <v>49</v>
      </c>
      <c r="AG222" s="38">
        <v>1</v>
      </c>
      <c r="AH222" s="56">
        <v>0.3</v>
      </c>
      <c r="AI222" s="56">
        <v>0.3</v>
      </c>
      <c r="AJ222" s="38" t="s">
        <v>50</v>
      </c>
      <c r="AK222" s="38" t="s">
        <v>50</v>
      </c>
    </row>
    <row r="223" spans="1:37" x14ac:dyDescent="0.35">
      <c r="A223" s="38" t="s">
        <v>191</v>
      </c>
      <c r="B223" s="38">
        <v>201200250</v>
      </c>
      <c r="C223" s="38" t="str">
        <f>+MaestraLP3[[#This Row],[CÓDIGO]]&amp;MaestraLP3[[#Headers],[-]]&amp;MaestraLP3[[#This Row],[UMV]]</f>
        <v>201200250-C06</v>
      </c>
      <c r="D223" s="45" t="str">
        <f>+MaestraLP3[[#This Row],[CÓDIGO]]&amp;MaestraLP3[[#Headers],[FS00]]</f>
        <v>201200250FS00</v>
      </c>
      <c r="E223" s="38" t="s">
        <v>95</v>
      </c>
      <c r="F223" s="38" t="s">
        <v>114</v>
      </c>
      <c r="G223" s="38" t="s">
        <v>115</v>
      </c>
      <c r="H223" s="38" t="s">
        <v>116</v>
      </c>
      <c r="I223" s="38" t="s">
        <v>396</v>
      </c>
      <c r="J223" s="44" t="s">
        <v>53</v>
      </c>
      <c r="K223" s="45" t="s">
        <v>44</v>
      </c>
      <c r="L223" s="38"/>
      <c r="M223" s="38" t="str">
        <f>VLOOKUP(MaestraLP3[[#This Row],[UMV]],VALIDACIONES!J:L,3,0)</f>
        <v>Caja 6 Unidades</v>
      </c>
      <c r="N223" s="38" t="s">
        <v>45</v>
      </c>
      <c r="O223" s="38" t="s">
        <v>46</v>
      </c>
      <c r="P223" s="54">
        <v>11584.98</v>
      </c>
      <c r="Q223" s="38" t="s">
        <v>47</v>
      </c>
      <c r="R223" s="54">
        <v>21900</v>
      </c>
      <c r="S223" s="56">
        <f>IFERROR((MaestraLP3[[#This Row],[COSTO ]]/MaestraLP3[[#This Row],[COSTO OCT]]-1),0)</f>
        <v>0</v>
      </c>
      <c r="T223" s="55" t="s">
        <v>194</v>
      </c>
      <c r="U223" s="55" t="s">
        <v>194</v>
      </c>
      <c r="V223" s="54">
        <f>+VLOOKUP(MaestraLP3[[#This Row],[-]],'[1]BD MES'!$A:$N,14,0)</f>
        <v>11584.98</v>
      </c>
      <c r="W223" s="54">
        <v>11584.98</v>
      </c>
      <c r="X223" s="56">
        <f>+(MaestraLP3[[#This Row],[COSTO ]]-MaestraLP3[[#This Row],[COSTO OCT AL 27-10]])/MaestraLP3[[#This Row],[COSTO OCT AL 27-10]]</f>
        <v>0</v>
      </c>
      <c r="Y223" s="57" t="str">
        <f>++IF(Q223="HASTA AGOTAR STOCK","HASTA AGOTAR STOCK",IF(MaestraLP3[[#This Row],[PRECIO OCT]]=0,"NO PARA LP",IF(MaestraLP3[[#This Row],[PRECIO OCT]]=0,"INCORPORACIÓN",IF(AA223=0,"MANTIENE",IF(AA223&lt;0,"BAJA",IF(AA223&gt;0,"ALZA",""))))))</f>
        <v>MANTIENE</v>
      </c>
      <c r="Z223" s="54">
        <v>21900</v>
      </c>
      <c r="AA223" s="40">
        <f>IF(Z223=0,"INDICAR PRECIO VTA",Z223-MaestraLP3[[#This Row],[PRECIO OCT]])</f>
        <v>0</v>
      </c>
      <c r="AB223" s="56">
        <f t="shared" si="3"/>
        <v>0.47100547945205479</v>
      </c>
      <c r="AC223" s="58">
        <f>IFERROR(MaestraLP3[[#This Row],[PRECIO]]*MaestraLP3[[#This Row],[%MG UMV]],0)</f>
        <v>10315.02</v>
      </c>
      <c r="AD223" s="59">
        <v>12</v>
      </c>
      <c r="AE223" s="54">
        <f>IFERROR(MaestraLP3[[#This Row],[MARGEN UNITARIO]]/MaestraLP3[[#This Row],[Peso Neto UMV (KG)]],0)</f>
        <v>859.58500000000004</v>
      </c>
      <c r="AF223" s="38" t="s">
        <v>49</v>
      </c>
      <c r="AG223" s="38">
        <v>1</v>
      </c>
      <c r="AH223" s="56">
        <v>4.9999999999999996E-2</v>
      </c>
      <c r="AI223" s="56">
        <v>6.9999999999999993E-2</v>
      </c>
      <c r="AJ223" s="38" t="s">
        <v>50</v>
      </c>
      <c r="AK223" s="38" t="s">
        <v>50</v>
      </c>
    </row>
    <row r="224" spans="1:37" x14ac:dyDescent="0.35">
      <c r="A224" s="38" t="s">
        <v>191</v>
      </c>
      <c r="B224" s="38">
        <v>104544070</v>
      </c>
      <c r="C224" s="38" t="str">
        <f>+MaestraLP3[[#This Row],[CÓDIGO]]&amp;MaestraLP3[[#Headers],[-]]&amp;MaestraLP3[[#This Row],[UMV]]</f>
        <v>104544070-C16</v>
      </c>
      <c r="D224" s="45" t="str">
        <f>+MaestraLP3[[#This Row],[CÓDIGO]]&amp;MaestraLP3[[#Headers],[FS00]]</f>
        <v>104544070FS00</v>
      </c>
      <c r="E224" s="38" t="s">
        <v>95</v>
      </c>
      <c r="F224" s="38" t="s">
        <v>114</v>
      </c>
      <c r="G224" s="38" t="s">
        <v>115</v>
      </c>
      <c r="H224" s="38" t="s">
        <v>116</v>
      </c>
      <c r="I224" s="38" t="s">
        <v>397</v>
      </c>
      <c r="J224" s="44" t="s">
        <v>112</v>
      </c>
      <c r="K224" s="45" t="s">
        <v>44</v>
      </c>
      <c r="L224" s="38"/>
      <c r="M224" s="38" t="str">
        <f>VLOOKUP(MaestraLP3[[#This Row],[UMV]],VALIDACIONES!J:L,3,0)</f>
        <v>Caja 16 Unidades</v>
      </c>
      <c r="N224" s="38" t="s">
        <v>45</v>
      </c>
      <c r="O224" s="38" t="s">
        <v>46</v>
      </c>
      <c r="P224" s="54">
        <v>22416</v>
      </c>
      <c r="Q224" s="38" t="s">
        <v>47</v>
      </c>
      <c r="R224" s="55">
        <v>24000</v>
      </c>
      <c r="S224" s="56">
        <f>IFERROR((MaestraLP3[[#This Row],[COSTO ]]/MaestraLP3[[#This Row],[COSTO OCT]]-1),0)</f>
        <v>0</v>
      </c>
      <c r="T224" s="55" t="s">
        <v>194</v>
      </c>
      <c r="U224" s="55" t="s">
        <v>194</v>
      </c>
      <c r="V224" s="54">
        <f>+VLOOKUP(MaestraLP3[[#This Row],[-]],'[1]BD MES'!$A:$N,14,0)</f>
        <v>22416</v>
      </c>
      <c r="W224" s="54">
        <v>22416</v>
      </c>
      <c r="X224" s="56">
        <f>+(MaestraLP3[[#This Row],[COSTO ]]-MaestraLP3[[#This Row],[COSTO OCT AL 27-10]])/MaestraLP3[[#This Row],[COSTO OCT AL 27-10]]</f>
        <v>0</v>
      </c>
      <c r="Y224" s="57" t="str">
        <f>++IF(Q224="HASTA AGOTAR STOCK","HASTA AGOTAR STOCK",IF(MaestraLP3[[#This Row],[PRECIO OCT]]=0,"NO PARA LP",IF(MaestraLP3[[#This Row],[PRECIO OCT]]=0,"INCORPORACIÓN",IF(AA224=0,"MANTIENE",IF(AA224&lt;0,"BAJA",IF(AA224&gt;0,"ALZA",""))))))</f>
        <v>MANTIENE</v>
      </c>
      <c r="Z224" s="54">
        <v>24000</v>
      </c>
      <c r="AA224" s="40">
        <f>IF(Z224=0,"INDICAR PRECIO VTA",Z224-MaestraLP3[[#This Row],[PRECIO OCT]])</f>
        <v>0</v>
      </c>
      <c r="AB224" s="56">
        <f t="shared" si="3"/>
        <v>6.6000000000000003E-2</v>
      </c>
      <c r="AC224" s="58">
        <f>IFERROR(MaestraLP3[[#This Row],[PRECIO]]*MaestraLP3[[#This Row],[%MG UMV]],0)</f>
        <v>1584</v>
      </c>
      <c r="AD224" s="59">
        <v>6.3520000000000003</v>
      </c>
      <c r="AE224" s="54">
        <f>IFERROR(MaestraLP3[[#This Row],[MARGEN UNITARIO]]/MaestraLP3[[#This Row],[Peso Neto UMV (KG)]],0)</f>
        <v>249.37027707808562</v>
      </c>
      <c r="AF224" s="38" t="s">
        <v>49</v>
      </c>
      <c r="AG224" s="38">
        <v>1</v>
      </c>
      <c r="AH224" s="56">
        <v>0.2</v>
      </c>
      <c r="AI224" s="56">
        <v>0.2</v>
      </c>
      <c r="AJ224" s="38"/>
      <c r="AK224" s="38" t="s">
        <v>50</v>
      </c>
    </row>
    <row r="225" spans="1:37" x14ac:dyDescent="0.35">
      <c r="A225" s="38" t="s">
        <v>191</v>
      </c>
      <c r="B225" s="38">
        <v>104543730</v>
      </c>
      <c r="C225" s="38" t="str">
        <f>+MaestraLP3[[#This Row],[CÓDIGO]]&amp;MaestraLP3[[#Headers],[-]]&amp;MaestraLP3[[#This Row],[UMV]]</f>
        <v>104543730-X00</v>
      </c>
      <c r="D225" s="45" t="str">
        <f>+MaestraLP3[[#This Row],[CÓDIGO]]&amp;MaestraLP3[[#Headers],[FS00]]</f>
        <v>104543730FS00</v>
      </c>
      <c r="E225" s="38" t="s">
        <v>95</v>
      </c>
      <c r="F225" s="38" t="s">
        <v>114</v>
      </c>
      <c r="G225" s="38" t="s">
        <v>115</v>
      </c>
      <c r="H225" s="38" t="s">
        <v>398</v>
      </c>
      <c r="I225" s="38" t="s">
        <v>399</v>
      </c>
      <c r="J225" s="44" t="s">
        <v>125</v>
      </c>
      <c r="K225" s="45" t="s">
        <v>44</v>
      </c>
      <c r="L225" s="38"/>
      <c r="M225" s="38" t="str">
        <f>VLOOKUP(MaestraLP3[[#This Row],[UMV]],VALIDACIONES!J:L,3,0)</f>
        <v>Caja 300 Unidades</v>
      </c>
      <c r="N225" s="38" t="s">
        <v>45</v>
      </c>
      <c r="O225" s="38" t="s">
        <v>46</v>
      </c>
      <c r="P225" s="54">
        <v>7200</v>
      </c>
      <c r="Q225" s="38" t="s">
        <v>47</v>
      </c>
      <c r="R225" s="54">
        <v>11000</v>
      </c>
      <c r="S225" s="56">
        <f>IFERROR((MaestraLP3[[#This Row],[COSTO ]]/MaestraLP3[[#This Row],[COSTO OCT]]-1),0)</f>
        <v>0</v>
      </c>
      <c r="T225" s="55" t="s">
        <v>194</v>
      </c>
      <c r="U225" s="55" t="s">
        <v>194</v>
      </c>
      <c r="V225" s="54">
        <f>+VLOOKUP(MaestraLP3[[#This Row],[-]],'[1]BD MES'!$A:$N,14,0)</f>
        <v>7200</v>
      </c>
      <c r="W225" s="54">
        <v>7200</v>
      </c>
      <c r="X225" s="56">
        <f>+(MaestraLP3[[#This Row],[COSTO ]]-MaestraLP3[[#This Row],[COSTO OCT AL 27-10]])/MaestraLP3[[#This Row],[COSTO OCT AL 27-10]]</f>
        <v>0</v>
      </c>
      <c r="Y225" s="57" t="str">
        <f>++IF(Q225="HASTA AGOTAR STOCK","HASTA AGOTAR STOCK",IF(MaestraLP3[[#This Row],[PRECIO OCT]]=0,"NO PARA LP",IF(MaestraLP3[[#This Row],[PRECIO OCT]]=0,"INCORPORACIÓN",IF(AA225=0,"MANTIENE",IF(AA225&lt;0,"BAJA",IF(AA225&gt;0,"ALZA",""))))))</f>
        <v>MANTIENE</v>
      </c>
      <c r="Z225" s="54">
        <v>11000</v>
      </c>
      <c r="AA225" s="40">
        <f>IF(Z225=0,"INDICAR PRECIO VTA",Z225-MaestraLP3[[#This Row],[PRECIO OCT]])</f>
        <v>0</v>
      </c>
      <c r="AB225" s="56">
        <f t="shared" si="3"/>
        <v>0.34545454545454546</v>
      </c>
      <c r="AC225" s="58">
        <f>IFERROR(MaestraLP3[[#This Row],[PRECIO]]*MaestraLP3[[#This Row],[%MG UMV]],0)</f>
        <v>3800</v>
      </c>
      <c r="AD225" s="59">
        <v>2.4</v>
      </c>
      <c r="AE225" s="54">
        <f>IFERROR(MaestraLP3[[#This Row],[MARGEN UNITARIO]]/MaestraLP3[[#This Row],[Peso Neto UMV (KG)]],0)</f>
        <v>1583.3333333333335</v>
      </c>
      <c r="AF225" s="38" t="s">
        <v>49</v>
      </c>
      <c r="AG225" s="38">
        <v>1</v>
      </c>
      <c r="AH225" s="56">
        <v>4.9999999999999996E-2</v>
      </c>
      <c r="AI225" s="56">
        <v>9.9999999999999992E-2</v>
      </c>
      <c r="AJ225" s="38" t="s">
        <v>50</v>
      </c>
      <c r="AK225" s="38" t="s">
        <v>50</v>
      </c>
    </row>
    <row r="226" spans="1:37" x14ac:dyDescent="0.35">
      <c r="A226" s="38" t="s">
        <v>191</v>
      </c>
      <c r="B226" s="38">
        <v>104528220</v>
      </c>
      <c r="C226" s="38" t="str">
        <f>+MaestraLP3[[#This Row],[CÓDIGO]]&amp;MaestraLP3[[#Headers],[-]]&amp;MaestraLP3[[#This Row],[UMV]]</f>
        <v>104528220-1Q</v>
      </c>
      <c r="D226" s="45" t="str">
        <f>+MaestraLP3[[#This Row],[CÓDIGO]]&amp;MaestraLP3[[#Headers],[FS00]]</f>
        <v>104528220FS00</v>
      </c>
      <c r="E226" s="38" t="s">
        <v>95</v>
      </c>
      <c r="F226" s="38" t="s">
        <v>114</v>
      </c>
      <c r="G226" s="38" t="s">
        <v>115</v>
      </c>
      <c r="H226" s="38" t="s">
        <v>398</v>
      </c>
      <c r="I226" s="38" t="s">
        <v>400</v>
      </c>
      <c r="J226" s="44" t="s">
        <v>128</v>
      </c>
      <c r="K226" s="45" t="s">
        <v>44</v>
      </c>
      <c r="L226" s="38"/>
      <c r="M226" s="38" t="str">
        <f>VLOOKUP(MaestraLP3[[#This Row],[UMV]],VALIDACIONES!J:L,3,0)</f>
        <v>Caja 1000 Unidades</v>
      </c>
      <c r="N226" s="38" t="s">
        <v>45</v>
      </c>
      <c r="O226" s="38" t="s">
        <v>46</v>
      </c>
      <c r="P226" s="54">
        <v>29000</v>
      </c>
      <c r="Q226" s="38" t="s">
        <v>47</v>
      </c>
      <c r="R226" s="54">
        <v>39000</v>
      </c>
      <c r="S226" s="56">
        <f>IFERROR((MaestraLP3[[#This Row],[COSTO ]]/MaestraLP3[[#This Row],[COSTO OCT]]-1),0)</f>
        <v>0</v>
      </c>
      <c r="T226" s="55" t="s">
        <v>194</v>
      </c>
      <c r="U226" s="55" t="s">
        <v>194</v>
      </c>
      <c r="V226" s="54">
        <f>+VLOOKUP(MaestraLP3[[#This Row],[-]],'[1]BD MES'!$A:$N,14,0)</f>
        <v>29000</v>
      </c>
      <c r="W226" s="54">
        <v>29000</v>
      </c>
      <c r="X226" s="56">
        <f>+(MaestraLP3[[#This Row],[COSTO ]]-MaestraLP3[[#This Row],[COSTO OCT AL 27-10]])/MaestraLP3[[#This Row],[COSTO OCT AL 27-10]]</f>
        <v>0</v>
      </c>
      <c r="Y226" s="57" t="str">
        <f>++IF(Q226="HASTA AGOTAR STOCK","HASTA AGOTAR STOCK",IF(MaestraLP3[[#This Row],[PRECIO OCT]]=0,"NO PARA LP",IF(MaestraLP3[[#This Row],[PRECIO OCT]]=0,"INCORPORACIÓN",IF(AA226=0,"MANTIENE",IF(AA226&lt;0,"BAJA",IF(AA226&gt;0,"ALZA",""))))))</f>
        <v>MANTIENE</v>
      </c>
      <c r="Z226" s="54">
        <v>39000</v>
      </c>
      <c r="AA226" s="40">
        <f>IF(Z226=0,"INDICAR PRECIO VTA",Z226-MaestraLP3[[#This Row],[PRECIO OCT]])</f>
        <v>0</v>
      </c>
      <c r="AB226" s="56">
        <f t="shared" si="3"/>
        <v>0.25641025641025639</v>
      </c>
      <c r="AC226" s="58">
        <f>IFERROR(MaestraLP3[[#This Row],[PRECIO]]*MaestraLP3[[#This Row],[%MG UMV]],0)</f>
        <v>10000</v>
      </c>
      <c r="AD226" s="59">
        <v>9</v>
      </c>
      <c r="AE226" s="54">
        <f>IFERROR(MaestraLP3[[#This Row],[MARGEN UNITARIO]]/MaestraLP3[[#This Row],[Peso Neto UMV (KG)]],0)</f>
        <v>1111.1111111111111</v>
      </c>
      <c r="AF226" s="38" t="s">
        <v>49</v>
      </c>
      <c r="AG226" s="38">
        <v>1</v>
      </c>
      <c r="AH226" s="56">
        <v>4.9999999999999996E-2</v>
      </c>
      <c r="AI226" s="56">
        <v>9.9999999999999992E-2</v>
      </c>
      <c r="AJ226" s="38" t="s">
        <v>50</v>
      </c>
      <c r="AK226" s="38" t="s">
        <v>50</v>
      </c>
    </row>
    <row r="227" spans="1:37" x14ac:dyDescent="0.35">
      <c r="A227" s="38" t="s">
        <v>191</v>
      </c>
      <c r="B227" s="38">
        <v>104543740</v>
      </c>
      <c r="C227" s="38" t="str">
        <f>+MaestraLP3[[#This Row],[CÓDIGO]]&amp;MaestraLP3[[#Headers],[-]]&amp;MaestraLP3[[#This Row],[UMV]]</f>
        <v>104543740-X00</v>
      </c>
      <c r="D227" s="45" t="str">
        <f>+MaestraLP3[[#This Row],[CÓDIGO]]&amp;MaestraLP3[[#Headers],[FS00]]</f>
        <v>104543740FS00</v>
      </c>
      <c r="E227" s="38" t="s">
        <v>95</v>
      </c>
      <c r="F227" s="38" t="s">
        <v>114</v>
      </c>
      <c r="G227" s="38" t="s">
        <v>115</v>
      </c>
      <c r="H227" s="38" t="s">
        <v>398</v>
      </c>
      <c r="I227" s="38" t="s">
        <v>401</v>
      </c>
      <c r="J227" s="44" t="s">
        <v>125</v>
      </c>
      <c r="K227" s="45" t="s">
        <v>44</v>
      </c>
      <c r="L227" s="38"/>
      <c r="M227" s="38" t="str">
        <f>VLOOKUP(MaestraLP3[[#This Row],[UMV]],VALIDACIONES!J:L,3,0)</f>
        <v>Caja 300 Unidades</v>
      </c>
      <c r="N227" s="38" t="s">
        <v>45</v>
      </c>
      <c r="O227" s="38" t="s">
        <v>46</v>
      </c>
      <c r="P227" s="54">
        <v>9300</v>
      </c>
      <c r="Q227" s="38" t="s">
        <v>47</v>
      </c>
      <c r="R227" s="54">
        <v>12000</v>
      </c>
      <c r="S227" s="56">
        <f>IFERROR((MaestraLP3[[#This Row],[COSTO ]]/MaestraLP3[[#This Row],[COSTO OCT]]-1),0)</f>
        <v>0</v>
      </c>
      <c r="T227" s="55" t="s">
        <v>194</v>
      </c>
      <c r="U227" s="55" t="s">
        <v>194</v>
      </c>
      <c r="V227" s="54">
        <f>+VLOOKUP(MaestraLP3[[#This Row],[-]],'[1]BD MES'!$A:$N,14,0)</f>
        <v>9300</v>
      </c>
      <c r="W227" s="54">
        <v>9300</v>
      </c>
      <c r="X227" s="56">
        <f>+(MaestraLP3[[#This Row],[COSTO ]]-MaestraLP3[[#This Row],[COSTO OCT AL 27-10]])/MaestraLP3[[#This Row],[COSTO OCT AL 27-10]]</f>
        <v>0</v>
      </c>
      <c r="Y227" s="57" t="str">
        <f>++IF(Q227="HASTA AGOTAR STOCK","HASTA AGOTAR STOCK",IF(MaestraLP3[[#This Row],[PRECIO OCT]]=0,"NO PARA LP",IF(MaestraLP3[[#This Row],[PRECIO OCT]]=0,"INCORPORACIÓN",IF(AA227=0,"MANTIENE",IF(AA227&lt;0,"BAJA",IF(AA227&gt;0,"ALZA",""))))))</f>
        <v>MANTIENE</v>
      </c>
      <c r="Z227" s="54">
        <v>12000</v>
      </c>
      <c r="AA227" s="40">
        <f>IF(Z227=0,"INDICAR PRECIO VTA",Z227-MaestraLP3[[#This Row],[PRECIO OCT]])</f>
        <v>0</v>
      </c>
      <c r="AB227" s="56">
        <f t="shared" si="3"/>
        <v>0.22500000000000001</v>
      </c>
      <c r="AC227" s="58">
        <f>IFERROR(MaestraLP3[[#This Row],[PRECIO]]*MaestraLP3[[#This Row],[%MG UMV]],0)</f>
        <v>2700</v>
      </c>
      <c r="AD227" s="59">
        <v>2.4</v>
      </c>
      <c r="AE227" s="54">
        <f>IFERROR(MaestraLP3[[#This Row],[MARGEN UNITARIO]]/MaestraLP3[[#This Row],[Peso Neto UMV (KG)]],0)</f>
        <v>1125</v>
      </c>
      <c r="AF227" s="38" t="s">
        <v>49</v>
      </c>
      <c r="AG227" s="38">
        <v>1</v>
      </c>
      <c r="AH227" s="56">
        <v>4.9999999999999996E-2</v>
      </c>
      <c r="AI227" s="56">
        <v>9.9999999999999992E-2</v>
      </c>
      <c r="AJ227" s="38" t="s">
        <v>50</v>
      </c>
      <c r="AK227" s="38" t="s">
        <v>50</v>
      </c>
    </row>
    <row r="228" spans="1:37" x14ac:dyDescent="0.35">
      <c r="A228" s="38" t="s">
        <v>191</v>
      </c>
      <c r="B228" s="38">
        <v>104543750</v>
      </c>
      <c r="C228" s="38" t="str">
        <f>+MaestraLP3[[#This Row],[CÓDIGO]]&amp;MaestraLP3[[#Headers],[-]]&amp;MaestraLP3[[#This Row],[UMV]]</f>
        <v>104543750-X00</v>
      </c>
      <c r="D228" s="45" t="str">
        <f>+MaestraLP3[[#This Row],[CÓDIGO]]&amp;MaestraLP3[[#Headers],[FS00]]</f>
        <v>104543750FS00</v>
      </c>
      <c r="E228" s="38" t="s">
        <v>95</v>
      </c>
      <c r="F228" s="38" t="s">
        <v>114</v>
      </c>
      <c r="G228" s="38" t="s">
        <v>115</v>
      </c>
      <c r="H228" s="38" t="s">
        <v>398</v>
      </c>
      <c r="I228" s="38" t="s">
        <v>402</v>
      </c>
      <c r="J228" s="44" t="s">
        <v>125</v>
      </c>
      <c r="K228" s="45" t="s">
        <v>44</v>
      </c>
      <c r="L228" s="38"/>
      <c r="M228" s="38" t="str">
        <f>VLOOKUP(MaestraLP3[[#This Row],[UMV]],VALIDACIONES!J:L,3,0)</f>
        <v>Caja 300 Unidades</v>
      </c>
      <c r="N228" s="38" t="s">
        <v>45</v>
      </c>
      <c r="O228" s="38" t="s">
        <v>46</v>
      </c>
      <c r="P228" s="54">
        <v>8400</v>
      </c>
      <c r="Q228" s="38" t="s">
        <v>47</v>
      </c>
      <c r="R228" s="54">
        <v>12250</v>
      </c>
      <c r="S228" s="56">
        <f>IFERROR((MaestraLP3[[#This Row],[COSTO ]]/MaestraLP3[[#This Row],[COSTO OCT]]-1),0)</f>
        <v>0</v>
      </c>
      <c r="T228" s="55" t="s">
        <v>194</v>
      </c>
      <c r="U228" s="55" t="s">
        <v>194</v>
      </c>
      <c r="V228" s="54">
        <f>+VLOOKUP(MaestraLP3[[#This Row],[-]],'[1]BD MES'!$A:$N,14,0)</f>
        <v>8400</v>
      </c>
      <c r="W228" s="54">
        <v>8400</v>
      </c>
      <c r="X228" s="56">
        <f>+(MaestraLP3[[#This Row],[COSTO ]]-MaestraLP3[[#This Row],[COSTO OCT AL 27-10]])/MaestraLP3[[#This Row],[COSTO OCT AL 27-10]]</f>
        <v>0</v>
      </c>
      <c r="Y228" s="57" t="str">
        <f>++IF(Q228="HASTA AGOTAR STOCK","HASTA AGOTAR STOCK",IF(MaestraLP3[[#This Row],[PRECIO OCT]]=0,"NO PARA LP",IF(MaestraLP3[[#This Row],[PRECIO OCT]]=0,"INCORPORACIÓN",IF(AA228=0,"MANTIENE",IF(AA228&lt;0,"BAJA",IF(AA228&gt;0,"ALZA",""))))))</f>
        <v>MANTIENE</v>
      </c>
      <c r="Z228" s="54">
        <v>12250</v>
      </c>
      <c r="AA228" s="40">
        <f>IF(Z228=0,"INDICAR PRECIO VTA",Z228-MaestraLP3[[#This Row],[PRECIO OCT]])</f>
        <v>0</v>
      </c>
      <c r="AB228" s="56">
        <f t="shared" si="3"/>
        <v>0.31428571428571428</v>
      </c>
      <c r="AC228" s="58">
        <f>IFERROR(MaestraLP3[[#This Row],[PRECIO]]*MaestraLP3[[#This Row],[%MG UMV]],0)</f>
        <v>3850</v>
      </c>
      <c r="AD228" s="59">
        <v>2.4</v>
      </c>
      <c r="AE228" s="54">
        <f>IFERROR(MaestraLP3[[#This Row],[MARGEN UNITARIO]]/MaestraLP3[[#This Row],[Peso Neto UMV (KG)]],0)</f>
        <v>1604.1666666666667</v>
      </c>
      <c r="AF228" s="38" t="s">
        <v>49</v>
      </c>
      <c r="AG228" s="38">
        <v>1</v>
      </c>
      <c r="AH228" s="56">
        <v>4.9999999999999996E-2</v>
      </c>
      <c r="AI228" s="56">
        <v>9.9999999999999992E-2</v>
      </c>
      <c r="AJ228" s="38" t="s">
        <v>50</v>
      </c>
      <c r="AK228" s="38" t="s">
        <v>50</v>
      </c>
    </row>
    <row r="229" spans="1:37" x14ac:dyDescent="0.35">
      <c r="A229" s="38" t="s">
        <v>191</v>
      </c>
      <c r="B229" s="38">
        <v>201200230</v>
      </c>
      <c r="C229" s="38" t="str">
        <f>+MaestraLP3[[#This Row],[CÓDIGO]]&amp;MaestraLP3[[#Headers],[-]]&amp;MaestraLP3[[#This Row],[UMV]]</f>
        <v>201200230-C06</v>
      </c>
      <c r="D229" s="45" t="str">
        <f>+MaestraLP3[[#This Row],[CÓDIGO]]&amp;MaestraLP3[[#Headers],[FS00]]</f>
        <v>201200230FS00</v>
      </c>
      <c r="E229" s="38" t="s">
        <v>95</v>
      </c>
      <c r="F229" s="38" t="s">
        <v>114</v>
      </c>
      <c r="G229" s="38" t="s">
        <v>115</v>
      </c>
      <c r="H229" s="38" t="s">
        <v>118</v>
      </c>
      <c r="I229" s="38" t="s">
        <v>403</v>
      </c>
      <c r="J229" s="44" t="s">
        <v>53</v>
      </c>
      <c r="K229" s="45" t="s">
        <v>44</v>
      </c>
      <c r="L229" s="38"/>
      <c r="M229" s="38" t="str">
        <f>VLOOKUP(MaestraLP3[[#This Row],[UMV]],VALIDACIONES!J:L,3,0)</f>
        <v>Caja 6 Unidades</v>
      </c>
      <c r="N229" s="38" t="s">
        <v>45</v>
      </c>
      <c r="O229" s="38" t="s">
        <v>46</v>
      </c>
      <c r="P229" s="54">
        <v>6765</v>
      </c>
      <c r="Q229" s="38" t="s">
        <v>47</v>
      </c>
      <c r="R229" s="54">
        <v>14800</v>
      </c>
      <c r="S229" s="56">
        <f>IFERROR((MaestraLP3[[#This Row],[COSTO ]]/MaestraLP3[[#This Row],[COSTO OCT]]-1),0)</f>
        <v>0</v>
      </c>
      <c r="T229" s="55" t="s">
        <v>194</v>
      </c>
      <c r="U229" s="55" t="s">
        <v>194</v>
      </c>
      <c r="V229" s="54">
        <f>+VLOOKUP(MaestraLP3[[#This Row],[-]],'[1]BD MES'!$A:$N,14,0)</f>
        <v>6765</v>
      </c>
      <c r="W229" s="54">
        <v>6765</v>
      </c>
      <c r="X229" s="56">
        <f>+(MaestraLP3[[#This Row],[COSTO ]]-MaestraLP3[[#This Row],[COSTO OCT AL 27-10]])/MaestraLP3[[#This Row],[COSTO OCT AL 27-10]]</f>
        <v>0</v>
      </c>
      <c r="Y229" s="57" t="str">
        <f>++IF(Q229="HASTA AGOTAR STOCK","HASTA AGOTAR STOCK",IF(MaestraLP3[[#This Row],[PRECIO OCT]]=0,"NO PARA LP",IF(MaestraLP3[[#This Row],[PRECIO OCT]]=0,"INCORPORACIÓN",IF(AA229=0,"MANTIENE",IF(AA229&lt;0,"BAJA",IF(AA229&gt;0,"ALZA",""))))))</f>
        <v>MANTIENE</v>
      </c>
      <c r="Z229" s="54">
        <v>14800</v>
      </c>
      <c r="AA229" s="40">
        <f>IF(Z229=0,"INDICAR PRECIO VTA",Z229-MaestraLP3[[#This Row],[PRECIO OCT]])</f>
        <v>0</v>
      </c>
      <c r="AB229" s="56">
        <f t="shared" si="3"/>
        <v>0.54290540540540544</v>
      </c>
      <c r="AC229" s="58">
        <f>IFERROR(MaestraLP3[[#This Row],[PRECIO]]*MaestraLP3[[#This Row],[%MG UMV]],0)</f>
        <v>8035.0000000000009</v>
      </c>
      <c r="AD229" s="59">
        <v>12</v>
      </c>
      <c r="AE229" s="54">
        <f>IFERROR(MaestraLP3[[#This Row],[MARGEN UNITARIO]]/MaestraLP3[[#This Row],[Peso Neto UMV (KG)]],0)</f>
        <v>669.58333333333337</v>
      </c>
      <c r="AF229" s="38" t="s">
        <v>49</v>
      </c>
      <c r="AG229" s="38">
        <v>1</v>
      </c>
      <c r="AH229" s="56">
        <v>4.9999999999999996E-2</v>
      </c>
      <c r="AI229" s="56">
        <v>6.9999999999999993E-2</v>
      </c>
      <c r="AJ229" s="38" t="s">
        <v>50</v>
      </c>
      <c r="AK229" s="38" t="s">
        <v>50</v>
      </c>
    </row>
    <row r="230" spans="1:37" x14ac:dyDescent="0.35">
      <c r="A230" s="38" t="s">
        <v>191</v>
      </c>
      <c r="B230" s="38">
        <v>104549320</v>
      </c>
      <c r="C230" s="38" t="str">
        <f>+MaestraLP3[[#This Row],[CÓDIGO]]&amp;MaestraLP3[[#Headers],[-]]&amp;MaestraLP3[[#This Row],[UMV]]</f>
        <v>104549320-C12</v>
      </c>
      <c r="D230" s="45" t="str">
        <f>+MaestraLP3[[#This Row],[CÓDIGO]]&amp;MaestraLP3[[#Headers],[FS00]]</f>
        <v>104549320FS00</v>
      </c>
      <c r="E230" s="38" t="s">
        <v>95</v>
      </c>
      <c r="F230" s="38" t="s">
        <v>114</v>
      </c>
      <c r="G230" s="38" t="s">
        <v>115</v>
      </c>
      <c r="H230" s="38" t="s">
        <v>118</v>
      </c>
      <c r="I230" s="38" t="s">
        <v>119</v>
      </c>
      <c r="J230" s="44" t="s">
        <v>43</v>
      </c>
      <c r="K230" s="45" t="s">
        <v>44</v>
      </c>
      <c r="L230" s="38"/>
      <c r="M230" s="38" t="str">
        <f>VLOOKUP(MaestraLP3[[#This Row],[UMV]],VALIDACIONES!J:L,3,0)</f>
        <v>Caja 12 Unidades</v>
      </c>
      <c r="N230" s="38" t="s">
        <v>45</v>
      </c>
      <c r="O230" s="38" t="s">
        <v>46</v>
      </c>
      <c r="P230" s="54"/>
      <c r="Q230" s="38"/>
      <c r="R230" s="55"/>
      <c r="S230" s="56">
        <f>IFERROR((MaestraLP3[[#This Row],[COSTO ]]/MaestraLP3[[#This Row],[COSTO OCT]]-1),0)</f>
        <v>0</v>
      </c>
      <c r="T230" s="55" t="s">
        <v>194</v>
      </c>
      <c r="U230" s="55" t="s">
        <v>194</v>
      </c>
      <c r="V230" s="54">
        <f>+VLOOKUP(MaestraLP3[[#This Row],[-]],'[1]BD MES'!$A:$N,14,0)</f>
        <v>22164</v>
      </c>
      <c r="W230" s="54">
        <v>23232</v>
      </c>
      <c r="X230" s="56">
        <f>+(MaestraLP3[[#This Row],[COSTO ]]-MaestraLP3[[#This Row],[COSTO OCT AL 27-10]])/MaestraLP3[[#This Row],[COSTO OCT AL 27-10]]</f>
        <v>4.8186247969680567E-2</v>
      </c>
      <c r="Y230" s="57" t="str">
        <f>++IF(Q230="HASTA AGOTAR STOCK","HASTA AGOTAR STOCK",IF(MaestraLP3[[#This Row],[PRECIO OCT]]=0,"NO PARA LP",IF(MaestraLP3[[#This Row],[PRECIO OCT]]=0,"INCORPORACIÓN",IF(AA230=0,"MANTIENE",IF(AA230&lt;0,"BAJA",IF(AA230&gt;0,"ALZA",""))))))</f>
        <v>NO PARA LP</v>
      </c>
      <c r="Z230" s="54">
        <v>35000</v>
      </c>
      <c r="AA230" s="40">
        <f>IF(Z230=0,"INDICAR PRECIO VTA",Z230-MaestraLP3[[#This Row],[PRECIO OCT]])</f>
        <v>35000</v>
      </c>
      <c r="AB230" s="56">
        <f t="shared" si="3"/>
        <v>0.33622857142857143</v>
      </c>
      <c r="AC230" s="58">
        <f>IFERROR(MaestraLP3[[#This Row],[PRECIO]]*MaestraLP3[[#This Row],[%MG UMV]],0)</f>
        <v>11768</v>
      </c>
      <c r="AD230" s="59">
        <v>4.32</v>
      </c>
      <c r="AE230" s="54">
        <f>IFERROR(MaestraLP3[[#This Row],[MARGEN UNITARIO]]/MaestraLP3[[#This Row],[Peso Neto UMV (KG)]],0)</f>
        <v>2724.0740740740739</v>
      </c>
      <c r="AF230" s="38" t="s">
        <v>49</v>
      </c>
      <c r="AG230" s="38">
        <v>1</v>
      </c>
      <c r="AH230" s="56">
        <v>0</v>
      </c>
      <c r="AI230" s="56">
        <v>0</v>
      </c>
      <c r="AJ230" s="38"/>
      <c r="AK230" s="38" t="s">
        <v>49</v>
      </c>
    </row>
    <row r="231" spans="1:37" x14ac:dyDescent="0.35">
      <c r="A231" s="38" t="s">
        <v>191</v>
      </c>
      <c r="B231" s="38">
        <v>104544080</v>
      </c>
      <c r="C231" s="38" t="str">
        <f>+MaestraLP3[[#This Row],[CÓDIGO]]&amp;MaestraLP3[[#Headers],[-]]&amp;MaestraLP3[[#This Row],[UMV]]</f>
        <v>104544080-C12</v>
      </c>
      <c r="D231" s="45" t="str">
        <f>+MaestraLP3[[#This Row],[CÓDIGO]]&amp;MaestraLP3[[#Headers],[FS00]]</f>
        <v>104544080FS00</v>
      </c>
      <c r="E231" s="38" t="s">
        <v>95</v>
      </c>
      <c r="F231" s="38" t="s">
        <v>114</v>
      </c>
      <c r="G231" s="38" t="s">
        <v>115</v>
      </c>
      <c r="H231" s="38" t="s">
        <v>118</v>
      </c>
      <c r="I231" s="38" t="s">
        <v>404</v>
      </c>
      <c r="J231" s="44" t="s">
        <v>43</v>
      </c>
      <c r="K231" s="45" t="s">
        <v>44</v>
      </c>
      <c r="L231" s="38"/>
      <c r="M231" s="38" t="str">
        <f>VLOOKUP(MaestraLP3[[#This Row],[UMV]],VALIDACIONES!J:L,3,0)</f>
        <v>Caja 12 Unidades</v>
      </c>
      <c r="N231" s="38" t="s">
        <v>45</v>
      </c>
      <c r="O231" s="38" t="s">
        <v>46</v>
      </c>
      <c r="P231" s="54">
        <v>20352</v>
      </c>
      <c r="Q231" s="38" t="s">
        <v>47</v>
      </c>
      <c r="R231" s="54">
        <v>22000</v>
      </c>
      <c r="S231" s="56">
        <f>IFERROR((MaestraLP3[[#This Row],[COSTO ]]/MaestraLP3[[#This Row],[COSTO OCT]]-1),0)</f>
        <v>0</v>
      </c>
      <c r="T231" s="55" t="s">
        <v>194</v>
      </c>
      <c r="U231" s="55" t="s">
        <v>194</v>
      </c>
      <c r="V231" s="54">
        <f>+VLOOKUP(MaestraLP3[[#This Row],[-]],'[1]BD MES'!$A:$N,14,0)</f>
        <v>23112</v>
      </c>
      <c r="W231" s="54">
        <v>20352</v>
      </c>
      <c r="X231" s="56">
        <f>+(MaestraLP3[[#This Row],[COSTO ]]-MaestraLP3[[#This Row],[COSTO OCT AL 27-10]])/MaestraLP3[[#This Row],[COSTO OCT AL 27-10]]</f>
        <v>-0.11941848390446522</v>
      </c>
      <c r="Y231" s="57" t="str">
        <f>++IF(Q231="HASTA AGOTAR STOCK","HASTA AGOTAR STOCK",IF(MaestraLP3[[#This Row],[PRECIO OCT]]=0,"NO PARA LP",IF(MaestraLP3[[#This Row],[PRECIO OCT]]=0,"INCORPORACIÓN",IF(AA231=0,"MANTIENE",IF(AA231&lt;0,"BAJA",IF(AA231&gt;0,"ALZA",""))))))</f>
        <v>MANTIENE</v>
      </c>
      <c r="Z231" s="54">
        <v>22000</v>
      </c>
      <c r="AA231" s="40">
        <f>IF(Z231=0,"INDICAR PRECIO VTA",Z231-MaestraLP3[[#This Row],[PRECIO OCT]])</f>
        <v>0</v>
      </c>
      <c r="AB231" s="56">
        <f t="shared" si="3"/>
        <v>7.4909090909090911E-2</v>
      </c>
      <c r="AC231" s="58">
        <f>IFERROR(MaestraLP3[[#This Row],[PRECIO]]*MaestraLP3[[#This Row],[%MG UMV]],0)</f>
        <v>1648</v>
      </c>
      <c r="AD231" s="59">
        <v>4.7519999999999998</v>
      </c>
      <c r="AE231" s="54">
        <f>IFERROR(MaestraLP3[[#This Row],[MARGEN UNITARIO]]/MaestraLP3[[#This Row],[Peso Neto UMV (KG)]],0)</f>
        <v>346.80134680134682</v>
      </c>
      <c r="AF231" s="38" t="s">
        <v>50</v>
      </c>
      <c r="AG231" s="38">
        <v>1</v>
      </c>
      <c r="AH231" s="56">
        <v>0.4</v>
      </c>
      <c r="AI231" s="56">
        <v>0.4</v>
      </c>
      <c r="AJ231" s="38"/>
      <c r="AK231" s="38" t="s">
        <v>50</v>
      </c>
    </row>
    <row r="232" spans="1:37" x14ac:dyDescent="0.35">
      <c r="A232" s="38" t="s">
        <v>191</v>
      </c>
      <c r="B232" s="38">
        <v>104529930</v>
      </c>
      <c r="C232" s="38" t="str">
        <f>+MaestraLP3[[#This Row],[CÓDIGO]]&amp;MaestraLP3[[#Headers],[-]]&amp;MaestraLP3[[#This Row],[UMV]]</f>
        <v>104529930-C02</v>
      </c>
      <c r="D232" s="45" t="str">
        <f>+MaestraLP3[[#This Row],[CÓDIGO]]&amp;MaestraLP3[[#Headers],[FS00]]</f>
        <v>104529930FS00</v>
      </c>
      <c r="E232" s="38" t="s">
        <v>95</v>
      </c>
      <c r="F232" s="38" t="s">
        <v>114</v>
      </c>
      <c r="G232" s="38" t="s">
        <v>115</v>
      </c>
      <c r="H232" s="38" t="s">
        <v>405</v>
      </c>
      <c r="I232" s="38" t="s">
        <v>406</v>
      </c>
      <c r="J232" s="44" t="s">
        <v>176</v>
      </c>
      <c r="K232" s="45" t="s">
        <v>44</v>
      </c>
      <c r="L232" s="38"/>
      <c r="M232" s="38" t="str">
        <f>VLOOKUP(MaestraLP3[[#This Row],[UMV]],VALIDACIONES!J:L,3,0)</f>
        <v>Caja 2 Unidades</v>
      </c>
      <c r="N232" s="38" t="s">
        <v>45</v>
      </c>
      <c r="O232" s="38" t="s">
        <v>46</v>
      </c>
      <c r="P232" s="54">
        <v>6636</v>
      </c>
      <c r="Q232" s="38" t="s">
        <v>47</v>
      </c>
      <c r="R232" s="54">
        <v>10990</v>
      </c>
      <c r="S232" s="56">
        <f>IFERROR((MaestraLP3[[#This Row],[COSTO ]]/MaestraLP3[[#This Row],[COSTO OCT]]-1),0)</f>
        <v>0</v>
      </c>
      <c r="T232" s="55" t="s">
        <v>194</v>
      </c>
      <c r="U232" s="55" t="s">
        <v>194</v>
      </c>
      <c r="V232" s="54">
        <f>+VLOOKUP(MaestraLP3[[#This Row],[-]],'[1]BD MES'!$A:$N,14,0)</f>
        <v>6636</v>
      </c>
      <c r="W232" s="54">
        <v>6636</v>
      </c>
      <c r="X232" s="56">
        <f>+(MaestraLP3[[#This Row],[COSTO ]]-MaestraLP3[[#This Row],[COSTO OCT AL 27-10]])/MaestraLP3[[#This Row],[COSTO OCT AL 27-10]]</f>
        <v>0</v>
      </c>
      <c r="Y232" s="57" t="str">
        <f>++IF(Q232="HASTA AGOTAR STOCK","HASTA AGOTAR STOCK",IF(MaestraLP3[[#This Row],[PRECIO OCT]]=0,"NO PARA LP",IF(MaestraLP3[[#This Row],[PRECIO OCT]]=0,"INCORPORACIÓN",IF(AA232=0,"MANTIENE",IF(AA232&lt;0,"BAJA",IF(AA232&gt;0,"ALZA",""))))))</f>
        <v>MANTIENE</v>
      </c>
      <c r="Z232" s="54">
        <v>10990</v>
      </c>
      <c r="AA232" s="40">
        <f>IF(Z232=0,"INDICAR PRECIO VTA",Z232-MaestraLP3[[#This Row],[PRECIO OCT]])</f>
        <v>0</v>
      </c>
      <c r="AB232" s="56">
        <f t="shared" si="3"/>
        <v>0.39617834394904461</v>
      </c>
      <c r="AC232" s="58">
        <f>IFERROR(MaestraLP3[[#This Row],[PRECIO]]*MaestraLP3[[#This Row],[%MG UMV]],0)</f>
        <v>4354</v>
      </c>
      <c r="AD232" s="59">
        <v>10</v>
      </c>
      <c r="AE232" s="54">
        <f>IFERROR(MaestraLP3[[#This Row],[MARGEN UNITARIO]]/MaestraLP3[[#This Row],[Peso Neto UMV (KG)]],0)</f>
        <v>435.4</v>
      </c>
      <c r="AF232" s="38" t="s">
        <v>50</v>
      </c>
      <c r="AG232" s="38">
        <v>1</v>
      </c>
      <c r="AH232" s="56">
        <v>0.03</v>
      </c>
      <c r="AI232" s="56">
        <v>4.9999999999999996E-2</v>
      </c>
      <c r="AJ232" s="38"/>
      <c r="AK232" s="38" t="s">
        <v>50</v>
      </c>
    </row>
    <row r="233" spans="1:37" x14ac:dyDescent="0.35">
      <c r="A233" s="38" t="s">
        <v>191</v>
      </c>
      <c r="B233" s="38">
        <v>102500008</v>
      </c>
      <c r="C233" s="38" t="str">
        <f>+MaestraLP3[[#This Row],[CÓDIGO]]&amp;MaestraLP3[[#Headers],[-]]&amp;MaestraLP3[[#This Row],[UMV]]</f>
        <v>102500008-C06</v>
      </c>
      <c r="D233" s="45" t="str">
        <f>+MaestraLP3[[#This Row],[CÓDIGO]]&amp;MaestraLP3[[#Headers],[FS00]]</f>
        <v>102500008FS00</v>
      </c>
      <c r="E233" s="38" t="s">
        <v>95</v>
      </c>
      <c r="F233" s="38" t="s">
        <v>114</v>
      </c>
      <c r="G233" s="38" t="s">
        <v>115</v>
      </c>
      <c r="H233" s="38" t="s">
        <v>407</v>
      </c>
      <c r="I233" s="38" t="s">
        <v>408</v>
      </c>
      <c r="J233" s="44" t="s">
        <v>53</v>
      </c>
      <c r="K233" s="45" t="s">
        <v>44</v>
      </c>
      <c r="L233" s="38"/>
      <c r="M233" s="38" t="str">
        <f>VLOOKUP(MaestraLP3[[#This Row],[UMV]],VALIDACIONES!J:L,3,0)</f>
        <v>Caja 6 Unidades</v>
      </c>
      <c r="N233" s="38" t="s">
        <v>45</v>
      </c>
      <c r="O233" s="38" t="s">
        <v>46</v>
      </c>
      <c r="P233" s="54">
        <v>9910.3889499999987</v>
      </c>
      <c r="Q233" s="38" t="s">
        <v>47</v>
      </c>
      <c r="R233" s="54">
        <v>17000</v>
      </c>
      <c r="S233" s="56">
        <f>IFERROR((MaestraLP3[[#This Row],[COSTO ]]/MaestraLP3[[#This Row],[COSTO OCT]]-1),0)</f>
        <v>0</v>
      </c>
      <c r="T233" s="55" t="s">
        <v>194</v>
      </c>
      <c r="U233" s="55" t="s">
        <v>194</v>
      </c>
      <c r="V233" s="54">
        <f>+VLOOKUP(MaestraLP3[[#This Row],[-]],'[1]BD MES'!$A:$N,14,0)</f>
        <v>8742</v>
      </c>
      <c r="W233" s="54">
        <v>9910.3889499999987</v>
      </c>
      <c r="X233" s="56">
        <f>+(MaestraLP3[[#This Row],[COSTO ]]-MaestraLP3[[#This Row],[COSTO OCT AL 27-10]])/MaestraLP3[[#This Row],[COSTO OCT AL 27-10]]</f>
        <v>0.1336523621596887</v>
      </c>
      <c r="Y233" s="57" t="str">
        <f>++IF(Q233="HASTA AGOTAR STOCK","HASTA AGOTAR STOCK",IF(MaestraLP3[[#This Row],[PRECIO OCT]]=0,"NO PARA LP",IF(MaestraLP3[[#This Row],[PRECIO OCT]]=0,"INCORPORACIÓN",IF(AA233=0,"MANTIENE",IF(AA233&lt;0,"BAJA",IF(AA233&gt;0,"ALZA",""))))))</f>
        <v>MANTIENE</v>
      </c>
      <c r="Z233" s="54">
        <v>17000</v>
      </c>
      <c r="AA233" s="40">
        <f>IF(Z233=0,"INDICAR PRECIO VTA",Z233-MaestraLP3[[#This Row],[PRECIO OCT]])</f>
        <v>0</v>
      </c>
      <c r="AB233" s="56">
        <f t="shared" si="3"/>
        <v>0.41703594411764716</v>
      </c>
      <c r="AC233" s="58">
        <f>IFERROR(MaestraLP3[[#This Row],[PRECIO]]*MaestraLP3[[#This Row],[%MG UMV]],0)</f>
        <v>7089.6110500000013</v>
      </c>
      <c r="AD233" s="59">
        <v>2.4</v>
      </c>
      <c r="AE233" s="54">
        <f>IFERROR(MaestraLP3[[#This Row],[MARGEN UNITARIO]]/MaestraLP3[[#This Row],[Peso Neto UMV (KG)]],0)</f>
        <v>2954.0046041666674</v>
      </c>
      <c r="AF233" s="38" t="s">
        <v>50</v>
      </c>
      <c r="AG233" s="38">
        <v>1</v>
      </c>
      <c r="AH233" s="56">
        <v>0.1</v>
      </c>
      <c r="AI233" s="56">
        <v>0.15</v>
      </c>
      <c r="AJ233" s="38"/>
      <c r="AK233" s="38" t="s">
        <v>50</v>
      </c>
    </row>
    <row r="234" spans="1:37" x14ac:dyDescent="0.35">
      <c r="A234" s="38" t="s">
        <v>191</v>
      </c>
      <c r="B234" s="38">
        <v>101310287</v>
      </c>
      <c r="C234" s="38" t="str">
        <f>+MaestraLP3[[#This Row],[CÓDIGO]]&amp;MaestraLP3[[#Headers],[-]]&amp;MaestraLP3[[#This Row],[UMV]]</f>
        <v>101310287-C12</v>
      </c>
      <c r="D234" s="45" t="str">
        <f>+MaestraLP3[[#This Row],[CÓDIGO]]&amp;MaestraLP3[[#Headers],[FS00]]</f>
        <v>101310287FS00</v>
      </c>
      <c r="E234" s="38" t="s">
        <v>95</v>
      </c>
      <c r="F234" s="38" t="s">
        <v>114</v>
      </c>
      <c r="G234" s="38" t="s">
        <v>115</v>
      </c>
      <c r="H234" s="38" t="s">
        <v>409</v>
      </c>
      <c r="I234" s="38" t="s">
        <v>410</v>
      </c>
      <c r="J234" s="44" t="s">
        <v>43</v>
      </c>
      <c r="K234" s="45" t="s">
        <v>44</v>
      </c>
      <c r="L234" s="38"/>
      <c r="M234" s="38" t="str">
        <f>VLOOKUP(MaestraLP3[[#This Row],[UMV]],VALIDACIONES!J:L,3,0)</f>
        <v>Caja 12 Unidades</v>
      </c>
      <c r="N234" s="38" t="s">
        <v>45</v>
      </c>
      <c r="O234" s="38" t="s">
        <v>46</v>
      </c>
      <c r="P234" s="54">
        <v>7663.3680000000004</v>
      </c>
      <c r="Q234" s="38" t="s">
        <v>62</v>
      </c>
      <c r="R234" s="54">
        <v>15600</v>
      </c>
      <c r="S234" s="56">
        <f>IFERROR((MaestraLP3[[#This Row],[COSTO ]]/MaestraLP3[[#This Row],[COSTO OCT]]-1),0)</f>
        <v>0</v>
      </c>
      <c r="T234" s="55" t="s">
        <v>194</v>
      </c>
      <c r="U234" s="55" t="s">
        <v>194</v>
      </c>
      <c r="V234" s="54">
        <f>+VLOOKUP(MaestraLP3[[#This Row],[-]],'[1]BD MES'!$A:$N,14,0)</f>
        <v>13850</v>
      </c>
      <c r="W234" s="54">
        <v>7663.3680000000004</v>
      </c>
      <c r="X234" s="56">
        <f>+(MaestraLP3[[#This Row],[COSTO ]]-MaestraLP3[[#This Row],[COSTO OCT AL 27-10]])/MaestraLP3[[#This Row],[COSTO OCT AL 27-10]]</f>
        <v>-0.44668823104693139</v>
      </c>
      <c r="Y234" s="57" t="str">
        <f>++IF(Q234="HASTA AGOTAR STOCK","HASTA AGOTAR STOCK",IF(MaestraLP3[[#This Row],[PRECIO OCT]]=0,"NO PARA LP",IF(MaestraLP3[[#This Row],[PRECIO OCT]]=0,"INCORPORACIÓN",IF(AA234=0,"MANTIENE",IF(AA234&lt;0,"BAJA",IF(AA234&gt;0,"ALZA",""))))))</f>
        <v>MANTIENE</v>
      </c>
      <c r="Z234" s="54">
        <v>15600</v>
      </c>
      <c r="AA234" s="40">
        <f>IF(Z234=0,"INDICAR PRECIO VTA",Z234-MaestraLP3[[#This Row],[PRECIO OCT]])</f>
        <v>0</v>
      </c>
      <c r="AB234" s="56">
        <f t="shared" si="3"/>
        <v>0.50875846153846149</v>
      </c>
      <c r="AC234" s="58">
        <f>IFERROR(MaestraLP3[[#This Row],[PRECIO]]*MaestraLP3[[#This Row],[%MG UMV]],0)</f>
        <v>7936.6319999999996</v>
      </c>
      <c r="AD234" s="59">
        <v>3.24</v>
      </c>
      <c r="AE234" s="54">
        <f>IFERROR(MaestraLP3[[#This Row],[MARGEN UNITARIO]]/MaestraLP3[[#This Row],[Peso Neto UMV (KG)]],0)</f>
        <v>2449.5777777777776</v>
      </c>
      <c r="AF234" s="61" t="s">
        <v>50</v>
      </c>
      <c r="AG234" s="38">
        <v>1</v>
      </c>
      <c r="AH234" s="56">
        <v>0.1</v>
      </c>
      <c r="AI234" s="56">
        <v>0.15</v>
      </c>
      <c r="AJ234" s="38" t="s">
        <v>50</v>
      </c>
      <c r="AK234" s="38" t="s">
        <v>50</v>
      </c>
    </row>
    <row r="235" spans="1:37" x14ac:dyDescent="0.35">
      <c r="A235" s="38" t="s">
        <v>191</v>
      </c>
      <c r="B235" s="38">
        <v>104545220</v>
      </c>
      <c r="C235" s="38" t="str">
        <f>+MaestraLP3[[#This Row],[CÓDIGO]]&amp;MaestraLP3[[#Headers],[-]]&amp;MaestraLP3[[#This Row],[UMV]]</f>
        <v>104545220-C06</v>
      </c>
      <c r="D235" s="45" t="str">
        <f>+MaestraLP3[[#This Row],[CÓDIGO]]&amp;MaestraLP3[[#Headers],[FS00]]</f>
        <v>104545220FS00</v>
      </c>
      <c r="E235" s="38" t="s">
        <v>95</v>
      </c>
      <c r="F235" s="38" t="s">
        <v>114</v>
      </c>
      <c r="G235" s="38" t="s">
        <v>115</v>
      </c>
      <c r="H235" s="38" t="s">
        <v>409</v>
      </c>
      <c r="I235" s="38" t="s">
        <v>411</v>
      </c>
      <c r="J235" s="44" t="s">
        <v>53</v>
      </c>
      <c r="K235" s="45" t="s">
        <v>44</v>
      </c>
      <c r="L235" s="38"/>
      <c r="M235" s="38" t="str">
        <f>VLOOKUP(MaestraLP3[[#This Row],[UMV]],VALIDACIONES!J:L,3,0)</f>
        <v>Caja 6 Unidades</v>
      </c>
      <c r="N235" s="38" t="s">
        <v>45</v>
      </c>
      <c r="O235" s="38" t="s">
        <v>46</v>
      </c>
      <c r="P235" s="54">
        <v>64722</v>
      </c>
      <c r="Q235" s="38" t="s">
        <v>47</v>
      </c>
      <c r="R235" s="54">
        <v>89000</v>
      </c>
      <c r="S235" s="56">
        <f>IFERROR((MaestraLP3[[#This Row],[COSTO ]]/MaestraLP3[[#This Row],[COSTO OCT]]-1),0)</f>
        <v>0</v>
      </c>
      <c r="T235" s="55" t="s">
        <v>194</v>
      </c>
      <c r="U235" s="55" t="s">
        <v>194</v>
      </c>
      <c r="V235" s="54">
        <f>+VLOOKUP(MaestraLP3[[#This Row],[-]],'[1]BD MES'!$A:$N,14,0)</f>
        <v>64722</v>
      </c>
      <c r="W235" s="54">
        <v>64722</v>
      </c>
      <c r="X235" s="56">
        <f>+(MaestraLP3[[#This Row],[COSTO ]]-MaestraLP3[[#This Row],[COSTO OCT AL 27-10]])/MaestraLP3[[#This Row],[COSTO OCT AL 27-10]]</f>
        <v>0</v>
      </c>
      <c r="Y235" s="57" t="str">
        <f>++IF(Q235="HASTA AGOTAR STOCK","HASTA AGOTAR STOCK",IF(MaestraLP3[[#This Row],[PRECIO OCT]]=0,"NO PARA LP",IF(MaestraLP3[[#This Row],[PRECIO OCT]]=0,"INCORPORACIÓN",IF(AA235=0,"MANTIENE",IF(AA235&lt;0,"BAJA",IF(AA235&gt;0,"ALZA",""))))))</f>
        <v>MANTIENE</v>
      </c>
      <c r="Z235" s="54">
        <v>89000</v>
      </c>
      <c r="AA235" s="40">
        <f>IF(Z235=0,"INDICAR PRECIO VTA",Z235-MaestraLP3[[#This Row],[PRECIO OCT]])</f>
        <v>0</v>
      </c>
      <c r="AB235" s="56">
        <f t="shared" si="3"/>
        <v>0.27278651685393257</v>
      </c>
      <c r="AC235" s="58">
        <f>IFERROR(MaestraLP3[[#This Row],[PRECIO]]*MaestraLP3[[#This Row],[%MG UMV]],0)</f>
        <v>24278</v>
      </c>
      <c r="AD235" s="59">
        <v>18</v>
      </c>
      <c r="AE235" s="54">
        <f>IFERROR(MaestraLP3[[#This Row],[MARGEN UNITARIO]]/MaestraLP3[[#This Row],[Peso Neto UMV (KG)]],0)</f>
        <v>1348.7777777777778</v>
      </c>
      <c r="AF235" s="38" t="s">
        <v>50</v>
      </c>
      <c r="AG235" s="38">
        <v>1</v>
      </c>
      <c r="AH235" s="56">
        <v>4.9999999999999996E-2</v>
      </c>
      <c r="AI235" s="56">
        <v>6.9999999999999993E-2</v>
      </c>
      <c r="AJ235" s="38"/>
      <c r="AK235" s="38" t="s">
        <v>50</v>
      </c>
    </row>
    <row r="236" spans="1:37" x14ac:dyDescent="0.35">
      <c r="A236" s="38" t="s">
        <v>191</v>
      </c>
      <c r="B236" s="38">
        <v>201700347</v>
      </c>
      <c r="C236" s="38" t="str">
        <f>+MaestraLP3[[#This Row],[CÓDIGO]]&amp;MaestraLP3[[#Headers],[-]]&amp;MaestraLP3[[#This Row],[UMV]]</f>
        <v>201700347-C07</v>
      </c>
      <c r="D236" s="45" t="str">
        <f>+MaestraLP3[[#This Row],[CÓDIGO]]&amp;MaestraLP3[[#Headers],[FS00]]</f>
        <v>201700347FS00</v>
      </c>
      <c r="E236" s="38" t="s">
        <v>95</v>
      </c>
      <c r="F236" s="38" t="s">
        <v>114</v>
      </c>
      <c r="G236" s="38" t="s">
        <v>412</v>
      </c>
      <c r="H236" s="38" t="s">
        <v>413</v>
      </c>
      <c r="I236" s="38" t="s">
        <v>414</v>
      </c>
      <c r="J236" s="44" t="s">
        <v>415</v>
      </c>
      <c r="K236" s="45" t="s">
        <v>44</v>
      </c>
      <c r="L236" s="38"/>
      <c r="M236" s="38" t="str">
        <f>VLOOKUP(MaestraLP3[[#This Row],[UMV]],VALIDACIONES!J:L,3,0)</f>
        <v>Caja 7 Unidades</v>
      </c>
      <c r="N236" s="38" t="s">
        <v>45</v>
      </c>
      <c r="O236" s="38" t="s">
        <v>46</v>
      </c>
      <c r="P236" s="54">
        <v>6238.6439999999993</v>
      </c>
      <c r="Q236" s="38" t="s">
        <v>58</v>
      </c>
      <c r="R236" s="55">
        <v>15400</v>
      </c>
      <c r="S236" s="56">
        <f>IFERROR((MaestraLP3[[#This Row],[COSTO ]]/MaestraLP3[[#This Row],[COSTO OCT]]-1),0)</f>
        <v>0</v>
      </c>
      <c r="T236" s="55" t="s">
        <v>194</v>
      </c>
      <c r="U236" s="55" t="s">
        <v>194</v>
      </c>
      <c r="V236" s="54">
        <f>+VLOOKUP(MaestraLP3[[#This Row],[-]],'[1]BD MES'!$A:$N,14,0)</f>
        <v>11955</v>
      </c>
      <c r="W236" s="54">
        <v>6238.6439999999993</v>
      </c>
      <c r="X236" s="56">
        <f>+(MaestraLP3[[#This Row],[COSTO ]]-MaestraLP3[[#This Row],[COSTO OCT AL 27-10]])/MaestraLP3[[#This Row],[COSTO OCT AL 27-10]]</f>
        <v>-0.47815608531994985</v>
      </c>
      <c r="Y236" s="57" t="str">
        <f>++IF(Q236="HASTA AGOTAR STOCK","HASTA AGOTAR STOCK",IF(MaestraLP3[[#This Row],[PRECIO OCT]]=0,"NO PARA LP",IF(MaestraLP3[[#This Row],[PRECIO OCT]]=0,"INCORPORACIÓN",IF(AA236=0,"MANTIENE",IF(AA236&lt;0,"BAJA",IF(AA236&gt;0,"ALZA",""))))))</f>
        <v>MANTIENE</v>
      </c>
      <c r="Z236" s="54">
        <v>15400</v>
      </c>
      <c r="AA236" s="40">
        <f>IF(Z236=0,"INDICAR PRECIO VTA",Z236-MaestraLP3[[#This Row],[PRECIO OCT]])</f>
        <v>0</v>
      </c>
      <c r="AB236" s="56">
        <f t="shared" si="3"/>
        <v>0.59489324675324673</v>
      </c>
      <c r="AC236" s="58">
        <f>IFERROR(MaestraLP3[[#This Row],[PRECIO]]*MaestraLP3[[#This Row],[%MG UMV]],0)</f>
        <v>9161.3559999999998</v>
      </c>
      <c r="AD236" s="59">
        <v>2.66</v>
      </c>
      <c r="AE236" s="54">
        <f>IFERROR(MaestraLP3[[#This Row],[MARGEN UNITARIO]]/MaestraLP3[[#This Row],[Peso Neto UMV (KG)]],0)</f>
        <v>3444.1187969924808</v>
      </c>
      <c r="AF236" s="38" t="s">
        <v>49</v>
      </c>
      <c r="AG236" s="38">
        <v>1</v>
      </c>
      <c r="AH236" s="56">
        <v>7.0000000000000007E-2</v>
      </c>
      <c r="AI236" s="56">
        <v>0.15</v>
      </c>
      <c r="AJ236" s="38"/>
      <c r="AK236" s="38" t="s">
        <v>50</v>
      </c>
    </row>
    <row r="237" spans="1:37" x14ac:dyDescent="0.35">
      <c r="A237" s="38" t="s">
        <v>191</v>
      </c>
      <c r="B237" s="38">
        <v>201700345</v>
      </c>
      <c r="C237" s="38" t="str">
        <f>+MaestraLP3[[#This Row],[CÓDIGO]]&amp;MaestraLP3[[#Headers],[-]]&amp;MaestraLP3[[#This Row],[UMV]]</f>
        <v>201700345-C12</v>
      </c>
      <c r="D237" s="45" t="str">
        <f>+MaestraLP3[[#This Row],[CÓDIGO]]&amp;MaestraLP3[[#Headers],[FS00]]</f>
        <v>201700345FS00</v>
      </c>
      <c r="E237" s="38" t="s">
        <v>95</v>
      </c>
      <c r="F237" s="38" t="s">
        <v>114</v>
      </c>
      <c r="G237" s="38" t="s">
        <v>412</v>
      </c>
      <c r="H237" s="38" t="s">
        <v>413</v>
      </c>
      <c r="I237" s="38" t="s">
        <v>416</v>
      </c>
      <c r="J237" s="44" t="s">
        <v>43</v>
      </c>
      <c r="K237" s="45" t="s">
        <v>44</v>
      </c>
      <c r="L237" s="45" t="s">
        <v>44</v>
      </c>
      <c r="M237" s="38" t="str">
        <f>VLOOKUP(MaestraLP3[[#This Row],[UMV]],VALIDACIONES!J:L,3,0)</f>
        <v>Caja 12 Unidades</v>
      </c>
      <c r="N237" s="38" t="s">
        <v>45</v>
      </c>
      <c r="O237" s="38" t="s">
        <v>46</v>
      </c>
      <c r="P237" s="54">
        <v>7025.4</v>
      </c>
      <c r="Q237" s="38" t="s">
        <v>58</v>
      </c>
      <c r="R237" s="54">
        <v>17667.226890756305</v>
      </c>
      <c r="S237" s="56">
        <f>IFERROR((MaestraLP3[[#This Row],[COSTO ]]/MaestraLP3[[#This Row],[COSTO OCT]]-1),0)</f>
        <v>0</v>
      </c>
      <c r="T237" s="55" t="s">
        <v>194</v>
      </c>
      <c r="U237" s="55" t="s">
        <v>194</v>
      </c>
      <c r="V237" s="54">
        <f>+VLOOKUP(MaestraLP3[[#This Row],[-]],'[1]BD MES'!$A:$N,14,0)</f>
        <v>12432</v>
      </c>
      <c r="W237" s="54">
        <v>7025.4</v>
      </c>
      <c r="X237" s="56">
        <f>+(MaestraLP3[[#This Row],[COSTO ]]-MaestraLP3[[#This Row],[COSTO OCT AL 27-10]])/MaestraLP3[[#This Row],[COSTO OCT AL 27-10]]</f>
        <v>-0.4348938223938224</v>
      </c>
      <c r="Y237" s="57" t="str">
        <f>++IF(Q237="HASTA AGOTAR STOCK","HASTA AGOTAR STOCK",IF(MaestraLP3[[#This Row],[PRECIO OCT]]=0,"NO PARA LP",IF(MaestraLP3[[#This Row],[PRECIO OCT]]=0,"INCORPORACIÓN",IF(AA237=0,"MANTIENE",IF(AA237&lt;0,"BAJA",IF(AA237&gt;0,"ALZA",""))))))</f>
        <v>MANTIENE</v>
      </c>
      <c r="Z237" s="54">
        <v>17667.226890756305</v>
      </c>
      <c r="AA237" s="40">
        <f>IF(Z237=0,"INDICAR PRECIO VTA",Z237-MaestraLP3[[#This Row],[PRECIO OCT]])</f>
        <v>0</v>
      </c>
      <c r="AB237" s="56">
        <f t="shared" si="3"/>
        <v>0.60234845890410971</v>
      </c>
      <c r="AC237" s="58">
        <f>IFERROR(MaestraLP3[[#This Row],[PRECIO]]*MaestraLP3[[#This Row],[%MG UMV]],0)</f>
        <v>10641.826890756305</v>
      </c>
      <c r="AD237" s="59">
        <v>2.76</v>
      </c>
      <c r="AE237" s="54">
        <f>IFERROR(MaestraLP3[[#This Row],[MARGEN UNITARIO]]/MaestraLP3[[#This Row],[Peso Neto UMV (KG)]],0)</f>
        <v>3855.7343807088064</v>
      </c>
      <c r="AF237" s="38" t="s">
        <v>49</v>
      </c>
      <c r="AG237" s="38" t="s">
        <v>184</v>
      </c>
      <c r="AH237" s="56">
        <v>7.0000000000000007E-2</v>
      </c>
      <c r="AI237" s="56">
        <v>0.15</v>
      </c>
      <c r="AJ237" s="38"/>
      <c r="AK237" s="38" t="s">
        <v>50</v>
      </c>
    </row>
    <row r="238" spans="1:37" x14ac:dyDescent="0.35">
      <c r="A238" s="38" t="s">
        <v>191</v>
      </c>
      <c r="B238" s="38">
        <v>201700346</v>
      </c>
      <c r="C238" s="38" t="str">
        <f>+MaestraLP3[[#This Row],[CÓDIGO]]&amp;MaestraLP3[[#Headers],[-]]&amp;MaestraLP3[[#This Row],[UMV]]</f>
        <v>201700346-C12</v>
      </c>
      <c r="D238" s="45" t="str">
        <f>+MaestraLP3[[#This Row],[CÓDIGO]]&amp;MaestraLP3[[#Headers],[FS00]]</f>
        <v>201700346FS00</v>
      </c>
      <c r="E238" s="38" t="s">
        <v>95</v>
      </c>
      <c r="F238" s="38" t="s">
        <v>114</v>
      </c>
      <c r="G238" s="38" t="s">
        <v>412</v>
      </c>
      <c r="H238" s="38" t="s">
        <v>413</v>
      </c>
      <c r="I238" s="38" t="s">
        <v>417</v>
      </c>
      <c r="J238" s="44" t="s">
        <v>43</v>
      </c>
      <c r="K238" s="45" t="s">
        <v>44</v>
      </c>
      <c r="L238" s="45" t="s">
        <v>44</v>
      </c>
      <c r="M238" s="38" t="str">
        <f>VLOOKUP(MaestraLP3[[#This Row],[UMV]],VALIDACIONES!J:L,3,0)</f>
        <v>Caja 12 Unidades</v>
      </c>
      <c r="N238" s="38" t="s">
        <v>45</v>
      </c>
      <c r="O238" s="38" t="s">
        <v>46</v>
      </c>
      <c r="P238" s="54">
        <v>5866.2</v>
      </c>
      <c r="Q238" s="38" t="s">
        <v>58</v>
      </c>
      <c r="R238" s="54">
        <v>17667.226890756305</v>
      </c>
      <c r="S238" s="56">
        <f>IFERROR((MaestraLP3[[#This Row],[COSTO ]]/MaestraLP3[[#This Row],[COSTO OCT]]-1),0)</f>
        <v>0</v>
      </c>
      <c r="T238" s="55" t="s">
        <v>194</v>
      </c>
      <c r="U238" s="55" t="s">
        <v>194</v>
      </c>
      <c r="V238" s="54">
        <f>+VLOOKUP(MaestraLP3[[#This Row],[-]],'[1]BD MES'!$A:$N,14,0)</f>
        <v>7041</v>
      </c>
      <c r="W238" s="54">
        <v>5866.2</v>
      </c>
      <c r="X238" s="56">
        <f>+(MaestraLP3[[#This Row],[COSTO ]]-MaestraLP3[[#This Row],[COSTO OCT AL 27-10]])/MaestraLP3[[#This Row],[COSTO OCT AL 27-10]]</f>
        <v>-0.16685129953131661</v>
      </c>
      <c r="Y238" s="57" t="str">
        <f>++IF(Q238="HASTA AGOTAR STOCK","HASTA AGOTAR STOCK",IF(MaestraLP3[[#This Row],[PRECIO OCT]]=0,"NO PARA LP",IF(MaestraLP3[[#This Row],[PRECIO OCT]]=0,"INCORPORACIÓN",IF(AA238=0,"MANTIENE",IF(AA238&lt;0,"BAJA",IF(AA238&gt;0,"ALZA",""))))))</f>
        <v>MANTIENE</v>
      </c>
      <c r="Z238" s="54">
        <v>17667.226890756305</v>
      </c>
      <c r="AA238" s="40">
        <f>IF(Z238=0,"INDICAR PRECIO VTA",Z238-MaestraLP3[[#This Row],[PRECIO OCT]])</f>
        <v>0</v>
      </c>
      <c r="AB238" s="56">
        <f t="shared" si="3"/>
        <v>0.66796147260273975</v>
      </c>
      <c r="AC238" s="58">
        <f>IFERROR(MaestraLP3[[#This Row],[PRECIO]]*MaestraLP3[[#This Row],[%MG UMV]],0)</f>
        <v>11801.026890756304</v>
      </c>
      <c r="AD238" s="59">
        <v>2.76</v>
      </c>
      <c r="AE238" s="54">
        <f>IFERROR(MaestraLP3[[#This Row],[MARGEN UNITARIO]]/MaestraLP3[[#This Row],[Peso Neto UMV (KG)]],0)</f>
        <v>4275.7343807088064</v>
      </c>
      <c r="AF238" s="38" t="s">
        <v>49</v>
      </c>
      <c r="AG238" s="38" t="s">
        <v>184</v>
      </c>
      <c r="AH238" s="56">
        <v>7.0000000000000007E-2</v>
      </c>
      <c r="AI238" s="56">
        <v>0.15</v>
      </c>
      <c r="AJ238" s="38"/>
      <c r="AK238" s="38" t="s">
        <v>50</v>
      </c>
    </row>
    <row r="239" spans="1:37" x14ac:dyDescent="0.35">
      <c r="A239" s="38" t="s">
        <v>191</v>
      </c>
      <c r="B239" s="38">
        <v>201700243</v>
      </c>
      <c r="C239" s="38" t="str">
        <f>+MaestraLP3[[#This Row],[CÓDIGO]]&amp;MaestraLP3[[#Headers],[-]]&amp;MaestraLP3[[#This Row],[UMV]]</f>
        <v>201700243-C12</v>
      </c>
      <c r="D239" s="45" t="str">
        <f>+MaestraLP3[[#This Row],[CÓDIGO]]&amp;MaestraLP3[[#Headers],[FS00]]</f>
        <v>201700243FS00</v>
      </c>
      <c r="E239" s="38" t="s">
        <v>95</v>
      </c>
      <c r="F239" s="38" t="s">
        <v>114</v>
      </c>
      <c r="G239" s="38" t="s">
        <v>412</v>
      </c>
      <c r="H239" s="38" t="s">
        <v>413</v>
      </c>
      <c r="I239" s="38" t="s">
        <v>418</v>
      </c>
      <c r="J239" s="44" t="s">
        <v>43</v>
      </c>
      <c r="K239" s="45" t="s">
        <v>44</v>
      </c>
      <c r="L239" s="45" t="s">
        <v>44</v>
      </c>
      <c r="M239" s="38" t="str">
        <f>VLOOKUP(MaestraLP3[[#This Row],[UMV]],VALIDACIONES!J:L,3,0)</f>
        <v>Caja 12 Unidades</v>
      </c>
      <c r="N239" s="38" t="s">
        <v>45</v>
      </c>
      <c r="O239" s="38" t="s">
        <v>46</v>
      </c>
      <c r="P239" s="54">
        <v>8153.9159999999974</v>
      </c>
      <c r="Q239" s="38" t="s">
        <v>62</v>
      </c>
      <c r="R239" s="54">
        <v>18000</v>
      </c>
      <c r="S239" s="56">
        <f>IFERROR((MaestraLP3[[#This Row],[COSTO ]]/MaestraLP3[[#This Row],[COSTO OCT]]-1),0)</f>
        <v>0</v>
      </c>
      <c r="T239" s="55" t="s">
        <v>194</v>
      </c>
      <c r="U239" s="55" t="s">
        <v>194</v>
      </c>
      <c r="V239" s="54">
        <f>+VLOOKUP(MaestraLP3[[#This Row],[-]],'[1]BD MES'!$A:$N,14,0)</f>
        <v>12548.89</v>
      </c>
      <c r="W239" s="54">
        <v>8153.9159999999974</v>
      </c>
      <c r="X239" s="56">
        <f>+(MaestraLP3[[#This Row],[COSTO ]]-MaestraLP3[[#This Row],[COSTO OCT AL 27-10]])/MaestraLP3[[#This Row],[COSTO OCT AL 27-10]]</f>
        <v>-0.35022810782467628</v>
      </c>
      <c r="Y239" s="57" t="str">
        <f>++IF(Q239="HASTA AGOTAR STOCK","HASTA AGOTAR STOCK",IF(MaestraLP3[[#This Row],[PRECIO OCT]]=0,"NO PARA LP",IF(MaestraLP3[[#This Row],[PRECIO OCT]]=0,"INCORPORACIÓN",IF(AA239=0,"MANTIENE",IF(AA239&lt;0,"BAJA",IF(AA239&gt;0,"ALZA",""))))))</f>
        <v>MANTIENE</v>
      </c>
      <c r="Z239" s="54">
        <v>18000</v>
      </c>
      <c r="AA239" s="40">
        <f>IF(Z239=0,"INDICAR PRECIO VTA",Z239-MaestraLP3[[#This Row],[PRECIO OCT]])</f>
        <v>0</v>
      </c>
      <c r="AB239" s="56">
        <f t="shared" si="3"/>
        <v>0.54700466666666681</v>
      </c>
      <c r="AC239" s="58">
        <f>IFERROR(MaestraLP3[[#This Row],[PRECIO]]*MaestraLP3[[#This Row],[%MG UMV]],0)</f>
        <v>9846.0840000000026</v>
      </c>
      <c r="AD239" s="59">
        <v>2.4</v>
      </c>
      <c r="AE239" s="54">
        <f>IFERROR(MaestraLP3[[#This Row],[MARGEN UNITARIO]]/MaestraLP3[[#This Row],[Peso Neto UMV (KG)]],0)</f>
        <v>4102.5350000000017</v>
      </c>
      <c r="AF239" s="38" t="s">
        <v>49</v>
      </c>
      <c r="AG239" s="38" t="s">
        <v>184</v>
      </c>
      <c r="AH239" s="56">
        <v>7.0000000000000007E-2</v>
      </c>
      <c r="AI239" s="56">
        <v>0.15</v>
      </c>
      <c r="AJ239" s="38"/>
      <c r="AK239" s="38" t="s">
        <v>50</v>
      </c>
    </row>
    <row r="240" spans="1:37" x14ac:dyDescent="0.35">
      <c r="A240" s="38" t="s">
        <v>191</v>
      </c>
      <c r="B240" s="38">
        <v>201700223</v>
      </c>
      <c r="C240" s="38" t="str">
        <f>+MaestraLP3[[#This Row],[CÓDIGO]]&amp;MaestraLP3[[#Headers],[-]]&amp;MaestraLP3[[#This Row],[UMV]]</f>
        <v>201700223-C12</v>
      </c>
      <c r="D240" s="45" t="str">
        <f>+MaestraLP3[[#This Row],[CÓDIGO]]&amp;MaestraLP3[[#Headers],[FS00]]</f>
        <v>201700223FS00</v>
      </c>
      <c r="E240" s="38" t="s">
        <v>95</v>
      </c>
      <c r="F240" s="38" t="s">
        <v>114</v>
      </c>
      <c r="G240" s="38" t="s">
        <v>412</v>
      </c>
      <c r="H240" s="38" t="s">
        <v>413</v>
      </c>
      <c r="I240" s="38" t="s">
        <v>419</v>
      </c>
      <c r="J240" s="44" t="s">
        <v>43</v>
      </c>
      <c r="K240" s="45" t="s">
        <v>44</v>
      </c>
      <c r="L240" s="45" t="s">
        <v>44</v>
      </c>
      <c r="M240" s="38" t="str">
        <f>VLOOKUP(MaestraLP3[[#This Row],[UMV]],VALIDACIONES!J:L,3,0)</f>
        <v>Caja 12 Unidades</v>
      </c>
      <c r="N240" s="38" t="s">
        <v>45</v>
      </c>
      <c r="O240" s="38" t="s">
        <v>46</v>
      </c>
      <c r="P240" s="54">
        <v>10697.784</v>
      </c>
      <c r="Q240" s="38" t="s">
        <v>62</v>
      </c>
      <c r="R240" s="54">
        <v>25200</v>
      </c>
      <c r="S240" s="56">
        <f>IFERROR((MaestraLP3[[#This Row],[COSTO ]]/MaestraLP3[[#This Row],[COSTO OCT]]-1),0)</f>
        <v>0</v>
      </c>
      <c r="T240" s="55" t="s">
        <v>194</v>
      </c>
      <c r="U240" s="55" t="s">
        <v>194</v>
      </c>
      <c r="V240" s="54">
        <f>+VLOOKUP(MaestraLP3[[#This Row],[-]],'[1]BD MES'!$A:$N,14,0)</f>
        <v>12525.43</v>
      </c>
      <c r="W240" s="54">
        <v>10697.784</v>
      </c>
      <c r="X240" s="56">
        <f>+(MaestraLP3[[#This Row],[COSTO ]]-MaestraLP3[[#This Row],[COSTO OCT AL 27-10]])/MaestraLP3[[#This Row],[COSTO OCT AL 27-10]]</f>
        <v>-0.14591483086808202</v>
      </c>
      <c r="Y240" s="57" t="str">
        <f>++IF(Q240="HASTA AGOTAR STOCK","HASTA AGOTAR STOCK",IF(MaestraLP3[[#This Row],[PRECIO OCT]]=0,"NO PARA LP",IF(MaestraLP3[[#This Row],[PRECIO OCT]]=0,"INCORPORACIÓN",IF(AA240=0,"MANTIENE",IF(AA240&lt;0,"BAJA",IF(AA240&gt;0,"ALZA",""))))))</f>
        <v>MANTIENE</v>
      </c>
      <c r="Z240" s="54">
        <v>25200</v>
      </c>
      <c r="AA240" s="40">
        <f>IF(Z240=0,"INDICAR PRECIO VTA",Z240-MaestraLP3[[#This Row],[PRECIO OCT]])</f>
        <v>0</v>
      </c>
      <c r="AB240" s="56">
        <f t="shared" si="3"/>
        <v>0.57548476190476194</v>
      </c>
      <c r="AC240" s="58">
        <f>IFERROR(MaestraLP3[[#This Row],[PRECIO]]*MaestraLP3[[#This Row],[%MG UMV]],0)</f>
        <v>14502.216</v>
      </c>
      <c r="AD240" s="59">
        <v>2.04</v>
      </c>
      <c r="AE240" s="54">
        <f>IFERROR(MaestraLP3[[#This Row],[MARGEN UNITARIO]]/MaestraLP3[[#This Row],[Peso Neto UMV (KG)]],0)</f>
        <v>7108.9294117647059</v>
      </c>
      <c r="AF240" s="38" t="s">
        <v>49</v>
      </c>
      <c r="AG240" s="38" t="s">
        <v>184</v>
      </c>
      <c r="AH240" s="56">
        <v>7.0000000000000007E-2</v>
      </c>
      <c r="AI240" s="56">
        <v>0.15</v>
      </c>
      <c r="AJ240" s="38"/>
      <c r="AK240" s="38" t="s">
        <v>50</v>
      </c>
    </row>
    <row r="241" spans="1:37" x14ac:dyDescent="0.35">
      <c r="A241" s="38" t="s">
        <v>191</v>
      </c>
      <c r="B241" s="38">
        <v>150001924</v>
      </c>
      <c r="C241" s="38" t="str">
        <f>+MaestraLP3[[#This Row],[CÓDIGO]]&amp;MaestraLP3[[#Headers],[-]]&amp;MaestraLP3[[#This Row],[UMV]]</f>
        <v>150001924-C20</v>
      </c>
      <c r="D241" s="45" t="str">
        <f>+MaestraLP3[[#This Row],[CÓDIGO]]&amp;MaestraLP3[[#Headers],[FS00]]</f>
        <v>150001924FS00</v>
      </c>
      <c r="E241" s="38" t="s">
        <v>95</v>
      </c>
      <c r="F241" s="38" t="s">
        <v>114</v>
      </c>
      <c r="G241" s="61" t="s">
        <v>120</v>
      </c>
      <c r="H241" s="61" t="s">
        <v>204</v>
      </c>
      <c r="I241" s="61" t="s">
        <v>420</v>
      </c>
      <c r="J241" s="44" t="s">
        <v>86</v>
      </c>
      <c r="K241" s="45" t="s">
        <v>44</v>
      </c>
      <c r="L241" s="38"/>
      <c r="M241" s="38" t="str">
        <f>VLOOKUP(MaestraLP3[[#This Row],[UMV]],VALIDACIONES!J:L,3,0)</f>
        <v>Caja 20 Unidades</v>
      </c>
      <c r="N241" s="38" t="s">
        <v>45</v>
      </c>
      <c r="O241" s="38" t="s">
        <v>46</v>
      </c>
      <c r="P241" s="54">
        <v>40996.199999999997</v>
      </c>
      <c r="Q241" s="38" t="s">
        <v>62</v>
      </c>
      <c r="R241" s="54">
        <v>20498.099999999999</v>
      </c>
      <c r="S241" s="56">
        <f>IFERROR((MaestraLP3[[#This Row],[COSTO ]]/MaestraLP3[[#This Row],[COSTO OCT]]-1),0)</f>
        <v>0</v>
      </c>
      <c r="T241" s="55" t="s">
        <v>194</v>
      </c>
      <c r="U241" s="55" t="s">
        <v>194</v>
      </c>
      <c r="V241" s="54">
        <f>+VLOOKUP(MaestraLP3[[#This Row],[-]],'[1]BD MES'!$A:$N,14,0)</f>
        <v>40996.199999999997</v>
      </c>
      <c r="W241" s="54">
        <v>40996.199999999997</v>
      </c>
      <c r="X241" s="56">
        <f>+(MaestraLP3[[#This Row],[COSTO ]]-MaestraLP3[[#This Row],[COSTO OCT AL 27-10]])/MaestraLP3[[#This Row],[COSTO OCT AL 27-10]]</f>
        <v>0</v>
      </c>
      <c r="Y241" s="57" t="str">
        <f>++IF(Q241="HASTA AGOTAR STOCK","HASTA AGOTAR STOCK",IF(MaestraLP3[[#This Row],[PRECIO OCT]]=0,"NO PARA LP",IF(MaestraLP3[[#This Row],[PRECIO OCT]]=0,"INCORPORACIÓN",IF(AA241=0,"MANTIENE",IF(AA241&lt;0,"BAJA",IF(AA241&gt;0,"ALZA",""))))))</f>
        <v>MANTIENE</v>
      </c>
      <c r="Z241" s="54">
        <v>20498.099999999999</v>
      </c>
      <c r="AA241" s="40">
        <f>IF(Z241=0,"INDICAR PRECIO VTA",Z241-MaestraLP3[[#This Row],[PRECIO OCT]])</f>
        <v>0</v>
      </c>
      <c r="AB241" s="56">
        <f t="shared" si="3"/>
        <v>-1</v>
      </c>
      <c r="AC241" s="58">
        <f>IFERROR(MaestraLP3[[#This Row],[PRECIO]]*MaestraLP3[[#This Row],[%MG UMV]],0)</f>
        <v>-20498.099999999999</v>
      </c>
      <c r="AD241" s="59">
        <v>6.4</v>
      </c>
      <c r="AE241" s="54">
        <f>IFERROR(MaestraLP3[[#This Row],[MARGEN UNITARIO]]/MaestraLP3[[#This Row],[Peso Neto UMV (KG)]],0)</f>
        <v>-3202.8281249999995</v>
      </c>
      <c r="AF241" s="38" t="s">
        <v>50</v>
      </c>
      <c r="AG241" s="38">
        <v>1</v>
      </c>
      <c r="AH241" s="56">
        <v>0.25</v>
      </c>
      <c r="AI241" s="56">
        <v>0.25</v>
      </c>
      <c r="AJ241" s="38"/>
      <c r="AK241" s="38" t="s">
        <v>50</v>
      </c>
    </row>
    <row r="242" spans="1:37" x14ac:dyDescent="0.35">
      <c r="A242" s="38" t="s">
        <v>191</v>
      </c>
      <c r="B242" s="38">
        <v>104531220</v>
      </c>
      <c r="C242" s="38" t="str">
        <f>+MaestraLP3[[#This Row],[CÓDIGO]]&amp;MaestraLP3[[#Headers],[-]]&amp;MaestraLP3[[#This Row],[UMV]]</f>
        <v>104531220-C24</v>
      </c>
      <c r="D242" s="45" t="str">
        <f>+MaestraLP3[[#This Row],[CÓDIGO]]&amp;MaestraLP3[[#Headers],[FS00]]</f>
        <v>104531220FS00</v>
      </c>
      <c r="E242" s="38" t="s">
        <v>95</v>
      </c>
      <c r="F242" s="38" t="s">
        <v>114</v>
      </c>
      <c r="G242" s="61" t="s">
        <v>120</v>
      </c>
      <c r="H242" s="61" t="s">
        <v>204</v>
      </c>
      <c r="I242" s="38" t="s">
        <v>421</v>
      </c>
      <c r="J242" s="44" t="s">
        <v>288</v>
      </c>
      <c r="K242" s="45" t="s">
        <v>44</v>
      </c>
      <c r="L242" s="38"/>
      <c r="M242" s="38" t="str">
        <f>VLOOKUP(MaestraLP3[[#This Row],[UMV]],VALIDACIONES!J:L,3,0)</f>
        <v>Caja 24 Unidades</v>
      </c>
      <c r="N242" s="38" t="s">
        <v>45</v>
      </c>
      <c r="O242" s="38" t="s">
        <v>46</v>
      </c>
      <c r="P242" s="54">
        <v>7464</v>
      </c>
      <c r="Q242" s="38" t="s">
        <v>62</v>
      </c>
      <c r="R242" s="55">
        <v>3724.5</v>
      </c>
      <c r="S242" s="56">
        <f>IFERROR((MaestraLP3[[#This Row],[COSTO ]]/MaestraLP3[[#This Row],[COSTO OCT]]-1),0)</f>
        <v>0</v>
      </c>
      <c r="T242" s="55" t="s">
        <v>194</v>
      </c>
      <c r="U242" s="55" t="s">
        <v>194</v>
      </c>
      <c r="V242" s="54">
        <f>+VLOOKUP(MaestraLP3[[#This Row],[-]],'[1]BD MES'!$A:$N,14,0)</f>
        <v>7464</v>
      </c>
      <c r="W242" s="54">
        <v>7464</v>
      </c>
      <c r="X242" s="56">
        <f>+(MaestraLP3[[#This Row],[COSTO ]]-MaestraLP3[[#This Row],[COSTO OCT AL 27-10]])/MaestraLP3[[#This Row],[COSTO OCT AL 27-10]]</f>
        <v>0</v>
      </c>
      <c r="Y242" s="57" t="str">
        <f>++IF(Q242="HASTA AGOTAR STOCK","HASTA AGOTAR STOCK",IF(MaestraLP3[[#This Row],[PRECIO OCT]]=0,"NO PARA LP",IF(MaestraLP3[[#This Row],[PRECIO OCT]]=0,"INCORPORACIÓN",IF(AA242=0,"MANTIENE",IF(AA242&lt;0,"BAJA",IF(AA242&gt;0,"ALZA",""))))))</f>
        <v>MANTIENE</v>
      </c>
      <c r="Z242" s="54">
        <v>3724.5</v>
      </c>
      <c r="AA242" s="40">
        <f>IF(Z242=0,"INDICAR PRECIO VTA",Z242-MaestraLP3[[#This Row],[PRECIO OCT]])</f>
        <v>0</v>
      </c>
      <c r="AB242" s="56">
        <f t="shared" si="3"/>
        <v>-1.0040273862263391</v>
      </c>
      <c r="AC242" s="58">
        <f>IFERROR(MaestraLP3[[#This Row],[PRECIO]]*MaestraLP3[[#This Row],[%MG UMV]],0)</f>
        <v>-3739.5</v>
      </c>
      <c r="AD242" s="59">
        <v>2.4</v>
      </c>
      <c r="AE242" s="54">
        <f>IFERROR(MaestraLP3[[#This Row],[MARGEN UNITARIO]]/MaestraLP3[[#This Row],[Peso Neto UMV (KG)]],0)</f>
        <v>-1558.125</v>
      </c>
      <c r="AF242" s="38" t="s">
        <v>49</v>
      </c>
      <c r="AG242" s="38">
        <v>1</v>
      </c>
      <c r="AH242" s="56">
        <v>0.2</v>
      </c>
      <c r="AI242" s="56">
        <v>0.2</v>
      </c>
      <c r="AJ242" s="38"/>
      <c r="AK242" s="38" t="s">
        <v>50</v>
      </c>
    </row>
    <row r="243" spans="1:37" x14ac:dyDescent="0.35">
      <c r="A243" s="38" t="s">
        <v>191</v>
      </c>
      <c r="B243" s="38">
        <v>104524110</v>
      </c>
      <c r="C243" s="38" t="str">
        <f>+MaestraLP3[[#This Row],[CÓDIGO]]&amp;MaestraLP3[[#Headers],[-]]&amp;MaestraLP3[[#This Row],[UMV]]</f>
        <v>104524110-W00</v>
      </c>
      <c r="D243" s="45" t="str">
        <f>+MaestraLP3[[#This Row],[CÓDIGO]]&amp;MaestraLP3[[#Headers],[FS00]]</f>
        <v>104524110FS00</v>
      </c>
      <c r="E243" s="38" t="s">
        <v>95</v>
      </c>
      <c r="F243" s="38" t="s">
        <v>114</v>
      </c>
      <c r="G243" s="61" t="s">
        <v>120</v>
      </c>
      <c r="H243" s="61" t="s">
        <v>204</v>
      </c>
      <c r="I243" s="61" t="s">
        <v>422</v>
      </c>
      <c r="J243" s="44" t="s">
        <v>423</v>
      </c>
      <c r="K243" s="45" t="s">
        <v>44</v>
      </c>
      <c r="L243" s="38"/>
      <c r="M243" s="38" t="str">
        <f>VLOOKUP(MaestraLP3[[#This Row],[UMV]],VALIDACIONES!J:L,3,0)</f>
        <v>Caja 400 Unidades</v>
      </c>
      <c r="N243" s="38" t="s">
        <v>45</v>
      </c>
      <c r="O243" s="38" t="s">
        <v>46</v>
      </c>
      <c r="P243" s="54">
        <v>4011.9999999999995</v>
      </c>
      <c r="Q243" s="38" t="s">
        <v>62</v>
      </c>
      <c r="R243" s="54">
        <v>2005.9999999999998</v>
      </c>
      <c r="S243" s="56">
        <f>IFERROR((MaestraLP3[[#This Row],[COSTO ]]/MaestraLP3[[#This Row],[COSTO OCT]]-1),0)</f>
        <v>0</v>
      </c>
      <c r="T243" s="55" t="s">
        <v>194</v>
      </c>
      <c r="U243" s="55" t="s">
        <v>194</v>
      </c>
      <c r="V243" s="54">
        <f>+VLOOKUP(MaestraLP3[[#This Row],[-]],'[1]BD MES'!$A:$N,14,0)</f>
        <v>4011.9999999999995</v>
      </c>
      <c r="W243" s="54">
        <v>4011.9999999999995</v>
      </c>
      <c r="X243" s="56">
        <f>+(MaestraLP3[[#This Row],[COSTO ]]-MaestraLP3[[#This Row],[COSTO OCT AL 27-10]])/MaestraLP3[[#This Row],[COSTO OCT AL 27-10]]</f>
        <v>0</v>
      </c>
      <c r="Y243" s="57" t="str">
        <f>++IF(Q243="HASTA AGOTAR STOCK","HASTA AGOTAR STOCK",IF(MaestraLP3[[#This Row],[PRECIO OCT]]=0,"NO PARA LP",IF(MaestraLP3[[#This Row],[PRECIO OCT]]=0,"INCORPORACIÓN",IF(AA243=0,"MANTIENE",IF(AA243&lt;0,"BAJA",IF(AA243&gt;0,"ALZA",""))))))</f>
        <v>MANTIENE</v>
      </c>
      <c r="Z243" s="54">
        <v>2005.9999999999998</v>
      </c>
      <c r="AA243" s="40">
        <f>IF(Z243=0,"INDICAR PRECIO VTA",Z243-MaestraLP3[[#This Row],[PRECIO OCT]])</f>
        <v>0</v>
      </c>
      <c r="AB243" s="56">
        <f t="shared" si="3"/>
        <v>-1</v>
      </c>
      <c r="AC243" s="58">
        <f>IFERROR(MaestraLP3[[#This Row],[PRECIO]]*MaestraLP3[[#This Row],[%MG UMV]],0)</f>
        <v>-2005.9999999999998</v>
      </c>
      <c r="AD243" s="59">
        <v>0.4</v>
      </c>
      <c r="AE243" s="54">
        <f>IFERROR(MaestraLP3[[#This Row],[MARGEN UNITARIO]]/MaestraLP3[[#This Row],[Peso Neto UMV (KG)]],0)</f>
        <v>-5014.9999999999991</v>
      </c>
      <c r="AF243" s="38" t="s">
        <v>49</v>
      </c>
      <c r="AG243" s="38">
        <v>1</v>
      </c>
      <c r="AH243" s="56">
        <v>0.4</v>
      </c>
      <c r="AI243" s="56">
        <v>0.4</v>
      </c>
      <c r="AJ243" s="38"/>
      <c r="AK243" s="38" t="s">
        <v>50</v>
      </c>
    </row>
    <row r="244" spans="1:37" x14ac:dyDescent="0.35">
      <c r="A244" s="38" t="s">
        <v>191</v>
      </c>
      <c r="B244" s="38">
        <v>105010800</v>
      </c>
      <c r="C244" s="38" t="str">
        <f>+MaestraLP3[[#This Row],[CÓDIGO]]&amp;MaestraLP3[[#Headers],[-]]&amp;MaestraLP3[[#This Row],[UMV]]</f>
        <v>105010800-V00</v>
      </c>
      <c r="D244" s="45" t="str">
        <f>+MaestraLP3[[#This Row],[CÓDIGO]]&amp;MaestraLP3[[#Headers],[FS00]]</f>
        <v>105010800FS00</v>
      </c>
      <c r="E244" s="38" t="s">
        <v>95</v>
      </c>
      <c r="F244" s="38" t="s">
        <v>114</v>
      </c>
      <c r="G244" s="61" t="s">
        <v>120</v>
      </c>
      <c r="H244" s="61" t="s">
        <v>204</v>
      </c>
      <c r="I244" s="61" t="s">
        <v>424</v>
      </c>
      <c r="J244" s="44" t="s">
        <v>131</v>
      </c>
      <c r="K244" s="45" t="s">
        <v>131</v>
      </c>
      <c r="L244" s="38"/>
      <c r="M244" s="38" t="str">
        <f>VLOOKUP(MaestraLP3[[#This Row],[UMV]],VALIDACIONES!J:L,3,0)</f>
        <v>Caja 500 Unidades</v>
      </c>
      <c r="N244" s="38" t="s">
        <v>45</v>
      </c>
      <c r="O244" s="38" t="s">
        <v>46</v>
      </c>
      <c r="P244" s="54">
        <v>10716.11</v>
      </c>
      <c r="Q244" s="38" t="s">
        <v>62</v>
      </c>
      <c r="R244" s="54">
        <v>5358.0550000000003</v>
      </c>
      <c r="S244" s="56">
        <f>IFERROR((MaestraLP3[[#This Row],[COSTO ]]/MaestraLP3[[#This Row],[COSTO OCT]]-1),0)</f>
        <v>0</v>
      </c>
      <c r="T244" s="55" t="s">
        <v>194</v>
      </c>
      <c r="U244" s="55" t="s">
        <v>194</v>
      </c>
      <c r="V244" s="54">
        <f>+VLOOKUP(MaestraLP3[[#This Row],[-]],'[1]BD MES'!$A:$N,14,0)</f>
        <v>10716.11</v>
      </c>
      <c r="W244" s="54">
        <v>10716.11</v>
      </c>
      <c r="X244" s="56">
        <f>+(MaestraLP3[[#This Row],[COSTO ]]-MaestraLP3[[#This Row],[COSTO OCT AL 27-10]])/MaestraLP3[[#This Row],[COSTO OCT AL 27-10]]</f>
        <v>0</v>
      </c>
      <c r="Y244" s="57" t="str">
        <f>++IF(Q244="HASTA AGOTAR STOCK","HASTA AGOTAR STOCK",IF(MaestraLP3[[#This Row],[PRECIO OCT]]=0,"NO PARA LP",IF(MaestraLP3[[#This Row],[PRECIO OCT]]=0,"INCORPORACIÓN",IF(AA244=0,"MANTIENE",IF(AA244&lt;0,"BAJA",IF(AA244&gt;0,"ALZA",""))))))</f>
        <v>MANTIENE</v>
      </c>
      <c r="Z244" s="54">
        <v>5358.0550000000003</v>
      </c>
      <c r="AA244" s="40">
        <f>IF(Z244=0,"INDICAR PRECIO VTA",Z244-MaestraLP3[[#This Row],[PRECIO OCT]])</f>
        <v>0</v>
      </c>
      <c r="AB244" s="56">
        <f t="shared" si="3"/>
        <v>-1</v>
      </c>
      <c r="AC244" s="58">
        <f>IFERROR(MaestraLP3[[#This Row],[PRECIO]]*MaestraLP3[[#This Row],[%MG UMV]],0)</f>
        <v>-5358.0550000000003</v>
      </c>
      <c r="AD244" s="59">
        <v>1</v>
      </c>
      <c r="AE244" s="54">
        <f>IFERROR(MaestraLP3[[#This Row],[MARGEN UNITARIO]]/MaestraLP3[[#This Row],[Peso Neto UMV (KG)]],0)</f>
        <v>-5358.0550000000003</v>
      </c>
      <c r="AF244" s="38" t="s">
        <v>49</v>
      </c>
      <c r="AG244" s="38">
        <v>1</v>
      </c>
      <c r="AH244" s="56">
        <v>0.4</v>
      </c>
      <c r="AI244" s="56">
        <v>0.4</v>
      </c>
      <c r="AJ244" s="38"/>
      <c r="AK244" s="38" t="s">
        <v>50</v>
      </c>
    </row>
    <row r="245" spans="1:37" x14ac:dyDescent="0.35">
      <c r="A245" s="38" t="s">
        <v>191</v>
      </c>
      <c r="B245" s="38">
        <v>104537800</v>
      </c>
      <c r="C245" s="38" t="str">
        <f>+MaestraLP3[[#This Row],[CÓDIGO]]&amp;MaestraLP3[[#Headers],[-]]&amp;MaestraLP3[[#This Row],[UMV]]</f>
        <v>104537800-V00</v>
      </c>
      <c r="D245" s="45" t="str">
        <f>+MaestraLP3[[#This Row],[CÓDIGO]]&amp;MaestraLP3[[#Headers],[FS00]]</f>
        <v>104537800FS00</v>
      </c>
      <c r="E245" s="38" t="s">
        <v>95</v>
      </c>
      <c r="F245" s="38" t="s">
        <v>114</v>
      </c>
      <c r="G245" s="61" t="s">
        <v>120</v>
      </c>
      <c r="H245" s="61" t="s">
        <v>204</v>
      </c>
      <c r="I245" s="61" t="s">
        <v>425</v>
      </c>
      <c r="J245" s="44" t="s">
        <v>131</v>
      </c>
      <c r="K245" s="45" t="s">
        <v>44</v>
      </c>
      <c r="L245" s="38"/>
      <c r="M245" s="38" t="str">
        <f>VLOOKUP(MaestraLP3[[#This Row],[UMV]],VALIDACIONES!J:L,3,0)</f>
        <v>Caja 500 Unidades</v>
      </c>
      <c r="N245" s="38" t="s">
        <v>45</v>
      </c>
      <c r="O245" s="38" t="s">
        <v>46</v>
      </c>
      <c r="P245" s="54">
        <v>77000</v>
      </c>
      <c r="Q245" s="38" t="s">
        <v>62</v>
      </c>
      <c r="R245" s="54">
        <v>38500</v>
      </c>
      <c r="S245" s="56">
        <f>IFERROR((MaestraLP3[[#This Row],[COSTO ]]/MaestraLP3[[#This Row],[COSTO OCT]]-1),0)</f>
        <v>0</v>
      </c>
      <c r="T245" s="55" t="s">
        <v>194</v>
      </c>
      <c r="U245" s="55" t="s">
        <v>194</v>
      </c>
      <c r="V245" s="54">
        <f>+VLOOKUP(MaestraLP3[[#This Row],[-]],'[1]BD MES'!$A:$N,14,0)</f>
        <v>77000</v>
      </c>
      <c r="W245" s="54">
        <v>77000</v>
      </c>
      <c r="X245" s="56">
        <f>+(MaestraLP3[[#This Row],[COSTO ]]-MaestraLP3[[#This Row],[COSTO OCT AL 27-10]])/MaestraLP3[[#This Row],[COSTO OCT AL 27-10]]</f>
        <v>0</v>
      </c>
      <c r="Y245" s="57" t="str">
        <f>++IF(Q245="HASTA AGOTAR STOCK","HASTA AGOTAR STOCK",IF(MaestraLP3[[#This Row],[PRECIO OCT]]=0,"NO PARA LP",IF(MaestraLP3[[#This Row],[PRECIO OCT]]=0,"INCORPORACIÓN",IF(AA245=0,"MANTIENE",IF(AA245&lt;0,"BAJA",IF(AA245&gt;0,"ALZA",""))))))</f>
        <v>MANTIENE</v>
      </c>
      <c r="Z245" s="54">
        <v>38500</v>
      </c>
      <c r="AA245" s="40">
        <f>IF(Z245=0,"INDICAR PRECIO VTA",Z245-MaestraLP3[[#This Row],[PRECIO OCT]])</f>
        <v>0</v>
      </c>
      <c r="AB245" s="56">
        <f t="shared" si="3"/>
        <v>-1</v>
      </c>
      <c r="AC245" s="58">
        <f>IFERROR(MaestraLP3[[#This Row],[PRECIO]]*MaestraLP3[[#This Row],[%MG UMV]],0)</f>
        <v>-38500</v>
      </c>
      <c r="AD245" s="59">
        <v>10</v>
      </c>
      <c r="AE245" s="54">
        <f>IFERROR(MaestraLP3[[#This Row],[MARGEN UNITARIO]]/MaestraLP3[[#This Row],[Peso Neto UMV (KG)]],0)</f>
        <v>-3850</v>
      </c>
      <c r="AF245" s="38" t="s">
        <v>49</v>
      </c>
      <c r="AG245" s="38">
        <v>1</v>
      </c>
      <c r="AH245" s="56">
        <v>0.4</v>
      </c>
      <c r="AI245" s="56">
        <v>0.4</v>
      </c>
      <c r="AJ245" s="38"/>
      <c r="AK245" s="38" t="s">
        <v>50</v>
      </c>
    </row>
    <row r="246" spans="1:37" x14ac:dyDescent="0.35">
      <c r="A246" s="38" t="s">
        <v>191</v>
      </c>
      <c r="B246" s="38">
        <v>104525140</v>
      </c>
      <c r="C246" s="38" t="str">
        <f>+MaestraLP3[[#This Row],[CÓDIGO]]&amp;MaestraLP3[[#Headers],[-]]&amp;MaestraLP3[[#This Row],[UMV]]</f>
        <v>104525140-UN</v>
      </c>
      <c r="D246" s="45" t="str">
        <f>+MaestraLP3[[#This Row],[CÓDIGO]]&amp;MaestraLP3[[#Headers],[FS00]]</f>
        <v>104525140FS00</v>
      </c>
      <c r="E246" s="38" t="s">
        <v>95</v>
      </c>
      <c r="F246" s="38" t="s">
        <v>114</v>
      </c>
      <c r="G246" s="61" t="s">
        <v>120</v>
      </c>
      <c r="H246" s="61" t="s">
        <v>204</v>
      </c>
      <c r="I246" s="61" t="s">
        <v>426</v>
      </c>
      <c r="J246" s="44" t="s">
        <v>44</v>
      </c>
      <c r="K246" s="45" t="s">
        <v>44</v>
      </c>
      <c r="L246" s="38"/>
      <c r="M246" s="38" t="str">
        <f>VLOOKUP(MaestraLP3[[#This Row],[UMV]],VALIDACIONES!J:L,3,0)</f>
        <v>Unidad</v>
      </c>
      <c r="N246" s="38" t="s">
        <v>45</v>
      </c>
      <c r="O246" s="38" t="s">
        <v>46</v>
      </c>
      <c r="P246" s="54">
        <v>386</v>
      </c>
      <c r="Q246" s="38" t="s">
        <v>62</v>
      </c>
      <c r="R246" s="54">
        <v>193</v>
      </c>
      <c r="S246" s="56">
        <f>IFERROR((MaestraLP3[[#This Row],[COSTO ]]/MaestraLP3[[#This Row],[COSTO OCT]]-1),0)</f>
        <v>0</v>
      </c>
      <c r="T246" s="55" t="s">
        <v>194</v>
      </c>
      <c r="U246" s="55" t="s">
        <v>194</v>
      </c>
      <c r="V246" s="54">
        <f>+VLOOKUP(MaestraLP3[[#This Row],[-]],'[1]BD MES'!$A:$N,14,0)</f>
        <v>386</v>
      </c>
      <c r="W246" s="54">
        <v>386</v>
      </c>
      <c r="X246" s="56">
        <f>+(MaestraLP3[[#This Row],[COSTO ]]-MaestraLP3[[#This Row],[COSTO OCT AL 27-10]])/MaestraLP3[[#This Row],[COSTO OCT AL 27-10]]</f>
        <v>0</v>
      </c>
      <c r="Y246" s="57" t="str">
        <f>++IF(Q246="HASTA AGOTAR STOCK","HASTA AGOTAR STOCK",IF(MaestraLP3[[#This Row],[PRECIO OCT]]=0,"NO PARA LP",IF(MaestraLP3[[#This Row],[PRECIO OCT]]=0,"INCORPORACIÓN",IF(AA246=0,"MANTIENE",IF(AA246&lt;0,"BAJA",IF(AA246&gt;0,"ALZA",""))))))</f>
        <v>MANTIENE</v>
      </c>
      <c r="Z246" s="54">
        <v>193</v>
      </c>
      <c r="AA246" s="40">
        <f>IF(Z246=0,"INDICAR PRECIO VTA",Z246-MaestraLP3[[#This Row],[PRECIO OCT]])</f>
        <v>0</v>
      </c>
      <c r="AB246" s="56">
        <f t="shared" si="3"/>
        <v>-1</v>
      </c>
      <c r="AC246" s="58">
        <f>IFERROR(MaestraLP3[[#This Row],[PRECIO]]*MaestraLP3[[#This Row],[%MG UMV]],0)</f>
        <v>-193</v>
      </c>
      <c r="AD246" s="59">
        <v>0.16</v>
      </c>
      <c r="AE246" s="54">
        <f>IFERROR(MaestraLP3[[#This Row],[MARGEN UNITARIO]]/MaestraLP3[[#This Row],[Peso Neto UMV (KG)]],0)</f>
        <v>-1206.25</v>
      </c>
      <c r="AF246" s="38" t="s">
        <v>49</v>
      </c>
      <c r="AG246" s="38">
        <v>1</v>
      </c>
      <c r="AH246" s="56">
        <v>0.25</v>
      </c>
      <c r="AI246" s="56">
        <v>0.25</v>
      </c>
      <c r="AJ246" s="38"/>
      <c r="AK246" s="38" t="s">
        <v>50</v>
      </c>
    </row>
    <row r="247" spans="1:37" x14ac:dyDescent="0.35">
      <c r="A247" s="38" t="s">
        <v>191</v>
      </c>
      <c r="B247" s="38">
        <v>150001177</v>
      </c>
      <c r="C247" s="38" t="str">
        <f>+MaestraLP3[[#This Row],[CÓDIGO]]&amp;MaestraLP3[[#Headers],[-]]&amp;MaestraLP3[[#This Row],[UMV]]</f>
        <v>150001177-C50</v>
      </c>
      <c r="D247" s="45" t="str">
        <f>+MaestraLP3[[#This Row],[CÓDIGO]]&amp;MaestraLP3[[#Headers],[FS00]]</f>
        <v>150001177FS00</v>
      </c>
      <c r="E247" s="38" t="s">
        <v>95</v>
      </c>
      <c r="F247" s="38" t="s">
        <v>114</v>
      </c>
      <c r="G247" s="61" t="s">
        <v>120</v>
      </c>
      <c r="H247" s="61" t="s">
        <v>204</v>
      </c>
      <c r="I247" s="38" t="s">
        <v>426</v>
      </c>
      <c r="J247" s="44" t="s">
        <v>211</v>
      </c>
      <c r="K247" s="45" t="s">
        <v>44</v>
      </c>
      <c r="L247" s="38"/>
      <c r="M247" s="38" t="str">
        <f>VLOOKUP(MaestraLP3[[#This Row],[UMV]],VALIDACIONES!J:L,3,0)</f>
        <v>Caja 50 Unidades</v>
      </c>
      <c r="N247" s="38" t="s">
        <v>45</v>
      </c>
      <c r="O247" s="38" t="s">
        <v>46</v>
      </c>
      <c r="P247" s="54">
        <v>9190</v>
      </c>
      <c r="Q247" s="38" t="s">
        <v>62</v>
      </c>
      <c r="R247" s="55">
        <v>4625</v>
      </c>
      <c r="S247" s="56">
        <f>IFERROR((MaestraLP3[[#This Row],[COSTO ]]/MaestraLP3[[#This Row],[COSTO OCT]]-1),0)</f>
        <v>0</v>
      </c>
      <c r="T247" s="55" t="s">
        <v>194</v>
      </c>
      <c r="U247" s="55" t="s">
        <v>194</v>
      </c>
      <c r="V247" s="54">
        <f>+VLOOKUP(MaestraLP3[[#This Row],[-]],'[1]BD MES'!$A:$N,14,0)</f>
        <v>9190</v>
      </c>
      <c r="W247" s="54">
        <v>9190</v>
      </c>
      <c r="X247" s="56">
        <f>+(MaestraLP3[[#This Row],[COSTO ]]-MaestraLP3[[#This Row],[COSTO OCT AL 27-10]])/MaestraLP3[[#This Row],[COSTO OCT AL 27-10]]</f>
        <v>0</v>
      </c>
      <c r="Y247" s="57" t="str">
        <f>++IF(Q247="HASTA AGOTAR STOCK","HASTA AGOTAR STOCK",IF(MaestraLP3[[#This Row],[PRECIO OCT]]=0,"NO PARA LP",IF(MaestraLP3[[#This Row],[PRECIO OCT]]=0,"INCORPORACIÓN",IF(AA247=0,"MANTIENE",IF(AA247&lt;0,"BAJA",IF(AA247&gt;0,"ALZA",""))))))</f>
        <v>MANTIENE</v>
      </c>
      <c r="Z247" s="54">
        <v>4625</v>
      </c>
      <c r="AA247" s="40">
        <f>IF(Z247=0,"INDICAR PRECIO VTA",Z247-MaestraLP3[[#This Row],[PRECIO OCT]])</f>
        <v>0</v>
      </c>
      <c r="AB247" s="56">
        <f t="shared" si="3"/>
        <v>-0.98702702702702705</v>
      </c>
      <c r="AC247" s="58">
        <f>IFERROR(MaestraLP3[[#This Row],[PRECIO]]*MaestraLP3[[#This Row],[%MG UMV]],0)</f>
        <v>-4565</v>
      </c>
      <c r="AD247" s="59">
        <v>5</v>
      </c>
      <c r="AE247" s="54">
        <f>IFERROR(MaestraLP3[[#This Row],[MARGEN UNITARIO]]/MaestraLP3[[#This Row],[Peso Neto UMV (KG)]],0)</f>
        <v>-913</v>
      </c>
      <c r="AF247" s="38" t="s">
        <v>49</v>
      </c>
      <c r="AG247" s="38">
        <v>1</v>
      </c>
      <c r="AH247" s="56">
        <v>0.2</v>
      </c>
      <c r="AI247" s="56">
        <v>0.2</v>
      </c>
      <c r="AJ247" s="38"/>
      <c r="AK247" s="38" t="s">
        <v>50</v>
      </c>
    </row>
    <row r="248" spans="1:37" x14ac:dyDescent="0.35">
      <c r="A248" s="38" t="s">
        <v>191</v>
      </c>
      <c r="B248" s="38">
        <v>105201370</v>
      </c>
      <c r="C248" s="38" t="str">
        <f>+MaestraLP3[[#This Row],[CÓDIGO]]&amp;MaestraLP3[[#Headers],[-]]&amp;MaestraLP3[[#This Row],[UMV]]</f>
        <v>105201370-1Q</v>
      </c>
      <c r="D248" s="45" t="str">
        <f>+MaestraLP3[[#This Row],[CÓDIGO]]&amp;MaestraLP3[[#Headers],[FS00]]</f>
        <v>105201370FS00</v>
      </c>
      <c r="E248" s="38" t="s">
        <v>95</v>
      </c>
      <c r="F248" s="38" t="s">
        <v>114</v>
      </c>
      <c r="G248" s="61" t="s">
        <v>120</v>
      </c>
      <c r="H248" s="61" t="s">
        <v>204</v>
      </c>
      <c r="I248" s="38" t="s">
        <v>427</v>
      </c>
      <c r="J248" s="44" t="s">
        <v>128</v>
      </c>
      <c r="K248" s="44" t="s">
        <v>128</v>
      </c>
      <c r="L248" s="38"/>
      <c r="M248" s="38" t="str">
        <f>VLOOKUP(MaestraLP3[[#This Row],[UMV]],VALIDACIONES!J:L,3,0)</f>
        <v>Caja 1000 Unidades</v>
      </c>
      <c r="N248" s="38" t="s">
        <v>45</v>
      </c>
      <c r="O248" s="38" t="s">
        <v>46</v>
      </c>
      <c r="P248" s="54">
        <v>13535</v>
      </c>
      <c r="Q248" s="38" t="s">
        <v>62</v>
      </c>
      <c r="R248" s="55">
        <v>6767.5</v>
      </c>
      <c r="S248" s="56">
        <f>IFERROR((MaestraLP3[[#This Row],[COSTO ]]/MaestraLP3[[#This Row],[COSTO OCT]]-1),0)</f>
        <v>0</v>
      </c>
      <c r="T248" s="55" t="s">
        <v>194</v>
      </c>
      <c r="U248" s="55" t="s">
        <v>194</v>
      </c>
      <c r="V248" s="54">
        <f>+VLOOKUP(MaestraLP3[[#This Row],[-]],'[1]BD MES'!$A:$N,14,0)</f>
        <v>13535</v>
      </c>
      <c r="W248" s="54">
        <v>13535</v>
      </c>
      <c r="X248" s="56">
        <f>+(MaestraLP3[[#This Row],[COSTO ]]-MaestraLP3[[#This Row],[COSTO OCT AL 27-10]])/MaestraLP3[[#This Row],[COSTO OCT AL 27-10]]</f>
        <v>0</v>
      </c>
      <c r="Y248" s="57" t="str">
        <f>++IF(Q248="HASTA AGOTAR STOCK","HASTA AGOTAR STOCK",IF(MaestraLP3[[#This Row],[PRECIO OCT]]=0,"NO PARA LP",IF(MaestraLP3[[#This Row],[PRECIO OCT]]=0,"INCORPORACIÓN",IF(AA248=0,"MANTIENE",IF(AA248&lt;0,"BAJA",IF(AA248&gt;0,"ALZA",""))))))</f>
        <v>MANTIENE</v>
      </c>
      <c r="Z248" s="54">
        <v>6767.5</v>
      </c>
      <c r="AA248" s="40">
        <f>IF(Z248=0,"INDICAR PRECIO VTA",Z248-MaestraLP3[[#This Row],[PRECIO OCT]])</f>
        <v>0</v>
      </c>
      <c r="AB248" s="56">
        <f t="shared" si="3"/>
        <v>-1</v>
      </c>
      <c r="AC248" s="58">
        <f>IFERROR(MaestraLP3[[#This Row],[PRECIO]]*MaestraLP3[[#This Row],[%MG UMV]],0)</f>
        <v>-6767.5</v>
      </c>
      <c r="AD248" s="59">
        <v>1</v>
      </c>
      <c r="AE248" s="54">
        <f>IFERROR(MaestraLP3[[#This Row],[MARGEN UNITARIO]]/MaestraLP3[[#This Row],[Peso Neto UMV (KG)]],0)</f>
        <v>-6767.5</v>
      </c>
      <c r="AF248" s="38" t="s">
        <v>49</v>
      </c>
      <c r="AG248" s="38">
        <v>1</v>
      </c>
      <c r="AH248" s="56">
        <v>0.2</v>
      </c>
      <c r="AI248" s="56">
        <v>0.2</v>
      </c>
      <c r="AJ248" s="38" t="s">
        <v>50</v>
      </c>
      <c r="AK248" s="38" t="s">
        <v>49</v>
      </c>
    </row>
    <row r="249" spans="1:37" x14ac:dyDescent="0.35">
      <c r="A249" s="38" t="s">
        <v>191</v>
      </c>
      <c r="B249" s="38">
        <v>150000674</v>
      </c>
      <c r="C249" s="38" t="str">
        <f>+MaestraLP3[[#This Row],[CÓDIGO]]&amp;MaestraLP3[[#Headers],[-]]&amp;MaestraLP3[[#This Row],[UMV]]</f>
        <v>150000674-C10</v>
      </c>
      <c r="D249" s="45" t="str">
        <f>+MaestraLP3[[#This Row],[CÓDIGO]]&amp;MaestraLP3[[#Headers],[FS00]]</f>
        <v>150000674FS00</v>
      </c>
      <c r="E249" s="38" t="s">
        <v>95</v>
      </c>
      <c r="F249" s="38" t="s">
        <v>114</v>
      </c>
      <c r="G249" s="61" t="s">
        <v>120</v>
      </c>
      <c r="H249" s="61" t="s">
        <v>204</v>
      </c>
      <c r="I249" s="38" t="s">
        <v>428</v>
      </c>
      <c r="J249" s="44" t="s">
        <v>61</v>
      </c>
      <c r="K249" s="45" t="s">
        <v>44</v>
      </c>
      <c r="L249" s="38"/>
      <c r="M249" s="38" t="str">
        <f>VLOOKUP(MaestraLP3[[#This Row],[UMV]],VALIDACIONES!J:L,3,0)</f>
        <v>Caja 10 Unidades</v>
      </c>
      <c r="N249" s="38" t="s">
        <v>45</v>
      </c>
      <c r="O249" s="38" t="s">
        <v>46</v>
      </c>
      <c r="P249" s="54">
        <v>10</v>
      </c>
      <c r="Q249" s="38" t="s">
        <v>62</v>
      </c>
      <c r="R249" s="55">
        <v>2092.5</v>
      </c>
      <c r="S249" s="56">
        <f>IFERROR((MaestraLP3[[#This Row],[COSTO ]]/MaestraLP3[[#This Row],[COSTO OCT]]-1),0)</f>
        <v>0</v>
      </c>
      <c r="T249" s="55" t="s">
        <v>194</v>
      </c>
      <c r="U249" s="55" t="s">
        <v>194</v>
      </c>
      <c r="V249" s="54">
        <f>+VLOOKUP(MaestraLP3[[#This Row],[-]],'[1]BD MES'!$A:$N,14,0)</f>
        <v>10</v>
      </c>
      <c r="W249" s="54">
        <v>10</v>
      </c>
      <c r="X249" s="56">
        <f>+(MaestraLP3[[#This Row],[COSTO ]]-MaestraLP3[[#This Row],[COSTO OCT AL 27-10]])/MaestraLP3[[#This Row],[COSTO OCT AL 27-10]]</f>
        <v>0</v>
      </c>
      <c r="Y249" s="57" t="str">
        <f>++IF(Q249="HASTA AGOTAR STOCK","HASTA AGOTAR STOCK",IF(MaestraLP3[[#This Row],[PRECIO OCT]]=0,"NO PARA LP",IF(MaestraLP3[[#This Row],[PRECIO OCT]]=0,"INCORPORACIÓN",IF(AA249=0,"MANTIENE",IF(AA249&lt;0,"BAJA",IF(AA249&gt;0,"ALZA",""))))))</f>
        <v>MANTIENE</v>
      </c>
      <c r="Z249" s="54">
        <v>2092.5</v>
      </c>
      <c r="AA249" s="40">
        <f>IF(Z249=0,"INDICAR PRECIO VTA",Z249-MaestraLP3[[#This Row],[PRECIO OCT]])</f>
        <v>0</v>
      </c>
      <c r="AB249" s="56">
        <f t="shared" si="3"/>
        <v>0.99522102747909202</v>
      </c>
      <c r="AC249" s="58">
        <f>IFERROR(MaestraLP3[[#This Row],[PRECIO]]*MaestraLP3[[#This Row],[%MG UMV]],0)</f>
        <v>2082.5</v>
      </c>
      <c r="AD249" s="59">
        <v>0.15</v>
      </c>
      <c r="AE249" s="54">
        <f>IFERROR(MaestraLP3[[#This Row],[MARGEN UNITARIO]]/MaestraLP3[[#This Row],[Peso Neto UMV (KG)]],0)</f>
        <v>13883.333333333334</v>
      </c>
      <c r="AF249" s="38" t="s">
        <v>49</v>
      </c>
      <c r="AG249" s="38">
        <v>1</v>
      </c>
      <c r="AH249" s="56">
        <v>0.2</v>
      </c>
      <c r="AI249" s="56">
        <v>0.2</v>
      </c>
      <c r="AJ249" s="38"/>
      <c r="AK249" s="38" t="s">
        <v>50</v>
      </c>
    </row>
    <row r="250" spans="1:37" x14ac:dyDescent="0.35">
      <c r="A250" s="38" t="s">
        <v>191</v>
      </c>
      <c r="B250" s="38">
        <v>104523930</v>
      </c>
      <c r="C250" s="38" t="str">
        <f>+MaestraLP3[[#This Row],[CÓDIGO]]&amp;MaestraLP3[[#Headers],[-]]&amp;MaestraLP3[[#This Row],[UMV]]</f>
        <v>104523930-C24</v>
      </c>
      <c r="D250" s="45" t="str">
        <f>+MaestraLP3[[#This Row],[CÓDIGO]]&amp;MaestraLP3[[#Headers],[FS00]]</f>
        <v>104523930FS00</v>
      </c>
      <c r="E250" s="38" t="s">
        <v>95</v>
      </c>
      <c r="F250" s="38" t="s">
        <v>114</v>
      </c>
      <c r="G250" s="61" t="s">
        <v>120</v>
      </c>
      <c r="H250" s="61" t="s">
        <v>204</v>
      </c>
      <c r="I250" s="38" t="s">
        <v>429</v>
      </c>
      <c r="J250" s="44" t="s">
        <v>288</v>
      </c>
      <c r="K250" s="45" t="s">
        <v>44</v>
      </c>
      <c r="L250" s="38"/>
      <c r="M250" s="38" t="str">
        <f>VLOOKUP(MaestraLP3[[#This Row],[UMV]],VALIDACIONES!J:L,3,0)</f>
        <v>Caja 24 Unidades</v>
      </c>
      <c r="N250" s="38" t="s">
        <v>45</v>
      </c>
      <c r="O250" s="38" t="s">
        <v>46</v>
      </c>
      <c r="P250" s="54">
        <v>35684.879999999997</v>
      </c>
      <c r="Q250" s="38" t="s">
        <v>62</v>
      </c>
      <c r="R250" s="55">
        <v>23883.5</v>
      </c>
      <c r="S250" s="56">
        <f>IFERROR((MaestraLP3[[#This Row],[COSTO ]]/MaestraLP3[[#This Row],[COSTO OCT]]-1),0)</f>
        <v>0</v>
      </c>
      <c r="T250" s="55" t="s">
        <v>194</v>
      </c>
      <c r="U250" s="55" t="s">
        <v>194</v>
      </c>
      <c r="V250" s="54">
        <f>+VLOOKUP(MaestraLP3[[#This Row],[-]],'[1]BD MES'!$A:$N,14,0)</f>
        <v>35684.879999999997</v>
      </c>
      <c r="W250" s="54">
        <v>35684.879999999997</v>
      </c>
      <c r="X250" s="56">
        <f>+(MaestraLP3[[#This Row],[COSTO ]]-MaestraLP3[[#This Row],[COSTO OCT AL 27-10]])/MaestraLP3[[#This Row],[COSTO OCT AL 27-10]]</f>
        <v>0</v>
      </c>
      <c r="Y250" s="57" t="str">
        <f>++IF(Q250="HASTA AGOTAR STOCK","HASTA AGOTAR STOCK",IF(MaestraLP3[[#This Row],[PRECIO OCT]]=0,"NO PARA LP",IF(MaestraLP3[[#This Row],[PRECIO OCT]]=0,"INCORPORACIÓN",IF(AA250=0,"MANTIENE",IF(AA250&lt;0,"BAJA",IF(AA250&gt;0,"ALZA",""))))))</f>
        <v>MANTIENE</v>
      </c>
      <c r="Z250" s="54">
        <v>23883.5</v>
      </c>
      <c r="AA250" s="40">
        <f>IF(Z250=0,"INDICAR PRECIO VTA",Z250-MaestraLP3[[#This Row],[PRECIO OCT]])</f>
        <v>0</v>
      </c>
      <c r="AB250" s="56">
        <f t="shared" si="3"/>
        <v>-0.494122720706764</v>
      </c>
      <c r="AC250" s="58">
        <f>IFERROR(MaestraLP3[[#This Row],[PRECIO]]*MaestraLP3[[#This Row],[%MG UMV]],0)</f>
        <v>-11801.379999999997</v>
      </c>
      <c r="AD250" s="59">
        <v>2.8559999999999999</v>
      </c>
      <c r="AE250" s="54">
        <f>IFERROR(MaestraLP3[[#This Row],[MARGEN UNITARIO]]/MaestraLP3[[#This Row],[Peso Neto UMV (KG)]],0)</f>
        <v>-4132.1358543417364</v>
      </c>
      <c r="AF250" s="38" t="s">
        <v>49</v>
      </c>
      <c r="AG250" s="38">
        <v>1</v>
      </c>
      <c r="AH250" s="56">
        <v>0.2</v>
      </c>
      <c r="AI250" s="56">
        <v>0.2</v>
      </c>
      <c r="AJ250" s="38"/>
      <c r="AK250" s="38" t="s">
        <v>50</v>
      </c>
    </row>
    <row r="251" spans="1:37" x14ac:dyDescent="0.35">
      <c r="A251" s="38" t="s">
        <v>191</v>
      </c>
      <c r="B251" s="38">
        <v>104529810</v>
      </c>
      <c r="C251" s="38" t="str">
        <f>+MaestraLP3[[#This Row],[CÓDIGO]]&amp;MaestraLP3[[#Headers],[-]]&amp;MaestraLP3[[#This Row],[UMV]]</f>
        <v>104529810-UN</v>
      </c>
      <c r="D251" s="45" t="str">
        <f>+MaestraLP3[[#This Row],[CÓDIGO]]&amp;MaestraLP3[[#Headers],[FS00]]</f>
        <v>104529810FS00</v>
      </c>
      <c r="E251" s="38" t="s">
        <v>95</v>
      </c>
      <c r="F251" s="38" t="s">
        <v>114</v>
      </c>
      <c r="G251" s="61" t="s">
        <v>120</v>
      </c>
      <c r="H251" s="61" t="s">
        <v>204</v>
      </c>
      <c r="I251" s="61" t="s">
        <v>430</v>
      </c>
      <c r="J251" s="44" t="s">
        <v>44</v>
      </c>
      <c r="K251" s="45" t="s">
        <v>44</v>
      </c>
      <c r="L251" s="38"/>
      <c r="M251" s="38" t="str">
        <f>VLOOKUP(MaestraLP3[[#This Row],[UMV]],VALIDACIONES!J:L,3,0)</f>
        <v>Unidad</v>
      </c>
      <c r="N251" s="38" t="s">
        <v>45</v>
      </c>
      <c r="O251" s="38" t="s">
        <v>46</v>
      </c>
      <c r="P251" s="54">
        <v>1659</v>
      </c>
      <c r="Q251" s="38" t="s">
        <v>62</v>
      </c>
      <c r="R251" s="54">
        <v>829.5</v>
      </c>
      <c r="S251" s="56">
        <f>IFERROR((MaestraLP3[[#This Row],[COSTO ]]/MaestraLP3[[#This Row],[COSTO OCT]]-1),0)</f>
        <v>0</v>
      </c>
      <c r="T251" s="55" t="s">
        <v>194</v>
      </c>
      <c r="U251" s="55" t="s">
        <v>194</v>
      </c>
      <c r="V251" s="54">
        <f>+VLOOKUP(MaestraLP3[[#This Row],[-]],'[1]BD MES'!$A:$N,14,0)</f>
        <v>1659</v>
      </c>
      <c r="W251" s="54">
        <v>1659</v>
      </c>
      <c r="X251" s="56">
        <f>+(MaestraLP3[[#This Row],[COSTO ]]-MaestraLP3[[#This Row],[COSTO OCT AL 27-10]])/MaestraLP3[[#This Row],[COSTO OCT AL 27-10]]</f>
        <v>0</v>
      </c>
      <c r="Y251" s="57" t="str">
        <f>++IF(Q251="HASTA AGOTAR STOCK","HASTA AGOTAR STOCK",IF(MaestraLP3[[#This Row],[PRECIO OCT]]=0,"NO PARA LP",IF(MaestraLP3[[#This Row],[PRECIO OCT]]=0,"INCORPORACIÓN",IF(AA251=0,"MANTIENE",IF(AA251&lt;0,"BAJA",IF(AA251&gt;0,"ALZA",""))))))</f>
        <v>MANTIENE</v>
      </c>
      <c r="Z251" s="54">
        <v>829.5</v>
      </c>
      <c r="AA251" s="40">
        <f>IF(Z251=0,"INDICAR PRECIO VTA",Z251-MaestraLP3[[#This Row],[PRECIO OCT]])</f>
        <v>0</v>
      </c>
      <c r="AB251" s="56">
        <f t="shared" si="3"/>
        <v>-1</v>
      </c>
      <c r="AC251" s="58">
        <f>IFERROR(MaestraLP3[[#This Row],[PRECIO]]*MaestraLP3[[#This Row],[%MG UMV]],0)</f>
        <v>-829.5</v>
      </c>
      <c r="AD251" s="59">
        <v>0.08</v>
      </c>
      <c r="AE251" s="54">
        <f>IFERROR(MaestraLP3[[#This Row],[MARGEN UNITARIO]]/MaestraLP3[[#This Row],[Peso Neto UMV (KG)]],0)</f>
        <v>-10368.75</v>
      </c>
      <c r="AF251" s="38" t="s">
        <v>50</v>
      </c>
      <c r="AG251" s="38">
        <v>1</v>
      </c>
      <c r="AH251" s="56">
        <v>0.25</v>
      </c>
      <c r="AI251" s="56">
        <v>0.25</v>
      </c>
      <c r="AJ251" s="38"/>
      <c r="AK251" s="38" t="s">
        <v>50</v>
      </c>
    </row>
    <row r="252" spans="1:37" x14ac:dyDescent="0.35">
      <c r="A252" s="38" t="s">
        <v>191</v>
      </c>
      <c r="B252" s="38">
        <v>104531450</v>
      </c>
      <c r="C252" s="38" t="str">
        <f>+MaestraLP3[[#This Row],[CÓDIGO]]&amp;MaestraLP3[[#Headers],[-]]&amp;MaestraLP3[[#This Row],[UMV]]</f>
        <v>104531450-UN</v>
      </c>
      <c r="D252" s="45" t="str">
        <f>+MaestraLP3[[#This Row],[CÓDIGO]]&amp;MaestraLP3[[#Headers],[FS00]]</f>
        <v>104531450FS00</v>
      </c>
      <c r="E252" s="38" t="s">
        <v>95</v>
      </c>
      <c r="F252" s="38" t="s">
        <v>114</v>
      </c>
      <c r="G252" s="61" t="s">
        <v>120</v>
      </c>
      <c r="H252" s="61" t="s">
        <v>204</v>
      </c>
      <c r="I252" s="61" t="s">
        <v>431</v>
      </c>
      <c r="J252" s="44" t="s">
        <v>44</v>
      </c>
      <c r="K252" s="45" t="s">
        <v>44</v>
      </c>
      <c r="L252" s="38"/>
      <c r="M252" s="38" t="str">
        <f>VLOOKUP(MaestraLP3[[#This Row],[UMV]],VALIDACIONES!J:L,3,0)</f>
        <v>Unidad</v>
      </c>
      <c r="N252" s="38" t="s">
        <v>45</v>
      </c>
      <c r="O252" s="38" t="s">
        <v>46</v>
      </c>
      <c r="P252" s="54">
        <v>1700</v>
      </c>
      <c r="Q252" s="38" t="s">
        <v>62</v>
      </c>
      <c r="R252" s="54">
        <v>850</v>
      </c>
      <c r="S252" s="56">
        <f>IFERROR((MaestraLP3[[#This Row],[COSTO ]]/MaestraLP3[[#This Row],[COSTO OCT]]-1),0)</f>
        <v>0</v>
      </c>
      <c r="T252" s="55" t="s">
        <v>194</v>
      </c>
      <c r="U252" s="55" t="s">
        <v>194</v>
      </c>
      <c r="V252" s="54">
        <f>+VLOOKUP(MaestraLP3[[#This Row],[-]],'[1]BD MES'!$A:$N,14,0)</f>
        <v>1700</v>
      </c>
      <c r="W252" s="54">
        <v>1700</v>
      </c>
      <c r="X252" s="56">
        <f>+(MaestraLP3[[#This Row],[COSTO ]]-MaestraLP3[[#This Row],[COSTO OCT AL 27-10]])/MaestraLP3[[#This Row],[COSTO OCT AL 27-10]]</f>
        <v>0</v>
      </c>
      <c r="Y252" s="57" t="str">
        <f>++IF(Q252="HASTA AGOTAR STOCK","HASTA AGOTAR STOCK",IF(MaestraLP3[[#This Row],[PRECIO OCT]]=0,"NO PARA LP",IF(MaestraLP3[[#This Row],[PRECIO OCT]]=0,"INCORPORACIÓN",IF(AA252=0,"MANTIENE",IF(AA252&lt;0,"BAJA",IF(AA252&gt;0,"ALZA",""))))))</f>
        <v>MANTIENE</v>
      </c>
      <c r="Z252" s="54">
        <v>850</v>
      </c>
      <c r="AA252" s="40">
        <f>IF(Z252=0,"INDICAR PRECIO VTA",Z252-MaestraLP3[[#This Row],[PRECIO OCT]])</f>
        <v>0</v>
      </c>
      <c r="AB252" s="56">
        <f t="shared" si="3"/>
        <v>-1</v>
      </c>
      <c r="AC252" s="58">
        <f>IFERROR(MaestraLP3[[#This Row],[PRECIO]]*MaestraLP3[[#This Row],[%MG UMV]],0)</f>
        <v>-850</v>
      </c>
      <c r="AD252" s="59">
        <v>0.08</v>
      </c>
      <c r="AE252" s="54">
        <f>IFERROR(MaestraLP3[[#This Row],[MARGEN UNITARIO]]/MaestraLP3[[#This Row],[Peso Neto UMV (KG)]],0)</f>
        <v>-10625</v>
      </c>
      <c r="AF252" s="38" t="s">
        <v>50</v>
      </c>
      <c r="AG252" s="38">
        <v>1</v>
      </c>
      <c r="AH252" s="56">
        <v>0.4</v>
      </c>
      <c r="AI252" s="56">
        <v>0.4</v>
      </c>
      <c r="AJ252" s="38"/>
      <c r="AK252" s="38" t="s">
        <v>50</v>
      </c>
    </row>
    <row r="253" spans="1:37" x14ac:dyDescent="0.35">
      <c r="A253" s="38" t="s">
        <v>191</v>
      </c>
      <c r="B253" s="38">
        <v>150000304</v>
      </c>
      <c r="C253" s="38" t="str">
        <f>+MaestraLP3[[#This Row],[CÓDIGO]]&amp;MaestraLP3[[#Headers],[-]]&amp;MaestraLP3[[#This Row],[UMV]]</f>
        <v>150000304-C50</v>
      </c>
      <c r="D253" s="45" t="str">
        <f>+MaestraLP3[[#This Row],[CÓDIGO]]&amp;MaestraLP3[[#Headers],[FS00]]</f>
        <v>150000304FS00</v>
      </c>
      <c r="E253" s="38" t="s">
        <v>95</v>
      </c>
      <c r="F253" s="38" t="s">
        <v>114</v>
      </c>
      <c r="G253" s="61" t="s">
        <v>120</v>
      </c>
      <c r="H253" s="61" t="s">
        <v>204</v>
      </c>
      <c r="I253" s="61" t="s">
        <v>432</v>
      </c>
      <c r="J253" s="44" t="s">
        <v>211</v>
      </c>
      <c r="K253" s="45" t="s">
        <v>44</v>
      </c>
      <c r="L253" s="38"/>
      <c r="M253" s="38" t="str">
        <f>VLOOKUP(MaestraLP3[[#This Row],[UMV]],VALIDACIONES!J:L,3,0)</f>
        <v>Caja 50 Unidades</v>
      </c>
      <c r="N253" s="38" t="s">
        <v>45</v>
      </c>
      <c r="O253" s="38" t="s">
        <v>46</v>
      </c>
      <c r="P253" s="54">
        <v>50682.5</v>
      </c>
      <c r="Q253" s="38" t="s">
        <v>62</v>
      </c>
      <c r="R253" s="54">
        <v>25341.25</v>
      </c>
      <c r="S253" s="56">
        <f>IFERROR((MaestraLP3[[#This Row],[COSTO ]]/MaestraLP3[[#This Row],[COSTO OCT]]-1),0)</f>
        <v>0</v>
      </c>
      <c r="T253" s="55" t="s">
        <v>194</v>
      </c>
      <c r="U253" s="55" t="s">
        <v>194</v>
      </c>
      <c r="V253" s="54">
        <f>+VLOOKUP(MaestraLP3[[#This Row],[-]],'[1]BD MES'!$A:$N,14,0)</f>
        <v>50682.5</v>
      </c>
      <c r="W253" s="54">
        <v>50682.5</v>
      </c>
      <c r="X253" s="56">
        <f>+(MaestraLP3[[#This Row],[COSTO ]]-MaestraLP3[[#This Row],[COSTO OCT AL 27-10]])/MaestraLP3[[#This Row],[COSTO OCT AL 27-10]]</f>
        <v>0</v>
      </c>
      <c r="Y253" s="57" t="str">
        <f>++IF(Q253="HASTA AGOTAR STOCK","HASTA AGOTAR STOCK",IF(MaestraLP3[[#This Row],[PRECIO OCT]]=0,"NO PARA LP",IF(MaestraLP3[[#This Row],[PRECIO OCT]]=0,"INCORPORACIÓN",IF(AA253=0,"MANTIENE",IF(AA253&lt;0,"BAJA",IF(AA253&gt;0,"ALZA",""))))))</f>
        <v>MANTIENE</v>
      </c>
      <c r="Z253" s="54">
        <v>25341.25</v>
      </c>
      <c r="AA253" s="40">
        <f>IF(Z253=0,"INDICAR PRECIO VTA",Z253-MaestraLP3[[#This Row],[PRECIO OCT]])</f>
        <v>0</v>
      </c>
      <c r="AB253" s="56">
        <f t="shared" si="3"/>
        <v>-1</v>
      </c>
      <c r="AC253" s="58">
        <f>IFERROR(MaestraLP3[[#This Row],[PRECIO]]*MaestraLP3[[#This Row],[%MG UMV]],0)</f>
        <v>-25341.25</v>
      </c>
      <c r="AD253" s="59">
        <v>4.5</v>
      </c>
      <c r="AE253" s="54">
        <f>IFERROR(MaestraLP3[[#This Row],[MARGEN UNITARIO]]/MaestraLP3[[#This Row],[Peso Neto UMV (KG)]],0)</f>
        <v>-5631.3888888888887</v>
      </c>
      <c r="AF253" s="38" t="s">
        <v>50</v>
      </c>
      <c r="AG253" s="38">
        <v>1</v>
      </c>
      <c r="AH253" s="56">
        <v>0.25</v>
      </c>
      <c r="AI253" s="56">
        <v>0.25</v>
      </c>
      <c r="AJ253" s="38"/>
      <c r="AK253" s="38" t="s">
        <v>50</v>
      </c>
    </row>
    <row r="254" spans="1:37" x14ac:dyDescent="0.35">
      <c r="A254" s="38" t="s">
        <v>191</v>
      </c>
      <c r="B254" s="38">
        <v>105201800</v>
      </c>
      <c r="C254" s="38" t="str">
        <f>+MaestraLP3[[#This Row],[CÓDIGO]]&amp;MaestraLP3[[#Headers],[-]]&amp;MaestraLP3[[#This Row],[UMV]]</f>
        <v>105201800-C04</v>
      </c>
      <c r="D254" s="45" t="str">
        <f>+MaestraLP3[[#This Row],[CÓDIGO]]&amp;MaestraLP3[[#Headers],[FS00]]</f>
        <v>105201800FS00</v>
      </c>
      <c r="E254" s="38" t="s">
        <v>95</v>
      </c>
      <c r="F254" s="38" t="s">
        <v>114</v>
      </c>
      <c r="G254" s="38" t="s">
        <v>120</v>
      </c>
      <c r="H254" s="38" t="s">
        <v>204</v>
      </c>
      <c r="I254" s="38" t="s">
        <v>433</v>
      </c>
      <c r="J254" s="44" t="s">
        <v>209</v>
      </c>
      <c r="K254" s="45" t="s">
        <v>44</v>
      </c>
      <c r="L254" s="38"/>
      <c r="M254" s="38" t="str">
        <f>VLOOKUP(MaestraLP3[[#This Row],[UMV]],VALIDACIONES!J:L,3,0)</f>
        <v>Caja 4 Unidades</v>
      </c>
      <c r="N254" s="38" t="s">
        <v>45</v>
      </c>
      <c r="O254" s="38" t="s">
        <v>72</v>
      </c>
      <c r="P254" s="54"/>
      <c r="Q254" s="38" t="s">
        <v>73</v>
      </c>
      <c r="R254" s="55">
        <v>0</v>
      </c>
      <c r="S254" s="56">
        <f>IFERROR((MaestraLP3[[#This Row],[COSTO ]]/MaestraLP3[[#This Row],[COSTO OCT]]-1),0)</f>
        <v>0</v>
      </c>
      <c r="T254" s="55" t="s">
        <v>194</v>
      </c>
      <c r="U254" s="55" t="s">
        <v>194</v>
      </c>
      <c r="V254" s="54" t="e">
        <f>+VLOOKUP(MaestraLP3[[#This Row],[-]],'[1]BD MES'!$A:$N,14,0)</f>
        <v>#N/A</v>
      </c>
      <c r="W254" s="54">
        <v>20480</v>
      </c>
      <c r="X254" s="56" t="e">
        <f>+(MaestraLP3[[#This Row],[COSTO ]]-MaestraLP3[[#This Row],[COSTO OCT AL 27-10]])/MaestraLP3[[#This Row],[COSTO OCT AL 27-10]]</f>
        <v>#N/A</v>
      </c>
      <c r="Y254" s="57" t="str">
        <f>++IF(Q254="HASTA AGOTAR STOCK","HASTA AGOTAR STOCK",IF(MaestraLP3[[#This Row],[PRECIO OCT]]=0,"NO PARA LP",IF(MaestraLP3[[#This Row],[PRECIO OCT]]=0,"INCORPORACIÓN",IF(AA254=0,"MANTIENE",IF(AA254&lt;0,"BAJA",IF(AA254&gt;0,"ALZA",""))))))</f>
        <v>NO PARA LP</v>
      </c>
      <c r="Z254" s="54">
        <v>22000</v>
      </c>
      <c r="AA254" s="40">
        <f>IF(Z254=0,"INDICAR PRECIO VTA",Z254-MaestraLP3[[#This Row],[PRECIO OCT]])</f>
        <v>22000</v>
      </c>
      <c r="AB254" s="56">
        <f t="shared" si="3"/>
        <v>6.9090909090909092E-2</v>
      </c>
      <c r="AC254" s="58">
        <f>IFERROR(MaestraLP3[[#This Row],[PRECIO]]*MaestraLP3[[#This Row],[%MG UMV]],0)</f>
        <v>1520</v>
      </c>
      <c r="AD254" s="59">
        <v>1</v>
      </c>
      <c r="AE254" s="54">
        <f>IFERROR(MaestraLP3[[#This Row],[MARGEN UNITARIO]]/MaestraLP3[[#This Row],[Peso Neto UMV (KG)]],0)</f>
        <v>1520</v>
      </c>
      <c r="AF254" s="38" t="s">
        <v>49</v>
      </c>
      <c r="AG254" s="38">
        <v>1</v>
      </c>
      <c r="AH254" s="56">
        <v>9.9999999999998701E-4</v>
      </c>
      <c r="AI254" s="56">
        <v>9.9999999999998701E-4</v>
      </c>
      <c r="AJ254" s="38"/>
      <c r="AK254" s="38" t="s">
        <v>49</v>
      </c>
    </row>
    <row r="255" spans="1:37" x14ac:dyDescent="0.35">
      <c r="A255" s="38" t="s">
        <v>191</v>
      </c>
      <c r="B255" s="38">
        <v>105010750</v>
      </c>
      <c r="C255" s="38" t="str">
        <f>+MaestraLP3[[#This Row],[CÓDIGO]]&amp;MaestraLP3[[#Headers],[-]]&amp;MaestraLP3[[#This Row],[UMV]]</f>
        <v>105010750-1Q</v>
      </c>
      <c r="D255" s="45" t="str">
        <f>+MaestraLP3[[#This Row],[CÓDIGO]]&amp;MaestraLP3[[#Headers],[FS00]]</f>
        <v>105010750FS00</v>
      </c>
      <c r="E255" s="38" t="s">
        <v>95</v>
      </c>
      <c r="F255" s="38" t="s">
        <v>114</v>
      </c>
      <c r="G255" s="61" t="s">
        <v>120</v>
      </c>
      <c r="H255" s="61" t="s">
        <v>204</v>
      </c>
      <c r="I255" s="61" t="s">
        <v>434</v>
      </c>
      <c r="J255" s="44" t="s">
        <v>128</v>
      </c>
      <c r="K255" s="45" t="s">
        <v>128</v>
      </c>
      <c r="L255" s="38"/>
      <c r="M255" s="38" t="str">
        <f>VLOOKUP(MaestraLP3[[#This Row],[UMV]],VALIDACIONES!J:L,3,0)</f>
        <v>Caja 1000 Unidades</v>
      </c>
      <c r="N255" s="38" t="s">
        <v>45</v>
      </c>
      <c r="O255" s="38" t="s">
        <v>46</v>
      </c>
      <c r="P255" s="54">
        <v>15155.18</v>
      </c>
      <c r="Q255" s="38" t="s">
        <v>62</v>
      </c>
      <c r="R255" s="54">
        <v>7577.59</v>
      </c>
      <c r="S255" s="56">
        <f>IFERROR((MaestraLP3[[#This Row],[COSTO ]]/MaestraLP3[[#This Row],[COSTO OCT]]-1),0)</f>
        <v>0</v>
      </c>
      <c r="T255" s="55" t="s">
        <v>194</v>
      </c>
      <c r="U255" s="55" t="s">
        <v>194</v>
      </c>
      <c r="V255" s="54">
        <f>+VLOOKUP(MaestraLP3[[#This Row],[-]],'[1]BD MES'!$A:$N,14,0)</f>
        <v>15155.18</v>
      </c>
      <c r="W255" s="54">
        <v>15155.18</v>
      </c>
      <c r="X255" s="56">
        <f>+(MaestraLP3[[#This Row],[COSTO ]]-MaestraLP3[[#This Row],[COSTO OCT AL 27-10]])/MaestraLP3[[#This Row],[COSTO OCT AL 27-10]]</f>
        <v>0</v>
      </c>
      <c r="Y255" s="57" t="str">
        <f>++IF(Q255="HASTA AGOTAR STOCK","HASTA AGOTAR STOCK",IF(MaestraLP3[[#This Row],[PRECIO OCT]]=0,"NO PARA LP",IF(MaestraLP3[[#This Row],[PRECIO OCT]]=0,"INCORPORACIÓN",IF(AA255=0,"MANTIENE",IF(AA255&lt;0,"BAJA",IF(AA255&gt;0,"ALZA",""))))))</f>
        <v>MANTIENE</v>
      </c>
      <c r="Z255" s="54">
        <v>7577.59</v>
      </c>
      <c r="AA255" s="40">
        <f>IF(Z255=0,"INDICAR PRECIO VTA",Z255-MaestraLP3[[#This Row],[PRECIO OCT]])</f>
        <v>0</v>
      </c>
      <c r="AB255" s="56">
        <f t="shared" si="3"/>
        <v>-1</v>
      </c>
      <c r="AC255" s="58">
        <f>IFERROR(MaestraLP3[[#This Row],[PRECIO]]*MaestraLP3[[#This Row],[%MG UMV]],0)</f>
        <v>-7577.59</v>
      </c>
      <c r="AD255" s="59">
        <v>10</v>
      </c>
      <c r="AE255" s="54">
        <f>IFERROR(MaestraLP3[[#This Row],[MARGEN UNITARIO]]/MaestraLP3[[#This Row],[Peso Neto UMV (KG)]],0)</f>
        <v>-757.75900000000001</v>
      </c>
      <c r="AF255" s="38" t="s">
        <v>49</v>
      </c>
      <c r="AG255" s="38">
        <v>1</v>
      </c>
      <c r="AH255" s="56">
        <v>0.4</v>
      </c>
      <c r="AI255" s="56">
        <v>0.4</v>
      </c>
      <c r="AJ255" s="38"/>
      <c r="AK255" s="38" t="s">
        <v>50</v>
      </c>
    </row>
    <row r="256" spans="1:37" x14ac:dyDescent="0.35">
      <c r="A256" s="38" t="s">
        <v>191</v>
      </c>
      <c r="B256" s="38">
        <v>104524220</v>
      </c>
      <c r="C256" s="38" t="str">
        <f>+MaestraLP3[[#This Row],[CÓDIGO]]&amp;MaestraLP3[[#Headers],[-]]&amp;MaestraLP3[[#This Row],[UMV]]</f>
        <v>104524220-C10</v>
      </c>
      <c r="D256" s="45" t="str">
        <f>+MaestraLP3[[#This Row],[CÓDIGO]]&amp;MaestraLP3[[#Headers],[FS00]]</f>
        <v>104524220FS00</v>
      </c>
      <c r="E256" s="38" t="s">
        <v>95</v>
      </c>
      <c r="F256" s="38" t="s">
        <v>114</v>
      </c>
      <c r="G256" s="61" t="s">
        <v>120</v>
      </c>
      <c r="H256" s="61" t="s">
        <v>204</v>
      </c>
      <c r="I256" s="38" t="s">
        <v>435</v>
      </c>
      <c r="J256" s="44" t="s">
        <v>61</v>
      </c>
      <c r="K256" s="45" t="s">
        <v>44</v>
      </c>
      <c r="L256" s="38"/>
      <c r="M256" s="38" t="str">
        <f>VLOOKUP(MaestraLP3[[#This Row],[UMV]],VALIDACIONES!J:L,3,0)</f>
        <v>Caja 10 Unidades</v>
      </c>
      <c r="N256" s="38" t="s">
        <v>45</v>
      </c>
      <c r="O256" s="38" t="s">
        <v>46</v>
      </c>
      <c r="P256" s="54">
        <v>14900</v>
      </c>
      <c r="Q256" s="38" t="s">
        <v>58</v>
      </c>
      <c r="R256" s="55">
        <v>7450</v>
      </c>
      <c r="S256" s="56">
        <f>IFERROR((MaestraLP3[[#This Row],[COSTO ]]/MaestraLP3[[#This Row],[COSTO OCT]]-1),0)</f>
        <v>0</v>
      </c>
      <c r="T256" s="55" t="s">
        <v>194</v>
      </c>
      <c r="U256" s="55" t="s">
        <v>194</v>
      </c>
      <c r="V256" s="54">
        <f>+VLOOKUP(MaestraLP3[[#This Row],[-]],'[1]BD MES'!$A:$N,14,0)</f>
        <v>14900</v>
      </c>
      <c r="W256" s="54">
        <v>14900</v>
      </c>
      <c r="X256" s="56">
        <f>+(MaestraLP3[[#This Row],[COSTO ]]-MaestraLP3[[#This Row],[COSTO OCT AL 27-10]])/MaestraLP3[[#This Row],[COSTO OCT AL 27-10]]</f>
        <v>0</v>
      </c>
      <c r="Y256" s="57" t="str">
        <f>++IF(Q256="HASTA AGOTAR STOCK","HASTA AGOTAR STOCK",IF(MaestraLP3[[#This Row],[PRECIO OCT]]=0,"NO PARA LP",IF(MaestraLP3[[#This Row],[PRECIO OCT]]=0,"INCORPORACIÓN",IF(AA256=0,"MANTIENE",IF(AA256&lt;0,"BAJA",IF(AA256&gt;0,"ALZA",""))))))</f>
        <v>MANTIENE</v>
      </c>
      <c r="Z256" s="54">
        <v>7450</v>
      </c>
      <c r="AA256" s="40">
        <f>IF(Z256=0,"INDICAR PRECIO VTA",Z256-MaestraLP3[[#This Row],[PRECIO OCT]])</f>
        <v>0</v>
      </c>
      <c r="AB256" s="56">
        <f t="shared" si="3"/>
        <v>-1</v>
      </c>
      <c r="AC256" s="58">
        <f>IFERROR(MaestraLP3[[#This Row],[PRECIO]]*MaestraLP3[[#This Row],[%MG UMV]],0)</f>
        <v>-7450</v>
      </c>
      <c r="AD256" s="59">
        <v>10</v>
      </c>
      <c r="AE256" s="54">
        <f>IFERROR(MaestraLP3[[#This Row],[MARGEN UNITARIO]]/MaestraLP3[[#This Row],[Peso Neto UMV (KG)]],0)</f>
        <v>-745</v>
      </c>
      <c r="AF256" s="38" t="s">
        <v>49</v>
      </c>
      <c r="AG256" s="38">
        <v>1</v>
      </c>
      <c r="AH256" s="56">
        <v>0.2</v>
      </c>
      <c r="AI256" s="56">
        <v>0.2</v>
      </c>
      <c r="AJ256" s="38"/>
      <c r="AK256" s="38" t="s">
        <v>50</v>
      </c>
    </row>
    <row r="257" spans="1:37" x14ac:dyDescent="0.35">
      <c r="A257" s="38" t="s">
        <v>191</v>
      </c>
      <c r="B257" s="38">
        <v>104523090</v>
      </c>
      <c r="C257" s="38" t="str">
        <f>+MaestraLP3[[#This Row],[CÓDIGO]]&amp;MaestraLP3[[#Headers],[-]]&amp;MaestraLP3[[#This Row],[UMV]]</f>
        <v>104523090-C10</v>
      </c>
      <c r="D257" s="45" t="str">
        <f>+MaestraLP3[[#This Row],[CÓDIGO]]&amp;MaestraLP3[[#Headers],[FS00]]</f>
        <v>104523090FS00</v>
      </c>
      <c r="E257" s="38" t="s">
        <v>95</v>
      </c>
      <c r="F257" s="38" t="s">
        <v>114</v>
      </c>
      <c r="G257" s="61" t="s">
        <v>120</v>
      </c>
      <c r="H257" s="61" t="s">
        <v>204</v>
      </c>
      <c r="I257" s="38" t="s">
        <v>435</v>
      </c>
      <c r="J257" s="44" t="s">
        <v>61</v>
      </c>
      <c r="K257" s="45" t="s">
        <v>44</v>
      </c>
      <c r="L257" s="38"/>
      <c r="M257" s="38" t="str">
        <f>VLOOKUP(MaestraLP3[[#This Row],[UMV]],VALIDACIONES!J:L,3,0)</f>
        <v>Caja 10 Unidades</v>
      </c>
      <c r="N257" s="38" t="s">
        <v>45</v>
      </c>
      <c r="O257" s="38" t="s">
        <v>46</v>
      </c>
      <c r="P257" s="54">
        <v>20000</v>
      </c>
      <c r="Q257" s="38" t="s">
        <v>58</v>
      </c>
      <c r="R257" s="55">
        <v>10000</v>
      </c>
      <c r="S257" s="56">
        <f>IFERROR((MaestraLP3[[#This Row],[COSTO ]]/MaestraLP3[[#This Row],[COSTO OCT]]-1),0)</f>
        <v>0</v>
      </c>
      <c r="T257" s="55" t="s">
        <v>194</v>
      </c>
      <c r="U257" s="55" t="s">
        <v>194</v>
      </c>
      <c r="V257" s="54">
        <f>+VLOOKUP(MaestraLP3[[#This Row],[-]],'[1]BD MES'!$A:$N,14,0)</f>
        <v>20000</v>
      </c>
      <c r="W257" s="54">
        <v>20000</v>
      </c>
      <c r="X257" s="56">
        <f>+(MaestraLP3[[#This Row],[COSTO ]]-MaestraLP3[[#This Row],[COSTO OCT AL 27-10]])/MaestraLP3[[#This Row],[COSTO OCT AL 27-10]]</f>
        <v>0</v>
      </c>
      <c r="Y257" s="57" t="str">
        <f>++IF(Q257="HASTA AGOTAR STOCK","HASTA AGOTAR STOCK",IF(MaestraLP3[[#This Row],[PRECIO OCT]]=0,"NO PARA LP",IF(MaestraLP3[[#This Row],[PRECIO OCT]]=0,"INCORPORACIÓN",IF(AA257=0,"MANTIENE",IF(AA257&lt;0,"BAJA",IF(AA257&gt;0,"ALZA",""))))))</f>
        <v>MANTIENE</v>
      </c>
      <c r="Z257" s="54">
        <v>10000</v>
      </c>
      <c r="AA257" s="40">
        <f>IF(Z257=0,"INDICAR PRECIO VTA",Z257-MaestraLP3[[#This Row],[PRECIO OCT]])</f>
        <v>0</v>
      </c>
      <c r="AB257" s="56">
        <f t="shared" si="3"/>
        <v>-1</v>
      </c>
      <c r="AC257" s="58">
        <f>IFERROR(MaestraLP3[[#This Row],[PRECIO]]*MaestraLP3[[#This Row],[%MG UMV]],0)</f>
        <v>-10000</v>
      </c>
      <c r="AD257" s="59">
        <v>10</v>
      </c>
      <c r="AE257" s="54">
        <f>IFERROR(MaestraLP3[[#This Row],[MARGEN UNITARIO]]/MaestraLP3[[#This Row],[Peso Neto UMV (KG)]],0)</f>
        <v>-1000</v>
      </c>
      <c r="AF257" s="38" t="s">
        <v>49</v>
      </c>
      <c r="AG257" s="38">
        <v>1</v>
      </c>
      <c r="AH257" s="56">
        <v>0.2</v>
      </c>
      <c r="AI257" s="56">
        <v>0.2</v>
      </c>
      <c r="AJ257" s="38"/>
      <c r="AK257" s="38" t="s">
        <v>50</v>
      </c>
    </row>
    <row r="258" spans="1:37" x14ac:dyDescent="0.35">
      <c r="A258" s="38" t="s">
        <v>191</v>
      </c>
      <c r="B258" s="38">
        <v>104538880</v>
      </c>
      <c r="C258" s="38" t="str">
        <f>+MaestraLP3[[#This Row],[CÓDIGO]]&amp;MaestraLP3[[#Headers],[-]]&amp;MaestraLP3[[#This Row],[UMV]]</f>
        <v>104538880-5Q</v>
      </c>
      <c r="D258" s="45" t="str">
        <f>+MaestraLP3[[#This Row],[CÓDIGO]]&amp;MaestraLP3[[#Headers],[FS00]]</f>
        <v>104538880FS00</v>
      </c>
      <c r="E258" s="38" t="s">
        <v>95</v>
      </c>
      <c r="F258" s="38" t="s">
        <v>114</v>
      </c>
      <c r="G258" s="61" t="s">
        <v>120</v>
      </c>
      <c r="H258" s="61" t="s">
        <v>204</v>
      </c>
      <c r="I258" s="61" t="s">
        <v>436</v>
      </c>
      <c r="J258" s="44" t="s">
        <v>437</v>
      </c>
      <c r="K258" s="45" t="s">
        <v>128</v>
      </c>
      <c r="L258" s="38"/>
      <c r="M258" s="38" t="str">
        <f>VLOOKUP(MaestraLP3[[#This Row],[UMV]],VALIDACIONES!J:L,3,0)</f>
        <v>Caja 5000 Unidades</v>
      </c>
      <c r="N258" s="38" t="s">
        <v>45</v>
      </c>
      <c r="O258" s="38" t="s">
        <v>46</v>
      </c>
      <c r="P258" s="54">
        <v>9655</v>
      </c>
      <c r="Q258" s="38" t="s">
        <v>62</v>
      </c>
      <c r="R258" s="54">
        <v>4827.5</v>
      </c>
      <c r="S258" s="56">
        <f>IFERROR((MaestraLP3[[#This Row],[COSTO ]]/MaestraLP3[[#This Row],[COSTO OCT]]-1),0)</f>
        <v>0</v>
      </c>
      <c r="T258" s="55" t="s">
        <v>194</v>
      </c>
      <c r="U258" s="55" t="s">
        <v>194</v>
      </c>
      <c r="V258" s="54">
        <f>+VLOOKUP(MaestraLP3[[#This Row],[-]],'[1]BD MES'!$A:$N,14,0)</f>
        <v>9655</v>
      </c>
      <c r="W258" s="54">
        <v>9655</v>
      </c>
      <c r="X258" s="56">
        <f>+(MaestraLP3[[#This Row],[COSTO ]]-MaestraLP3[[#This Row],[COSTO OCT AL 27-10]])/MaestraLP3[[#This Row],[COSTO OCT AL 27-10]]</f>
        <v>0</v>
      </c>
      <c r="Y258" s="57" t="str">
        <f>++IF(Q258="HASTA AGOTAR STOCK","HASTA AGOTAR STOCK",IF(MaestraLP3[[#This Row],[PRECIO OCT]]=0,"NO PARA LP",IF(MaestraLP3[[#This Row],[PRECIO OCT]]=0,"INCORPORACIÓN",IF(AA258=0,"MANTIENE",IF(AA258&lt;0,"BAJA",IF(AA258&gt;0,"ALZA",""))))))</f>
        <v>MANTIENE</v>
      </c>
      <c r="Z258" s="54">
        <v>4827.5</v>
      </c>
      <c r="AA258" s="40">
        <f>IF(Z258=0,"INDICAR PRECIO VTA",Z258-MaestraLP3[[#This Row],[PRECIO OCT]])</f>
        <v>0</v>
      </c>
      <c r="AB258" s="56">
        <f t="shared" si="3"/>
        <v>-1</v>
      </c>
      <c r="AC258" s="58">
        <f>IFERROR(MaestraLP3[[#This Row],[PRECIO]]*MaestraLP3[[#This Row],[%MG UMV]],0)</f>
        <v>-4827.5</v>
      </c>
      <c r="AD258" s="59">
        <v>2.75</v>
      </c>
      <c r="AE258" s="54">
        <f>IFERROR(MaestraLP3[[#This Row],[MARGEN UNITARIO]]/MaestraLP3[[#This Row],[Peso Neto UMV (KG)]],0)</f>
        <v>-1755.4545454545455</v>
      </c>
      <c r="AF258" s="38" t="s">
        <v>49</v>
      </c>
      <c r="AG258" s="38">
        <v>1</v>
      </c>
      <c r="AH258" s="56">
        <v>0.4</v>
      </c>
      <c r="AI258" s="56">
        <v>0.4</v>
      </c>
      <c r="AJ258" s="38"/>
      <c r="AK258" s="38" t="s">
        <v>50</v>
      </c>
    </row>
    <row r="259" spans="1:37" x14ac:dyDescent="0.35">
      <c r="A259" s="38" t="s">
        <v>191</v>
      </c>
      <c r="B259" s="38">
        <v>150000649</v>
      </c>
      <c r="C259" s="38" t="str">
        <f>+MaestraLP3[[#This Row],[CÓDIGO]]&amp;MaestraLP3[[#Headers],[-]]&amp;MaestraLP3[[#This Row],[UMV]]</f>
        <v>150000649-C01</v>
      </c>
      <c r="D259" s="45" t="str">
        <f>+MaestraLP3[[#This Row],[CÓDIGO]]&amp;MaestraLP3[[#Headers],[FS00]]</f>
        <v>150000649FS00</v>
      </c>
      <c r="E259" s="38" t="s">
        <v>95</v>
      </c>
      <c r="F259" s="38" t="s">
        <v>114</v>
      </c>
      <c r="G259" s="61" t="s">
        <v>120</v>
      </c>
      <c r="H259" s="61" t="s">
        <v>204</v>
      </c>
      <c r="I259" s="38" t="s">
        <v>438</v>
      </c>
      <c r="J259" s="45" t="s">
        <v>439</v>
      </c>
      <c r="K259" s="45" t="s">
        <v>44</v>
      </c>
      <c r="L259" s="38"/>
      <c r="M259" s="38" t="str">
        <f>VLOOKUP(MaestraLP3[[#This Row],[UMV]],VALIDACIONES!J:L,3,0)</f>
        <v>Caja 1 Unidad</v>
      </c>
      <c r="N259" s="38" t="s">
        <v>45</v>
      </c>
      <c r="O259" s="38" t="s">
        <v>46</v>
      </c>
      <c r="P259" s="54">
        <v>8301.17</v>
      </c>
      <c r="Q259" s="38" t="s">
        <v>62</v>
      </c>
      <c r="R259" s="55">
        <v>3595</v>
      </c>
      <c r="S259" s="56">
        <f>IFERROR((MaestraLP3[[#This Row],[COSTO ]]/MaestraLP3[[#This Row],[COSTO OCT]]-1),0)</f>
        <v>0</v>
      </c>
      <c r="T259" s="55" t="s">
        <v>194</v>
      </c>
      <c r="U259" s="55" t="s">
        <v>194</v>
      </c>
      <c r="V259" s="54">
        <f>+VLOOKUP(MaestraLP3[[#This Row],[-]],'[1]BD MES'!$A:$N,14,0)</f>
        <v>8301.17</v>
      </c>
      <c r="W259" s="54">
        <v>8301.17</v>
      </c>
      <c r="X259" s="56">
        <f>+(MaestraLP3[[#This Row],[COSTO ]]-MaestraLP3[[#This Row],[COSTO OCT AL 27-10]])/MaestraLP3[[#This Row],[COSTO OCT AL 27-10]]</f>
        <v>0</v>
      </c>
      <c r="Y259" s="57" t="str">
        <f>++IF(Q259="HASTA AGOTAR STOCK","HASTA AGOTAR STOCK",IF(MaestraLP3[[#This Row],[PRECIO OCT]]=0,"NO PARA LP",IF(MaestraLP3[[#This Row],[PRECIO OCT]]=0,"INCORPORACIÓN",IF(AA259=0,"MANTIENE",IF(AA259&lt;0,"BAJA",IF(AA259&gt;0,"ALZA",""))))))</f>
        <v>MANTIENE</v>
      </c>
      <c r="Z259" s="54">
        <v>3595</v>
      </c>
      <c r="AA259" s="40">
        <f>IF(Z259=0,"INDICAR PRECIO VTA",Z259-MaestraLP3[[#This Row],[PRECIO OCT]])</f>
        <v>0</v>
      </c>
      <c r="AB259" s="56">
        <f t="shared" ref="AB259:AB322" si="4">+IFERROR((Z259-W259)/Z259,"-")</f>
        <v>-1.309087621696801</v>
      </c>
      <c r="AC259" s="58">
        <f>IFERROR(MaestraLP3[[#This Row],[PRECIO]]*MaestraLP3[[#This Row],[%MG UMV]],0)</f>
        <v>-4706.17</v>
      </c>
      <c r="AD259" s="59">
        <v>1</v>
      </c>
      <c r="AE259" s="54">
        <f>IFERROR(MaestraLP3[[#This Row],[MARGEN UNITARIO]]/MaestraLP3[[#This Row],[Peso Neto UMV (KG)]],0)</f>
        <v>-4706.17</v>
      </c>
      <c r="AF259" s="38" t="s">
        <v>49</v>
      </c>
      <c r="AG259" s="38">
        <v>1</v>
      </c>
      <c r="AH259" s="56">
        <v>0.2</v>
      </c>
      <c r="AI259" s="56">
        <v>0.2</v>
      </c>
      <c r="AJ259" s="38"/>
      <c r="AK259" s="38" t="s">
        <v>50</v>
      </c>
    </row>
    <row r="260" spans="1:37" x14ac:dyDescent="0.35">
      <c r="A260" s="38" t="s">
        <v>191</v>
      </c>
      <c r="B260" s="38">
        <v>104527680</v>
      </c>
      <c r="C260" s="38" t="str">
        <f>+MaestraLP3[[#This Row],[CÓDIGO]]&amp;MaestraLP3[[#Headers],[-]]&amp;MaestraLP3[[#This Row],[UMV]]</f>
        <v>104527680-Y00</v>
      </c>
      <c r="D260" s="45" t="str">
        <f>+MaestraLP3[[#This Row],[CÓDIGO]]&amp;MaestraLP3[[#Headers],[FS00]]</f>
        <v>104527680FS00</v>
      </c>
      <c r="E260" s="38" t="s">
        <v>95</v>
      </c>
      <c r="F260" s="38" t="s">
        <v>114</v>
      </c>
      <c r="G260" s="61" t="s">
        <v>120</v>
      </c>
      <c r="H260" s="61" t="s">
        <v>204</v>
      </c>
      <c r="I260" s="61" t="s">
        <v>440</v>
      </c>
      <c r="J260" s="44" t="s">
        <v>441</v>
      </c>
      <c r="K260" s="45" t="s">
        <v>44</v>
      </c>
      <c r="L260" s="38"/>
      <c r="M260" s="38" t="str">
        <f>VLOOKUP(MaestraLP3[[#This Row],[UMV]],VALIDACIONES!J:L,3,0)</f>
        <v>Caja 200 Unidades</v>
      </c>
      <c r="N260" s="38" t="s">
        <v>45</v>
      </c>
      <c r="O260" s="38" t="s">
        <v>46</v>
      </c>
      <c r="P260" s="54">
        <v>6000</v>
      </c>
      <c r="Q260" s="38" t="s">
        <v>62</v>
      </c>
      <c r="R260" s="54">
        <v>3000</v>
      </c>
      <c r="S260" s="56">
        <f>IFERROR((MaestraLP3[[#This Row],[COSTO ]]/MaestraLP3[[#This Row],[COSTO OCT]]-1),0)</f>
        <v>0</v>
      </c>
      <c r="T260" s="55" t="s">
        <v>194</v>
      </c>
      <c r="U260" s="55" t="s">
        <v>194</v>
      </c>
      <c r="V260" s="54">
        <f>+VLOOKUP(MaestraLP3[[#This Row],[-]],'[1]BD MES'!$A:$N,14,0)</f>
        <v>6000</v>
      </c>
      <c r="W260" s="54">
        <v>6000</v>
      </c>
      <c r="X260" s="56">
        <f>+(MaestraLP3[[#This Row],[COSTO ]]-MaestraLP3[[#This Row],[COSTO OCT AL 27-10]])/MaestraLP3[[#This Row],[COSTO OCT AL 27-10]]</f>
        <v>0</v>
      </c>
      <c r="Y260" s="57" t="str">
        <f>++IF(Q260="HASTA AGOTAR STOCK","HASTA AGOTAR STOCK",IF(MaestraLP3[[#This Row],[PRECIO OCT]]=0,"NO PARA LP",IF(MaestraLP3[[#This Row],[PRECIO OCT]]=0,"INCORPORACIÓN",IF(AA260=0,"MANTIENE",IF(AA260&lt;0,"BAJA",IF(AA260&gt;0,"ALZA",""))))))</f>
        <v>MANTIENE</v>
      </c>
      <c r="Z260" s="54">
        <v>3000</v>
      </c>
      <c r="AA260" s="40">
        <f>IF(Z260=0,"INDICAR PRECIO VTA",Z260-MaestraLP3[[#This Row],[PRECIO OCT]])</f>
        <v>0</v>
      </c>
      <c r="AB260" s="56">
        <f t="shared" si="4"/>
        <v>-1</v>
      </c>
      <c r="AC260" s="58">
        <f>IFERROR(MaestraLP3[[#This Row],[PRECIO]]*MaestraLP3[[#This Row],[%MG UMV]],0)</f>
        <v>-3000</v>
      </c>
      <c r="AD260" s="59">
        <v>2</v>
      </c>
      <c r="AE260" s="54">
        <f>IFERROR(MaestraLP3[[#This Row],[MARGEN UNITARIO]]/MaestraLP3[[#This Row],[Peso Neto UMV (KG)]],0)</f>
        <v>-1500</v>
      </c>
      <c r="AF260" s="38" t="s">
        <v>49</v>
      </c>
      <c r="AG260" s="38">
        <v>1</v>
      </c>
      <c r="AH260" s="56">
        <v>0.25</v>
      </c>
      <c r="AI260" s="56">
        <v>0.25</v>
      </c>
      <c r="AJ260" s="38"/>
      <c r="AK260" s="38" t="s">
        <v>50</v>
      </c>
    </row>
    <row r="261" spans="1:37" x14ac:dyDescent="0.35">
      <c r="A261" s="38" t="s">
        <v>191</v>
      </c>
      <c r="B261" s="38">
        <v>104521690</v>
      </c>
      <c r="C261" s="38" t="str">
        <f>+MaestraLP3[[#This Row],[CÓDIGO]]&amp;MaestraLP3[[#Headers],[-]]&amp;MaestraLP3[[#This Row],[UMV]]</f>
        <v>104521690-1Q</v>
      </c>
      <c r="D261" s="45" t="str">
        <f>+MaestraLP3[[#This Row],[CÓDIGO]]&amp;MaestraLP3[[#Headers],[FS00]]</f>
        <v>104521690FS00</v>
      </c>
      <c r="E261" s="38" t="s">
        <v>95</v>
      </c>
      <c r="F261" s="38" t="s">
        <v>114</v>
      </c>
      <c r="G261" s="61" t="s">
        <v>120</v>
      </c>
      <c r="H261" s="61" t="s">
        <v>204</v>
      </c>
      <c r="I261" s="61" t="s">
        <v>442</v>
      </c>
      <c r="J261" s="44" t="s">
        <v>128</v>
      </c>
      <c r="K261" s="45" t="s">
        <v>44</v>
      </c>
      <c r="L261" s="38"/>
      <c r="M261" s="38" t="str">
        <f>VLOOKUP(MaestraLP3[[#This Row],[UMV]],VALIDACIONES!J:L,3,0)</f>
        <v>Caja 1000 Unidades</v>
      </c>
      <c r="N261" s="38" t="s">
        <v>45</v>
      </c>
      <c r="O261" s="38" t="s">
        <v>46</v>
      </c>
      <c r="P261" s="54">
        <v>13920</v>
      </c>
      <c r="Q261" s="38" t="s">
        <v>62</v>
      </c>
      <c r="R261" s="54">
        <v>6960</v>
      </c>
      <c r="S261" s="56">
        <f>IFERROR((MaestraLP3[[#This Row],[COSTO ]]/MaestraLP3[[#This Row],[COSTO OCT]]-1),0)</f>
        <v>0</v>
      </c>
      <c r="T261" s="55" t="s">
        <v>194</v>
      </c>
      <c r="U261" s="55" t="s">
        <v>194</v>
      </c>
      <c r="V261" s="54">
        <f>+VLOOKUP(MaestraLP3[[#This Row],[-]],'[1]BD MES'!$A:$N,14,0)</f>
        <v>13920</v>
      </c>
      <c r="W261" s="54">
        <v>13920</v>
      </c>
      <c r="X261" s="56">
        <f>+(MaestraLP3[[#This Row],[COSTO ]]-MaestraLP3[[#This Row],[COSTO OCT AL 27-10]])/MaestraLP3[[#This Row],[COSTO OCT AL 27-10]]</f>
        <v>0</v>
      </c>
      <c r="Y261" s="57" t="str">
        <f>++IF(Q261="HASTA AGOTAR STOCK","HASTA AGOTAR STOCK",IF(MaestraLP3[[#This Row],[PRECIO OCT]]=0,"NO PARA LP",IF(MaestraLP3[[#This Row],[PRECIO OCT]]=0,"INCORPORACIÓN",IF(AA261=0,"MANTIENE",IF(AA261&lt;0,"BAJA",IF(AA261&gt;0,"ALZA",""))))))</f>
        <v>MANTIENE</v>
      </c>
      <c r="Z261" s="54">
        <v>6960</v>
      </c>
      <c r="AA261" s="40">
        <f>IF(Z261=0,"INDICAR PRECIO VTA",Z261-MaestraLP3[[#This Row],[PRECIO OCT]])</f>
        <v>0</v>
      </c>
      <c r="AB261" s="56">
        <f t="shared" si="4"/>
        <v>-1</v>
      </c>
      <c r="AC261" s="58">
        <f>IFERROR(MaestraLP3[[#This Row],[PRECIO]]*MaestraLP3[[#This Row],[%MG UMV]],0)</f>
        <v>-6960</v>
      </c>
      <c r="AD261" s="59">
        <v>2</v>
      </c>
      <c r="AE261" s="54">
        <f>IFERROR(MaestraLP3[[#This Row],[MARGEN UNITARIO]]/MaestraLP3[[#This Row],[Peso Neto UMV (KG)]],0)</f>
        <v>-3480</v>
      </c>
      <c r="AF261" s="38" t="s">
        <v>49</v>
      </c>
      <c r="AG261" s="38">
        <v>1</v>
      </c>
      <c r="AH261" s="56">
        <v>0.4</v>
      </c>
      <c r="AI261" s="56">
        <v>0.4</v>
      </c>
      <c r="AJ261" s="38"/>
      <c r="AK261" s="38" t="s">
        <v>50</v>
      </c>
    </row>
    <row r="262" spans="1:37" x14ac:dyDescent="0.35">
      <c r="A262" s="38" t="s">
        <v>191</v>
      </c>
      <c r="B262" s="38">
        <v>50723037</v>
      </c>
      <c r="C262" s="38" t="str">
        <f>+MaestraLP3[[#This Row],[CÓDIGO]]&amp;MaestraLP3[[#Headers],[-]]&amp;MaestraLP3[[#This Row],[UMV]]</f>
        <v>50723037-1Q</v>
      </c>
      <c r="D262" s="45" t="str">
        <f>+MaestraLP3[[#This Row],[CÓDIGO]]&amp;MaestraLP3[[#Headers],[FS00]]</f>
        <v>50723037FS00</v>
      </c>
      <c r="E262" s="38" t="s">
        <v>95</v>
      </c>
      <c r="F262" s="38" t="s">
        <v>114</v>
      </c>
      <c r="G262" s="38" t="s">
        <v>120</v>
      </c>
      <c r="H262" s="38" t="s">
        <v>204</v>
      </c>
      <c r="I262" s="38" t="s">
        <v>443</v>
      </c>
      <c r="J262" s="44" t="s">
        <v>128</v>
      </c>
      <c r="K262" s="45" t="s">
        <v>128</v>
      </c>
      <c r="L262" s="38"/>
      <c r="M262" s="38" t="str">
        <f>VLOOKUP(MaestraLP3[[#This Row],[UMV]],VALIDACIONES!J:L,3,0)</f>
        <v>Caja 1000 Unidades</v>
      </c>
      <c r="N262" s="38" t="s">
        <v>45</v>
      </c>
      <c r="O262" s="38" t="s">
        <v>46</v>
      </c>
      <c r="P262" s="54"/>
      <c r="Q262" s="38" t="s">
        <v>73</v>
      </c>
      <c r="R262" s="55">
        <v>0</v>
      </c>
      <c r="S262" s="56">
        <f>IFERROR((MaestraLP3[[#This Row],[COSTO ]]/MaestraLP3[[#This Row],[COSTO OCT]]-1),0)</f>
        <v>0</v>
      </c>
      <c r="T262" s="55" t="s">
        <v>194</v>
      </c>
      <c r="U262" s="55" t="s">
        <v>194</v>
      </c>
      <c r="V262" s="54" t="e">
        <f>+VLOOKUP(MaestraLP3[[#This Row],[-]],'[1]BD MES'!$A:$N,14,0)</f>
        <v>#N/A</v>
      </c>
      <c r="W262" s="54">
        <v>14232</v>
      </c>
      <c r="X262" s="56" t="e">
        <f>+(MaestraLP3[[#This Row],[COSTO ]]-MaestraLP3[[#This Row],[COSTO OCT AL 27-10]])/MaestraLP3[[#This Row],[COSTO OCT AL 27-10]]</f>
        <v>#N/A</v>
      </c>
      <c r="Y262" s="57" t="str">
        <f>++IF(Q262="HASTA AGOTAR STOCK","HASTA AGOTAR STOCK",IF(MaestraLP3[[#This Row],[PRECIO OCT]]=0,"NO PARA LP",IF(MaestraLP3[[#This Row],[PRECIO OCT]]=0,"INCORPORACIÓN",IF(AA262=0,"MANTIENE",IF(AA262&lt;0,"BAJA",IF(AA262&gt;0,"ALZA",""))))))</f>
        <v>NO PARA LP</v>
      </c>
      <c r="Z262" s="54">
        <v>16000</v>
      </c>
      <c r="AA262" s="40">
        <f>IF(Z262=0,"INDICAR PRECIO VTA",Z262-MaestraLP3[[#This Row],[PRECIO OCT]])</f>
        <v>16000</v>
      </c>
      <c r="AB262" s="56">
        <f t="shared" si="4"/>
        <v>0.1105</v>
      </c>
      <c r="AC262" s="58">
        <f>IFERROR(MaestraLP3[[#This Row],[PRECIO]]*MaestraLP3[[#This Row],[%MG UMV]],0)</f>
        <v>1768</v>
      </c>
      <c r="AD262" s="59">
        <v>4.2</v>
      </c>
      <c r="AE262" s="54">
        <f>IFERROR(MaestraLP3[[#This Row],[MARGEN UNITARIO]]/MaestraLP3[[#This Row],[Peso Neto UMV (KG)]],0)</f>
        <v>420.95238095238091</v>
      </c>
      <c r="AF262" s="38" t="s">
        <v>49</v>
      </c>
      <c r="AG262" s="38">
        <v>1</v>
      </c>
      <c r="AH262" s="56">
        <v>0</v>
      </c>
      <c r="AI262" s="56">
        <v>0</v>
      </c>
      <c r="AJ262" s="38"/>
      <c r="AK262" s="38" t="s">
        <v>49</v>
      </c>
    </row>
    <row r="263" spans="1:37" x14ac:dyDescent="0.35">
      <c r="A263" s="38" t="s">
        <v>191</v>
      </c>
      <c r="B263" s="38">
        <v>150000972</v>
      </c>
      <c r="C263" s="38" t="str">
        <f>+MaestraLP3[[#This Row],[CÓDIGO]]&amp;MaestraLP3[[#Headers],[-]]&amp;MaestraLP3[[#This Row],[UMV]]</f>
        <v>150000972-CJ</v>
      </c>
      <c r="D263" s="45" t="str">
        <f>+MaestraLP3[[#This Row],[CÓDIGO]]&amp;MaestraLP3[[#Headers],[FS00]]</f>
        <v>150000972FS00</v>
      </c>
      <c r="E263" s="38" t="s">
        <v>95</v>
      </c>
      <c r="F263" s="38" t="s">
        <v>114</v>
      </c>
      <c r="G263" s="61" t="s">
        <v>120</v>
      </c>
      <c r="H263" s="61" t="s">
        <v>204</v>
      </c>
      <c r="I263" s="38" t="s">
        <v>444</v>
      </c>
      <c r="J263" s="44" t="s">
        <v>77</v>
      </c>
      <c r="K263" s="44" t="s">
        <v>77</v>
      </c>
      <c r="L263" s="38"/>
      <c r="M263" s="38" t="str">
        <f>VLOOKUP(MaestraLP3[[#This Row],[UMV]],VALIDACIONES!J:L,3,0)</f>
        <v>Caja</v>
      </c>
      <c r="N263" s="38" t="s">
        <v>45</v>
      </c>
      <c r="O263" s="38" t="s">
        <v>46</v>
      </c>
      <c r="P263" s="54">
        <v>19078.939999999999</v>
      </c>
      <c r="Q263" s="38" t="s">
        <v>62</v>
      </c>
      <c r="R263" s="55">
        <v>9539.5</v>
      </c>
      <c r="S263" s="56">
        <f>IFERROR((MaestraLP3[[#This Row],[COSTO ]]/MaestraLP3[[#This Row],[COSTO OCT]]-1),0)</f>
        <v>0</v>
      </c>
      <c r="T263" s="55" t="s">
        <v>194</v>
      </c>
      <c r="U263" s="55" t="s">
        <v>194</v>
      </c>
      <c r="V263" s="54">
        <f>+VLOOKUP(MaestraLP3[[#This Row],[-]],'[1]BD MES'!$A:$N,14,0)</f>
        <v>19078.939999999999</v>
      </c>
      <c r="W263" s="54">
        <v>19078.939999999999</v>
      </c>
      <c r="X263" s="56">
        <f>+(MaestraLP3[[#This Row],[COSTO ]]-MaestraLP3[[#This Row],[COSTO OCT AL 27-10]])/MaestraLP3[[#This Row],[COSTO OCT AL 27-10]]</f>
        <v>0</v>
      </c>
      <c r="Y263" s="57" t="str">
        <f>++IF(Q263="HASTA AGOTAR STOCK","HASTA AGOTAR STOCK",IF(MaestraLP3[[#This Row],[PRECIO OCT]]=0,"NO PARA LP",IF(MaestraLP3[[#This Row],[PRECIO OCT]]=0,"INCORPORACIÓN",IF(AA263=0,"MANTIENE",IF(AA263&lt;0,"BAJA",IF(AA263&gt;0,"ALZA",""))))))</f>
        <v>MANTIENE</v>
      </c>
      <c r="Z263" s="54">
        <v>9539.5</v>
      </c>
      <c r="AA263" s="40">
        <f>IF(Z263=0,"INDICAR PRECIO VTA",Z263-MaestraLP3[[#This Row],[PRECIO OCT]])</f>
        <v>0</v>
      </c>
      <c r="AB263" s="56">
        <f t="shared" si="4"/>
        <v>-0.99999371036217821</v>
      </c>
      <c r="AC263" s="58">
        <f>IFERROR(MaestraLP3[[#This Row],[PRECIO]]*MaestraLP3[[#This Row],[%MG UMV]],0)</f>
        <v>-9539.4399999999987</v>
      </c>
      <c r="AD263" s="59">
        <v>3.7</v>
      </c>
      <c r="AE263" s="54">
        <f>IFERROR(MaestraLP3[[#This Row],[MARGEN UNITARIO]]/MaestraLP3[[#This Row],[Peso Neto UMV (KG)]],0)</f>
        <v>-2578.2270270270265</v>
      </c>
      <c r="AF263" s="38" t="s">
        <v>49</v>
      </c>
      <c r="AG263" s="38">
        <v>1</v>
      </c>
      <c r="AH263" s="56">
        <v>0.2</v>
      </c>
      <c r="AI263" s="56">
        <v>0.2</v>
      </c>
      <c r="AJ263" s="38"/>
      <c r="AK263" s="38" t="s">
        <v>50</v>
      </c>
    </row>
    <row r="264" spans="1:37" x14ac:dyDescent="0.35">
      <c r="A264" s="38" t="s">
        <v>191</v>
      </c>
      <c r="B264" s="38">
        <v>104524600</v>
      </c>
      <c r="C264" s="38" t="str">
        <f>+MaestraLP3[[#This Row],[CÓDIGO]]&amp;MaestraLP3[[#Headers],[-]]&amp;MaestraLP3[[#This Row],[UMV]]</f>
        <v>104524600-1Q</v>
      </c>
      <c r="D264" s="45" t="str">
        <f>+MaestraLP3[[#This Row],[CÓDIGO]]&amp;MaestraLP3[[#Headers],[FS00]]</f>
        <v>104524600FS00</v>
      </c>
      <c r="E264" s="38" t="s">
        <v>95</v>
      </c>
      <c r="F264" s="38" t="s">
        <v>114</v>
      </c>
      <c r="G264" s="61" t="s">
        <v>120</v>
      </c>
      <c r="H264" s="61" t="s">
        <v>204</v>
      </c>
      <c r="I264" s="61" t="s">
        <v>445</v>
      </c>
      <c r="J264" s="44" t="s">
        <v>128</v>
      </c>
      <c r="K264" s="45" t="s">
        <v>44</v>
      </c>
      <c r="L264" s="38"/>
      <c r="M264" s="38" t="str">
        <f>VLOOKUP(MaestraLP3[[#This Row],[UMV]],VALIDACIONES!J:L,3,0)</f>
        <v>Caja 1000 Unidades</v>
      </c>
      <c r="N264" s="38" t="s">
        <v>45</v>
      </c>
      <c r="O264" s="38" t="s">
        <v>46</v>
      </c>
      <c r="P264" s="54">
        <v>27810</v>
      </c>
      <c r="Q264" s="38" t="s">
        <v>62</v>
      </c>
      <c r="R264" s="54">
        <v>13905</v>
      </c>
      <c r="S264" s="56">
        <f>IFERROR((MaestraLP3[[#This Row],[COSTO ]]/MaestraLP3[[#This Row],[COSTO OCT]]-1),0)</f>
        <v>0</v>
      </c>
      <c r="T264" s="55" t="s">
        <v>194</v>
      </c>
      <c r="U264" s="55" t="s">
        <v>194</v>
      </c>
      <c r="V264" s="54">
        <f>+VLOOKUP(MaestraLP3[[#This Row],[-]],'[1]BD MES'!$A:$N,14,0)</f>
        <v>27810</v>
      </c>
      <c r="W264" s="54">
        <v>27810</v>
      </c>
      <c r="X264" s="56">
        <f>+(MaestraLP3[[#This Row],[COSTO ]]-MaestraLP3[[#This Row],[COSTO OCT AL 27-10]])/MaestraLP3[[#This Row],[COSTO OCT AL 27-10]]</f>
        <v>0</v>
      </c>
      <c r="Y264" s="57" t="str">
        <f>++IF(Q264="HASTA AGOTAR STOCK","HASTA AGOTAR STOCK",IF(MaestraLP3[[#This Row],[PRECIO OCT]]=0,"NO PARA LP",IF(MaestraLP3[[#This Row],[PRECIO OCT]]=0,"INCORPORACIÓN",IF(AA264=0,"MANTIENE",IF(AA264&lt;0,"BAJA",IF(AA264&gt;0,"ALZA",""))))))</f>
        <v>MANTIENE</v>
      </c>
      <c r="Z264" s="54">
        <v>13905</v>
      </c>
      <c r="AA264" s="40">
        <f>IF(Z264=0,"INDICAR PRECIO VTA",Z264-MaestraLP3[[#This Row],[PRECIO OCT]])</f>
        <v>0</v>
      </c>
      <c r="AB264" s="56">
        <f t="shared" si="4"/>
        <v>-1</v>
      </c>
      <c r="AC264" s="58">
        <f>IFERROR(MaestraLP3[[#This Row],[PRECIO]]*MaestraLP3[[#This Row],[%MG UMV]],0)</f>
        <v>-13905</v>
      </c>
      <c r="AD264" s="59">
        <v>10</v>
      </c>
      <c r="AE264" s="54">
        <f>IFERROR(MaestraLP3[[#This Row],[MARGEN UNITARIO]]/MaestraLP3[[#This Row],[Peso Neto UMV (KG)]],0)</f>
        <v>-1390.5</v>
      </c>
      <c r="AF264" s="38" t="s">
        <v>49</v>
      </c>
      <c r="AG264" s="38">
        <v>1</v>
      </c>
      <c r="AH264" s="56">
        <v>0.4</v>
      </c>
      <c r="AI264" s="56">
        <v>0.4</v>
      </c>
      <c r="AJ264" s="38"/>
      <c r="AK264" s="38" t="s">
        <v>50</v>
      </c>
    </row>
    <row r="265" spans="1:37" x14ac:dyDescent="0.35">
      <c r="A265" s="38" t="s">
        <v>191</v>
      </c>
      <c r="B265" s="38">
        <v>104524610</v>
      </c>
      <c r="C265" s="38" t="str">
        <f>+MaestraLP3[[#This Row],[CÓDIGO]]&amp;MaestraLP3[[#Headers],[-]]&amp;MaestraLP3[[#This Row],[UMV]]</f>
        <v>104524610-1Q</v>
      </c>
      <c r="D265" s="45" t="str">
        <f>+MaestraLP3[[#This Row],[CÓDIGO]]&amp;MaestraLP3[[#Headers],[FS00]]</f>
        <v>104524610FS00</v>
      </c>
      <c r="E265" s="38" t="s">
        <v>95</v>
      </c>
      <c r="F265" s="38" t="s">
        <v>114</v>
      </c>
      <c r="G265" s="61" t="s">
        <v>120</v>
      </c>
      <c r="H265" s="61" t="s">
        <v>204</v>
      </c>
      <c r="I265" s="61" t="s">
        <v>446</v>
      </c>
      <c r="J265" s="44" t="s">
        <v>128</v>
      </c>
      <c r="K265" s="45" t="s">
        <v>44</v>
      </c>
      <c r="L265" s="38"/>
      <c r="M265" s="38" t="str">
        <f>VLOOKUP(MaestraLP3[[#This Row],[UMV]],VALIDACIONES!J:L,3,0)</f>
        <v>Caja 1000 Unidades</v>
      </c>
      <c r="N265" s="38" t="s">
        <v>45</v>
      </c>
      <c r="O265" s="38" t="s">
        <v>46</v>
      </c>
      <c r="P265" s="54">
        <v>55720</v>
      </c>
      <c r="Q265" s="38" t="s">
        <v>62</v>
      </c>
      <c r="R265" s="54">
        <v>27860</v>
      </c>
      <c r="S265" s="56">
        <f>IFERROR((MaestraLP3[[#This Row],[COSTO ]]/MaestraLP3[[#This Row],[COSTO OCT]]-1),0)</f>
        <v>0</v>
      </c>
      <c r="T265" s="55" t="s">
        <v>194</v>
      </c>
      <c r="U265" s="55" t="s">
        <v>194</v>
      </c>
      <c r="V265" s="54">
        <f>+VLOOKUP(MaestraLP3[[#This Row],[-]],'[1]BD MES'!$A:$N,14,0)</f>
        <v>55720</v>
      </c>
      <c r="W265" s="54">
        <v>55720</v>
      </c>
      <c r="X265" s="56">
        <f>+(MaestraLP3[[#This Row],[COSTO ]]-MaestraLP3[[#This Row],[COSTO OCT AL 27-10]])/MaestraLP3[[#This Row],[COSTO OCT AL 27-10]]</f>
        <v>0</v>
      </c>
      <c r="Y265" s="57" t="str">
        <f>++IF(Q265="HASTA AGOTAR STOCK","HASTA AGOTAR STOCK",IF(MaestraLP3[[#This Row],[PRECIO OCT]]=0,"NO PARA LP",IF(MaestraLP3[[#This Row],[PRECIO OCT]]=0,"INCORPORACIÓN",IF(AA265=0,"MANTIENE",IF(AA265&lt;0,"BAJA",IF(AA265&gt;0,"ALZA",""))))))</f>
        <v>MANTIENE</v>
      </c>
      <c r="Z265" s="54">
        <v>27860</v>
      </c>
      <c r="AA265" s="40">
        <f>IF(Z265=0,"INDICAR PRECIO VTA",Z265-MaestraLP3[[#This Row],[PRECIO OCT]])</f>
        <v>0</v>
      </c>
      <c r="AB265" s="56">
        <f t="shared" si="4"/>
        <v>-1</v>
      </c>
      <c r="AC265" s="58">
        <f>IFERROR(MaestraLP3[[#This Row],[PRECIO]]*MaestraLP3[[#This Row],[%MG UMV]],0)</f>
        <v>-27860</v>
      </c>
      <c r="AD265" s="59">
        <v>10</v>
      </c>
      <c r="AE265" s="54">
        <f>IFERROR(MaestraLP3[[#This Row],[MARGEN UNITARIO]]/MaestraLP3[[#This Row],[Peso Neto UMV (KG)]],0)</f>
        <v>-2786</v>
      </c>
      <c r="AF265" s="38" t="s">
        <v>49</v>
      </c>
      <c r="AG265" s="38">
        <v>1</v>
      </c>
      <c r="AH265" s="56">
        <v>0.4</v>
      </c>
      <c r="AI265" s="56">
        <v>0.4</v>
      </c>
      <c r="AJ265" s="38"/>
      <c r="AK265" s="38" t="s">
        <v>50</v>
      </c>
    </row>
    <row r="266" spans="1:37" x14ac:dyDescent="0.35">
      <c r="A266" s="38" t="s">
        <v>191</v>
      </c>
      <c r="B266" s="38">
        <v>104524590</v>
      </c>
      <c r="C266" s="38" t="str">
        <f>+MaestraLP3[[#This Row],[CÓDIGO]]&amp;MaestraLP3[[#Headers],[-]]&amp;MaestraLP3[[#This Row],[UMV]]</f>
        <v>104524590-V00</v>
      </c>
      <c r="D266" s="45" t="str">
        <f>+MaestraLP3[[#This Row],[CÓDIGO]]&amp;MaestraLP3[[#Headers],[FS00]]</f>
        <v>104524590FS00</v>
      </c>
      <c r="E266" s="38" t="s">
        <v>95</v>
      </c>
      <c r="F266" s="38" t="s">
        <v>114</v>
      </c>
      <c r="G266" s="61" t="s">
        <v>120</v>
      </c>
      <c r="H266" s="61" t="s">
        <v>204</v>
      </c>
      <c r="I266" s="61" t="s">
        <v>447</v>
      </c>
      <c r="J266" s="44" t="s">
        <v>131</v>
      </c>
      <c r="K266" s="45" t="s">
        <v>44</v>
      </c>
      <c r="L266" s="38"/>
      <c r="M266" s="38" t="str">
        <f>VLOOKUP(MaestraLP3[[#This Row],[UMV]],VALIDACIONES!J:L,3,0)</f>
        <v>Caja 500 Unidades</v>
      </c>
      <c r="N266" s="38" t="s">
        <v>45</v>
      </c>
      <c r="O266" s="38" t="s">
        <v>46</v>
      </c>
      <c r="P266" s="54">
        <v>39610</v>
      </c>
      <c r="Q266" s="38" t="s">
        <v>62</v>
      </c>
      <c r="R266" s="54">
        <v>19805</v>
      </c>
      <c r="S266" s="56">
        <f>IFERROR((MaestraLP3[[#This Row],[COSTO ]]/MaestraLP3[[#This Row],[COSTO OCT]]-1),0)</f>
        <v>0</v>
      </c>
      <c r="T266" s="55" t="s">
        <v>194</v>
      </c>
      <c r="U266" s="55" t="s">
        <v>194</v>
      </c>
      <c r="V266" s="54">
        <f>+VLOOKUP(MaestraLP3[[#This Row],[-]],'[1]BD MES'!$A:$N,14,0)</f>
        <v>39610</v>
      </c>
      <c r="W266" s="54">
        <v>39610</v>
      </c>
      <c r="X266" s="56">
        <f>+(MaestraLP3[[#This Row],[COSTO ]]-MaestraLP3[[#This Row],[COSTO OCT AL 27-10]])/MaestraLP3[[#This Row],[COSTO OCT AL 27-10]]</f>
        <v>0</v>
      </c>
      <c r="Y266" s="57" t="str">
        <f>++IF(Q266="HASTA AGOTAR STOCK","HASTA AGOTAR STOCK",IF(MaestraLP3[[#This Row],[PRECIO OCT]]=0,"NO PARA LP",IF(MaestraLP3[[#This Row],[PRECIO OCT]]=0,"INCORPORACIÓN",IF(AA266=0,"MANTIENE",IF(AA266&lt;0,"BAJA",IF(AA266&gt;0,"ALZA",""))))))</f>
        <v>MANTIENE</v>
      </c>
      <c r="Z266" s="54">
        <v>19805</v>
      </c>
      <c r="AA266" s="40">
        <f>IF(Z266=0,"INDICAR PRECIO VTA",Z266-MaestraLP3[[#This Row],[PRECIO OCT]])</f>
        <v>0</v>
      </c>
      <c r="AB266" s="56">
        <f t="shared" si="4"/>
        <v>-1</v>
      </c>
      <c r="AC266" s="58">
        <f>IFERROR(MaestraLP3[[#This Row],[PRECIO]]*MaestraLP3[[#This Row],[%MG UMV]],0)</f>
        <v>-19805</v>
      </c>
      <c r="AD266" s="59">
        <v>7</v>
      </c>
      <c r="AE266" s="54">
        <f>IFERROR(MaestraLP3[[#This Row],[MARGEN UNITARIO]]/MaestraLP3[[#This Row],[Peso Neto UMV (KG)]],0)</f>
        <v>-2829.2857142857142</v>
      </c>
      <c r="AF266" s="38" t="s">
        <v>49</v>
      </c>
      <c r="AG266" s="38">
        <v>1</v>
      </c>
      <c r="AH266" s="56">
        <v>0.25</v>
      </c>
      <c r="AI266" s="56">
        <v>0.25</v>
      </c>
      <c r="AJ266" s="38"/>
      <c r="AK266" s="38" t="s">
        <v>50</v>
      </c>
    </row>
    <row r="267" spans="1:37" x14ac:dyDescent="0.35">
      <c r="A267" s="38" t="s">
        <v>191</v>
      </c>
      <c r="B267" s="38">
        <v>105010970</v>
      </c>
      <c r="C267" s="38" t="str">
        <f>+MaestraLP3[[#This Row],[CÓDIGO]]&amp;MaestraLP3[[#Headers],[-]]&amp;MaestraLP3[[#This Row],[UMV]]</f>
        <v>105010970-QY</v>
      </c>
      <c r="D267" s="45" t="str">
        <f>+MaestraLP3[[#This Row],[CÓDIGO]]&amp;MaestraLP3[[#Headers],[FS00]]</f>
        <v>105010970FS00</v>
      </c>
      <c r="E267" s="38" t="s">
        <v>95</v>
      </c>
      <c r="F267" s="38" t="s">
        <v>114</v>
      </c>
      <c r="G267" s="61" t="s">
        <v>120</v>
      </c>
      <c r="H267" s="61" t="s">
        <v>204</v>
      </c>
      <c r="I267" s="61" t="s">
        <v>448</v>
      </c>
      <c r="J267" s="44" t="s">
        <v>449</v>
      </c>
      <c r="K267" s="45" t="s">
        <v>449</v>
      </c>
      <c r="L267" s="38"/>
      <c r="M267" s="38" t="str">
        <f>VLOOKUP(MaestraLP3[[#This Row],[UMV]],VALIDACIONES!J:L,3,0)</f>
        <v>Caja 1200 Unidades</v>
      </c>
      <c r="N267" s="38" t="s">
        <v>45</v>
      </c>
      <c r="O267" s="38" t="s">
        <v>72</v>
      </c>
      <c r="P267" s="54">
        <v>33243.1</v>
      </c>
      <c r="Q267" s="38" t="s">
        <v>62</v>
      </c>
      <c r="R267" s="54">
        <v>16621.55</v>
      </c>
      <c r="S267" s="56">
        <f>IFERROR((MaestraLP3[[#This Row],[COSTO ]]/MaestraLP3[[#This Row],[COSTO OCT]]-1),0)</f>
        <v>0</v>
      </c>
      <c r="T267" s="55" t="s">
        <v>194</v>
      </c>
      <c r="U267" s="55" t="s">
        <v>194</v>
      </c>
      <c r="V267" s="54">
        <f>+VLOOKUP(MaestraLP3[[#This Row],[-]],'[1]BD MES'!$A:$N,14,0)</f>
        <v>33243.1</v>
      </c>
      <c r="W267" s="54">
        <v>33243.1</v>
      </c>
      <c r="X267" s="56">
        <f>+(MaestraLP3[[#This Row],[COSTO ]]-MaestraLP3[[#This Row],[COSTO OCT AL 27-10]])/MaestraLP3[[#This Row],[COSTO OCT AL 27-10]]</f>
        <v>0</v>
      </c>
      <c r="Y267" s="57" t="str">
        <f>++IF(Q267="HASTA AGOTAR STOCK","HASTA AGOTAR STOCK",IF(MaestraLP3[[#This Row],[PRECIO OCT]]=0,"NO PARA LP",IF(MaestraLP3[[#This Row],[PRECIO OCT]]=0,"INCORPORACIÓN",IF(AA267=0,"MANTIENE",IF(AA267&lt;0,"BAJA",IF(AA267&gt;0,"ALZA",""))))))</f>
        <v>MANTIENE</v>
      </c>
      <c r="Z267" s="54">
        <v>16621.55</v>
      </c>
      <c r="AA267" s="40">
        <f>IF(Z267=0,"INDICAR PRECIO VTA",Z267-MaestraLP3[[#This Row],[PRECIO OCT]])</f>
        <v>0</v>
      </c>
      <c r="AB267" s="56">
        <f t="shared" si="4"/>
        <v>-1</v>
      </c>
      <c r="AC267" s="58">
        <f>IFERROR(MaestraLP3[[#This Row],[PRECIO]]*MaestraLP3[[#This Row],[%MG UMV]],0)</f>
        <v>-16621.55</v>
      </c>
      <c r="AD267" s="59">
        <v>1</v>
      </c>
      <c r="AE267" s="54">
        <f>IFERROR(MaestraLP3[[#This Row],[MARGEN UNITARIO]]/MaestraLP3[[#This Row],[Peso Neto UMV (KG)]],0)</f>
        <v>-16621.55</v>
      </c>
      <c r="AF267" s="38" t="s">
        <v>49</v>
      </c>
      <c r="AG267" s="38">
        <v>1</v>
      </c>
      <c r="AH267" s="56">
        <v>0.25</v>
      </c>
      <c r="AI267" s="56">
        <v>0.25</v>
      </c>
      <c r="AJ267" s="38"/>
      <c r="AK267" s="38" t="s">
        <v>50</v>
      </c>
    </row>
    <row r="268" spans="1:37" x14ac:dyDescent="0.35">
      <c r="A268" s="38" t="s">
        <v>191</v>
      </c>
      <c r="B268" s="38">
        <v>104537810</v>
      </c>
      <c r="C268" s="38" t="str">
        <f>+MaestraLP3[[#This Row],[CÓDIGO]]&amp;MaestraLP3[[#Headers],[-]]&amp;MaestraLP3[[#This Row],[UMV]]</f>
        <v>104537810-X00</v>
      </c>
      <c r="D268" s="45" t="str">
        <f>+MaestraLP3[[#This Row],[CÓDIGO]]&amp;MaestraLP3[[#Headers],[FS00]]</f>
        <v>104537810FS00</v>
      </c>
      <c r="E268" s="38" t="s">
        <v>95</v>
      </c>
      <c r="F268" s="38" t="s">
        <v>114</v>
      </c>
      <c r="G268" s="38" t="s">
        <v>120</v>
      </c>
      <c r="H268" s="38" t="s">
        <v>121</v>
      </c>
      <c r="I268" s="38" t="s">
        <v>450</v>
      </c>
      <c r="J268" s="44" t="s">
        <v>125</v>
      </c>
      <c r="K268" s="45" t="s">
        <v>44</v>
      </c>
      <c r="L268" s="38"/>
      <c r="M268" s="38" t="str">
        <f>VLOOKUP(MaestraLP3[[#This Row],[UMV]],VALIDACIONES!J:L,3,0)</f>
        <v>Caja 300 Unidades</v>
      </c>
      <c r="N268" s="38" t="s">
        <v>45</v>
      </c>
      <c r="O268" s="38" t="s">
        <v>46</v>
      </c>
      <c r="P268" s="54">
        <v>39600</v>
      </c>
      <c r="Q268" s="38" t="s">
        <v>62</v>
      </c>
      <c r="R268" s="54">
        <v>19800</v>
      </c>
      <c r="S268" s="56">
        <f>IFERROR((MaestraLP3[[#This Row],[COSTO ]]/MaestraLP3[[#This Row],[COSTO OCT]]-1),0)</f>
        <v>0</v>
      </c>
      <c r="T268" s="55" t="s">
        <v>194</v>
      </c>
      <c r="U268" s="55" t="s">
        <v>194</v>
      </c>
      <c r="V268" s="54">
        <f>+VLOOKUP(MaestraLP3[[#This Row],[-]],'[1]BD MES'!$A:$N,14,0)</f>
        <v>39600</v>
      </c>
      <c r="W268" s="54">
        <v>39600</v>
      </c>
      <c r="X268" s="56">
        <f>+(MaestraLP3[[#This Row],[COSTO ]]-MaestraLP3[[#This Row],[COSTO OCT AL 27-10]])/MaestraLP3[[#This Row],[COSTO OCT AL 27-10]]</f>
        <v>0</v>
      </c>
      <c r="Y268" s="57" t="str">
        <f>++IF(Q268="HASTA AGOTAR STOCK","HASTA AGOTAR STOCK",IF(MaestraLP3[[#This Row],[PRECIO OCT]]=0,"NO PARA LP",IF(MaestraLP3[[#This Row],[PRECIO OCT]]=0,"INCORPORACIÓN",IF(AA268=0,"MANTIENE",IF(AA268&lt;0,"BAJA",IF(AA268&gt;0,"ALZA",""))))))</f>
        <v>MANTIENE</v>
      </c>
      <c r="Z268" s="54">
        <v>19800</v>
      </c>
      <c r="AA268" s="40">
        <f>IF(Z268=0,"INDICAR PRECIO VTA",Z268-MaestraLP3[[#This Row],[PRECIO OCT]])</f>
        <v>0</v>
      </c>
      <c r="AB268" s="56">
        <f t="shared" si="4"/>
        <v>-1</v>
      </c>
      <c r="AC268" s="58">
        <f>IFERROR(MaestraLP3[[#This Row],[PRECIO]]*MaestraLP3[[#This Row],[%MG UMV]],0)</f>
        <v>-19800</v>
      </c>
      <c r="AD268" s="59">
        <v>9</v>
      </c>
      <c r="AE268" s="54">
        <f>IFERROR(MaestraLP3[[#This Row],[MARGEN UNITARIO]]/MaestraLP3[[#This Row],[Peso Neto UMV (KG)]],0)</f>
        <v>-2200</v>
      </c>
      <c r="AF268" s="38" t="s">
        <v>49</v>
      </c>
      <c r="AG268" s="38">
        <v>1</v>
      </c>
      <c r="AH268" s="56">
        <v>6.9999999999999993E-2</v>
      </c>
      <c r="AI268" s="56">
        <v>9.9999999999999992E-2</v>
      </c>
      <c r="AJ268" s="38"/>
      <c r="AK268" s="38" t="s">
        <v>50</v>
      </c>
    </row>
    <row r="269" spans="1:37" x14ac:dyDescent="0.35">
      <c r="A269" s="38" t="s">
        <v>191</v>
      </c>
      <c r="B269" s="38">
        <v>104539730</v>
      </c>
      <c r="C269" s="38" t="str">
        <f>+MaestraLP3[[#This Row],[CÓDIGO]]&amp;MaestraLP3[[#Headers],[-]]&amp;MaestraLP3[[#This Row],[UMV]]</f>
        <v>104539730-1Q</v>
      </c>
      <c r="D269" s="45" t="str">
        <f>+MaestraLP3[[#This Row],[CÓDIGO]]&amp;MaestraLP3[[#Headers],[FS00]]</f>
        <v>104539730FS00</v>
      </c>
      <c r="E269" s="38" t="s">
        <v>95</v>
      </c>
      <c r="F269" s="38" t="s">
        <v>114</v>
      </c>
      <c r="G269" s="38" t="s">
        <v>120</v>
      </c>
      <c r="H269" s="38" t="s">
        <v>121</v>
      </c>
      <c r="I269" s="38" t="s">
        <v>425</v>
      </c>
      <c r="J269" s="44" t="s">
        <v>128</v>
      </c>
      <c r="K269" s="45" t="s">
        <v>44</v>
      </c>
      <c r="L269" s="38"/>
      <c r="M269" s="38" t="str">
        <f>VLOOKUP(MaestraLP3[[#This Row],[UMV]],VALIDACIONES!J:L,3,0)</f>
        <v>Caja 1000 Unidades</v>
      </c>
      <c r="N269" s="38" t="s">
        <v>45</v>
      </c>
      <c r="O269" s="38" t="s">
        <v>46</v>
      </c>
      <c r="P269" s="54">
        <v>86000</v>
      </c>
      <c r="Q269" s="38" t="s">
        <v>62</v>
      </c>
      <c r="R269" s="54">
        <v>43000</v>
      </c>
      <c r="S269" s="56">
        <f>IFERROR((MaestraLP3[[#This Row],[COSTO ]]/MaestraLP3[[#This Row],[COSTO OCT]]-1),0)</f>
        <v>0</v>
      </c>
      <c r="T269" s="55" t="s">
        <v>194</v>
      </c>
      <c r="U269" s="55" t="s">
        <v>194</v>
      </c>
      <c r="V269" s="54">
        <f>+VLOOKUP(MaestraLP3[[#This Row],[-]],'[1]BD MES'!$A:$N,14,0)</f>
        <v>86000</v>
      </c>
      <c r="W269" s="54">
        <v>86000</v>
      </c>
      <c r="X269" s="56">
        <f>+(MaestraLP3[[#This Row],[COSTO ]]-MaestraLP3[[#This Row],[COSTO OCT AL 27-10]])/MaestraLP3[[#This Row],[COSTO OCT AL 27-10]]</f>
        <v>0</v>
      </c>
      <c r="Y269" s="57" t="str">
        <f>++IF(Q269="HASTA AGOTAR STOCK","HASTA AGOTAR STOCK",IF(MaestraLP3[[#This Row],[PRECIO OCT]]=0,"NO PARA LP",IF(MaestraLP3[[#This Row],[PRECIO OCT]]=0,"INCORPORACIÓN",IF(AA269=0,"MANTIENE",IF(AA269&lt;0,"BAJA",IF(AA269&gt;0,"ALZA",""))))))</f>
        <v>MANTIENE</v>
      </c>
      <c r="Z269" s="54">
        <v>43000</v>
      </c>
      <c r="AA269" s="40">
        <f>IF(Z269=0,"INDICAR PRECIO VTA",Z269-MaestraLP3[[#This Row],[PRECIO OCT]])</f>
        <v>0</v>
      </c>
      <c r="AB269" s="56">
        <f t="shared" si="4"/>
        <v>-1</v>
      </c>
      <c r="AC269" s="58">
        <f>IFERROR(MaestraLP3[[#This Row],[PRECIO]]*MaestraLP3[[#This Row],[%MG UMV]],0)</f>
        <v>-43000</v>
      </c>
      <c r="AD269" s="59">
        <v>13</v>
      </c>
      <c r="AE269" s="54">
        <f>IFERROR(MaestraLP3[[#This Row],[MARGEN UNITARIO]]/MaestraLP3[[#This Row],[Peso Neto UMV (KG)]],0)</f>
        <v>-3307.6923076923076</v>
      </c>
      <c r="AF269" s="38" t="s">
        <v>49</v>
      </c>
      <c r="AG269" s="38">
        <v>1</v>
      </c>
      <c r="AH269" s="56">
        <v>0.4</v>
      </c>
      <c r="AI269" s="56">
        <v>0.4</v>
      </c>
      <c r="AJ269" s="38" t="s">
        <v>50</v>
      </c>
      <c r="AK269" s="38" t="s">
        <v>50</v>
      </c>
    </row>
    <row r="270" spans="1:37" x14ac:dyDescent="0.35">
      <c r="A270" s="38" t="s">
        <v>191</v>
      </c>
      <c r="B270" s="38">
        <v>104537840</v>
      </c>
      <c r="C270" s="38" t="str">
        <f>+MaestraLP3[[#This Row],[CÓDIGO]]&amp;MaestraLP3[[#Headers],[-]]&amp;MaestraLP3[[#This Row],[UMV]]</f>
        <v>104537840-V00</v>
      </c>
      <c r="D270" s="45" t="str">
        <f>+MaestraLP3[[#This Row],[CÓDIGO]]&amp;MaestraLP3[[#Headers],[FS00]]</f>
        <v>104537840FS00</v>
      </c>
      <c r="E270" s="38" t="s">
        <v>95</v>
      </c>
      <c r="F270" s="38" t="s">
        <v>114</v>
      </c>
      <c r="G270" s="38" t="s">
        <v>120</v>
      </c>
      <c r="H270" s="38" t="s">
        <v>121</v>
      </c>
      <c r="I270" s="38" t="s">
        <v>451</v>
      </c>
      <c r="J270" s="44" t="s">
        <v>131</v>
      </c>
      <c r="K270" s="45" t="s">
        <v>44</v>
      </c>
      <c r="L270" s="38"/>
      <c r="M270" s="38" t="str">
        <f>VLOOKUP(MaestraLP3[[#This Row],[UMV]],VALIDACIONES!J:L,3,0)</f>
        <v>Caja 500 Unidades</v>
      </c>
      <c r="N270" s="38" t="s">
        <v>45</v>
      </c>
      <c r="O270" s="38" t="s">
        <v>46</v>
      </c>
      <c r="P270" s="54">
        <v>52500</v>
      </c>
      <c r="Q270" s="38" t="s">
        <v>73</v>
      </c>
      <c r="R270" s="55">
        <v>0</v>
      </c>
      <c r="S270" s="56">
        <f>IFERROR((MaestraLP3[[#This Row],[COSTO ]]/MaestraLP3[[#This Row],[COSTO OCT]]-1),0)</f>
        <v>0</v>
      </c>
      <c r="T270" s="55" t="s">
        <v>194</v>
      </c>
      <c r="U270" s="55" t="s">
        <v>194</v>
      </c>
      <c r="V270" s="54">
        <f>+VLOOKUP(MaestraLP3[[#This Row],[-]],'[1]BD MES'!$A:$N,14,0)</f>
        <v>52500</v>
      </c>
      <c r="W270" s="54">
        <v>52500</v>
      </c>
      <c r="X270" s="56">
        <f>+(MaestraLP3[[#This Row],[COSTO ]]-MaestraLP3[[#This Row],[COSTO OCT AL 27-10]])/MaestraLP3[[#This Row],[COSTO OCT AL 27-10]]</f>
        <v>0</v>
      </c>
      <c r="Y270" s="57" t="str">
        <f>++IF(Q270="HASTA AGOTAR STOCK","HASTA AGOTAR STOCK",IF(MaestraLP3[[#This Row],[PRECIO OCT]]=0,"NO PARA LP",IF(MaestraLP3[[#This Row],[PRECIO OCT]]=0,"INCORPORACIÓN",IF(AA270=0,"MANTIENE",IF(AA270&lt;0,"BAJA",IF(AA270&gt;0,"ALZA",""))))))</f>
        <v>NO PARA LP</v>
      </c>
      <c r="Z270" s="54">
        <v>55000</v>
      </c>
      <c r="AA270" s="40">
        <f>IF(Z270=0,"INDICAR PRECIO VTA",Z270-MaestraLP3[[#This Row],[PRECIO OCT]])</f>
        <v>55000</v>
      </c>
      <c r="AB270" s="56">
        <f t="shared" si="4"/>
        <v>4.5454545454545456E-2</v>
      </c>
      <c r="AC270" s="58">
        <f>IFERROR(MaestraLP3[[#This Row],[PRECIO]]*MaestraLP3[[#This Row],[%MG UMV]],0)</f>
        <v>2500</v>
      </c>
      <c r="AD270" s="59">
        <v>10</v>
      </c>
      <c r="AE270" s="54">
        <f>IFERROR(MaestraLP3[[#This Row],[MARGEN UNITARIO]]/MaestraLP3[[#This Row],[Peso Neto UMV (KG)]],0)</f>
        <v>250</v>
      </c>
      <c r="AF270" s="38" t="s">
        <v>49</v>
      </c>
      <c r="AG270" s="38">
        <v>1</v>
      </c>
      <c r="AH270" s="56">
        <v>0</v>
      </c>
      <c r="AI270" s="56">
        <v>0</v>
      </c>
      <c r="AJ270" s="38"/>
      <c r="AK270" s="38" t="s">
        <v>49</v>
      </c>
    </row>
    <row r="271" spans="1:37" x14ac:dyDescent="0.35">
      <c r="A271" s="38" t="s">
        <v>191</v>
      </c>
      <c r="B271" s="38">
        <v>104529540</v>
      </c>
      <c r="C271" s="38" t="str">
        <f>+MaestraLP3[[#This Row],[CÓDIGO]]&amp;MaestraLP3[[#Headers],[-]]&amp;MaestraLP3[[#This Row],[UMV]]</f>
        <v>104529540-UN</v>
      </c>
      <c r="D271" s="45" t="str">
        <f>+MaestraLP3[[#This Row],[CÓDIGO]]&amp;MaestraLP3[[#Headers],[FS00]]</f>
        <v>104529540FS00</v>
      </c>
      <c r="E271" s="38" t="s">
        <v>95</v>
      </c>
      <c r="F271" s="38" t="s">
        <v>114</v>
      </c>
      <c r="G271" s="38" t="s">
        <v>120</v>
      </c>
      <c r="H271" s="38" t="s">
        <v>121</v>
      </c>
      <c r="I271" s="38" t="s">
        <v>452</v>
      </c>
      <c r="J271" s="44" t="s">
        <v>44</v>
      </c>
      <c r="K271" s="45" t="s">
        <v>44</v>
      </c>
      <c r="L271" s="38"/>
      <c r="M271" s="38" t="str">
        <f>VLOOKUP(MaestraLP3[[#This Row],[UMV]],VALIDACIONES!J:L,3,0)</f>
        <v>Unidad</v>
      </c>
      <c r="N271" s="38" t="s">
        <v>45</v>
      </c>
      <c r="O271" s="38" t="s">
        <v>46</v>
      </c>
      <c r="P271" s="54">
        <v>498</v>
      </c>
      <c r="Q271" s="38" t="s">
        <v>73</v>
      </c>
      <c r="R271" s="55">
        <v>0</v>
      </c>
      <c r="S271" s="56">
        <f>IFERROR((MaestraLP3[[#This Row],[COSTO ]]/MaestraLP3[[#This Row],[COSTO OCT]]-1),0)</f>
        <v>0</v>
      </c>
      <c r="T271" s="55" t="s">
        <v>194</v>
      </c>
      <c r="U271" s="55" t="s">
        <v>194</v>
      </c>
      <c r="V271" s="54">
        <f>+VLOOKUP(MaestraLP3[[#This Row],[-]],'[1]BD MES'!$A:$N,14,0)</f>
        <v>498</v>
      </c>
      <c r="W271" s="54">
        <v>498</v>
      </c>
      <c r="X271" s="56">
        <f>+(MaestraLP3[[#This Row],[COSTO ]]-MaestraLP3[[#This Row],[COSTO OCT AL 27-10]])/MaestraLP3[[#This Row],[COSTO OCT AL 27-10]]</f>
        <v>0</v>
      </c>
      <c r="Y271" s="57" t="str">
        <f>++IF(Q271="HASTA AGOTAR STOCK","HASTA AGOTAR STOCK",IF(MaestraLP3[[#This Row],[PRECIO OCT]]=0,"NO PARA LP",IF(MaestraLP3[[#This Row],[PRECIO OCT]]=0,"INCORPORACIÓN",IF(AA271=0,"MANTIENE",IF(AA271&lt;0,"BAJA",IF(AA271&gt;0,"ALZA",""))))))</f>
        <v>NO PARA LP</v>
      </c>
      <c r="Z271" s="54">
        <v>0</v>
      </c>
      <c r="AA271" s="40" t="str">
        <f>IF(Z271=0,"INDICAR PRECIO VTA",Z271-MaestraLP3[[#This Row],[PRECIO OCT]])</f>
        <v>INDICAR PRECIO VTA</v>
      </c>
      <c r="AB271" s="56" t="str">
        <f t="shared" si="4"/>
        <v>-</v>
      </c>
      <c r="AC271" s="58">
        <f>IFERROR(MaestraLP3[[#This Row],[PRECIO]]*MaestraLP3[[#This Row],[%MG UMV]],0)</f>
        <v>0</v>
      </c>
      <c r="AD271" s="59">
        <v>0.18</v>
      </c>
      <c r="AE271" s="54">
        <f>IFERROR(MaestraLP3[[#This Row],[MARGEN UNITARIO]]/MaestraLP3[[#This Row],[Peso Neto UMV (KG)]],0)</f>
        <v>0</v>
      </c>
      <c r="AF271" s="38" t="s">
        <v>49</v>
      </c>
      <c r="AG271" s="38">
        <v>1</v>
      </c>
      <c r="AH271" s="56">
        <v>0</v>
      </c>
      <c r="AI271" s="56">
        <v>0</v>
      </c>
      <c r="AJ271" s="38"/>
      <c r="AK271" s="38" t="s">
        <v>49</v>
      </c>
    </row>
    <row r="272" spans="1:37" x14ac:dyDescent="0.35">
      <c r="A272" s="38" t="s">
        <v>191</v>
      </c>
      <c r="B272" s="38">
        <v>104524790</v>
      </c>
      <c r="C272" s="38" t="str">
        <f>+MaestraLP3[[#This Row],[CÓDIGO]]&amp;MaestraLP3[[#Headers],[-]]&amp;MaestraLP3[[#This Row],[UMV]]</f>
        <v>104524790-UN</v>
      </c>
      <c r="D272" s="45" t="str">
        <f>+MaestraLP3[[#This Row],[CÓDIGO]]&amp;MaestraLP3[[#Headers],[FS00]]</f>
        <v>104524790FS00</v>
      </c>
      <c r="E272" s="38" t="s">
        <v>95</v>
      </c>
      <c r="F272" s="38" t="s">
        <v>114</v>
      </c>
      <c r="G272" s="38" t="s">
        <v>120</v>
      </c>
      <c r="H272" s="38" t="s">
        <v>121</v>
      </c>
      <c r="I272" s="38" t="s">
        <v>453</v>
      </c>
      <c r="J272" s="44" t="s">
        <v>44</v>
      </c>
      <c r="K272" s="45" t="s">
        <v>44</v>
      </c>
      <c r="L272" s="38"/>
      <c r="M272" s="38" t="str">
        <f>VLOOKUP(MaestraLP3[[#This Row],[UMV]],VALIDACIONES!J:L,3,0)</f>
        <v>Unidad</v>
      </c>
      <c r="N272" s="38" t="s">
        <v>45</v>
      </c>
      <c r="O272" s="38" t="s">
        <v>46</v>
      </c>
      <c r="P272" s="54">
        <v>1538.68</v>
      </c>
      <c r="Q272" s="38" t="s">
        <v>73</v>
      </c>
      <c r="R272" s="55">
        <v>0</v>
      </c>
      <c r="S272" s="56">
        <f>IFERROR((MaestraLP3[[#This Row],[COSTO ]]/MaestraLP3[[#This Row],[COSTO OCT]]-1),0)</f>
        <v>0</v>
      </c>
      <c r="T272" s="55" t="s">
        <v>194</v>
      </c>
      <c r="U272" s="55" t="s">
        <v>194</v>
      </c>
      <c r="V272" s="54">
        <f>+VLOOKUP(MaestraLP3[[#This Row],[-]],'[1]BD MES'!$A:$N,14,0)</f>
        <v>1538.68</v>
      </c>
      <c r="W272" s="54">
        <v>1538.68</v>
      </c>
      <c r="X272" s="56">
        <f>+(MaestraLP3[[#This Row],[COSTO ]]-MaestraLP3[[#This Row],[COSTO OCT AL 27-10]])/MaestraLP3[[#This Row],[COSTO OCT AL 27-10]]</f>
        <v>0</v>
      </c>
      <c r="Y272" s="57" t="str">
        <f>++IF(Q272="HASTA AGOTAR STOCK","HASTA AGOTAR STOCK",IF(MaestraLP3[[#This Row],[PRECIO OCT]]=0,"NO PARA LP",IF(MaestraLP3[[#This Row],[PRECIO OCT]]=0,"INCORPORACIÓN",IF(AA272=0,"MANTIENE",IF(AA272&lt;0,"BAJA",IF(AA272&gt;0,"ALZA",""))))))</f>
        <v>NO PARA LP</v>
      </c>
      <c r="Z272" s="54">
        <v>0</v>
      </c>
      <c r="AA272" s="40" t="str">
        <f>IF(Z272=0,"INDICAR PRECIO VTA",Z272-MaestraLP3[[#This Row],[PRECIO OCT]])</f>
        <v>INDICAR PRECIO VTA</v>
      </c>
      <c r="AB272" s="56" t="str">
        <f t="shared" si="4"/>
        <v>-</v>
      </c>
      <c r="AC272" s="58">
        <f>IFERROR(MaestraLP3[[#This Row],[PRECIO]]*MaestraLP3[[#This Row],[%MG UMV]],0)</f>
        <v>0</v>
      </c>
      <c r="AD272" s="59">
        <v>0.22</v>
      </c>
      <c r="AE272" s="54">
        <f>IFERROR(MaestraLP3[[#This Row],[MARGEN UNITARIO]]/MaestraLP3[[#This Row],[Peso Neto UMV (KG)]],0)</f>
        <v>0</v>
      </c>
      <c r="AF272" s="38" t="s">
        <v>49</v>
      </c>
      <c r="AG272" s="38">
        <v>1</v>
      </c>
      <c r="AH272" s="56">
        <v>0</v>
      </c>
      <c r="AI272" s="56">
        <v>0</v>
      </c>
      <c r="AJ272" s="38"/>
      <c r="AK272" s="38" t="s">
        <v>49</v>
      </c>
    </row>
    <row r="273" spans="1:37" x14ac:dyDescent="0.35">
      <c r="A273" s="38" t="s">
        <v>191</v>
      </c>
      <c r="B273" s="38">
        <v>104524780</v>
      </c>
      <c r="C273" s="38" t="str">
        <f>+MaestraLP3[[#This Row],[CÓDIGO]]&amp;MaestraLP3[[#Headers],[-]]&amp;MaestraLP3[[#This Row],[UMV]]</f>
        <v>104524780-UN</v>
      </c>
      <c r="D273" s="45" t="str">
        <f>+MaestraLP3[[#This Row],[CÓDIGO]]&amp;MaestraLP3[[#Headers],[FS00]]</f>
        <v>104524780FS00</v>
      </c>
      <c r="E273" s="38" t="s">
        <v>95</v>
      </c>
      <c r="F273" s="38" t="s">
        <v>114</v>
      </c>
      <c r="G273" s="38" t="s">
        <v>120</v>
      </c>
      <c r="H273" s="38" t="s">
        <v>121</v>
      </c>
      <c r="I273" s="38" t="s">
        <v>454</v>
      </c>
      <c r="J273" s="44" t="s">
        <v>44</v>
      </c>
      <c r="K273" s="45" t="s">
        <v>44</v>
      </c>
      <c r="L273" s="38"/>
      <c r="M273" s="38" t="str">
        <f>VLOOKUP(MaestraLP3[[#This Row],[UMV]],VALIDACIONES!J:L,3,0)</f>
        <v>Unidad</v>
      </c>
      <c r="N273" s="38" t="s">
        <v>45</v>
      </c>
      <c r="O273" s="38" t="s">
        <v>46</v>
      </c>
      <c r="P273" s="54">
        <v>1146.71</v>
      </c>
      <c r="Q273" s="38" t="s">
        <v>73</v>
      </c>
      <c r="R273" s="55">
        <v>0</v>
      </c>
      <c r="S273" s="56">
        <f>IFERROR((MaestraLP3[[#This Row],[COSTO ]]/MaestraLP3[[#This Row],[COSTO OCT]]-1),0)</f>
        <v>0</v>
      </c>
      <c r="T273" s="55" t="s">
        <v>194</v>
      </c>
      <c r="U273" s="55" t="s">
        <v>194</v>
      </c>
      <c r="V273" s="54">
        <f>+VLOOKUP(MaestraLP3[[#This Row],[-]],'[1]BD MES'!$A:$N,14,0)</f>
        <v>1146.71</v>
      </c>
      <c r="W273" s="54">
        <v>1146.71</v>
      </c>
      <c r="X273" s="56">
        <f>+(MaestraLP3[[#This Row],[COSTO ]]-MaestraLP3[[#This Row],[COSTO OCT AL 27-10]])/MaestraLP3[[#This Row],[COSTO OCT AL 27-10]]</f>
        <v>0</v>
      </c>
      <c r="Y273" s="57" t="str">
        <f>++IF(Q273="HASTA AGOTAR STOCK","HASTA AGOTAR STOCK",IF(MaestraLP3[[#This Row],[PRECIO OCT]]=0,"NO PARA LP",IF(MaestraLP3[[#This Row],[PRECIO OCT]]=0,"INCORPORACIÓN",IF(AA273=0,"MANTIENE",IF(AA273&lt;0,"BAJA",IF(AA273&gt;0,"ALZA",""))))))</f>
        <v>NO PARA LP</v>
      </c>
      <c r="Z273" s="54">
        <v>0</v>
      </c>
      <c r="AA273" s="40" t="str">
        <f>IF(Z273=0,"INDICAR PRECIO VTA",Z273-MaestraLP3[[#This Row],[PRECIO OCT]])</f>
        <v>INDICAR PRECIO VTA</v>
      </c>
      <c r="AB273" s="56" t="str">
        <f t="shared" si="4"/>
        <v>-</v>
      </c>
      <c r="AC273" s="58">
        <f>IFERROR(MaestraLP3[[#This Row],[PRECIO]]*MaestraLP3[[#This Row],[%MG UMV]],0)</f>
        <v>0</v>
      </c>
      <c r="AD273" s="59">
        <v>0.18</v>
      </c>
      <c r="AE273" s="54">
        <f>IFERROR(MaestraLP3[[#This Row],[MARGEN UNITARIO]]/MaestraLP3[[#This Row],[Peso Neto UMV (KG)]],0)</f>
        <v>0</v>
      </c>
      <c r="AF273" s="38" t="s">
        <v>49</v>
      </c>
      <c r="AG273" s="38">
        <v>1</v>
      </c>
      <c r="AH273" s="56">
        <v>0</v>
      </c>
      <c r="AI273" s="56">
        <v>0</v>
      </c>
      <c r="AJ273" s="38"/>
      <c r="AK273" s="38" t="s">
        <v>49</v>
      </c>
    </row>
    <row r="274" spans="1:37" x14ac:dyDescent="0.35">
      <c r="A274" s="38" t="s">
        <v>191</v>
      </c>
      <c r="B274" s="38">
        <v>104524800</v>
      </c>
      <c r="C274" s="38" t="str">
        <f>+MaestraLP3[[#This Row],[CÓDIGO]]&amp;MaestraLP3[[#Headers],[-]]&amp;MaestraLP3[[#This Row],[UMV]]</f>
        <v>104524800-UN</v>
      </c>
      <c r="D274" s="45" t="str">
        <f>+MaestraLP3[[#This Row],[CÓDIGO]]&amp;MaestraLP3[[#Headers],[FS00]]</f>
        <v>104524800FS00</v>
      </c>
      <c r="E274" s="38" t="s">
        <v>95</v>
      </c>
      <c r="F274" s="38" t="s">
        <v>114</v>
      </c>
      <c r="G274" s="38" t="s">
        <v>120</v>
      </c>
      <c r="H274" s="38" t="s">
        <v>121</v>
      </c>
      <c r="I274" s="38" t="s">
        <v>455</v>
      </c>
      <c r="J274" s="44" t="s">
        <v>44</v>
      </c>
      <c r="K274" s="45" t="s">
        <v>44</v>
      </c>
      <c r="L274" s="38"/>
      <c r="M274" s="38" t="str">
        <f>VLOOKUP(MaestraLP3[[#This Row],[UMV]],VALIDACIONES!J:L,3,0)</f>
        <v>Unidad</v>
      </c>
      <c r="N274" s="38" t="s">
        <v>375</v>
      </c>
      <c r="O274" s="38" t="s">
        <v>46</v>
      </c>
      <c r="P274" s="54">
        <v>1378.96</v>
      </c>
      <c r="Q274" s="38" t="s">
        <v>73</v>
      </c>
      <c r="R274" s="55">
        <v>0</v>
      </c>
      <c r="S274" s="56">
        <f>IFERROR((MaestraLP3[[#This Row],[COSTO ]]/MaestraLP3[[#This Row],[COSTO OCT]]-1),0)</f>
        <v>0</v>
      </c>
      <c r="T274" s="55" t="s">
        <v>194</v>
      </c>
      <c r="U274" s="55" t="s">
        <v>194</v>
      </c>
      <c r="V274" s="54">
        <f>+VLOOKUP(MaestraLP3[[#This Row],[-]],'[1]BD MES'!$A:$N,14,0)</f>
        <v>1378.96</v>
      </c>
      <c r="W274" s="54">
        <v>1378.96</v>
      </c>
      <c r="X274" s="56">
        <f>+(MaestraLP3[[#This Row],[COSTO ]]-MaestraLP3[[#This Row],[COSTO OCT AL 27-10]])/MaestraLP3[[#This Row],[COSTO OCT AL 27-10]]</f>
        <v>0</v>
      </c>
      <c r="Y274" s="57" t="str">
        <f>++IF(Q274="HASTA AGOTAR STOCK","HASTA AGOTAR STOCK",IF(MaestraLP3[[#This Row],[PRECIO OCT]]=0,"NO PARA LP",IF(MaestraLP3[[#This Row],[PRECIO OCT]]=0,"INCORPORACIÓN",IF(AA274=0,"MANTIENE",IF(AA274&lt;0,"BAJA",IF(AA274&gt;0,"ALZA",""))))))</f>
        <v>NO PARA LP</v>
      </c>
      <c r="Z274" s="54">
        <v>0</v>
      </c>
      <c r="AA274" s="40" t="str">
        <f>IF(Z274=0,"INDICAR PRECIO VTA",Z274-MaestraLP3[[#This Row],[PRECIO OCT]])</f>
        <v>INDICAR PRECIO VTA</v>
      </c>
      <c r="AB274" s="56" t="str">
        <f t="shared" si="4"/>
        <v>-</v>
      </c>
      <c r="AC274" s="58">
        <f>IFERROR(MaestraLP3[[#This Row],[PRECIO]]*MaestraLP3[[#This Row],[%MG UMV]],0)</f>
        <v>0</v>
      </c>
      <c r="AD274" s="59">
        <v>0.14000000000000001</v>
      </c>
      <c r="AE274" s="54">
        <f>IFERROR(MaestraLP3[[#This Row],[MARGEN UNITARIO]]/MaestraLP3[[#This Row],[Peso Neto UMV (KG)]],0)</f>
        <v>0</v>
      </c>
      <c r="AF274" s="38" t="s">
        <v>49</v>
      </c>
      <c r="AG274" s="38">
        <v>1</v>
      </c>
      <c r="AH274" s="56">
        <v>0</v>
      </c>
      <c r="AI274" s="56">
        <v>0</v>
      </c>
      <c r="AJ274" s="38"/>
      <c r="AK274" s="38" t="s">
        <v>49</v>
      </c>
    </row>
    <row r="275" spans="1:37" x14ac:dyDescent="0.35">
      <c r="A275" s="38" t="s">
        <v>191</v>
      </c>
      <c r="B275" s="38">
        <v>104360460</v>
      </c>
      <c r="C275" s="38" t="str">
        <f>+MaestraLP3[[#This Row],[CÓDIGO]]&amp;MaestraLP3[[#Headers],[-]]&amp;MaestraLP3[[#This Row],[UMV]]</f>
        <v>104360460-C20</v>
      </c>
      <c r="D275" s="45" t="str">
        <f>+MaestraLP3[[#This Row],[CÓDIGO]]&amp;MaestraLP3[[#Headers],[FS00]]</f>
        <v>104360460FS00</v>
      </c>
      <c r="E275" s="38" t="s">
        <v>95</v>
      </c>
      <c r="F275" s="38" t="s">
        <v>114</v>
      </c>
      <c r="G275" s="38" t="s">
        <v>120</v>
      </c>
      <c r="H275" s="38" t="s">
        <v>121</v>
      </c>
      <c r="I275" s="38" t="s">
        <v>456</v>
      </c>
      <c r="J275" s="44" t="s">
        <v>86</v>
      </c>
      <c r="K275" s="45" t="s">
        <v>44</v>
      </c>
      <c r="L275" s="38"/>
      <c r="M275" s="38" t="str">
        <f>VLOOKUP(MaestraLP3[[#This Row],[UMV]],VALIDACIONES!J:L,3,0)</f>
        <v>Caja 20 Unidades</v>
      </c>
      <c r="N275" s="38" t="s">
        <v>45</v>
      </c>
      <c r="O275" s="38" t="s">
        <v>72</v>
      </c>
      <c r="P275" s="54">
        <v>46817</v>
      </c>
      <c r="Q275" s="38" t="s">
        <v>62</v>
      </c>
      <c r="R275" s="54">
        <v>23408.5</v>
      </c>
      <c r="S275" s="56">
        <f>IFERROR((MaestraLP3[[#This Row],[COSTO ]]/MaestraLP3[[#This Row],[COSTO OCT]]-1),0)</f>
        <v>0</v>
      </c>
      <c r="T275" s="55" t="s">
        <v>194</v>
      </c>
      <c r="U275" s="55" t="s">
        <v>194</v>
      </c>
      <c r="V275" s="54">
        <f>+VLOOKUP(MaestraLP3[[#This Row],[-]],'[1]BD MES'!$A:$N,14,0)</f>
        <v>46817</v>
      </c>
      <c r="W275" s="54">
        <v>46817</v>
      </c>
      <c r="X275" s="56">
        <f>+(MaestraLP3[[#This Row],[COSTO ]]-MaestraLP3[[#This Row],[COSTO OCT AL 27-10]])/MaestraLP3[[#This Row],[COSTO OCT AL 27-10]]</f>
        <v>0</v>
      </c>
      <c r="Y275" s="57" t="str">
        <f>++IF(Q275="HASTA AGOTAR STOCK","HASTA AGOTAR STOCK",IF(MaestraLP3[[#This Row],[PRECIO OCT]]=0,"NO PARA LP",IF(MaestraLP3[[#This Row],[PRECIO OCT]]=0,"INCORPORACIÓN",IF(AA275=0,"MANTIENE",IF(AA275&lt;0,"BAJA",IF(AA275&gt;0,"ALZA",""))))))</f>
        <v>MANTIENE</v>
      </c>
      <c r="Z275" s="54">
        <v>23408.5</v>
      </c>
      <c r="AA275" s="40">
        <f>IF(Z275=0,"INDICAR PRECIO VTA",Z275-MaestraLP3[[#This Row],[PRECIO OCT]])</f>
        <v>0</v>
      </c>
      <c r="AB275" s="56">
        <f t="shared" si="4"/>
        <v>-1</v>
      </c>
      <c r="AC275" s="58">
        <f>IFERROR(MaestraLP3[[#This Row],[PRECIO]]*MaestraLP3[[#This Row],[%MG UMV]],0)</f>
        <v>-23408.5</v>
      </c>
      <c r="AD275" s="59">
        <v>9.6</v>
      </c>
      <c r="AE275" s="54">
        <f>IFERROR(MaestraLP3[[#This Row],[MARGEN UNITARIO]]/MaestraLP3[[#This Row],[Peso Neto UMV (KG)]],0)</f>
        <v>-2438.385416666667</v>
      </c>
      <c r="AF275" s="38" t="s">
        <v>49</v>
      </c>
      <c r="AG275" s="38">
        <v>1</v>
      </c>
      <c r="AH275" s="56">
        <v>0.25</v>
      </c>
      <c r="AI275" s="56">
        <v>0.25</v>
      </c>
      <c r="AJ275" s="38"/>
      <c r="AK275" s="38" t="s">
        <v>50</v>
      </c>
    </row>
    <row r="276" spans="1:37" x14ac:dyDescent="0.35">
      <c r="A276" s="38" t="s">
        <v>191</v>
      </c>
      <c r="B276" s="38">
        <v>104541930</v>
      </c>
      <c r="C276" s="38" t="str">
        <f>+MaestraLP3[[#This Row],[CÓDIGO]]&amp;MaestraLP3[[#Headers],[-]]&amp;MaestraLP3[[#This Row],[UMV]]</f>
        <v>104541930-1Q</v>
      </c>
      <c r="D276" s="45" t="str">
        <f>+MaestraLP3[[#This Row],[CÓDIGO]]&amp;MaestraLP3[[#Headers],[FS00]]</f>
        <v>104541930FS00</v>
      </c>
      <c r="E276" s="38" t="s">
        <v>95</v>
      </c>
      <c r="F276" s="38" t="s">
        <v>114</v>
      </c>
      <c r="G276" s="38" t="s">
        <v>120</v>
      </c>
      <c r="H276" s="38" t="s">
        <v>121</v>
      </c>
      <c r="I276" s="38" t="s">
        <v>457</v>
      </c>
      <c r="J276" s="44" t="s">
        <v>128</v>
      </c>
      <c r="K276" s="45" t="s">
        <v>44</v>
      </c>
      <c r="L276" s="38"/>
      <c r="M276" s="38" t="str">
        <f>VLOOKUP(MaestraLP3[[#This Row],[UMV]],VALIDACIONES!J:L,3,0)</f>
        <v>Caja 1000 Unidades</v>
      </c>
      <c r="N276" s="38" t="s">
        <v>45</v>
      </c>
      <c r="O276" s="38" t="s">
        <v>46</v>
      </c>
      <c r="P276" s="54">
        <v>43000</v>
      </c>
      <c r="Q276" s="38" t="s">
        <v>73</v>
      </c>
      <c r="R276" s="54">
        <v>0</v>
      </c>
      <c r="S276" s="56">
        <f>IFERROR((MaestraLP3[[#This Row],[COSTO ]]/MaestraLP3[[#This Row],[COSTO OCT]]-1),0)</f>
        <v>0</v>
      </c>
      <c r="T276" s="55" t="s">
        <v>194</v>
      </c>
      <c r="U276" s="55" t="s">
        <v>194</v>
      </c>
      <c r="V276" s="54">
        <f>+VLOOKUP(MaestraLP3[[#This Row],[-]],'[1]BD MES'!$A:$N,14,0)</f>
        <v>43000</v>
      </c>
      <c r="W276" s="54">
        <v>43000</v>
      </c>
      <c r="X276" s="56">
        <f>+(MaestraLP3[[#This Row],[COSTO ]]-MaestraLP3[[#This Row],[COSTO OCT AL 27-10]])/MaestraLP3[[#This Row],[COSTO OCT AL 27-10]]</f>
        <v>0</v>
      </c>
      <c r="Y276" s="57" t="str">
        <f>++IF(Q276="HASTA AGOTAR STOCK","HASTA AGOTAR STOCK",IF(MaestraLP3[[#This Row],[PRECIO OCT]]=0,"NO PARA LP",IF(MaestraLP3[[#This Row],[PRECIO OCT]]=0,"INCORPORACIÓN",IF(AA276=0,"MANTIENE",IF(AA276&lt;0,"BAJA",IF(AA276&gt;0,"ALZA",""))))))</f>
        <v>NO PARA LP</v>
      </c>
      <c r="Z276" s="54">
        <v>49163</v>
      </c>
      <c r="AA276" s="40">
        <f>IF(Z276=0,"INDICAR PRECIO VTA",Z276-MaestraLP3[[#This Row],[PRECIO OCT]])</f>
        <v>49163</v>
      </c>
      <c r="AB276" s="56">
        <f t="shared" si="4"/>
        <v>0.12535850131196224</v>
      </c>
      <c r="AC276" s="58">
        <f>IFERROR(MaestraLP3[[#This Row],[PRECIO]]*MaestraLP3[[#This Row],[%MG UMV]],0)</f>
        <v>6163</v>
      </c>
      <c r="AD276" s="59">
        <v>8</v>
      </c>
      <c r="AE276" s="54">
        <f>IFERROR(MaestraLP3[[#This Row],[MARGEN UNITARIO]]/MaestraLP3[[#This Row],[Peso Neto UMV (KG)]],0)</f>
        <v>770.375</v>
      </c>
      <c r="AF276" s="38" t="s">
        <v>49</v>
      </c>
      <c r="AG276" s="38">
        <v>1</v>
      </c>
      <c r="AH276" s="56">
        <v>0.03</v>
      </c>
      <c r="AI276" s="56">
        <v>0.03</v>
      </c>
      <c r="AJ276" s="38" t="s">
        <v>50</v>
      </c>
      <c r="AK276" s="38" t="s">
        <v>49</v>
      </c>
    </row>
    <row r="277" spans="1:37" x14ac:dyDescent="0.35">
      <c r="A277" s="38" t="s">
        <v>191</v>
      </c>
      <c r="B277" s="38">
        <v>104541940</v>
      </c>
      <c r="C277" s="38" t="str">
        <f>+MaestraLP3[[#This Row],[CÓDIGO]]&amp;MaestraLP3[[#Headers],[-]]&amp;MaestraLP3[[#This Row],[UMV]]</f>
        <v>104541940-V00</v>
      </c>
      <c r="D277" s="45" t="str">
        <f>+MaestraLP3[[#This Row],[CÓDIGO]]&amp;MaestraLP3[[#Headers],[FS00]]</f>
        <v>104541940FS00</v>
      </c>
      <c r="E277" s="38" t="s">
        <v>95</v>
      </c>
      <c r="F277" s="38" t="s">
        <v>114</v>
      </c>
      <c r="G277" s="38" t="s">
        <v>120</v>
      </c>
      <c r="H277" s="38" t="s">
        <v>121</v>
      </c>
      <c r="I277" s="38" t="s">
        <v>458</v>
      </c>
      <c r="J277" s="44" t="s">
        <v>131</v>
      </c>
      <c r="K277" s="45" t="s">
        <v>44</v>
      </c>
      <c r="L277" s="38"/>
      <c r="M277" s="38" t="str">
        <f>VLOOKUP(MaestraLP3[[#This Row],[UMV]],VALIDACIONES!J:L,3,0)</f>
        <v>Caja 500 Unidades</v>
      </c>
      <c r="N277" s="38" t="s">
        <v>45</v>
      </c>
      <c r="O277" s="38" t="s">
        <v>46</v>
      </c>
      <c r="P277" s="54">
        <v>28000</v>
      </c>
      <c r="Q277" s="38" t="s">
        <v>73</v>
      </c>
      <c r="R277" s="54">
        <v>0</v>
      </c>
      <c r="S277" s="56">
        <f>IFERROR((MaestraLP3[[#This Row],[COSTO ]]/MaestraLP3[[#This Row],[COSTO OCT]]-1),0)</f>
        <v>0</v>
      </c>
      <c r="T277" s="55" t="s">
        <v>194</v>
      </c>
      <c r="U277" s="55" t="s">
        <v>194</v>
      </c>
      <c r="V277" s="54">
        <f>+VLOOKUP(MaestraLP3[[#This Row],[-]],'[1]BD MES'!$A:$N,14,0)</f>
        <v>28000</v>
      </c>
      <c r="W277" s="54">
        <v>28000</v>
      </c>
      <c r="X277" s="56">
        <f>+(MaestraLP3[[#This Row],[COSTO ]]-MaestraLP3[[#This Row],[COSTO OCT AL 27-10]])/MaestraLP3[[#This Row],[COSTO OCT AL 27-10]]</f>
        <v>0</v>
      </c>
      <c r="Y277" s="57" t="str">
        <f>++IF(Q277="HASTA AGOTAR STOCK","HASTA AGOTAR STOCK",IF(MaestraLP3[[#This Row],[PRECIO OCT]]=0,"NO PARA LP",IF(MaestraLP3[[#This Row],[PRECIO OCT]]=0,"INCORPORACIÓN",IF(AA277=0,"MANTIENE",IF(AA277&lt;0,"BAJA",IF(AA277&gt;0,"ALZA",""))))))</f>
        <v>NO PARA LP</v>
      </c>
      <c r="Z277" s="54">
        <v>32229</v>
      </c>
      <c r="AA277" s="40">
        <f>IF(Z277=0,"INDICAR PRECIO VTA",Z277-MaestraLP3[[#This Row],[PRECIO OCT]])</f>
        <v>32229</v>
      </c>
      <c r="AB277" s="56">
        <f t="shared" si="4"/>
        <v>0.13121722672127586</v>
      </c>
      <c r="AC277" s="58">
        <f>IFERROR(MaestraLP3[[#This Row],[PRECIO]]*MaestraLP3[[#This Row],[%MG UMV]],0)</f>
        <v>4229</v>
      </c>
      <c r="AD277" s="59">
        <v>5.5</v>
      </c>
      <c r="AE277" s="54">
        <f>IFERROR(MaestraLP3[[#This Row],[MARGEN UNITARIO]]/MaestraLP3[[#This Row],[Peso Neto UMV (KG)]],0)</f>
        <v>768.90909090909088</v>
      </c>
      <c r="AF277" s="38" t="s">
        <v>49</v>
      </c>
      <c r="AG277" s="38">
        <v>1</v>
      </c>
      <c r="AH277" s="56">
        <v>0.03</v>
      </c>
      <c r="AI277" s="56">
        <v>0.03</v>
      </c>
      <c r="AJ277" s="38" t="s">
        <v>50</v>
      </c>
      <c r="AK277" s="38" t="s">
        <v>49</v>
      </c>
    </row>
    <row r="278" spans="1:37" x14ac:dyDescent="0.35">
      <c r="A278" s="38" t="s">
        <v>191</v>
      </c>
      <c r="B278" s="38">
        <v>104522980</v>
      </c>
      <c r="C278" s="38" t="str">
        <f>+MaestraLP3[[#This Row],[CÓDIGO]]&amp;MaestraLP3[[#Headers],[-]]&amp;MaestraLP3[[#This Row],[UMV]]</f>
        <v>104522980-2Q</v>
      </c>
      <c r="D278" s="45" t="str">
        <f>+MaestraLP3[[#This Row],[CÓDIGO]]&amp;MaestraLP3[[#Headers],[FS00]]</f>
        <v>104522980FS00</v>
      </c>
      <c r="E278" s="38" t="s">
        <v>95</v>
      </c>
      <c r="F278" s="38" t="s">
        <v>114</v>
      </c>
      <c r="G278" s="38" t="s">
        <v>120</v>
      </c>
      <c r="H278" s="38" t="s">
        <v>121</v>
      </c>
      <c r="I278" s="38" t="s">
        <v>459</v>
      </c>
      <c r="J278" s="44" t="s">
        <v>123</v>
      </c>
      <c r="K278" s="45" t="s">
        <v>44</v>
      </c>
      <c r="L278" s="38"/>
      <c r="M278" s="38" t="str">
        <f>VLOOKUP(MaestraLP3[[#This Row],[UMV]],VALIDACIONES!J:L,3,0)</f>
        <v>Caja 2000 Unidades</v>
      </c>
      <c r="N278" s="38" t="s">
        <v>45</v>
      </c>
      <c r="O278" s="38" t="s">
        <v>46</v>
      </c>
      <c r="P278" s="54">
        <v>64000</v>
      </c>
      <c r="Q278" s="38" t="s">
        <v>62</v>
      </c>
      <c r="R278" s="54">
        <v>32000</v>
      </c>
      <c r="S278" s="56">
        <f>IFERROR((MaestraLP3[[#This Row],[COSTO ]]/MaestraLP3[[#This Row],[COSTO OCT]]-1),0)</f>
        <v>0</v>
      </c>
      <c r="T278" s="55" t="s">
        <v>194</v>
      </c>
      <c r="U278" s="55" t="s">
        <v>194</v>
      </c>
      <c r="V278" s="54">
        <f>+VLOOKUP(MaestraLP3[[#This Row],[-]],'[1]BD MES'!$A:$N,14,0)</f>
        <v>64000</v>
      </c>
      <c r="W278" s="54">
        <v>64000</v>
      </c>
      <c r="X278" s="56">
        <f>+(MaestraLP3[[#This Row],[COSTO ]]-MaestraLP3[[#This Row],[COSTO OCT AL 27-10]])/MaestraLP3[[#This Row],[COSTO OCT AL 27-10]]</f>
        <v>0</v>
      </c>
      <c r="Y278" s="57" t="str">
        <f>++IF(Q278="HASTA AGOTAR STOCK","HASTA AGOTAR STOCK",IF(MaestraLP3[[#This Row],[PRECIO OCT]]=0,"NO PARA LP",IF(MaestraLP3[[#This Row],[PRECIO OCT]]=0,"INCORPORACIÓN",IF(AA278=0,"MANTIENE",IF(AA278&lt;0,"BAJA",IF(AA278&gt;0,"ALZA",""))))))</f>
        <v>MANTIENE</v>
      </c>
      <c r="Z278" s="54">
        <v>32000</v>
      </c>
      <c r="AA278" s="40">
        <f>IF(Z278=0,"INDICAR PRECIO VTA",Z278-MaestraLP3[[#This Row],[PRECIO OCT]])</f>
        <v>0</v>
      </c>
      <c r="AB278" s="56">
        <f t="shared" si="4"/>
        <v>-1</v>
      </c>
      <c r="AC278" s="58">
        <f>IFERROR(MaestraLP3[[#This Row],[PRECIO]]*MaestraLP3[[#This Row],[%MG UMV]],0)</f>
        <v>-32000</v>
      </c>
      <c r="AD278" s="59">
        <v>8</v>
      </c>
      <c r="AE278" s="54">
        <f>IFERROR(MaestraLP3[[#This Row],[MARGEN UNITARIO]]/MaestraLP3[[#This Row],[Peso Neto UMV (KG)]],0)</f>
        <v>-4000</v>
      </c>
      <c r="AF278" s="38" t="s">
        <v>49</v>
      </c>
      <c r="AG278" s="38">
        <v>1</v>
      </c>
      <c r="AH278" s="56">
        <v>0.4</v>
      </c>
      <c r="AI278" s="56">
        <v>0.4</v>
      </c>
      <c r="AJ278" s="38"/>
      <c r="AK278" s="38" t="s">
        <v>49</v>
      </c>
    </row>
    <row r="279" spans="1:37" x14ac:dyDescent="0.35">
      <c r="A279" s="38" t="s">
        <v>191</v>
      </c>
      <c r="B279" s="38">
        <v>104523000</v>
      </c>
      <c r="C279" s="38" t="str">
        <f>+MaestraLP3[[#This Row],[CÓDIGO]]&amp;MaestraLP3[[#Headers],[-]]&amp;MaestraLP3[[#This Row],[UMV]]</f>
        <v>104523000-2Q</v>
      </c>
      <c r="D279" s="45" t="str">
        <f>+MaestraLP3[[#This Row],[CÓDIGO]]&amp;MaestraLP3[[#Headers],[FS00]]</f>
        <v>104523000FS00</v>
      </c>
      <c r="E279" s="38" t="s">
        <v>95</v>
      </c>
      <c r="F279" s="38" t="s">
        <v>114</v>
      </c>
      <c r="G279" s="38" t="s">
        <v>120</v>
      </c>
      <c r="H279" s="38" t="s">
        <v>121</v>
      </c>
      <c r="I279" s="38" t="s">
        <v>460</v>
      </c>
      <c r="J279" s="44" t="s">
        <v>123</v>
      </c>
      <c r="K279" s="45" t="s">
        <v>44</v>
      </c>
      <c r="L279" s="38"/>
      <c r="M279" s="38" t="str">
        <f>VLOOKUP(MaestraLP3[[#This Row],[UMV]],VALIDACIONES!J:L,3,0)</f>
        <v>Caja 2000 Unidades</v>
      </c>
      <c r="N279" s="38" t="s">
        <v>45</v>
      </c>
      <c r="O279" s="38" t="s">
        <v>46</v>
      </c>
      <c r="P279" s="54">
        <v>58000</v>
      </c>
      <c r="Q279" s="38" t="s">
        <v>62</v>
      </c>
      <c r="R279" s="54">
        <v>29000</v>
      </c>
      <c r="S279" s="56">
        <f>IFERROR((MaestraLP3[[#This Row],[COSTO ]]/MaestraLP3[[#This Row],[COSTO OCT]]-1),0)</f>
        <v>0</v>
      </c>
      <c r="T279" s="55" t="s">
        <v>194</v>
      </c>
      <c r="U279" s="55" t="s">
        <v>194</v>
      </c>
      <c r="V279" s="54">
        <f>+VLOOKUP(MaestraLP3[[#This Row],[-]],'[1]BD MES'!$A:$N,14,0)</f>
        <v>58000</v>
      </c>
      <c r="W279" s="54">
        <v>58000</v>
      </c>
      <c r="X279" s="56">
        <f>+(MaestraLP3[[#This Row],[COSTO ]]-MaestraLP3[[#This Row],[COSTO OCT AL 27-10]])/MaestraLP3[[#This Row],[COSTO OCT AL 27-10]]</f>
        <v>0</v>
      </c>
      <c r="Y279" s="57" t="str">
        <f>++IF(Q279="HASTA AGOTAR STOCK","HASTA AGOTAR STOCK",IF(MaestraLP3[[#This Row],[PRECIO OCT]]=0,"NO PARA LP",IF(MaestraLP3[[#This Row],[PRECIO OCT]]=0,"INCORPORACIÓN",IF(AA279=0,"MANTIENE",IF(AA279&lt;0,"BAJA",IF(AA279&gt;0,"ALZA",""))))))</f>
        <v>MANTIENE</v>
      </c>
      <c r="Z279" s="54">
        <v>29000</v>
      </c>
      <c r="AA279" s="40">
        <f>IF(Z279=0,"INDICAR PRECIO VTA",Z279-MaestraLP3[[#This Row],[PRECIO OCT]])</f>
        <v>0</v>
      </c>
      <c r="AB279" s="56">
        <f t="shared" si="4"/>
        <v>-1</v>
      </c>
      <c r="AC279" s="58">
        <f>IFERROR(MaestraLP3[[#This Row],[PRECIO]]*MaestraLP3[[#This Row],[%MG UMV]],0)</f>
        <v>-29000</v>
      </c>
      <c r="AD279" s="59">
        <v>6</v>
      </c>
      <c r="AE279" s="54">
        <f>IFERROR(MaestraLP3[[#This Row],[MARGEN UNITARIO]]/MaestraLP3[[#This Row],[Peso Neto UMV (KG)]],0)</f>
        <v>-4833.333333333333</v>
      </c>
      <c r="AF279" s="38" t="s">
        <v>49</v>
      </c>
      <c r="AG279" s="38">
        <v>1</v>
      </c>
      <c r="AH279" s="56">
        <v>0.4</v>
      </c>
      <c r="AI279" s="56">
        <v>0.4</v>
      </c>
      <c r="AJ279" s="38"/>
      <c r="AK279" s="38" t="s">
        <v>49</v>
      </c>
    </row>
    <row r="280" spans="1:37" x14ac:dyDescent="0.35">
      <c r="A280" s="38" t="s">
        <v>191</v>
      </c>
      <c r="B280" s="38">
        <v>104542570</v>
      </c>
      <c r="C280" s="38" t="str">
        <f>+MaestraLP3[[#This Row],[CÓDIGO]]&amp;MaestraLP3[[#Headers],[-]]&amp;MaestraLP3[[#This Row],[UMV]]</f>
        <v>104542570-1Q</v>
      </c>
      <c r="D280" s="45" t="str">
        <f>+MaestraLP3[[#This Row],[CÓDIGO]]&amp;MaestraLP3[[#Headers],[FS00]]</f>
        <v>104542570FS00</v>
      </c>
      <c r="E280" s="38" t="s">
        <v>95</v>
      </c>
      <c r="F280" s="38" t="s">
        <v>114</v>
      </c>
      <c r="G280" s="38" t="s">
        <v>120</v>
      </c>
      <c r="H280" s="38" t="s">
        <v>121</v>
      </c>
      <c r="I280" s="38" t="s">
        <v>461</v>
      </c>
      <c r="J280" s="44" t="s">
        <v>128</v>
      </c>
      <c r="K280" s="45" t="s">
        <v>44</v>
      </c>
      <c r="L280" s="38"/>
      <c r="M280" s="38" t="str">
        <f>VLOOKUP(MaestraLP3[[#This Row],[UMV]],VALIDACIONES!J:L,3,0)</f>
        <v>Caja 1000 Unidades</v>
      </c>
      <c r="N280" s="38" t="s">
        <v>45</v>
      </c>
      <c r="O280" s="38" t="s">
        <v>46</v>
      </c>
      <c r="P280" s="54">
        <v>30000</v>
      </c>
      <c r="Q280" s="38" t="s">
        <v>73</v>
      </c>
      <c r="R280" s="54">
        <v>0</v>
      </c>
      <c r="S280" s="56">
        <f>IFERROR((MaestraLP3[[#This Row],[COSTO ]]/MaestraLP3[[#This Row],[COSTO OCT]]-1),0)</f>
        <v>0</v>
      </c>
      <c r="T280" s="55" t="s">
        <v>194</v>
      </c>
      <c r="U280" s="55" t="s">
        <v>194</v>
      </c>
      <c r="V280" s="54">
        <f>+VLOOKUP(MaestraLP3[[#This Row],[-]],'[1]BD MES'!$A:$N,14,0)</f>
        <v>30000</v>
      </c>
      <c r="W280" s="54">
        <v>30000</v>
      </c>
      <c r="X280" s="56">
        <f>+(MaestraLP3[[#This Row],[COSTO ]]-MaestraLP3[[#This Row],[COSTO OCT AL 27-10]])/MaestraLP3[[#This Row],[COSTO OCT AL 27-10]]</f>
        <v>0</v>
      </c>
      <c r="Y280" s="57" t="str">
        <f>++IF(Q280="HASTA AGOTAR STOCK","HASTA AGOTAR STOCK",IF(MaestraLP3[[#This Row],[PRECIO OCT]]=0,"NO PARA LP",IF(MaestraLP3[[#This Row],[PRECIO OCT]]=0,"INCORPORACIÓN",IF(AA280=0,"MANTIENE",IF(AA280&lt;0,"BAJA",IF(AA280&gt;0,"ALZA",""))))))</f>
        <v>NO PARA LP</v>
      </c>
      <c r="Z280" s="54">
        <v>34500</v>
      </c>
      <c r="AA280" s="40">
        <f>IF(Z280=0,"INDICAR PRECIO VTA",Z280-MaestraLP3[[#This Row],[PRECIO OCT]])</f>
        <v>34500</v>
      </c>
      <c r="AB280" s="56">
        <f t="shared" si="4"/>
        <v>0.13043478260869565</v>
      </c>
      <c r="AC280" s="58">
        <f>IFERROR(MaestraLP3[[#This Row],[PRECIO]]*MaestraLP3[[#This Row],[%MG UMV]],0)</f>
        <v>4500</v>
      </c>
      <c r="AD280" s="59">
        <v>3</v>
      </c>
      <c r="AE280" s="54">
        <f>IFERROR(MaestraLP3[[#This Row],[MARGEN UNITARIO]]/MaestraLP3[[#This Row],[Peso Neto UMV (KG)]],0)</f>
        <v>1500</v>
      </c>
      <c r="AF280" s="38" t="s">
        <v>49</v>
      </c>
      <c r="AG280" s="38">
        <v>1</v>
      </c>
      <c r="AH280" s="56">
        <v>0.03</v>
      </c>
      <c r="AI280" s="56">
        <v>0.03</v>
      </c>
      <c r="AJ280" s="38" t="s">
        <v>50</v>
      </c>
      <c r="AK280" s="38" t="s">
        <v>49</v>
      </c>
    </row>
    <row r="281" spans="1:37" x14ac:dyDescent="0.35">
      <c r="A281" s="38" t="s">
        <v>191</v>
      </c>
      <c r="B281" s="38">
        <v>104516790</v>
      </c>
      <c r="C281" s="38" t="str">
        <f>+MaestraLP3[[#This Row],[CÓDIGO]]&amp;MaestraLP3[[#Headers],[-]]&amp;MaestraLP3[[#This Row],[UMV]]</f>
        <v>104516790-2Q</v>
      </c>
      <c r="D281" s="45" t="str">
        <f>+MaestraLP3[[#This Row],[CÓDIGO]]&amp;MaestraLP3[[#Headers],[FS00]]</f>
        <v>104516790FS00</v>
      </c>
      <c r="E281" s="38" t="s">
        <v>95</v>
      </c>
      <c r="F281" s="38" t="s">
        <v>114</v>
      </c>
      <c r="G281" s="38" t="s">
        <v>120</v>
      </c>
      <c r="H281" s="38" t="s">
        <v>121</v>
      </c>
      <c r="I281" s="38" t="s">
        <v>462</v>
      </c>
      <c r="J281" s="44" t="s">
        <v>123</v>
      </c>
      <c r="K281" s="45" t="s">
        <v>44</v>
      </c>
      <c r="L281" s="38"/>
      <c r="M281" s="38" t="str">
        <f>VLOOKUP(MaestraLP3[[#This Row],[UMV]],VALIDACIONES!J:L,3,0)</f>
        <v>Caja 2000 Unidades</v>
      </c>
      <c r="N281" s="38" t="s">
        <v>45</v>
      </c>
      <c r="O281" s="38" t="s">
        <v>46</v>
      </c>
      <c r="P281" s="54">
        <v>75340</v>
      </c>
      <c r="Q281" s="38" t="s">
        <v>62</v>
      </c>
      <c r="R281" s="54">
        <v>37670</v>
      </c>
      <c r="S281" s="56">
        <f>IFERROR((MaestraLP3[[#This Row],[COSTO ]]/MaestraLP3[[#This Row],[COSTO OCT]]-1),0)</f>
        <v>0</v>
      </c>
      <c r="T281" s="55" t="s">
        <v>194</v>
      </c>
      <c r="U281" s="55" t="s">
        <v>194</v>
      </c>
      <c r="V281" s="54">
        <f>+VLOOKUP(MaestraLP3[[#This Row],[-]],'[1]BD MES'!$A:$N,14,0)</f>
        <v>75340</v>
      </c>
      <c r="W281" s="54">
        <v>75340</v>
      </c>
      <c r="X281" s="56">
        <f>+(MaestraLP3[[#This Row],[COSTO ]]-MaestraLP3[[#This Row],[COSTO OCT AL 27-10]])/MaestraLP3[[#This Row],[COSTO OCT AL 27-10]]</f>
        <v>0</v>
      </c>
      <c r="Y281" s="57" t="str">
        <f>++IF(Q281="HASTA AGOTAR STOCK","HASTA AGOTAR STOCK",IF(MaestraLP3[[#This Row],[PRECIO OCT]]=0,"NO PARA LP",IF(MaestraLP3[[#This Row],[PRECIO OCT]]=0,"INCORPORACIÓN",IF(AA281=0,"MANTIENE",IF(AA281&lt;0,"BAJA",IF(AA281&gt;0,"ALZA",""))))))</f>
        <v>MANTIENE</v>
      </c>
      <c r="Z281" s="54">
        <v>37670</v>
      </c>
      <c r="AA281" s="40">
        <f>IF(Z281=0,"INDICAR PRECIO VTA",Z281-MaestraLP3[[#This Row],[PRECIO OCT]])</f>
        <v>0</v>
      </c>
      <c r="AB281" s="56">
        <f t="shared" si="4"/>
        <v>-1</v>
      </c>
      <c r="AC281" s="58">
        <f>IFERROR(MaestraLP3[[#This Row],[PRECIO]]*MaestraLP3[[#This Row],[%MG UMV]],0)</f>
        <v>-37670</v>
      </c>
      <c r="AD281" s="59">
        <v>8</v>
      </c>
      <c r="AE281" s="54">
        <f>IFERROR(MaestraLP3[[#This Row],[MARGEN UNITARIO]]/MaestraLP3[[#This Row],[Peso Neto UMV (KG)]],0)</f>
        <v>-4708.75</v>
      </c>
      <c r="AF281" s="38" t="s">
        <v>49</v>
      </c>
      <c r="AG281" s="38">
        <v>1</v>
      </c>
      <c r="AH281" s="56">
        <v>0.4</v>
      </c>
      <c r="AI281" s="56">
        <v>0.4</v>
      </c>
      <c r="AJ281" s="38"/>
      <c r="AK281" s="38" t="s">
        <v>49</v>
      </c>
    </row>
    <row r="282" spans="1:37" x14ac:dyDescent="0.35">
      <c r="A282" s="38" t="s">
        <v>191</v>
      </c>
      <c r="B282" s="38">
        <v>104541840</v>
      </c>
      <c r="C282" s="38" t="str">
        <f>+MaestraLP3[[#This Row],[CÓDIGO]]&amp;MaestraLP3[[#Headers],[-]]&amp;MaestraLP3[[#This Row],[UMV]]</f>
        <v>104541840-2Q</v>
      </c>
      <c r="D282" s="45" t="str">
        <f>+MaestraLP3[[#This Row],[CÓDIGO]]&amp;MaestraLP3[[#Headers],[FS00]]</f>
        <v>104541840FS00</v>
      </c>
      <c r="E282" s="38" t="s">
        <v>95</v>
      </c>
      <c r="F282" s="38" t="s">
        <v>114</v>
      </c>
      <c r="G282" s="38" t="s">
        <v>120</v>
      </c>
      <c r="H282" s="38" t="s">
        <v>121</v>
      </c>
      <c r="I282" s="38" t="s">
        <v>463</v>
      </c>
      <c r="J282" s="44" t="s">
        <v>123</v>
      </c>
      <c r="K282" s="45" t="s">
        <v>44</v>
      </c>
      <c r="L282" s="38"/>
      <c r="M282" s="38" t="str">
        <f>VLOOKUP(MaestraLP3[[#This Row],[UMV]],VALIDACIONES!J:L,3,0)</f>
        <v>Caja 2000 Unidades</v>
      </c>
      <c r="N282" s="38" t="s">
        <v>45</v>
      </c>
      <c r="O282" s="38" t="s">
        <v>46</v>
      </c>
      <c r="P282" s="54">
        <v>77560</v>
      </c>
      <c r="Q282" s="38" t="s">
        <v>62</v>
      </c>
      <c r="R282" s="54">
        <v>38780</v>
      </c>
      <c r="S282" s="56">
        <f>IFERROR((MaestraLP3[[#This Row],[COSTO ]]/MaestraLP3[[#This Row],[COSTO OCT]]-1),0)</f>
        <v>0</v>
      </c>
      <c r="T282" s="55" t="s">
        <v>194</v>
      </c>
      <c r="U282" s="55" t="s">
        <v>194</v>
      </c>
      <c r="V282" s="54">
        <f>+VLOOKUP(MaestraLP3[[#This Row],[-]],'[1]BD MES'!$A:$N,14,0)</f>
        <v>77560</v>
      </c>
      <c r="W282" s="54">
        <v>77560</v>
      </c>
      <c r="X282" s="56">
        <f>+(MaestraLP3[[#This Row],[COSTO ]]-MaestraLP3[[#This Row],[COSTO OCT AL 27-10]])/MaestraLP3[[#This Row],[COSTO OCT AL 27-10]]</f>
        <v>0</v>
      </c>
      <c r="Y282" s="57" t="str">
        <f>++IF(Q282="HASTA AGOTAR STOCK","HASTA AGOTAR STOCK",IF(MaestraLP3[[#This Row],[PRECIO OCT]]=0,"NO PARA LP",IF(MaestraLP3[[#This Row],[PRECIO OCT]]=0,"INCORPORACIÓN",IF(AA282=0,"MANTIENE",IF(AA282&lt;0,"BAJA",IF(AA282&gt;0,"ALZA",""))))))</f>
        <v>MANTIENE</v>
      </c>
      <c r="Z282" s="54">
        <v>38780</v>
      </c>
      <c r="AA282" s="40">
        <f>IF(Z282=0,"INDICAR PRECIO VTA",Z282-MaestraLP3[[#This Row],[PRECIO OCT]])</f>
        <v>0</v>
      </c>
      <c r="AB282" s="56">
        <f t="shared" si="4"/>
        <v>-1</v>
      </c>
      <c r="AC282" s="58">
        <f>IFERROR(MaestraLP3[[#This Row],[PRECIO]]*MaestraLP3[[#This Row],[%MG UMV]],0)</f>
        <v>-38780</v>
      </c>
      <c r="AD282" s="59">
        <v>8</v>
      </c>
      <c r="AE282" s="54">
        <f>IFERROR(MaestraLP3[[#This Row],[MARGEN UNITARIO]]/MaestraLP3[[#This Row],[Peso Neto UMV (KG)]],0)</f>
        <v>-4847.5</v>
      </c>
      <c r="AF282" s="38" t="s">
        <v>49</v>
      </c>
      <c r="AG282" s="38">
        <v>1</v>
      </c>
      <c r="AH282" s="56">
        <v>0.25</v>
      </c>
      <c r="AI282" s="56">
        <v>0.25</v>
      </c>
      <c r="AJ282" s="38"/>
      <c r="AK282" s="38" t="s">
        <v>49</v>
      </c>
    </row>
    <row r="283" spans="1:37" x14ac:dyDescent="0.35">
      <c r="A283" s="38" t="s">
        <v>191</v>
      </c>
      <c r="B283" s="38">
        <v>104522970</v>
      </c>
      <c r="C283" s="38" t="str">
        <f>+MaestraLP3[[#This Row],[CÓDIGO]]&amp;MaestraLP3[[#Headers],[-]]&amp;MaestraLP3[[#This Row],[UMV]]</f>
        <v>104522970-V00</v>
      </c>
      <c r="D283" s="45" t="str">
        <f>+MaestraLP3[[#This Row],[CÓDIGO]]&amp;MaestraLP3[[#Headers],[FS00]]</f>
        <v>104522970FS00</v>
      </c>
      <c r="E283" s="38" t="s">
        <v>95</v>
      </c>
      <c r="F283" s="38" t="s">
        <v>114</v>
      </c>
      <c r="G283" s="38" t="s">
        <v>120</v>
      </c>
      <c r="H283" s="38" t="s">
        <v>121</v>
      </c>
      <c r="I283" s="38" t="s">
        <v>464</v>
      </c>
      <c r="J283" s="44" t="s">
        <v>131</v>
      </c>
      <c r="K283" s="45" t="s">
        <v>44</v>
      </c>
      <c r="L283" s="38"/>
      <c r="M283" s="38" t="str">
        <f>VLOOKUP(MaestraLP3[[#This Row],[UMV]],VALIDACIONES!J:L,3,0)</f>
        <v>Caja 500 Unidades</v>
      </c>
      <c r="N283" s="38" t="s">
        <v>45</v>
      </c>
      <c r="O283" s="38" t="s">
        <v>46</v>
      </c>
      <c r="P283" s="54">
        <v>37500</v>
      </c>
      <c r="Q283" s="38" t="s">
        <v>62</v>
      </c>
      <c r="R283" s="54">
        <v>18750</v>
      </c>
      <c r="S283" s="56">
        <f>IFERROR((MaestraLP3[[#This Row],[COSTO ]]/MaestraLP3[[#This Row],[COSTO OCT]]-1),0)</f>
        <v>0</v>
      </c>
      <c r="T283" s="55" t="s">
        <v>194</v>
      </c>
      <c r="U283" s="55" t="s">
        <v>194</v>
      </c>
      <c r="V283" s="54">
        <f>+VLOOKUP(MaestraLP3[[#This Row],[-]],'[1]BD MES'!$A:$N,14,0)</f>
        <v>37500</v>
      </c>
      <c r="W283" s="54">
        <v>37500</v>
      </c>
      <c r="X283" s="56">
        <f>+(MaestraLP3[[#This Row],[COSTO ]]-MaestraLP3[[#This Row],[COSTO OCT AL 27-10]])/MaestraLP3[[#This Row],[COSTO OCT AL 27-10]]</f>
        <v>0</v>
      </c>
      <c r="Y283" s="57" t="str">
        <f>++IF(Q283="HASTA AGOTAR STOCK","HASTA AGOTAR STOCK",IF(MaestraLP3[[#This Row],[PRECIO OCT]]=0,"NO PARA LP",IF(MaestraLP3[[#This Row],[PRECIO OCT]]=0,"INCORPORACIÓN",IF(AA283=0,"MANTIENE",IF(AA283&lt;0,"BAJA",IF(AA283&gt;0,"ALZA",""))))))</f>
        <v>MANTIENE</v>
      </c>
      <c r="Z283" s="54">
        <v>18750</v>
      </c>
      <c r="AA283" s="40">
        <f>IF(Z283=0,"INDICAR PRECIO VTA",Z283-MaestraLP3[[#This Row],[PRECIO OCT]])</f>
        <v>0</v>
      </c>
      <c r="AB283" s="56">
        <f t="shared" si="4"/>
        <v>-1</v>
      </c>
      <c r="AC283" s="58">
        <f>IFERROR(MaestraLP3[[#This Row],[PRECIO]]*MaestraLP3[[#This Row],[%MG UMV]],0)</f>
        <v>-18750</v>
      </c>
      <c r="AD283" s="59">
        <v>8</v>
      </c>
      <c r="AE283" s="54">
        <f>IFERROR(MaestraLP3[[#This Row],[MARGEN UNITARIO]]/MaestraLP3[[#This Row],[Peso Neto UMV (KG)]],0)</f>
        <v>-2343.75</v>
      </c>
      <c r="AF283" s="38" t="s">
        <v>49</v>
      </c>
      <c r="AG283" s="38">
        <v>1</v>
      </c>
      <c r="AH283" s="56">
        <v>0.4</v>
      </c>
      <c r="AI283" s="56">
        <v>0.4</v>
      </c>
      <c r="AJ283" s="38"/>
      <c r="AK283" s="38" t="s">
        <v>49</v>
      </c>
    </row>
    <row r="284" spans="1:37" x14ac:dyDescent="0.35">
      <c r="A284" s="38" t="s">
        <v>191</v>
      </c>
      <c r="B284" s="38">
        <v>104522990</v>
      </c>
      <c r="C284" s="38" t="str">
        <f>+MaestraLP3[[#This Row],[CÓDIGO]]&amp;MaestraLP3[[#Headers],[-]]&amp;MaestraLP3[[#This Row],[UMV]]</f>
        <v>104522990-V00</v>
      </c>
      <c r="D284" s="45" t="str">
        <f>+MaestraLP3[[#This Row],[CÓDIGO]]&amp;MaestraLP3[[#Headers],[FS00]]</f>
        <v>104522990FS00</v>
      </c>
      <c r="E284" s="38" t="s">
        <v>95</v>
      </c>
      <c r="F284" s="38" t="s">
        <v>114</v>
      </c>
      <c r="G284" s="38" t="s">
        <v>120</v>
      </c>
      <c r="H284" s="38" t="s">
        <v>121</v>
      </c>
      <c r="I284" s="38" t="s">
        <v>465</v>
      </c>
      <c r="J284" s="44" t="s">
        <v>131</v>
      </c>
      <c r="K284" s="45" t="s">
        <v>44</v>
      </c>
      <c r="L284" s="38"/>
      <c r="M284" s="38" t="str">
        <f>VLOOKUP(MaestraLP3[[#This Row],[UMV]],VALIDACIONES!J:L,3,0)</f>
        <v>Caja 500 Unidades</v>
      </c>
      <c r="N284" s="38" t="s">
        <v>45</v>
      </c>
      <c r="O284" s="38" t="s">
        <v>46</v>
      </c>
      <c r="P284" s="54">
        <v>33000</v>
      </c>
      <c r="Q284" s="38" t="s">
        <v>62</v>
      </c>
      <c r="R284" s="54">
        <v>16500</v>
      </c>
      <c r="S284" s="56">
        <f>IFERROR((MaestraLP3[[#This Row],[COSTO ]]/MaestraLP3[[#This Row],[COSTO OCT]]-1),0)</f>
        <v>0</v>
      </c>
      <c r="T284" s="55" t="s">
        <v>194</v>
      </c>
      <c r="U284" s="55" t="s">
        <v>194</v>
      </c>
      <c r="V284" s="54">
        <f>+VLOOKUP(MaestraLP3[[#This Row],[-]],'[1]BD MES'!$A:$N,14,0)</f>
        <v>33000</v>
      </c>
      <c r="W284" s="54">
        <v>33000</v>
      </c>
      <c r="X284" s="56">
        <f>+(MaestraLP3[[#This Row],[COSTO ]]-MaestraLP3[[#This Row],[COSTO OCT AL 27-10]])/MaestraLP3[[#This Row],[COSTO OCT AL 27-10]]</f>
        <v>0</v>
      </c>
      <c r="Y284" s="57" t="str">
        <f>++IF(Q284="HASTA AGOTAR STOCK","HASTA AGOTAR STOCK",IF(MaestraLP3[[#This Row],[PRECIO OCT]]=0,"NO PARA LP",IF(MaestraLP3[[#This Row],[PRECIO OCT]]=0,"INCORPORACIÓN",IF(AA284=0,"MANTIENE",IF(AA284&lt;0,"BAJA",IF(AA284&gt;0,"ALZA",""))))))</f>
        <v>MANTIENE</v>
      </c>
      <c r="Z284" s="54">
        <v>16500</v>
      </c>
      <c r="AA284" s="40">
        <f>IF(Z284=0,"INDICAR PRECIO VTA",Z284-MaestraLP3[[#This Row],[PRECIO OCT]])</f>
        <v>0</v>
      </c>
      <c r="AB284" s="56">
        <f t="shared" si="4"/>
        <v>-1</v>
      </c>
      <c r="AC284" s="58">
        <f>IFERROR(MaestraLP3[[#This Row],[PRECIO]]*MaestraLP3[[#This Row],[%MG UMV]],0)</f>
        <v>-16500</v>
      </c>
      <c r="AD284" s="59">
        <v>7</v>
      </c>
      <c r="AE284" s="54">
        <f>IFERROR(MaestraLP3[[#This Row],[MARGEN UNITARIO]]/MaestraLP3[[#This Row],[Peso Neto UMV (KG)]],0)</f>
        <v>-2357.1428571428573</v>
      </c>
      <c r="AF284" s="38" t="s">
        <v>49</v>
      </c>
      <c r="AG284" s="38">
        <v>1</v>
      </c>
      <c r="AH284" s="56">
        <v>0.4</v>
      </c>
      <c r="AI284" s="56">
        <v>0.4</v>
      </c>
      <c r="AJ284" s="38"/>
      <c r="AK284" s="38" t="s">
        <v>49</v>
      </c>
    </row>
    <row r="285" spans="1:37" x14ac:dyDescent="0.35">
      <c r="A285" s="38" t="s">
        <v>191</v>
      </c>
      <c r="B285" s="38">
        <v>104538860</v>
      </c>
      <c r="C285" s="38" t="str">
        <f>+MaestraLP3[[#This Row],[CÓDIGO]]&amp;MaestraLP3[[#Headers],[-]]&amp;MaestraLP3[[#This Row],[UMV]]</f>
        <v>104538860-C04</v>
      </c>
      <c r="D285" s="45" t="str">
        <f>+MaestraLP3[[#This Row],[CÓDIGO]]&amp;MaestraLP3[[#Headers],[FS00]]</f>
        <v>104538860FS00</v>
      </c>
      <c r="E285" s="38" t="s">
        <v>95</v>
      </c>
      <c r="F285" s="38" t="s">
        <v>114</v>
      </c>
      <c r="G285" s="38" t="s">
        <v>120</v>
      </c>
      <c r="H285" s="38" t="s">
        <v>466</v>
      </c>
      <c r="I285" s="38" t="s">
        <v>467</v>
      </c>
      <c r="J285" s="44" t="s">
        <v>209</v>
      </c>
      <c r="K285" s="45" t="s">
        <v>44</v>
      </c>
      <c r="L285" s="38"/>
      <c r="M285" s="38" t="str">
        <f>VLOOKUP(MaestraLP3[[#This Row],[UMV]],VALIDACIONES!J:L,3,0)</f>
        <v>Caja 4 Unidades</v>
      </c>
      <c r="N285" s="38" t="s">
        <v>45</v>
      </c>
      <c r="O285" s="38" t="s">
        <v>46</v>
      </c>
      <c r="P285" s="54">
        <v>36000</v>
      </c>
      <c r="Q285" s="38" t="s">
        <v>47</v>
      </c>
      <c r="R285" s="54">
        <v>59000</v>
      </c>
      <c r="S285" s="56">
        <f>IFERROR((MaestraLP3[[#This Row],[COSTO ]]/MaestraLP3[[#This Row],[COSTO OCT]]-1),0)</f>
        <v>0</v>
      </c>
      <c r="T285" s="55" t="s">
        <v>194</v>
      </c>
      <c r="U285" s="55" t="s">
        <v>194</v>
      </c>
      <c r="V285" s="54">
        <f>+VLOOKUP(MaestraLP3[[#This Row],[-]],'[1]BD MES'!$A:$N,14,0)</f>
        <v>36000</v>
      </c>
      <c r="W285" s="54">
        <v>36000</v>
      </c>
      <c r="X285" s="56">
        <f>+(MaestraLP3[[#This Row],[COSTO ]]-MaestraLP3[[#This Row],[COSTO OCT AL 27-10]])/MaestraLP3[[#This Row],[COSTO OCT AL 27-10]]</f>
        <v>0</v>
      </c>
      <c r="Y285" s="57" t="str">
        <f>++IF(Q285="HASTA AGOTAR STOCK","HASTA AGOTAR STOCK",IF(MaestraLP3[[#This Row],[PRECIO OCT]]=0,"NO PARA LP",IF(MaestraLP3[[#This Row],[PRECIO OCT]]=0,"INCORPORACIÓN",IF(AA285=0,"MANTIENE",IF(AA285&lt;0,"BAJA",IF(AA285&gt;0,"ALZA",""))))))</f>
        <v>MANTIENE</v>
      </c>
      <c r="Z285" s="54">
        <v>59000</v>
      </c>
      <c r="AA285" s="40">
        <f>IF(Z285=0,"INDICAR PRECIO VTA",Z285-MaestraLP3[[#This Row],[PRECIO OCT]])</f>
        <v>0</v>
      </c>
      <c r="AB285" s="56">
        <f t="shared" si="4"/>
        <v>0.38983050847457629</v>
      </c>
      <c r="AC285" s="58">
        <f>IFERROR(MaestraLP3[[#This Row],[PRECIO]]*MaestraLP3[[#This Row],[%MG UMV]],0)</f>
        <v>23000</v>
      </c>
      <c r="AD285" s="59">
        <v>20</v>
      </c>
      <c r="AE285" s="54">
        <f>IFERROR(MaestraLP3[[#This Row],[MARGEN UNITARIO]]/MaestraLP3[[#This Row],[Peso Neto UMV (KG)]],0)</f>
        <v>1150</v>
      </c>
      <c r="AF285" s="38" t="s">
        <v>50</v>
      </c>
      <c r="AG285" s="38">
        <v>1</v>
      </c>
      <c r="AH285" s="56">
        <v>6.9999999999999993E-2</v>
      </c>
      <c r="AI285" s="56">
        <v>9.9999999999999992E-2</v>
      </c>
      <c r="AJ285" s="38"/>
      <c r="AK285" s="38" t="s">
        <v>50</v>
      </c>
    </row>
    <row r="286" spans="1:37" x14ac:dyDescent="0.35">
      <c r="A286" s="38" t="s">
        <v>191</v>
      </c>
      <c r="B286" s="38">
        <v>104538090</v>
      </c>
      <c r="C286" s="38" t="str">
        <f>+MaestraLP3[[#This Row],[CÓDIGO]]&amp;MaestraLP3[[#Headers],[-]]&amp;MaestraLP3[[#This Row],[UMV]]</f>
        <v>104538090-D04</v>
      </c>
      <c r="D286" s="45" t="str">
        <f>+MaestraLP3[[#This Row],[CÓDIGO]]&amp;MaestraLP3[[#Headers],[FS00]]</f>
        <v>104538090FS00</v>
      </c>
      <c r="E286" s="38" t="s">
        <v>95</v>
      </c>
      <c r="F286" s="38" t="s">
        <v>114</v>
      </c>
      <c r="G286" s="38" t="s">
        <v>120</v>
      </c>
      <c r="H286" s="38" t="s">
        <v>468</v>
      </c>
      <c r="I286" s="38" t="s">
        <v>469</v>
      </c>
      <c r="J286" s="44" t="s">
        <v>470</v>
      </c>
      <c r="K286" s="45" t="s">
        <v>44</v>
      </c>
      <c r="L286" s="38"/>
      <c r="M286" s="38" t="str">
        <f>VLOOKUP(MaestraLP3[[#This Row],[UMV]],VALIDACIONES!J:L,3,0)</f>
        <v>Display 4 Unidades</v>
      </c>
      <c r="N286" s="38" t="s">
        <v>45</v>
      </c>
      <c r="O286" s="38" t="s">
        <v>46</v>
      </c>
      <c r="P286" s="54">
        <v>8672</v>
      </c>
      <c r="Q286" s="38" t="s">
        <v>62</v>
      </c>
      <c r="R286" s="54">
        <v>4436</v>
      </c>
      <c r="S286" s="56">
        <f>IFERROR((MaestraLP3[[#This Row],[COSTO ]]/MaestraLP3[[#This Row],[COSTO OCT]]-1),0)</f>
        <v>0</v>
      </c>
      <c r="T286" s="55" t="s">
        <v>194</v>
      </c>
      <c r="U286" s="55" t="s">
        <v>194</v>
      </c>
      <c r="V286" s="54">
        <f>+VLOOKUP(MaestraLP3[[#This Row],[-]],'[1]BD MES'!$A:$N,14,0)</f>
        <v>8672</v>
      </c>
      <c r="W286" s="54">
        <v>8672</v>
      </c>
      <c r="X286" s="56">
        <f>+(MaestraLP3[[#This Row],[COSTO ]]-MaestraLP3[[#This Row],[COSTO OCT AL 27-10]])/MaestraLP3[[#This Row],[COSTO OCT AL 27-10]]</f>
        <v>0</v>
      </c>
      <c r="Y286" s="57" t="str">
        <f>++IF(Q286="HASTA AGOTAR STOCK","HASTA AGOTAR STOCK",IF(MaestraLP3[[#This Row],[PRECIO OCT]]=0,"NO PARA LP",IF(MaestraLP3[[#This Row],[PRECIO OCT]]=0,"INCORPORACIÓN",IF(AA286=0,"MANTIENE",IF(AA286&lt;0,"BAJA",IF(AA286&gt;0,"ALZA",""))))))</f>
        <v>MANTIENE</v>
      </c>
      <c r="Z286" s="54">
        <v>4436</v>
      </c>
      <c r="AA286" s="40">
        <f>IF(Z286=0,"INDICAR PRECIO VTA",Z286-MaestraLP3[[#This Row],[PRECIO OCT]])</f>
        <v>0</v>
      </c>
      <c r="AB286" s="56">
        <f t="shared" si="4"/>
        <v>-0.95491433724075747</v>
      </c>
      <c r="AC286" s="58">
        <f>IFERROR(MaestraLP3[[#This Row],[PRECIO]]*MaestraLP3[[#This Row],[%MG UMV]],0)</f>
        <v>-4236</v>
      </c>
      <c r="AD286" s="59">
        <v>2.64</v>
      </c>
      <c r="AE286" s="54">
        <f>IFERROR(MaestraLP3[[#This Row],[MARGEN UNITARIO]]/MaestraLP3[[#This Row],[Peso Neto UMV (KG)]],0)</f>
        <v>-1604.5454545454545</v>
      </c>
      <c r="AF286" s="38" t="s">
        <v>49</v>
      </c>
      <c r="AG286" s="38">
        <v>1</v>
      </c>
      <c r="AH286" s="56">
        <v>0.4</v>
      </c>
      <c r="AI286" s="56">
        <v>0.4</v>
      </c>
      <c r="AJ286" s="38"/>
      <c r="AK286" s="38" t="s">
        <v>50</v>
      </c>
    </row>
    <row r="287" spans="1:37" x14ac:dyDescent="0.35">
      <c r="A287" s="38" t="s">
        <v>191</v>
      </c>
      <c r="B287" s="38">
        <v>104523960</v>
      </c>
      <c r="C287" s="38" t="str">
        <f>+MaestraLP3[[#This Row],[CÓDIGO]]&amp;MaestraLP3[[#Headers],[-]]&amp;MaestraLP3[[#This Row],[UMV]]</f>
        <v>104523960-C12</v>
      </c>
      <c r="D287" s="45" t="str">
        <f>+MaestraLP3[[#This Row],[CÓDIGO]]&amp;MaestraLP3[[#Headers],[FS00]]</f>
        <v>104523960FS00</v>
      </c>
      <c r="E287" s="38" t="s">
        <v>95</v>
      </c>
      <c r="F287" s="38" t="s">
        <v>114</v>
      </c>
      <c r="G287" s="38" t="s">
        <v>120</v>
      </c>
      <c r="H287" s="38" t="s">
        <v>468</v>
      </c>
      <c r="I287" s="38" t="s">
        <v>471</v>
      </c>
      <c r="J287" s="44" t="s">
        <v>43</v>
      </c>
      <c r="K287" s="45" t="s">
        <v>44</v>
      </c>
      <c r="L287" s="38"/>
      <c r="M287" s="38" t="str">
        <f>VLOOKUP(MaestraLP3[[#This Row],[UMV]],VALIDACIONES!J:L,3,0)</f>
        <v>Caja 12 Unidades</v>
      </c>
      <c r="N287" s="38" t="s">
        <v>45</v>
      </c>
      <c r="O287" s="38" t="s">
        <v>46</v>
      </c>
      <c r="P287" s="54">
        <v>64639.08</v>
      </c>
      <c r="Q287" s="38" t="s">
        <v>62</v>
      </c>
      <c r="R287" s="54">
        <v>24275</v>
      </c>
      <c r="S287" s="56">
        <f>IFERROR((MaestraLP3[[#This Row],[COSTO ]]/MaestraLP3[[#This Row],[COSTO OCT]]-1),0)</f>
        <v>0</v>
      </c>
      <c r="T287" s="55" t="s">
        <v>194</v>
      </c>
      <c r="U287" s="55" t="s">
        <v>194</v>
      </c>
      <c r="V287" s="54">
        <f>+VLOOKUP(MaestraLP3[[#This Row],[-]],'[1]BD MES'!$A:$N,14,0)</f>
        <v>64639.08</v>
      </c>
      <c r="W287" s="54">
        <v>64639.08</v>
      </c>
      <c r="X287" s="56">
        <f>+(MaestraLP3[[#This Row],[COSTO ]]-MaestraLP3[[#This Row],[COSTO OCT AL 27-10]])/MaestraLP3[[#This Row],[COSTO OCT AL 27-10]]</f>
        <v>0</v>
      </c>
      <c r="Y287" s="57" t="str">
        <f>++IF(Q287="HASTA AGOTAR STOCK","HASTA AGOTAR STOCK",IF(MaestraLP3[[#This Row],[PRECIO OCT]]=0,"NO PARA LP",IF(MaestraLP3[[#This Row],[PRECIO OCT]]=0,"INCORPORACIÓN",IF(AA287=0,"MANTIENE",IF(AA287&lt;0,"BAJA",IF(AA287&gt;0,"ALZA",""))))))</f>
        <v>MANTIENE</v>
      </c>
      <c r="Z287" s="54">
        <v>24275</v>
      </c>
      <c r="AA287" s="40">
        <f>IF(Z287=0,"INDICAR PRECIO VTA",Z287-MaestraLP3[[#This Row],[PRECIO OCT]])</f>
        <v>0</v>
      </c>
      <c r="AB287" s="56">
        <f t="shared" si="4"/>
        <v>-1.6627839340885686</v>
      </c>
      <c r="AC287" s="58">
        <f>IFERROR(MaestraLP3[[#This Row],[PRECIO]]*MaestraLP3[[#This Row],[%MG UMV]],0)</f>
        <v>-40364.080000000002</v>
      </c>
      <c r="AD287" s="59">
        <v>5.28</v>
      </c>
      <c r="AE287" s="54">
        <f>IFERROR(MaestraLP3[[#This Row],[MARGEN UNITARIO]]/MaestraLP3[[#This Row],[Peso Neto UMV (KG)]],0)</f>
        <v>-7644.712121212121</v>
      </c>
      <c r="AF287" s="38" t="s">
        <v>49</v>
      </c>
      <c r="AG287" s="38">
        <v>1</v>
      </c>
      <c r="AH287" s="56">
        <v>0.4</v>
      </c>
      <c r="AI287" s="56">
        <v>0.4</v>
      </c>
      <c r="AJ287" s="38"/>
      <c r="AK287" s="38" t="s">
        <v>50</v>
      </c>
    </row>
    <row r="288" spans="1:37" x14ac:dyDescent="0.35">
      <c r="A288" s="38" t="s">
        <v>191</v>
      </c>
      <c r="B288" s="38">
        <v>150002024</v>
      </c>
      <c r="C288" s="38" t="str">
        <f>+MaestraLP3[[#This Row],[CÓDIGO]]&amp;MaestraLP3[[#Headers],[-]]&amp;MaestraLP3[[#This Row],[UMV]]</f>
        <v>150002024-C66</v>
      </c>
      <c r="D288" s="45" t="str">
        <f>+MaestraLP3[[#This Row],[CÓDIGO]]&amp;MaestraLP3[[#Headers],[FS00]]</f>
        <v>150002024FS00</v>
      </c>
      <c r="E288" s="38" t="s">
        <v>159</v>
      </c>
      <c r="F288" s="38" t="s">
        <v>160</v>
      </c>
      <c r="G288" s="38" t="s">
        <v>472</v>
      </c>
      <c r="H288" s="38" t="s">
        <v>473</v>
      </c>
      <c r="I288" s="38" t="s">
        <v>474</v>
      </c>
      <c r="J288" s="44" t="s">
        <v>475</v>
      </c>
      <c r="K288" s="45" t="s">
        <v>44</v>
      </c>
      <c r="L288" s="38"/>
      <c r="M288" s="38" t="str">
        <f>VLOOKUP(MaestraLP3[[#This Row],[UMV]],VALIDACIONES!J:L,3,0)</f>
        <v>Caja 66 Unidades</v>
      </c>
      <c r="N288" s="38" t="s">
        <v>71</v>
      </c>
      <c r="O288" s="38" t="s">
        <v>46</v>
      </c>
      <c r="P288" s="54">
        <v>28019.640000000003</v>
      </c>
      <c r="Q288" s="38" t="s">
        <v>47</v>
      </c>
      <c r="R288" s="54">
        <v>32340</v>
      </c>
      <c r="S288" s="56">
        <f>IFERROR((MaestraLP3[[#This Row],[COSTO ]]/MaestraLP3[[#This Row],[COSTO OCT]]-1),0)</f>
        <v>-7.3349978800584359E-2</v>
      </c>
      <c r="T288" s="55" t="s">
        <v>194</v>
      </c>
      <c r="U288" s="55"/>
      <c r="V288" s="54">
        <f>+VLOOKUP(MaestraLP3[[#This Row],[-]],'[1]BD MES'!$A:$N,14,0)</f>
        <v>25964.399999999998</v>
      </c>
      <c r="W288" s="54">
        <v>25964.399999999998</v>
      </c>
      <c r="X288" s="56">
        <f>+(MaestraLP3[[#This Row],[COSTO ]]-MaestraLP3[[#This Row],[COSTO OCT AL 27-10]])/MaestraLP3[[#This Row],[COSTO OCT AL 27-10]]</f>
        <v>0</v>
      </c>
      <c r="Y288" s="57" t="str">
        <f>++IF(Q288="HASTA AGOTAR STOCK","HASTA AGOTAR STOCK",IF(MaestraLP3[[#This Row],[PRECIO OCT]]=0,"NO PARA LP",IF(MaestraLP3[[#This Row],[PRECIO OCT]]=0,"INCORPORACIÓN",IF(AA288=0,"MANTIENE",IF(AA288&lt;0,"BAJA",IF(AA288&gt;0,"ALZA",""))))))</f>
        <v>BAJA</v>
      </c>
      <c r="Z288" s="54">
        <v>30000</v>
      </c>
      <c r="AA288" s="40">
        <f>IF(Z288=0,"INDICAR PRECIO VTA",Z288-MaestraLP3[[#This Row],[PRECIO OCT]])</f>
        <v>-2340</v>
      </c>
      <c r="AB288" s="56">
        <f t="shared" si="4"/>
        <v>0.13452000000000008</v>
      </c>
      <c r="AC288" s="58">
        <f>IFERROR(MaestraLP3[[#This Row],[PRECIO]]*MaestraLP3[[#This Row],[%MG UMV]],0)</f>
        <v>4035.6000000000026</v>
      </c>
      <c r="AD288" s="59">
        <v>6.6</v>
      </c>
      <c r="AE288" s="54">
        <f>IFERROR(MaestraLP3[[#This Row],[MARGEN UNITARIO]]/MaestraLP3[[#This Row],[Peso Neto UMV (KG)]],0)</f>
        <v>611.45454545454584</v>
      </c>
      <c r="AF288" s="38" t="s">
        <v>49</v>
      </c>
      <c r="AG288" s="38">
        <v>1</v>
      </c>
      <c r="AH288" s="56">
        <v>0</v>
      </c>
      <c r="AI288" s="56">
        <v>0</v>
      </c>
      <c r="AJ288" s="38"/>
      <c r="AK288" s="38" t="s">
        <v>50</v>
      </c>
    </row>
    <row r="289" spans="1:37" x14ac:dyDescent="0.35">
      <c r="A289" s="38" t="s">
        <v>191</v>
      </c>
      <c r="B289" s="38">
        <v>104529080</v>
      </c>
      <c r="C289" s="38" t="str">
        <f>+MaestraLP3[[#This Row],[CÓDIGO]]&amp;MaestraLP3[[#Headers],[-]]&amp;MaestraLP3[[#This Row],[UMV]]</f>
        <v>104529080-C08</v>
      </c>
      <c r="D289" s="45" t="str">
        <f>+MaestraLP3[[#This Row],[CÓDIGO]]&amp;MaestraLP3[[#Headers],[FS00]]</f>
        <v>104529080FS00</v>
      </c>
      <c r="E289" s="38" t="s">
        <v>159</v>
      </c>
      <c r="F289" s="38" t="s">
        <v>160</v>
      </c>
      <c r="G289" s="38" t="s">
        <v>472</v>
      </c>
      <c r="H289" s="38" t="s">
        <v>476</v>
      </c>
      <c r="I289" s="38" t="s">
        <v>477</v>
      </c>
      <c r="J289" s="44" t="s">
        <v>365</v>
      </c>
      <c r="K289" s="45" t="s">
        <v>44</v>
      </c>
      <c r="L289" s="38"/>
      <c r="M289" s="38" t="str">
        <f>VLOOKUP(MaestraLP3[[#This Row],[UMV]],VALIDACIONES!J:L,3,0)</f>
        <v>Caja 8 Unidades</v>
      </c>
      <c r="N289" s="38" t="s">
        <v>71</v>
      </c>
      <c r="O289" s="38" t="s">
        <v>46</v>
      </c>
      <c r="P289" s="54">
        <v>38000</v>
      </c>
      <c r="Q289" s="38" t="s">
        <v>62</v>
      </c>
      <c r="R289" s="54">
        <v>42400</v>
      </c>
      <c r="S289" s="56">
        <f>IFERROR((MaestraLP3[[#This Row],[COSTO ]]/MaestraLP3[[#This Row],[COSTO OCT]]-1),0)</f>
        <v>5.8947368421051749E-3</v>
      </c>
      <c r="T289" s="55" t="s">
        <v>194</v>
      </c>
      <c r="U289" s="55"/>
      <c r="V289" s="54">
        <f>+VLOOKUP(MaestraLP3[[#This Row],[-]],'[1]BD MES'!$A:$N,14,0)</f>
        <v>38240</v>
      </c>
      <c r="W289" s="54">
        <v>38224</v>
      </c>
      <c r="X289" s="56">
        <f>+(MaestraLP3[[#This Row],[COSTO ]]-MaestraLP3[[#This Row],[COSTO OCT AL 27-10]])/MaestraLP3[[#This Row],[COSTO OCT AL 27-10]]</f>
        <v>-4.1841004184100416E-4</v>
      </c>
      <c r="Y289" s="57" t="str">
        <f>++IF(Q289="HASTA AGOTAR STOCK","HASTA AGOTAR STOCK",IF(MaestraLP3[[#This Row],[PRECIO OCT]]=0,"NO PARA LP",IF(MaestraLP3[[#This Row],[PRECIO OCT]]=0,"INCORPORACIÓN",IF(AA289=0,"MANTIENE",IF(AA289&lt;0,"BAJA",IF(AA289&gt;0,"ALZA",""))))))</f>
        <v>MANTIENE</v>
      </c>
      <c r="Z289" s="54">
        <v>42400</v>
      </c>
      <c r="AA289" s="40">
        <f>IF(Z289=0,"INDICAR PRECIO VTA",Z289-MaestraLP3[[#This Row],[PRECIO OCT]])</f>
        <v>0</v>
      </c>
      <c r="AB289" s="56">
        <f t="shared" si="4"/>
        <v>9.8490566037735844E-2</v>
      </c>
      <c r="AC289" s="58">
        <f>IFERROR(MaestraLP3[[#This Row],[PRECIO]]*MaestraLP3[[#This Row],[%MG UMV]],0)</f>
        <v>4176</v>
      </c>
      <c r="AD289" s="59">
        <v>8</v>
      </c>
      <c r="AE289" s="54">
        <f>IFERROR(MaestraLP3[[#This Row],[MARGEN UNITARIO]]/MaestraLP3[[#This Row],[Peso Neto UMV (KG)]],0)</f>
        <v>522</v>
      </c>
      <c r="AF289" s="38" t="s">
        <v>50</v>
      </c>
      <c r="AG289" s="38">
        <v>1</v>
      </c>
      <c r="AH289" s="56">
        <v>0</v>
      </c>
      <c r="AI289" s="56">
        <v>0</v>
      </c>
      <c r="AJ289" s="38"/>
      <c r="AK289" s="38" t="s">
        <v>50</v>
      </c>
    </row>
    <row r="290" spans="1:37" x14ac:dyDescent="0.35">
      <c r="A290" s="38" t="s">
        <v>191</v>
      </c>
      <c r="B290" s="38">
        <v>104545230</v>
      </c>
      <c r="C290" s="38" t="str">
        <f>+MaestraLP3[[#This Row],[CÓDIGO]]&amp;MaestraLP3[[#Headers],[-]]&amp;MaestraLP3[[#This Row],[UMV]]</f>
        <v>104545230-C04</v>
      </c>
      <c r="D290" s="45" t="str">
        <f>+MaestraLP3[[#This Row],[CÓDIGO]]&amp;MaestraLP3[[#Headers],[FS00]]</f>
        <v>104545230FS00</v>
      </c>
      <c r="E290" s="38" t="s">
        <v>159</v>
      </c>
      <c r="F290" s="38" t="s">
        <v>166</v>
      </c>
      <c r="G290" s="38" t="s">
        <v>478</v>
      </c>
      <c r="H290" s="38" t="s">
        <v>476</v>
      </c>
      <c r="I290" s="38" t="s">
        <v>479</v>
      </c>
      <c r="J290" s="44" t="s">
        <v>209</v>
      </c>
      <c r="K290" s="45" t="s">
        <v>44</v>
      </c>
      <c r="L290" s="38"/>
      <c r="M290" s="38" t="str">
        <f>VLOOKUP(MaestraLP3[[#This Row],[UMV]],VALIDACIONES!J:L,3,0)</f>
        <v>Caja 4 Unidades</v>
      </c>
      <c r="N290" s="38" t="s">
        <v>71</v>
      </c>
      <c r="O290" s="38" t="s">
        <v>46</v>
      </c>
      <c r="P290" s="54">
        <v>53960</v>
      </c>
      <c r="Q290" s="38" t="s">
        <v>47</v>
      </c>
      <c r="R290" s="54">
        <v>55600</v>
      </c>
      <c r="S290" s="56">
        <f>IFERROR((MaestraLP3[[#This Row],[COSTO ]]/MaestraLP3[[#This Row],[COSTO OCT]]-1),0)</f>
        <v>0</v>
      </c>
      <c r="T290" s="55" t="s">
        <v>194</v>
      </c>
      <c r="U290" s="55"/>
      <c r="V290" s="54">
        <f>+VLOOKUP(MaestraLP3[[#This Row],[-]],'[1]BD MES'!$A:$N,14,0)</f>
        <v>53960</v>
      </c>
      <c r="W290" s="54">
        <v>53960</v>
      </c>
      <c r="X290" s="56">
        <f>+(MaestraLP3[[#This Row],[COSTO ]]-MaestraLP3[[#This Row],[COSTO OCT AL 27-10]])/MaestraLP3[[#This Row],[COSTO OCT AL 27-10]]</f>
        <v>0</v>
      </c>
      <c r="Y290" s="57" t="str">
        <f>++IF(Q290="HASTA AGOTAR STOCK","HASTA AGOTAR STOCK",IF(MaestraLP3[[#This Row],[PRECIO OCT]]=0,"NO PARA LP",IF(MaestraLP3[[#This Row],[PRECIO OCT]]=0,"INCORPORACIÓN",IF(AA290=0,"MANTIENE",IF(AA290&lt;0,"BAJA",IF(AA290&gt;0,"ALZA",""))))))</f>
        <v>MANTIENE</v>
      </c>
      <c r="Z290" s="54">
        <v>55600</v>
      </c>
      <c r="AA290" s="40">
        <f>IF(Z290=0,"INDICAR PRECIO VTA",Z290-MaestraLP3[[#This Row],[PRECIO OCT]])</f>
        <v>0</v>
      </c>
      <c r="AB290" s="56">
        <f t="shared" si="4"/>
        <v>2.9496402877697843E-2</v>
      </c>
      <c r="AC290" s="58">
        <f>IFERROR(MaestraLP3[[#This Row],[PRECIO]]*MaestraLP3[[#This Row],[%MG UMV]],0)</f>
        <v>1640</v>
      </c>
      <c r="AD290" s="59">
        <v>6</v>
      </c>
      <c r="AE290" s="54">
        <f>IFERROR(MaestraLP3[[#This Row],[MARGEN UNITARIO]]/MaestraLP3[[#This Row],[Peso Neto UMV (KG)]],0)</f>
        <v>273.33333333333331</v>
      </c>
      <c r="AF290" s="38" t="s">
        <v>50</v>
      </c>
      <c r="AG290" s="38">
        <v>1</v>
      </c>
      <c r="AH290" s="56">
        <v>0</v>
      </c>
      <c r="AI290" s="56">
        <v>0</v>
      </c>
      <c r="AJ290" s="38"/>
      <c r="AK290" s="38" t="s">
        <v>50</v>
      </c>
    </row>
    <row r="291" spans="1:37" x14ac:dyDescent="0.35">
      <c r="A291" s="38" t="s">
        <v>191</v>
      </c>
      <c r="B291" s="38">
        <v>104534190</v>
      </c>
      <c r="C291" s="38" t="str">
        <f>+MaestraLP3[[#This Row],[CÓDIGO]]&amp;MaestraLP3[[#Headers],[-]]&amp;MaestraLP3[[#This Row],[UMV]]</f>
        <v>104534190-C27</v>
      </c>
      <c r="D291" s="45" t="str">
        <f>+MaestraLP3[[#This Row],[CÓDIGO]]&amp;MaestraLP3[[#Headers],[FS00]]</f>
        <v>104534190FS00</v>
      </c>
      <c r="E291" s="38" t="s">
        <v>159</v>
      </c>
      <c r="F291" s="38" t="s">
        <v>166</v>
      </c>
      <c r="G291" s="38" t="s">
        <v>167</v>
      </c>
      <c r="H291" s="38" t="s">
        <v>480</v>
      </c>
      <c r="I291" s="38" t="s">
        <v>481</v>
      </c>
      <c r="J291" s="44" t="s">
        <v>482</v>
      </c>
      <c r="K291" s="45" t="s">
        <v>44</v>
      </c>
      <c r="L291" s="38"/>
      <c r="M291" s="38" t="str">
        <f>VLOOKUP(MaestraLP3[[#This Row],[UMV]],VALIDACIONES!J:L,3,0)</f>
        <v>Caja 27 Unidades</v>
      </c>
      <c r="N291" s="38" t="s">
        <v>71</v>
      </c>
      <c r="O291" s="38" t="s">
        <v>72</v>
      </c>
      <c r="P291" s="54">
        <v>0</v>
      </c>
      <c r="Q291" s="38" t="s">
        <v>73</v>
      </c>
      <c r="R291" s="55">
        <v>0</v>
      </c>
      <c r="S291" s="56">
        <f>IFERROR((MaestraLP3[[#This Row],[COSTO ]]/MaestraLP3[[#This Row],[COSTO OCT]]-1),0)</f>
        <v>0</v>
      </c>
      <c r="T291" s="55" t="s">
        <v>194</v>
      </c>
      <c r="U291" s="55"/>
      <c r="V291" s="54">
        <f>+VLOOKUP(MaestraLP3[[#This Row],[-]],'[1]BD MES'!$A:$N,14,0)</f>
        <v>13986</v>
      </c>
      <c r="W291" s="54">
        <v>13986</v>
      </c>
      <c r="X291" s="56">
        <f>+(MaestraLP3[[#This Row],[COSTO ]]-MaestraLP3[[#This Row],[COSTO OCT AL 27-10]])/MaestraLP3[[#This Row],[COSTO OCT AL 27-10]]</f>
        <v>0</v>
      </c>
      <c r="Y291" s="57" t="str">
        <f>++IF(Q291="HASTA AGOTAR STOCK","HASTA AGOTAR STOCK",IF(MaestraLP3[[#This Row],[PRECIO OCT]]=0,"NO PARA LP",IF(MaestraLP3[[#This Row],[PRECIO OCT]]=0,"INCORPORACIÓN",IF(AA291=0,"MANTIENE",IF(AA291&lt;0,"BAJA",IF(AA291&gt;0,"ALZA",""))))))</f>
        <v>NO PARA LP</v>
      </c>
      <c r="Z291" s="54">
        <v>0</v>
      </c>
      <c r="AA291" s="40" t="str">
        <f>IF(Z291=0,"INDICAR PRECIO VTA",Z291-MaestraLP3[[#This Row],[PRECIO OCT]])</f>
        <v>INDICAR PRECIO VTA</v>
      </c>
      <c r="AB291" s="56" t="str">
        <f t="shared" si="4"/>
        <v>-</v>
      </c>
      <c r="AC291" s="58">
        <f>IFERROR(MaestraLP3[[#This Row],[PRECIO]]*MaestraLP3[[#This Row],[%MG UMV]],0)</f>
        <v>0</v>
      </c>
      <c r="AD291" s="59">
        <v>2.97</v>
      </c>
      <c r="AE291" s="54">
        <f>IFERROR(MaestraLP3[[#This Row],[MARGEN UNITARIO]]/MaestraLP3[[#This Row],[Peso Neto UMV (KG)]],0)</f>
        <v>0</v>
      </c>
      <c r="AF291" s="38" t="s">
        <v>49</v>
      </c>
      <c r="AG291" s="38">
        <v>1</v>
      </c>
      <c r="AH291" s="56">
        <v>0</v>
      </c>
      <c r="AI291" s="56">
        <v>0</v>
      </c>
      <c r="AJ291" s="38" t="s">
        <v>50</v>
      </c>
      <c r="AK291" s="38" t="s">
        <v>50</v>
      </c>
    </row>
    <row r="292" spans="1:37" x14ac:dyDescent="0.35">
      <c r="A292" s="38" t="s">
        <v>191</v>
      </c>
      <c r="B292" s="38">
        <v>104546880</v>
      </c>
      <c r="C292" s="38" t="str">
        <f>+MaestraLP3[[#This Row],[CÓDIGO]]&amp;MaestraLP3[[#Headers],[-]]&amp;MaestraLP3[[#This Row],[UMV]]</f>
        <v>104546880-Z05</v>
      </c>
      <c r="D292" s="45" t="str">
        <f>+MaestraLP3[[#This Row],[CÓDIGO]]&amp;MaestraLP3[[#Headers],[FS00]]</f>
        <v>104546880FS00</v>
      </c>
      <c r="E292" s="38" t="s">
        <v>159</v>
      </c>
      <c r="F292" s="38" t="s">
        <v>166</v>
      </c>
      <c r="G292" s="38" t="s">
        <v>167</v>
      </c>
      <c r="H292" s="38" t="s">
        <v>480</v>
      </c>
      <c r="I292" s="38" t="s">
        <v>483</v>
      </c>
      <c r="J292" s="44" t="s">
        <v>484</v>
      </c>
      <c r="K292" s="45" t="s">
        <v>44</v>
      </c>
      <c r="L292" s="38"/>
      <c r="M292" s="38" t="str">
        <f>VLOOKUP(MaestraLP3[[#This Row],[UMV]],VALIDACIONES!J:L,3,0)</f>
        <v>Caja 105 Unidades</v>
      </c>
      <c r="N292" s="38" t="s">
        <v>71</v>
      </c>
      <c r="O292" s="38" t="s">
        <v>46</v>
      </c>
      <c r="P292" s="54">
        <v>49875</v>
      </c>
      <c r="Q292" s="38" t="s">
        <v>58</v>
      </c>
      <c r="R292" s="55">
        <v>80850</v>
      </c>
      <c r="S292" s="56">
        <f>IFERROR((MaestraLP3[[#This Row],[COSTO ]]/MaestraLP3[[#This Row],[COSTO OCT]]-1),0)</f>
        <v>0</v>
      </c>
      <c r="T292" s="55" t="s">
        <v>194</v>
      </c>
      <c r="U292" s="55"/>
      <c r="V292" s="54">
        <f>+VLOOKUP(MaestraLP3[[#This Row],[-]],'[1]BD MES'!$A:$N,14,0)</f>
        <v>49875</v>
      </c>
      <c r="W292" s="54">
        <v>49875</v>
      </c>
      <c r="X292" s="56">
        <f>+(MaestraLP3[[#This Row],[COSTO ]]-MaestraLP3[[#This Row],[COSTO OCT AL 27-10]])/MaestraLP3[[#This Row],[COSTO OCT AL 27-10]]</f>
        <v>0</v>
      </c>
      <c r="Y292" s="57" t="str">
        <f>++IF(Q292="HASTA AGOTAR STOCK","HASTA AGOTAR STOCK",IF(MaestraLP3[[#This Row],[PRECIO OCT]]=0,"NO PARA LP",IF(MaestraLP3[[#This Row],[PRECIO OCT]]=0,"INCORPORACIÓN",IF(AA292=0,"MANTIENE",IF(AA292&lt;0,"BAJA",IF(AA292&gt;0,"ALZA",""))))))</f>
        <v>MANTIENE</v>
      </c>
      <c r="Z292" s="54">
        <v>80850</v>
      </c>
      <c r="AA292" s="40">
        <f>IF(Z292=0,"INDICAR PRECIO VTA",Z292-MaestraLP3[[#This Row],[PRECIO OCT]])</f>
        <v>0</v>
      </c>
      <c r="AB292" s="56">
        <f t="shared" si="4"/>
        <v>0.38311688311688313</v>
      </c>
      <c r="AC292" s="58">
        <f>IFERROR(MaestraLP3[[#This Row],[PRECIO]]*MaestraLP3[[#This Row],[%MG UMV]],0)</f>
        <v>30975</v>
      </c>
      <c r="AD292" s="59">
        <v>11.865</v>
      </c>
      <c r="AE292" s="54">
        <f>IFERROR(MaestraLP3[[#This Row],[MARGEN UNITARIO]]/MaestraLP3[[#This Row],[Peso Neto UMV (KG)]],0)</f>
        <v>2610.6194690265488</v>
      </c>
      <c r="AF292" s="38" t="s">
        <v>49</v>
      </c>
      <c r="AG292" s="38">
        <v>1</v>
      </c>
      <c r="AH292" s="56">
        <v>0.03</v>
      </c>
      <c r="AI292" s="56">
        <v>0.05</v>
      </c>
      <c r="AJ292" s="38" t="s">
        <v>50</v>
      </c>
      <c r="AK292" s="38" t="s">
        <v>50</v>
      </c>
    </row>
    <row r="293" spans="1:37" x14ac:dyDescent="0.35">
      <c r="A293" s="38" t="s">
        <v>191</v>
      </c>
      <c r="B293" s="44">
        <v>104547550</v>
      </c>
      <c r="C293" s="38" t="str">
        <f>+MaestraLP3[[#This Row],[CÓDIGO]]&amp;MaestraLP3[[#Headers],[-]]&amp;MaestraLP3[[#This Row],[UMV]]</f>
        <v>104547550-Z40</v>
      </c>
      <c r="D293" s="45" t="str">
        <f>+MaestraLP3[[#This Row],[CÓDIGO]]&amp;MaestraLP3[[#Headers],[FS00]]</f>
        <v>104547550FS00</v>
      </c>
      <c r="E293" s="38" t="s">
        <v>159</v>
      </c>
      <c r="F293" s="38" t="s">
        <v>166</v>
      </c>
      <c r="G293" s="38" t="s">
        <v>167</v>
      </c>
      <c r="H293" s="38" t="s">
        <v>480</v>
      </c>
      <c r="I293" s="38" t="s">
        <v>485</v>
      </c>
      <c r="J293" s="45" t="s">
        <v>486</v>
      </c>
      <c r="K293" s="45" t="s">
        <v>44</v>
      </c>
      <c r="L293" s="38"/>
      <c r="M293" s="38" t="str">
        <f>VLOOKUP(MaestraLP3[[#This Row],[UMV]],VALIDACIONES!J:L,3,0)</f>
        <v>Caja 140 Unidades</v>
      </c>
      <c r="N293" s="38" t="s">
        <v>71</v>
      </c>
      <c r="O293" s="38" t="s">
        <v>46</v>
      </c>
      <c r="P293" s="54">
        <v>82740</v>
      </c>
      <c r="Q293" s="38" t="s">
        <v>58</v>
      </c>
      <c r="R293" s="55">
        <v>130200</v>
      </c>
      <c r="S293" s="56">
        <f>IFERROR((MaestraLP3[[#This Row],[COSTO ]]/MaestraLP3[[#This Row],[COSTO OCT]]-1),0)</f>
        <v>0</v>
      </c>
      <c r="T293" s="55" t="s">
        <v>194</v>
      </c>
      <c r="U293" s="55"/>
      <c r="V293" s="54">
        <f>+VLOOKUP(MaestraLP3[[#This Row],[-]],'[1]BD MES'!$A:$N,14,0)</f>
        <v>82740</v>
      </c>
      <c r="W293" s="54">
        <v>82740</v>
      </c>
      <c r="X293" s="56">
        <f>+(MaestraLP3[[#This Row],[COSTO ]]-MaestraLP3[[#This Row],[COSTO OCT AL 27-10]])/MaestraLP3[[#This Row],[COSTO OCT AL 27-10]]</f>
        <v>0</v>
      </c>
      <c r="Y293" s="57" t="str">
        <f>++IF(Q293="HASTA AGOTAR STOCK","HASTA AGOTAR STOCK",IF(MaestraLP3[[#This Row],[PRECIO OCT]]=0,"NO PARA LP",IF(MaestraLP3[[#This Row],[PRECIO OCT]]=0,"INCORPORACIÓN",IF(AA293=0,"MANTIENE",IF(AA293&lt;0,"BAJA",IF(AA293&gt;0,"ALZA",""))))))</f>
        <v>MANTIENE</v>
      </c>
      <c r="Z293" s="54">
        <v>130200</v>
      </c>
      <c r="AA293" s="40">
        <f>IF(Z293=0,"INDICAR PRECIO VTA",Z293-MaestraLP3[[#This Row],[PRECIO OCT]])</f>
        <v>0</v>
      </c>
      <c r="AB293" s="56">
        <f t="shared" si="4"/>
        <v>0.36451612903225805</v>
      </c>
      <c r="AC293" s="58">
        <f>IFERROR(MaestraLP3[[#This Row],[PRECIO]]*MaestraLP3[[#This Row],[%MG UMV]],0)</f>
        <v>47460</v>
      </c>
      <c r="AD293" s="59">
        <v>18.899999999999999</v>
      </c>
      <c r="AE293" s="54">
        <f>IFERROR(MaestraLP3[[#This Row],[MARGEN UNITARIO]]/MaestraLP3[[#This Row],[Peso Neto UMV (KG)]],0)</f>
        <v>2511.1111111111113</v>
      </c>
      <c r="AF293" s="38" t="s">
        <v>49</v>
      </c>
      <c r="AG293" s="38">
        <v>1</v>
      </c>
      <c r="AH293" s="56">
        <v>0.03</v>
      </c>
      <c r="AI293" s="56">
        <v>0.05</v>
      </c>
      <c r="AJ293" s="38" t="s">
        <v>50</v>
      </c>
      <c r="AK293" s="38" t="s">
        <v>50</v>
      </c>
    </row>
    <row r="294" spans="1:37" x14ac:dyDescent="0.35">
      <c r="A294" s="38" t="s">
        <v>191</v>
      </c>
      <c r="B294" s="38">
        <v>104532660</v>
      </c>
      <c r="C294" s="38" t="str">
        <f>+MaestraLP3[[#This Row],[CÓDIGO]]&amp;MaestraLP3[[#Headers],[-]]&amp;MaestraLP3[[#This Row],[UMV]]</f>
        <v>104532660-UN</v>
      </c>
      <c r="D294" s="45" t="str">
        <f>+MaestraLP3[[#This Row],[CÓDIGO]]&amp;MaestraLP3[[#Headers],[FS00]]</f>
        <v>104532660FS00</v>
      </c>
      <c r="E294" s="38" t="s">
        <v>159</v>
      </c>
      <c r="F294" s="38" t="s">
        <v>166</v>
      </c>
      <c r="G294" s="38" t="s">
        <v>173</v>
      </c>
      <c r="H294" s="38" t="s">
        <v>192</v>
      </c>
      <c r="I294" s="38" t="s">
        <v>487</v>
      </c>
      <c r="J294" s="44" t="s">
        <v>44</v>
      </c>
      <c r="K294" s="45" t="s">
        <v>44</v>
      </c>
      <c r="L294" s="38"/>
      <c r="M294" s="38" t="str">
        <f>VLOOKUP(MaestraLP3[[#This Row],[UMV]],VALIDACIONES!J:L,3,0)</f>
        <v>Unidad</v>
      </c>
      <c r="N294" s="38" t="s">
        <v>45</v>
      </c>
      <c r="O294" s="38" t="s">
        <v>72</v>
      </c>
      <c r="P294" s="54">
        <v>0</v>
      </c>
      <c r="Q294" s="38" t="s">
        <v>73</v>
      </c>
      <c r="R294" s="55">
        <v>0</v>
      </c>
      <c r="S294" s="56">
        <f>IFERROR((MaestraLP3[[#This Row],[COSTO ]]/MaestraLP3[[#This Row],[COSTO OCT]]-1),0)</f>
        <v>0</v>
      </c>
      <c r="T294" s="55" t="s">
        <v>194</v>
      </c>
      <c r="U294" s="55"/>
      <c r="V294" s="54">
        <f>+VLOOKUP(MaestraLP3[[#This Row],[-]],'[1]BD MES'!$A:$N,14,0)</f>
        <v>75942</v>
      </c>
      <c r="W294" s="54">
        <v>75942</v>
      </c>
      <c r="X294" s="56">
        <f>+(MaestraLP3[[#This Row],[COSTO ]]-MaestraLP3[[#This Row],[COSTO OCT AL 27-10]])/MaestraLP3[[#This Row],[COSTO OCT AL 27-10]]</f>
        <v>0</v>
      </c>
      <c r="Y294" s="57" t="str">
        <f>++IF(Q294="HASTA AGOTAR STOCK","HASTA AGOTAR STOCK",IF(MaestraLP3[[#This Row],[PRECIO OCT]]=0,"NO PARA LP",IF(MaestraLP3[[#This Row],[PRECIO OCT]]=0,"INCORPORACIÓN",IF(AA294=0,"MANTIENE",IF(AA294&lt;0,"BAJA",IF(AA294&gt;0,"ALZA",""))))))</f>
        <v>NO PARA LP</v>
      </c>
      <c r="Z294" s="54">
        <v>0</v>
      </c>
      <c r="AA294" s="40" t="str">
        <f>IF(Z294=0,"INDICAR PRECIO VTA",Z294-MaestraLP3[[#This Row],[PRECIO OCT]])</f>
        <v>INDICAR PRECIO VTA</v>
      </c>
      <c r="AB294" s="56" t="str">
        <f t="shared" si="4"/>
        <v>-</v>
      </c>
      <c r="AC294" s="58">
        <f>IFERROR(MaestraLP3[[#This Row],[PRECIO]]*MaestraLP3[[#This Row],[%MG UMV]],0)</f>
        <v>0</v>
      </c>
      <c r="AD294" s="59">
        <v>4</v>
      </c>
      <c r="AE294" s="54">
        <f>IFERROR(MaestraLP3[[#This Row],[MARGEN UNITARIO]]/MaestraLP3[[#This Row],[Peso Neto UMV (KG)]],0)</f>
        <v>0</v>
      </c>
      <c r="AF294" s="38" t="s">
        <v>50</v>
      </c>
      <c r="AG294" s="38">
        <v>1</v>
      </c>
      <c r="AH294" s="56">
        <v>0</v>
      </c>
      <c r="AI294" s="56">
        <v>0</v>
      </c>
      <c r="AJ294" s="38"/>
      <c r="AK294" s="38" t="s">
        <v>50</v>
      </c>
    </row>
    <row r="295" spans="1:37" x14ac:dyDescent="0.35">
      <c r="A295" s="38" t="s">
        <v>191</v>
      </c>
      <c r="B295" s="38">
        <v>104543590</v>
      </c>
      <c r="C295" s="38" t="str">
        <f>+MaestraLP3[[#This Row],[CÓDIGO]]&amp;MaestraLP3[[#Headers],[-]]&amp;MaestraLP3[[#This Row],[UMV]]</f>
        <v>104543590-C08</v>
      </c>
      <c r="D295" s="45" t="str">
        <f>+MaestraLP3[[#This Row],[CÓDIGO]]&amp;MaestraLP3[[#Headers],[FS00]]</f>
        <v>104543590FS00</v>
      </c>
      <c r="E295" s="38" t="s">
        <v>159</v>
      </c>
      <c r="F295" s="38" t="s">
        <v>166</v>
      </c>
      <c r="G295" s="38" t="s">
        <v>173</v>
      </c>
      <c r="H295" s="38" t="s">
        <v>174</v>
      </c>
      <c r="I295" s="38" t="s">
        <v>488</v>
      </c>
      <c r="J295" s="44" t="s">
        <v>365</v>
      </c>
      <c r="K295" s="45" t="s">
        <v>44</v>
      </c>
      <c r="L295" s="38"/>
      <c r="M295" s="38" t="str">
        <f>VLOOKUP(MaestraLP3[[#This Row],[UMV]],VALIDACIONES!J:L,3,0)</f>
        <v>Caja 8 Unidades</v>
      </c>
      <c r="N295" s="38" t="s">
        <v>375</v>
      </c>
      <c r="O295" s="38" t="s">
        <v>72</v>
      </c>
      <c r="P295" s="54">
        <v>39120</v>
      </c>
      <c r="Q295" s="38" t="s">
        <v>47</v>
      </c>
      <c r="R295" s="54">
        <v>40800</v>
      </c>
      <c r="S295" s="56">
        <f>IFERROR((MaestraLP3[[#This Row],[COSTO ]]/MaestraLP3[[#This Row],[COSTO OCT]]-1),0)</f>
        <v>2.249488752556239E-2</v>
      </c>
      <c r="T295" s="55" t="s">
        <v>194</v>
      </c>
      <c r="U295" s="55"/>
      <c r="V295" s="54">
        <f>+VLOOKUP(MaestraLP3[[#This Row],[-]],'[1]BD MES'!$A:$N,14,0)</f>
        <v>40000</v>
      </c>
      <c r="W295" s="54">
        <v>40000</v>
      </c>
      <c r="X295" s="56">
        <f>+(MaestraLP3[[#This Row],[COSTO ]]-MaestraLP3[[#This Row],[COSTO OCT AL 27-10]])/MaestraLP3[[#This Row],[COSTO OCT AL 27-10]]</f>
        <v>0</v>
      </c>
      <c r="Y295" s="57" t="str">
        <f>++IF(Q295="HASTA AGOTAR STOCK","HASTA AGOTAR STOCK",IF(MaestraLP3[[#This Row],[PRECIO OCT]]=0,"NO PARA LP",IF(MaestraLP3[[#This Row],[PRECIO OCT]]=0,"INCORPORACIÓN",IF(AA295=0,"MANTIENE",IF(AA295&lt;0,"BAJA",IF(AA295&gt;0,"ALZA",""))))))</f>
        <v>MANTIENE</v>
      </c>
      <c r="Z295" s="54">
        <v>40800</v>
      </c>
      <c r="AA295" s="40">
        <f>IF(Z295=0,"INDICAR PRECIO VTA",Z295-MaestraLP3[[#This Row],[PRECIO OCT]])</f>
        <v>0</v>
      </c>
      <c r="AB295" s="56">
        <f t="shared" si="4"/>
        <v>1.9607843137254902E-2</v>
      </c>
      <c r="AC295" s="58">
        <f>IFERROR(MaestraLP3[[#This Row],[PRECIO]]*MaestraLP3[[#This Row],[%MG UMV]],0)</f>
        <v>800</v>
      </c>
      <c r="AD295" s="59">
        <v>4</v>
      </c>
      <c r="AE295" s="54">
        <f>IFERROR(MaestraLP3[[#This Row],[MARGEN UNITARIO]]/MaestraLP3[[#This Row],[Peso Neto UMV (KG)]],0)</f>
        <v>200</v>
      </c>
      <c r="AF295" s="38" t="s">
        <v>49</v>
      </c>
      <c r="AG295" s="38">
        <v>1</v>
      </c>
      <c r="AH295" s="56">
        <v>0</v>
      </c>
      <c r="AI295" s="56">
        <v>0</v>
      </c>
      <c r="AJ295" s="38"/>
      <c r="AK295" s="38" t="s">
        <v>50</v>
      </c>
    </row>
    <row r="296" spans="1:37" x14ac:dyDescent="0.35">
      <c r="A296" s="38" t="s">
        <v>191</v>
      </c>
      <c r="B296" s="38">
        <v>104543600</v>
      </c>
      <c r="C296" s="38" t="str">
        <f>+MaestraLP3[[#This Row],[CÓDIGO]]&amp;MaestraLP3[[#Headers],[-]]&amp;MaestraLP3[[#This Row],[UMV]]</f>
        <v>104543600-C08</v>
      </c>
      <c r="D296" s="45" t="str">
        <f>+MaestraLP3[[#This Row],[CÓDIGO]]&amp;MaestraLP3[[#Headers],[FS00]]</f>
        <v>104543600FS00</v>
      </c>
      <c r="E296" s="38" t="s">
        <v>159</v>
      </c>
      <c r="F296" s="38" t="s">
        <v>166</v>
      </c>
      <c r="G296" s="38" t="s">
        <v>173</v>
      </c>
      <c r="H296" s="38" t="s">
        <v>174</v>
      </c>
      <c r="I296" s="38" t="s">
        <v>489</v>
      </c>
      <c r="J296" s="44" t="s">
        <v>365</v>
      </c>
      <c r="K296" s="45" t="s">
        <v>44</v>
      </c>
      <c r="L296" s="38"/>
      <c r="M296" s="38" t="str">
        <f>VLOOKUP(MaestraLP3[[#This Row],[UMV]],VALIDACIONES!J:L,3,0)</f>
        <v>Caja 8 Unidades</v>
      </c>
      <c r="N296" s="38" t="s">
        <v>375</v>
      </c>
      <c r="O296" s="38" t="s">
        <v>72</v>
      </c>
      <c r="P296" s="54">
        <v>39696</v>
      </c>
      <c r="Q296" s="38" t="s">
        <v>47</v>
      </c>
      <c r="R296" s="54">
        <v>41440</v>
      </c>
      <c r="S296" s="56">
        <f>IFERROR((MaestraLP3[[#This Row],[COSTO ]]/MaestraLP3[[#This Row],[COSTO OCT]]-1),0)</f>
        <v>1.8137847642079707E-2</v>
      </c>
      <c r="T296" s="55" t="s">
        <v>194</v>
      </c>
      <c r="U296" s="55"/>
      <c r="V296" s="54">
        <f>+VLOOKUP(MaestraLP3[[#This Row],[-]],'[1]BD MES'!$A:$N,14,0)</f>
        <v>40416</v>
      </c>
      <c r="W296" s="54">
        <v>40416</v>
      </c>
      <c r="X296" s="56">
        <f>+(MaestraLP3[[#This Row],[COSTO ]]-MaestraLP3[[#This Row],[COSTO OCT AL 27-10]])/MaestraLP3[[#This Row],[COSTO OCT AL 27-10]]</f>
        <v>0</v>
      </c>
      <c r="Y296" s="57" t="str">
        <f>++IF(Q296="HASTA AGOTAR STOCK","HASTA AGOTAR STOCK",IF(MaestraLP3[[#This Row],[PRECIO OCT]]=0,"NO PARA LP",IF(MaestraLP3[[#This Row],[PRECIO OCT]]=0,"INCORPORACIÓN",IF(AA296=0,"MANTIENE",IF(AA296&lt;0,"BAJA",IF(AA296&gt;0,"ALZA",""))))))</f>
        <v>MANTIENE</v>
      </c>
      <c r="Z296" s="54">
        <v>41440</v>
      </c>
      <c r="AA296" s="40">
        <f>IF(Z296=0,"INDICAR PRECIO VTA",Z296-MaestraLP3[[#This Row],[PRECIO OCT]])</f>
        <v>0</v>
      </c>
      <c r="AB296" s="56">
        <f t="shared" si="4"/>
        <v>2.471042471042471E-2</v>
      </c>
      <c r="AC296" s="58">
        <f>IFERROR(MaestraLP3[[#This Row],[PRECIO]]*MaestraLP3[[#This Row],[%MG UMV]],0)</f>
        <v>1024</v>
      </c>
      <c r="AD296" s="59">
        <v>4</v>
      </c>
      <c r="AE296" s="54">
        <f>IFERROR(MaestraLP3[[#This Row],[MARGEN UNITARIO]]/MaestraLP3[[#This Row],[Peso Neto UMV (KG)]],0)</f>
        <v>256</v>
      </c>
      <c r="AF296" s="38" t="s">
        <v>50</v>
      </c>
      <c r="AG296" s="38">
        <v>1</v>
      </c>
      <c r="AH296" s="56">
        <v>0</v>
      </c>
      <c r="AI296" s="56">
        <v>0</v>
      </c>
      <c r="AJ296" s="38"/>
      <c r="AK296" s="38" t="s">
        <v>50</v>
      </c>
    </row>
    <row r="297" spans="1:37" x14ac:dyDescent="0.35">
      <c r="A297" s="38" t="s">
        <v>191</v>
      </c>
      <c r="B297" s="38">
        <v>104538340</v>
      </c>
      <c r="C297" s="38" t="str">
        <f>+MaestraLP3[[#This Row],[CÓDIGO]]&amp;MaestraLP3[[#Headers],[-]]&amp;MaestraLP3[[#This Row],[UMV]]</f>
        <v>104538340-C14</v>
      </c>
      <c r="D297" s="45" t="str">
        <f>+MaestraLP3[[#This Row],[CÓDIGO]]&amp;MaestraLP3[[#Headers],[FS00]]</f>
        <v>104538340FS00</v>
      </c>
      <c r="E297" s="38" t="s">
        <v>159</v>
      </c>
      <c r="F297" s="38" t="s">
        <v>166</v>
      </c>
      <c r="G297" s="38" t="s">
        <v>490</v>
      </c>
      <c r="H297" s="38" t="s">
        <v>473</v>
      </c>
      <c r="I297" s="38" t="s">
        <v>491</v>
      </c>
      <c r="J297" s="44" t="s">
        <v>331</v>
      </c>
      <c r="K297" s="45" t="s">
        <v>44</v>
      </c>
      <c r="L297" s="38"/>
      <c r="M297" s="38" t="str">
        <f>VLOOKUP(MaestraLP3[[#This Row],[UMV]],VALIDACIONES!J:L,3,0)</f>
        <v>Caja 14 Unidades</v>
      </c>
      <c r="N297" s="38" t="s">
        <v>71</v>
      </c>
      <c r="O297" s="38" t="s">
        <v>46</v>
      </c>
      <c r="P297" s="54">
        <v>0</v>
      </c>
      <c r="Q297" s="38" t="s">
        <v>73</v>
      </c>
      <c r="R297" s="55">
        <v>0</v>
      </c>
      <c r="S297" s="56">
        <f>IFERROR((MaestraLP3[[#This Row],[COSTO ]]/MaestraLP3[[#This Row],[COSTO OCT]]-1),0)</f>
        <v>0</v>
      </c>
      <c r="T297" s="55" t="s">
        <v>194</v>
      </c>
      <c r="U297" s="55"/>
      <c r="V297" s="54">
        <f>+VLOOKUP(MaestraLP3[[#This Row],[-]],'[1]BD MES'!$A:$N,14,0)</f>
        <v>19600</v>
      </c>
      <c r="W297" s="54">
        <v>19600</v>
      </c>
      <c r="X297" s="56">
        <f>+(MaestraLP3[[#This Row],[COSTO ]]-MaestraLP3[[#This Row],[COSTO OCT AL 27-10]])/MaestraLP3[[#This Row],[COSTO OCT AL 27-10]]</f>
        <v>0</v>
      </c>
      <c r="Y297" s="57" t="str">
        <f>++IF(Q297="HASTA AGOTAR STOCK","HASTA AGOTAR STOCK",IF(MaestraLP3[[#This Row],[PRECIO OCT]]=0,"NO PARA LP",IF(MaestraLP3[[#This Row],[PRECIO OCT]]=0,"INCORPORACIÓN",IF(AA297=0,"MANTIENE",IF(AA297&lt;0,"BAJA",IF(AA297&gt;0,"ALZA",""))))))</f>
        <v>NO PARA LP</v>
      </c>
      <c r="Z297" s="54">
        <v>0</v>
      </c>
      <c r="AA297" s="40" t="str">
        <f>IF(Z297=0,"INDICAR PRECIO VTA",Z297-MaestraLP3[[#This Row],[PRECIO OCT]])</f>
        <v>INDICAR PRECIO VTA</v>
      </c>
      <c r="AB297" s="56" t="str">
        <f t="shared" si="4"/>
        <v>-</v>
      </c>
      <c r="AC297" s="58">
        <f>IFERROR(MaestraLP3[[#This Row],[PRECIO]]*MaestraLP3[[#This Row],[%MG UMV]],0)</f>
        <v>0</v>
      </c>
      <c r="AD297" s="59">
        <v>5.6</v>
      </c>
      <c r="AE297" s="54">
        <f>IFERROR(MaestraLP3[[#This Row],[MARGEN UNITARIO]]/MaestraLP3[[#This Row],[Peso Neto UMV (KG)]],0)</f>
        <v>0</v>
      </c>
      <c r="AF297" s="38" t="s">
        <v>50</v>
      </c>
      <c r="AG297" s="38">
        <v>1</v>
      </c>
      <c r="AH297" s="56">
        <v>0</v>
      </c>
      <c r="AI297" s="56">
        <v>0</v>
      </c>
      <c r="AJ297" s="38" t="s">
        <v>50</v>
      </c>
      <c r="AK297" s="38" t="s">
        <v>50</v>
      </c>
    </row>
    <row r="298" spans="1:37" x14ac:dyDescent="0.35">
      <c r="A298" s="38" t="s">
        <v>191</v>
      </c>
      <c r="B298" s="38">
        <v>104340780</v>
      </c>
      <c r="C298" s="38" t="str">
        <f>+MaestraLP3[[#This Row],[CÓDIGO]]&amp;MaestraLP3[[#Headers],[-]]&amp;MaestraLP3[[#This Row],[UMV]]</f>
        <v>104340780-C05</v>
      </c>
      <c r="D298" s="45" t="str">
        <f>+MaestraLP3[[#This Row],[CÓDIGO]]&amp;MaestraLP3[[#Headers],[FS00]]</f>
        <v>104340780FS00</v>
      </c>
      <c r="E298" s="38" t="s">
        <v>159</v>
      </c>
      <c r="F298" s="38" t="s">
        <v>166</v>
      </c>
      <c r="G298" s="38" t="s">
        <v>490</v>
      </c>
      <c r="H298" s="38" t="s">
        <v>492</v>
      </c>
      <c r="I298" s="38" t="s">
        <v>493</v>
      </c>
      <c r="J298" s="44" t="s">
        <v>300</v>
      </c>
      <c r="K298" s="45" t="s">
        <v>164</v>
      </c>
      <c r="L298" s="38"/>
      <c r="M298" s="38" t="str">
        <f>VLOOKUP(MaestraLP3[[#This Row],[UMV]],VALIDACIONES!J:L,3,0)</f>
        <v>Caja 5 Unidades</v>
      </c>
      <c r="N298" s="38" t="s">
        <v>71</v>
      </c>
      <c r="O298" s="38" t="s">
        <v>72</v>
      </c>
      <c r="P298" s="54">
        <v>19614.150000000001</v>
      </c>
      <c r="Q298" s="38" t="s">
        <v>47</v>
      </c>
      <c r="R298" s="54">
        <v>28500</v>
      </c>
      <c r="S298" s="56">
        <f>IFERROR((MaestraLP3[[#This Row],[COSTO ]]/MaestraLP3[[#This Row],[COSTO OCT]]-1),0)</f>
        <v>0</v>
      </c>
      <c r="T298" s="55" t="s">
        <v>194</v>
      </c>
      <c r="U298" s="55"/>
      <c r="V298" s="54">
        <f>+VLOOKUP(MaestraLP3[[#This Row],[-]],'[1]BD MES'!$A:$N,14,0)</f>
        <v>19614.150000000001</v>
      </c>
      <c r="W298" s="54">
        <v>19614.150000000001</v>
      </c>
      <c r="X298" s="56">
        <f>+(MaestraLP3[[#This Row],[COSTO ]]-MaestraLP3[[#This Row],[COSTO OCT AL 27-10]])/MaestraLP3[[#This Row],[COSTO OCT AL 27-10]]</f>
        <v>0</v>
      </c>
      <c r="Y298" s="57" t="str">
        <f>++IF(Q298="HASTA AGOTAR STOCK","HASTA AGOTAR STOCK",IF(MaestraLP3[[#This Row],[PRECIO OCT]]=0,"NO PARA LP",IF(MaestraLP3[[#This Row],[PRECIO OCT]]=0,"INCORPORACIÓN",IF(AA298=0,"MANTIENE",IF(AA298&lt;0,"BAJA",IF(AA298&gt;0,"ALZA",""))))))</f>
        <v>MANTIENE</v>
      </c>
      <c r="Z298" s="54">
        <v>28500</v>
      </c>
      <c r="AA298" s="40">
        <f>IF(Z298=0,"INDICAR PRECIO VTA",Z298-MaestraLP3[[#This Row],[PRECIO OCT]])</f>
        <v>0</v>
      </c>
      <c r="AB298" s="56">
        <f t="shared" si="4"/>
        <v>0.31178421052631572</v>
      </c>
      <c r="AC298" s="58">
        <f>IFERROR(MaestraLP3[[#This Row],[PRECIO]]*MaestraLP3[[#This Row],[%MG UMV]],0)</f>
        <v>8885.8499999999985</v>
      </c>
      <c r="AD298" s="59">
        <v>5</v>
      </c>
      <c r="AE298" s="54">
        <f>IFERROR(MaestraLP3[[#This Row],[MARGEN UNITARIO]]/MaestraLP3[[#This Row],[Peso Neto UMV (KG)]],0)</f>
        <v>1777.1699999999996</v>
      </c>
      <c r="AF298" s="38" t="s">
        <v>50</v>
      </c>
      <c r="AG298" s="38">
        <v>1</v>
      </c>
      <c r="AH298" s="56">
        <v>0.05</v>
      </c>
      <c r="AI298" s="56">
        <v>0.1</v>
      </c>
      <c r="AJ298" s="38" t="s">
        <v>50</v>
      </c>
      <c r="AK298" s="38" t="s">
        <v>50</v>
      </c>
    </row>
    <row r="299" spans="1:37" x14ac:dyDescent="0.35">
      <c r="A299" s="38" t="s">
        <v>191</v>
      </c>
      <c r="B299" s="38">
        <v>104516330</v>
      </c>
      <c r="C299" s="38" t="str">
        <f>+MaestraLP3[[#This Row],[CÓDIGO]]&amp;MaestraLP3[[#Headers],[-]]&amp;MaestraLP3[[#This Row],[UMV]]</f>
        <v>104516330-C10</v>
      </c>
      <c r="D299" s="45" t="str">
        <f>+MaestraLP3[[#This Row],[CÓDIGO]]&amp;MaestraLP3[[#Headers],[FS00]]</f>
        <v>104516330FS00</v>
      </c>
      <c r="E299" s="38" t="s">
        <v>159</v>
      </c>
      <c r="F299" s="38" t="s">
        <v>166</v>
      </c>
      <c r="G299" s="38" t="s">
        <v>490</v>
      </c>
      <c r="H299" s="38" t="s">
        <v>492</v>
      </c>
      <c r="I299" s="38" t="s">
        <v>494</v>
      </c>
      <c r="J299" s="44" t="s">
        <v>61</v>
      </c>
      <c r="K299" s="45" t="s">
        <v>164</v>
      </c>
      <c r="L299" s="38"/>
      <c r="M299" s="38" t="str">
        <f>VLOOKUP(MaestraLP3[[#This Row],[UMV]],VALIDACIONES!J:L,3,0)</f>
        <v>Caja 10 Unidades</v>
      </c>
      <c r="N299" s="38" t="s">
        <v>71</v>
      </c>
      <c r="O299" s="38" t="s">
        <v>46</v>
      </c>
      <c r="P299" s="54">
        <v>46400</v>
      </c>
      <c r="Q299" s="38" t="s">
        <v>47</v>
      </c>
      <c r="R299" s="54">
        <v>49000</v>
      </c>
      <c r="S299" s="56">
        <f>IFERROR((MaestraLP3[[#This Row],[COSTO ]]/MaestraLP3[[#This Row],[COSTO OCT]]-1),0)</f>
        <v>0</v>
      </c>
      <c r="T299" s="55" t="s">
        <v>194</v>
      </c>
      <c r="U299" s="55"/>
      <c r="V299" s="54">
        <f>+VLOOKUP(MaestraLP3[[#This Row],[-]],'[1]BD MES'!$A:$N,14,0)</f>
        <v>46410</v>
      </c>
      <c r="W299" s="54">
        <v>46400</v>
      </c>
      <c r="X299" s="56">
        <f>+(MaestraLP3[[#This Row],[COSTO ]]-MaestraLP3[[#This Row],[COSTO OCT AL 27-10]])/MaestraLP3[[#This Row],[COSTO OCT AL 27-10]]</f>
        <v>-2.1547080370609782E-4</v>
      </c>
      <c r="Y299" s="57" t="str">
        <f>++IF(Q299="HASTA AGOTAR STOCK","HASTA AGOTAR STOCK",IF(MaestraLP3[[#This Row],[PRECIO OCT]]=0,"NO PARA LP",IF(MaestraLP3[[#This Row],[PRECIO OCT]]=0,"INCORPORACIÓN",IF(AA299=0,"MANTIENE",IF(AA299&lt;0,"BAJA",IF(AA299&gt;0,"ALZA",""))))))</f>
        <v>MANTIENE</v>
      </c>
      <c r="Z299" s="54">
        <v>49000</v>
      </c>
      <c r="AA299" s="40">
        <f>IF(Z299=0,"INDICAR PRECIO VTA",Z299-MaestraLP3[[#This Row],[PRECIO OCT]])</f>
        <v>0</v>
      </c>
      <c r="AB299" s="56">
        <f t="shared" si="4"/>
        <v>5.3061224489795916E-2</v>
      </c>
      <c r="AC299" s="58">
        <f>IFERROR(MaestraLP3[[#This Row],[PRECIO]]*MaestraLP3[[#This Row],[%MG UMV]],0)</f>
        <v>2600</v>
      </c>
      <c r="AD299" s="59">
        <v>10</v>
      </c>
      <c r="AE299" s="54">
        <f>IFERROR(MaestraLP3[[#This Row],[MARGEN UNITARIO]]/MaestraLP3[[#This Row],[Peso Neto UMV (KG)]],0)</f>
        <v>260</v>
      </c>
      <c r="AF299" s="61" t="s">
        <v>50</v>
      </c>
      <c r="AG299" s="38">
        <v>1</v>
      </c>
      <c r="AH299" s="56">
        <v>0</v>
      </c>
      <c r="AI299" s="56">
        <v>0</v>
      </c>
      <c r="AJ299" s="38" t="s">
        <v>50</v>
      </c>
      <c r="AK299" s="38" t="s">
        <v>50</v>
      </c>
    </row>
    <row r="300" spans="1:37" x14ac:dyDescent="0.35">
      <c r="A300" s="38" t="s">
        <v>191</v>
      </c>
      <c r="B300" s="38">
        <v>104539120</v>
      </c>
      <c r="C300" s="38" t="str">
        <f>+MaestraLP3[[#This Row],[CÓDIGO]]&amp;MaestraLP3[[#Headers],[-]]&amp;MaestraLP3[[#This Row],[UMV]]</f>
        <v>104539120-C05</v>
      </c>
      <c r="D300" s="45" t="str">
        <f>+MaestraLP3[[#This Row],[CÓDIGO]]&amp;MaestraLP3[[#Headers],[FS00]]</f>
        <v>104539120FS00</v>
      </c>
      <c r="E300" s="38" t="s">
        <v>159</v>
      </c>
      <c r="F300" s="38" t="s">
        <v>166</v>
      </c>
      <c r="G300" s="38" t="s">
        <v>490</v>
      </c>
      <c r="H300" s="38" t="s">
        <v>492</v>
      </c>
      <c r="I300" s="38" t="s">
        <v>495</v>
      </c>
      <c r="J300" s="44" t="s">
        <v>300</v>
      </c>
      <c r="K300" s="45" t="s">
        <v>44</v>
      </c>
      <c r="L300" s="38"/>
      <c r="M300" s="38" t="str">
        <f>VLOOKUP(MaestraLP3[[#This Row],[UMV]],VALIDACIONES!J:L,3,0)</f>
        <v>Caja 5 Unidades</v>
      </c>
      <c r="N300" s="38" t="s">
        <v>71</v>
      </c>
      <c r="O300" s="38" t="s">
        <v>72</v>
      </c>
      <c r="P300" s="54">
        <v>22640</v>
      </c>
      <c r="Q300" s="38" t="s">
        <v>47</v>
      </c>
      <c r="R300" s="54">
        <v>24500</v>
      </c>
      <c r="S300" s="56">
        <f>IFERROR((MaestraLP3[[#This Row],[COSTO ]]/MaestraLP3[[#This Row],[COSTO OCT]]-1),0)</f>
        <v>0</v>
      </c>
      <c r="T300" s="55" t="s">
        <v>194</v>
      </c>
      <c r="U300" s="55"/>
      <c r="V300" s="54">
        <f>+VLOOKUP(MaestraLP3[[#This Row],[-]],'[1]BD MES'!$A:$N,14,0)</f>
        <v>22640</v>
      </c>
      <c r="W300" s="54">
        <v>22640</v>
      </c>
      <c r="X300" s="56">
        <f>+(MaestraLP3[[#This Row],[COSTO ]]-MaestraLP3[[#This Row],[COSTO OCT AL 27-10]])/MaestraLP3[[#This Row],[COSTO OCT AL 27-10]]</f>
        <v>0</v>
      </c>
      <c r="Y300" s="57" t="str">
        <f>++IF(Q300="HASTA AGOTAR STOCK","HASTA AGOTAR STOCK",IF(MaestraLP3[[#This Row],[PRECIO OCT]]=0,"NO PARA LP",IF(MaestraLP3[[#This Row],[PRECIO OCT]]=0,"INCORPORACIÓN",IF(AA300=0,"MANTIENE",IF(AA300&lt;0,"BAJA",IF(AA300&gt;0,"ALZA",""))))))</f>
        <v>MANTIENE</v>
      </c>
      <c r="Z300" s="54">
        <v>24500</v>
      </c>
      <c r="AA300" s="40">
        <f>IF(Z300=0,"INDICAR PRECIO VTA",Z300-MaestraLP3[[#This Row],[PRECIO OCT]])</f>
        <v>0</v>
      </c>
      <c r="AB300" s="56">
        <f t="shared" si="4"/>
        <v>7.591836734693877E-2</v>
      </c>
      <c r="AC300" s="58">
        <f>IFERROR(MaestraLP3[[#This Row],[PRECIO]]*MaestraLP3[[#This Row],[%MG UMV]],0)</f>
        <v>1859.9999999999998</v>
      </c>
      <c r="AD300" s="59">
        <v>5</v>
      </c>
      <c r="AE300" s="54">
        <f>IFERROR(MaestraLP3[[#This Row],[MARGEN UNITARIO]]/MaestraLP3[[#This Row],[Peso Neto UMV (KG)]],0)</f>
        <v>371.99999999999994</v>
      </c>
      <c r="AF300" s="38" t="s">
        <v>50</v>
      </c>
      <c r="AG300" s="38">
        <v>1</v>
      </c>
      <c r="AH300" s="56">
        <v>0</v>
      </c>
      <c r="AI300" s="56">
        <v>0</v>
      </c>
      <c r="AJ300" s="38" t="s">
        <v>50</v>
      </c>
      <c r="AK300" s="38" t="s">
        <v>50</v>
      </c>
    </row>
    <row r="301" spans="1:37" x14ac:dyDescent="0.35">
      <c r="A301" s="38" t="s">
        <v>191</v>
      </c>
      <c r="B301" s="38">
        <v>104543910</v>
      </c>
      <c r="C301" s="38" t="str">
        <f>+MaestraLP3[[#This Row],[CÓDIGO]]&amp;MaestraLP3[[#Headers],[-]]&amp;MaestraLP3[[#This Row],[UMV]]</f>
        <v>104543910-C05</v>
      </c>
      <c r="D301" s="45" t="str">
        <f>+MaestraLP3[[#This Row],[CÓDIGO]]&amp;MaestraLP3[[#Headers],[FS00]]</f>
        <v>104543910FS00</v>
      </c>
      <c r="E301" s="38" t="s">
        <v>159</v>
      </c>
      <c r="F301" s="38" t="s">
        <v>166</v>
      </c>
      <c r="G301" s="38" t="s">
        <v>490</v>
      </c>
      <c r="H301" s="38" t="s">
        <v>492</v>
      </c>
      <c r="I301" s="38" t="s">
        <v>496</v>
      </c>
      <c r="J301" s="44" t="s">
        <v>300</v>
      </c>
      <c r="K301" s="45" t="s">
        <v>44</v>
      </c>
      <c r="L301" s="38"/>
      <c r="M301" s="38" t="str">
        <f>VLOOKUP(MaestraLP3[[#This Row],[UMV]],VALIDACIONES!J:L,3,0)</f>
        <v>Caja 5 Unidades</v>
      </c>
      <c r="N301" s="38" t="s">
        <v>71</v>
      </c>
      <c r="O301" s="38" t="s">
        <v>46</v>
      </c>
      <c r="P301" s="54">
        <v>24000</v>
      </c>
      <c r="Q301" s="38" t="s">
        <v>47</v>
      </c>
      <c r="R301" s="54">
        <v>26000</v>
      </c>
      <c r="S301" s="56">
        <f>IFERROR((MaestraLP3[[#This Row],[COSTO ]]/MaestraLP3[[#This Row],[COSTO OCT]]-1),0)</f>
        <v>0</v>
      </c>
      <c r="T301" s="55" t="s">
        <v>194</v>
      </c>
      <c r="U301" s="55"/>
      <c r="V301" s="54">
        <f>+VLOOKUP(MaestraLP3[[#This Row],[-]],'[1]BD MES'!$A:$N,14,0)</f>
        <v>24000</v>
      </c>
      <c r="W301" s="54">
        <v>24000</v>
      </c>
      <c r="X301" s="56">
        <f>+(MaestraLP3[[#This Row],[COSTO ]]-MaestraLP3[[#This Row],[COSTO OCT AL 27-10]])/MaestraLP3[[#This Row],[COSTO OCT AL 27-10]]</f>
        <v>0</v>
      </c>
      <c r="Y301" s="57" t="str">
        <f>++IF(Q301="HASTA AGOTAR STOCK","HASTA AGOTAR STOCK",IF(MaestraLP3[[#This Row],[PRECIO OCT]]=0,"NO PARA LP",IF(MaestraLP3[[#This Row],[PRECIO OCT]]=0,"INCORPORACIÓN",IF(AA301=0,"MANTIENE",IF(AA301&lt;0,"BAJA",IF(AA301&gt;0,"ALZA",""))))))</f>
        <v>MANTIENE</v>
      </c>
      <c r="Z301" s="54">
        <v>26000</v>
      </c>
      <c r="AA301" s="40">
        <f>IF(Z301=0,"INDICAR PRECIO VTA",Z301-MaestraLP3[[#This Row],[PRECIO OCT]])</f>
        <v>0</v>
      </c>
      <c r="AB301" s="56">
        <f t="shared" si="4"/>
        <v>7.6923076923076927E-2</v>
      </c>
      <c r="AC301" s="58">
        <f>IFERROR(MaestraLP3[[#This Row],[PRECIO]]*MaestraLP3[[#This Row],[%MG UMV]],0)</f>
        <v>2000</v>
      </c>
      <c r="AD301" s="59">
        <v>5</v>
      </c>
      <c r="AE301" s="54">
        <f>IFERROR(MaestraLP3[[#This Row],[MARGEN UNITARIO]]/MaestraLP3[[#This Row],[Peso Neto UMV (KG)]],0)</f>
        <v>400</v>
      </c>
      <c r="AF301" s="61" t="s">
        <v>50</v>
      </c>
      <c r="AG301" s="38">
        <v>1</v>
      </c>
      <c r="AH301" s="56">
        <v>0</v>
      </c>
      <c r="AI301" s="56">
        <v>0</v>
      </c>
      <c r="AJ301" s="38" t="s">
        <v>50</v>
      </c>
      <c r="AK301" s="38" t="s">
        <v>50</v>
      </c>
    </row>
    <row r="302" spans="1:37" x14ac:dyDescent="0.35">
      <c r="A302" s="38" t="s">
        <v>191</v>
      </c>
      <c r="B302" s="38">
        <v>104340790</v>
      </c>
      <c r="C302" s="38" t="str">
        <f>+MaestraLP3[[#This Row],[CÓDIGO]]&amp;MaestraLP3[[#Headers],[-]]&amp;MaestraLP3[[#This Row],[UMV]]</f>
        <v>104340790-C05</v>
      </c>
      <c r="D302" s="45" t="str">
        <f>+MaestraLP3[[#This Row],[CÓDIGO]]&amp;MaestraLP3[[#Headers],[FS00]]</f>
        <v>104340790FS00</v>
      </c>
      <c r="E302" s="38" t="s">
        <v>159</v>
      </c>
      <c r="F302" s="38" t="s">
        <v>166</v>
      </c>
      <c r="G302" s="38" t="s">
        <v>490</v>
      </c>
      <c r="H302" s="38" t="s">
        <v>492</v>
      </c>
      <c r="I302" s="38" t="s">
        <v>497</v>
      </c>
      <c r="J302" s="44" t="s">
        <v>300</v>
      </c>
      <c r="K302" s="45" t="s">
        <v>164</v>
      </c>
      <c r="L302" s="38"/>
      <c r="M302" s="38" t="str">
        <f>VLOOKUP(MaestraLP3[[#This Row],[UMV]],VALIDACIONES!J:L,3,0)</f>
        <v>Caja 5 Unidades</v>
      </c>
      <c r="N302" s="38" t="s">
        <v>71</v>
      </c>
      <c r="O302" s="38" t="s">
        <v>72</v>
      </c>
      <c r="P302" s="54">
        <v>20367.2</v>
      </c>
      <c r="Q302" s="38" t="s">
        <v>47</v>
      </c>
      <c r="R302" s="54">
        <v>28450</v>
      </c>
      <c r="S302" s="56">
        <f>IFERROR((MaestraLP3[[#This Row],[COSTO ]]/MaestraLP3[[#This Row],[COSTO OCT]]-1),0)</f>
        <v>0</v>
      </c>
      <c r="T302" s="55" t="s">
        <v>194</v>
      </c>
      <c r="U302" s="55"/>
      <c r="V302" s="54">
        <f>+VLOOKUP(MaestraLP3[[#This Row],[-]],'[1]BD MES'!$A:$N,14,0)</f>
        <v>20367.25</v>
      </c>
      <c r="W302" s="54">
        <v>20367.2</v>
      </c>
      <c r="X302" s="56">
        <f>+(MaestraLP3[[#This Row],[COSTO ]]-MaestraLP3[[#This Row],[COSTO OCT AL 27-10]])/MaestraLP3[[#This Row],[COSTO OCT AL 27-10]]</f>
        <v>-2.4549215038491897E-6</v>
      </c>
      <c r="Y302" s="57" t="str">
        <f>++IF(Q302="HASTA AGOTAR STOCK","HASTA AGOTAR STOCK",IF(MaestraLP3[[#This Row],[PRECIO OCT]]=0,"NO PARA LP",IF(MaestraLP3[[#This Row],[PRECIO OCT]]=0,"INCORPORACIÓN",IF(AA302=0,"MANTIENE",IF(AA302&lt;0,"BAJA",IF(AA302&gt;0,"ALZA",""))))))</f>
        <v>MANTIENE</v>
      </c>
      <c r="Z302" s="54">
        <v>28450</v>
      </c>
      <c r="AA302" s="40">
        <f>IF(Z302=0,"INDICAR PRECIO VTA",Z302-MaestraLP3[[#This Row],[PRECIO OCT]])</f>
        <v>0</v>
      </c>
      <c r="AB302" s="56">
        <f t="shared" si="4"/>
        <v>0.28410544815465727</v>
      </c>
      <c r="AC302" s="58">
        <f>IFERROR(MaestraLP3[[#This Row],[PRECIO]]*MaestraLP3[[#This Row],[%MG UMV]],0)</f>
        <v>8082.7999999999993</v>
      </c>
      <c r="AD302" s="59">
        <v>5</v>
      </c>
      <c r="AE302" s="54">
        <f>IFERROR(MaestraLP3[[#This Row],[MARGEN UNITARIO]]/MaestraLP3[[#This Row],[Peso Neto UMV (KG)]],0)</f>
        <v>1616.56</v>
      </c>
      <c r="AF302" s="38" t="s">
        <v>50</v>
      </c>
      <c r="AG302" s="38">
        <v>1</v>
      </c>
      <c r="AH302" s="56">
        <v>0.03</v>
      </c>
      <c r="AI302" s="56">
        <v>0.05</v>
      </c>
      <c r="AJ302" s="38" t="s">
        <v>50</v>
      </c>
      <c r="AK302" s="38" t="s">
        <v>50</v>
      </c>
    </row>
    <row r="303" spans="1:37" x14ac:dyDescent="0.35">
      <c r="A303" s="38" t="s">
        <v>191</v>
      </c>
      <c r="B303" s="38">
        <v>104519290</v>
      </c>
      <c r="C303" s="38" t="str">
        <f>+MaestraLP3[[#This Row],[CÓDIGO]]&amp;MaestraLP3[[#Headers],[-]]&amp;MaestraLP3[[#This Row],[UMV]]</f>
        <v>104519290-C05</v>
      </c>
      <c r="D303" s="45" t="str">
        <f>+MaestraLP3[[#This Row],[CÓDIGO]]&amp;MaestraLP3[[#Headers],[FS00]]</f>
        <v>104519290FS00</v>
      </c>
      <c r="E303" s="38" t="s">
        <v>159</v>
      </c>
      <c r="F303" s="38" t="s">
        <v>166</v>
      </c>
      <c r="G303" s="38" t="s">
        <v>490</v>
      </c>
      <c r="H303" s="38" t="s">
        <v>492</v>
      </c>
      <c r="I303" s="38" t="s">
        <v>498</v>
      </c>
      <c r="J303" s="44" t="s">
        <v>300</v>
      </c>
      <c r="K303" s="45" t="s">
        <v>164</v>
      </c>
      <c r="L303" s="38"/>
      <c r="M303" s="38" t="str">
        <f>VLOOKUP(MaestraLP3[[#This Row],[UMV]],VALIDACIONES!J:L,3,0)</f>
        <v>Caja 5 Unidades</v>
      </c>
      <c r="N303" s="38" t="s">
        <v>71</v>
      </c>
      <c r="O303" s="38" t="s">
        <v>72</v>
      </c>
      <c r="P303" s="54">
        <v>28190</v>
      </c>
      <c r="Q303" s="38" t="s">
        <v>47</v>
      </c>
      <c r="R303" s="54">
        <v>39950</v>
      </c>
      <c r="S303" s="56">
        <f>IFERROR((MaestraLP3[[#This Row],[COSTO ]]/MaestraLP3[[#This Row],[COSTO OCT]]-1),0)</f>
        <v>-2.8378857750975817E-3</v>
      </c>
      <c r="T303" s="55" t="s">
        <v>194</v>
      </c>
      <c r="U303" s="55"/>
      <c r="V303" s="54">
        <f>+VLOOKUP(MaestraLP3[[#This Row],[-]],'[1]BD MES'!$A:$N,14,0)</f>
        <v>25260</v>
      </c>
      <c r="W303" s="54">
        <v>28110</v>
      </c>
      <c r="X303" s="56">
        <f>+(MaestraLP3[[#This Row],[COSTO ]]-MaestraLP3[[#This Row],[COSTO OCT AL 27-10]])/MaestraLP3[[#This Row],[COSTO OCT AL 27-10]]</f>
        <v>0.11282660332541568</v>
      </c>
      <c r="Y303" s="57" t="str">
        <f>++IF(Q303="HASTA AGOTAR STOCK","HASTA AGOTAR STOCK",IF(MaestraLP3[[#This Row],[PRECIO OCT]]=0,"NO PARA LP",IF(MaestraLP3[[#This Row],[PRECIO OCT]]=0,"INCORPORACIÓN",IF(AA303=0,"MANTIENE",IF(AA303&lt;0,"BAJA",IF(AA303&gt;0,"ALZA",""))))))</f>
        <v>MANTIENE</v>
      </c>
      <c r="Z303" s="54">
        <v>39950</v>
      </c>
      <c r="AA303" s="40">
        <f>IF(Z303=0,"INDICAR PRECIO VTA",Z303-MaestraLP3[[#This Row],[PRECIO OCT]])</f>
        <v>0</v>
      </c>
      <c r="AB303" s="56">
        <f t="shared" si="4"/>
        <v>0.29637046307884857</v>
      </c>
      <c r="AC303" s="58">
        <f>IFERROR(MaestraLP3[[#This Row],[PRECIO]]*MaestraLP3[[#This Row],[%MG UMV]],0)</f>
        <v>11840</v>
      </c>
      <c r="AD303" s="59">
        <v>5</v>
      </c>
      <c r="AE303" s="54">
        <f>IFERROR(MaestraLP3[[#This Row],[MARGEN UNITARIO]]/MaestraLP3[[#This Row],[Peso Neto UMV (KG)]],0)</f>
        <v>2368</v>
      </c>
      <c r="AF303" s="38" t="s">
        <v>50</v>
      </c>
      <c r="AG303" s="38">
        <v>1</v>
      </c>
      <c r="AH303" s="56">
        <v>0.03</v>
      </c>
      <c r="AI303" s="56">
        <v>0.05</v>
      </c>
      <c r="AJ303" s="38" t="s">
        <v>50</v>
      </c>
      <c r="AK303" s="38" t="s">
        <v>50</v>
      </c>
    </row>
    <row r="304" spans="1:37" x14ac:dyDescent="0.35">
      <c r="A304" s="38" t="s">
        <v>191</v>
      </c>
      <c r="B304" s="38">
        <v>104340040</v>
      </c>
      <c r="C304" s="38" t="str">
        <f>+MaestraLP3[[#This Row],[CÓDIGO]]&amp;MaestraLP3[[#Headers],[-]]&amp;MaestraLP3[[#This Row],[UMV]]</f>
        <v>104340040-C10</v>
      </c>
      <c r="D304" s="45" t="str">
        <f>+MaestraLP3[[#This Row],[CÓDIGO]]&amp;MaestraLP3[[#Headers],[FS00]]</f>
        <v>104340040FS00</v>
      </c>
      <c r="E304" s="38" t="s">
        <v>159</v>
      </c>
      <c r="F304" s="38" t="s">
        <v>166</v>
      </c>
      <c r="G304" s="38" t="s">
        <v>490</v>
      </c>
      <c r="H304" s="38" t="s">
        <v>492</v>
      </c>
      <c r="I304" s="38" t="s">
        <v>499</v>
      </c>
      <c r="J304" s="44" t="s">
        <v>61</v>
      </c>
      <c r="K304" s="45" t="s">
        <v>164</v>
      </c>
      <c r="L304" s="38"/>
      <c r="M304" s="38" t="str">
        <f>VLOOKUP(MaestraLP3[[#This Row],[UMV]],VALIDACIONES!J:L,3,0)</f>
        <v>Caja 10 Unidades</v>
      </c>
      <c r="N304" s="38" t="s">
        <v>71</v>
      </c>
      <c r="O304" s="38" t="s">
        <v>72</v>
      </c>
      <c r="P304" s="54">
        <v>59130</v>
      </c>
      <c r="Q304" s="38" t="s">
        <v>73</v>
      </c>
      <c r="R304" s="55">
        <v>0</v>
      </c>
      <c r="S304" s="56">
        <f>IFERROR((MaestraLP3[[#This Row],[COSTO ]]/MaestraLP3[[#This Row],[COSTO OCT]]-1),0)</f>
        <v>1.6911889058057739E-5</v>
      </c>
      <c r="T304" s="55" t="s">
        <v>194</v>
      </c>
      <c r="U304" s="55"/>
      <c r="V304" s="54">
        <f>+VLOOKUP(MaestraLP3[[#This Row],[-]],'[1]BD MES'!$A:$N,14,0)</f>
        <v>59131</v>
      </c>
      <c r="W304" s="54">
        <v>59131</v>
      </c>
      <c r="X304" s="56">
        <f>+(MaestraLP3[[#This Row],[COSTO ]]-MaestraLP3[[#This Row],[COSTO OCT AL 27-10]])/MaestraLP3[[#This Row],[COSTO OCT AL 27-10]]</f>
        <v>0</v>
      </c>
      <c r="Y304" s="57" t="str">
        <f>++IF(Q304="HASTA AGOTAR STOCK","HASTA AGOTAR STOCK",IF(MaestraLP3[[#This Row],[PRECIO OCT]]=0,"NO PARA LP",IF(MaestraLP3[[#This Row],[PRECIO OCT]]=0,"INCORPORACIÓN",IF(AA304=0,"MANTIENE",IF(AA304&lt;0,"BAJA",IF(AA304&gt;0,"ALZA",""))))))</f>
        <v>NO PARA LP</v>
      </c>
      <c r="Z304" s="54">
        <v>0</v>
      </c>
      <c r="AA304" s="40" t="str">
        <f>IF(Z304=0,"INDICAR PRECIO VTA",Z304-MaestraLP3[[#This Row],[PRECIO OCT]])</f>
        <v>INDICAR PRECIO VTA</v>
      </c>
      <c r="AB304" s="56" t="str">
        <f t="shared" si="4"/>
        <v>-</v>
      </c>
      <c r="AC304" s="58">
        <f>IFERROR(MaestraLP3[[#This Row],[PRECIO]]*MaestraLP3[[#This Row],[%MG UMV]],0)</f>
        <v>0</v>
      </c>
      <c r="AD304" s="59">
        <v>10</v>
      </c>
      <c r="AE304" s="54">
        <f>IFERROR(MaestraLP3[[#This Row],[MARGEN UNITARIO]]/MaestraLP3[[#This Row],[Peso Neto UMV (KG)]],0)</f>
        <v>0</v>
      </c>
      <c r="AF304" s="38" t="s">
        <v>50</v>
      </c>
      <c r="AG304" s="38">
        <v>1</v>
      </c>
      <c r="AH304" s="56">
        <v>0</v>
      </c>
      <c r="AI304" s="56">
        <v>0</v>
      </c>
      <c r="AJ304" s="38" t="s">
        <v>50</v>
      </c>
      <c r="AK304" s="38" t="s">
        <v>50</v>
      </c>
    </row>
    <row r="305" spans="1:37" x14ac:dyDescent="0.35">
      <c r="A305" s="38" t="s">
        <v>191</v>
      </c>
      <c r="B305" s="38">
        <v>104516630</v>
      </c>
      <c r="C305" s="38" t="str">
        <f>+MaestraLP3[[#This Row],[CÓDIGO]]&amp;MaestraLP3[[#Headers],[-]]&amp;MaestraLP3[[#This Row],[UMV]]</f>
        <v>104516630-C04</v>
      </c>
      <c r="D305" s="45" t="str">
        <f>+MaestraLP3[[#This Row],[CÓDIGO]]&amp;MaestraLP3[[#Headers],[FS00]]</f>
        <v>104516630FS00</v>
      </c>
      <c r="E305" s="38" t="s">
        <v>159</v>
      </c>
      <c r="F305" s="38" t="s">
        <v>166</v>
      </c>
      <c r="G305" s="38" t="s">
        <v>490</v>
      </c>
      <c r="H305" s="38" t="s">
        <v>492</v>
      </c>
      <c r="I305" s="38" t="s">
        <v>500</v>
      </c>
      <c r="J305" s="44" t="s">
        <v>209</v>
      </c>
      <c r="K305" s="45" t="s">
        <v>44</v>
      </c>
      <c r="L305" s="38"/>
      <c r="M305" s="38" t="str">
        <f>VLOOKUP(MaestraLP3[[#This Row],[UMV]],VALIDACIONES!J:L,3,0)</f>
        <v>Caja 4 Unidades</v>
      </c>
      <c r="N305" s="38" t="s">
        <v>71</v>
      </c>
      <c r="O305" s="38" t="s">
        <v>72</v>
      </c>
      <c r="P305" s="54">
        <v>39608.92</v>
      </c>
      <c r="Q305" s="38" t="s">
        <v>47</v>
      </c>
      <c r="R305" s="54">
        <v>40000</v>
      </c>
      <c r="S305" s="56">
        <f>IFERROR((MaestraLP3[[#This Row],[COSTO ]]/MaestraLP3[[#This Row],[COSTO OCT]]-1),0)</f>
        <v>0</v>
      </c>
      <c r="T305" s="55" t="s">
        <v>194</v>
      </c>
      <c r="U305" s="55"/>
      <c r="V305" s="54">
        <f>+VLOOKUP(MaestraLP3[[#This Row],[-]],'[1]BD MES'!$A:$N,14,0)</f>
        <v>39608.959999999999</v>
      </c>
      <c r="W305" s="54">
        <v>39608.92</v>
      </c>
      <c r="X305" s="56">
        <f>+(MaestraLP3[[#This Row],[COSTO ]]-MaestraLP3[[#This Row],[COSTO OCT AL 27-10]])/MaestraLP3[[#This Row],[COSTO OCT AL 27-10]]</f>
        <v>-1.0098725137159148E-6</v>
      </c>
      <c r="Y305" s="57" t="str">
        <f>++IF(Q305="HASTA AGOTAR STOCK","HASTA AGOTAR STOCK",IF(MaestraLP3[[#This Row],[PRECIO OCT]]=0,"NO PARA LP",IF(MaestraLP3[[#This Row],[PRECIO OCT]]=0,"INCORPORACIÓN",IF(AA305=0,"MANTIENE",IF(AA305&lt;0,"BAJA",IF(AA305&gt;0,"ALZA",""))))))</f>
        <v>MANTIENE</v>
      </c>
      <c r="Z305" s="54">
        <v>40000</v>
      </c>
      <c r="AA305" s="40">
        <f>IF(Z305=0,"INDICAR PRECIO VTA",Z305-MaestraLP3[[#This Row],[PRECIO OCT]])</f>
        <v>0</v>
      </c>
      <c r="AB305" s="56">
        <f t="shared" si="4"/>
        <v>9.7770000000000443E-3</v>
      </c>
      <c r="AC305" s="58">
        <f>IFERROR(MaestraLP3[[#This Row],[PRECIO]]*MaestraLP3[[#This Row],[%MG UMV]],0)</f>
        <v>391.08000000000175</v>
      </c>
      <c r="AD305" s="59">
        <v>5.44</v>
      </c>
      <c r="AE305" s="54">
        <f>IFERROR(MaestraLP3[[#This Row],[MARGEN UNITARIO]]/MaestraLP3[[#This Row],[Peso Neto UMV (KG)]],0)</f>
        <v>71.889705882353255</v>
      </c>
      <c r="AF305" s="38" t="s">
        <v>50</v>
      </c>
      <c r="AG305" s="38">
        <v>1</v>
      </c>
      <c r="AH305" s="56">
        <v>0</v>
      </c>
      <c r="AI305" s="56">
        <v>0</v>
      </c>
      <c r="AJ305" s="38" t="s">
        <v>50</v>
      </c>
      <c r="AK305" s="38" t="s">
        <v>50</v>
      </c>
    </row>
    <row r="306" spans="1:37" x14ac:dyDescent="0.35">
      <c r="A306" s="38" t="s">
        <v>191</v>
      </c>
      <c r="B306" s="38">
        <v>104544970</v>
      </c>
      <c r="C306" s="38" t="str">
        <f>+MaestraLP3[[#This Row],[CÓDIGO]]&amp;MaestraLP3[[#Headers],[-]]&amp;MaestraLP3[[#This Row],[UMV]]</f>
        <v>104544970-C05</v>
      </c>
      <c r="D306" s="45" t="str">
        <f>+MaestraLP3[[#This Row],[CÓDIGO]]&amp;MaestraLP3[[#Headers],[FS00]]</f>
        <v>104544970FS00</v>
      </c>
      <c r="E306" s="38" t="s">
        <v>159</v>
      </c>
      <c r="F306" s="38" t="s">
        <v>166</v>
      </c>
      <c r="G306" s="38" t="s">
        <v>490</v>
      </c>
      <c r="H306" s="38" t="s">
        <v>501</v>
      </c>
      <c r="I306" s="38" t="s">
        <v>502</v>
      </c>
      <c r="J306" s="44" t="s">
        <v>300</v>
      </c>
      <c r="K306" s="45" t="s">
        <v>44</v>
      </c>
      <c r="L306" s="38"/>
      <c r="M306" s="38" t="str">
        <f>VLOOKUP(MaestraLP3[[#This Row],[UMV]],VALIDACIONES!J:L,3,0)</f>
        <v>Caja 5 Unidades</v>
      </c>
      <c r="N306" s="38" t="s">
        <v>71</v>
      </c>
      <c r="O306" s="38" t="s">
        <v>46</v>
      </c>
      <c r="P306" s="54">
        <v>12250</v>
      </c>
      <c r="Q306" s="38" t="s">
        <v>47</v>
      </c>
      <c r="R306" s="54">
        <v>13000</v>
      </c>
      <c r="S306" s="56">
        <f>IFERROR((MaestraLP3[[#This Row],[COSTO ]]/MaestraLP3[[#This Row],[COSTO OCT]]-1),0)</f>
        <v>0</v>
      </c>
      <c r="T306" s="55" t="s">
        <v>194</v>
      </c>
      <c r="U306" s="55"/>
      <c r="V306" s="54">
        <f>+VLOOKUP(MaestraLP3[[#This Row],[-]],'[1]BD MES'!$A:$N,14,0)</f>
        <v>12250</v>
      </c>
      <c r="W306" s="54">
        <v>12250</v>
      </c>
      <c r="X306" s="56">
        <f>+(MaestraLP3[[#This Row],[COSTO ]]-MaestraLP3[[#This Row],[COSTO OCT AL 27-10]])/MaestraLP3[[#This Row],[COSTO OCT AL 27-10]]</f>
        <v>0</v>
      </c>
      <c r="Y306" s="57" t="str">
        <f>++IF(Q306="HASTA AGOTAR STOCK","HASTA AGOTAR STOCK",IF(MaestraLP3[[#This Row],[PRECIO OCT]]=0,"NO PARA LP",IF(MaestraLP3[[#This Row],[PRECIO OCT]]=0,"INCORPORACIÓN",IF(AA306=0,"MANTIENE",IF(AA306&lt;0,"BAJA",IF(AA306&gt;0,"ALZA",""))))))</f>
        <v>MANTIENE</v>
      </c>
      <c r="Z306" s="54">
        <v>13000</v>
      </c>
      <c r="AA306" s="40">
        <f>IF(Z306=0,"INDICAR PRECIO VTA",Z306-MaestraLP3[[#This Row],[PRECIO OCT]])</f>
        <v>0</v>
      </c>
      <c r="AB306" s="56">
        <f t="shared" si="4"/>
        <v>5.7692307692307696E-2</v>
      </c>
      <c r="AC306" s="58">
        <f>IFERROR(MaestraLP3[[#This Row],[PRECIO]]*MaestraLP3[[#This Row],[%MG UMV]],0)</f>
        <v>750</v>
      </c>
      <c r="AD306" s="59">
        <v>5</v>
      </c>
      <c r="AE306" s="54">
        <f>IFERROR(MaestraLP3[[#This Row],[MARGEN UNITARIO]]/MaestraLP3[[#This Row],[Peso Neto UMV (KG)]],0)</f>
        <v>150</v>
      </c>
      <c r="AF306" s="38" t="s">
        <v>50</v>
      </c>
      <c r="AG306" s="38">
        <v>1</v>
      </c>
      <c r="AH306" s="56">
        <v>0</v>
      </c>
      <c r="AI306" s="56">
        <v>0</v>
      </c>
      <c r="AJ306" s="38" t="s">
        <v>50</v>
      </c>
      <c r="AK306" s="38" t="s">
        <v>50</v>
      </c>
    </row>
    <row r="307" spans="1:37" x14ac:dyDescent="0.35">
      <c r="A307" s="38" t="s">
        <v>191</v>
      </c>
      <c r="B307" s="44">
        <v>104534670</v>
      </c>
      <c r="C307" s="38" t="str">
        <f>+MaestraLP3[[#This Row],[CÓDIGO]]&amp;MaestraLP3[[#Headers],[-]]&amp;MaestraLP3[[#This Row],[UMV]]</f>
        <v>104534670-C02</v>
      </c>
      <c r="D307" s="45" t="str">
        <f>+MaestraLP3[[#This Row],[CÓDIGO]]&amp;MaestraLP3[[#Headers],[FS00]]</f>
        <v>104534670FS00</v>
      </c>
      <c r="E307" s="38" t="s">
        <v>159</v>
      </c>
      <c r="F307" s="38" t="s">
        <v>166</v>
      </c>
      <c r="G307" s="38" t="s">
        <v>490</v>
      </c>
      <c r="H307" s="38" t="s">
        <v>503</v>
      </c>
      <c r="I307" s="38" t="s">
        <v>504</v>
      </c>
      <c r="J307" s="44" t="s">
        <v>176</v>
      </c>
      <c r="K307" s="45" t="s">
        <v>44</v>
      </c>
      <c r="L307" s="38"/>
      <c r="M307" s="38" t="str">
        <f>VLOOKUP(MaestraLP3[[#This Row],[UMV]],VALIDACIONES!J:L,3,0)</f>
        <v>Caja 2 Unidades</v>
      </c>
      <c r="N307" s="38" t="s">
        <v>71</v>
      </c>
      <c r="O307" s="38" t="s">
        <v>46</v>
      </c>
      <c r="P307" s="54">
        <v>78000</v>
      </c>
      <c r="Q307" s="38" t="s">
        <v>47</v>
      </c>
      <c r="R307" s="55">
        <v>83000</v>
      </c>
      <c r="S307" s="56">
        <f>IFERROR((MaestraLP3[[#This Row],[COSTO ]]/MaestraLP3[[#This Row],[COSTO OCT]]-1),0)</f>
        <v>0</v>
      </c>
      <c r="T307" s="55" t="s">
        <v>194</v>
      </c>
      <c r="U307" s="55"/>
      <c r="V307" s="54">
        <f>+VLOOKUP(MaestraLP3[[#This Row],[-]],'[1]BD MES'!$A:$N,14,0)</f>
        <v>78000</v>
      </c>
      <c r="W307" s="54">
        <v>78000</v>
      </c>
      <c r="X307" s="56">
        <f>+(MaestraLP3[[#This Row],[COSTO ]]-MaestraLP3[[#This Row],[COSTO OCT AL 27-10]])/MaestraLP3[[#This Row],[COSTO OCT AL 27-10]]</f>
        <v>0</v>
      </c>
      <c r="Y307" s="57" t="str">
        <f>++IF(Q307="HASTA AGOTAR STOCK","HASTA AGOTAR STOCK",IF(MaestraLP3[[#This Row],[PRECIO OCT]]=0,"NO PARA LP",IF(MaestraLP3[[#This Row],[PRECIO OCT]]=0,"INCORPORACIÓN",IF(AA307=0,"MANTIENE",IF(AA307&lt;0,"BAJA",IF(AA307&gt;0,"ALZA",""))))))</f>
        <v>MANTIENE</v>
      </c>
      <c r="Z307" s="54">
        <v>83000</v>
      </c>
      <c r="AA307" s="40">
        <f>IF(Z307=0,"INDICAR PRECIO VTA",Z307-MaestraLP3[[#This Row],[PRECIO OCT]])</f>
        <v>0</v>
      </c>
      <c r="AB307" s="56">
        <f t="shared" si="4"/>
        <v>6.0240963855421686E-2</v>
      </c>
      <c r="AC307" s="58">
        <f>IFERROR(MaestraLP3[[#This Row],[PRECIO]]*MaestraLP3[[#This Row],[%MG UMV]],0)</f>
        <v>5000</v>
      </c>
      <c r="AD307" s="59">
        <v>10</v>
      </c>
      <c r="AE307" s="54">
        <f>IFERROR(MaestraLP3[[#This Row],[MARGEN UNITARIO]]/MaestraLP3[[#This Row],[Peso Neto UMV (KG)]],0)</f>
        <v>500</v>
      </c>
      <c r="AF307" s="61" t="s">
        <v>50</v>
      </c>
      <c r="AG307" s="38">
        <v>1</v>
      </c>
      <c r="AH307" s="56">
        <v>0.15</v>
      </c>
      <c r="AI307" s="56">
        <v>0.15</v>
      </c>
      <c r="AJ307" s="38" t="s">
        <v>50</v>
      </c>
      <c r="AK307" s="38" t="s">
        <v>50</v>
      </c>
    </row>
    <row r="308" spans="1:37" x14ac:dyDescent="0.35">
      <c r="A308" s="38" t="s">
        <v>191</v>
      </c>
      <c r="B308" s="38">
        <v>104544900</v>
      </c>
      <c r="C308" s="38" t="str">
        <f>+MaestraLP3[[#This Row],[CÓDIGO]]&amp;MaestraLP3[[#Headers],[-]]&amp;MaestraLP3[[#This Row],[UMV]]</f>
        <v>104544900-KG</v>
      </c>
      <c r="D308" s="45" t="str">
        <f>+MaestraLP3[[#This Row],[CÓDIGO]]&amp;MaestraLP3[[#Headers],[FS00]]</f>
        <v>104544900FS00</v>
      </c>
      <c r="E308" s="38" t="s">
        <v>159</v>
      </c>
      <c r="F308" s="38" t="s">
        <v>166</v>
      </c>
      <c r="G308" s="38" t="s">
        <v>490</v>
      </c>
      <c r="H308" s="38" t="s">
        <v>505</v>
      </c>
      <c r="I308" s="38" t="s">
        <v>506</v>
      </c>
      <c r="J308" s="44" t="s">
        <v>164</v>
      </c>
      <c r="K308" s="45" t="s">
        <v>164</v>
      </c>
      <c r="L308" s="38"/>
      <c r="M308" s="38" t="str">
        <f>VLOOKUP(MaestraLP3[[#This Row],[UMV]],VALIDACIONES!J:L,3,0)</f>
        <v>Kilogramo</v>
      </c>
      <c r="N308" s="38" t="s">
        <v>71</v>
      </c>
      <c r="O308" s="38" t="s">
        <v>46</v>
      </c>
      <c r="P308" s="54">
        <v>8475</v>
      </c>
      <c r="Q308" s="38" t="s">
        <v>47</v>
      </c>
      <c r="R308" s="54">
        <v>8990</v>
      </c>
      <c r="S308" s="56">
        <f>IFERROR((MaestraLP3[[#This Row],[COSTO ]]/MaestraLP3[[#This Row],[COSTO OCT]]-1),0)</f>
        <v>0</v>
      </c>
      <c r="T308" s="55" t="s">
        <v>194</v>
      </c>
      <c r="U308" s="55"/>
      <c r="V308" s="54">
        <f>+VLOOKUP(MaestraLP3[[#This Row],[-]],'[1]BD MES'!$A:$N,14,0)</f>
        <v>8475</v>
      </c>
      <c r="W308" s="54">
        <v>8475</v>
      </c>
      <c r="X308" s="56">
        <f>+(MaestraLP3[[#This Row],[COSTO ]]-MaestraLP3[[#This Row],[COSTO OCT AL 27-10]])/MaestraLP3[[#This Row],[COSTO OCT AL 27-10]]</f>
        <v>0</v>
      </c>
      <c r="Y308" s="57" t="str">
        <f>++IF(Q308="HASTA AGOTAR STOCK","HASTA AGOTAR STOCK",IF(MaestraLP3[[#This Row],[PRECIO OCT]]=0,"NO PARA LP",IF(MaestraLP3[[#This Row],[PRECIO OCT]]=0,"INCORPORACIÓN",IF(AA308=0,"MANTIENE",IF(AA308&lt;0,"BAJA",IF(AA308&gt;0,"ALZA",""))))))</f>
        <v>MANTIENE</v>
      </c>
      <c r="Z308" s="54">
        <v>8990</v>
      </c>
      <c r="AA308" s="40">
        <f>IF(Z308=0,"INDICAR PRECIO VTA",Z308-MaestraLP3[[#This Row],[PRECIO OCT]])</f>
        <v>0</v>
      </c>
      <c r="AB308" s="56">
        <f t="shared" si="4"/>
        <v>5.728587319243604E-2</v>
      </c>
      <c r="AC308" s="58">
        <f>IFERROR(MaestraLP3[[#This Row],[PRECIO]]*MaestraLP3[[#This Row],[%MG UMV]],0)</f>
        <v>515</v>
      </c>
      <c r="AD308" s="59">
        <v>1</v>
      </c>
      <c r="AE308" s="54">
        <f>IFERROR(MaestraLP3[[#This Row],[MARGEN UNITARIO]]/MaestraLP3[[#This Row],[Peso Neto UMV (KG)]],0)</f>
        <v>515</v>
      </c>
      <c r="AF308" s="38" t="s">
        <v>49</v>
      </c>
      <c r="AG308" s="38">
        <v>1</v>
      </c>
      <c r="AH308" s="56">
        <v>0</v>
      </c>
      <c r="AI308" s="56">
        <v>0</v>
      </c>
      <c r="AJ308" s="38" t="s">
        <v>50</v>
      </c>
      <c r="AK308" s="38" t="s">
        <v>50</v>
      </c>
    </row>
    <row r="309" spans="1:37" x14ac:dyDescent="0.35">
      <c r="A309" s="38" t="s">
        <v>191</v>
      </c>
      <c r="B309" s="38">
        <v>104341100</v>
      </c>
      <c r="C309" s="38" t="str">
        <f>+MaestraLP3[[#This Row],[CÓDIGO]]&amp;MaestraLP3[[#Headers],[-]]&amp;MaestraLP3[[#This Row],[UMV]]</f>
        <v>104341100-CJ</v>
      </c>
      <c r="D309" s="45" t="str">
        <f>+MaestraLP3[[#This Row],[CÓDIGO]]&amp;MaestraLP3[[#Headers],[FS00]]</f>
        <v>104341100FS00</v>
      </c>
      <c r="E309" s="38" t="s">
        <v>159</v>
      </c>
      <c r="F309" s="38" t="s">
        <v>166</v>
      </c>
      <c r="G309" s="38" t="s">
        <v>490</v>
      </c>
      <c r="H309" s="38" t="s">
        <v>505</v>
      </c>
      <c r="I309" s="38" t="s">
        <v>507</v>
      </c>
      <c r="J309" s="44" t="s">
        <v>77</v>
      </c>
      <c r="K309" s="45" t="s">
        <v>164</v>
      </c>
      <c r="L309" s="38"/>
      <c r="M309" s="38" t="str">
        <f>VLOOKUP(MaestraLP3[[#This Row],[UMV]],VALIDACIONES!J:L,3,0)</f>
        <v>Caja</v>
      </c>
      <c r="N309" s="38" t="s">
        <v>71</v>
      </c>
      <c r="O309" s="38" t="s">
        <v>46</v>
      </c>
      <c r="P309" s="54">
        <v>0</v>
      </c>
      <c r="Q309" s="38" t="s">
        <v>73</v>
      </c>
      <c r="R309" s="55">
        <v>0</v>
      </c>
      <c r="S309" s="56">
        <f>IFERROR((MaestraLP3[[#This Row],[COSTO ]]/MaestraLP3[[#This Row],[COSTO OCT]]-1),0)</f>
        <v>0</v>
      </c>
      <c r="T309" s="55" t="s">
        <v>194</v>
      </c>
      <c r="U309" s="55"/>
      <c r="V309" s="54">
        <f>+VLOOKUP(MaestraLP3[[#This Row],[-]],'[1]BD MES'!$A:$N,14,0)</f>
        <v>122000</v>
      </c>
      <c r="W309" s="54">
        <v>122000</v>
      </c>
      <c r="X309" s="56">
        <f>+(MaestraLP3[[#This Row],[COSTO ]]-MaestraLP3[[#This Row],[COSTO OCT AL 27-10]])/MaestraLP3[[#This Row],[COSTO OCT AL 27-10]]</f>
        <v>0</v>
      </c>
      <c r="Y309" s="57" t="str">
        <f>++IF(Q309="HASTA AGOTAR STOCK","HASTA AGOTAR STOCK",IF(MaestraLP3[[#This Row],[PRECIO OCT]]=0,"NO PARA LP",IF(MaestraLP3[[#This Row],[PRECIO OCT]]=0,"INCORPORACIÓN",IF(AA309=0,"MANTIENE",IF(AA309&lt;0,"BAJA",IF(AA309&gt;0,"ALZA",""))))))</f>
        <v>NO PARA LP</v>
      </c>
      <c r="Z309" s="54">
        <v>0</v>
      </c>
      <c r="AA309" s="40" t="str">
        <f>IF(Z309=0,"INDICAR PRECIO VTA",Z309-MaestraLP3[[#This Row],[PRECIO OCT]])</f>
        <v>INDICAR PRECIO VTA</v>
      </c>
      <c r="AB309" s="56" t="str">
        <f t="shared" si="4"/>
        <v>-</v>
      </c>
      <c r="AC309" s="58">
        <f>IFERROR(MaestraLP3[[#This Row],[PRECIO]]*MaestraLP3[[#This Row],[%MG UMV]],0)</f>
        <v>0</v>
      </c>
      <c r="AD309" s="59">
        <v>10</v>
      </c>
      <c r="AE309" s="54">
        <f>IFERROR(MaestraLP3[[#This Row],[MARGEN UNITARIO]]/MaestraLP3[[#This Row],[Peso Neto UMV (KG)]],0)</f>
        <v>0</v>
      </c>
      <c r="AF309" s="38" t="s">
        <v>49</v>
      </c>
      <c r="AG309" s="38">
        <v>1</v>
      </c>
      <c r="AH309" s="56">
        <v>0</v>
      </c>
      <c r="AI309" s="56">
        <v>0</v>
      </c>
      <c r="AJ309" s="38" t="s">
        <v>50</v>
      </c>
      <c r="AK309" s="38" t="s">
        <v>50</v>
      </c>
    </row>
    <row r="310" spans="1:37" x14ac:dyDescent="0.35">
      <c r="A310" s="38" t="s">
        <v>191</v>
      </c>
      <c r="B310" s="38">
        <v>104529700</v>
      </c>
      <c r="C310" s="38" t="str">
        <f>+MaestraLP3[[#This Row],[CÓDIGO]]&amp;MaestraLP3[[#Headers],[-]]&amp;MaestraLP3[[#This Row],[UMV]]</f>
        <v>104529700-CJ</v>
      </c>
      <c r="D310" s="45" t="str">
        <f>+MaestraLP3[[#This Row],[CÓDIGO]]&amp;MaestraLP3[[#Headers],[FS00]]</f>
        <v>104529700FS00</v>
      </c>
      <c r="E310" s="38" t="s">
        <v>159</v>
      </c>
      <c r="F310" s="38" t="s">
        <v>166</v>
      </c>
      <c r="G310" s="38" t="s">
        <v>490</v>
      </c>
      <c r="H310" s="38" t="s">
        <v>505</v>
      </c>
      <c r="I310" s="38" t="s">
        <v>508</v>
      </c>
      <c r="J310" s="44" t="s">
        <v>77</v>
      </c>
      <c r="K310" s="45" t="s">
        <v>164</v>
      </c>
      <c r="L310" s="38"/>
      <c r="M310" s="38" t="str">
        <f>VLOOKUP(MaestraLP3[[#This Row],[UMV]],VALIDACIONES!J:L,3,0)</f>
        <v>Caja</v>
      </c>
      <c r="N310" s="38" t="s">
        <v>71</v>
      </c>
      <c r="O310" s="38" t="s">
        <v>46</v>
      </c>
      <c r="P310" s="54">
        <v>0</v>
      </c>
      <c r="Q310" s="38" t="s">
        <v>73</v>
      </c>
      <c r="R310" s="55">
        <v>0</v>
      </c>
      <c r="S310" s="56">
        <f>IFERROR((MaestraLP3[[#This Row],[COSTO ]]/MaestraLP3[[#This Row],[COSTO OCT]]-1),0)</f>
        <v>0</v>
      </c>
      <c r="T310" s="55" t="s">
        <v>194</v>
      </c>
      <c r="U310" s="55"/>
      <c r="V310" s="54">
        <f>+VLOOKUP(MaestraLP3[[#This Row],[-]],'[1]BD MES'!$A:$N,14,0)</f>
        <v>154500</v>
      </c>
      <c r="W310" s="54">
        <v>154500</v>
      </c>
      <c r="X310" s="56">
        <f>+(MaestraLP3[[#This Row],[COSTO ]]-MaestraLP3[[#This Row],[COSTO OCT AL 27-10]])/MaestraLP3[[#This Row],[COSTO OCT AL 27-10]]</f>
        <v>0</v>
      </c>
      <c r="Y310" s="57" t="str">
        <f>++IF(Q310="HASTA AGOTAR STOCK","HASTA AGOTAR STOCK",IF(MaestraLP3[[#This Row],[PRECIO OCT]]=0,"NO PARA LP",IF(MaestraLP3[[#This Row],[PRECIO OCT]]=0,"INCORPORACIÓN",IF(AA310=0,"MANTIENE",IF(AA310&lt;0,"BAJA",IF(AA310&gt;0,"ALZA",""))))))</f>
        <v>NO PARA LP</v>
      </c>
      <c r="Z310" s="54">
        <v>0</v>
      </c>
      <c r="AA310" s="40" t="str">
        <f>IF(Z310=0,"INDICAR PRECIO VTA",Z310-MaestraLP3[[#This Row],[PRECIO OCT]])</f>
        <v>INDICAR PRECIO VTA</v>
      </c>
      <c r="AB310" s="56" t="str">
        <f t="shared" si="4"/>
        <v>-</v>
      </c>
      <c r="AC310" s="58">
        <f>IFERROR(MaestraLP3[[#This Row],[PRECIO]]*MaestraLP3[[#This Row],[%MG UMV]],0)</f>
        <v>0</v>
      </c>
      <c r="AD310" s="59">
        <v>15</v>
      </c>
      <c r="AE310" s="54">
        <f>IFERROR(MaestraLP3[[#This Row],[MARGEN UNITARIO]]/MaestraLP3[[#This Row],[Peso Neto UMV (KG)]],0)</f>
        <v>0</v>
      </c>
      <c r="AF310" s="38" t="s">
        <v>49</v>
      </c>
      <c r="AG310" s="38">
        <v>1</v>
      </c>
      <c r="AH310" s="56">
        <v>0</v>
      </c>
      <c r="AI310" s="56">
        <v>0</v>
      </c>
      <c r="AJ310" s="38" t="s">
        <v>50</v>
      </c>
      <c r="AK310" s="38" t="s">
        <v>50</v>
      </c>
    </row>
    <row r="311" spans="1:37" x14ac:dyDescent="0.35">
      <c r="A311" s="38" t="s">
        <v>191</v>
      </c>
      <c r="B311" s="38">
        <v>104538910</v>
      </c>
      <c r="C311" s="38" t="str">
        <f>+MaestraLP3[[#This Row],[CÓDIGO]]&amp;MaestraLP3[[#Headers],[-]]&amp;MaestraLP3[[#This Row],[UMV]]</f>
        <v>104538910-C08</v>
      </c>
      <c r="D311" s="45" t="str">
        <f>+MaestraLP3[[#This Row],[CÓDIGO]]&amp;MaestraLP3[[#Headers],[FS00]]</f>
        <v>104538910FS00</v>
      </c>
      <c r="E311" s="38" t="s">
        <v>159</v>
      </c>
      <c r="F311" s="38" t="s">
        <v>509</v>
      </c>
      <c r="G311" s="38" t="s">
        <v>510</v>
      </c>
      <c r="H311" s="38" t="s">
        <v>511</v>
      </c>
      <c r="I311" s="38" t="s">
        <v>512</v>
      </c>
      <c r="J311" s="44" t="s">
        <v>365</v>
      </c>
      <c r="K311" s="45" t="s">
        <v>44</v>
      </c>
      <c r="L311" s="38"/>
      <c r="M311" s="38" t="str">
        <f>VLOOKUP(MaestraLP3[[#This Row],[UMV]],VALIDACIONES!J:L,3,0)</f>
        <v>Caja 8 Unidades</v>
      </c>
      <c r="N311" s="38" t="s">
        <v>71</v>
      </c>
      <c r="O311" s="38" t="s">
        <v>72</v>
      </c>
      <c r="P311" s="54">
        <v>0</v>
      </c>
      <c r="Q311" s="38" t="s">
        <v>73</v>
      </c>
      <c r="R311" s="55">
        <v>0</v>
      </c>
      <c r="S311" s="56">
        <f>IFERROR((MaestraLP3[[#This Row],[COSTO ]]/MaestraLP3[[#This Row],[COSTO OCT]]-1),0)</f>
        <v>0</v>
      </c>
      <c r="T311" s="55" t="s">
        <v>194</v>
      </c>
      <c r="U311" s="55"/>
      <c r="V311" s="54">
        <f>+VLOOKUP(MaestraLP3[[#This Row],[-]],'[1]BD MES'!$A:$N,14,0)</f>
        <v>31040</v>
      </c>
      <c r="W311" s="54">
        <v>31040</v>
      </c>
      <c r="X311" s="56">
        <f>+(MaestraLP3[[#This Row],[COSTO ]]-MaestraLP3[[#This Row],[COSTO OCT AL 27-10]])/MaestraLP3[[#This Row],[COSTO OCT AL 27-10]]</f>
        <v>0</v>
      </c>
      <c r="Y311" s="57" t="str">
        <f>++IF(Q311="HASTA AGOTAR STOCK","HASTA AGOTAR STOCK",IF(MaestraLP3[[#This Row],[PRECIO OCT]]=0,"NO PARA LP",IF(MaestraLP3[[#This Row],[PRECIO OCT]]=0,"INCORPORACIÓN",IF(AA311=0,"MANTIENE",IF(AA311&lt;0,"BAJA",IF(AA311&gt;0,"ALZA",""))))))</f>
        <v>NO PARA LP</v>
      </c>
      <c r="Z311" s="54">
        <v>0</v>
      </c>
      <c r="AA311" s="40" t="str">
        <f>IF(Z311=0,"INDICAR PRECIO VTA",Z311-MaestraLP3[[#This Row],[PRECIO OCT]])</f>
        <v>INDICAR PRECIO VTA</v>
      </c>
      <c r="AB311" s="56" t="str">
        <f t="shared" si="4"/>
        <v>-</v>
      </c>
      <c r="AC311" s="58">
        <f>IFERROR(MaestraLP3[[#This Row],[PRECIO]]*MaestraLP3[[#This Row],[%MG UMV]],0)</f>
        <v>0</v>
      </c>
      <c r="AD311" s="59">
        <v>15.2</v>
      </c>
      <c r="AE311" s="54">
        <f>IFERROR(MaestraLP3[[#This Row],[MARGEN UNITARIO]]/MaestraLP3[[#This Row],[Peso Neto UMV (KG)]],0)</f>
        <v>0</v>
      </c>
      <c r="AF311" s="38" t="s">
        <v>49</v>
      </c>
      <c r="AG311" s="38">
        <v>1</v>
      </c>
      <c r="AH311" s="56">
        <v>0</v>
      </c>
      <c r="AI311" s="56">
        <v>0</v>
      </c>
      <c r="AJ311" s="38"/>
      <c r="AK311" s="38" t="s">
        <v>50</v>
      </c>
    </row>
    <row r="312" spans="1:37" x14ac:dyDescent="0.35">
      <c r="A312" s="38" t="s">
        <v>191</v>
      </c>
      <c r="B312" s="38">
        <v>104543030</v>
      </c>
      <c r="C312" s="38" t="str">
        <f>+MaestraLP3[[#This Row],[CÓDIGO]]&amp;MaestraLP3[[#Headers],[-]]&amp;MaestraLP3[[#This Row],[UMV]]</f>
        <v>104543030-C10</v>
      </c>
      <c r="D312" s="45" t="str">
        <f>+MaestraLP3[[#This Row],[CÓDIGO]]&amp;MaestraLP3[[#Headers],[FS00]]</f>
        <v>104543030FS00</v>
      </c>
      <c r="E312" s="38" t="s">
        <v>159</v>
      </c>
      <c r="F312" s="38" t="s">
        <v>509</v>
      </c>
      <c r="G312" s="38" t="s">
        <v>513</v>
      </c>
      <c r="H312" s="38" t="s">
        <v>514</v>
      </c>
      <c r="I312" s="38" t="s">
        <v>515</v>
      </c>
      <c r="J312" s="44" t="s">
        <v>61</v>
      </c>
      <c r="K312" s="45" t="s">
        <v>44</v>
      </c>
      <c r="L312" s="38"/>
      <c r="M312" s="38" t="str">
        <f>VLOOKUP(MaestraLP3[[#This Row],[UMV]],VALIDACIONES!J:L,3,0)</f>
        <v>Caja 10 Unidades</v>
      </c>
      <c r="N312" s="38" t="s">
        <v>375</v>
      </c>
      <c r="O312" s="38" t="s">
        <v>46</v>
      </c>
      <c r="P312" s="54">
        <v>12000</v>
      </c>
      <c r="Q312" s="38" t="s">
        <v>73</v>
      </c>
      <c r="R312" s="55">
        <v>0</v>
      </c>
      <c r="S312" s="56">
        <f>IFERROR((MaestraLP3[[#This Row],[COSTO ]]/MaestraLP3[[#This Row],[COSTO OCT]]-1),0)</f>
        <v>-0.15000000000000002</v>
      </c>
      <c r="T312" s="55" t="s">
        <v>194</v>
      </c>
      <c r="U312" s="55"/>
      <c r="V312" s="54">
        <f>+VLOOKUP(MaestraLP3[[#This Row],[-]],'[1]BD MES'!$A:$N,14,0)</f>
        <v>10200</v>
      </c>
      <c r="W312" s="54">
        <v>10200</v>
      </c>
      <c r="X312" s="56">
        <f>+(MaestraLP3[[#This Row],[COSTO ]]-MaestraLP3[[#This Row],[COSTO OCT AL 27-10]])/MaestraLP3[[#This Row],[COSTO OCT AL 27-10]]</f>
        <v>0</v>
      </c>
      <c r="Y312" s="57" t="str">
        <f>++IF(Q312="HASTA AGOTAR STOCK","HASTA AGOTAR STOCK",IF(MaestraLP3[[#This Row],[PRECIO OCT]]=0,"NO PARA LP",IF(MaestraLP3[[#This Row],[PRECIO OCT]]=0,"INCORPORACIÓN",IF(AA312=0,"MANTIENE",IF(AA312&lt;0,"BAJA",IF(AA312&gt;0,"ALZA",""))))))</f>
        <v>NO PARA LP</v>
      </c>
      <c r="Z312" s="54">
        <v>0</v>
      </c>
      <c r="AA312" s="40" t="str">
        <f>IF(Z312=0,"INDICAR PRECIO VTA",Z312-MaestraLP3[[#This Row],[PRECIO OCT]])</f>
        <v>INDICAR PRECIO VTA</v>
      </c>
      <c r="AB312" s="56" t="str">
        <f t="shared" si="4"/>
        <v>-</v>
      </c>
      <c r="AC312" s="58">
        <f>IFERROR(MaestraLP3[[#This Row],[PRECIO]]*MaestraLP3[[#This Row],[%MG UMV]],0)</f>
        <v>0</v>
      </c>
      <c r="AD312" s="59">
        <v>2</v>
      </c>
      <c r="AE312" s="54">
        <f>IFERROR(MaestraLP3[[#This Row],[MARGEN UNITARIO]]/MaestraLP3[[#This Row],[Peso Neto UMV (KG)]],0)</f>
        <v>0</v>
      </c>
      <c r="AF312" s="38" t="s">
        <v>49</v>
      </c>
      <c r="AG312" s="38">
        <v>1</v>
      </c>
      <c r="AH312" s="56">
        <v>0</v>
      </c>
      <c r="AI312" s="56">
        <v>0</v>
      </c>
      <c r="AJ312" s="38"/>
      <c r="AK312" s="38" t="s">
        <v>50</v>
      </c>
    </row>
    <row r="313" spans="1:37" x14ac:dyDescent="0.35">
      <c r="A313" s="38" t="s">
        <v>191</v>
      </c>
      <c r="B313" s="38">
        <v>104537930</v>
      </c>
      <c r="C313" s="38" t="str">
        <f>+MaestraLP3[[#This Row],[CÓDIGO]]&amp;MaestraLP3[[#Headers],[-]]&amp;MaestraLP3[[#This Row],[UMV]]</f>
        <v>104537930-C10</v>
      </c>
      <c r="D313" s="45" t="str">
        <f>+MaestraLP3[[#This Row],[CÓDIGO]]&amp;MaestraLP3[[#Headers],[FS00]]</f>
        <v>104537930FS00</v>
      </c>
      <c r="E313" s="38" t="s">
        <v>159</v>
      </c>
      <c r="F313" s="38" t="s">
        <v>160</v>
      </c>
      <c r="G313" s="38" t="s">
        <v>513</v>
      </c>
      <c r="H313" s="38" t="s">
        <v>516</v>
      </c>
      <c r="I313" s="38" t="s">
        <v>517</v>
      </c>
      <c r="J313" s="44" t="s">
        <v>61</v>
      </c>
      <c r="K313" s="45" t="s">
        <v>44</v>
      </c>
      <c r="L313" s="38"/>
      <c r="M313" s="38" t="str">
        <f>VLOOKUP(MaestraLP3[[#This Row],[UMV]],VALIDACIONES!J:L,3,0)</f>
        <v>Caja 10 Unidades</v>
      </c>
      <c r="N313" s="38" t="s">
        <v>375</v>
      </c>
      <c r="O313" s="38" t="s">
        <v>72</v>
      </c>
      <c r="P313" s="54"/>
      <c r="Q313" s="38"/>
      <c r="R313" s="55"/>
      <c r="S313" s="56">
        <f>IFERROR((MaestraLP3[[#This Row],[COSTO ]]/MaestraLP3[[#This Row],[COSTO OCT]]-1),0)</f>
        <v>0</v>
      </c>
      <c r="T313" s="55" t="s">
        <v>194</v>
      </c>
      <c r="U313" s="55"/>
      <c r="V313" s="54">
        <f>+VLOOKUP(MaestraLP3[[#This Row],[-]],'[1]BD MES'!$A:$N,14,0)</f>
        <v>62820</v>
      </c>
      <c r="W313" s="54">
        <v>62820</v>
      </c>
      <c r="X313" s="56">
        <f>+(MaestraLP3[[#This Row],[COSTO ]]-MaestraLP3[[#This Row],[COSTO OCT AL 27-10]])/MaestraLP3[[#This Row],[COSTO OCT AL 27-10]]</f>
        <v>0</v>
      </c>
      <c r="Y313" s="57" t="str">
        <f>++IF(Q313="HASTA AGOTAR STOCK","HASTA AGOTAR STOCK",IF(MaestraLP3[[#This Row],[PRECIO OCT]]=0,"NO PARA LP",IF(MaestraLP3[[#This Row],[PRECIO OCT]]=0,"INCORPORACIÓN",IF(AA313=0,"MANTIENE",IF(AA313&lt;0,"BAJA",IF(AA313&gt;0,"ALZA",""))))))</f>
        <v>NO PARA LP</v>
      </c>
      <c r="Z313" s="54">
        <v>0</v>
      </c>
      <c r="AA313" s="40" t="str">
        <f>IF(Z313=0,"INDICAR PRECIO VTA",Z313-MaestraLP3[[#This Row],[PRECIO OCT]])</f>
        <v>INDICAR PRECIO VTA</v>
      </c>
      <c r="AB313" s="56" t="str">
        <f t="shared" si="4"/>
        <v>-</v>
      </c>
      <c r="AC313" s="58">
        <f>IFERROR(MaestraLP3[[#This Row],[PRECIO]]*MaestraLP3[[#This Row],[%MG UMV]],0)</f>
        <v>0</v>
      </c>
      <c r="AD313" s="59">
        <v>13.6</v>
      </c>
      <c r="AE313" s="54">
        <f>IFERROR(MaestraLP3[[#This Row],[MARGEN UNITARIO]]/MaestraLP3[[#This Row],[Peso Neto UMV (KG)]],0)</f>
        <v>0</v>
      </c>
      <c r="AF313" s="38" t="s">
        <v>49</v>
      </c>
      <c r="AG313" s="38">
        <v>1</v>
      </c>
      <c r="AH313" s="56">
        <v>0</v>
      </c>
      <c r="AI313" s="56">
        <v>0</v>
      </c>
      <c r="AJ313" s="38" t="s">
        <v>50</v>
      </c>
      <c r="AK313" s="38" t="s">
        <v>50</v>
      </c>
    </row>
    <row r="314" spans="1:37" x14ac:dyDescent="0.35">
      <c r="A314" s="38" t="s">
        <v>191</v>
      </c>
      <c r="B314" s="38">
        <v>104541760</v>
      </c>
      <c r="C314" s="38" t="str">
        <f>+MaestraLP3[[#This Row],[CÓDIGO]]&amp;MaestraLP3[[#Headers],[-]]&amp;MaestraLP3[[#This Row],[UMV]]</f>
        <v>104541760-C10</v>
      </c>
      <c r="D314" s="45" t="str">
        <f>+MaestraLP3[[#This Row],[CÓDIGO]]&amp;MaestraLP3[[#Headers],[FS00]]</f>
        <v>104541760FS00</v>
      </c>
      <c r="E314" s="38" t="s">
        <v>159</v>
      </c>
      <c r="F314" s="38" t="s">
        <v>509</v>
      </c>
      <c r="G314" s="38" t="s">
        <v>513</v>
      </c>
      <c r="H314" s="38" t="s">
        <v>516</v>
      </c>
      <c r="I314" s="38" t="s">
        <v>518</v>
      </c>
      <c r="J314" s="44" t="s">
        <v>61</v>
      </c>
      <c r="K314" s="45" t="s">
        <v>44</v>
      </c>
      <c r="L314" s="38"/>
      <c r="M314" s="38" t="str">
        <f>VLOOKUP(MaestraLP3[[#This Row],[UMV]],VALIDACIONES!J:L,3,0)</f>
        <v>Caja 10 Unidades</v>
      </c>
      <c r="N314" s="38" t="s">
        <v>375</v>
      </c>
      <c r="O314" s="38" t="s">
        <v>46</v>
      </c>
      <c r="P314" s="54">
        <v>82900</v>
      </c>
      <c r="Q314" s="38" t="s">
        <v>47</v>
      </c>
      <c r="R314" s="55">
        <v>105000</v>
      </c>
      <c r="S314" s="56">
        <f>IFERROR((MaestraLP3[[#This Row],[COSTO ]]/MaestraLP3[[#This Row],[COSTO OCT]]-1),0)</f>
        <v>8.5436670687575544E-2</v>
      </c>
      <c r="T314" s="55" t="s">
        <v>194</v>
      </c>
      <c r="U314" s="55"/>
      <c r="V314" s="54">
        <f>+VLOOKUP(MaestraLP3[[#This Row],[-]],'[1]BD MES'!$A:$N,14,0)</f>
        <v>89982.700000000012</v>
      </c>
      <c r="W314" s="54">
        <v>89982.700000000012</v>
      </c>
      <c r="X314" s="56">
        <f>+(MaestraLP3[[#This Row],[COSTO ]]-MaestraLP3[[#This Row],[COSTO OCT AL 27-10]])/MaestraLP3[[#This Row],[COSTO OCT AL 27-10]]</f>
        <v>0</v>
      </c>
      <c r="Y314" s="57" t="str">
        <f>++IF(Q314="HASTA AGOTAR STOCK","HASTA AGOTAR STOCK",IF(MaestraLP3[[#This Row],[PRECIO OCT]]=0,"NO PARA LP",IF(MaestraLP3[[#This Row],[PRECIO OCT]]=0,"INCORPORACIÓN",IF(AA314=0,"MANTIENE",IF(AA314&lt;0,"BAJA",IF(AA314&gt;0,"ALZA",""))))))</f>
        <v>MANTIENE</v>
      </c>
      <c r="Z314" s="54">
        <v>105000</v>
      </c>
      <c r="AA314" s="40">
        <f>IF(Z314=0,"INDICAR PRECIO VTA",Z314-MaestraLP3[[#This Row],[PRECIO OCT]])</f>
        <v>0</v>
      </c>
      <c r="AB314" s="56">
        <f t="shared" si="4"/>
        <v>0.14302190476190466</v>
      </c>
      <c r="AC314" s="58">
        <f>IFERROR(MaestraLP3[[#This Row],[PRECIO]]*MaestraLP3[[#This Row],[%MG UMV]],0)</f>
        <v>15017.299999999988</v>
      </c>
      <c r="AD314" s="59">
        <v>13.6</v>
      </c>
      <c r="AE314" s="54">
        <f>IFERROR(MaestraLP3[[#This Row],[MARGEN UNITARIO]]/MaestraLP3[[#This Row],[Peso Neto UMV (KG)]],0)</f>
        <v>1104.2132352941169</v>
      </c>
      <c r="AF314" s="38" t="s">
        <v>50</v>
      </c>
      <c r="AG314" s="38">
        <v>1</v>
      </c>
      <c r="AH314" s="56">
        <v>0.15</v>
      </c>
      <c r="AI314" s="56">
        <v>0.15</v>
      </c>
      <c r="AJ314" s="38" t="s">
        <v>50</v>
      </c>
      <c r="AK314" s="38" t="s">
        <v>50</v>
      </c>
    </row>
    <row r="315" spans="1:37" x14ac:dyDescent="0.35">
      <c r="A315" s="38" t="s">
        <v>191</v>
      </c>
      <c r="B315" s="38">
        <v>104545120</v>
      </c>
      <c r="C315" s="38" t="str">
        <f>+MaestraLP3[[#This Row],[CÓDIGO]]&amp;MaestraLP3[[#Headers],[-]]&amp;MaestraLP3[[#This Row],[UMV]]</f>
        <v>104545120-C20</v>
      </c>
      <c r="D315" s="45" t="str">
        <f>+MaestraLP3[[#This Row],[CÓDIGO]]&amp;MaestraLP3[[#Headers],[FS00]]</f>
        <v>104545120FS00</v>
      </c>
      <c r="E315" s="38" t="s">
        <v>159</v>
      </c>
      <c r="F315" s="38" t="s">
        <v>160</v>
      </c>
      <c r="G315" s="38" t="s">
        <v>513</v>
      </c>
      <c r="H315" s="38" t="s">
        <v>519</v>
      </c>
      <c r="I315" s="38" t="s">
        <v>520</v>
      </c>
      <c r="J315" s="44" t="s">
        <v>86</v>
      </c>
      <c r="K315" s="45" t="s">
        <v>44</v>
      </c>
      <c r="L315" s="38"/>
      <c r="M315" s="38" t="str">
        <f>VLOOKUP(MaestraLP3[[#This Row],[UMV]],VALIDACIONES!J:L,3,0)</f>
        <v>Caja 20 Unidades</v>
      </c>
      <c r="N315" s="38" t="s">
        <v>375</v>
      </c>
      <c r="O315" s="38" t="s">
        <v>46</v>
      </c>
      <c r="P315" s="54">
        <v>51000</v>
      </c>
      <c r="Q315" s="38" t="s">
        <v>47</v>
      </c>
      <c r="R315" s="54">
        <v>67900</v>
      </c>
      <c r="S315" s="56">
        <f>IFERROR((MaestraLP3[[#This Row],[COSTO ]]/MaestraLP3[[#This Row],[COSTO OCT]]-1),0)</f>
        <v>-7.0588235294117618E-2</v>
      </c>
      <c r="T315" s="55" t="s">
        <v>194</v>
      </c>
      <c r="U315" s="55"/>
      <c r="V315" s="54">
        <f>+VLOOKUP(MaestraLP3[[#This Row],[-]],'[1]BD MES'!$A:$N,14,0)</f>
        <v>47400</v>
      </c>
      <c r="W315" s="54">
        <v>47400</v>
      </c>
      <c r="X315" s="56">
        <f>+(MaestraLP3[[#This Row],[COSTO ]]-MaestraLP3[[#This Row],[COSTO OCT AL 27-10]])/MaestraLP3[[#This Row],[COSTO OCT AL 27-10]]</f>
        <v>0</v>
      </c>
      <c r="Y315" s="57" t="str">
        <f>++IF(Q315="HASTA AGOTAR STOCK","HASTA AGOTAR STOCK",IF(MaestraLP3[[#This Row],[PRECIO OCT]]=0,"NO PARA LP",IF(MaestraLP3[[#This Row],[PRECIO OCT]]=0,"INCORPORACIÓN",IF(AA315=0,"MANTIENE",IF(AA315&lt;0,"BAJA",IF(AA315&gt;0,"ALZA",""))))))</f>
        <v>MANTIENE</v>
      </c>
      <c r="Z315" s="54">
        <v>67900</v>
      </c>
      <c r="AA315" s="40">
        <f>IF(Z315=0,"INDICAR PRECIO VTA",Z315-MaestraLP3[[#This Row],[PRECIO OCT]])</f>
        <v>0</v>
      </c>
      <c r="AB315" s="56">
        <f t="shared" si="4"/>
        <v>0.30191458026509571</v>
      </c>
      <c r="AC315" s="58">
        <f>IFERROR(MaestraLP3[[#This Row],[PRECIO]]*MaestraLP3[[#This Row],[%MG UMV]],0)</f>
        <v>20500</v>
      </c>
      <c r="AD315" s="59">
        <v>3</v>
      </c>
      <c r="AE315" s="54">
        <f>IFERROR(MaestraLP3[[#This Row],[MARGEN UNITARIO]]/MaestraLP3[[#This Row],[Peso Neto UMV (KG)]],0)</f>
        <v>6833.333333333333</v>
      </c>
      <c r="AF315" s="38" t="s">
        <v>49</v>
      </c>
      <c r="AG315" s="38">
        <v>1</v>
      </c>
      <c r="AH315" s="56">
        <v>0.15</v>
      </c>
      <c r="AI315" s="56">
        <v>0.15</v>
      </c>
      <c r="AJ315" s="38" t="s">
        <v>50</v>
      </c>
      <c r="AK315" s="38" t="s">
        <v>50</v>
      </c>
    </row>
    <row r="316" spans="1:37" x14ac:dyDescent="0.35">
      <c r="A316" s="38" t="s">
        <v>191</v>
      </c>
      <c r="B316" s="38">
        <v>104543210</v>
      </c>
      <c r="C316" s="38" t="str">
        <f>+MaestraLP3[[#This Row],[CÓDIGO]]&amp;MaestraLP3[[#Headers],[-]]&amp;MaestraLP3[[#This Row],[UMV]]</f>
        <v>104543210-C12</v>
      </c>
      <c r="D316" s="45" t="str">
        <f>+MaestraLP3[[#This Row],[CÓDIGO]]&amp;MaestraLP3[[#Headers],[FS00]]</f>
        <v>104543210FS00</v>
      </c>
      <c r="E316" s="38" t="s">
        <v>159</v>
      </c>
      <c r="F316" s="38" t="s">
        <v>160</v>
      </c>
      <c r="G316" s="38" t="s">
        <v>513</v>
      </c>
      <c r="H316" s="38" t="s">
        <v>521</v>
      </c>
      <c r="I316" s="38" t="s">
        <v>522</v>
      </c>
      <c r="J316" s="44" t="s">
        <v>43</v>
      </c>
      <c r="K316" s="45" t="s">
        <v>44</v>
      </c>
      <c r="L316" s="38"/>
      <c r="M316" s="38" t="str">
        <f>VLOOKUP(MaestraLP3[[#This Row],[UMV]],VALIDACIONES!J:L,3,0)</f>
        <v>Caja 12 Unidades</v>
      </c>
      <c r="N316" s="38" t="s">
        <v>375</v>
      </c>
      <c r="O316" s="38" t="s">
        <v>72</v>
      </c>
      <c r="P316" s="54">
        <v>20832</v>
      </c>
      <c r="Q316" s="38" t="s">
        <v>62</v>
      </c>
      <c r="R316" s="54">
        <v>23400</v>
      </c>
      <c r="S316" s="56">
        <f>IFERROR((MaestraLP3[[#This Row],[COSTO ]]/MaestraLP3[[#This Row],[COSTO OCT]]-1),0)</f>
        <v>-4.0322580645161255E-2</v>
      </c>
      <c r="T316" s="55" t="s">
        <v>194</v>
      </c>
      <c r="U316" s="55"/>
      <c r="V316" s="54">
        <f>+VLOOKUP(MaestraLP3[[#This Row],[-]],'[1]BD MES'!$A:$N,14,0)</f>
        <v>19992</v>
      </c>
      <c r="W316" s="54">
        <v>19992</v>
      </c>
      <c r="X316" s="56">
        <f>+(MaestraLP3[[#This Row],[COSTO ]]-MaestraLP3[[#This Row],[COSTO OCT AL 27-10]])/MaestraLP3[[#This Row],[COSTO OCT AL 27-10]]</f>
        <v>0</v>
      </c>
      <c r="Y316" s="57" t="str">
        <f>++IF(Q316="HASTA AGOTAR STOCK","HASTA AGOTAR STOCK",IF(MaestraLP3[[#This Row],[PRECIO OCT]]=0,"NO PARA LP",IF(MaestraLP3[[#This Row],[PRECIO OCT]]=0,"INCORPORACIÓN",IF(AA316=0,"MANTIENE",IF(AA316&lt;0,"BAJA",IF(AA316&gt;0,"ALZA",""))))))</f>
        <v>MANTIENE</v>
      </c>
      <c r="Z316" s="54">
        <v>23400</v>
      </c>
      <c r="AA316" s="40">
        <f>IF(Z316=0,"INDICAR PRECIO VTA",Z316-MaestraLP3[[#This Row],[PRECIO OCT]])</f>
        <v>0</v>
      </c>
      <c r="AB316" s="56">
        <f t="shared" si="4"/>
        <v>0.14564102564102563</v>
      </c>
      <c r="AC316" s="58">
        <f>IFERROR(MaestraLP3[[#This Row],[PRECIO]]*MaestraLP3[[#This Row],[%MG UMV]],0)</f>
        <v>3407.9999999999995</v>
      </c>
      <c r="AD316" s="59">
        <v>3.24</v>
      </c>
      <c r="AE316" s="54">
        <f>IFERROR(MaestraLP3[[#This Row],[MARGEN UNITARIO]]/MaestraLP3[[#This Row],[Peso Neto UMV (KG)]],0)</f>
        <v>1051.8518518518517</v>
      </c>
      <c r="AF316" s="38" t="s">
        <v>50</v>
      </c>
      <c r="AG316" s="38">
        <v>1</v>
      </c>
      <c r="AH316" s="56">
        <v>0</v>
      </c>
      <c r="AI316" s="56">
        <v>0</v>
      </c>
      <c r="AJ316" s="38" t="s">
        <v>50</v>
      </c>
      <c r="AK316" s="38" t="s">
        <v>50</v>
      </c>
    </row>
    <row r="317" spans="1:37" x14ac:dyDescent="0.35">
      <c r="A317" s="38" t="s">
        <v>191</v>
      </c>
      <c r="B317" s="38">
        <v>104539790</v>
      </c>
      <c r="C317" s="38" t="str">
        <f>+MaestraLP3[[#This Row],[CÓDIGO]]&amp;MaestraLP3[[#Headers],[-]]&amp;MaestraLP3[[#This Row],[UMV]]</f>
        <v>104539790-KG</v>
      </c>
      <c r="D317" s="45" t="str">
        <f>+MaestraLP3[[#This Row],[CÓDIGO]]&amp;MaestraLP3[[#Headers],[FS00]]</f>
        <v>104539790FS00</v>
      </c>
      <c r="E317" s="38" t="s">
        <v>159</v>
      </c>
      <c r="F317" s="38" t="s">
        <v>166</v>
      </c>
      <c r="G317" s="38" t="s">
        <v>179</v>
      </c>
      <c r="H317" s="38" t="s">
        <v>180</v>
      </c>
      <c r="I317" s="38" t="s">
        <v>523</v>
      </c>
      <c r="J317" s="44" t="s">
        <v>164</v>
      </c>
      <c r="K317" s="45" t="s">
        <v>164</v>
      </c>
      <c r="L317" s="38" t="s">
        <v>183</v>
      </c>
      <c r="M317" s="38" t="str">
        <f>VLOOKUP(MaestraLP3[[#This Row],[UMV]],VALIDACIONES!J:L,3,0)</f>
        <v>Kilogramo</v>
      </c>
      <c r="N317" s="38" t="s">
        <v>71</v>
      </c>
      <c r="O317" s="38" t="s">
        <v>46</v>
      </c>
      <c r="P317" s="54">
        <v>9728</v>
      </c>
      <c r="Q317" s="38" t="s">
        <v>47</v>
      </c>
      <c r="R317" s="54">
        <v>10590</v>
      </c>
      <c r="S317" s="56">
        <f>IFERROR((MaestraLP3[[#This Row],[COSTO ]]/MaestraLP3[[#This Row],[COSTO OCT]]-1),0)</f>
        <v>0</v>
      </c>
      <c r="T317" s="55" t="s">
        <v>194</v>
      </c>
      <c r="U317" s="55"/>
      <c r="V317" s="54">
        <f>+VLOOKUP(MaestraLP3[[#This Row],[-]],'[1]BD MES'!$A:$N,14,0)</f>
        <v>9728</v>
      </c>
      <c r="W317" s="54">
        <v>9728</v>
      </c>
      <c r="X317" s="56">
        <f>+(MaestraLP3[[#This Row],[COSTO ]]-MaestraLP3[[#This Row],[COSTO OCT AL 27-10]])/MaestraLP3[[#This Row],[COSTO OCT AL 27-10]]</f>
        <v>0</v>
      </c>
      <c r="Y317" s="57" t="str">
        <f>++IF(Q317="HASTA AGOTAR STOCK","HASTA AGOTAR STOCK",IF(MaestraLP3[[#This Row],[PRECIO OCT]]=0,"NO PARA LP",IF(MaestraLP3[[#This Row],[PRECIO OCT]]=0,"INCORPORACIÓN",IF(AA317=0,"MANTIENE",IF(AA317&lt;0,"BAJA",IF(AA317&gt;0,"ALZA",""))))))</f>
        <v>MANTIENE</v>
      </c>
      <c r="Z317" s="54">
        <v>10590</v>
      </c>
      <c r="AA317" s="40">
        <f>IF(Z317=0,"INDICAR PRECIO VTA",Z317-MaestraLP3[[#This Row],[PRECIO OCT]])</f>
        <v>0</v>
      </c>
      <c r="AB317" s="56">
        <f t="shared" si="4"/>
        <v>8.1397544853635512E-2</v>
      </c>
      <c r="AC317" s="58">
        <f>IFERROR(MaestraLP3[[#This Row],[PRECIO]]*MaestraLP3[[#This Row],[%MG UMV]],0)</f>
        <v>862.00000000000011</v>
      </c>
      <c r="AD317" s="59">
        <v>1</v>
      </c>
      <c r="AE317" s="54">
        <f>IFERROR(MaestraLP3[[#This Row],[MARGEN UNITARIO]]/MaestraLP3[[#This Row],[Peso Neto UMV (KG)]],0)</f>
        <v>862.00000000000011</v>
      </c>
      <c r="AF317" s="38" t="s">
        <v>49</v>
      </c>
      <c r="AG317" s="38" t="s">
        <v>184</v>
      </c>
      <c r="AH317" s="56">
        <v>0.15</v>
      </c>
      <c r="AI317" s="56">
        <v>0.15</v>
      </c>
      <c r="AJ317" s="38"/>
      <c r="AK317" s="38" t="s">
        <v>50</v>
      </c>
    </row>
    <row r="318" spans="1:37" x14ac:dyDescent="0.35">
      <c r="A318" s="38" t="s">
        <v>191</v>
      </c>
      <c r="B318" s="38">
        <v>104539820</v>
      </c>
      <c r="C318" s="38" t="str">
        <f>+MaestraLP3[[#This Row],[CÓDIGO]]&amp;MaestraLP3[[#Headers],[-]]&amp;MaestraLP3[[#This Row],[UMV]]</f>
        <v>104539820-KG</v>
      </c>
      <c r="D318" s="45" t="str">
        <f>+MaestraLP3[[#This Row],[CÓDIGO]]&amp;MaestraLP3[[#Headers],[FS00]]</f>
        <v>104539820FS00</v>
      </c>
      <c r="E318" s="38" t="s">
        <v>159</v>
      </c>
      <c r="F318" s="38" t="s">
        <v>166</v>
      </c>
      <c r="G318" s="38" t="s">
        <v>179</v>
      </c>
      <c r="H318" s="38" t="s">
        <v>180</v>
      </c>
      <c r="I318" s="38" t="s">
        <v>524</v>
      </c>
      <c r="J318" s="44" t="s">
        <v>164</v>
      </c>
      <c r="K318" s="45" t="s">
        <v>164</v>
      </c>
      <c r="L318" s="38" t="s">
        <v>183</v>
      </c>
      <c r="M318" s="38" t="str">
        <f>VLOOKUP(MaestraLP3[[#This Row],[UMV]],VALIDACIONES!J:L,3,0)</f>
        <v>Kilogramo</v>
      </c>
      <c r="N318" s="38" t="s">
        <v>71</v>
      </c>
      <c r="O318" s="38" t="s">
        <v>46</v>
      </c>
      <c r="P318" s="54">
        <v>9264</v>
      </c>
      <c r="Q318" s="38" t="s">
        <v>47</v>
      </c>
      <c r="R318" s="54">
        <v>9990</v>
      </c>
      <c r="S318" s="56">
        <f>IFERROR((MaestraLP3[[#This Row],[COSTO ]]/MaestraLP3[[#This Row],[COSTO OCT]]-1),0)</f>
        <v>0</v>
      </c>
      <c r="T318" s="55" t="s">
        <v>194</v>
      </c>
      <c r="U318" s="55"/>
      <c r="V318" s="54">
        <f>+VLOOKUP(MaestraLP3[[#This Row],[-]],'[1]BD MES'!$A:$N,14,0)</f>
        <v>9264</v>
      </c>
      <c r="W318" s="54">
        <v>9264</v>
      </c>
      <c r="X318" s="56">
        <f>+(MaestraLP3[[#This Row],[COSTO ]]-MaestraLP3[[#This Row],[COSTO OCT AL 27-10]])/MaestraLP3[[#This Row],[COSTO OCT AL 27-10]]</f>
        <v>0</v>
      </c>
      <c r="Y318" s="57" t="str">
        <f>++IF(Q318="HASTA AGOTAR STOCK","HASTA AGOTAR STOCK",IF(MaestraLP3[[#This Row],[PRECIO OCT]]=0,"NO PARA LP",IF(MaestraLP3[[#This Row],[PRECIO OCT]]=0,"INCORPORACIÓN",IF(AA318=0,"MANTIENE",IF(AA318&lt;0,"BAJA",IF(AA318&gt;0,"ALZA",""))))))</f>
        <v>MANTIENE</v>
      </c>
      <c r="Z318" s="54">
        <v>9990</v>
      </c>
      <c r="AA318" s="40">
        <f>IF(Z318=0,"INDICAR PRECIO VTA",Z318-MaestraLP3[[#This Row],[PRECIO OCT]])</f>
        <v>0</v>
      </c>
      <c r="AB318" s="56">
        <f t="shared" si="4"/>
        <v>7.2672672672672675E-2</v>
      </c>
      <c r="AC318" s="58">
        <f>IFERROR(MaestraLP3[[#This Row],[PRECIO]]*MaestraLP3[[#This Row],[%MG UMV]],0)</f>
        <v>726</v>
      </c>
      <c r="AD318" s="59">
        <v>1</v>
      </c>
      <c r="AE318" s="54">
        <f>IFERROR(MaestraLP3[[#This Row],[MARGEN UNITARIO]]/MaestraLP3[[#This Row],[Peso Neto UMV (KG)]],0)</f>
        <v>726</v>
      </c>
      <c r="AF318" s="38" t="s">
        <v>49</v>
      </c>
      <c r="AG318" s="38" t="s">
        <v>184</v>
      </c>
      <c r="AH318" s="56">
        <v>0.15</v>
      </c>
      <c r="AI318" s="56">
        <v>0.15</v>
      </c>
      <c r="AJ318" s="38"/>
      <c r="AK318" s="38" t="s">
        <v>50</v>
      </c>
    </row>
    <row r="319" spans="1:37" x14ac:dyDescent="0.35">
      <c r="A319" s="38" t="s">
        <v>525</v>
      </c>
      <c r="B319" s="38">
        <v>104529350</v>
      </c>
      <c r="C319" s="38" t="str">
        <f>+MaestraLP3[[#This Row],[CÓDIGO]]&amp;MaestraLP3[[#Headers],[-]]&amp;MaestraLP3[[#This Row],[UMV]]</f>
        <v>104529350-C04</v>
      </c>
      <c r="D319" s="45" t="str">
        <f>+MaestraLP3[[#This Row],[CÓDIGO]]&amp;MaestraLP3[[#Headers],[FS00]]</f>
        <v>104529350FS00</v>
      </c>
      <c r="E319" s="38" t="s">
        <v>38</v>
      </c>
      <c r="F319" s="38" t="s">
        <v>39</v>
      </c>
      <c r="G319" s="38" t="s">
        <v>40</v>
      </c>
      <c r="H319" s="38" t="s">
        <v>192</v>
      </c>
      <c r="I319" s="38" t="s">
        <v>526</v>
      </c>
      <c r="J319" s="44" t="s">
        <v>209</v>
      </c>
      <c r="K319" s="45" t="s">
        <v>44</v>
      </c>
      <c r="L319" s="38"/>
      <c r="M319" s="38" t="str">
        <f>VLOOKUP(MaestraLP3[[#This Row],[UMV]],VALIDACIONES!J:L,3,0)</f>
        <v>Caja 4 Unidades</v>
      </c>
      <c r="N319" s="38" t="s">
        <v>45</v>
      </c>
      <c r="O319" s="38" t="s">
        <v>72</v>
      </c>
      <c r="P319" s="54">
        <v>5068</v>
      </c>
      <c r="Q319" s="38" t="s">
        <v>47</v>
      </c>
      <c r="R319" s="54">
        <v>7196.5599999999995</v>
      </c>
      <c r="S319" s="56">
        <f>IFERROR((MaestraLP3[[#This Row],[COSTO ]]/MaestraLP3[[#This Row],[COSTO OCT]]-1),0)</f>
        <v>0</v>
      </c>
      <c r="T319" s="55" t="s">
        <v>74</v>
      </c>
      <c r="U319" s="55"/>
      <c r="V319" s="54">
        <f>+VLOOKUP(MaestraLP3[[#This Row],[-]],'[1]BD MES'!$A:$N,14,0)</f>
        <v>5068</v>
      </c>
      <c r="W319" s="54">
        <v>5068</v>
      </c>
      <c r="X319" s="56">
        <f>+(MaestraLP3[[#This Row],[COSTO ]]-MaestraLP3[[#This Row],[COSTO OCT AL 27-10]])/MaestraLP3[[#This Row],[COSTO OCT AL 27-10]]</f>
        <v>0</v>
      </c>
      <c r="Y319" s="57" t="str">
        <f>++IF(Q319="HASTA AGOTAR STOCK","HASTA AGOTAR STOCK",IF(MaestraLP3[[#This Row],[PRECIO OCT]]=0,"NO PARA LP",IF(MaestraLP3[[#This Row],[PRECIO OCT]]=0,"INCORPORACIÓN",IF(AA319=0,"MANTIENE",IF(AA319&lt;0,"BAJA",IF(AA319&gt;0,"ALZA",""))))))</f>
        <v>MANTIENE</v>
      </c>
      <c r="Z319" s="54">
        <v>7196.5599999999995</v>
      </c>
      <c r="AA319" s="40">
        <f>IF(Z319=0,"INDICAR PRECIO VTA",Z319-MaestraLP3[[#This Row],[PRECIO OCT]])</f>
        <v>0</v>
      </c>
      <c r="AB319" s="56">
        <f t="shared" si="4"/>
        <v>0.29577464788732388</v>
      </c>
      <c r="AC319" s="58">
        <f>IFERROR(MaestraLP3[[#This Row],[PRECIO]]*MaestraLP3[[#This Row],[%MG UMV]],0)</f>
        <v>2128.5599999999995</v>
      </c>
      <c r="AD319" s="59">
        <v>0.4</v>
      </c>
      <c r="AE319" s="54">
        <f>IFERROR(MaestraLP3[[#This Row],[MARGEN UNITARIO]]/MaestraLP3[[#This Row],[Peso Neto UMV (KG)]],0)</f>
        <v>5321.3999999999987</v>
      </c>
      <c r="AF319" s="38" t="s">
        <v>49</v>
      </c>
      <c r="AG319" s="38">
        <v>1</v>
      </c>
      <c r="AH319" s="56">
        <v>0</v>
      </c>
      <c r="AI319" s="56">
        <v>0</v>
      </c>
      <c r="AJ319" s="38"/>
      <c r="AK319" s="38" t="s">
        <v>49</v>
      </c>
    </row>
    <row r="320" spans="1:37" x14ac:dyDescent="0.35">
      <c r="A320" s="38" t="s">
        <v>525</v>
      </c>
      <c r="B320" s="38">
        <v>104538940</v>
      </c>
      <c r="C320" s="38" t="str">
        <f>+MaestraLP3[[#This Row],[CÓDIGO]]&amp;MaestraLP3[[#Headers],[-]]&amp;MaestraLP3[[#This Row],[UMV]]</f>
        <v>104538940-UN</v>
      </c>
      <c r="D320" s="45" t="str">
        <f>+MaestraLP3[[#This Row],[CÓDIGO]]&amp;MaestraLP3[[#Headers],[FS00]]</f>
        <v>104538940FS00</v>
      </c>
      <c r="E320" s="38" t="s">
        <v>38</v>
      </c>
      <c r="F320" s="38" t="s">
        <v>39</v>
      </c>
      <c r="G320" s="38" t="s">
        <v>40</v>
      </c>
      <c r="H320" s="38" t="s">
        <v>192</v>
      </c>
      <c r="I320" s="38" t="s">
        <v>527</v>
      </c>
      <c r="J320" s="44" t="s">
        <v>44</v>
      </c>
      <c r="K320" s="45" t="s">
        <v>44</v>
      </c>
      <c r="L320" s="38"/>
      <c r="M320" s="38" t="str">
        <f>VLOOKUP(MaestraLP3[[#This Row],[UMV]],VALIDACIONES!J:L,3,0)</f>
        <v>Unidad</v>
      </c>
      <c r="N320" s="38" t="s">
        <v>45</v>
      </c>
      <c r="O320" s="38" t="s">
        <v>72</v>
      </c>
      <c r="P320" s="54">
        <v>26955</v>
      </c>
      <c r="Q320" s="38" t="s">
        <v>47</v>
      </c>
      <c r="R320" s="54">
        <v>38276.1</v>
      </c>
      <c r="S320" s="56">
        <f>IFERROR((MaestraLP3[[#This Row],[COSTO ]]/MaestraLP3[[#This Row],[COSTO OCT]]-1),0)</f>
        <v>0</v>
      </c>
      <c r="T320" s="55" t="s">
        <v>74</v>
      </c>
      <c r="U320" s="55"/>
      <c r="V320" s="54">
        <f>+VLOOKUP(MaestraLP3[[#This Row],[-]],'[1]BD MES'!$A:$N,14,0)</f>
        <v>26955</v>
      </c>
      <c r="W320" s="54">
        <v>26955</v>
      </c>
      <c r="X320" s="56">
        <f>+(MaestraLP3[[#This Row],[COSTO ]]-MaestraLP3[[#This Row],[COSTO OCT AL 27-10]])/MaestraLP3[[#This Row],[COSTO OCT AL 27-10]]</f>
        <v>0</v>
      </c>
      <c r="Y320" s="57" t="str">
        <f>++IF(Q320="HASTA AGOTAR STOCK","HASTA AGOTAR STOCK",IF(MaestraLP3[[#This Row],[PRECIO OCT]]=0,"NO PARA LP",IF(MaestraLP3[[#This Row],[PRECIO OCT]]=0,"INCORPORACIÓN",IF(AA320=0,"MANTIENE",IF(AA320&lt;0,"BAJA",IF(AA320&gt;0,"ALZA",""))))))</f>
        <v>MANTIENE</v>
      </c>
      <c r="Z320" s="54">
        <v>38276.1</v>
      </c>
      <c r="AA320" s="40">
        <f>IF(Z320=0,"INDICAR PRECIO VTA",Z320-MaestraLP3[[#This Row],[PRECIO OCT]])</f>
        <v>0</v>
      </c>
      <c r="AB320" s="56">
        <f t="shared" si="4"/>
        <v>0.29577464788732394</v>
      </c>
      <c r="AC320" s="58">
        <f>IFERROR(MaestraLP3[[#This Row],[PRECIO]]*MaestraLP3[[#This Row],[%MG UMV]],0)</f>
        <v>11321.099999999999</v>
      </c>
      <c r="AD320" s="59">
        <v>1.35</v>
      </c>
      <c r="AE320" s="54">
        <f>IFERROR(MaestraLP3[[#This Row],[MARGEN UNITARIO]]/MaestraLP3[[#This Row],[Peso Neto UMV (KG)]],0)</f>
        <v>8385.9999999999982</v>
      </c>
      <c r="AF320" s="38" t="s">
        <v>49</v>
      </c>
      <c r="AG320" s="38">
        <v>1</v>
      </c>
      <c r="AH320" s="56">
        <v>0</v>
      </c>
      <c r="AI320" s="56">
        <v>0</v>
      </c>
      <c r="AJ320" s="38"/>
      <c r="AK320" s="38" t="s">
        <v>49</v>
      </c>
    </row>
    <row r="321" spans="1:37" x14ac:dyDescent="0.35">
      <c r="A321" s="38" t="s">
        <v>525</v>
      </c>
      <c r="B321" s="38">
        <v>104539090</v>
      </c>
      <c r="C321" s="38" t="str">
        <f>+MaestraLP3[[#This Row],[CÓDIGO]]&amp;MaestraLP3[[#Headers],[-]]&amp;MaestraLP3[[#This Row],[UMV]]</f>
        <v>104539090-UN</v>
      </c>
      <c r="D321" s="45" t="str">
        <f>+MaestraLP3[[#This Row],[CÓDIGO]]&amp;MaestraLP3[[#Headers],[FS00]]</f>
        <v>104539090FS00</v>
      </c>
      <c r="E321" s="38" t="s">
        <v>38</v>
      </c>
      <c r="F321" s="38" t="s">
        <v>39</v>
      </c>
      <c r="G321" s="38" t="s">
        <v>40</v>
      </c>
      <c r="H321" s="38" t="s">
        <v>192</v>
      </c>
      <c r="I321" s="38" t="s">
        <v>528</v>
      </c>
      <c r="J321" s="44" t="s">
        <v>44</v>
      </c>
      <c r="K321" s="45" t="s">
        <v>44</v>
      </c>
      <c r="L321" s="38"/>
      <c r="M321" s="38" t="str">
        <f>VLOOKUP(MaestraLP3[[#This Row],[UMV]],VALIDACIONES!J:L,3,0)</f>
        <v>Unidad</v>
      </c>
      <c r="N321" s="38" t="s">
        <v>45</v>
      </c>
      <c r="O321" s="38" t="s">
        <v>72</v>
      </c>
      <c r="P321" s="54">
        <v>48436</v>
      </c>
      <c r="Q321" s="38" t="s">
        <v>47</v>
      </c>
      <c r="R321" s="54">
        <v>68779.12</v>
      </c>
      <c r="S321" s="56">
        <f>IFERROR((MaestraLP3[[#This Row],[COSTO ]]/MaestraLP3[[#This Row],[COSTO OCT]]-1),0)</f>
        <v>0</v>
      </c>
      <c r="T321" s="55" t="s">
        <v>48</v>
      </c>
      <c r="U321" s="55"/>
      <c r="V321" s="54">
        <f>+VLOOKUP(MaestraLP3[[#This Row],[-]],'[1]BD MES'!$A:$N,14,0)</f>
        <v>48436</v>
      </c>
      <c r="W321" s="54">
        <v>48436</v>
      </c>
      <c r="X321" s="56">
        <f>+(MaestraLP3[[#This Row],[COSTO ]]-MaestraLP3[[#This Row],[COSTO OCT AL 27-10]])/MaestraLP3[[#This Row],[COSTO OCT AL 27-10]]</f>
        <v>0</v>
      </c>
      <c r="Y321" s="57" t="str">
        <f>++IF(Q321="HASTA AGOTAR STOCK","HASTA AGOTAR STOCK",IF(MaestraLP3[[#This Row],[PRECIO OCT]]=0,"NO PARA LP",IF(MaestraLP3[[#This Row],[PRECIO OCT]]=0,"INCORPORACIÓN",IF(AA321=0,"MANTIENE",IF(AA321&lt;0,"BAJA",IF(AA321&gt;0,"ALZA",""))))))</f>
        <v>MANTIENE</v>
      </c>
      <c r="Z321" s="54">
        <v>68779.12</v>
      </c>
      <c r="AA321" s="40">
        <f>IF(Z321=0,"INDICAR PRECIO VTA",Z321-MaestraLP3[[#This Row],[PRECIO OCT]])</f>
        <v>0</v>
      </c>
      <c r="AB321" s="56">
        <f t="shared" si="4"/>
        <v>0.29577464788732388</v>
      </c>
      <c r="AC321" s="58">
        <f>IFERROR(MaestraLP3[[#This Row],[PRECIO]]*MaestraLP3[[#This Row],[%MG UMV]],0)</f>
        <v>20343.119999999995</v>
      </c>
      <c r="AD321" s="59">
        <v>0.3</v>
      </c>
      <c r="AE321" s="54">
        <f>IFERROR(MaestraLP3[[#This Row],[MARGEN UNITARIO]]/MaestraLP3[[#This Row],[Peso Neto UMV (KG)]],0)</f>
        <v>67810.399999999994</v>
      </c>
      <c r="AF321" s="38" t="s">
        <v>49</v>
      </c>
      <c r="AG321" s="38">
        <v>1</v>
      </c>
      <c r="AH321" s="56">
        <v>0</v>
      </c>
      <c r="AI321" s="56">
        <v>0</v>
      </c>
      <c r="AJ321" s="38"/>
      <c r="AK321" s="38" t="s">
        <v>49</v>
      </c>
    </row>
    <row r="322" spans="1:37" x14ac:dyDescent="0.35">
      <c r="A322" s="38" t="s">
        <v>525</v>
      </c>
      <c r="B322" s="38">
        <v>104545180</v>
      </c>
      <c r="C322" s="38" t="str">
        <f>+MaestraLP3[[#This Row],[CÓDIGO]]&amp;MaestraLP3[[#Headers],[-]]&amp;MaestraLP3[[#This Row],[UMV]]</f>
        <v>104545180-UN</v>
      </c>
      <c r="D322" s="45" t="str">
        <f>+MaestraLP3[[#This Row],[CÓDIGO]]&amp;MaestraLP3[[#Headers],[FS00]]</f>
        <v>104545180FS00</v>
      </c>
      <c r="E322" s="38" t="s">
        <v>38</v>
      </c>
      <c r="F322" s="38" t="s">
        <v>39</v>
      </c>
      <c r="G322" s="38" t="s">
        <v>40</v>
      </c>
      <c r="H322" s="38" t="s">
        <v>192</v>
      </c>
      <c r="I322" s="38" t="s">
        <v>528</v>
      </c>
      <c r="J322" s="44" t="s">
        <v>44</v>
      </c>
      <c r="K322" s="45" t="s">
        <v>44</v>
      </c>
      <c r="L322" s="38"/>
      <c r="M322" s="38" t="str">
        <f>VLOOKUP(MaestraLP3[[#This Row],[UMV]],VALIDACIONES!J:L,3,0)</f>
        <v>Unidad</v>
      </c>
      <c r="N322" s="38" t="s">
        <v>45</v>
      </c>
      <c r="O322" s="38" t="s">
        <v>72</v>
      </c>
      <c r="P322" s="54">
        <v>49645</v>
      </c>
      <c r="Q322" s="38" t="s">
        <v>47</v>
      </c>
      <c r="R322" s="54">
        <v>70495.899999999994</v>
      </c>
      <c r="S322" s="56">
        <f>IFERROR((MaestraLP3[[#This Row],[COSTO ]]/MaestraLP3[[#This Row],[COSTO OCT]]-1),0)</f>
        <v>0</v>
      </c>
      <c r="T322" s="55" t="s">
        <v>74</v>
      </c>
      <c r="U322" s="55"/>
      <c r="V322" s="54">
        <f>+VLOOKUP(MaestraLP3[[#This Row],[-]],'[1]BD MES'!$A:$N,14,0)</f>
        <v>49645</v>
      </c>
      <c r="W322" s="54">
        <v>49645</v>
      </c>
      <c r="X322" s="56">
        <f>+(MaestraLP3[[#This Row],[COSTO ]]-MaestraLP3[[#This Row],[COSTO OCT AL 27-10]])/MaestraLP3[[#This Row],[COSTO OCT AL 27-10]]</f>
        <v>0</v>
      </c>
      <c r="Y322" s="57" t="str">
        <f>++IF(Q322="HASTA AGOTAR STOCK","HASTA AGOTAR STOCK",IF(MaestraLP3[[#This Row],[PRECIO OCT]]=0,"NO PARA LP",IF(MaestraLP3[[#This Row],[PRECIO OCT]]=0,"INCORPORACIÓN",IF(AA322=0,"MANTIENE",IF(AA322&lt;0,"BAJA",IF(AA322&gt;0,"ALZA",""))))))</f>
        <v>MANTIENE</v>
      </c>
      <c r="Z322" s="54">
        <v>70495.899999999994</v>
      </c>
      <c r="AA322" s="40">
        <f>IF(Z322=0,"INDICAR PRECIO VTA",Z322-MaestraLP3[[#This Row],[PRECIO OCT]])</f>
        <v>0</v>
      </c>
      <c r="AB322" s="56">
        <f t="shared" si="4"/>
        <v>0.29577464788732388</v>
      </c>
      <c r="AC322" s="58">
        <f>IFERROR(MaestraLP3[[#This Row],[PRECIO]]*MaestraLP3[[#This Row],[%MG UMV]],0)</f>
        <v>20850.899999999994</v>
      </c>
      <c r="AD322" s="59">
        <v>1</v>
      </c>
      <c r="AE322" s="54">
        <f>IFERROR(MaestraLP3[[#This Row],[MARGEN UNITARIO]]/MaestraLP3[[#This Row],[Peso Neto UMV (KG)]],0)</f>
        <v>20850.899999999994</v>
      </c>
      <c r="AF322" s="38" t="s">
        <v>49</v>
      </c>
      <c r="AG322" s="38">
        <v>1</v>
      </c>
      <c r="AH322" s="56">
        <v>0</v>
      </c>
      <c r="AI322" s="56">
        <v>0</v>
      </c>
      <c r="AJ322" s="38"/>
      <c r="AK322" s="38" t="s">
        <v>49</v>
      </c>
    </row>
    <row r="323" spans="1:37" x14ac:dyDescent="0.35">
      <c r="A323" s="38" t="s">
        <v>525</v>
      </c>
      <c r="B323" s="38">
        <v>104545170</v>
      </c>
      <c r="C323" s="38" t="str">
        <f>+MaestraLP3[[#This Row],[CÓDIGO]]&amp;MaestraLP3[[#Headers],[-]]&amp;MaestraLP3[[#This Row],[UMV]]</f>
        <v>104545170-C50</v>
      </c>
      <c r="D323" s="45" t="str">
        <f>+MaestraLP3[[#This Row],[CÓDIGO]]&amp;MaestraLP3[[#Headers],[FS00]]</f>
        <v>104545170FS00</v>
      </c>
      <c r="E323" s="38" t="s">
        <v>38</v>
      </c>
      <c r="F323" s="38" t="s">
        <v>39</v>
      </c>
      <c r="G323" s="38" t="s">
        <v>40</v>
      </c>
      <c r="H323" s="38" t="s">
        <v>192</v>
      </c>
      <c r="I323" s="38" t="s">
        <v>529</v>
      </c>
      <c r="J323" s="44" t="s">
        <v>211</v>
      </c>
      <c r="K323" s="45" t="s">
        <v>44</v>
      </c>
      <c r="L323" s="38"/>
      <c r="M323" s="38" t="str">
        <f>VLOOKUP(MaestraLP3[[#This Row],[UMV]],VALIDACIONES!J:L,3,0)</f>
        <v>Caja 50 Unidades</v>
      </c>
      <c r="N323" s="38" t="s">
        <v>45</v>
      </c>
      <c r="O323" s="38" t="s">
        <v>72</v>
      </c>
      <c r="P323" s="54">
        <v>15350</v>
      </c>
      <c r="Q323" s="38" t="s">
        <v>47</v>
      </c>
      <c r="R323" s="54">
        <v>21797</v>
      </c>
      <c r="S323" s="56">
        <f>IFERROR((MaestraLP3[[#This Row],[COSTO ]]/MaestraLP3[[#This Row],[COSTO OCT]]-1),0)</f>
        <v>0</v>
      </c>
      <c r="T323" s="55" t="s">
        <v>74</v>
      </c>
      <c r="U323" s="55"/>
      <c r="V323" s="54">
        <f>+VLOOKUP(MaestraLP3[[#This Row],[-]],'[1]BD MES'!$A:$N,14,0)</f>
        <v>15350</v>
      </c>
      <c r="W323" s="54">
        <v>15350</v>
      </c>
      <c r="X323" s="56">
        <f>+(MaestraLP3[[#This Row],[COSTO ]]-MaestraLP3[[#This Row],[COSTO OCT AL 27-10]])/MaestraLP3[[#This Row],[COSTO OCT AL 27-10]]</f>
        <v>0</v>
      </c>
      <c r="Y323" s="57" t="str">
        <f>++IF(Q323="HASTA AGOTAR STOCK","HASTA AGOTAR STOCK",IF(MaestraLP3[[#This Row],[PRECIO OCT]]=0,"NO PARA LP",IF(MaestraLP3[[#This Row],[PRECIO OCT]]=0,"INCORPORACIÓN",IF(AA323=0,"MANTIENE",IF(AA323&lt;0,"BAJA",IF(AA323&gt;0,"ALZA",""))))))</f>
        <v>MANTIENE</v>
      </c>
      <c r="Z323" s="54">
        <v>21797</v>
      </c>
      <c r="AA323" s="40">
        <f>IF(Z323=0,"INDICAR PRECIO VTA",Z323-MaestraLP3[[#This Row],[PRECIO OCT]])</f>
        <v>0</v>
      </c>
      <c r="AB323" s="56">
        <f t="shared" ref="AB323:AB386" si="5">+IFERROR((Z323-W323)/Z323,"-")</f>
        <v>0.29577464788732394</v>
      </c>
      <c r="AC323" s="58">
        <f>IFERROR(MaestraLP3[[#This Row],[PRECIO]]*MaestraLP3[[#This Row],[%MG UMV]],0)</f>
        <v>6447</v>
      </c>
      <c r="AD323" s="59">
        <v>5.5</v>
      </c>
      <c r="AE323" s="54">
        <f>IFERROR(MaestraLP3[[#This Row],[MARGEN UNITARIO]]/MaestraLP3[[#This Row],[Peso Neto UMV (KG)]],0)</f>
        <v>1172.1818181818182</v>
      </c>
      <c r="AF323" s="38" t="s">
        <v>49</v>
      </c>
      <c r="AG323" s="38">
        <v>1</v>
      </c>
      <c r="AH323" s="56">
        <v>0</v>
      </c>
      <c r="AI323" s="56">
        <v>0</v>
      </c>
      <c r="AJ323" s="38"/>
      <c r="AK323" s="38" t="s">
        <v>49</v>
      </c>
    </row>
    <row r="324" spans="1:37" x14ac:dyDescent="0.35">
      <c r="A324" s="38" t="s">
        <v>525</v>
      </c>
      <c r="B324" s="38">
        <v>104539060</v>
      </c>
      <c r="C324" s="38" t="str">
        <f>+MaestraLP3[[#This Row],[CÓDIGO]]&amp;MaestraLP3[[#Headers],[-]]&amp;MaestraLP3[[#This Row],[UMV]]</f>
        <v>104539060-UN</v>
      </c>
      <c r="D324" s="45" t="str">
        <f>+MaestraLP3[[#This Row],[CÓDIGO]]&amp;MaestraLP3[[#Headers],[FS00]]</f>
        <v>104539060FS00</v>
      </c>
      <c r="E324" s="38" t="s">
        <v>38</v>
      </c>
      <c r="F324" s="38" t="s">
        <v>39</v>
      </c>
      <c r="G324" s="38" t="s">
        <v>40</v>
      </c>
      <c r="H324" s="38" t="s">
        <v>192</v>
      </c>
      <c r="I324" s="38" t="s">
        <v>530</v>
      </c>
      <c r="J324" s="44" t="s">
        <v>44</v>
      </c>
      <c r="K324" s="45" t="s">
        <v>44</v>
      </c>
      <c r="L324" s="38"/>
      <c r="M324" s="38" t="str">
        <f>VLOOKUP(MaestraLP3[[#This Row],[UMV]],VALIDACIONES!J:L,3,0)</f>
        <v>Unidad</v>
      </c>
      <c r="N324" s="38" t="s">
        <v>45</v>
      </c>
      <c r="O324" s="38" t="s">
        <v>72</v>
      </c>
      <c r="P324" s="54">
        <v>15006</v>
      </c>
      <c r="Q324" s="38" t="s">
        <v>47</v>
      </c>
      <c r="R324" s="54">
        <v>21308.52</v>
      </c>
      <c r="S324" s="56">
        <f>IFERROR((MaestraLP3[[#This Row],[COSTO ]]/MaestraLP3[[#This Row],[COSTO OCT]]-1),0)</f>
        <v>0</v>
      </c>
      <c r="T324" s="55" t="s">
        <v>74</v>
      </c>
      <c r="U324" s="55"/>
      <c r="V324" s="54">
        <f>+VLOOKUP(MaestraLP3[[#This Row],[-]],'[1]BD MES'!$A:$N,14,0)</f>
        <v>15006</v>
      </c>
      <c r="W324" s="54">
        <v>15006</v>
      </c>
      <c r="X324" s="56">
        <f>+(MaestraLP3[[#This Row],[COSTO ]]-MaestraLP3[[#This Row],[COSTO OCT AL 27-10]])/MaestraLP3[[#This Row],[COSTO OCT AL 27-10]]</f>
        <v>0</v>
      </c>
      <c r="Y324" s="57" t="str">
        <f>++IF(Q324="HASTA AGOTAR STOCK","HASTA AGOTAR STOCK",IF(MaestraLP3[[#This Row],[PRECIO OCT]]=0,"NO PARA LP",IF(MaestraLP3[[#This Row],[PRECIO OCT]]=0,"INCORPORACIÓN",IF(AA324=0,"MANTIENE",IF(AA324&lt;0,"BAJA",IF(AA324&gt;0,"ALZA",""))))))</f>
        <v>MANTIENE</v>
      </c>
      <c r="Z324" s="54">
        <v>21308.52</v>
      </c>
      <c r="AA324" s="40">
        <f>IF(Z324=0,"INDICAR PRECIO VTA",Z324-MaestraLP3[[#This Row],[PRECIO OCT]])</f>
        <v>0</v>
      </c>
      <c r="AB324" s="56">
        <f t="shared" si="5"/>
        <v>0.29577464788732394</v>
      </c>
      <c r="AC324" s="58">
        <f>IFERROR(MaestraLP3[[#This Row],[PRECIO]]*MaestraLP3[[#This Row],[%MG UMV]],0)</f>
        <v>6302.52</v>
      </c>
      <c r="AD324" s="59">
        <v>0.11</v>
      </c>
      <c r="AE324" s="54">
        <f>IFERROR(MaestraLP3[[#This Row],[MARGEN UNITARIO]]/MaestraLP3[[#This Row],[Peso Neto UMV (KG)]],0)</f>
        <v>57295.636363636368</v>
      </c>
      <c r="AF324" s="38" t="s">
        <v>49</v>
      </c>
      <c r="AG324" s="38">
        <v>1</v>
      </c>
      <c r="AH324" s="56">
        <v>0</v>
      </c>
      <c r="AI324" s="56">
        <v>0</v>
      </c>
      <c r="AJ324" s="38"/>
      <c r="AK324" s="38" t="s">
        <v>49</v>
      </c>
    </row>
    <row r="325" spans="1:37" x14ac:dyDescent="0.35">
      <c r="A325" s="38" t="s">
        <v>525</v>
      </c>
      <c r="B325" s="38">
        <v>104539040</v>
      </c>
      <c r="C325" s="38" t="str">
        <f>+MaestraLP3[[#This Row],[CÓDIGO]]&amp;MaestraLP3[[#Headers],[-]]&amp;MaestraLP3[[#This Row],[UMV]]</f>
        <v>104539040-C12</v>
      </c>
      <c r="D325" s="45" t="str">
        <f>+MaestraLP3[[#This Row],[CÓDIGO]]&amp;MaestraLP3[[#Headers],[FS00]]</f>
        <v>104539040FS00</v>
      </c>
      <c r="E325" s="38" t="s">
        <v>38</v>
      </c>
      <c r="F325" s="38" t="s">
        <v>39</v>
      </c>
      <c r="G325" s="38" t="s">
        <v>40</v>
      </c>
      <c r="H325" s="38" t="s">
        <v>192</v>
      </c>
      <c r="I325" s="38" t="s">
        <v>531</v>
      </c>
      <c r="J325" s="44" t="s">
        <v>43</v>
      </c>
      <c r="K325" s="45" t="s">
        <v>44</v>
      </c>
      <c r="L325" s="38"/>
      <c r="M325" s="38" t="str">
        <f>VLOOKUP(MaestraLP3[[#This Row],[UMV]],VALIDACIONES!J:L,3,0)</f>
        <v>Caja 12 Unidades</v>
      </c>
      <c r="N325" s="38" t="s">
        <v>45</v>
      </c>
      <c r="O325" s="38" t="s">
        <v>72</v>
      </c>
      <c r="P325" s="54">
        <v>18156</v>
      </c>
      <c r="Q325" s="38" t="s">
        <v>47</v>
      </c>
      <c r="R325" s="54">
        <v>25781.52</v>
      </c>
      <c r="S325" s="56">
        <f>IFERROR((MaestraLP3[[#This Row],[COSTO ]]/MaestraLP3[[#This Row],[COSTO OCT]]-1),0)</f>
        <v>0</v>
      </c>
      <c r="T325" s="55" t="s">
        <v>74</v>
      </c>
      <c r="U325" s="55"/>
      <c r="V325" s="54">
        <f>+VLOOKUP(MaestraLP3[[#This Row],[-]],'[1]BD MES'!$A:$N,14,0)</f>
        <v>18156</v>
      </c>
      <c r="W325" s="54">
        <v>18156</v>
      </c>
      <c r="X325" s="56">
        <f>+(MaestraLP3[[#This Row],[COSTO ]]-MaestraLP3[[#This Row],[COSTO OCT AL 27-10]])/MaestraLP3[[#This Row],[COSTO OCT AL 27-10]]</f>
        <v>0</v>
      </c>
      <c r="Y325" s="57" t="str">
        <f>++IF(Q325="HASTA AGOTAR STOCK","HASTA AGOTAR STOCK",IF(MaestraLP3[[#This Row],[PRECIO OCT]]=0,"NO PARA LP",IF(MaestraLP3[[#This Row],[PRECIO OCT]]=0,"INCORPORACIÓN",IF(AA325=0,"MANTIENE",IF(AA325&lt;0,"BAJA",IF(AA325&gt;0,"ALZA",""))))))</f>
        <v>MANTIENE</v>
      </c>
      <c r="Z325" s="54">
        <v>25781.52</v>
      </c>
      <c r="AA325" s="40">
        <f>IF(Z325=0,"INDICAR PRECIO VTA",Z325-MaestraLP3[[#This Row],[PRECIO OCT]])</f>
        <v>0</v>
      </c>
      <c r="AB325" s="56">
        <f t="shared" si="5"/>
        <v>0.29577464788732394</v>
      </c>
      <c r="AC325" s="58">
        <f>IFERROR(MaestraLP3[[#This Row],[PRECIO]]*MaestraLP3[[#This Row],[%MG UMV]],0)</f>
        <v>7625.52</v>
      </c>
      <c r="AD325" s="59">
        <v>2.2799999999999998</v>
      </c>
      <c r="AE325" s="54">
        <f>IFERROR(MaestraLP3[[#This Row],[MARGEN UNITARIO]]/MaestraLP3[[#This Row],[Peso Neto UMV (KG)]],0)</f>
        <v>3344.5263157894742</v>
      </c>
      <c r="AF325" s="38" t="s">
        <v>49</v>
      </c>
      <c r="AG325" s="38">
        <v>1</v>
      </c>
      <c r="AH325" s="56">
        <v>0</v>
      </c>
      <c r="AI325" s="56">
        <v>0</v>
      </c>
      <c r="AJ325" s="38"/>
      <c r="AK325" s="38" t="s">
        <v>49</v>
      </c>
    </row>
    <row r="326" spans="1:37" x14ac:dyDescent="0.35">
      <c r="A326" s="38" t="s">
        <v>525</v>
      </c>
      <c r="B326" s="38">
        <v>104539050</v>
      </c>
      <c r="C326" s="38" t="str">
        <f>+MaestraLP3[[#This Row],[CÓDIGO]]&amp;MaestraLP3[[#Headers],[-]]&amp;MaestraLP3[[#This Row],[UMV]]</f>
        <v>104539050-C12</v>
      </c>
      <c r="D326" s="45" t="str">
        <f>+MaestraLP3[[#This Row],[CÓDIGO]]&amp;MaestraLP3[[#Headers],[FS00]]</f>
        <v>104539050FS00</v>
      </c>
      <c r="E326" s="38" t="s">
        <v>38</v>
      </c>
      <c r="F326" s="38" t="s">
        <v>39</v>
      </c>
      <c r="G326" s="38" t="s">
        <v>40</v>
      </c>
      <c r="H326" s="38" t="s">
        <v>192</v>
      </c>
      <c r="I326" s="38" t="s">
        <v>532</v>
      </c>
      <c r="J326" s="44" t="s">
        <v>43</v>
      </c>
      <c r="K326" s="45" t="s">
        <v>44</v>
      </c>
      <c r="L326" s="38"/>
      <c r="M326" s="38" t="str">
        <f>VLOOKUP(MaestraLP3[[#This Row],[UMV]],VALIDACIONES!J:L,3,0)</f>
        <v>Caja 12 Unidades</v>
      </c>
      <c r="N326" s="38" t="s">
        <v>45</v>
      </c>
      <c r="O326" s="38" t="s">
        <v>72</v>
      </c>
      <c r="P326" s="54">
        <v>26088</v>
      </c>
      <c r="Q326" s="38" t="s">
        <v>47</v>
      </c>
      <c r="R326" s="54">
        <v>37044.959999999999</v>
      </c>
      <c r="S326" s="56">
        <f>IFERROR((MaestraLP3[[#This Row],[COSTO ]]/MaestraLP3[[#This Row],[COSTO OCT]]-1),0)</f>
        <v>0</v>
      </c>
      <c r="T326" s="55" t="s">
        <v>74</v>
      </c>
      <c r="U326" s="55"/>
      <c r="V326" s="54">
        <f>+VLOOKUP(MaestraLP3[[#This Row],[-]],'[1]BD MES'!$A:$N,14,0)</f>
        <v>26088</v>
      </c>
      <c r="W326" s="54">
        <v>26088</v>
      </c>
      <c r="X326" s="56">
        <f>+(MaestraLP3[[#This Row],[COSTO ]]-MaestraLP3[[#This Row],[COSTO OCT AL 27-10]])/MaestraLP3[[#This Row],[COSTO OCT AL 27-10]]</f>
        <v>0</v>
      </c>
      <c r="Y326" s="57" t="str">
        <f>++IF(Q326="HASTA AGOTAR STOCK","HASTA AGOTAR STOCK",IF(MaestraLP3[[#This Row],[PRECIO OCT]]=0,"NO PARA LP",IF(MaestraLP3[[#This Row],[PRECIO OCT]]=0,"INCORPORACIÓN",IF(AA326=0,"MANTIENE",IF(AA326&lt;0,"BAJA",IF(AA326&gt;0,"ALZA",""))))))</f>
        <v>MANTIENE</v>
      </c>
      <c r="Z326" s="54">
        <v>37044.959999999999</v>
      </c>
      <c r="AA326" s="40">
        <f>IF(Z326=0,"INDICAR PRECIO VTA",Z326-MaestraLP3[[#This Row],[PRECIO OCT]])</f>
        <v>0</v>
      </c>
      <c r="AB326" s="56">
        <f t="shared" si="5"/>
        <v>0.29577464788732394</v>
      </c>
      <c r="AC326" s="58">
        <f>IFERROR(MaestraLP3[[#This Row],[PRECIO]]*MaestraLP3[[#This Row],[%MG UMV]],0)</f>
        <v>10956.96</v>
      </c>
      <c r="AD326" s="59">
        <v>3</v>
      </c>
      <c r="AE326" s="54">
        <f>IFERROR(MaestraLP3[[#This Row],[MARGEN UNITARIO]]/MaestraLP3[[#This Row],[Peso Neto UMV (KG)]],0)</f>
        <v>3652.3199999999997</v>
      </c>
      <c r="AF326" s="38" t="s">
        <v>49</v>
      </c>
      <c r="AG326" s="38">
        <v>1</v>
      </c>
      <c r="AH326" s="56">
        <v>0</v>
      </c>
      <c r="AI326" s="56">
        <v>0</v>
      </c>
      <c r="AJ326" s="38"/>
      <c r="AK326" s="38" t="s">
        <v>49</v>
      </c>
    </row>
    <row r="327" spans="1:37" x14ac:dyDescent="0.35">
      <c r="A327" s="38" t="s">
        <v>525</v>
      </c>
      <c r="B327" s="38">
        <v>104539600</v>
      </c>
      <c r="C327" s="38" t="str">
        <f>+MaestraLP3[[#This Row],[CÓDIGO]]&amp;MaestraLP3[[#Headers],[-]]&amp;MaestraLP3[[#This Row],[UMV]]</f>
        <v>104539600-C25</v>
      </c>
      <c r="D327" s="45" t="str">
        <f>+MaestraLP3[[#This Row],[CÓDIGO]]&amp;MaestraLP3[[#Headers],[FS00]]</f>
        <v>104539600FS00</v>
      </c>
      <c r="E327" s="38" t="s">
        <v>38</v>
      </c>
      <c r="F327" s="38" t="s">
        <v>39</v>
      </c>
      <c r="G327" s="38" t="s">
        <v>40</v>
      </c>
      <c r="H327" s="38" t="s">
        <v>192</v>
      </c>
      <c r="I327" s="38" t="s">
        <v>533</v>
      </c>
      <c r="J327" s="44" t="s">
        <v>534</v>
      </c>
      <c r="K327" s="45" t="s">
        <v>44</v>
      </c>
      <c r="L327" s="38"/>
      <c r="M327" s="38" t="str">
        <f>VLOOKUP(MaestraLP3[[#This Row],[UMV]],VALIDACIONES!J:L,3,0)</f>
        <v>Caja 25 Unidades</v>
      </c>
      <c r="N327" s="38" t="s">
        <v>45</v>
      </c>
      <c r="O327" s="38" t="s">
        <v>72</v>
      </c>
      <c r="P327" s="54">
        <v>197200</v>
      </c>
      <c r="Q327" s="38" t="s">
        <v>47</v>
      </c>
      <c r="R327" s="54">
        <v>280024</v>
      </c>
      <c r="S327" s="56">
        <f>IFERROR((MaestraLP3[[#This Row],[COSTO ]]/MaestraLP3[[#This Row],[COSTO OCT]]-1),0)</f>
        <v>0</v>
      </c>
      <c r="T327" s="55" t="s">
        <v>74</v>
      </c>
      <c r="U327" s="55"/>
      <c r="V327" s="54">
        <f>+VLOOKUP(MaestraLP3[[#This Row],[-]],'[1]BD MES'!$A:$N,14,0)</f>
        <v>197200</v>
      </c>
      <c r="W327" s="54">
        <v>197200</v>
      </c>
      <c r="X327" s="56">
        <f>+(MaestraLP3[[#This Row],[COSTO ]]-MaestraLP3[[#This Row],[COSTO OCT AL 27-10]])/MaestraLP3[[#This Row],[COSTO OCT AL 27-10]]</f>
        <v>0</v>
      </c>
      <c r="Y327" s="57" t="str">
        <f>++IF(Q327="HASTA AGOTAR STOCK","HASTA AGOTAR STOCK",IF(MaestraLP3[[#This Row],[PRECIO OCT]]=0,"NO PARA LP",IF(MaestraLP3[[#This Row],[PRECIO OCT]]=0,"INCORPORACIÓN",IF(AA327=0,"MANTIENE",IF(AA327&lt;0,"BAJA",IF(AA327&gt;0,"ALZA",""))))))</f>
        <v>MANTIENE</v>
      </c>
      <c r="Z327" s="54">
        <v>280024</v>
      </c>
      <c r="AA327" s="40">
        <f>IF(Z327=0,"INDICAR PRECIO VTA",Z327-MaestraLP3[[#This Row],[PRECIO OCT]])</f>
        <v>0</v>
      </c>
      <c r="AB327" s="56">
        <f t="shared" si="5"/>
        <v>0.29577464788732394</v>
      </c>
      <c r="AC327" s="58">
        <f>IFERROR(MaestraLP3[[#This Row],[PRECIO]]*MaestraLP3[[#This Row],[%MG UMV]],0)</f>
        <v>82824</v>
      </c>
      <c r="AD327" s="59">
        <v>3.5</v>
      </c>
      <c r="AE327" s="54">
        <f>IFERROR(MaestraLP3[[#This Row],[MARGEN UNITARIO]]/MaestraLP3[[#This Row],[Peso Neto UMV (KG)]],0)</f>
        <v>23664</v>
      </c>
      <c r="AF327" s="38" t="s">
        <v>49</v>
      </c>
      <c r="AG327" s="38">
        <v>1</v>
      </c>
      <c r="AH327" s="56">
        <v>0</v>
      </c>
      <c r="AI327" s="56">
        <v>0</v>
      </c>
      <c r="AJ327" s="38"/>
      <c r="AK327" s="38" t="s">
        <v>49</v>
      </c>
    </row>
    <row r="328" spans="1:37" x14ac:dyDescent="0.35">
      <c r="A328" s="38" t="s">
        <v>525</v>
      </c>
      <c r="B328" s="38">
        <v>104539110</v>
      </c>
      <c r="C328" s="38" t="str">
        <f>+MaestraLP3[[#This Row],[CÓDIGO]]&amp;MaestraLP3[[#Headers],[-]]&amp;MaestraLP3[[#This Row],[UMV]]</f>
        <v>104539110-UN</v>
      </c>
      <c r="D328" s="45" t="str">
        <f>+MaestraLP3[[#This Row],[CÓDIGO]]&amp;MaestraLP3[[#Headers],[FS00]]</f>
        <v>104539110FS00</v>
      </c>
      <c r="E328" s="38" t="s">
        <v>38</v>
      </c>
      <c r="F328" s="38" t="s">
        <v>39</v>
      </c>
      <c r="G328" s="38" t="s">
        <v>40</v>
      </c>
      <c r="H328" s="38" t="s">
        <v>192</v>
      </c>
      <c r="I328" s="38" t="s">
        <v>535</v>
      </c>
      <c r="J328" s="44" t="s">
        <v>44</v>
      </c>
      <c r="K328" s="45" t="s">
        <v>44</v>
      </c>
      <c r="L328" s="38"/>
      <c r="M328" s="38" t="str">
        <f>VLOOKUP(MaestraLP3[[#This Row],[UMV]],VALIDACIONES!J:L,3,0)</f>
        <v>Unidad</v>
      </c>
      <c r="N328" s="38" t="s">
        <v>45</v>
      </c>
      <c r="O328" s="38" t="s">
        <v>72</v>
      </c>
      <c r="P328" s="54">
        <v>8885</v>
      </c>
      <c r="Q328" s="38" t="s">
        <v>47</v>
      </c>
      <c r="R328" s="54">
        <v>12616.699999999999</v>
      </c>
      <c r="S328" s="56">
        <f>IFERROR((MaestraLP3[[#This Row],[COSTO ]]/MaestraLP3[[#This Row],[COSTO OCT]]-1),0)</f>
        <v>0</v>
      </c>
      <c r="T328" s="55" t="s">
        <v>74</v>
      </c>
      <c r="U328" s="55"/>
      <c r="V328" s="54">
        <f>+VLOOKUP(MaestraLP3[[#This Row],[-]],'[1]BD MES'!$A:$N,14,0)</f>
        <v>8885</v>
      </c>
      <c r="W328" s="54">
        <v>8885</v>
      </c>
      <c r="X328" s="56">
        <f>+(MaestraLP3[[#This Row],[COSTO ]]-MaestraLP3[[#This Row],[COSTO OCT AL 27-10]])/MaestraLP3[[#This Row],[COSTO OCT AL 27-10]]</f>
        <v>0</v>
      </c>
      <c r="Y328" s="57" t="str">
        <f>++IF(Q328="HASTA AGOTAR STOCK","HASTA AGOTAR STOCK",IF(MaestraLP3[[#This Row],[PRECIO OCT]]=0,"NO PARA LP",IF(MaestraLP3[[#This Row],[PRECIO OCT]]=0,"INCORPORACIÓN",IF(AA328=0,"MANTIENE",IF(AA328&lt;0,"BAJA",IF(AA328&gt;0,"ALZA",""))))))</f>
        <v>MANTIENE</v>
      </c>
      <c r="Z328" s="54">
        <v>12616.699999999999</v>
      </c>
      <c r="AA328" s="40">
        <f>IF(Z328=0,"INDICAR PRECIO VTA",Z328-MaestraLP3[[#This Row],[PRECIO OCT]])</f>
        <v>0</v>
      </c>
      <c r="AB328" s="56">
        <f t="shared" si="5"/>
        <v>0.29577464788732388</v>
      </c>
      <c r="AC328" s="58">
        <f>IFERROR(MaestraLP3[[#This Row],[PRECIO]]*MaestraLP3[[#This Row],[%MG UMV]],0)</f>
        <v>3731.6999999999989</v>
      </c>
      <c r="AD328" s="59">
        <v>0.25</v>
      </c>
      <c r="AE328" s="54">
        <f>IFERROR(MaestraLP3[[#This Row],[MARGEN UNITARIO]]/MaestraLP3[[#This Row],[Peso Neto UMV (KG)]],0)</f>
        <v>14926.799999999996</v>
      </c>
      <c r="AF328" s="38" t="s">
        <v>49</v>
      </c>
      <c r="AG328" s="38">
        <v>1</v>
      </c>
      <c r="AH328" s="56">
        <v>0</v>
      </c>
      <c r="AI328" s="56">
        <v>0</v>
      </c>
      <c r="AJ328" s="38"/>
      <c r="AK328" s="38" t="s">
        <v>49</v>
      </c>
    </row>
    <row r="329" spans="1:37" x14ac:dyDescent="0.35">
      <c r="A329" s="38" t="s">
        <v>525</v>
      </c>
      <c r="B329" s="38">
        <v>104538950</v>
      </c>
      <c r="C329" s="38" t="str">
        <f>+MaestraLP3[[#This Row],[CÓDIGO]]&amp;MaestraLP3[[#Headers],[-]]&amp;MaestraLP3[[#This Row],[UMV]]</f>
        <v>104538950-C12</v>
      </c>
      <c r="D329" s="45" t="str">
        <f>+MaestraLP3[[#This Row],[CÓDIGO]]&amp;MaestraLP3[[#Headers],[FS00]]</f>
        <v>104538950FS00</v>
      </c>
      <c r="E329" s="38" t="s">
        <v>38</v>
      </c>
      <c r="F329" s="38" t="s">
        <v>39</v>
      </c>
      <c r="G329" s="38" t="s">
        <v>40</v>
      </c>
      <c r="H329" s="38" t="s">
        <v>192</v>
      </c>
      <c r="I329" s="38" t="s">
        <v>536</v>
      </c>
      <c r="J329" s="44" t="s">
        <v>43</v>
      </c>
      <c r="K329" s="45" t="s">
        <v>44</v>
      </c>
      <c r="L329" s="38"/>
      <c r="M329" s="38" t="str">
        <f>VLOOKUP(MaestraLP3[[#This Row],[UMV]],VALIDACIONES!J:L,3,0)</f>
        <v>Caja 12 Unidades</v>
      </c>
      <c r="N329" s="38" t="s">
        <v>45</v>
      </c>
      <c r="O329" s="38" t="s">
        <v>72</v>
      </c>
      <c r="P329" s="54">
        <v>19260</v>
      </c>
      <c r="Q329" s="38" t="s">
        <v>47</v>
      </c>
      <c r="R329" s="54">
        <v>27349.199999999997</v>
      </c>
      <c r="S329" s="56">
        <f>IFERROR((MaestraLP3[[#This Row],[COSTO ]]/MaestraLP3[[#This Row],[COSTO OCT]]-1),0)</f>
        <v>0</v>
      </c>
      <c r="T329" s="55" t="s">
        <v>74</v>
      </c>
      <c r="U329" s="55"/>
      <c r="V329" s="54">
        <f>+VLOOKUP(MaestraLP3[[#This Row],[-]],'[1]BD MES'!$A:$N,14,0)</f>
        <v>19260</v>
      </c>
      <c r="W329" s="54">
        <v>19260</v>
      </c>
      <c r="X329" s="56">
        <f>+(MaestraLP3[[#This Row],[COSTO ]]-MaestraLP3[[#This Row],[COSTO OCT AL 27-10]])/MaestraLP3[[#This Row],[COSTO OCT AL 27-10]]</f>
        <v>0</v>
      </c>
      <c r="Y329" s="57" t="str">
        <f>++IF(Q329="HASTA AGOTAR STOCK","HASTA AGOTAR STOCK",IF(MaestraLP3[[#This Row],[PRECIO OCT]]=0,"NO PARA LP",IF(MaestraLP3[[#This Row],[PRECIO OCT]]=0,"INCORPORACIÓN",IF(AA329=0,"MANTIENE",IF(AA329&lt;0,"BAJA",IF(AA329&gt;0,"ALZA",""))))))</f>
        <v>MANTIENE</v>
      </c>
      <c r="Z329" s="54">
        <v>27349.199999999997</v>
      </c>
      <c r="AA329" s="40">
        <f>IF(Z329=0,"INDICAR PRECIO VTA",Z329-MaestraLP3[[#This Row],[PRECIO OCT]])</f>
        <v>0</v>
      </c>
      <c r="AB329" s="56">
        <f t="shared" si="5"/>
        <v>0.29577464788732388</v>
      </c>
      <c r="AC329" s="58">
        <f>IFERROR(MaestraLP3[[#This Row],[PRECIO]]*MaestraLP3[[#This Row],[%MG UMV]],0)</f>
        <v>8089.1999999999971</v>
      </c>
      <c r="AD329" s="59">
        <v>1.68</v>
      </c>
      <c r="AE329" s="54">
        <f>IFERROR(MaestraLP3[[#This Row],[MARGEN UNITARIO]]/MaestraLP3[[#This Row],[Peso Neto UMV (KG)]],0)</f>
        <v>4814.9999999999982</v>
      </c>
      <c r="AF329" s="38" t="s">
        <v>49</v>
      </c>
      <c r="AG329" s="38">
        <v>1</v>
      </c>
      <c r="AH329" s="56">
        <v>0</v>
      </c>
      <c r="AI329" s="56">
        <v>0</v>
      </c>
      <c r="AJ329" s="38"/>
      <c r="AK329" s="38" t="s">
        <v>49</v>
      </c>
    </row>
    <row r="330" spans="1:37" x14ac:dyDescent="0.35">
      <c r="A330" s="38" t="s">
        <v>525</v>
      </c>
      <c r="B330" s="38">
        <v>104545190</v>
      </c>
      <c r="C330" s="38" t="str">
        <f>+MaestraLP3[[#This Row],[CÓDIGO]]&amp;MaestraLP3[[#Headers],[-]]&amp;MaestraLP3[[#This Row],[UMV]]</f>
        <v>104545190-UN</v>
      </c>
      <c r="D330" s="45" t="str">
        <f>+MaestraLP3[[#This Row],[CÓDIGO]]&amp;MaestraLP3[[#Headers],[FS00]]</f>
        <v>104545190FS00</v>
      </c>
      <c r="E330" s="38" t="s">
        <v>38</v>
      </c>
      <c r="F330" s="38" t="s">
        <v>39</v>
      </c>
      <c r="G330" s="38" t="s">
        <v>40</v>
      </c>
      <c r="H330" s="38" t="s">
        <v>192</v>
      </c>
      <c r="I330" s="38" t="s">
        <v>537</v>
      </c>
      <c r="J330" s="44" t="s">
        <v>44</v>
      </c>
      <c r="K330" s="45" t="s">
        <v>44</v>
      </c>
      <c r="L330" s="38"/>
      <c r="M330" s="38" t="str">
        <f>VLOOKUP(MaestraLP3[[#This Row],[UMV]],VALIDACIONES!J:L,3,0)</f>
        <v>Unidad</v>
      </c>
      <c r="N330" s="38" t="s">
        <v>45</v>
      </c>
      <c r="O330" s="38" t="s">
        <v>72</v>
      </c>
      <c r="P330" s="54">
        <v>6106</v>
      </c>
      <c r="Q330" s="38" t="s">
        <v>47</v>
      </c>
      <c r="R330" s="54">
        <v>8670.52</v>
      </c>
      <c r="S330" s="56">
        <f>IFERROR((MaestraLP3[[#This Row],[COSTO ]]/MaestraLP3[[#This Row],[COSTO OCT]]-1),0)</f>
        <v>0</v>
      </c>
      <c r="T330" s="55" t="s">
        <v>74</v>
      </c>
      <c r="U330" s="55"/>
      <c r="V330" s="54">
        <f>+VLOOKUP(MaestraLP3[[#This Row],[-]],'[1]BD MES'!$A:$N,14,0)</f>
        <v>6106</v>
      </c>
      <c r="W330" s="54">
        <v>6106</v>
      </c>
      <c r="X330" s="56">
        <f>+(MaestraLP3[[#This Row],[COSTO ]]-MaestraLP3[[#This Row],[COSTO OCT AL 27-10]])/MaestraLP3[[#This Row],[COSTO OCT AL 27-10]]</f>
        <v>0</v>
      </c>
      <c r="Y330" s="57" t="str">
        <f>++IF(Q330="HASTA AGOTAR STOCK","HASTA AGOTAR STOCK",IF(MaestraLP3[[#This Row],[PRECIO OCT]]=0,"NO PARA LP",IF(MaestraLP3[[#This Row],[PRECIO OCT]]=0,"INCORPORACIÓN",IF(AA330=0,"MANTIENE",IF(AA330&lt;0,"BAJA",IF(AA330&gt;0,"ALZA",""))))))</f>
        <v>MANTIENE</v>
      </c>
      <c r="Z330" s="54">
        <v>8670.52</v>
      </c>
      <c r="AA330" s="40">
        <f>IF(Z330=0,"INDICAR PRECIO VTA",Z330-MaestraLP3[[#This Row],[PRECIO OCT]])</f>
        <v>0</v>
      </c>
      <c r="AB330" s="56">
        <f t="shared" si="5"/>
        <v>0.29577464788732399</v>
      </c>
      <c r="AC330" s="58">
        <f>IFERROR(MaestraLP3[[#This Row],[PRECIO]]*MaestraLP3[[#This Row],[%MG UMV]],0)</f>
        <v>2564.5200000000004</v>
      </c>
      <c r="AD330" s="59">
        <v>0.35</v>
      </c>
      <c r="AE330" s="54">
        <f>IFERROR(MaestraLP3[[#This Row],[MARGEN UNITARIO]]/MaestraLP3[[#This Row],[Peso Neto UMV (KG)]],0)</f>
        <v>7327.2000000000016</v>
      </c>
      <c r="AF330" s="38" t="s">
        <v>49</v>
      </c>
      <c r="AG330" s="38">
        <v>1</v>
      </c>
      <c r="AH330" s="56">
        <v>0</v>
      </c>
      <c r="AI330" s="56">
        <v>0</v>
      </c>
      <c r="AJ330" s="38"/>
      <c r="AK330" s="38" t="s">
        <v>49</v>
      </c>
    </row>
    <row r="331" spans="1:37" x14ac:dyDescent="0.35">
      <c r="A331" s="38" t="s">
        <v>525</v>
      </c>
      <c r="B331" s="38">
        <v>104539010</v>
      </c>
      <c r="C331" s="38" t="str">
        <f>+MaestraLP3[[#This Row],[CÓDIGO]]&amp;MaestraLP3[[#Headers],[-]]&amp;MaestraLP3[[#This Row],[UMV]]</f>
        <v>104539010-C01</v>
      </c>
      <c r="D331" s="45" t="str">
        <f>+MaestraLP3[[#This Row],[CÓDIGO]]&amp;MaestraLP3[[#Headers],[FS00]]</f>
        <v>104539010FS00</v>
      </c>
      <c r="E331" s="38" t="s">
        <v>38</v>
      </c>
      <c r="F331" s="38" t="s">
        <v>39</v>
      </c>
      <c r="G331" s="38" t="s">
        <v>40</v>
      </c>
      <c r="H331" s="38" t="s">
        <v>192</v>
      </c>
      <c r="I331" s="38" t="s">
        <v>537</v>
      </c>
      <c r="J331" s="44" t="s">
        <v>439</v>
      </c>
      <c r="K331" s="45" t="s">
        <v>44</v>
      </c>
      <c r="L331" s="38"/>
      <c r="M331" s="38" t="str">
        <f>VLOOKUP(MaestraLP3[[#This Row],[UMV]],VALIDACIONES!J:L,3,0)</f>
        <v>Caja 1 Unidad</v>
      </c>
      <c r="N331" s="38" t="s">
        <v>45</v>
      </c>
      <c r="O331" s="38" t="s">
        <v>72</v>
      </c>
      <c r="P331" s="54">
        <v>5957</v>
      </c>
      <c r="Q331" s="38" t="s">
        <v>47</v>
      </c>
      <c r="R331" s="54">
        <v>8458.9399999999987</v>
      </c>
      <c r="S331" s="56">
        <f>IFERROR((MaestraLP3[[#This Row],[COSTO ]]/MaestraLP3[[#This Row],[COSTO OCT]]-1),0)</f>
        <v>0</v>
      </c>
      <c r="T331" s="55" t="s">
        <v>74</v>
      </c>
      <c r="U331" s="55"/>
      <c r="V331" s="54">
        <f>+VLOOKUP(MaestraLP3[[#This Row],[-]],'[1]BD MES'!$A:$N,14,0)</f>
        <v>5957</v>
      </c>
      <c r="W331" s="54">
        <v>5957</v>
      </c>
      <c r="X331" s="56">
        <f>+(MaestraLP3[[#This Row],[COSTO ]]-MaestraLP3[[#This Row],[COSTO OCT AL 27-10]])/MaestraLP3[[#This Row],[COSTO OCT AL 27-10]]</f>
        <v>0</v>
      </c>
      <c r="Y331" s="57" t="str">
        <f>++IF(Q331="HASTA AGOTAR STOCK","HASTA AGOTAR STOCK",IF(MaestraLP3[[#This Row],[PRECIO OCT]]=0,"NO PARA LP",IF(MaestraLP3[[#This Row],[PRECIO OCT]]=0,"INCORPORACIÓN",IF(AA331=0,"MANTIENE",IF(AA331&lt;0,"BAJA",IF(AA331&gt;0,"ALZA",""))))))</f>
        <v>MANTIENE</v>
      </c>
      <c r="Z331" s="54">
        <v>8458.9399999999987</v>
      </c>
      <c r="AA331" s="40">
        <f>IF(Z331=0,"INDICAR PRECIO VTA",Z331-MaestraLP3[[#This Row],[PRECIO OCT]])</f>
        <v>0</v>
      </c>
      <c r="AB331" s="56">
        <f t="shared" si="5"/>
        <v>0.29577464788732383</v>
      </c>
      <c r="AC331" s="58">
        <f>IFERROR(MaestraLP3[[#This Row],[PRECIO]]*MaestraLP3[[#This Row],[%MG UMV]],0)</f>
        <v>2501.9399999999987</v>
      </c>
      <c r="AD331" s="59">
        <v>0.35</v>
      </c>
      <c r="AE331" s="54">
        <f>IFERROR(MaestraLP3[[#This Row],[MARGEN UNITARIO]]/MaestraLP3[[#This Row],[Peso Neto UMV (KG)]],0)</f>
        <v>7148.3999999999969</v>
      </c>
      <c r="AF331" s="38" t="s">
        <v>49</v>
      </c>
      <c r="AG331" s="38">
        <v>1</v>
      </c>
      <c r="AH331" s="56">
        <v>0</v>
      </c>
      <c r="AI331" s="56">
        <v>0</v>
      </c>
      <c r="AJ331" s="38"/>
      <c r="AK331" s="38" t="s">
        <v>49</v>
      </c>
    </row>
    <row r="332" spans="1:37" x14ac:dyDescent="0.35">
      <c r="A332" s="38" t="s">
        <v>525</v>
      </c>
      <c r="B332" s="38">
        <v>104534520</v>
      </c>
      <c r="C332" s="38" t="str">
        <f>+MaestraLP3[[#This Row],[CÓDIGO]]&amp;MaestraLP3[[#Headers],[-]]&amp;MaestraLP3[[#This Row],[UMV]]</f>
        <v>104534520-UN</v>
      </c>
      <c r="D332" s="45" t="str">
        <f>+MaestraLP3[[#This Row],[CÓDIGO]]&amp;MaestraLP3[[#Headers],[FS00]]</f>
        <v>104534520FS00</v>
      </c>
      <c r="E332" s="38" t="s">
        <v>38</v>
      </c>
      <c r="F332" s="38" t="s">
        <v>39</v>
      </c>
      <c r="G332" s="38" t="s">
        <v>40</v>
      </c>
      <c r="H332" s="38" t="s">
        <v>192</v>
      </c>
      <c r="I332" s="38" t="s">
        <v>538</v>
      </c>
      <c r="J332" s="44" t="s">
        <v>44</v>
      </c>
      <c r="K332" s="45" t="s">
        <v>44</v>
      </c>
      <c r="L332" s="38"/>
      <c r="M332" s="38" t="str">
        <f>VLOOKUP(MaestraLP3[[#This Row],[UMV]],VALIDACIONES!J:L,3,0)</f>
        <v>Unidad</v>
      </c>
      <c r="N332" s="38" t="s">
        <v>45</v>
      </c>
      <c r="O332" s="38" t="s">
        <v>72</v>
      </c>
      <c r="P332" s="54">
        <v>44534</v>
      </c>
      <c r="Q332" s="38" t="s">
        <v>47</v>
      </c>
      <c r="R332" s="55">
        <v>65000</v>
      </c>
      <c r="S332" s="56">
        <f>IFERROR((MaestraLP3[[#This Row],[COSTO ]]/MaestraLP3[[#This Row],[COSTO OCT]]-1),0)</f>
        <v>0</v>
      </c>
      <c r="T332" s="55" t="s">
        <v>48</v>
      </c>
      <c r="U332" s="55"/>
      <c r="V332" s="54">
        <f>+VLOOKUP(MaestraLP3[[#This Row],[-]],'[1]BD MES'!$A:$N,14,0)</f>
        <v>44534</v>
      </c>
      <c r="W332" s="54">
        <v>44534</v>
      </c>
      <c r="X332" s="56">
        <f>+(MaestraLP3[[#This Row],[COSTO ]]-MaestraLP3[[#This Row],[COSTO OCT AL 27-10]])/MaestraLP3[[#This Row],[COSTO OCT AL 27-10]]</f>
        <v>0</v>
      </c>
      <c r="Y332" s="57" t="str">
        <f>++IF(Q332="HASTA AGOTAR STOCK","HASTA AGOTAR STOCK",IF(MaestraLP3[[#This Row],[PRECIO OCT]]=0,"NO PARA LP",IF(MaestraLP3[[#This Row],[PRECIO OCT]]=0,"INCORPORACIÓN",IF(AA332=0,"MANTIENE",IF(AA332&lt;0,"BAJA",IF(AA332&gt;0,"ALZA",""))))))</f>
        <v>MANTIENE</v>
      </c>
      <c r="Z332" s="54">
        <v>65000</v>
      </c>
      <c r="AA332" s="40">
        <f>IF(Z332=0,"INDICAR PRECIO VTA",Z332-MaestraLP3[[#This Row],[PRECIO OCT]])</f>
        <v>0</v>
      </c>
      <c r="AB332" s="56">
        <f t="shared" si="5"/>
        <v>0.31486153846153847</v>
      </c>
      <c r="AC332" s="58">
        <f>IFERROR(MaestraLP3[[#This Row],[PRECIO]]*MaestraLP3[[#This Row],[%MG UMV]],0)</f>
        <v>20466</v>
      </c>
      <c r="AD332" s="59">
        <v>1.32</v>
      </c>
      <c r="AE332" s="54">
        <f>IFERROR(MaestraLP3[[#This Row],[MARGEN UNITARIO]]/MaestraLP3[[#This Row],[Peso Neto UMV (KG)]],0)</f>
        <v>15504.545454545454</v>
      </c>
      <c r="AF332" s="38" t="s">
        <v>49</v>
      </c>
      <c r="AG332" s="38">
        <v>1</v>
      </c>
      <c r="AH332" s="56">
        <v>0.1</v>
      </c>
      <c r="AI332" s="56">
        <v>0.1</v>
      </c>
      <c r="AJ332" s="38"/>
      <c r="AK332" s="38" t="s">
        <v>49</v>
      </c>
    </row>
    <row r="333" spans="1:37" x14ac:dyDescent="0.35">
      <c r="A333" s="38" t="s">
        <v>525</v>
      </c>
      <c r="B333" s="38">
        <v>104540170</v>
      </c>
      <c r="C333" s="38" t="str">
        <f>+MaestraLP3[[#This Row],[CÓDIGO]]&amp;MaestraLP3[[#Headers],[-]]&amp;MaestraLP3[[#This Row],[UMV]]</f>
        <v>104540170-UN</v>
      </c>
      <c r="D333" s="45" t="str">
        <f>+MaestraLP3[[#This Row],[CÓDIGO]]&amp;MaestraLP3[[#Headers],[FS00]]</f>
        <v>104540170FS00</v>
      </c>
      <c r="E333" s="38" t="s">
        <v>38</v>
      </c>
      <c r="F333" s="38" t="s">
        <v>39</v>
      </c>
      <c r="G333" s="38" t="s">
        <v>40</v>
      </c>
      <c r="H333" s="38" t="s">
        <v>192</v>
      </c>
      <c r="I333" s="38" t="s">
        <v>539</v>
      </c>
      <c r="J333" s="44" t="s">
        <v>44</v>
      </c>
      <c r="K333" s="45" t="s">
        <v>44</v>
      </c>
      <c r="L333" s="38"/>
      <c r="M333" s="38" t="str">
        <f>VLOOKUP(MaestraLP3[[#This Row],[UMV]],VALIDACIONES!J:L,3,0)</f>
        <v>Unidad</v>
      </c>
      <c r="N333" s="38" t="s">
        <v>45</v>
      </c>
      <c r="O333" s="38" t="s">
        <v>46</v>
      </c>
      <c r="P333" s="54">
        <v>36943</v>
      </c>
      <c r="Q333" s="38" t="s">
        <v>47</v>
      </c>
      <c r="R333" s="55">
        <v>55000</v>
      </c>
      <c r="S333" s="56">
        <f>IFERROR((MaestraLP3[[#This Row],[COSTO ]]/MaestraLP3[[#This Row],[COSTO OCT]]-1),0)</f>
        <v>0</v>
      </c>
      <c r="T333" s="55" t="s">
        <v>74</v>
      </c>
      <c r="U333" s="55"/>
      <c r="V333" s="54">
        <f>+VLOOKUP(MaestraLP3[[#This Row],[-]],'[1]BD MES'!$A:$N,14,0)</f>
        <v>30420</v>
      </c>
      <c r="W333" s="54">
        <v>36943</v>
      </c>
      <c r="X333" s="56">
        <f>+(MaestraLP3[[#This Row],[COSTO ]]-MaestraLP3[[#This Row],[COSTO OCT AL 27-10]])/MaestraLP3[[#This Row],[COSTO OCT AL 27-10]]</f>
        <v>0.21443129520052598</v>
      </c>
      <c r="Y333" s="57" t="str">
        <f>++IF(Q333="HASTA AGOTAR STOCK","HASTA AGOTAR STOCK",IF(MaestraLP3[[#This Row],[PRECIO OCT]]=0,"NO PARA LP",IF(MaestraLP3[[#This Row],[PRECIO OCT]]=0,"INCORPORACIÓN",IF(AA333=0,"MANTIENE",IF(AA333&lt;0,"BAJA",IF(AA333&gt;0,"ALZA",""))))))</f>
        <v>MANTIENE</v>
      </c>
      <c r="Z333" s="54">
        <v>55000</v>
      </c>
      <c r="AA333" s="40">
        <f>IF(Z333=0,"INDICAR PRECIO VTA",Z333-MaestraLP3[[#This Row],[PRECIO OCT]])</f>
        <v>0</v>
      </c>
      <c r="AB333" s="56">
        <f t="shared" si="5"/>
        <v>0.32830909090909088</v>
      </c>
      <c r="AC333" s="58">
        <f>IFERROR(MaestraLP3[[#This Row],[PRECIO]]*MaestraLP3[[#This Row],[%MG UMV]],0)</f>
        <v>18057</v>
      </c>
      <c r="AD333" s="59">
        <v>1</v>
      </c>
      <c r="AE333" s="54">
        <f>IFERROR(MaestraLP3[[#This Row],[MARGEN UNITARIO]]/MaestraLP3[[#This Row],[Peso Neto UMV (KG)]],0)</f>
        <v>18057</v>
      </c>
      <c r="AF333" s="38" t="s">
        <v>50</v>
      </c>
      <c r="AG333" s="38">
        <v>1</v>
      </c>
      <c r="AH333" s="56">
        <v>0.1</v>
      </c>
      <c r="AI333" s="56">
        <v>0.1</v>
      </c>
      <c r="AJ333" s="38"/>
      <c r="AK333" s="38" t="s">
        <v>49</v>
      </c>
    </row>
    <row r="334" spans="1:37" x14ac:dyDescent="0.35">
      <c r="A334" s="38" t="s">
        <v>525</v>
      </c>
      <c r="B334" s="38">
        <v>104540160</v>
      </c>
      <c r="C334" s="38" t="str">
        <f>+MaestraLP3[[#This Row],[CÓDIGO]]&amp;MaestraLP3[[#Headers],[-]]&amp;MaestraLP3[[#This Row],[UMV]]</f>
        <v>104540160-UN</v>
      </c>
      <c r="D334" s="45" t="str">
        <f>+MaestraLP3[[#This Row],[CÓDIGO]]&amp;MaestraLP3[[#Headers],[FS00]]</f>
        <v>104540160FS00</v>
      </c>
      <c r="E334" s="38" t="s">
        <v>38</v>
      </c>
      <c r="F334" s="38" t="s">
        <v>39</v>
      </c>
      <c r="G334" s="38" t="s">
        <v>40</v>
      </c>
      <c r="H334" s="38" t="s">
        <v>192</v>
      </c>
      <c r="I334" s="38" t="s">
        <v>540</v>
      </c>
      <c r="J334" s="44" t="s">
        <v>44</v>
      </c>
      <c r="K334" s="45" t="s">
        <v>44</v>
      </c>
      <c r="L334" s="38"/>
      <c r="M334" s="38" t="str">
        <f>VLOOKUP(MaestraLP3[[#This Row],[UMV]],VALIDACIONES!J:L,3,0)</f>
        <v>Unidad</v>
      </c>
      <c r="N334" s="38" t="s">
        <v>45</v>
      </c>
      <c r="O334" s="38" t="s">
        <v>46</v>
      </c>
      <c r="P334" s="54">
        <v>52688</v>
      </c>
      <c r="Q334" s="38" t="s">
        <v>47</v>
      </c>
      <c r="R334" s="55">
        <v>78900</v>
      </c>
      <c r="S334" s="56">
        <f>IFERROR((MaestraLP3[[#This Row],[COSTO ]]/MaestraLP3[[#This Row],[COSTO OCT]]-1),0)</f>
        <v>0</v>
      </c>
      <c r="T334" s="55" t="s">
        <v>74</v>
      </c>
      <c r="U334" s="55"/>
      <c r="V334" s="54">
        <f>+VLOOKUP(MaestraLP3[[#This Row],[-]],'[1]BD MES'!$A:$N,14,0)</f>
        <v>45449</v>
      </c>
      <c r="W334" s="54">
        <v>52688</v>
      </c>
      <c r="X334" s="56">
        <f>+(MaestraLP3[[#This Row],[COSTO ]]-MaestraLP3[[#This Row],[COSTO OCT AL 27-10]])/MaestraLP3[[#This Row],[COSTO OCT AL 27-10]]</f>
        <v>0.1592774318466853</v>
      </c>
      <c r="Y334" s="57" t="str">
        <f>++IF(Q334="HASTA AGOTAR STOCK","HASTA AGOTAR STOCK",IF(MaestraLP3[[#This Row],[PRECIO OCT]]=0,"NO PARA LP",IF(MaestraLP3[[#This Row],[PRECIO OCT]]=0,"INCORPORACIÓN",IF(AA334=0,"MANTIENE",IF(AA334&lt;0,"BAJA",IF(AA334&gt;0,"ALZA",""))))))</f>
        <v>MANTIENE</v>
      </c>
      <c r="Z334" s="54">
        <v>78900</v>
      </c>
      <c r="AA334" s="40">
        <f>IF(Z334=0,"INDICAR PRECIO VTA",Z334-MaestraLP3[[#This Row],[PRECIO OCT]])</f>
        <v>0</v>
      </c>
      <c r="AB334" s="56">
        <f t="shared" si="5"/>
        <v>0.33221799746514574</v>
      </c>
      <c r="AC334" s="58">
        <f>IFERROR(MaestraLP3[[#This Row],[PRECIO]]*MaestraLP3[[#This Row],[%MG UMV]],0)</f>
        <v>26212</v>
      </c>
      <c r="AD334" s="59">
        <v>0.95</v>
      </c>
      <c r="AE334" s="54">
        <f>IFERROR(MaestraLP3[[#This Row],[MARGEN UNITARIO]]/MaestraLP3[[#This Row],[Peso Neto UMV (KG)]],0)</f>
        <v>27591.578947368424</v>
      </c>
      <c r="AF334" s="38" t="s">
        <v>50</v>
      </c>
      <c r="AG334" s="38">
        <v>1</v>
      </c>
      <c r="AH334" s="56">
        <v>0.1</v>
      </c>
      <c r="AI334" s="56">
        <v>0.1</v>
      </c>
      <c r="AJ334" s="38"/>
      <c r="AK334" s="38" t="s">
        <v>49</v>
      </c>
    </row>
    <row r="335" spans="1:37" x14ac:dyDescent="0.35">
      <c r="A335" s="38" t="s">
        <v>525</v>
      </c>
      <c r="B335" s="38">
        <v>104539000</v>
      </c>
      <c r="C335" s="38" t="str">
        <f>+MaestraLP3[[#This Row],[CÓDIGO]]&amp;MaestraLP3[[#Headers],[-]]&amp;MaestraLP3[[#This Row],[UMV]]</f>
        <v>104539000-C04</v>
      </c>
      <c r="D335" s="45" t="str">
        <f>+MaestraLP3[[#This Row],[CÓDIGO]]&amp;MaestraLP3[[#Headers],[FS00]]</f>
        <v>104539000FS00</v>
      </c>
      <c r="E335" s="38" t="s">
        <v>38</v>
      </c>
      <c r="F335" s="38" t="s">
        <v>39</v>
      </c>
      <c r="G335" s="38" t="s">
        <v>40</v>
      </c>
      <c r="H335" s="38" t="s">
        <v>192</v>
      </c>
      <c r="I335" s="38" t="s">
        <v>541</v>
      </c>
      <c r="J335" s="44" t="s">
        <v>209</v>
      </c>
      <c r="K335" s="45" t="s">
        <v>44</v>
      </c>
      <c r="L335" s="38"/>
      <c r="M335" s="38" t="str">
        <f>VLOOKUP(MaestraLP3[[#This Row],[UMV]],VALIDACIONES!J:L,3,0)</f>
        <v>Caja 4 Unidades</v>
      </c>
      <c r="N335" s="38" t="s">
        <v>45</v>
      </c>
      <c r="O335" s="38" t="s">
        <v>72</v>
      </c>
      <c r="P335" s="54">
        <v>17148</v>
      </c>
      <c r="Q335" s="38" t="s">
        <v>47</v>
      </c>
      <c r="R335" s="54">
        <v>24350.16</v>
      </c>
      <c r="S335" s="56">
        <f>IFERROR((MaestraLP3[[#This Row],[COSTO ]]/MaestraLP3[[#This Row],[COSTO OCT]]-1),0)</f>
        <v>0</v>
      </c>
      <c r="T335" s="55" t="s">
        <v>74</v>
      </c>
      <c r="U335" s="55"/>
      <c r="V335" s="54">
        <f>+VLOOKUP(MaestraLP3[[#This Row],[-]],'[1]BD MES'!$A:$N,14,0)</f>
        <v>17148</v>
      </c>
      <c r="W335" s="54">
        <v>17148</v>
      </c>
      <c r="X335" s="56">
        <f>+(MaestraLP3[[#This Row],[COSTO ]]-MaestraLP3[[#This Row],[COSTO OCT AL 27-10]])/MaestraLP3[[#This Row],[COSTO OCT AL 27-10]]</f>
        <v>0</v>
      </c>
      <c r="Y335" s="57" t="str">
        <f>++IF(Q335="HASTA AGOTAR STOCK","HASTA AGOTAR STOCK",IF(MaestraLP3[[#This Row],[PRECIO OCT]]=0,"NO PARA LP",IF(MaestraLP3[[#This Row],[PRECIO OCT]]=0,"INCORPORACIÓN",IF(AA335=0,"MANTIENE",IF(AA335&lt;0,"BAJA",IF(AA335&gt;0,"ALZA",""))))))</f>
        <v>MANTIENE</v>
      </c>
      <c r="Z335" s="54">
        <v>24350.16</v>
      </c>
      <c r="AA335" s="40">
        <f>IF(Z335=0,"INDICAR PRECIO VTA",Z335-MaestraLP3[[#This Row],[PRECIO OCT]])</f>
        <v>0</v>
      </c>
      <c r="AB335" s="56">
        <f t="shared" si="5"/>
        <v>0.29577464788732394</v>
      </c>
      <c r="AC335" s="58">
        <f>IFERROR(MaestraLP3[[#This Row],[PRECIO]]*MaestraLP3[[#This Row],[%MG UMV]],0)</f>
        <v>7202.16</v>
      </c>
      <c r="AD335" s="59">
        <v>0.52</v>
      </c>
      <c r="AE335" s="54">
        <f>IFERROR(MaestraLP3[[#This Row],[MARGEN UNITARIO]]/MaestraLP3[[#This Row],[Peso Neto UMV (KG)]],0)</f>
        <v>13850.307692307691</v>
      </c>
      <c r="AF335" s="38" t="s">
        <v>49</v>
      </c>
      <c r="AG335" s="38">
        <v>1</v>
      </c>
      <c r="AH335" s="56">
        <v>0</v>
      </c>
      <c r="AI335" s="56">
        <v>0</v>
      </c>
      <c r="AJ335" s="38"/>
      <c r="AK335" s="38" t="s">
        <v>49</v>
      </c>
    </row>
    <row r="336" spans="1:37" x14ac:dyDescent="0.35">
      <c r="A336" s="38" t="s">
        <v>525</v>
      </c>
      <c r="B336" s="38">
        <v>104518220</v>
      </c>
      <c r="C336" s="38" t="str">
        <f>+MaestraLP3[[#This Row],[CÓDIGO]]&amp;MaestraLP3[[#Headers],[-]]&amp;MaestraLP3[[#This Row],[UMV]]</f>
        <v>104518220-C06</v>
      </c>
      <c r="D336" s="45" t="str">
        <f>+MaestraLP3[[#This Row],[CÓDIGO]]&amp;MaestraLP3[[#Headers],[FS00]]</f>
        <v>104518220FS00</v>
      </c>
      <c r="E336" s="38" t="s">
        <v>38</v>
      </c>
      <c r="F336" s="38" t="s">
        <v>39</v>
      </c>
      <c r="G336" s="38" t="s">
        <v>40</v>
      </c>
      <c r="H336" s="38" t="s">
        <v>192</v>
      </c>
      <c r="I336" s="38" t="s">
        <v>206</v>
      </c>
      <c r="J336" s="44" t="s">
        <v>53</v>
      </c>
      <c r="K336" s="45" t="s">
        <v>44</v>
      </c>
      <c r="L336" s="38"/>
      <c r="M336" s="38" t="str">
        <f>VLOOKUP(MaestraLP3[[#This Row],[UMV]],VALIDACIONES!J:L,3,0)</f>
        <v>Caja 6 Unidades</v>
      </c>
      <c r="N336" s="38" t="s">
        <v>45</v>
      </c>
      <c r="O336" s="38" t="s">
        <v>72</v>
      </c>
      <c r="P336" s="54">
        <v>10107.719999999999</v>
      </c>
      <c r="Q336" s="38" t="s">
        <v>47</v>
      </c>
      <c r="R336" s="55">
        <v>15000</v>
      </c>
      <c r="S336" s="56">
        <f>IFERROR((MaestraLP3[[#This Row],[COSTO ]]/MaestraLP3[[#This Row],[COSTO OCT]]-1),0)</f>
        <v>0</v>
      </c>
      <c r="T336" s="55" t="s">
        <v>48</v>
      </c>
      <c r="U336" s="55"/>
      <c r="V336" s="54">
        <f>+VLOOKUP(MaestraLP3[[#This Row],[-]],'[1]BD MES'!$A:$N,14,0)</f>
        <v>10107.719999999999</v>
      </c>
      <c r="W336" s="54">
        <v>10107.719999999999</v>
      </c>
      <c r="X336" s="56">
        <f>+(MaestraLP3[[#This Row],[COSTO ]]-MaestraLP3[[#This Row],[COSTO OCT AL 27-10]])/MaestraLP3[[#This Row],[COSTO OCT AL 27-10]]</f>
        <v>0</v>
      </c>
      <c r="Y336" s="57" t="str">
        <f>++IF(Q336="HASTA AGOTAR STOCK","HASTA AGOTAR STOCK",IF(MaestraLP3[[#This Row],[PRECIO OCT]]=0,"NO PARA LP",IF(MaestraLP3[[#This Row],[PRECIO OCT]]=0,"INCORPORACIÓN",IF(AA336=0,"MANTIENE",IF(AA336&lt;0,"BAJA",IF(AA336&gt;0,"ALZA",""))))))</f>
        <v>MANTIENE</v>
      </c>
      <c r="Z336" s="54">
        <v>15000</v>
      </c>
      <c r="AA336" s="40">
        <f>IF(Z336=0,"INDICAR PRECIO VTA",Z336-MaestraLP3[[#This Row],[PRECIO OCT]])</f>
        <v>0</v>
      </c>
      <c r="AB336" s="56">
        <f t="shared" si="5"/>
        <v>0.32615200000000005</v>
      </c>
      <c r="AC336" s="58">
        <f>IFERROR(MaestraLP3[[#This Row],[PRECIO]]*MaestraLP3[[#This Row],[%MG UMV]],0)</f>
        <v>4892.2800000000007</v>
      </c>
      <c r="AD336" s="59">
        <v>2.1</v>
      </c>
      <c r="AE336" s="54">
        <f>IFERROR(MaestraLP3[[#This Row],[MARGEN UNITARIO]]/MaestraLP3[[#This Row],[Peso Neto UMV (KG)]],0)</f>
        <v>2329.6571428571428</v>
      </c>
      <c r="AF336" s="38" t="s">
        <v>49</v>
      </c>
      <c r="AG336" s="38">
        <v>1</v>
      </c>
      <c r="AH336" s="56">
        <v>0.1</v>
      </c>
      <c r="AI336" s="56">
        <v>0.1</v>
      </c>
      <c r="AJ336" s="38"/>
      <c r="AK336" s="38" t="s">
        <v>50</v>
      </c>
    </row>
    <row r="337" spans="1:37" x14ac:dyDescent="0.35">
      <c r="A337" s="38" t="s">
        <v>525</v>
      </c>
      <c r="B337" s="38">
        <v>104538990</v>
      </c>
      <c r="C337" s="38" t="str">
        <f>+MaestraLP3[[#This Row],[CÓDIGO]]&amp;MaestraLP3[[#Headers],[-]]&amp;MaestraLP3[[#This Row],[UMV]]</f>
        <v>104538990-C06</v>
      </c>
      <c r="D337" s="45" t="str">
        <f>+MaestraLP3[[#This Row],[CÓDIGO]]&amp;MaestraLP3[[#Headers],[FS00]]</f>
        <v>104538990FS00</v>
      </c>
      <c r="E337" s="38" t="s">
        <v>38</v>
      </c>
      <c r="F337" s="38" t="s">
        <v>39</v>
      </c>
      <c r="G337" s="38" t="s">
        <v>40</v>
      </c>
      <c r="H337" s="38" t="s">
        <v>192</v>
      </c>
      <c r="I337" s="38" t="s">
        <v>542</v>
      </c>
      <c r="J337" s="44" t="s">
        <v>53</v>
      </c>
      <c r="K337" s="45" t="s">
        <v>44</v>
      </c>
      <c r="L337" s="38"/>
      <c r="M337" s="38" t="str">
        <f>VLOOKUP(MaestraLP3[[#This Row],[UMV]],VALIDACIONES!J:L,3,0)</f>
        <v>Caja 6 Unidades</v>
      </c>
      <c r="N337" s="38" t="s">
        <v>45</v>
      </c>
      <c r="O337" s="38" t="s">
        <v>72</v>
      </c>
      <c r="P337" s="54">
        <v>13662</v>
      </c>
      <c r="Q337" s="38" t="s">
        <v>47</v>
      </c>
      <c r="R337" s="54">
        <v>19400.039999999997</v>
      </c>
      <c r="S337" s="56">
        <f>IFERROR((MaestraLP3[[#This Row],[COSTO ]]/MaestraLP3[[#This Row],[COSTO OCT]]-1),0)</f>
        <v>0</v>
      </c>
      <c r="T337" s="55" t="s">
        <v>74</v>
      </c>
      <c r="U337" s="55"/>
      <c r="V337" s="54">
        <f>+VLOOKUP(MaestraLP3[[#This Row],[-]],'[1]BD MES'!$A:$N,14,0)</f>
        <v>13662</v>
      </c>
      <c r="W337" s="54">
        <v>13662</v>
      </c>
      <c r="X337" s="56">
        <f>+(MaestraLP3[[#This Row],[COSTO ]]-MaestraLP3[[#This Row],[COSTO OCT AL 27-10]])/MaestraLP3[[#This Row],[COSTO OCT AL 27-10]]</f>
        <v>0</v>
      </c>
      <c r="Y337" s="57" t="str">
        <f>++IF(Q337="HASTA AGOTAR STOCK","HASTA AGOTAR STOCK",IF(MaestraLP3[[#This Row],[PRECIO OCT]]=0,"NO PARA LP",IF(MaestraLP3[[#This Row],[PRECIO OCT]]=0,"INCORPORACIÓN",IF(AA337=0,"MANTIENE",IF(AA337&lt;0,"BAJA",IF(AA337&gt;0,"ALZA",""))))))</f>
        <v>MANTIENE</v>
      </c>
      <c r="Z337" s="54">
        <v>19400.039999999997</v>
      </c>
      <c r="AA337" s="40">
        <f>IF(Z337=0,"INDICAR PRECIO VTA",Z337-MaestraLP3[[#This Row],[PRECIO OCT]])</f>
        <v>0</v>
      </c>
      <c r="AB337" s="56">
        <f t="shared" si="5"/>
        <v>0.29577464788732383</v>
      </c>
      <c r="AC337" s="58">
        <f>IFERROR(MaestraLP3[[#This Row],[PRECIO]]*MaestraLP3[[#This Row],[%MG UMV]],0)</f>
        <v>5738.0399999999972</v>
      </c>
      <c r="AD337" s="59">
        <v>1.92</v>
      </c>
      <c r="AE337" s="54">
        <f>IFERROR(MaestraLP3[[#This Row],[MARGEN UNITARIO]]/MaestraLP3[[#This Row],[Peso Neto UMV (KG)]],0)</f>
        <v>2988.5624999999986</v>
      </c>
      <c r="AF337" s="38" t="s">
        <v>49</v>
      </c>
      <c r="AG337" s="38">
        <v>1</v>
      </c>
      <c r="AH337" s="56">
        <v>0</v>
      </c>
      <c r="AI337" s="56">
        <v>0</v>
      </c>
      <c r="AJ337" s="38"/>
      <c r="AK337" s="38" t="s">
        <v>49</v>
      </c>
    </row>
    <row r="338" spans="1:37" x14ac:dyDescent="0.35">
      <c r="A338" s="38" t="s">
        <v>525</v>
      </c>
      <c r="B338" s="38">
        <v>104520350</v>
      </c>
      <c r="C338" s="38" t="str">
        <f>+MaestraLP3[[#This Row],[CÓDIGO]]&amp;MaestraLP3[[#Headers],[-]]&amp;MaestraLP3[[#This Row],[UMV]]</f>
        <v>104520350-UN</v>
      </c>
      <c r="D338" s="45" t="str">
        <f>+MaestraLP3[[#This Row],[CÓDIGO]]&amp;MaestraLP3[[#Headers],[FS00]]</f>
        <v>104520350FS00</v>
      </c>
      <c r="E338" s="38" t="s">
        <v>38</v>
      </c>
      <c r="F338" s="38" t="s">
        <v>39</v>
      </c>
      <c r="G338" s="38" t="s">
        <v>40</v>
      </c>
      <c r="H338" s="38" t="s">
        <v>192</v>
      </c>
      <c r="I338" s="38" t="s">
        <v>543</v>
      </c>
      <c r="J338" s="44" t="s">
        <v>44</v>
      </c>
      <c r="K338" s="45" t="s">
        <v>44</v>
      </c>
      <c r="L338" s="38"/>
      <c r="M338" s="38" t="str">
        <f>VLOOKUP(MaestraLP3[[#This Row],[UMV]],VALIDACIONES!J:L,3,0)</f>
        <v>Unidad</v>
      </c>
      <c r="N338" s="38" t="s">
        <v>45</v>
      </c>
      <c r="O338" s="38" t="s">
        <v>72</v>
      </c>
      <c r="P338" s="54">
        <v>97094</v>
      </c>
      <c r="Q338" s="38" t="s">
        <v>47</v>
      </c>
      <c r="R338" s="55">
        <v>140000</v>
      </c>
      <c r="S338" s="56">
        <f>IFERROR((MaestraLP3[[#This Row],[COSTO ]]/MaestraLP3[[#This Row],[COSTO OCT]]-1),0)</f>
        <v>0</v>
      </c>
      <c r="T338" s="55" t="s">
        <v>48</v>
      </c>
      <c r="U338" s="55"/>
      <c r="V338" s="54">
        <f>+VLOOKUP(MaestraLP3[[#This Row],[-]],'[1]BD MES'!$A:$N,14,0)</f>
        <v>97094</v>
      </c>
      <c r="W338" s="54">
        <v>97094</v>
      </c>
      <c r="X338" s="56">
        <f>+(MaestraLP3[[#This Row],[COSTO ]]-MaestraLP3[[#This Row],[COSTO OCT AL 27-10]])/MaestraLP3[[#This Row],[COSTO OCT AL 27-10]]</f>
        <v>0</v>
      </c>
      <c r="Y338" s="57" t="str">
        <f>++IF(Q338="HASTA AGOTAR STOCK","HASTA AGOTAR STOCK",IF(MaestraLP3[[#This Row],[PRECIO OCT]]=0,"NO PARA LP",IF(MaestraLP3[[#This Row],[PRECIO OCT]]=0,"INCORPORACIÓN",IF(AA338=0,"MANTIENE",IF(AA338&lt;0,"BAJA",IF(AA338&gt;0,"ALZA",""))))))</f>
        <v>MANTIENE</v>
      </c>
      <c r="Z338" s="54">
        <v>140000</v>
      </c>
      <c r="AA338" s="40">
        <f>IF(Z338=0,"INDICAR PRECIO VTA",Z338-MaestraLP3[[#This Row],[PRECIO OCT]])</f>
        <v>0</v>
      </c>
      <c r="AB338" s="56">
        <f t="shared" si="5"/>
        <v>0.30647142857142856</v>
      </c>
      <c r="AC338" s="58">
        <f>IFERROR(MaestraLP3[[#This Row],[PRECIO]]*MaestraLP3[[#This Row],[%MG UMV]],0)</f>
        <v>42906</v>
      </c>
      <c r="AD338" s="59">
        <v>1.6</v>
      </c>
      <c r="AE338" s="54">
        <f>IFERROR(MaestraLP3[[#This Row],[MARGEN UNITARIO]]/MaestraLP3[[#This Row],[Peso Neto UMV (KG)]],0)</f>
        <v>26816.25</v>
      </c>
      <c r="AF338" s="38" t="s">
        <v>49</v>
      </c>
      <c r="AG338" s="38">
        <v>1</v>
      </c>
      <c r="AH338" s="56">
        <v>0.1</v>
      </c>
      <c r="AI338" s="56">
        <v>0.1</v>
      </c>
      <c r="AJ338" s="38"/>
      <c r="AK338" s="38" t="s">
        <v>49</v>
      </c>
    </row>
    <row r="339" spans="1:37" x14ac:dyDescent="0.35">
      <c r="A339" s="38" t="s">
        <v>525</v>
      </c>
      <c r="B339" s="38">
        <v>104531280</v>
      </c>
      <c r="C339" s="38" t="str">
        <f>+MaestraLP3[[#This Row],[CÓDIGO]]&amp;MaestraLP3[[#Headers],[-]]&amp;MaestraLP3[[#This Row],[UMV]]</f>
        <v>104531280-C24</v>
      </c>
      <c r="D339" s="45" t="str">
        <f>+MaestraLP3[[#This Row],[CÓDIGO]]&amp;MaestraLP3[[#Headers],[FS00]]</f>
        <v>104531280FS00</v>
      </c>
      <c r="E339" s="38" t="s">
        <v>38</v>
      </c>
      <c r="F339" s="38" t="s">
        <v>39</v>
      </c>
      <c r="G339" s="38" t="s">
        <v>40</v>
      </c>
      <c r="H339" s="38" t="s">
        <v>192</v>
      </c>
      <c r="I339" s="38" t="s">
        <v>544</v>
      </c>
      <c r="J339" s="44" t="s">
        <v>288</v>
      </c>
      <c r="K339" s="45" t="s">
        <v>288</v>
      </c>
      <c r="L339" s="38"/>
      <c r="M339" s="38" t="str">
        <f>VLOOKUP(MaestraLP3[[#This Row],[UMV]],VALIDACIONES!J:L,3,0)</f>
        <v>Caja 24 Unidades</v>
      </c>
      <c r="N339" s="38" t="s">
        <v>45</v>
      </c>
      <c r="O339" s="38" t="s">
        <v>46</v>
      </c>
      <c r="P339" s="54">
        <v>34215</v>
      </c>
      <c r="Q339" s="38" t="s">
        <v>47</v>
      </c>
      <c r="R339" s="55">
        <v>50000</v>
      </c>
      <c r="S339" s="56">
        <f>IFERROR((MaestraLP3[[#This Row],[COSTO ]]/MaestraLP3[[#This Row],[COSTO OCT]]-1),0)</f>
        <v>0</v>
      </c>
      <c r="T339" s="55" t="s">
        <v>545</v>
      </c>
      <c r="U339" s="55"/>
      <c r="V339" s="54">
        <f>+VLOOKUP(MaestraLP3[[#This Row],[-]],'[1]BD MES'!$A:$N,14,0)</f>
        <v>34215</v>
      </c>
      <c r="W339" s="54">
        <v>34215</v>
      </c>
      <c r="X339" s="56">
        <f>+(MaestraLP3[[#This Row],[COSTO ]]-MaestraLP3[[#This Row],[COSTO OCT AL 27-10]])/MaestraLP3[[#This Row],[COSTO OCT AL 27-10]]</f>
        <v>0</v>
      </c>
      <c r="Y339" s="57" t="str">
        <f>++IF(Q339="HASTA AGOTAR STOCK","HASTA AGOTAR STOCK",IF(MaestraLP3[[#This Row],[PRECIO OCT]]=0,"NO PARA LP",IF(MaestraLP3[[#This Row],[PRECIO OCT]]=0,"INCORPORACIÓN",IF(AA339=0,"MANTIENE",IF(AA339&lt;0,"BAJA",IF(AA339&gt;0,"ALZA",""))))))</f>
        <v>MANTIENE</v>
      </c>
      <c r="Z339" s="54">
        <v>50000</v>
      </c>
      <c r="AA339" s="40">
        <f>IF(Z339=0,"INDICAR PRECIO VTA",Z339-MaestraLP3[[#This Row],[PRECIO OCT]])</f>
        <v>0</v>
      </c>
      <c r="AB339" s="56">
        <f t="shared" si="5"/>
        <v>0.31569999999999998</v>
      </c>
      <c r="AC339" s="58">
        <f>IFERROR(MaestraLP3[[#This Row],[PRECIO]]*MaestraLP3[[#This Row],[%MG UMV]],0)</f>
        <v>15784.999999999998</v>
      </c>
      <c r="AD339" s="59">
        <v>6.3</v>
      </c>
      <c r="AE339" s="54">
        <f>IFERROR(MaestraLP3[[#This Row],[MARGEN UNITARIO]]/MaestraLP3[[#This Row],[Peso Neto UMV (KG)]],0)</f>
        <v>2505.5555555555552</v>
      </c>
      <c r="AF339" s="38" t="s">
        <v>49</v>
      </c>
      <c r="AG339" s="38">
        <v>1</v>
      </c>
      <c r="AH339" s="56">
        <v>0.1</v>
      </c>
      <c r="AI339" s="56">
        <v>0.1</v>
      </c>
      <c r="AJ339" s="38"/>
      <c r="AK339" s="38" t="s">
        <v>49</v>
      </c>
    </row>
    <row r="340" spans="1:37" x14ac:dyDescent="0.35">
      <c r="A340" s="38" t="s">
        <v>525</v>
      </c>
      <c r="B340" s="38">
        <v>105201580</v>
      </c>
      <c r="C340" s="38" t="str">
        <f>+MaestraLP3[[#This Row],[CÓDIGO]]&amp;MaestraLP3[[#Headers],[-]]&amp;MaestraLP3[[#This Row],[UMV]]</f>
        <v>105201580-C06</v>
      </c>
      <c r="D340" s="45" t="str">
        <f>+MaestraLP3[[#This Row],[CÓDIGO]]&amp;MaestraLP3[[#Headers],[FS00]]</f>
        <v>105201580FS00</v>
      </c>
      <c r="E340" s="38" t="s">
        <v>38</v>
      </c>
      <c r="F340" s="38" t="s">
        <v>39</v>
      </c>
      <c r="G340" s="38" t="s">
        <v>40</v>
      </c>
      <c r="H340" s="38" t="s">
        <v>192</v>
      </c>
      <c r="I340" s="38" t="s">
        <v>546</v>
      </c>
      <c r="J340" s="44" t="s">
        <v>53</v>
      </c>
      <c r="K340" s="45" t="s">
        <v>44</v>
      </c>
      <c r="L340" s="38"/>
      <c r="M340" s="38" t="str">
        <f>VLOOKUP(MaestraLP3[[#This Row],[UMV]],VALIDACIONES!J:L,3,0)</f>
        <v>Caja 6 Unidades</v>
      </c>
      <c r="N340" s="38" t="s">
        <v>45</v>
      </c>
      <c r="O340" s="38" t="s">
        <v>72</v>
      </c>
      <c r="P340" s="54">
        <v>6729.5399999999991</v>
      </c>
      <c r="Q340" s="38" t="s">
        <v>47</v>
      </c>
      <c r="R340" s="55">
        <v>10000</v>
      </c>
      <c r="S340" s="56">
        <f>IFERROR((MaestraLP3[[#This Row],[COSTO ]]/MaestraLP3[[#This Row],[COSTO OCT]]-1),0)</f>
        <v>0</v>
      </c>
      <c r="T340" s="55" t="s">
        <v>48</v>
      </c>
      <c r="U340" s="55"/>
      <c r="V340" s="54">
        <f>+VLOOKUP(MaestraLP3[[#This Row],[-]],'[1]BD MES'!$A:$N,14,0)</f>
        <v>6729.5399999999991</v>
      </c>
      <c r="W340" s="54">
        <v>6729.5399999999991</v>
      </c>
      <c r="X340" s="56">
        <f>+(MaestraLP3[[#This Row],[COSTO ]]-MaestraLP3[[#This Row],[COSTO OCT AL 27-10]])/MaestraLP3[[#This Row],[COSTO OCT AL 27-10]]</f>
        <v>0</v>
      </c>
      <c r="Y340" s="57" t="str">
        <f>++IF(Q340="HASTA AGOTAR STOCK","HASTA AGOTAR STOCK",IF(MaestraLP3[[#This Row],[PRECIO OCT]]=0,"NO PARA LP",IF(MaestraLP3[[#This Row],[PRECIO OCT]]=0,"INCORPORACIÓN",IF(AA340=0,"MANTIENE",IF(AA340&lt;0,"BAJA",IF(AA340&gt;0,"ALZA",""))))))</f>
        <v>MANTIENE</v>
      </c>
      <c r="Z340" s="54">
        <v>10000</v>
      </c>
      <c r="AA340" s="40">
        <f>IF(Z340=0,"INDICAR PRECIO VTA",Z340-MaestraLP3[[#This Row],[PRECIO OCT]])</f>
        <v>0</v>
      </c>
      <c r="AB340" s="56">
        <f t="shared" si="5"/>
        <v>0.32704600000000011</v>
      </c>
      <c r="AC340" s="58">
        <f>IFERROR(MaestraLP3[[#This Row],[PRECIO]]*MaestraLP3[[#This Row],[%MG UMV]],0)</f>
        <v>3270.4600000000009</v>
      </c>
      <c r="AD340" s="59">
        <v>1.5</v>
      </c>
      <c r="AE340" s="54">
        <f>IFERROR(MaestraLP3[[#This Row],[MARGEN UNITARIO]]/MaestraLP3[[#This Row],[Peso Neto UMV (KG)]],0)</f>
        <v>2180.3066666666673</v>
      </c>
      <c r="AF340" s="38" t="s">
        <v>49</v>
      </c>
      <c r="AG340" s="38">
        <v>1</v>
      </c>
      <c r="AH340" s="56">
        <v>0.1</v>
      </c>
      <c r="AI340" s="56">
        <v>0.1</v>
      </c>
      <c r="AJ340" s="38"/>
      <c r="AK340" s="38" t="s">
        <v>49</v>
      </c>
    </row>
    <row r="341" spans="1:37" x14ac:dyDescent="0.35">
      <c r="A341" s="38" t="s">
        <v>525</v>
      </c>
      <c r="B341" s="38">
        <v>104510310</v>
      </c>
      <c r="C341" s="38" t="str">
        <f>+MaestraLP3[[#This Row],[CÓDIGO]]&amp;MaestraLP3[[#Headers],[-]]&amp;MaestraLP3[[#This Row],[UMV]]</f>
        <v>104510310-C06</v>
      </c>
      <c r="D341" s="45" t="str">
        <f>+MaestraLP3[[#This Row],[CÓDIGO]]&amp;MaestraLP3[[#Headers],[FS00]]</f>
        <v>104510310FS00</v>
      </c>
      <c r="E341" s="38" t="s">
        <v>38</v>
      </c>
      <c r="F341" s="38" t="s">
        <v>39</v>
      </c>
      <c r="G341" s="38" t="s">
        <v>40</v>
      </c>
      <c r="H341" s="38" t="s">
        <v>192</v>
      </c>
      <c r="I341" s="38" t="s">
        <v>547</v>
      </c>
      <c r="J341" s="44" t="s">
        <v>53</v>
      </c>
      <c r="K341" s="45" t="s">
        <v>44</v>
      </c>
      <c r="L341" s="38"/>
      <c r="M341" s="38" t="str">
        <f>VLOOKUP(MaestraLP3[[#This Row],[UMV]],VALIDACIONES!J:L,3,0)</f>
        <v>Caja 6 Unidades</v>
      </c>
      <c r="N341" s="38" t="s">
        <v>45</v>
      </c>
      <c r="O341" s="38" t="s">
        <v>72</v>
      </c>
      <c r="P341" s="54">
        <v>4966.1500000000005</v>
      </c>
      <c r="Q341" s="38" t="s">
        <v>47</v>
      </c>
      <c r="R341" s="55">
        <v>7500</v>
      </c>
      <c r="S341" s="56">
        <f>IFERROR((MaestraLP3[[#This Row],[COSTO ]]/MaestraLP3[[#This Row],[COSTO OCT]]-1),0)</f>
        <v>0</v>
      </c>
      <c r="T341" s="55" t="s">
        <v>48</v>
      </c>
      <c r="U341" s="55"/>
      <c r="V341" s="54">
        <f>+VLOOKUP(MaestraLP3[[#This Row],[-]],'[1]BD MES'!$A:$N,14,0)</f>
        <v>4966.1500000000005</v>
      </c>
      <c r="W341" s="54">
        <v>4966.1500000000005</v>
      </c>
      <c r="X341" s="56">
        <f>+(MaestraLP3[[#This Row],[COSTO ]]-MaestraLP3[[#This Row],[COSTO OCT AL 27-10]])/MaestraLP3[[#This Row],[COSTO OCT AL 27-10]]</f>
        <v>0</v>
      </c>
      <c r="Y341" s="57" t="str">
        <f>++IF(Q341="HASTA AGOTAR STOCK","HASTA AGOTAR STOCK",IF(MaestraLP3[[#This Row],[PRECIO OCT]]=0,"NO PARA LP",IF(MaestraLP3[[#This Row],[PRECIO OCT]]=0,"INCORPORACIÓN",IF(AA341=0,"MANTIENE",IF(AA341&lt;0,"BAJA",IF(AA341&gt;0,"ALZA",""))))))</f>
        <v>MANTIENE</v>
      </c>
      <c r="Z341" s="54">
        <v>7500</v>
      </c>
      <c r="AA341" s="40">
        <f>IF(Z341=0,"INDICAR PRECIO VTA",Z341-MaestraLP3[[#This Row],[PRECIO OCT]])</f>
        <v>0</v>
      </c>
      <c r="AB341" s="56">
        <f t="shared" si="5"/>
        <v>0.33784666666666657</v>
      </c>
      <c r="AC341" s="58">
        <f>IFERROR(MaestraLP3[[#This Row],[PRECIO]]*MaestraLP3[[#This Row],[%MG UMV]],0)</f>
        <v>2533.8499999999995</v>
      </c>
      <c r="AD341" s="59">
        <v>0.6</v>
      </c>
      <c r="AE341" s="54">
        <f>IFERROR(MaestraLP3[[#This Row],[MARGEN UNITARIO]]/MaestraLP3[[#This Row],[Peso Neto UMV (KG)]],0)</f>
        <v>4223.083333333333</v>
      </c>
      <c r="AF341" s="38" t="s">
        <v>49</v>
      </c>
      <c r="AG341" s="38">
        <v>1</v>
      </c>
      <c r="AH341" s="56">
        <v>0.1</v>
      </c>
      <c r="AI341" s="56">
        <v>0.1</v>
      </c>
      <c r="AJ341" s="38"/>
      <c r="AK341" s="38" t="s">
        <v>49</v>
      </c>
    </row>
    <row r="342" spans="1:37" x14ac:dyDescent="0.35">
      <c r="A342" s="38" t="s">
        <v>525</v>
      </c>
      <c r="B342" s="38">
        <v>104531290</v>
      </c>
      <c r="C342" s="38" t="str">
        <f>+MaestraLP3[[#This Row],[CÓDIGO]]&amp;MaestraLP3[[#Headers],[-]]&amp;MaestraLP3[[#This Row],[UMV]]</f>
        <v>104531290-C24</v>
      </c>
      <c r="D342" s="45" t="str">
        <f>+MaestraLP3[[#This Row],[CÓDIGO]]&amp;MaestraLP3[[#Headers],[FS00]]</f>
        <v>104531290FS00</v>
      </c>
      <c r="E342" s="38" t="s">
        <v>38</v>
      </c>
      <c r="F342" s="38" t="s">
        <v>39</v>
      </c>
      <c r="G342" s="38" t="s">
        <v>40</v>
      </c>
      <c r="H342" s="38" t="s">
        <v>192</v>
      </c>
      <c r="I342" s="38" t="s">
        <v>548</v>
      </c>
      <c r="J342" s="44" t="s">
        <v>288</v>
      </c>
      <c r="K342" s="45" t="s">
        <v>288</v>
      </c>
      <c r="L342" s="38"/>
      <c r="M342" s="38" t="str">
        <f>VLOOKUP(MaestraLP3[[#This Row],[UMV]],VALIDACIONES!J:L,3,0)</f>
        <v>Caja 24 Unidades</v>
      </c>
      <c r="N342" s="38" t="s">
        <v>45</v>
      </c>
      <c r="O342" s="38" t="s">
        <v>46</v>
      </c>
      <c r="P342" s="54">
        <v>31268</v>
      </c>
      <c r="Q342" s="38" t="s">
        <v>47</v>
      </c>
      <c r="R342" s="55">
        <v>45000</v>
      </c>
      <c r="S342" s="56">
        <f>IFERROR((MaestraLP3[[#This Row],[COSTO ]]/MaestraLP3[[#This Row],[COSTO OCT]]-1),0)</f>
        <v>0</v>
      </c>
      <c r="T342" s="55" t="s">
        <v>545</v>
      </c>
      <c r="U342" s="55"/>
      <c r="V342" s="54">
        <f>+VLOOKUP(MaestraLP3[[#This Row],[-]],'[1]BD MES'!$A:$N,14,0)</f>
        <v>31268</v>
      </c>
      <c r="W342" s="54">
        <v>31268</v>
      </c>
      <c r="X342" s="56">
        <f>+(MaestraLP3[[#This Row],[COSTO ]]-MaestraLP3[[#This Row],[COSTO OCT AL 27-10]])/MaestraLP3[[#This Row],[COSTO OCT AL 27-10]]</f>
        <v>0</v>
      </c>
      <c r="Y342" s="57" t="str">
        <f>++IF(Q342="HASTA AGOTAR STOCK","HASTA AGOTAR STOCK",IF(MaestraLP3[[#This Row],[PRECIO OCT]]=0,"NO PARA LP",IF(MaestraLP3[[#This Row],[PRECIO OCT]]=0,"INCORPORACIÓN",IF(AA342=0,"MANTIENE",IF(AA342&lt;0,"BAJA",IF(AA342&gt;0,"ALZA",""))))))</f>
        <v>MANTIENE</v>
      </c>
      <c r="Z342" s="54">
        <v>45000</v>
      </c>
      <c r="AA342" s="40">
        <f>IF(Z342=0,"INDICAR PRECIO VTA",Z342-MaestraLP3[[#This Row],[PRECIO OCT]])</f>
        <v>0</v>
      </c>
      <c r="AB342" s="56">
        <f t="shared" si="5"/>
        <v>0.30515555555555557</v>
      </c>
      <c r="AC342" s="58">
        <f>IFERROR(MaestraLP3[[#This Row],[PRECIO]]*MaestraLP3[[#This Row],[%MG UMV]],0)</f>
        <v>13732</v>
      </c>
      <c r="AD342" s="59">
        <v>6.5</v>
      </c>
      <c r="AE342" s="54">
        <f>IFERROR(MaestraLP3[[#This Row],[MARGEN UNITARIO]]/MaestraLP3[[#This Row],[Peso Neto UMV (KG)]],0)</f>
        <v>2112.6153846153848</v>
      </c>
      <c r="AF342" s="38" t="s">
        <v>49</v>
      </c>
      <c r="AG342" s="38">
        <v>1</v>
      </c>
      <c r="AH342" s="56">
        <v>0.1</v>
      </c>
      <c r="AI342" s="56">
        <v>0.1</v>
      </c>
      <c r="AJ342" s="38"/>
      <c r="AK342" s="38" t="s">
        <v>49</v>
      </c>
    </row>
    <row r="343" spans="1:37" x14ac:dyDescent="0.35">
      <c r="A343" s="38" t="s">
        <v>525</v>
      </c>
      <c r="B343" s="38">
        <v>104545010</v>
      </c>
      <c r="C343" s="38" t="str">
        <f>+MaestraLP3[[#This Row],[CÓDIGO]]&amp;MaestraLP3[[#Headers],[-]]&amp;MaestraLP3[[#This Row],[UMV]]</f>
        <v>104545010-C06</v>
      </c>
      <c r="D343" s="45" t="str">
        <f>+MaestraLP3[[#This Row],[CÓDIGO]]&amp;MaestraLP3[[#Headers],[FS00]]</f>
        <v>104545010FS00</v>
      </c>
      <c r="E343" s="38" t="s">
        <v>38</v>
      </c>
      <c r="F343" s="38" t="s">
        <v>39</v>
      </c>
      <c r="G343" s="38" t="s">
        <v>40</v>
      </c>
      <c r="H343" s="38" t="s">
        <v>192</v>
      </c>
      <c r="I343" s="38" t="s">
        <v>549</v>
      </c>
      <c r="J343" s="44" t="s">
        <v>53</v>
      </c>
      <c r="K343" s="45" t="s">
        <v>44</v>
      </c>
      <c r="L343" s="38"/>
      <c r="M343" s="38" t="str">
        <f>VLOOKUP(MaestraLP3[[#This Row],[UMV]],VALIDACIONES!J:L,3,0)</f>
        <v>Caja 6 Unidades</v>
      </c>
      <c r="N343" s="38" t="s">
        <v>45</v>
      </c>
      <c r="O343" s="38" t="s">
        <v>72</v>
      </c>
      <c r="P343" s="54">
        <v>7734</v>
      </c>
      <c r="Q343" s="38" t="s">
        <v>47</v>
      </c>
      <c r="R343" s="55">
        <v>11500</v>
      </c>
      <c r="S343" s="56">
        <f>IFERROR((MaestraLP3[[#This Row],[COSTO ]]/MaestraLP3[[#This Row],[COSTO OCT]]-1),0)</f>
        <v>0</v>
      </c>
      <c r="T343" s="55" t="s">
        <v>48</v>
      </c>
      <c r="U343" s="55"/>
      <c r="V343" s="54">
        <f>+VLOOKUP(MaestraLP3[[#This Row],[-]],'[1]BD MES'!$A:$N,14,0)</f>
        <v>7734</v>
      </c>
      <c r="W343" s="54">
        <v>7734</v>
      </c>
      <c r="X343" s="56">
        <f>+(MaestraLP3[[#This Row],[COSTO ]]-MaestraLP3[[#This Row],[COSTO OCT AL 27-10]])/MaestraLP3[[#This Row],[COSTO OCT AL 27-10]]</f>
        <v>0</v>
      </c>
      <c r="Y343" s="57" t="str">
        <f>++IF(Q343="HASTA AGOTAR STOCK","HASTA AGOTAR STOCK",IF(MaestraLP3[[#This Row],[PRECIO OCT]]=0,"NO PARA LP",IF(MaestraLP3[[#This Row],[PRECIO OCT]]=0,"INCORPORACIÓN",IF(AA343=0,"MANTIENE",IF(AA343&lt;0,"BAJA",IF(AA343&gt;0,"ALZA",""))))))</f>
        <v>MANTIENE</v>
      </c>
      <c r="Z343" s="54">
        <v>11500</v>
      </c>
      <c r="AA343" s="40">
        <f>IF(Z343=0,"INDICAR PRECIO VTA",Z343-MaestraLP3[[#This Row],[PRECIO OCT]])</f>
        <v>0</v>
      </c>
      <c r="AB343" s="56">
        <f t="shared" si="5"/>
        <v>0.32747826086956522</v>
      </c>
      <c r="AC343" s="58">
        <f>IFERROR(MaestraLP3[[#This Row],[PRECIO]]*MaestraLP3[[#This Row],[%MG UMV]],0)</f>
        <v>3766</v>
      </c>
      <c r="AD343" s="59">
        <v>1.38</v>
      </c>
      <c r="AE343" s="54">
        <f>IFERROR(MaestraLP3[[#This Row],[MARGEN UNITARIO]]/MaestraLP3[[#This Row],[Peso Neto UMV (KG)]],0)</f>
        <v>2728.985507246377</v>
      </c>
      <c r="AF343" s="38" t="s">
        <v>49</v>
      </c>
      <c r="AG343" s="38">
        <v>1</v>
      </c>
      <c r="AH343" s="56">
        <v>0.1</v>
      </c>
      <c r="AI343" s="56">
        <v>0.1</v>
      </c>
      <c r="AJ343" s="38"/>
      <c r="AK343" s="38" t="s">
        <v>49</v>
      </c>
    </row>
    <row r="344" spans="1:37" x14ac:dyDescent="0.35">
      <c r="A344" s="38" t="s">
        <v>525</v>
      </c>
      <c r="B344" s="38">
        <v>104531310</v>
      </c>
      <c r="C344" s="38" t="str">
        <f>+MaestraLP3[[#This Row],[CÓDIGO]]&amp;MaestraLP3[[#Headers],[-]]&amp;MaestraLP3[[#This Row],[UMV]]</f>
        <v>104531310-C24</v>
      </c>
      <c r="D344" s="45" t="str">
        <f>+MaestraLP3[[#This Row],[CÓDIGO]]&amp;MaestraLP3[[#Headers],[FS00]]</f>
        <v>104531310FS00</v>
      </c>
      <c r="E344" s="38" t="s">
        <v>38</v>
      </c>
      <c r="F344" s="38" t="s">
        <v>39</v>
      </c>
      <c r="G344" s="38" t="s">
        <v>40</v>
      </c>
      <c r="H344" s="38" t="s">
        <v>192</v>
      </c>
      <c r="I344" s="38" t="s">
        <v>550</v>
      </c>
      <c r="J344" s="44" t="s">
        <v>288</v>
      </c>
      <c r="K344" s="45" t="s">
        <v>288</v>
      </c>
      <c r="L344" s="38"/>
      <c r="M344" s="38" t="str">
        <f>VLOOKUP(MaestraLP3[[#This Row],[UMV]],VALIDACIONES!J:L,3,0)</f>
        <v>Caja 24 Unidades</v>
      </c>
      <c r="N344" s="38" t="s">
        <v>45</v>
      </c>
      <c r="O344" s="38" t="s">
        <v>46</v>
      </c>
      <c r="P344" s="54">
        <v>30048</v>
      </c>
      <c r="Q344" s="38" t="s">
        <v>47</v>
      </c>
      <c r="R344" s="55">
        <v>43000</v>
      </c>
      <c r="S344" s="56">
        <f>IFERROR((MaestraLP3[[#This Row],[COSTO ]]/MaestraLP3[[#This Row],[COSTO OCT]]-1),0)</f>
        <v>0</v>
      </c>
      <c r="T344" s="55" t="s">
        <v>545</v>
      </c>
      <c r="U344" s="55"/>
      <c r="V344" s="54">
        <f>+VLOOKUP(MaestraLP3[[#This Row],[-]],'[1]BD MES'!$A:$N,14,0)</f>
        <v>30048</v>
      </c>
      <c r="W344" s="54">
        <v>30048</v>
      </c>
      <c r="X344" s="56">
        <f>+(MaestraLP3[[#This Row],[COSTO ]]-MaestraLP3[[#This Row],[COSTO OCT AL 27-10]])/MaestraLP3[[#This Row],[COSTO OCT AL 27-10]]</f>
        <v>0</v>
      </c>
      <c r="Y344" s="57" t="str">
        <f>++IF(Q344="HASTA AGOTAR STOCK","HASTA AGOTAR STOCK",IF(MaestraLP3[[#This Row],[PRECIO OCT]]=0,"NO PARA LP",IF(MaestraLP3[[#This Row],[PRECIO OCT]]=0,"INCORPORACIÓN",IF(AA344=0,"MANTIENE",IF(AA344&lt;0,"BAJA",IF(AA344&gt;0,"ALZA",""))))))</f>
        <v>MANTIENE</v>
      </c>
      <c r="Z344" s="54">
        <v>43000</v>
      </c>
      <c r="AA344" s="40">
        <f>IF(Z344=0,"INDICAR PRECIO VTA",Z344-MaestraLP3[[#This Row],[PRECIO OCT]])</f>
        <v>0</v>
      </c>
      <c r="AB344" s="56">
        <f t="shared" si="5"/>
        <v>0.30120930232558141</v>
      </c>
      <c r="AC344" s="58">
        <f>IFERROR(MaestraLP3[[#This Row],[PRECIO]]*MaestraLP3[[#This Row],[%MG UMV]],0)</f>
        <v>12952</v>
      </c>
      <c r="AD344" s="59">
        <v>4.3</v>
      </c>
      <c r="AE344" s="54">
        <f>IFERROR(MaestraLP3[[#This Row],[MARGEN UNITARIO]]/MaestraLP3[[#This Row],[Peso Neto UMV (KG)]],0)</f>
        <v>3012.0930232558139</v>
      </c>
      <c r="AF344" s="38" t="s">
        <v>49</v>
      </c>
      <c r="AG344" s="38">
        <v>1</v>
      </c>
      <c r="AH344" s="56">
        <v>0.1</v>
      </c>
      <c r="AI344" s="56">
        <v>0.1</v>
      </c>
      <c r="AJ344" s="38"/>
      <c r="AK344" s="38" t="s">
        <v>49</v>
      </c>
    </row>
    <row r="345" spans="1:37" x14ac:dyDescent="0.35">
      <c r="A345" s="38" t="s">
        <v>525</v>
      </c>
      <c r="B345" s="38">
        <v>104510270</v>
      </c>
      <c r="C345" s="38" t="str">
        <f>+MaestraLP3[[#This Row],[CÓDIGO]]&amp;MaestraLP3[[#Headers],[-]]&amp;MaestraLP3[[#This Row],[UMV]]</f>
        <v>104510270-C12</v>
      </c>
      <c r="D345" s="45" t="str">
        <f>+MaestraLP3[[#This Row],[CÓDIGO]]&amp;MaestraLP3[[#Headers],[FS00]]</f>
        <v>104510270FS00</v>
      </c>
      <c r="E345" s="38" t="s">
        <v>38</v>
      </c>
      <c r="F345" s="38" t="s">
        <v>39</v>
      </c>
      <c r="G345" s="38" t="s">
        <v>40</v>
      </c>
      <c r="H345" s="38" t="s">
        <v>192</v>
      </c>
      <c r="I345" s="38" t="s">
        <v>551</v>
      </c>
      <c r="J345" s="44" t="s">
        <v>43</v>
      </c>
      <c r="K345" s="45" t="s">
        <v>44</v>
      </c>
      <c r="L345" s="38"/>
      <c r="M345" s="38" t="str">
        <f>VLOOKUP(MaestraLP3[[#This Row],[UMV]],VALIDACIONES!J:L,3,0)</f>
        <v>Caja 12 Unidades</v>
      </c>
      <c r="N345" s="38" t="s">
        <v>45</v>
      </c>
      <c r="O345" s="38" t="s">
        <v>72</v>
      </c>
      <c r="P345" s="54">
        <v>7403.0300000000007</v>
      </c>
      <c r="Q345" s="38" t="s">
        <v>47</v>
      </c>
      <c r="R345" s="55">
        <v>11000</v>
      </c>
      <c r="S345" s="56">
        <f>IFERROR((MaestraLP3[[#This Row],[COSTO ]]/MaestraLP3[[#This Row],[COSTO OCT]]-1),0)</f>
        <v>0</v>
      </c>
      <c r="T345" s="55" t="s">
        <v>48</v>
      </c>
      <c r="U345" s="55"/>
      <c r="V345" s="54">
        <f>+VLOOKUP(MaestraLP3[[#This Row],[-]],'[1]BD MES'!$A:$N,14,0)</f>
        <v>7403.0300000000007</v>
      </c>
      <c r="W345" s="54">
        <v>7403.0300000000007</v>
      </c>
      <c r="X345" s="56">
        <f>+(MaestraLP3[[#This Row],[COSTO ]]-MaestraLP3[[#This Row],[COSTO OCT AL 27-10]])/MaestraLP3[[#This Row],[COSTO OCT AL 27-10]]</f>
        <v>0</v>
      </c>
      <c r="Y345" s="57" t="str">
        <f>++IF(Q345="HASTA AGOTAR STOCK","HASTA AGOTAR STOCK",IF(MaestraLP3[[#This Row],[PRECIO OCT]]=0,"NO PARA LP",IF(MaestraLP3[[#This Row],[PRECIO OCT]]=0,"INCORPORACIÓN",IF(AA345=0,"MANTIENE",IF(AA345&lt;0,"BAJA",IF(AA345&gt;0,"ALZA",""))))))</f>
        <v>MANTIENE</v>
      </c>
      <c r="Z345" s="54">
        <v>11000</v>
      </c>
      <c r="AA345" s="40">
        <f>IF(Z345=0,"INDICAR PRECIO VTA",Z345-MaestraLP3[[#This Row],[PRECIO OCT]])</f>
        <v>0</v>
      </c>
      <c r="AB345" s="56">
        <f t="shared" si="5"/>
        <v>0.32699727272727269</v>
      </c>
      <c r="AC345" s="58">
        <f>IFERROR(MaestraLP3[[#This Row],[PRECIO]]*MaestraLP3[[#This Row],[%MG UMV]],0)</f>
        <v>3596.97</v>
      </c>
      <c r="AD345" s="59">
        <v>2.004</v>
      </c>
      <c r="AE345" s="54">
        <f>IFERROR(MaestraLP3[[#This Row],[MARGEN UNITARIO]]/MaestraLP3[[#This Row],[Peso Neto UMV (KG)]],0)</f>
        <v>1794.8952095808381</v>
      </c>
      <c r="AF345" s="38" t="s">
        <v>49</v>
      </c>
      <c r="AG345" s="38">
        <v>1</v>
      </c>
      <c r="AH345" s="56">
        <v>0.1</v>
      </c>
      <c r="AI345" s="56">
        <v>0.1</v>
      </c>
      <c r="AJ345" s="38"/>
      <c r="AK345" s="38" t="s">
        <v>49</v>
      </c>
    </row>
    <row r="346" spans="1:37" x14ac:dyDescent="0.35">
      <c r="A346" s="38" t="s">
        <v>525</v>
      </c>
      <c r="B346" s="38">
        <v>104543980</v>
      </c>
      <c r="C346" s="38" t="str">
        <f>+MaestraLP3[[#This Row],[CÓDIGO]]&amp;MaestraLP3[[#Headers],[-]]&amp;MaestraLP3[[#This Row],[UMV]]</f>
        <v>104543980-C12</v>
      </c>
      <c r="D346" s="45" t="str">
        <f>+MaestraLP3[[#This Row],[CÓDIGO]]&amp;MaestraLP3[[#Headers],[FS00]]</f>
        <v>104543980FS00</v>
      </c>
      <c r="E346" s="38" t="s">
        <v>38</v>
      </c>
      <c r="F346" s="38" t="s">
        <v>39</v>
      </c>
      <c r="G346" s="38" t="s">
        <v>40</v>
      </c>
      <c r="H346" s="38" t="s">
        <v>192</v>
      </c>
      <c r="I346" s="38" t="s">
        <v>552</v>
      </c>
      <c r="J346" s="44" t="s">
        <v>43</v>
      </c>
      <c r="K346" s="45" t="s">
        <v>44</v>
      </c>
      <c r="L346" s="38"/>
      <c r="M346" s="38" t="str">
        <f>VLOOKUP(MaestraLP3[[#This Row],[UMV]],VALIDACIONES!J:L,3,0)</f>
        <v>Caja 12 Unidades</v>
      </c>
      <c r="N346" s="38" t="s">
        <v>45</v>
      </c>
      <c r="O346" s="38" t="s">
        <v>72</v>
      </c>
      <c r="P346" s="54">
        <v>12084</v>
      </c>
      <c r="Q346" s="38" t="s">
        <v>47</v>
      </c>
      <c r="R346" s="55">
        <v>18000</v>
      </c>
      <c r="S346" s="56">
        <f>IFERROR((MaestraLP3[[#This Row],[COSTO ]]/MaestraLP3[[#This Row],[COSTO OCT]]-1),0)</f>
        <v>0</v>
      </c>
      <c r="T346" s="55" t="s">
        <v>48</v>
      </c>
      <c r="U346" s="55"/>
      <c r="V346" s="54">
        <f>+VLOOKUP(MaestraLP3[[#This Row],[-]],'[1]BD MES'!$A:$N,14,0)</f>
        <v>12084</v>
      </c>
      <c r="W346" s="54">
        <v>12084</v>
      </c>
      <c r="X346" s="56">
        <f>+(MaestraLP3[[#This Row],[COSTO ]]-MaestraLP3[[#This Row],[COSTO OCT AL 27-10]])/MaestraLP3[[#This Row],[COSTO OCT AL 27-10]]</f>
        <v>0</v>
      </c>
      <c r="Y346" s="57" t="str">
        <f>++IF(Q346="HASTA AGOTAR STOCK","HASTA AGOTAR STOCK",IF(MaestraLP3[[#This Row],[PRECIO OCT]]=0,"NO PARA LP",IF(MaestraLP3[[#This Row],[PRECIO OCT]]=0,"INCORPORACIÓN",IF(AA346=0,"MANTIENE",IF(AA346&lt;0,"BAJA",IF(AA346&gt;0,"ALZA",""))))))</f>
        <v>MANTIENE</v>
      </c>
      <c r="Z346" s="54">
        <v>18000</v>
      </c>
      <c r="AA346" s="40">
        <f>IF(Z346=0,"INDICAR PRECIO VTA",Z346-MaestraLP3[[#This Row],[PRECIO OCT]])</f>
        <v>0</v>
      </c>
      <c r="AB346" s="56">
        <f t="shared" si="5"/>
        <v>0.32866666666666666</v>
      </c>
      <c r="AC346" s="58">
        <f>IFERROR(MaestraLP3[[#This Row],[PRECIO]]*MaestraLP3[[#This Row],[%MG UMV]],0)</f>
        <v>5916</v>
      </c>
      <c r="AD346" s="59">
        <v>1.68</v>
      </c>
      <c r="AE346" s="54">
        <f>IFERROR(MaestraLP3[[#This Row],[MARGEN UNITARIO]]/MaestraLP3[[#This Row],[Peso Neto UMV (KG)]],0)</f>
        <v>3521.4285714285716</v>
      </c>
      <c r="AF346" s="38" t="s">
        <v>49</v>
      </c>
      <c r="AG346" s="38">
        <v>1</v>
      </c>
      <c r="AH346" s="56">
        <v>0.1</v>
      </c>
      <c r="AI346" s="56">
        <v>0.1</v>
      </c>
      <c r="AJ346" s="38"/>
      <c r="AK346" s="38" t="s">
        <v>49</v>
      </c>
    </row>
    <row r="347" spans="1:37" x14ac:dyDescent="0.35">
      <c r="A347" s="38" t="s">
        <v>525</v>
      </c>
      <c r="B347" s="38">
        <v>104539070</v>
      </c>
      <c r="C347" s="38" t="str">
        <f>+MaestraLP3[[#This Row],[CÓDIGO]]&amp;MaestraLP3[[#Headers],[-]]&amp;MaestraLP3[[#This Row],[UMV]]</f>
        <v>104539070-C06</v>
      </c>
      <c r="D347" s="45" t="str">
        <f>+MaestraLP3[[#This Row],[CÓDIGO]]&amp;MaestraLP3[[#Headers],[FS00]]</f>
        <v>104539070FS00</v>
      </c>
      <c r="E347" s="38" t="s">
        <v>38</v>
      </c>
      <c r="F347" s="38" t="s">
        <v>39</v>
      </c>
      <c r="G347" s="38" t="s">
        <v>40</v>
      </c>
      <c r="H347" s="38" t="s">
        <v>192</v>
      </c>
      <c r="I347" s="38" t="s">
        <v>553</v>
      </c>
      <c r="J347" s="44" t="s">
        <v>53</v>
      </c>
      <c r="K347" s="45" t="s">
        <v>44</v>
      </c>
      <c r="L347" s="38"/>
      <c r="M347" s="38" t="str">
        <f>VLOOKUP(MaestraLP3[[#This Row],[UMV]],VALIDACIONES!J:L,3,0)</f>
        <v>Caja 6 Unidades</v>
      </c>
      <c r="N347" s="38" t="s">
        <v>45</v>
      </c>
      <c r="O347" s="38" t="s">
        <v>72</v>
      </c>
      <c r="P347" s="54">
        <v>15732</v>
      </c>
      <c r="Q347" s="38" t="s">
        <v>47</v>
      </c>
      <c r="R347" s="54">
        <v>22339.439999999999</v>
      </c>
      <c r="S347" s="56">
        <f>IFERROR((MaestraLP3[[#This Row],[COSTO ]]/MaestraLP3[[#This Row],[COSTO OCT]]-1),0)</f>
        <v>0</v>
      </c>
      <c r="T347" s="55" t="s">
        <v>48</v>
      </c>
      <c r="U347" s="55"/>
      <c r="V347" s="54">
        <f>+VLOOKUP(MaestraLP3[[#This Row],[-]],'[1]BD MES'!$A:$N,14,0)</f>
        <v>15732</v>
      </c>
      <c r="W347" s="54">
        <v>15732</v>
      </c>
      <c r="X347" s="56">
        <f>+(MaestraLP3[[#This Row],[COSTO ]]-MaestraLP3[[#This Row],[COSTO OCT AL 27-10]])/MaestraLP3[[#This Row],[COSTO OCT AL 27-10]]</f>
        <v>0</v>
      </c>
      <c r="Y347" s="57" t="str">
        <f>++IF(Q347="HASTA AGOTAR STOCK","HASTA AGOTAR STOCK",IF(MaestraLP3[[#This Row],[PRECIO OCT]]=0,"NO PARA LP",IF(MaestraLP3[[#This Row],[PRECIO OCT]]=0,"INCORPORACIÓN",IF(AA347=0,"MANTIENE",IF(AA347&lt;0,"BAJA",IF(AA347&gt;0,"ALZA",""))))))</f>
        <v>MANTIENE</v>
      </c>
      <c r="Z347" s="54">
        <v>22339.439999999999</v>
      </c>
      <c r="AA347" s="40">
        <f>IF(Z347=0,"INDICAR PRECIO VTA",Z347-MaestraLP3[[#This Row],[PRECIO OCT]])</f>
        <v>0</v>
      </c>
      <c r="AB347" s="56">
        <f t="shared" si="5"/>
        <v>0.29577464788732388</v>
      </c>
      <c r="AC347" s="58">
        <f>IFERROR(MaestraLP3[[#This Row],[PRECIO]]*MaestraLP3[[#This Row],[%MG UMV]],0)</f>
        <v>6607.4399999999987</v>
      </c>
      <c r="AD347" s="59">
        <v>1.32</v>
      </c>
      <c r="AE347" s="54">
        <f>IFERROR(MaestraLP3[[#This Row],[MARGEN UNITARIO]]/MaestraLP3[[#This Row],[Peso Neto UMV (KG)]],0)</f>
        <v>5005.6363636363621</v>
      </c>
      <c r="AF347" s="38" t="s">
        <v>49</v>
      </c>
      <c r="AG347" s="38">
        <v>1</v>
      </c>
      <c r="AH347" s="56">
        <v>0</v>
      </c>
      <c r="AI347" s="56">
        <v>0</v>
      </c>
      <c r="AJ347" s="38"/>
      <c r="AK347" s="38" t="s">
        <v>49</v>
      </c>
    </row>
    <row r="348" spans="1:37" x14ac:dyDescent="0.35">
      <c r="A348" s="38" t="s">
        <v>525</v>
      </c>
      <c r="B348" s="38">
        <v>104539080</v>
      </c>
      <c r="C348" s="38" t="str">
        <f>+MaestraLP3[[#This Row],[CÓDIGO]]&amp;MaestraLP3[[#Headers],[-]]&amp;MaestraLP3[[#This Row],[UMV]]</f>
        <v>104539080-C06</v>
      </c>
      <c r="D348" s="45" t="str">
        <f>+MaestraLP3[[#This Row],[CÓDIGO]]&amp;MaestraLP3[[#Headers],[FS00]]</f>
        <v>104539080FS00</v>
      </c>
      <c r="E348" s="38" t="s">
        <v>38</v>
      </c>
      <c r="F348" s="38" t="s">
        <v>39</v>
      </c>
      <c r="G348" s="38" t="s">
        <v>40</v>
      </c>
      <c r="H348" s="38" t="s">
        <v>192</v>
      </c>
      <c r="I348" s="38" t="s">
        <v>554</v>
      </c>
      <c r="J348" s="44" t="s">
        <v>53</v>
      </c>
      <c r="K348" s="45" t="s">
        <v>44</v>
      </c>
      <c r="L348" s="38"/>
      <c r="M348" s="38" t="str">
        <f>VLOOKUP(MaestraLP3[[#This Row],[UMV]],VALIDACIONES!J:L,3,0)</f>
        <v>Caja 6 Unidades</v>
      </c>
      <c r="N348" s="38" t="s">
        <v>45</v>
      </c>
      <c r="O348" s="38" t="s">
        <v>72</v>
      </c>
      <c r="P348" s="54">
        <v>10722</v>
      </c>
      <c r="Q348" s="38" t="s">
        <v>47</v>
      </c>
      <c r="R348" s="54">
        <v>15225.24</v>
      </c>
      <c r="S348" s="56">
        <f>IFERROR((MaestraLP3[[#This Row],[COSTO ]]/MaestraLP3[[#This Row],[COSTO OCT]]-1),0)</f>
        <v>0</v>
      </c>
      <c r="T348" s="55" t="s">
        <v>48</v>
      </c>
      <c r="U348" s="55"/>
      <c r="V348" s="54">
        <f>+VLOOKUP(MaestraLP3[[#This Row],[-]],'[1]BD MES'!$A:$N,14,0)</f>
        <v>10722</v>
      </c>
      <c r="W348" s="54">
        <v>10722</v>
      </c>
      <c r="X348" s="56">
        <f>+(MaestraLP3[[#This Row],[COSTO ]]-MaestraLP3[[#This Row],[COSTO OCT AL 27-10]])/MaestraLP3[[#This Row],[COSTO OCT AL 27-10]]</f>
        <v>0</v>
      </c>
      <c r="Y348" s="57" t="str">
        <f>++IF(Q348="HASTA AGOTAR STOCK","HASTA AGOTAR STOCK",IF(MaestraLP3[[#This Row],[PRECIO OCT]]=0,"NO PARA LP",IF(MaestraLP3[[#This Row],[PRECIO OCT]]=0,"INCORPORACIÓN",IF(AA348=0,"MANTIENE",IF(AA348&lt;0,"BAJA",IF(AA348&gt;0,"ALZA",""))))))</f>
        <v>MANTIENE</v>
      </c>
      <c r="Z348" s="54">
        <v>15225.24</v>
      </c>
      <c r="AA348" s="40">
        <f>IF(Z348=0,"INDICAR PRECIO VTA",Z348-MaestraLP3[[#This Row],[PRECIO OCT]])</f>
        <v>0</v>
      </c>
      <c r="AB348" s="56">
        <f t="shared" si="5"/>
        <v>0.29577464788732394</v>
      </c>
      <c r="AC348" s="58">
        <f>IFERROR(MaestraLP3[[#This Row],[PRECIO]]*MaestraLP3[[#This Row],[%MG UMV]],0)</f>
        <v>4503.24</v>
      </c>
      <c r="AD348" s="59">
        <v>0.84</v>
      </c>
      <c r="AE348" s="54">
        <f>IFERROR(MaestraLP3[[#This Row],[MARGEN UNITARIO]]/MaestraLP3[[#This Row],[Peso Neto UMV (KG)]],0)</f>
        <v>5361</v>
      </c>
      <c r="AF348" s="38" t="s">
        <v>49</v>
      </c>
      <c r="AG348" s="38">
        <v>1</v>
      </c>
      <c r="AH348" s="56">
        <v>0</v>
      </c>
      <c r="AI348" s="56">
        <v>0</v>
      </c>
      <c r="AJ348" s="38"/>
      <c r="AK348" s="38" t="s">
        <v>49</v>
      </c>
    </row>
    <row r="349" spans="1:37" x14ac:dyDescent="0.35">
      <c r="A349" s="38" t="s">
        <v>525</v>
      </c>
      <c r="B349" s="38">
        <v>104538980</v>
      </c>
      <c r="C349" s="38" t="str">
        <f>+MaestraLP3[[#This Row],[CÓDIGO]]&amp;MaestraLP3[[#Headers],[-]]&amp;MaestraLP3[[#This Row],[UMV]]</f>
        <v>104538980-C06</v>
      </c>
      <c r="D349" s="45" t="str">
        <f>+MaestraLP3[[#This Row],[CÓDIGO]]&amp;MaestraLP3[[#Headers],[FS00]]</f>
        <v>104538980FS00</v>
      </c>
      <c r="E349" s="38" t="s">
        <v>38</v>
      </c>
      <c r="F349" s="38" t="s">
        <v>39</v>
      </c>
      <c r="G349" s="38" t="s">
        <v>40</v>
      </c>
      <c r="H349" s="38" t="s">
        <v>192</v>
      </c>
      <c r="I349" s="38" t="s">
        <v>555</v>
      </c>
      <c r="J349" s="44" t="s">
        <v>53</v>
      </c>
      <c r="K349" s="45" t="s">
        <v>44</v>
      </c>
      <c r="L349" s="38"/>
      <c r="M349" s="38" t="str">
        <f>VLOOKUP(MaestraLP3[[#This Row],[UMV]],VALIDACIONES!J:L,3,0)</f>
        <v>Caja 6 Unidades</v>
      </c>
      <c r="N349" s="38" t="s">
        <v>45</v>
      </c>
      <c r="O349" s="38" t="s">
        <v>72</v>
      </c>
      <c r="P349" s="54">
        <v>11934</v>
      </c>
      <c r="Q349" s="38" t="s">
        <v>47</v>
      </c>
      <c r="R349" s="54">
        <v>16946.28</v>
      </c>
      <c r="S349" s="56">
        <f>IFERROR((MaestraLP3[[#This Row],[COSTO ]]/MaestraLP3[[#This Row],[COSTO OCT]]-1),0)</f>
        <v>0</v>
      </c>
      <c r="T349" s="55" t="s">
        <v>74</v>
      </c>
      <c r="U349" s="55"/>
      <c r="V349" s="54">
        <f>+VLOOKUP(MaestraLP3[[#This Row],[-]],'[1]BD MES'!$A:$N,14,0)</f>
        <v>11934</v>
      </c>
      <c r="W349" s="54">
        <v>11934</v>
      </c>
      <c r="X349" s="56">
        <f>+(MaestraLP3[[#This Row],[COSTO ]]-MaestraLP3[[#This Row],[COSTO OCT AL 27-10]])/MaestraLP3[[#This Row],[COSTO OCT AL 27-10]]</f>
        <v>0</v>
      </c>
      <c r="Y349" s="57" t="str">
        <f>++IF(Q349="HASTA AGOTAR STOCK","HASTA AGOTAR STOCK",IF(MaestraLP3[[#This Row],[PRECIO OCT]]=0,"NO PARA LP",IF(MaestraLP3[[#This Row],[PRECIO OCT]]=0,"INCORPORACIÓN",IF(AA349=0,"MANTIENE",IF(AA349&lt;0,"BAJA",IF(AA349&gt;0,"ALZA",""))))))</f>
        <v>MANTIENE</v>
      </c>
      <c r="Z349" s="54">
        <v>16946.28</v>
      </c>
      <c r="AA349" s="40">
        <f>IF(Z349=0,"INDICAR PRECIO VTA",Z349-MaestraLP3[[#This Row],[PRECIO OCT]])</f>
        <v>0</v>
      </c>
      <c r="AB349" s="56">
        <f t="shared" si="5"/>
        <v>0.29577464788732388</v>
      </c>
      <c r="AC349" s="58">
        <f>IFERROR(MaestraLP3[[#This Row],[PRECIO]]*MaestraLP3[[#This Row],[%MG UMV]],0)</f>
        <v>5012.2799999999988</v>
      </c>
      <c r="AD349" s="59">
        <v>1.62</v>
      </c>
      <c r="AE349" s="54">
        <f>IFERROR(MaestraLP3[[#This Row],[MARGEN UNITARIO]]/MaestraLP3[[#This Row],[Peso Neto UMV (KG)]],0)</f>
        <v>3093.9999999999991</v>
      </c>
      <c r="AF349" s="38" t="s">
        <v>49</v>
      </c>
      <c r="AG349" s="38">
        <v>1</v>
      </c>
      <c r="AH349" s="56">
        <v>0</v>
      </c>
      <c r="AI349" s="56">
        <v>0</v>
      </c>
      <c r="AJ349" s="38"/>
      <c r="AK349" s="38" t="s">
        <v>49</v>
      </c>
    </row>
    <row r="350" spans="1:37" x14ac:dyDescent="0.35">
      <c r="A350" s="38" t="s">
        <v>525</v>
      </c>
      <c r="B350" s="38">
        <v>104548210</v>
      </c>
      <c r="C350" s="38" t="str">
        <f>+MaestraLP3[[#This Row],[CÓDIGO]]&amp;MaestraLP3[[#Headers],[-]]&amp;MaestraLP3[[#This Row],[UMV]]</f>
        <v>104548210-C06</v>
      </c>
      <c r="D350" s="45" t="str">
        <f>+MaestraLP3[[#This Row],[CÓDIGO]]&amp;MaestraLP3[[#Headers],[FS00]]</f>
        <v>104548210FS00</v>
      </c>
      <c r="E350" s="38" t="s">
        <v>38</v>
      </c>
      <c r="F350" s="38" t="s">
        <v>39</v>
      </c>
      <c r="G350" s="38" t="s">
        <v>40</v>
      </c>
      <c r="H350" s="38" t="s">
        <v>192</v>
      </c>
      <c r="I350" s="38" t="s">
        <v>556</v>
      </c>
      <c r="J350" s="44" t="s">
        <v>53</v>
      </c>
      <c r="K350" s="45" t="s">
        <v>53</v>
      </c>
      <c r="L350" s="38"/>
      <c r="M350" s="38" t="str">
        <f>VLOOKUP(MaestraLP3[[#This Row],[UMV]],VALIDACIONES!J:L,3,0)</f>
        <v>Caja 6 Unidades</v>
      </c>
      <c r="N350" s="38" t="s">
        <v>45</v>
      </c>
      <c r="O350" s="38" t="s">
        <v>72</v>
      </c>
      <c r="P350" s="54">
        <v>16649</v>
      </c>
      <c r="Q350" s="38" t="s">
        <v>47</v>
      </c>
      <c r="R350" s="54">
        <v>23641.579999999998</v>
      </c>
      <c r="S350" s="56">
        <f>IFERROR((MaestraLP3[[#This Row],[COSTO ]]/MaestraLP3[[#This Row],[COSTO OCT]]-1),0)</f>
        <v>0</v>
      </c>
      <c r="T350" s="55" t="s">
        <v>48</v>
      </c>
      <c r="U350" s="55"/>
      <c r="V350" s="54">
        <f>+VLOOKUP(MaestraLP3[[#This Row],[-]],'[1]BD MES'!$A:$N,14,0)</f>
        <v>16649</v>
      </c>
      <c r="W350" s="54">
        <v>16649</v>
      </c>
      <c r="X350" s="56">
        <f>+(MaestraLP3[[#This Row],[COSTO ]]-MaestraLP3[[#This Row],[COSTO OCT AL 27-10]])/MaestraLP3[[#This Row],[COSTO OCT AL 27-10]]</f>
        <v>0</v>
      </c>
      <c r="Y350" s="57" t="str">
        <f>++IF(Q350="HASTA AGOTAR STOCK","HASTA AGOTAR STOCK",IF(MaestraLP3[[#This Row],[PRECIO OCT]]=0,"NO PARA LP",IF(MaestraLP3[[#This Row],[PRECIO OCT]]=0,"INCORPORACIÓN",IF(AA350=0,"MANTIENE",IF(AA350&lt;0,"BAJA",IF(AA350&gt;0,"ALZA",""))))))</f>
        <v>MANTIENE</v>
      </c>
      <c r="Z350" s="54">
        <v>23641.579999999998</v>
      </c>
      <c r="AA350" s="40">
        <f>IF(Z350=0,"INDICAR PRECIO VTA",Z350-MaestraLP3[[#This Row],[PRECIO OCT]])</f>
        <v>0</v>
      </c>
      <c r="AB350" s="56">
        <f t="shared" si="5"/>
        <v>0.29577464788732388</v>
      </c>
      <c r="AC350" s="58">
        <f>IFERROR(MaestraLP3[[#This Row],[PRECIO]]*MaestraLP3[[#This Row],[%MG UMV]],0)</f>
        <v>6992.5799999999981</v>
      </c>
      <c r="AD350" s="59">
        <v>2.2000000000000002</v>
      </c>
      <c r="AE350" s="54">
        <f>IFERROR(MaestraLP3[[#This Row],[MARGEN UNITARIO]]/MaestraLP3[[#This Row],[Peso Neto UMV (KG)]],0)</f>
        <v>3178.4454545454532</v>
      </c>
      <c r="AF350" s="38" t="s">
        <v>49</v>
      </c>
      <c r="AG350" s="38">
        <v>1</v>
      </c>
      <c r="AH350" s="56">
        <v>0</v>
      </c>
      <c r="AI350" s="56">
        <v>0</v>
      </c>
      <c r="AJ350" s="38"/>
      <c r="AK350" s="38" t="s">
        <v>49</v>
      </c>
    </row>
    <row r="351" spans="1:37" x14ac:dyDescent="0.35">
      <c r="A351" s="38" t="s">
        <v>525</v>
      </c>
      <c r="B351" s="38">
        <v>104548300</v>
      </c>
      <c r="C351" s="38" t="str">
        <f>+MaestraLP3[[#This Row],[CÓDIGO]]&amp;MaestraLP3[[#Headers],[-]]&amp;MaestraLP3[[#This Row],[UMV]]</f>
        <v>104548300-C06</v>
      </c>
      <c r="D351" s="45" t="str">
        <f>+MaestraLP3[[#This Row],[CÓDIGO]]&amp;MaestraLP3[[#Headers],[FS00]]</f>
        <v>104548300FS00</v>
      </c>
      <c r="E351" s="38" t="s">
        <v>38</v>
      </c>
      <c r="F351" s="38" t="s">
        <v>39</v>
      </c>
      <c r="G351" s="38" t="s">
        <v>40</v>
      </c>
      <c r="H351" s="38" t="s">
        <v>192</v>
      </c>
      <c r="I351" s="38" t="s">
        <v>556</v>
      </c>
      <c r="J351" s="44" t="s">
        <v>53</v>
      </c>
      <c r="K351" s="45" t="s">
        <v>53</v>
      </c>
      <c r="L351" s="38"/>
      <c r="M351" s="38" t="str">
        <f>VLOOKUP(MaestraLP3[[#This Row],[UMV]],VALIDACIONES!J:L,3,0)</f>
        <v>Caja 6 Unidades</v>
      </c>
      <c r="N351" s="38" t="s">
        <v>45</v>
      </c>
      <c r="O351" s="38" t="s">
        <v>72</v>
      </c>
      <c r="P351" s="54">
        <v>16863</v>
      </c>
      <c r="Q351" s="38" t="s">
        <v>47</v>
      </c>
      <c r="R351" s="54">
        <v>23945.46</v>
      </c>
      <c r="S351" s="56">
        <f>IFERROR((MaestraLP3[[#This Row],[COSTO ]]/MaestraLP3[[#This Row],[COSTO OCT]]-1),0)</f>
        <v>0</v>
      </c>
      <c r="T351" s="55" t="s">
        <v>48</v>
      </c>
      <c r="U351" s="55"/>
      <c r="V351" s="54">
        <f>+VLOOKUP(MaestraLP3[[#This Row],[-]],'[1]BD MES'!$A:$N,14,0)</f>
        <v>16863</v>
      </c>
      <c r="W351" s="54">
        <v>16863</v>
      </c>
      <c r="X351" s="56">
        <f>+(MaestraLP3[[#This Row],[COSTO ]]-MaestraLP3[[#This Row],[COSTO OCT AL 27-10]])/MaestraLP3[[#This Row],[COSTO OCT AL 27-10]]</f>
        <v>0</v>
      </c>
      <c r="Y351" s="57" t="str">
        <f>++IF(Q351="HASTA AGOTAR STOCK","HASTA AGOTAR STOCK",IF(MaestraLP3[[#This Row],[PRECIO OCT]]=0,"NO PARA LP",IF(MaestraLP3[[#This Row],[PRECIO OCT]]=0,"INCORPORACIÓN",IF(AA351=0,"MANTIENE",IF(AA351&lt;0,"BAJA",IF(AA351&gt;0,"ALZA",""))))))</f>
        <v>MANTIENE</v>
      </c>
      <c r="Z351" s="54">
        <v>23945.46</v>
      </c>
      <c r="AA351" s="40">
        <f>IF(Z351=0,"INDICAR PRECIO VTA",Z351-MaestraLP3[[#This Row],[PRECIO OCT]])</f>
        <v>0</v>
      </c>
      <c r="AB351" s="56">
        <f t="shared" si="5"/>
        <v>0.29577464788732394</v>
      </c>
      <c r="AC351" s="58">
        <f>IFERROR(MaestraLP3[[#This Row],[PRECIO]]*MaestraLP3[[#This Row],[%MG UMV]],0)</f>
        <v>7082.46</v>
      </c>
      <c r="AD351" s="59">
        <v>1.59</v>
      </c>
      <c r="AE351" s="54">
        <f>IFERROR(MaestraLP3[[#This Row],[MARGEN UNITARIO]]/MaestraLP3[[#This Row],[Peso Neto UMV (KG)]],0)</f>
        <v>4454.3773584905657</v>
      </c>
      <c r="AF351" s="38" t="s">
        <v>49</v>
      </c>
      <c r="AG351" s="38">
        <v>1</v>
      </c>
      <c r="AH351" s="56">
        <v>0</v>
      </c>
      <c r="AI351" s="56">
        <v>0</v>
      </c>
      <c r="AJ351" s="38"/>
      <c r="AK351" s="38" t="s">
        <v>49</v>
      </c>
    </row>
    <row r="352" spans="1:37" x14ac:dyDescent="0.35">
      <c r="A352" s="38" t="s">
        <v>525</v>
      </c>
      <c r="B352" s="38">
        <v>104548190</v>
      </c>
      <c r="C352" s="38" t="str">
        <f>+MaestraLP3[[#This Row],[CÓDIGO]]&amp;MaestraLP3[[#Headers],[-]]&amp;MaestraLP3[[#This Row],[UMV]]</f>
        <v>104548190-C12</v>
      </c>
      <c r="D352" s="45" t="str">
        <f>+MaestraLP3[[#This Row],[CÓDIGO]]&amp;MaestraLP3[[#Headers],[FS00]]</f>
        <v>104548190FS00</v>
      </c>
      <c r="E352" s="38" t="s">
        <v>38</v>
      </c>
      <c r="F352" s="38" t="s">
        <v>39</v>
      </c>
      <c r="G352" s="38" t="s">
        <v>40</v>
      </c>
      <c r="H352" s="38" t="s">
        <v>192</v>
      </c>
      <c r="I352" s="38" t="s">
        <v>557</v>
      </c>
      <c r="J352" s="44" t="s">
        <v>43</v>
      </c>
      <c r="K352" s="45" t="s">
        <v>44</v>
      </c>
      <c r="L352" s="38"/>
      <c r="M352" s="38" t="str">
        <f>VLOOKUP(MaestraLP3[[#This Row],[UMV]],VALIDACIONES!J:L,3,0)</f>
        <v>Caja 12 Unidades</v>
      </c>
      <c r="N352" s="38" t="s">
        <v>45</v>
      </c>
      <c r="O352" s="38" t="s">
        <v>72</v>
      </c>
      <c r="P352" s="54">
        <v>8880</v>
      </c>
      <c r="Q352" s="38" t="s">
        <v>47</v>
      </c>
      <c r="R352" s="54">
        <v>12609.599999999999</v>
      </c>
      <c r="S352" s="56">
        <f>IFERROR((MaestraLP3[[#This Row],[COSTO ]]/MaestraLP3[[#This Row],[COSTO OCT]]-1),0)</f>
        <v>0</v>
      </c>
      <c r="T352" s="55" t="s">
        <v>48</v>
      </c>
      <c r="U352" s="55"/>
      <c r="V352" s="54">
        <f>+VLOOKUP(MaestraLP3[[#This Row],[-]],'[1]BD MES'!$A:$N,14,0)</f>
        <v>8880</v>
      </c>
      <c r="W352" s="54">
        <v>8880</v>
      </c>
      <c r="X352" s="56">
        <f>+(MaestraLP3[[#This Row],[COSTO ]]-MaestraLP3[[#This Row],[COSTO OCT AL 27-10]])/MaestraLP3[[#This Row],[COSTO OCT AL 27-10]]</f>
        <v>0</v>
      </c>
      <c r="Y352" s="57" t="str">
        <f>++IF(Q352="HASTA AGOTAR STOCK","HASTA AGOTAR STOCK",IF(MaestraLP3[[#This Row],[PRECIO OCT]]=0,"NO PARA LP",IF(MaestraLP3[[#This Row],[PRECIO OCT]]=0,"INCORPORACIÓN",IF(AA352=0,"MANTIENE",IF(AA352&lt;0,"BAJA",IF(AA352&gt;0,"ALZA",""))))))</f>
        <v>MANTIENE</v>
      </c>
      <c r="Z352" s="54">
        <v>12609.599999999999</v>
      </c>
      <c r="AA352" s="40">
        <f>IF(Z352=0,"INDICAR PRECIO VTA",Z352-MaestraLP3[[#This Row],[PRECIO OCT]])</f>
        <v>0</v>
      </c>
      <c r="AB352" s="56">
        <f t="shared" si="5"/>
        <v>0.29577464788732388</v>
      </c>
      <c r="AC352" s="58">
        <f>IFERROR(MaestraLP3[[#This Row],[PRECIO]]*MaestraLP3[[#This Row],[%MG UMV]],0)</f>
        <v>3729.599999999999</v>
      </c>
      <c r="AD352" s="59">
        <v>2.004</v>
      </c>
      <c r="AE352" s="54">
        <f>IFERROR(MaestraLP3[[#This Row],[MARGEN UNITARIO]]/MaestraLP3[[#This Row],[Peso Neto UMV (KG)]],0)</f>
        <v>1861.0778443113768</v>
      </c>
      <c r="AF352" s="38" t="s">
        <v>49</v>
      </c>
      <c r="AG352" s="38">
        <v>1</v>
      </c>
      <c r="AH352" s="56">
        <v>0</v>
      </c>
      <c r="AI352" s="56">
        <v>0</v>
      </c>
      <c r="AJ352" s="38"/>
      <c r="AK352" s="38" t="s">
        <v>49</v>
      </c>
    </row>
    <row r="353" spans="1:37" x14ac:dyDescent="0.35">
      <c r="A353" s="38" t="s">
        <v>525</v>
      </c>
      <c r="B353" s="38">
        <v>104548200</v>
      </c>
      <c r="C353" s="38" t="str">
        <f>+MaestraLP3[[#This Row],[CÓDIGO]]&amp;MaestraLP3[[#Headers],[-]]&amp;MaestraLP3[[#This Row],[UMV]]</f>
        <v>104548200-C12</v>
      </c>
      <c r="D353" s="45" t="str">
        <f>+MaestraLP3[[#This Row],[CÓDIGO]]&amp;MaestraLP3[[#Headers],[FS00]]</f>
        <v>104548200FS00</v>
      </c>
      <c r="E353" s="38" t="s">
        <v>38</v>
      </c>
      <c r="F353" s="38" t="s">
        <v>39</v>
      </c>
      <c r="G353" s="38" t="s">
        <v>40</v>
      </c>
      <c r="H353" s="38" t="s">
        <v>192</v>
      </c>
      <c r="I353" s="38" t="s">
        <v>557</v>
      </c>
      <c r="J353" s="44" t="s">
        <v>43</v>
      </c>
      <c r="K353" s="45" t="s">
        <v>43</v>
      </c>
      <c r="L353" s="38"/>
      <c r="M353" s="38" t="str">
        <f>VLOOKUP(MaestraLP3[[#This Row],[UMV]],VALIDACIONES!J:L,3,0)</f>
        <v>Caja 12 Unidades</v>
      </c>
      <c r="N353" s="38" t="s">
        <v>45</v>
      </c>
      <c r="O353" s="38" t="s">
        <v>72</v>
      </c>
      <c r="P353" s="54">
        <v>24629</v>
      </c>
      <c r="Q353" s="38" t="s">
        <v>47</v>
      </c>
      <c r="R353" s="54">
        <v>34973.18</v>
      </c>
      <c r="S353" s="56">
        <f>IFERROR((MaestraLP3[[#This Row],[COSTO ]]/MaestraLP3[[#This Row],[COSTO OCT]]-1),0)</f>
        <v>0</v>
      </c>
      <c r="T353" s="55" t="s">
        <v>48</v>
      </c>
      <c r="U353" s="55"/>
      <c r="V353" s="54">
        <f>+VLOOKUP(MaestraLP3[[#This Row],[-]],'[1]BD MES'!$A:$N,14,0)</f>
        <v>24629</v>
      </c>
      <c r="W353" s="54">
        <v>24629</v>
      </c>
      <c r="X353" s="56">
        <f>+(MaestraLP3[[#This Row],[COSTO ]]-MaestraLP3[[#This Row],[COSTO OCT AL 27-10]])/MaestraLP3[[#This Row],[COSTO OCT AL 27-10]]</f>
        <v>0</v>
      </c>
      <c r="Y353" s="57" t="str">
        <f>++IF(Q353="HASTA AGOTAR STOCK","HASTA AGOTAR STOCK",IF(MaestraLP3[[#This Row],[PRECIO OCT]]=0,"NO PARA LP",IF(MaestraLP3[[#This Row],[PRECIO OCT]]=0,"INCORPORACIÓN",IF(AA353=0,"MANTIENE",IF(AA353&lt;0,"BAJA",IF(AA353&gt;0,"ALZA",""))))))</f>
        <v>MANTIENE</v>
      </c>
      <c r="Z353" s="54">
        <v>34973.18</v>
      </c>
      <c r="AA353" s="40">
        <f>IF(Z353=0,"INDICAR PRECIO VTA",Z353-MaestraLP3[[#This Row],[PRECIO OCT]])</f>
        <v>0</v>
      </c>
      <c r="AB353" s="56">
        <f t="shared" si="5"/>
        <v>0.29577464788732394</v>
      </c>
      <c r="AC353" s="58">
        <f>IFERROR(MaestraLP3[[#This Row],[PRECIO]]*MaestraLP3[[#This Row],[%MG UMV]],0)</f>
        <v>10344.18</v>
      </c>
      <c r="AD353" s="59">
        <v>2.004</v>
      </c>
      <c r="AE353" s="54">
        <f>IFERROR(MaestraLP3[[#This Row],[MARGEN UNITARIO]]/MaestraLP3[[#This Row],[Peso Neto UMV (KG)]],0)</f>
        <v>5161.7664670658687</v>
      </c>
      <c r="AF353" s="38" t="s">
        <v>49</v>
      </c>
      <c r="AG353" s="38">
        <v>1</v>
      </c>
      <c r="AH353" s="56">
        <v>0</v>
      </c>
      <c r="AI353" s="56">
        <v>0</v>
      </c>
      <c r="AJ353" s="38"/>
      <c r="AK353" s="38" t="s">
        <v>49</v>
      </c>
    </row>
    <row r="354" spans="1:37" x14ac:dyDescent="0.35">
      <c r="A354" s="38" t="s">
        <v>525</v>
      </c>
      <c r="B354" s="38">
        <v>104519500</v>
      </c>
      <c r="C354" s="38" t="str">
        <f>+MaestraLP3[[#This Row],[CÓDIGO]]&amp;MaestraLP3[[#Headers],[-]]&amp;MaestraLP3[[#This Row],[UMV]]</f>
        <v>104519500-C01</v>
      </c>
      <c r="D354" s="45" t="str">
        <f>+MaestraLP3[[#This Row],[CÓDIGO]]&amp;MaestraLP3[[#Headers],[FS00]]</f>
        <v>104519500FS00</v>
      </c>
      <c r="E354" s="38" t="s">
        <v>38</v>
      </c>
      <c r="F354" s="38" t="s">
        <v>39</v>
      </c>
      <c r="G354" s="38" t="s">
        <v>40</v>
      </c>
      <c r="H354" s="38" t="s">
        <v>192</v>
      </c>
      <c r="I354" s="38" t="s">
        <v>558</v>
      </c>
      <c r="J354" s="44" t="s">
        <v>439</v>
      </c>
      <c r="K354" s="45" t="s">
        <v>44</v>
      </c>
      <c r="L354" s="38"/>
      <c r="M354" s="38" t="str">
        <f>VLOOKUP(MaestraLP3[[#This Row],[UMV]],VALIDACIONES!J:L,3,0)</f>
        <v>Caja 1 Unidad</v>
      </c>
      <c r="N354" s="38" t="s">
        <v>45</v>
      </c>
      <c r="O354" s="38" t="s">
        <v>72</v>
      </c>
      <c r="P354" s="54">
        <v>30521</v>
      </c>
      <c r="Q354" s="38" t="s">
        <v>47</v>
      </c>
      <c r="R354" s="55">
        <v>44000</v>
      </c>
      <c r="S354" s="56">
        <f>IFERROR((MaestraLP3[[#This Row],[COSTO ]]/MaestraLP3[[#This Row],[COSTO OCT]]-1),0)</f>
        <v>0</v>
      </c>
      <c r="T354" s="55" t="s">
        <v>48</v>
      </c>
      <c r="U354" s="55"/>
      <c r="V354" s="54">
        <f>+VLOOKUP(MaestraLP3[[#This Row],[-]],'[1]BD MES'!$A:$N,14,0)</f>
        <v>30521</v>
      </c>
      <c r="W354" s="54">
        <v>30521</v>
      </c>
      <c r="X354" s="56">
        <f>+(MaestraLP3[[#This Row],[COSTO ]]-MaestraLP3[[#This Row],[COSTO OCT AL 27-10]])/MaestraLP3[[#This Row],[COSTO OCT AL 27-10]]</f>
        <v>0</v>
      </c>
      <c r="Y354" s="57" t="str">
        <f>++IF(Q354="HASTA AGOTAR STOCK","HASTA AGOTAR STOCK",IF(MaestraLP3[[#This Row],[PRECIO OCT]]=0,"NO PARA LP",IF(MaestraLP3[[#This Row],[PRECIO OCT]]=0,"INCORPORACIÓN",IF(AA354=0,"MANTIENE",IF(AA354&lt;0,"BAJA",IF(AA354&gt;0,"ALZA",""))))))</f>
        <v>MANTIENE</v>
      </c>
      <c r="Z354" s="54">
        <v>44000</v>
      </c>
      <c r="AA354" s="40">
        <f>IF(Z354=0,"INDICAR PRECIO VTA",Z354-MaestraLP3[[#This Row],[PRECIO OCT]])</f>
        <v>0</v>
      </c>
      <c r="AB354" s="56">
        <f t="shared" si="5"/>
        <v>0.30634090909090911</v>
      </c>
      <c r="AC354" s="58">
        <f>IFERROR(MaestraLP3[[#This Row],[PRECIO]]*MaestraLP3[[#This Row],[%MG UMV]],0)</f>
        <v>13479</v>
      </c>
      <c r="AD354" s="59">
        <v>1</v>
      </c>
      <c r="AE354" s="54">
        <f>IFERROR(MaestraLP3[[#This Row],[MARGEN UNITARIO]]/MaestraLP3[[#This Row],[Peso Neto UMV (KG)]],0)</f>
        <v>13479</v>
      </c>
      <c r="AF354" s="38" t="s">
        <v>49</v>
      </c>
      <c r="AG354" s="38">
        <v>2</v>
      </c>
      <c r="AH354" s="56">
        <v>0.1</v>
      </c>
      <c r="AI354" s="56">
        <v>0.1</v>
      </c>
      <c r="AJ354" s="38"/>
      <c r="AK354" s="38" t="s">
        <v>49</v>
      </c>
    </row>
    <row r="355" spans="1:37" x14ac:dyDescent="0.35">
      <c r="A355" s="38" t="s">
        <v>525</v>
      </c>
      <c r="B355" s="38">
        <v>104539020</v>
      </c>
      <c r="C355" s="38" t="str">
        <f>+MaestraLP3[[#This Row],[CÓDIGO]]&amp;MaestraLP3[[#Headers],[-]]&amp;MaestraLP3[[#This Row],[UMV]]</f>
        <v>104539020-C02</v>
      </c>
      <c r="D355" s="45" t="str">
        <f>+MaestraLP3[[#This Row],[CÓDIGO]]&amp;MaestraLP3[[#Headers],[FS00]]</f>
        <v>104539020FS00</v>
      </c>
      <c r="E355" s="38" t="s">
        <v>38</v>
      </c>
      <c r="F355" s="38" t="s">
        <v>39</v>
      </c>
      <c r="G355" s="38" t="s">
        <v>40</v>
      </c>
      <c r="H355" s="38" t="s">
        <v>192</v>
      </c>
      <c r="I355" s="38" t="s">
        <v>559</v>
      </c>
      <c r="J355" s="44" t="s">
        <v>176</v>
      </c>
      <c r="K355" s="45" t="s">
        <v>44</v>
      </c>
      <c r="L355" s="38"/>
      <c r="M355" s="38" t="str">
        <f>VLOOKUP(MaestraLP3[[#This Row],[UMV]],VALIDACIONES!J:L,3,0)</f>
        <v>Caja 2 Unidades</v>
      </c>
      <c r="N355" s="38" t="s">
        <v>45</v>
      </c>
      <c r="O355" s="38" t="s">
        <v>72</v>
      </c>
      <c r="P355" s="54">
        <v>11958</v>
      </c>
      <c r="Q355" s="38" t="s">
        <v>47</v>
      </c>
      <c r="R355" s="54">
        <v>16980.36</v>
      </c>
      <c r="S355" s="56">
        <f>IFERROR((MaestraLP3[[#This Row],[COSTO ]]/MaestraLP3[[#This Row],[COSTO OCT]]-1),0)</f>
        <v>0</v>
      </c>
      <c r="T355" s="55" t="s">
        <v>74</v>
      </c>
      <c r="U355" s="55"/>
      <c r="V355" s="54">
        <f>+VLOOKUP(MaestraLP3[[#This Row],[-]],'[1]BD MES'!$A:$N,14,0)</f>
        <v>11958</v>
      </c>
      <c r="W355" s="54">
        <v>11958</v>
      </c>
      <c r="X355" s="56">
        <f>+(MaestraLP3[[#This Row],[COSTO ]]-MaestraLP3[[#This Row],[COSTO OCT AL 27-10]])/MaestraLP3[[#This Row],[COSTO OCT AL 27-10]]</f>
        <v>0</v>
      </c>
      <c r="Y355" s="57" t="str">
        <f>++IF(Q355="HASTA AGOTAR STOCK","HASTA AGOTAR STOCK",IF(MaestraLP3[[#This Row],[PRECIO OCT]]=0,"NO PARA LP",IF(MaestraLP3[[#This Row],[PRECIO OCT]]=0,"INCORPORACIÓN",IF(AA355=0,"MANTIENE",IF(AA355&lt;0,"BAJA",IF(AA355&gt;0,"ALZA",""))))))</f>
        <v>MANTIENE</v>
      </c>
      <c r="Z355" s="54">
        <v>16980.36</v>
      </c>
      <c r="AA355" s="40">
        <f>IF(Z355=0,"INDICAR PRECIO VTA",Z355-MaestraLP3[[#This Row],[PRECIO OCT]])</f>
        <v>0</v>
      </c>
      <c r="AB355" s="56">
        <f t="shared" si="5"/>
        <v>0.29577464788732399</v>
      </c>
      <c r="AC355" s="58">
        <f>IFERROR(MaestraLP3[[#This Row],[PRECIO]]*MaestraLP3[[#This Row],[%MG UMV]],0)</f>
        <v>5022.3600000000006</v>
      </c>
      <c r="AD355" s="59">
        <v>0.64</v>
      </c>
      <c r="AE355" s="54">
        <f>IFERROR(MaestraLP3[[#This Row],[MARGEN UNITARIO]]/MaestraLP3[[#This Row],[Peso Neto UMV (KG)]],0)</f>
        <v>7847.4375000000009</v>
      </c>
      <c r="AF355" s="38" t="s">
        <v>49</v>
      </c>
      <c r="AG355" s="38">
        <v>1</v>
      </c>
      <c r="AH355" s="56">
        <v>0</v>
      </c>
      <c r="AI355" s="56">
        <v>0</v>
      </c>
      <c r="AJ355" s="38"/>
      <c r="AK355" s="38" t="s">
        <v>49</v>
      </c>
    </row>
    <row r="356" spans="1:37" x14ac:dyDescent="0.35">
      <c r="A356" s="38" t="s">
        <v>525</v>
      </c>
      <c r="B356" s="38">
        <v>104538960</v>
      </c>
      <c r="C356" s="38" t="str">
        <f>+MaestraLP3[[#This Row],[CÓDIGO]]&amp;MaestraLP3[[#Headers],[-]]&amp;MaestraLP3[[#This Row],[UMV]]</f>
        <v>104538960-C06</v>
      </c>
      <c r="D356" s="45" t="str">
        <f>+MaestraLP3[[#This Row],[CÓDIGO]]&amp;MaestraLP3[[#Headers],[FS00]]</f>
        <v>104538960FS00</v>
      </c>
      <c r="E356" s="38" t="s">
        <v>38</v>
      </c>
      <c r="F356" s="38" t="s">
        <v>39</v>
      </c>
      <c r="G356" s="38" t="s">
        <v>40</v>
      </c>
      <c r="H356" s="38" t="s">
        <v>192</v>
      </c>
      <c r="I356" s="38" t="s">
        <v>560</v>
      </c>
      <c r="J356" s="44" t="s">
        <v>53</v>
      </c>
      <c r="K356" s="45" t="s">
        <v>44</v>
      </c>
      <c r="L356" s="38"/>
      <c r="M356" s="38" t="str">
        <f>VLOOKUP(MaestraLP3[[#This Row],[UMV]],VALIDACIONES!J:L,3,0)</f>
        <v>Caja 6 Unidades</v>
      </c>
      <c r="N356" s="38" t="s">
        <v>45</v>
      </c>
      <c r="O356" s="38" t="s">
        <v>72</v>
      </c>
      <c r="P356" s="54">
        <v>12408</v>
      </c>
      <c r="Q356" s="38" t="s">
        <v>47</v>
      </c>
      <c r="R356" s="54">
        <v>17619.36</v>
      </c>
      <c r="S356" s="56">
        <f>IFERROR((MaestraLP3[[#This Row],[COSTO ]]/MaestraLP3[[#This Row],[COSTO OCT]]-1),0)</f>
        <v>0</v>
      </c>
      <c r="T356" s="55" t="s">
        <v>74</v>
      </c>
      <c r="U356" s="55"/>
      <c r="V356" s="54">
        <f>+VLOOKUP(MaestraLP3[[#This Row],[-]],'[1]BD MES'!$A:$N,14,0)</f>
        <v>12408</v>
      </c>
      <c r="W356" s="54">
        <v>12408</v>
      </c>
      <c r="X356" s="56">
        <f>+(MaestraLP3[[#This Row],[COSTO ]]-MaestraLP3[[#This Row],[COSTO OCT AL 27-10]])/MaestraLP3[[#This Row],[COSTO OCT AL 27-10]]</f>
        <v>0</v>
      </c>
      <c r="Y356" s="57" t="str">
        <f>++IF(Q356="HASTA AGOTAR STOCK","HASTA AGOTAR STOCK",IF(MaestraLP3[[#This Row],[PRECIO OCT]]=0,"NO PARA LP",IF(MaestraLP3[[#This Row],[PRECIO OCT]]=0,"INCORPORACIÓN",IF(AA356=0,"MANTIENE",IF(AA356&lt;0,"BAJA",IF(AA356&gt;0,"ALZA",""))))))</f>
        <v>MANTIENE</v>
      </c>
      <c r="Z356" s="54">
        <v>17619.36</v>
      </c>
      <c r="AA356" s="40">
        <f>IF(Z356=0,"INDICAR PRECIO VTA",Z356-MaestraLP3[[#This Row],[PRECIO OCT]])</f>
        <v>0</v>
      </c>
      <c r="AB356" s="56">
        <f t="shared" si="5"/>
        <v>0.29577464788732399</v>
      </c>
      <c r="AC356" s="58">
        <f>IFERROR(MaestraLP3[[#This Row],[PRECIO]]*MaestraLP3[[#This Row],[%MG UMV]],0)</f>
        <v>5211.3600000000015</v>
      </c>
      <c r="AD356" s="59">
        <v>1.26</v>
      </c>
      <c r="AE356" s="54">
        <f>IFERROR(MaestraLP3[[#This Row],[MARGEN UNITARIO]]/MaestraLP3[[#This Row],[Peso Neto UMV (KG)]],0)</f>
        <v>4136.0000000000009</v>
      </c>
      <c r="AF356" s="38" t="s">
        <v>49</v>
      </c>
      <c r="AG356" s="38">
        <v>1</v>
      </c>
      <c r="AH356" s="56">
        <v>0</v>
      </c>
      <c r="AI356" s="56">
        <v>0</v>
      </c>
      <c r="AJ356" s="38"/>
      <c r="AK356" s="38" t="s">
        <v>49</v>
      </c>
    </row>
    <row r="357" spans="1:37" x14ac:dyDescent="0.35">
      <c r="A357" s="38" t="s">
        <v>525</v>
      </c>
      <c r="B357" s="38">
        <v>104531330</v>
      </c>
      <c r="C357" s="38" t="str">
        <f>+MaestraLP3[[#This Row],[CÓDIGO]]&amp;MaestraLP3[[#Headers],[-]]&amp;MaestraLP3[[#This Row],[UMV]]</f>
        <v>104531330-C24</v>
      </c>
      <c r="D357" s="45" t="str">
        <f>+MaestraLP3[[#This Row],[CÓDIGO]]&amp;MaestraLP3[[#Headers],[FS00]]</f>
        <v>104531330FS00</v>
      </c>
      <c r="E357" s="38" t="s">
        <v>38</v>
      </c>
      <c r="F357" s="38" t="s">
        <v>39</v>
      </c>
      <c r="G357" s="38" t="s">
        <v>40</v>
      </c>
      <c r="H357" s="38" t="s">
        <v>192</v>
      </c>
      <c r="I357" s="38" t="s">
        <v>561</v>
      </c>
      <c r="J357" s="44" t="s">
        <v>288</v>
      </c>
      <c r="K357" s="45" t="s">
        <v>288</v>
      </c>
      <c r="L357" s="38"/>
      <c r="M357" s="38" t="str">
        <f>VLOOKUP(MaestraLP3[[#This Row],[UMV]],VALIDACIONES!J:L,3,0)</f>
        <v>Caja 24 Unidades</v>
      </c>
      <c r="N357" s="38" t="s">
        <v>45</v>
      </c>
      <c r="O357" s="38" t="s">
        <v>46</v>
      </c>
      <c r="P357" s="54">
        <v>30483</v>
      </c>
      <c r="Q357" s="38" t="s">
        <v>47</v>
      </c>
      <c r="R357" s="55">
        <v>45000</v>
      </c>
      <c r="S357" s="56">
        <f>IFERROR((MaestraLP3[[#This Row],[COSTO ]]/MaestraLP3[[#This Row],[COSTO OCT]]-1),0)</f>
        <v>0</v>
      </c>
      <c r="T357" s="55" t="s">
        <v>545</v>
      </c>
      <c r="U357" s="55"/>
      <c r="V357" s="54">
        <f>+VLOOKUP(MaestraLP3[[#This Row],[-]],'[1]BD MES'!$A:$N,14,0)</f>
        <v>30483</v>
      </c>
      <c r="W357" s="54">
        <v>30483</v>
      </c>
      <c r="X357" s="56">
        <f>+(MaestraLP3[[#This Row],[COSTO ]]-MaestraLP3[[#This Row],[COSTO OCT AL 27-10]])/MaestraLP3[[#This Row],[COSTO OCT AL 27-10]]</f>
        <v>0</v>
      </c>
      <c r="Y357" s="57" t="str">
        <f>++IF(Q357="HASTA AGOTAR STOCK","HASTA AGOTAR STOCK",IF(MaestraLP3[[#This Row],[PRECIO OCT]]=0,"NO PARA LP",IF(MaestraLP3[[#This Row],[PRECIO OCT]]=0,"INCORPORACIÓN",IF(AA357=0,"MANTIENE",IF(AA357&lt;0,"BAJA",IF(AA357&gt;0,"ALZA",""))))))</f>
        <v>MANTIENE</v>
      </c>
      <c r="Z357" s="54">
        <v>45000</v>
      </c>
      <c r="AA357" s="40">
        <f>IF(Z357=0,"INDICAR PRECIO VTA",Z357-MaestraLP3[[#This Row],[PRECIO OCT]])</f>
        <v>0</v>
      </c>
      <c r="AB357" s="56">
        <f t="shared" si="5"/>
        <v>0.3226</v>
      </c>
      <c r="AC357" s="58">
        <f>IFERROR(MaestraLP3[[#This Row],[PRECIO]]*MaestraLP3[[#This Row],[%MG UMV]],0)</f>
        <v>14517</v>
      </c>
      <c r="AD357" s="59">
        <v>5.2</v>
      </c>
      <c r="AE357" s="54">
        <f>IFERROR(MaestraLP3[[#This Row],[MARGEN UNITARIO]]/MaestraLP3[[#This Row],[Peso Neto UMV (KG)]],0)</f>
        <v>2791.7307692307691</v>
      </c>
      <c r="AF357" s="38" t="s">
        <v>49</v>
      </c>
      <c r="AG357" s="38">
        <v>1</v>
      </c>
      <c r="AH357" s="56">
        <v>0.1</v>
      </c>
      <c r="AI357" s="56">
        <v>0.1</v>
      </c>
      <c r="AJ357" s="38"/>
      <c r="AK357" s="38" t="s">
        <v>49</v>
      </c>
    </row>
    <row r="358" spans="1:37" x14ac:dyDescent="0.35">
      <c r="A358" s="38" t="s">
        <v>525</v>
      </c>
      <c r="B358" s="38">
        <v>104531320</v>
      </c>
      <c r="C358" s="38" t="str">
        <f>+MaestraLP3[[#This Row],[CÓDIGO]]&amp;MaestraLP3[[#Headers],[-]]&amp;MaestraLP3[[#This Row],[UMV]]</f>
        <v>104531320-C24</v>
      </c>
      <c r="D358" s="45" t="str">
        <f>+MaestraLP3[[#This Row],[CÓDIGO]]&amp;MaestraLP3[[#Headers],[FS00]]</f>
        <v>104531320FS00</v>
      </c>
      <c r="E358" s="38" t="s">
        <v>38</v>
      </c>
      <c r="F358" s="38" t="s">
        <v>39</v>
      </c>
      <c r="G358" s="38" t="s">
        <v>40</v>
      </c>
      <c r="H358" s="38" t="s">
        <v>192</v>
      </c>
      <c r="I358" s="38" t="s">
        <v>562</v>
      </c>
      <c r="J358" s="44" t="s">
        <v>288</v>
      </c>
      <c r="K358" s="45" t="s">
        <v>288</v>
      </c>
      <c r="L358" s="38"/>
      <c r="M358" s="38" t="str">
        <f>VLOOKUP(MaestraLP3[[#This Row],[UMV]],VALIDACIONES!J:L,3,0)</f>
        <v>Caja 24 Unidades</v>
      </c>
      <c r="N358" s="38" t="s">
        <v>45</v>
      </c>
      <c r="O358" s="38" t="s">
        <v>46</v>
      </c>
      <c r="P358" s="54">
        <v>34296</v>
      </c>
      <c r="Q358" s="38" t="s">
        <v>47</v>
      </c>
      <c r="R358" s="55">
        <v>52000</v>
      </c>
      <c r="S358" s="56">
        <f>IFERROR((MaestraLP3[[#This Row],[COSTO ]]/MaestraLP3[[#This Row],[COSTO OCT]]-1),0)</f>
        <v>0</v>
      </c>
      <c r="T358" s="55" t="s">
        <v>545</v>
      </c>
      <c r="U358" s="55"/>
      <c r="V358" s="54">
        <f>+VLOOKUP(MaestraLP3[[#This Row],[-]],'[1]BD MES'!$A:$N,14,0)</f>
        <v>34296</v>
      </c>
      <c r="W358" s="54">
        <v>34296</v>
      </c>
      <c r="X358" s="56">
        <f>+(MaestraLP3[[#This Row],[COSTO ]]-MaestraLP3[[#This Row],[COSTO OCT AL 27-10]])/MaestraLP3[[#This Row],[COSTO OCT AL 27-10]]</f>
        <v>0</v>
      </c>
      <c r="Y358" s="57" t="str">
        <f>++IF(Q358="HASTA AGOTAR STOCK","HASTA AGOTAR STOCK",IF(MaestraLP3[[#This Row],[PRECIO OCT]]=0,"NO PARA LP",IF(MaestraLP3[[#This Row],[PRECIO OCT]]=0,"INCORPORACIÓN",IF(AA358=0,"MANTIENE",IF(AA358&lt;0,"BAJA",IF(AA358&gt;0,"ALZA",""))))))</f>
        <v>MANTIENE</v>
      </c>
      <c r="Z358" s="54">
        <v>52000</v>
      </c>
      <c r="AA358" s="40">
        <f>IF(Z358=0,"INDICAR PRECIO VTA",Z358-MaestraLP3[[#This Row],[PRECIO OCT]])</f>
        <v>0</v>
      </c>
      <c r="AB358" s="56">
        <f t="shared" si="5"/>
        <v>0.34046153846153848</v>
      </c>
      <c r="AC358" s="58">
        <f>IFERROR(MaestraLP3[[#This Row],[PRECIO]]*MaestraLP3[[#This Row],[%MG UMV]],0)</f>
        <v>17704</v>
      </c>
      <c r="AD358" s="59">
        <v>6.7</v>
      </c>
      <c r="AE358" s="54">
        <f>IFERROR(MaestraLP3[[#This Row],[MARGEN UNITARIO]]/MaestraLP3[[#This Row],[Peso Neto UMV (KG)]],0)</f>
        <v>2642.3880597014927</v>
      </c>
      <c r="AF358" s="38" t="s">
        <v>49</v>
      </c>
      <c r="AG358" s="38">
        <v>1</v>
      </c>
      <c r="AH358" s="56">
        <v>0.1</v>
      </c>
      <c r="AI358" s="56">
        <v>0.1</v>
      </c>
      <c r="AJ358" s="38"/>
      <c r="AK358" s="38" t="s">
        <v>49</v>
      </c>
    </row>
    <row r="359" spans="1:37" x14ac:dyDescent="0.35">
      <c r="A359" s="38" t="s">
        <v>525</v>
      </c>
      <c r="B359" s="38">
        <v>105201570</v>
      </c>
      <c r="C359" s="38" t="str">
        <f>+MaestraLP3[[#This Row],[CÓDIGO]]&amp;MaestraLP3[[#Headers],[-]]&amp;MaestraLP3[[#This Row],[UMV]]</f>
        <v>105201570-C06</v>
      </c>
      <c r="D359" s="45" t="str">
        <f>+MaestraLP3[[#This Row],[CÓDIGO]]&amp;MaestraLP3[[#Headers],[FS00]]</f>
        <v>105201570FS00</v>
      </c>
      <c r="E359" s="38" t="s">
        <v>38</v>
      </c>
      <c r="F359" s="38" t="s">
        <v>39</v>
      </c>
      <c r="G359" s="38" t="s">
        <v>40</v>
      </c>
      <c r="H359" s="38" t="s">
        <v>192</v>
      </c>
      <c r="I359" s="38" t="s">
        <v>563</v>
      </c>
      <c r="J359" s="44" t="s">
        <v>53</v>
      </c>
      <c r="K359" s="45" t="s">
        <v>44</v>
      </c>
      <c r="L359" s="38"/>
      <c r="M359" s="38" t="str">
        <f>VLOOKUP(MaestraLP3[[#This Row],[UMV]],VALIDACIONES!J:L,3,0)</f>
        <v>Caja 6 Unidades</v>
      </c>
      <c r="N359" s="38" t="s">
        <v>45</v>
      </c>
      <c r="O359" s="38" t="s">
        <v>72</v>
      </c>
      <c r="P359" s="54">
        <v>11161.619999999999</v>
      </c>
      <c r="Q359" s="38" t="s">
        <v>47</v>
      </c>
      <c r="R359" s="55">
        <v>16000</v>
      </c>
      <c r="S359" s="56">
        <f>IFERROR((MaestraLP3[[#This Row],[COSTO ]]/MaestraLP3[[#This Row],[COSTO OCT]]-1),0)</f>
        <v>0</v>
      </c>
      <c r="T359" s="55" t="s">
        <v>48</v>
      </c>
      <c r="U359" s="55"/>
      <c r="V359" s="54">
        <f>+VLOOKUP(MaestraLP3[[#This Row],[-]],'[1]BD MES'!$A:$N,14,0)</f>
        <v>11161.619999999999</v>
      </c>
      <c r="W359" s="54">
        <v>11161.619999999999</v>
      </c>
      <c r="X359" s="56">
        <f>+(MaestraLP3[[#This Row],[COSTO ]]-MaestraLP3[[#This Row],[COSTO OCT AL 27-10]])/MaestraLP3[[#This Row],[COSTO OCT AL 27-10]]</f>
        <v>0</v>
      </c>
      <c r="Y359" s="57" t="str">
        <f>++IF(Q359="HASTA AGOTAR STOCK","HASTA AGOTAR STOCK",IF(MaestraLP3[[#This Row],[PRECIO OCT]]=0,"NO PARA LP",IF(MaestraLP3[[#This Row],[PRECIO OCT]]=0,"INCORPORACIÓN",IF(AA359=0,"MANTIENE",IF(AA359&lt;0,"BAJA",IF(AA359&gt;0,"ALZA",""))))))</f>
        <v>MANTIENE</v>
      </c>
      <c r="Z359" s="54">
        <v>16000</v>
      </c>
      <c r="AA359" s="40">
        <f>IF(Z359=0,"INDICAR PRECIO VTA",Z359-MaestraLP3[[#This Row],[PRECIO OCT]])</f>
        <v>0</v>
      </c>
      <c r="AB359" s="56">
        <f t="shared" si="5"/>
        <v>0.30239875000000005</v>
      </c>
      <c r="AC359" s="58">
        <f>IFERROR(MaestraLP3[[#This Row],[PRECIO]]*MaestraLP3[[#This Row],[%MG UMV]],0)</f>
        <v>4838.380000000001</v>
      </c>
      <c r="AD359" s="59">
        <v>1.8</v>
      </c>
      <c r="AE359" s="54">
        <f>IFERROR(MaestraLP3[[#This Row],[MARGEN UNITARIO]]/MaestraLP3[[#This Row],[Peso Neto UMV (KG)]],0)</f>
        <v>2687.9888888888895</v>
      </c>
      <c r="AF359" s="38" t="s">
        <v>49</v>
      </c>
      <c r="AG359" s="38">
        <v>1</v>
      </c>
      <c r="AH359" s="56">
        <v>0.1</v>
      </c>
      <c r="AI359" s="56">
        <v>0.1</v>
      </c>
      <c r="AJ359" s="38"/>
      <c r="AK359" s="38" t="s">
        <v>49</v>
      </c>
    </row>
    <row r="360" spans="1:37" x14ac:dyDescent="0.35">
      <c r="A360" s="38" t="s">
        <v>525</v>
      </c>
      <c r="B360" s="38">
        <v>104510290</v>
      </c>
      <c r="C360" s="38" t="str">
        <f>+MaestraLP3[[#This Row],[CÓDIGO]]&amp;MaestraLP3[[#Headers],[-]]&amp;MaestraLP3[[#This Row],[UMV]]</f>
        <v>104510290-C06</v>
      </c>
      <c r="D360" s="45" t="str">
        <f>+MaestraLP3[[#This Row],[CÓDIGO]]&amp;MaestraLP3[[#Headers],[FS00]]</f>
        <v>104510290FS00</v>
      </c>
      <c r="E360" s="38" t="s">
        <v>38</v>
      </c>
      <c r="F360" s="38" t="s">
        <v>39</v>
      </c>
      <c r="G360" s="38" t="s">
        <v>40</v>
      </c>
      <c r="H360" s="38" t="s">
        <v>192</v>
      </c>
      <c r="I360" s="38" t="s">
        <v>564</v>
      </c>
      <c r="J360" s="44" t="s">
        <v>53</v>
      </c>
      <c r="K360" s="45" t="s">
        <v>44</v>
      </c>
      <c r="L360" s="38"/>
      <c r="M360" s="38" t="str">
        <f>VLOOKUP(MaestraLP3[[#This Row],[UMV]],VALIDACIONES!J:L,3,0)</f>
        <v>Caja 6 Unidades</v>
      </c>
      <c r="N360" s="38" t="s">
        <v>45</v>
      </c>
      <c r="O360" s="38" t="s">
        <v>72</v>
      </c>
      <c r="P360" s="54">
        <v>8101.8799999999992</v>
      </c>
      <c r="Q360" s="38" t="s">
        <v>47</v>
      </c>
      <c r="R360" s="55">
        <v>12000</v>
      </c>
      <c r="S360" s="56">
        <f>IFERROR((MaestraLP3[[#This Row],[COSTO ]]/MaestraLP3[[#This Row],[COSTO OCT]]-1),0)</f>
        <v>0</v>
      </c>
      <c r="T360" s="55" t="s">
        <v>48</v>
      </c>
      <c r="U360" s="55"/>
      <c r="V360" s="54">
        <f>+VLOOKUP(MaestraLP3[[#This Row],[-]],'[1]BD MES'!$A:$N,14,0)</f>
        <v>8101.8799999999992</v>
      </c>
      <c r="W360" s="54">
        <v>8101.8799999999992</v>
      </c>
      <c r="X360" s="56">
        <f>+(MaestraLP3[[#This Row],[COSTO ]]-MaestraLP3[[#This Row],[COSTO OCT AL 27-10]])/MaestraLP3[[#This Row],[COSTO OCT AL 27-10]]</f>
        <v>0</v>
      </c>
      <c r="Y360" s="57" t="str">
        <f>++IF(Q360="HASTA AGOTAR STOCK","HASTA AGOTAR STOCK",IF(MaestraLP3[[#This Row],[PRECIO OCT]]=0,"NO PARA LP",IF(MaestraLP3[[#This Row],[PRECIO OCT]]=0,"INCORPORACIÓN",IF(AA360=0,"MANTIENE",IF(AA360&lt;0,"BAJA",IF(AA360&gt;0,"ALZA",""))))))</f>
        <v>MANTIENE</v>
      </c>
      <c r="Z360" s="54">
        <v>12000</v>
      </c>
      <c r="AA360" s="40">
        <f>IF(Z360=0,"INDICAR PRECIO VTA",Z360-MaestraLP3[[#This Row],[PRECIO OCT]])</f>
        <v>0</v>
      </c>
      <c r="AB360" s="56">
        <f t="shared" si="5"/>
        <v>0.32484333333333337</v>
      </c>
      <c r="AC360" s="58">
        <f>IFERROR(MaestraLP3[[#This Row],[PRECIO]]*MaestraLP3[[#This Row],[%MG UMV]],0)</f>
        <v>3898.1200000000003</v>
      </c>
      <c r="AD360" s="59">
        <v>1.302</v>
      </c>
      <c r="AE360" s="54">
        <f>IFERROR(MaestraLP3[[#This Row],[MARGEN UNITARIO]]/MaestraLP3[[#This Row],[Peso Neto UMV (KG)]],0)</f>
        <v>2993.9477726574501</v>
      </c>
      <c r="AF360" s="38" t="s">
        <v>49</v>
      </c>
      <c r="AG360" s="38">
        <v>1</v>
      </c>
      <c r="AH360" s="56">
        <v>0.1</v>
      </c>
      <c r="AI360" s="56">
        <v>0.1</v>
      </c>
      <c r="AJ360" s="38"/>
      <c r="AK360" s="38" t="s">
        <v>49</v>
      </c>
    </row>
    <row r="361" spans="1:37" x14ac:dyDescent="0.35">
      <c r="A361" s="38" t="s">
        <v>525</v>
      </c>
      <c r="B361" s="38">
        <v>104545020</v>
      </c>
      <c r="C361" s="38" t="str">
        <f>+MaestraLP3[[#This Row],[CÓDIGO]]&amp;MaestraLP3[[#Headers],[-]]&amp;MaestraLP3[[#This Row],[UMV]]</f>
        <v>104545020-C06</v>
      </c>
      <c r="D361" s="45" t="str">
        <f>+MaestraLP3[[#This Row],[CÓDIGO]]&amp;MaestraLP3[[#Headers],[FS00]]</f>
        <v>104545020FS00</v>
      </c>
      <c r="E361" s="38" t="s">
        <v>38</v>
      </c>
      <c r="F361" s="38" t="s">
        <v>39</v>
      </c>
      <c r="G361" s="38" t="s">
        <v>40</v>
      </c>
      <c r="H361" s="38" t="s">
        <v>192</v>
      </c>
      <c r="I361" s="38" t="s">
        <v>565</v>
      </c>
      <c r="J361" s="44" t="s">
        <v>53</v>
      </c>
      <c r="K361" s="45" t="s">
        <v>44</v>
      </c>
      <c r="L361" s="38"/>
      <c r="M361" s="38" t="str">
        <f>VLOOKUP(MaestraLP3[[#This Row],[UMV]],VALIDACIONES!J:L,3,0)</f>
        <v>Caja 6 Unidades</v>
      </c>
      <c r="N361" s="38" t="s">
        <v>45</v>
      </c>
      <c r="O361" s="38" t="s">
        <v>72</v>
      </c>
      <c r="P361" s="54">
        <v>11664</v>
      </c>
      <c r="Q361" s="38" t="s">
        <v>47</v>
      </c>
      <c r="R361" s="55">
        <v>17000</v>
      </c>
      <c r="S361" s="56">
        <f>IFERROR((MaestraLP3[[#This Row],[COSTO ]]/MaestraLP3[[#This Row],[COSTO OCT]]-1),0)</f>
        <v>0</v>
      </c>
      <c r="T361" s="55" t="s">
        <v>48</v>
      </c>
      <c r="U361" s="55"/>
      <c r="V361" s="54">
        <f>+VLOOKUP(MaestraLP3[[#This Row],[-]],'[1]BD MES'!$A:$N,14,0)</f>
        <v>11664</v>
      </c>
      <c r="W361" s="54">
        <v>11664</v>
      </c>
      <c r="X361" s="56">
        <f>+(MaestraLP3[[#This Row],[COSTO ]]-MaestraLP3[[#This Row],[COSTO OCT AL 27-10]])/MaestraLP3[[#This Row],[COSTO OCT AL 27-10]]</f>
        <v>0</v>
      </c>
      <c r="Y361" s="57" t="str">
        <f>++IF(Q361="HASTA AGOTAR STOCK","HASTA AGOTAR STOCK",IF(MaestraLP3[[#This Row],[PRECIO OCT]]=0,"NO PARA LP",IF(MaestraLP3[[#This Row],[PRECIO OCT]]=0,"INCORPORACIÓN",IF(AA361=0,"MANTIENE",IF(AA361&lt;0,"BAJA",IF(AA361&gt;0,"ALZA",""))))))</f>
        <v>MANTIENE</v>
      </c>
      <c r="Z361" s="54">
        <v>17000</v>
      </c>
      <c r="AA361" s="40">
        <f>IF(Z361=0,"INDICAR PRECIO VTA",Z361-MaestraLP3[[#This Row],[PRECIO OCT]])</f>
        <v>0</v>
      </c>
      <c r="AB361" s="56">
        <f t="shared" si="5"/>
        <v>0.31388235294117645</v>
      </c>
      <c r="AC361" s="58">
        <f>IFERROR(MaestraLP3[[#This Row],[PRECIO]]*MaestraLP3[[#This Row],[%MG UMV]],0)</f>
        <v>5336</v>
      </c>
      <c r="AD361" s="59">
        <v>1.32</v>
      </c>
      <c r="AE361" s="54">
        <f>IFERROR(MaestraLP3[[#This Row],[MARGEN UNITARIO]]/MaestraLP3[[#This Row],[Peso Neto UMV (KG)]],0)</f>
        <v>4042.424242424242</v>
      </c>
      <c r="AF361" s="38" t="s">
        <v>49</v>
      </c>
      <c r="AG361" s="38">
        <v>1</v>
      </c>
      <c r="AH361" s="56">
        <v>0.1</v>
      </c>
      <c r="AI361" s="56">
        <v>0.1</v>
      </c>
      <c r="AJ361" s="38"/>
      <c r="AK361" s="38" t="s">
        <v>49</v>
      </c>
    </row>
    <row r="362" spans="1:37" x14ac:dyDescent="0.35">
      <c r="A362" s="38" t="s">
        <v>525</v>
      </c>
      <c r="B362" s="38">
        <v>104531340</v>
      </c>
      <c r="C362" s="38" t="str">
        <f>+MaestraLP3[[#This Row],[CÓDIGO]]&amp;MaestraLP3[[#Headers],[-]]&amp;MaestraLP3[[#This Row],[UMV]]</f>
        <v>104531340-C24</v>
      </c>
      <c r="D362" s="45" t="str">
        <f>+MaestraLP3[[#This Row],[CÓDIGO]]&amp;MaestraLP3[[#Headers],[FS00]]</f>
        <v>104531340FS00</v>
      </c>
      <c r="E362" s="38" t="s">
        <v>38</v>
      </c>
      <c r="F362" s="38" t="s">
        <v>39</v>
      </c>
      <c r="G362" s="38" t="s">
        <v>40</v>
      </c>
      <c r="H362" s="38" t="s">
        <v>192</v>
      </c>
      <c r="I362" s="38" t="s">
        <v>566</v>
      </c>
      <c r="J362" s="44" t="s">
        <v>288</v>
      </c>
      <c r="K362" s="45" t="s">
        <v>288</v>
      </c>
      <c r="L362" s="38"/>
      <c r="M362" s="38" t="str">
        <f>VLOOKUP(MaestraLP3[[#This Row],[UMV]],VALIDACIONES!J:L,3,0)</f>
        <v>Caja 24 Unidades</v>
      </c>
      <c r="N362" s="38" t="s">
        <v>45</v>
      </c>
      <c r="O362" s="38" t="s">
        <v>46</v>
      </c>
      <c r="P362" s="54">
        <v>29760</v>
      </c>
      <c r="Q362" s="38" t="s">
        <v>47</v>
      </c>
      <c r="R362" s="55">
        <v>43000</v>
      </c>
      <c r="S362" s="56">
        <f>IFERROR((MaestraLP3[[#This Row],[COSTO ]]/MaestraLP3[[#This Row],[COSTO OCT]]-1),0)</f>
        <v>0</v>
      </c>
      <c r="T362" s="55" t="s">
        <v>545</v>
      </c>
      <c r="U362" s="55"/>
      <c r="V362" s="54">
        <f>+VLOOKUP(MaestraLP3[[#This Row],[-]],'[1]BD MES'!$A:$N,14,0)</f>
        <v>29760</v>
      </c>
      <c r="W362" s="54">
        <v>29760</v>
      </c>
      <c r="X362" s="56">
        <f>+(MaestraLP3[[#This Row],[COSTO ]]-MaestraLP3[[#This Row],[COSTO OCT AL 27-10]])/MaestraLP3[[#This Row],[COSTO OCT AL 27-10]]</f>
        <v>0</v>
      </c>
      <c r="Y362" s="57" t="str">
        <f>++IF(Q362="HASTA AGOTAR STOCK","HASTA AGOTAR STOCK",IF(MaestraLP3[[#This Row],[PRECIO OCT]]=0,"NO PARA LP",IF(MaestraLP3[[#This Row],[PRECIO OCT]]=0,"INCORPORACIÓN",IF(AA362=0,"MANTIENE",IF(AA362&lt;0,"BAJA",IF(AA362&gt;0,"ALZA",""))))))</f>
        <v>MANTIENE</v>
      </c>
      <c r="Z362" s="54">
        <v>43000</v>
      </c>
      <c r="AA362" s="40">
        <f>IF(Z362=0,"INDICAR PRECIO VTA",Z362-MaestraLP3[[#This Row],[PRECIO OCT]])</f>
        <v>0</v>
      </c>
      <c r="AB362" s="56">
        <f t="shared" si="5"/>
        <v>0.30790697674418605</v>
      </c>
      <c r="AC362" s="58">
        <f>IFERROR(MaestraLP3[[#This Row],[PRECIO]]*MaestraLP3[[#This Row],[%MG UMV]],0)</f>
        <v>13240</v>
      </c>
      <c r="AD362" s="59">
        <v>3.2</v>
      </c>
      <c r="AE362" s="54">
        <f>IFERROR(MaestraLP3[[#This Row],[MARGEN UNITARIO]]/MaestraLP3[[#This Row],[Peso Neto UMV (KG)]],0)</f>
        <v>4137.5</v>
      </c>
      <c r="AF362" s="38" t="s">
        <v>49</v>
      </c>
      <c r="AG362" s="38">
        <v>1</v>
      </c>
      <c r="AH362" s="56">
        <v>0.1</v>
      </c>
      <c r="AI362" s="56">
        <v>0.1</v>
      </c>
      <c r="AJ362" s="38"/>
      <c r="AK362" s="38" t="s">
        <v>49</v>
      </c>
    </row>
    <row r="363" spans="1:37" x14ac:dyDescent="0.35">
      <c r="A363" s="38" t="s">
        <v>525</v>
      </c>
      <c r="B363" s="38">
        <v>104510260</v>
      </c>
      <c r="C363" s="38" t="str">
        <f>+MaestraLP3[[#This Row],[CÓDIGO]]&amp;MaestraLP3[[#Headers],[-]]&amp;MaestraLP3[[#This Row],[UMV]]</f>
        <v>104510260-C12</v>
      </c>
      <c r="D363" s="45" t="str">
        <f>+MaestraLP3[[#This Row],[CÓDIGO]]&amp;MaestraLP3[[#Headers],[FS00]]</f>
        <v>104510260FS00</v>
      </c>
      <c r="E363" s="38" t="s">
        <v>38</v>
      </c>
      <c r="F363" s="38" t="s">
        <v>39</v>
      </c>
      <c r="G363" s="38" t="s">
        <v>40</v>
      </c>
      <c r="H363" s="38" t="s">
        <v>192</v>
      </c>
      <c r="I363" s="38" t="s">
        <v>567</v>
      </c>
      <c r="J363" s="44" t="s">
        <v>43</v>
      </c>
      <c r="K363" s="45" t="s">
        <v>44</v>
      </c>
      <c r="L363" s="38"/>
      <c r="M363" s="38" t="str">
        <f>VLOOKUP(MaestraLP3[[#This Row],[UMV]],VALIDACIONES!J:L,3,0)</f>
        <v>Caja 12 Unidades</v>
      </c>
      <c r="N363" s="38" t="s">
        <v>45</v>
      </c>
      <c r="O363" s="38" t="s">
        <v>72</v>
      </c>
      <c r="P363" s="54">
        <v>11997.38</v>
      </c>
      <c r="Q363" s="38" t="s">
        <v>47</v>
      </c>
      <c r="R363" s="55">
        <v>18500</v>
      </c>
      <c r="S363" s="56">
        <f>IFERROR((MaestraLP3[[#This Row],[COSTO ]]/MaestraLP3[[#This Row],[COSTO OCT]]-1),0)</f>
        <v>0</v>
      </c>
      <c r="T363" s="55" t="s">
        <v>48</v>
      </c>
      <c r="U363" s="55"/>
      <c r="V363" s="54">
        <f>+VLOOKUP(MaestraLP3[[#This Row],[-]],'[1]BD MES'!$A:$N,14,0)</f>
        <v>11997.38</v>
      </c>
      <c r="W363" s="54">
        <v>11997.38</v>
      </c>
      <c r="X363" s="56">
        <f>+(MaestraLP3[[#This Row],[COSTO ]]-MaestraLP3[[#This Row],[COSTO OCT AL 27-10]])/MaestraLP3[[#This Row],[COSTO OCT AL 27-10]]</f>
        <v>0</v>
      </c>
      <c r="Y363" s="57" t="str">
        <f>++IF(Q363="HASTA AGOTAR STOCK","HASTA AGOTAR STOCK",IF(MaestraLP3[[#This Row],[PRECIO OCT]]=0,"NO PARA LP",IF(MaestraLP3[[#This Row],[PRECIO OCT]]=0,"INCORPORACIÓN",IF(AA363=0,"MANTIENE",IF(AA363&lt;0,"BAJA",IF(AA363&gt;0,"ALZA",""))))))</f>
        <v>MANTIENE</v>
      </c>
      <c r="Z363" s="54">
        <v>18500</v>
      </c>
      <c r="AA363" s="40">
        <f>IF(Z363=0,"INDICAR PRECIO VTA",Z363-MaestraLP3[[#This Row],[PRECIO OCT]])</f>
        <v>0</v>
      </c>
      <c r="AB363" s="56">
        <f t="shared" si="5"/>
        <v>0.35149297297297299</v>
      </c>
      <c r="AC363" s="58">
        <f>IFERROR(MaestraLP3[[#This Row],[PRECIO]]*MaestraLP3[[#This Row],[%MG UMV]],0)</f>
        <v>6502.6200000000008</v>
      </c>
      <c r="AD363" s="59">
        <v>1.5960000000000001</v>
      </c>
      <c r="AE363" s="54">
        <f>IFERROR(MaestraLP3[[#This Row],[MARGEN UNITARIO]]/MaestraLP3[[#This Row],[Peso Neto UMV (KG)]],0)</f>
        <v>4074.323308270677</v>
      </c>
      <c r="AF363" s="38" t="s">
        <v>49</v>
      </c>
      <c r="AG363" s="38">
        <v>1</v>
      </c>
      <c r="AH363" s="56">
        <v>0.1</v>
      </c>
      <c r="AI363" s="56">
        <v>0.1</v>
      </c>
      <c r="AJ363" s="38"/>
      <c r="AK363" s="38" t="s">
        <v>49</v>
      </c>
    </row>
    <row r="364" spans="1:37" x14ac:dyDescent="0.35">
      <c r="A364" s="38" t="s">
        <v>525</v>
      </c>
      <c r="B364" s="38">
        <v>104543990</v>
      </c>
      <c r="C364" s="38" t="str">
        <f>+MaestraLP3[[#This Row],[CÓDIGO]]&amp;MaestraLP3[[#Headers],[-]]&amp;MaestraLP3[[#This Row],[UMV]]</f>
        <v>104543990-C12</v>
      </c>
      <c r="D364" s="45" t="str">
        <f>+MaestraLP3[[#This Row],[CÓDIGO]]&amp;MaestraLP3[[#Headers],[FS00]]</f>
        <v>104543990FS00</v>
      </c>
      <c r="E364" s="38" t="s">
        <v>38</v>
      </c>
      <c r="F364" s="38" t="s">
        <v>39</v>
      </c>
      <c r="G364" s="38" t="s">
        <v>40</v>
      </c>
      <c r="H364" s="38" t="s">
        <v>192</v>
      </c>
      <c r="I364" s="38" t="s">
        <v>568</v>
      </c>
      <c r="J364" s="44" t="s">
        <v>43</v>
      </c>
      <c r="K364" s="45" t="s">
        <v>44</v>
      </c>
      <c r="L364" s="38"/>
      <c r="M364" s="38" t="str">
        <f>VLOOKUP(MaestraLP3[[#This Row],[UMV]],VALIDACIONES!J:L,3,0)</f>
        <v>Caja 12 Unidades</v>
      </c>
      <c r="N364" s="38" t="s">
        <v>45</v>
      </c>
      <c r="O364" s="38" t="s">
        <v>72</v>
      </c>
      <c r="P364" s="54">
        <v>18276</v>
      </c>
      <c r="Q364" s="38" t="s">
        <v>47</v>
      </c>
      <c r="R364" s="55">
        <v>26000</v>
      </c>
      <c r="S364" s="56">
        <f>IFERROR((MaestraLP3[[#This Row],[COSTO ]]/MaestraLP3[[#This Row],[COSTO OCT]]-1),0)</f>
        <v>0</v>
      </c>
      <c r="T364" s="55" t="s">
        <v>48</v>
      </c>
      <c r="U364" s="55"/>
      <c r="V364" s="54">
        <f>+VLOOKUP(MaestraLP3[[#This Row],[-]],'[1]BD MES'!$A:$N,14,0)</f>
        <v>18276</v>
      </c>
      <c r="W364" s="54">
        <v>18276</v>
      </c>
      <c r="X364" s="56">
        <f>+(MaestraLP3[[#This Row],[COSTO ]]-MaestraLP3[[#This Row],[COSTO OCT AL 27-10]])/MaestraLP3[[#This Row],[COSTO OCT AL 27-10]]</f>
        <v>0</v>
      </c>
      <c r="Y364" s="57" t="str">
        <f>++IF(Q364="HASTA AGOTAR STOCK","HASTA AGOTAR STOCK",IF(MaestraLP3[[#This Row],[PRECIO OCT]]=0,"NO PARA LP",IF(MaestraLP3[[#This Row],[PRECIO OCT]]=0,"INCORPORACIÓN",IF(AA364=0,"MANTIENE",IF(AA364&lt;0,"BAJA",IF(AA364&gt;0,"ALZA",""))))))</f>
        <v>MANTIENE</v>
      </c>
      <c r="Z364" s="54">
        <v>26000</v>
      </c>
      <c r="AA364" s="40">
        <f>IF(Z364=0,"INDICAR PRECIO VTA",Z364-MaestraLP3[[#This Row],[PRECIO OCT]])</f>
        <v>0</v>
      </c>
      <c r="AB364" s="56">
        <f t="shared" si="5"/>
        <v>0.29707692307692307</v>
      </c>
      <c r="AC364" s="58">
        <f>IFERROR(MaestraLP3[[#This Row],[PRECIO]]*MaestraLP3[[#This Row],[%MG UMV]],0)</f>
        <v>7724</v>
      </c>
      <c r="AD364" s="59">
        <v>1.56</v>
      </c>
      <c r="AE364" s="54">
        <f>IFERROR(MaestraLP3[[#This Row],[MARGEN UNITARIO]]/MaestraLP3[[#This Row],[Peso Neto UMV (KG)]],0)</f>
        <v>4951.2820512820508</v>
      </c>
      <c r="AF364" s="38" t="s">
        <v>49</v>
      </c>
      <c r="AG364" s="38">
        <v>1</v>
      </c>
      <c r="AH364" s="56">
        <v>0.1</v>
      </c>
      <c r="AI364" s="56">
        <v>0.1</v>
      </c>
      <c r="AJ364" s="38"/>
      <c r="AK364" s="38" t="s">
        <v>49</v>
      </c>
    </row>
    <row r="365" spans="1:37" x14ac:dyDescent="0.35">
      <c r="A365" s="38" t="s">
        <v>525</v>
      </c>
      <c r="B365" s="38">
        <v>104538970</v>
      </c>
      <c r="C365" s="38" t="str">
        <f>+MaestraLP3[[#This Row],[CÓDIGO]]&amp;MaestraLP3[[#Headers],[-]]&amp;MaestraLP3[[#This Row],[UMV]]</f>
        <v>104538970-C06</v>
      </c>
      <c r="D365" s="45" t="str">
        <f>+MaestraLP3[[#This Row],[CÓDIGO]]&amp;MaestraLP3[[#Headers],[FS00]]</f>
        <v>104538970FS00</v>
      </c>
      <c r="E365" s="38" t="s">
        <v>38</v>
      </c>
      <c r="F365" s="38" t="s">
        <v>39</v>
      </c>
      <c r="G365" s="38" t="s">
        <v>40</v>
      </c>
      <c r="H365" s="38" t="s">
        <v>192</v>
      </c>
      <c r="I365" s="38" t="s">
        <v>569</v>
      </c>
      <c r="J365" s="44" t="s">
        <v>53</v>
      </c>
      <c r="K365" s="45" t="s">
        <v>44</v>
      </c>
      <c r="L365" s="38"/>
      <c r="M365" s="38" t="str">
        <f>VLOOKUP(MaestraLP3[[#This Row],[UMV]],VALIDACIONES!J:L,3,0)</f>
        <v>Caja 6 Unidades</v>
      </c>
      <c r="N365" s="38" t="s">
        <v>45</v>
      </c>
      <c r="O365" s="38" t="s">
        <v>72</v>
      </c>
      <c r="P365" s="54">
        <v>15168</v>
      </c>
      <c r="Q365" s="38" t="s">
        <v>47</v>
      </c>
      <c r="R365" s="54">
        <v>21538.559999999998</v>
      </c>
      <c r="S365" s="56">
        <f>IFERROR((MaestraLP3[[#This Row],[COSTO ]]/MaestraLP3[[#This Row],[COSTO OCT]]-1),0)</f>
        <v>0</v>
      </c>
      <c r="T365" s="55" t="s">
        <v>74</v>
      </c>
      <c r="U365" s="55"/>
      <c r="V365" s="54">
        <f>+VLOOKUP(MaestraLP3[[#This Row],[-]],'[1]BD MES'!$A:$N,14,0)</f>
        <v>15168</v>
      </c>
      <c r="W365" s="54">
        <v>15168</v>
      </c>
      <c r="X365" s="56">
        <f>+(MaestraLP3[[#This Row],[COSTO ]]-MaestraLP3[[#This Row],[COSTO OCT AL 27-10]])/MaestraLP3[[#This Row],[COSTO OCT AL 27-10]]</f>
        <v>0</v>
      </c>
      <c r="Y365" s="57" t="str">
        <f>++IF(Q365="HASTA AGOTAR STOCK","HASTA AGOTAR STOCK",IF(MaestraLP3[[#This Row],[PRECIO OCT]]=0,"NO PARA LP",IF(MaestraLP3[[#This Row],[PRECIO OCT]]=0,"INCORPORACIÓN",IF(AA365=0,"MANTIENE",IF(AA365&lt;0,"BAJA",IF(AA365&gt;0,"ALZA",""))))))</f>
        <v>MANTIENE</v>
      </c>
      <c r="Z365" s="54">
        <v>21538.559999999998</v>
      </c>
      <c r="AA365" s="40">
        <f>IF(Z365=0,"INDICAR PRECIO VTA",Z365-MaestraLP3[[#This Row],[PRECIO OCT]])</f>
        <v>0</v>
      </c>
      <c r="AB365" s="56">
        <f t="shared" si="5"/>
        <v>0.29577464788732388</v>
      </c>
      <c r="AC365" s="58">
        <f>IFERROR(MaestraLP3[[#This Row],[PRECIO]]*MaestraLP3[[#This Row],[%MG UMV]],0)</f>
        <v>6370.5599999999977</v>
      </c>
      <c r="AD365" s="59">
        <v>1.86</v>
      </c>
      <c r="AE365" s="54">
        <f>IFERROR(MaestraLP3[[#This Row],[MARGEN UNITARIO]]/MaestraLP3[[#This Row],[Peso Neto UMV (KG)]],0)</f>
        <v>3425.0322580645147</v>
      </c>
      <c r="AF365" s="38" t="s">
        <v>49</v>
      </c>
      <c r="AG365" s="38">
        <v>1</v>
      </c>
      <c r="AH365" s="56">
        <v>0</v>
      </c>
      <c r="AI365" s="56">
        <v>0</v>
      </c>
      <c r="AJ365" s="38"/>
      <c r="AK365" s="38" t="s">
        <v>49</v>
      </c>
    </row>
    <row r="366" spans="1:37" x14ac:dyDescent="0.35">
      <c r="A366" s="38" t="s">
        <v>525</v>
      </c>
      <c r="B366" s="38">
        <v>104518190</v>
      </c>
      <c r="C366" s="38" t="str">
        <f>+MaestraLP3[[#This Row],[CÓDIGO]]&amp;MaestraLP3[[#Headers],[-]]&amp;MaestraLP3[[#This Row],[UMV]]</f>
        <v>104518190-C06</v>
      </c>
      <c r="D366" s="45" t="str">
        <f>+MaestraLP3[[#This Row],[CÓDIGO]]&amp;MaestraLP3[[#Headers],[FS00]]</f>
        <v>104518190FS00</v>
      </c>
      <c r="E366" s="38" t="s">
        <v>38</v>
      </c>
      <c r="F366" s="38" t="s">
        <v>39</v>
      </c>
      <c r="G366" s="38" t="s">
        <v>40</v>
      </c>
      <c r="H366" s="38" t="s">
        <v>192</v>
      </c>
      <c r="I366" s="38" t="s">
        <v>570</v>
      </c>
      <c r="J366" s="44" t="s">
        <v>53</v>
      </c>
      <c r="K366" s="45" t="s">
        <v>44</v>
      </c>
      <c r="L366" s="38"/>
      <c r="M366" s="38" t="str">
        <f>VLOOKUP(MaestraLP3[[#This Row],[UMV]],VALIDACIONES!J:L,3,0)</f>
        <v>Caja 6 Unidades</v>
      </c>
      <c r="N366" s="38" t="s">
        <v>45</v>
      </c>
      <c r="O366" s="38" t="s">
        <v>72</v>
      </c>
      <c r="P366" s="54">
        <v>21167.46</v>
      </c>
      <c r="Q366" s="38" t="s">
        <v>47</v>
      </c>
      <c r="R366" s="55">
        <v>31000</v>
      </c>
      <c r="S366" s="56">
        <f>IFERROR((MaestraLP3[[#This Row],[COSTO ]]/MaestraLP3[[#This Row],[COSTO OCT]]-1),0)</f>
        <v>0</v>
      </c>
      <c r="T366" s="55" t="s">
        <v>48</v>
      </c>
      <c r="U366" s="55"/>
      <c r="V366" s="54">
        <f>+VLOOKUP(MaestraLP3[[#This Row],[-]],'[1]BD MES'!$A:$N,14,0)</f>
        <v>21167.46</v>
      </c>
      <c r="W366" s="54">
        <v>21167.46</v>
      </c>
      <c r="X366" s="56">
        <f>+(MaestraLP3[[#This Row],[COSTO ]]-MaestraLP3[[#This Row],[COSTO OCT AL 27-10]])/MaestraLP3[[#This Row],[COSTO OCT AL 27-10]]</f>
        <v>0</v>
      </c>
      <c r="Y366" s="57" t="str">
        <f>++IF(Q366="HASTA AGOTAR STOCK","HASTA AGOTAR STOCK",IF(MaestraLP3[[#This Row],[PRECIO OCT]]=0,"NO PARA LP",IF(MaestraLP3[[#This Row],[PRECIO OCT]]=0,"INCORPORACIÓN",IF(AA366=0,"MANTIENE",IF(AA366&lt;0,"BAJA",IF(AA366&gt;0,"ALZA",""))))))</f>
        <v>MANTIENE</v>
      </c>
      <c r="Z366" s="54">
        <v>31000</v>
      </c>
      <c r="AA366" s="40">
        <f>IF(Z366=0,"INDICAR PRECIO VTA",Z366-MaestraLP3[[#This Row],[PRECIO OCT]])</f>
        <v>0</v>
      </c>
      <c r="AB366" s="56">
        <f t="shared" si="5"/>
        <v>0.3171787096774194</v>
      </c>
      <c r="AC366" s="58">
        <f>IFERROR(MaestraLP3[[#This Row],[PRECIO]]*MaestraLP3[[#This Row],[%MG UMV]],0)</f>
        <v>9832.5400000000009</v>
      </c>
      <c r="AD366" s="59">
        <v>2.1</v>
      </c>
      <c r="AE366" s="54">
        <f>IFERROR(MaestraLP3[[#This Row],[MARGEN UNITARIO]]/MaestraLP3[[#This Row],[Peso Neto UMV (KG)]],0)</f>
        <v>4682.1619047619051</v>
      </c>
      <c r="AF366" s="38" t="s">
        <v>49</v>
      </c>
      <c r="AG366" s="38">
        <v>1</v>
      </c>
      <c r="AH366" s="56">
        <v>0.1</v>
      </c>
      <c r="AI366" s="56">
        <v>0.1</v>
      </c>
      <c r="AJ366" s="38"/>
      <c r="AK366" s="38" t="s">
        <v>49</v>
      </c>
    </row>
    <row r="367" spans="1:37" x14ac:dyDescent="0.35">
      <c r="A367" s="38" t="s">
        <v>525</v>
      </c>
      <c r="B367" s="38">
        <v>104519310</v>
      </c>
      <c r="C367" s="38" t="str">
        <f>+MaestraLP3[[#This Row],[CÓDIGO]]&amp;MaestraLP3[[#Headers],[-]]&amp;MaestraLP3[[#This Row],[UMV]]</f>
        <v>104519310-UN</v>
      </c>
      <c r="D367" s="45" t="str">
        <f>+MaestraLP3[[#This Row],[CÓDIGO]]&amp;MaestraLP3[[#Headers],[FS00]]</f>
        <v>104519310FS00</v>
      </c>
      <c r="E367" s="38" t="s">
        <v>38</v>
      </c>
      <c r="F367" s="38" t="s">
        <v>39</v>
      </c>
      <c r="G367" s="38" t="s">
        <v>40</v>
      </c>
      <c r="H367" s="38" t="s">
        <v>192</v>
      </c>
      <c r="I367" s="38" t="s">
        <v>571</v>
      </c>
      <c r="J367" s="44" t="s">
        <v>44</v>
      </c>
      <c r="K367" s="45" t="s">
        <v>44</v>
      </c>
      <c r="L367" s="38"/>
      <c r="M367" s="38" t="str">
        <f>VLOOKUP(MaestraLP3[[#This Row],[UMV]],VALIDACIONES!J:L,3,0)</f>
        <v>Unidad</v>
      </c>
      <c r="N367" s="38" t="s">
        <v>45</v>
      </c>
      <c r="O367" s="38" t="s">
        <v>46</v>
      </c>
      <c r="P367" s="54">
        <v>180167</v>
      </c>
      <c r="Q367" s="38" t="s">
        <v>47</v>
      </c>
      <c r="R367" s="54">
        <v>255837.13999999998</v>
      </c>
      <c r="S367" s="56">
        <f>IFERROR((MaestraLP3[[#This Row],[COSTO ]]/MaestraLP3[[#This Row],[COSTO OCT]]-1),0)</f>
        <v>0</v>
      </c>
      <c r="T367" s="55" t="s">
        <v>48</v>
      </c>
      <c r="U367" s="55"/>
      <c r="V367" s="54">
        <f>+VLOOKUP(MaestraLP3[[#This Row],[-]],'[1]BD MES'!$A:$N,14,0)</f>
        <v>180167</v>
      </c>
      <c r="W367" s="54">
        <v>180167</v>
      </c>
      <c r="X367" s="56">
        <f>+(MaestraLP3[[#This Row],[COSTO ]]-MaestraLP3[[#This Row],[COSTO OCT AL 27-10]])/MaestraLP3[[#This Row],[COSTO OCT AL 27-10]]</f>
        <v>0</v>
      </c>
      <c r="Y367" s="57" t="str">
        <f>++IF(Q367="HASTA AGOTAR STOCK","HASTA AGOTAR STOCK",IF(MaestraLP3[[#This Row],[PRECIO OCT]]=0,"NO PARA LP",IF(MaestraLP3[[#This Row],[PRECIO OCT]]=0,"INCORPORACIÓN",IF(AA367=0,"MANTIENE",IF(AA367&lt;0,"BAJA",IF(AA367&gt;0,"ALZA",""))))))</f>
        <v>MANTIENE</v>
      </c>
      <c r="Z367" s="54">
        <v>255837.13999999998</v>
      </c>
      <c r="AA367" s="40">
        <f>IF(Z367=0,"INDICAR PRECIO VTA",Z367-MaestraLP3[[#This Row],[PRECIO OCT]])</f>
        <v>0</v>
      </c>
      <c r="AB367" s="56">
        <f t="shared" si="5"/>
        <v>0.29577464788732388</v>
      </c>
      <c r="AC367" s="58">
        <f>IFERROR(MaestraLP3[[#This Row],[PRECIO]]*MaestraLP3[[#This Row],[%MG UMV]],0)</f>
        <v>75670.139999999985</v>
      </c>
      <c r="AD367" s="59">
        <v>36</v>
      </c>
      <c r="AE367" s="54">
        <f>IFERROR(MaestraLP3[[#This Row],[MARGEN UNITARIO]]/MaestraLP3[[#This Row],[Peso Neto UMV (KG)]],0)</f>
        <v>2101.9483333333328</v>
      </c>
      <c r="AF367" s="38" t="s">
        <v>49</v>
      </c>
      <c r="AG367" s="38">
        <v>1</v>
      </c>
      <c r="AH367" s="56">
        <v>0</v>
      </c>
      <c r="AI367" s="56">
        <v>0</v>
      </c>
      <c r="AJ367" s="38"/>
      <c r="AK367" s="38" t="s">
        <v>49</v>
      </c>
    </row>
    <row r="368" spans="1:37" x14ac:dyDescent="0.35">
      <c r="A368" s="38" t="s">
        <v>525</v>
      </c>
      <c r="B368" s="38">
        <v>104539590</v>
      </c>
      <c r="C368" s="38" t="str">
        <f>+MaestraLP3[[#This Row],[CÓDIGO]]&amp;MaestraLP3[[#Headers],[-]]&amp;MaestraLP3[[#This Row],[UMV]]</f>
        <v>104539590-C12</v>
      </c>
      <c r="D368" s="45" t="str">
        <f>+MaestraLP3[[#This Row],[CÓDIGO]]&amp;MaestraLP3[[#Headers],[FS00]]</f>
        <v>104539590FS00</v>
      </c>
      <c r="E368" s="38" t="s">
        <v>38</v>
      </c>
      <c r="F368" s="38" t="s">
        <v>39</v>
      </c>
      <c r="G368" s="38" t="s">
        <v>40</v>
      </c>
      <c r="H368" s="38" t="s">
        <v>192</v>
      </c>
      <c r="I368" s="38" t="s">
        <v>572</v>
      </c>
      <c r="J368" s="44" t="s">
        <v>43</v>
      </c>
      <c r="K368" s="45" t="s">
        <v>44</v>
      </c>
      <c r="L368" s="38"/>
      <c r="M368" s="38" t="str">
        <f>VLOOKUP(MaestraLP3[[#This Row],[UMV]],VALIDACIONES!J:L,3,0)</f>
        <v>Caja 12 Unidades</v>
      </c>
      <c r="N368" s="38" t="s">
        <v>45</v>
      </c>
      <c r="O368" s="38" t="s">
        <v>72</v>
      </c>
      <c r="P368" s="54">
        <v>744</v>
      </c>
      <c r="Q368" s="38" t="s">
        <v>47</v>
      </c>
      <c r="R368" s="54">
        <v>1056.48</v>
      </c>
      <c r="S368" s="56">
        <f>IFERROR((MaestraLP3[[#This Row],[COSTO ]]/MaestraLP3[[#This Row],[COSTO OCT]]-1),0)</f>
        <v>0</v>
      </c>
      <c r="T368" s="55" t="s">
        <v>74</v>
      </c>
      <c r="U368" s="55"/>
      <c r="V368" s="54">
        <f>+VLOOKUP(MaestraLP3[[#This Row],[-]],'[1]BD MES'!$A:$N,14,0)</f>
        <v>744</v>
      </c>
      <c r="W368" s="54">
        <v>744</v>
      </c>
      <c r="X368" s="56">
        <f>+(MaestraLP3[[#This Row],[COSTO ]]-MaestraLP3[[#This Row],[COSTO OCT AL 27-10]])/MaestraLP3[[#This Row],[COSTO OCT AL 27-10]]</f>
        <v>0</v>
      </c>
      <c r="Y368" s="57" t="str">
        <f>++IF(Q368="HASTA AGOTAR STOCK","HASTA AGOTAR STOCK",IF(MaestraLP3[[#This Row],[PRECIO OCT]]=0,"NO PARA LP",IF(MaestraLP3[[#This Row],[PRECIO OCT]]=0,"INCORPORACIÓN",IF(AA368=0,"MANTIENE",IF(AA368&lt;0,"BAJA",IF(AA368&gt;0,"ALZA",""))))))</f>
        <v>MANTIENE</v>
      </c>
      <c r="Z368" s="54">
        <v>1056.48</v>
      </c>
      <c r="AA368" s="40">
        <f>IF(Z368=0,"INDICAR PRECIO VTA",Z368-MaestraLP3[[#This Row],[PRECIO OCT]])</f>
        <v>0</v>
      </c>
      <c r="AB368" s="56">
        <f t="shared" si="5"/>
        <v>0.29577464788732394</v>
      </c>
      <c r="AC368" s="58">
        <f>IFERROR(MaestraLP3[[#This Row],[PRECIO]]*MaestraLP3[[#This Row],[%MG UMV]],0)</f>
        <v>312.48</v>
      </c>
      <c r="AD368" s="59">
        <v>3.72</v>
      </c>
      <c r="AE368" s="54">
        <f>IFERROR(MaestraLP3[[#This Row],[MARGEN UNITARIO]]/MaestraLP3[[#This Row],[Peso Neto UMV (KG)]],0)</f>
        <v>84</v>
      </c>
      <c r="AF368" s="38" t="s">
        <v>49</v>
      </c>
      <c r="AG368" s="38">
        <v>1</v>
      </c>
      <c r="AH368" s="56">
        <v>0</v>
      </c>
      <c r="AI368" s="56">
        <v>0</v>
      </c>
      <c r="AJ368" s="38"/>
      <c r="AK368" s="38" t="s">
        <v>49</v>
      </c>
    </row>
    <row r="369" spans="1:37" x14ac:dyDescent="0.35">
      <c r="A369" s="38" t="s">
        <v>525</v>
      </c>
      <c r="B369" s="38">
        <v>201300001</v>
      </c>
      <c r="C369" s="38" t="str">
        <f>+MaestraLP3[[#This Row],[CÓDIGO]]&amp;MaestraLP3[[#Headers],[-]]&amp;MaestraLP3[[#This Row],[UMV]]</f>
        <v>201300001-C10</v>
      </c>
      <c r="D369" s="45" t="str">
        <f>+MaestraLP3[[#This Row],[CÓDIGO]]&amp;MaestraLP3[[#Headers],[FS00]]</f>
        <v>201300001FS00</v>
      </c>
      <c r="E369" s="38" t="s">
        <v>38</v>
      </c>
      <c r="F369" s="38" t="s">
        <v>39</v>
      </c>
      <c r="G369" s="38" t="s">
        <v>40</v>
      </c>
      <c r="H369" s="38" t="s">
        <v>573</v>
      </c>
      <c r="I369" s="38" t="s">
        <v>574</v>
      </c>
      <c r="J369" s="44" t="s">
        <v>61</v>
      </c>
      <c r="K369" s="45" t="s">
        <v>44</v>
      </c>
      <c r="L369" s="38"/>
      <c r="M369" s="38" t="str">
        <f>VLOOKUP(MaestraLP3[[#This Row],[UMV]],VALIDACIONES!J:L,3,0)</f>
        <v>Caja 10 Unidades</v>
      </c>
      <c r="N369" s="38" t="s">
        <v>45</v>
      </c>
      <c r="O369" s="38" t="s">
        <v>46</v>
      </c>
      <c r="P369" s="54">
        <v>33800.22</v>
      </c>
      <c r="Q369" s="38" t="s">
        <v>62</v>
      </c>
      <c r="R369" s="55">
        <v>65000</v>
      </c>
      <c r="S369" s="56">
        <f>IFERROR((MaestraLP3[[#This Row],[COSTO ]]/MaestraLP3[[#This Row],[COSTO OCT]]-1),0)</f>
        <v>8.0089419536322648E-2</v>
      </c>
      <c r="T369" s="55" t="s">
        <v>48</v>
      </c>
      <c r="U369" s="55"/>
      <c r="V369" s="54">
        <f>+VLOOKUP(MaestraLP3[[#This Row],[-]],'[1]BD MES'!$A:$N,14,0)</f>
        <v>45724.380000000005</v>
      </c>
      <c r="W369" s="54">
        <v>36507.26</v>
      </c>
      <c r="X369" s="56">
        <f>+(MaestraLP3[[#This Row],[COSTO ]]-MaestraLP3[[#This Row],[COSTO OCT AL 27-10]])/MaestraLP3[[#This Row],[COSTO OCT AL 27-10]]</f>
        <v>-0.20157998861876317</v>
      </c>
      <c r="Y369" s="57" t="str">
        <f>++IF(Q369="HASTA AGOTAR STOCK","HASTA AGOTAR STOCK",IF(MaestraLP3[[#This Row],[PRECIO OCT]]=0,"NO PARA LP",IF(MaestraLP3[[#This Row],[PRECIO OCT]]=0,"INCORPORACIÓN",IF(AA369=0,"MANTIENE",IF(AA369&lt;0,"BAJA",IF(AA369&gt;0,"ALZA",""))))))</f>
        <v>MANTIENE</v>
      </c>
      <c r="Z369" s="54">
        <v>65000</v>
      </c>
      <c r="AA369" s="40">
        <f>IF(Z369=0,"INDICAR PRECIO VTA",Z369-MaestraLP3[[#This Row],[PRECIO OCT]])</f>
        <v>0</v>
      </c>
      <c r="AB369" s="56">
        <f t="shared" si="5"/>
        <v>0.43834984615384615</v>
      </c>
      <c r="AC369" s="58">
        <f>IFERROR(MaestraLP3[[#This Row],[PRECIO]]*MaestraLP3[[#This Row],[%MG UMV]],0)</f>
        <v>28492.739999999998</v>
      </c>
      <c r="AD369" s="59">
        <v>5</v>
      </c>
      <c r="AE369" s="54">
        <f>IFERROR(MaestraLP3[[#This Row],[MARGEN UNITARIO]]/MaestraLP3[[#This Row],[Peso Neto UMV (KG)]],0)</f>
        <v>5698.5479999999998</v>
      </c>
      <c r="AF369" s="38" t="s">
        <v>50</v>
      </c>
      <c r="AG369" s="38">
        <v>1</v>
      </c>
      <c r="AH369" s="56">
        <v>0.1</v>
      </c>
      <c r="AI369" s="56">
        <v>0</v>
      </c>
      <c r="AJ369" s="38"/>
      <c r="AK369" s="38" t="s">
        <v>50</v>
      </c>
    </row>
    <row r="370" spans="1:37" x14ac:dyDescent="0.35">
      <c r="A370" s="38" t="s">
        <v>525</v>
      </c>
      <c r="B370" s="38">
        <v>104560910</v>
      </c>
      <c r="C370" s="38" t="str">
        <f>+MaestraLP3[[#This Row],[CÓDIGO]]&amp;MaestraLP3[[#Headers],[-]]&amp;MaestraLP3[[#This Row],[UMV]]</f>
        <v>104560910-C06</v>
      </c>
      <c r="D370" s="45" t="str">
        <f>+MaestraLP3[[#This Row],[CÓDIGO]]&amp;MaestraLP3[[#Headers],[FS00]]</f>
        <v>104560910FS00</v>
      </c>
      <c r="E370" s="38" t="s">
        <v>38</v>
      </c>
      <c r="F370" s="38" t="s">
        <v>39</v>
      </c>
      <c r="G370" s="38" t="s">
        <v>40</v>
      </c>
      <c r="H370" s="38" t="s">
        <v>573</v>
      </c>
      <c r="I370" s="38" t="s">
        <v>575</v>
      </c>
      <c r="J370" s="44" t="s">
        <v>53</v>
      </c>
      <c r="K370" s="45" t="s">
        <v>44</v>
      </c>
      <c r="L370" s="38"/>
      <c r="M370" s="38" t="str">
        <f>VLOOKUP(MaestraLP3[[#This Row],[UMV]],VALIDACIONES!J:L,3,0)</f>
        <v>Caja 6 Unidades</v>
      </c>
      <c r="N370" s="38" t="s">
        <v>45</v>
      </c>
      <c r="O370" s="38" t="s">
        <v>72</v>
      </c>
      <c r="P370" s="54">
        <v>63975.64</v>
      </c>
      <c r="Q370" s="38" t="s">
        <v>58</v>
      </c>
      <c r="R370" s="55">
        <v>150756</v>
      </c>
      <c r="S370" s="56">
        <f>IFERROR((MaestraLP3[[#This Row],[COSTO ]]/MaestraLP3[[#This Row],[COSTO OCT]]-1),0)</f>
        <v>3.4198016620075933E-2</v>
      </c>
      <c r="T370" s="55" t="s">
        <v>48</v>
      </c>
      <c r="U370" s="55"/>
      <c r="V370" s="54">
        <f>+VLOOKUP(MaestraLP3[[#This Row],[-]],'[1]BD MES'!$A:$N,14,0)</f>
        <v>67695.679999999993</v>
      </c>
      <c r="W370" s="54">
        <v>66163.48</v>
      </c>
      <c r="X370" s="56">
        <f>+(MaestraLP3[[#This Row],[COSTO ]]-MaestraLP3[[#This Row],[COSTO OCT AL 27-10]])/MaestraLP3[[#This Row],[COSTO OCT AL 27-10]]</f>
        <v>-2.2633645160222888E-2</v>
      </c>
      <c r="Y370" s="57" t="str">
        <f>++IF(Q370="HASTA AGOTAR STOCK","HASTA AGOTAR STOCK",IF(MaestraLP3[[#This Row],[PRECIO OCT]]=0,"NO PARA LP",IF(MaestraLP3[[#This Row],[PRECIO OCT]]=0,"INCORPORACIÓN",IF(AA370=0,"MANTIENE",IF(AA370&lt;0,"BAJA",IF(AA370&gt;0,"ALZA",""))))))</f>
        <v>MANTIENE</v>
      </c>
      <c r="Z370" s="54">
        <v>150756</v>
      </c>
      <c r="AA370" s="40">
        <f>IF(Z370=0,"INDICAR PRECIO VTA",Z370-MaestraLP3[[#This Row],[PRECIO OCT]])</f>
        <v>0</v>
      </c>
      <c r="AB370" s="56">
        <f t="shared" si="5"/>
        <v>0.56112207805991143</v>
      </c>
      <c r="AC370" s="58">
        <f>IFERROR(MaestraLP3[[#This Row],[PRECIO]]*MaestraLP3[[#This Row],[%MG UMV]],0)</f>
        <v>84592.52</v>
      </c>
      <c r="AD370" s="59">
        <v>6</v>
      </c>
      <c r="AE370" s="54">
        <f>IFERROR(MaestraLP3[[#This Row],[MARGEN UNITARIO]]/MaestraLP3[[#This Row],[Peso Neto UMV (KG)]],0)</f>
        <v>14098.753333333334</v>
      </c>
      <c r="AF370" s="38" t="s">
        <v>50</v>
      </c>
      <c r="AG370" s="38">
        <v>1</v>
      </c>
      <c r="AH370" s="56">
        <v>0.1</v>
      </c>
      <c r="AI370" s="56">
        <v>0</v>
      </c>
      <c r="AJ370" s="38" t="s">
        <v>50</v>
      </c>
      <c r="AK370" s="38" t="s">
        <v>50</v>
      </c>
    </row>
    <row r="371" spans="1:37" x14ac:dyDescent="0.35">
      <c r="A371" s="38" t="s">
        <v>525</v>
      </c>
      <c r="B371" s="38">
        <v>104500330</v>
      </c>
      <c r="C371" s="38" t="str">
        <f>+MaestraLP3[[#This Row],[CÓDIGO]]&amp;MaestraLP3[[#Headers],[-]]&amp;MaestraLP3[[#This Row],[UMV]]</f>
        <v>104500330-C06</v>
      </c>
      <c r="D371" s="45" t="str">
        <f>+MaestraLP3[[#This Row],[CÓDIGO]]&amp;MaestraLP3[[#Headers],[FS00]]</f>
        <v>104500330FS00</v>
      </c>
      <c r="E371" s="38" t="s">
        <v>38</v>
      </c>
      <c r="F371" s="38" t="s">
        <v>39</v>
      </c>
      <c r="G371" s="38" t="s">
        <v>40</v>
      </c>
      <c r="H371" s="38" t="s">
        <v>573</v>
      </c>
      <c r="I371" s="38" t="s">
        <v>576</v>
      </c>
      <c r="J371" s="44" t="s">
        <v>53</v>
      </c>
      <c r="K371" s="45" t="s">
        <v>44</v>
      </c>
      <c r="L371" s="38"/>
      <c r="M371" s="38" t="str">
        <f>VLOOKUP(MaestraLP3[[#This Row],[UMV]],VALIDACIONES!J:L,3,0)</f>
        <v>Caja 6 Unidades</v>
      </c>
      <c r="N371" s="38" t="s">
        <v>45</v>
      </c>
      <c r="O371" s="38" t="s">
        <v>72</v>
      </c>
      <c r="P371" s="54">
        <v>69270.180000000008</v>
      </c>
      <c r="Q371" s="38" t="s">
        <v>62</v>
      </c>
      <c r="R371" s="55">
        <v>123528</v>
      </c>
      <c r="S371" s="56">
        <f>IFERROR((MaestraLP3[[#This Row],[COSTO ]]/MaestraLP3[[#This Row],[COSTO OCT]]-1),0)</f>
        <v>2.5359830160683661E-2</v>
      </c>
      <c r="T371" s="55" t="s">
        <v>48</v>
      </c>
      <c r="U371" s="55"/>
      <c r="V371" s="54">
        <f>+VLOOKUP(MaestraLP3[[#This Row],[-]],'[1]BD MES'!$A:$N,14,0)</f>
        <v>71566.44</v>
      </c>
      <c r="W371" s="54">
        <v>71026.86</v>
      </c>
      <c r="X371" s="56">
        <f>+(MaestraLP3[[#This Row],[COSTO ]]-MaestraLP3[[#This Row],[COSTO OCT AL 27-10]])/MaestraLP3[[#This Row],[COSTO OCT AL 27-10]]</f>
        <v>-7.5395674285321686E-3</v>
      </c>
      <c r="Y371" s="57" t="str">
        <f>++IF(Q371="HASTA AGOTAR STOCK","HASTA AGOTAR STOCK",IF(MaestraLP3[[#This Row],[PRECIO OCT]]=0,"NO PARA LP",IF(MaestraLP3[[#This Row],[PRECIO OCT]]=0,"INCORPORACIÓN",IF(AA371=0,"MANTIENE",IF(AA371&lt;0,"BAJA",IF(AA371&gt;0,"ALZA",""))))))</f>
        <v>MANTIENE</v>
      </c>
      <c r="Z371" s="54">
        <v>123528</v>
      </c>
      <c r="AA371" s="40">
        <f>IF(Z371=0,"INDICAR PRECIO VTA",Z371-MaestraLP3[[#This Row],[PRECIO OCT]])</f>
        <v>0</v>
      </c>
      <c r="AB371" s="56">
        <f t="shared" si="5"/>
        <v>0.42501408587526712</v>
      </c>
      <c r="AC371" s="58">
        <f>IFERROR(MaestraLP3[[#This Row],[PRECIO]]*MaestraLP3[[#This Row],[%MG UMV]],0)</f>
        <v>52501.14</v>
      </c>
      <c r="AD371" s="59">
        <v>6</v>
      </c>
      <c r="AE371" s="54">
        <f>IFERROR(MaestraLP3[[#This Row],[MARGEN UNITARIO]]/MaestraLP3[[#This Row],[Peso Neto UMV (KG)]],0)</f>
        <v>8750.19</v>
      </c>
      <c r="AF371" s="38" t="s">
        <v>50</v>
      </c>
      <c r="AG371" s="38">
        <v>1</v>
      </c>
      <c r="AH371" s="56">
        <v>0.1</v>
      </c>
      <c r="AI371" s="56">
        <v>0</v>
      </c>
      <c r="AJ371" s="38" t="s">
        <v>50</v>
      </c>
      <c r="AK371" s="38" t="s">
        <v>50</v>
      </c>
    </row>
    <row r="372" spans="1:37" x14ac:dyDescent="0.35">
      <c r="A372" s="38" t="s">
        <v>525</v>
      </c>
      <c r="B372" s="38">
        <v>104514810</v>
      </c>
      <c r="C372" s="38" t="str">
        <f>+MaestraLP3[[#This Row],[CÓDIGO]]&amp;MaestraLP3[[#Headers],[-]]&amp;MaestraLP3[[#This Row],[UMV]]</f>
        <v>104514810-C06</v>
      </c>
      <c r="D372" s="45" t="str">
        <f>+MaestraLP3[[#This Row],[CÓDIGO]]&amp;MaestraLP3[[#Headers],[FS00]]</f>
        <v>104514810FS00</v>
      </c>
      <c r="E372" s="38" t="s">
        <v>38</v>
      </c>
      <c r="F372" s="38" t="s">
        <v>39</v>
      </c>
      <c r="G372" s="38" t="s">
        <v>40</v>
      </c>
      <c r="H372" s="38" t="s">
        <v>573</v>
      </c>
      <c r="I372" s="38" t="s">
        <v>577</v>
      </c>
      <c r="J372" s="44" t="s">
        <v>53</v>
      </c>
      <c r="K372" s="45" t="s">
        <v>44</v>
      </c>
      <c r="L372" s="38"/>
      <c r="M372" s="38" t="str">
        <f>VLOOKUP(MaestraLP3[[#This Row],[UMV]],VALIDACIONES!J:L,3,0)</f>
        <v>Caja 6 Unidades</v>
      </c>
      <c r="N372" s="38" t="s">
        <v>45</v>
      </c>
      <c r="O372" s="38" t="s">
        <v>72</v>
      </c>
      <c r="P372" s="54">
        <v>59763.54</v>
      </c>
      <c r="Q372" s="38" t="s">
        <v>62</v>
      </c>
      <c r="R372" s="55">
        <v>115464</v>
      </c>
      <c r="S372" s="56">
        <f>IFERROR((MaestraLP3[[#This Row],[COSTO ]]/MaestraLP3[[#This Row],[COSTO OCT]]-1),0)</f>
        <v>2.6721308677498001E-2</v>
      </c>
      <c r="T372" s="55" t="s">
        <v>48</v>
      </c>
      <c r="U372" s="55"/>
      <c r="V372" s="54">
        <f>+VLOOKUP(MaestraLP3[[#This Row],[-]],'[1]BD MES'!$A:$N,14,0)</f>
        <v>62427.839999999997</v>
      </c>
      <c r="W372" s="54">
        <v>61360.5</v>
      </c>
      <c r="X372" s="56">
        <f>+(MaestraLP3[[#This Row],[COSTO ]]-MaestraLP3[[#This Row],[COSTO OCT AL 27-10]])/MaestraLP3[[#This Row],[COSTO OCT AL 27-10]]</f>
        <v>-1.7097179719817258E-2</v>
      </c>
      <c r="Y372" s="57" t="str">
        <f>++IF(Q372="HASTA AGOTAR STOCK","HASTA AGOTAR STOCK",IF(MaestraLP3[[#This Row],[PRECIO OCT]]=0,"NO PARA LP",IF(MaestraLP3[[#This Row],[PRECIO OCT]]=0,"INCORPORACIÓN",IF(AA372=0,"MANTIENE",IF(AA372&lt;0,"BAJA",IF(AA372&gt;0,"ALZA",""))))))</f>
        <v>MANTIENE</v>
      </c>
      <c r="Z372" s="54">
        <v>115464</v>
      </c>
      <c r="AA372" s="40">
        <f>IF(Z372=0,"INDICAR PRECIO VTA",Z372-MaestraLP3[[#This Row],[PRECIO OCT]])</f>
        <v>0</v>
      </c>
      <c r="AB372" s="56">
        <f t="shared" si="5"/>
        <v>0.46857462066098526</v>
      </c>
      <c r="AC372" s="58">
        <f>IFERROR(MaestraLP3[[#This Row],[PRECIO]]*MaestraLP3[[#This Row],[%MG UMV]],0)</f>
        <v>54103.5</v>
      </c>
      <c r="AD372" s="59">
        <v>6</v>
      </c>
      <c r="AE372" s="54">
        <f>IFERROR(MaestraLP3[[#This Row],[MARGEN UNITARIO]]/MaestraLP3[[#This Row],[Peso Neto UMV (KG)]],0)</f>
        <v>9017.25</v>
      </c>
      <c r="AF372" s="38" t="s">
        <v>50</v>
      </c>
      <c r="AG372" s="38">
        <v>1</v>
      </c>
      <c r="AH372" s="56">
        <v>0.1</v>
      </c>
      <c r="AI372" s="56">
        <v>0</v>
      </c>
      <c r="AJ372" s="38" t="s">
        <v>50</v>
      </c>
      <c r="AK372" s="38" t="s">
        <v>50</v>
      </c>
    </row>
    <row r="373" spans="1:37" x14ac:dyDescent="0.35">
      <c r="A373" s="38" t="s">
        <v>525</v>
      </c>
      <c r="B373" s="38">
        <v>104524660</v>
      </c>
      <c r="C373" s="38" t="str">
        <f>+MaestraLP3[[#This Row],[CÓDIGO]]&amp;MaestraLP3[[#Headers],[-]]&amp;MaestraLP3[[#This Row],[UMV]]</f>
        <v>104524660-C06</v>
      </c>
      <c r="D373" s="45" t="str">
        <f>+MaestraLP3[[#This Row],[CÓDIGO]]&amp;MaestraLP3[[#Headers],[FS00]]</f>
        <v>104524660FS00</v>
      </c>
      <c r="E373" s="38" t="s">
        <v>38</v>
      </c>
      <c r="F373" s="38" t="s">
        <v>39</v>
      </c>
      <c r="G373" s="38" t="s">
        <v>40</v>
      </c>
      <c r="H373" s="38" t="s">
        <v>573</v>
      </c>
      <c r="I373" s="38" t="s">
        <v>578</v>
      </c>
      <c r="J373" s="44" t="s">
        <v>53</v>
      </c>
      <c r="K373" s="45" t="s">
        <v>44</v>
      </c>
      <c r="L373" s="38"/>
      <c r="M373" s="38" t="str">
        <f>VLOOKUP(MaestraLP3[[#This Row],[UMV]],VALIDACIONES!J:L,3,0)</f>
        <v>Caja 6 Unidades</v>
      </c>
      <c r="N373" s="38" t="s">
        <v>45</v>
      </c>
      <c r="O373" s="38" t="s">
        <v>72</v>
      </c>
      <c r="P373" s="54">
        <v>74419.02</v>
      </c>
      <c r="Q373" s="38" t="s">
        <v>58</v>
      </c>
      <c r="R373" s="55">
        <v>160842</v>
      </c>
      <c r="S373" s="56">
        <f>IFERROR((MaestraLP3[[#This Row],[COSTO ]]/MaestraLP3[[#This Row],[COSTO OCT]]-1),0)</f>
        <v>0</v>
      </c>
      <c r="T373" s="55" t="s">
        <v>48</v>
      </c>
      <c r="U373" s="55"/>
      <c r="V373" s="54">
        <f>+VLOOKUP(MaestraLP3[[#This Row],[-]],'[1]BD MES'!$A:$N,14,0)</f>
        <v>74419.08</v>
      </c>
      <c r="W373" s="54">
        <v>74419.02</v>
      </c>
      <c r="X373" s="56">
        <f>+(MaestraLP3[[#This Row],[COSTO ]]-MaestraLP3[[#This Row],[COSTO OCT AL 27-10]])/MaestraLP3[[#This Row],[COSTO OCT AL 27-10]]</f>
        <v>-8.062448500797335E-7</v>
      </c>
      <c r="Y373" s="57" t="str">
        <f>++IF(Q373="HASTA AGOTAR STOCK","HASTA AGOTAR STOCK",IF(MaestraLP3[[#This Row],[PRECIO OCT]]=0,"NO PARA LP",IF(MaestraLP3[[#This Row],[PRECIO OCT]]=0,"INCORPORACIÓN",IF(AA373=0,"MANTIENE",IF(AA373&lt;0,"BAJA",IF(AA373&gt;0,"ALZA",""))))))</f>
        <v>MANTIENE</v>
      </c>
      <c r="Z373" s="54">
        <v>160842</v>
      </c>
      <c r="AA373" s="40">
        <f>IF(Z373=0,"INDICAR PRECIO VTA",Z373-MaestraLP3[[#This Row],[PRECIO OCT]])</f>
        <v>0</v>
      </c>
      <c r="AB373" s="56">
        <f t="shared" si="5"/>
        <v>0.53731599955235565</v>
      </c>
      <c r="AC373" s="58">
        <f>IFERROR(MaestraLP3[[#This Row],[PRECIO]]*MaestraLP3[[#This Row],[%MG UMV]],0)</f>
        <v>86422.979999999981</v>
      </c>
      <c r="AD373" s="59">
        <v>6</v>
      </c>
      <c r="AE373" s="54">
        <f>IFERROR(MaestraLP3[[#This Row],[MARGEN UNITARIO]]/MaestraLP3[[#This Row],[Peso Neto UMV (KG)]],0)</f>
        <v>14403.829999999996</v>
      </c>
      <c r="AF373" s="38" t="s">
        <v>50</v>
      </c>
      <c r="AG373" s="38">
        <v>1</v>
      </c>
      <c r="AH373" s="56">
        <v>0.1</v>
      </c>
      <c r="AI373" s="56">
        <v>0</v>
      </c>
      <c r="AJ373" s="38" t="s">
        <v>50</v>
      </c>
      <c r="AK373" s="38" t="s">
        <v>50</v>
      </c>
    </row>
    <row r="374" spans="1:37" x14ac:dyDescent="0.35">
      <c r="A374" s="38" t="s">
        <v>525</v>
      </c>
      <c r="B374" s="38">
        <v>104519130</v>
      </c>
      <c r="C374" s="38" t="str">
        <f>+MaestraLP3[[#This Row],[CÓDIGO]]&amp;MaestraLP3[[#Headers],[-]]&amp;MaestraLP3[[#This Row],[UMV]]</f>
        <v>104519130-C06</v>
      </c>
      <c r="D374" s="45" t="str">
        <f>+MaestraLP3[[#This Row],[CÓDIGO]]&amp;MaestraLP3[[#Headers],[FS00]]</f>
        <v>104519130FS00</v>
      </c>
      <c r="E374" s="38" t="s">
        <v>38</v>
      </c>
      <c r="F374" s="38" t="s">
        <v>39</v>
      </c>
      <c r="G374" s="38" t="s">
        <v>40</v>
      </c>
      <c r="H374" s="38" t="s">
        <v>573</v>
      </c>
      <c r="I374" s="38" t="s">
        <v>579</v>
      </c>
      <c r="J374" s="44" t="s">
        <v>53</v>
      </c>
      <c r="K374" s="45" t="s">
        <v>44</v>
      </c>
      <c r="L374" s="38"/>
      <c r="M374" s="38" t="str">
        <f>VLOOKUP(MaestraLP3[[#This Row],[UMV]],VALIDACIONES!J:L,3,0)</f>
        <v>Caja 6 Unidades</v>
      </c>
      <c r="N374" s="38" t="s">
        <v>45</v>
      </c>
      <c r="O374" s="38" t="s">
        <v>72</v>
      </c>
      <c r="P374" s="54">
        <v>83815.5</v>
      </c>
      <c r="Q374" s="38" t="s">
        <v>62</v>
      </c>
      <c r="R374" s="55">
        <v>175968</v>
      </c>
      <c r="S374" s="56">
        <f>IFERROR((MaestraLP3[[#This Row],[COSTO ]]/MaestraLP3[[#This Row],[COSTO OCT]]-1),0)</f>
        <v>0</v>
      </c>
      <c r="T374" s="55" t="s">
        <v>48</v>
      </c>
      <c r="U374" s="55"/>
      <c r="V374" s="54">
        <f>+VLOOKUP(MaestraLP3[[#This Row],[-]],'[1]BD MES'!$A:$N,14,0)</f>
        <v>83815.5</v>
      </c>
      <c r="W374" s="54">
        <v>83815.5</v>
      </c>
      <c r="X374" s="56">
        <f>+(MaestraLP3[[#This Row],[COSTO ]]-MaestraLP3[[#This Row],[COSTO OCT AL 27-10]])/MaestraLP3[[#This Row],[COSTO OCT AL 27-10]]</f>
        <v>0</v>
      </c>
      <c r="Y374" s="57" t="str">
        <f>++IF(Q374="HASTA AGOTAR STOCK","HASTA AGOTAR STOCK",IF(MaestraLP3[[#This Row],[PRECIO OCT]]=0,"NO PARA LP",IF(MaestraLP3[[#This Row],[PRECIO OCT]]=0,"INCORPORACIÓN",IF(AA374=0,"MANTIENE",IF(AA374&lt;0,"BAJA",IF(AA374&gt;0,"ALZA",""))))))</f>
        <v>MANTIENE</v>
      </c>
      <c r="Z374" s="54">
        <v>175968</v>
      </c>
      <c r="AA374" s="40">
        <f>IF(Z374=0,"INDICAR PRECIO VTA",Z374-MaestraLP3[[#This Row],[PRECIO OCT]])</f>
        <v>0</v>
      </c>
      <c r="AB374" s="56">
        <f t="shared" si="5"/>
        <v>0.52368896617566829</v>
      </c>
      <c r="AC374" s="58">
        <f>IFERROR(MaestraLP3[[#This Row],[PRECIO]]*MaestraLP3[[#This Row],[%MG UMV]],0)</f>
        <v>92152.5</v>
      </c>
      <c r="AD374" s="59">
        <v>6</v>
      </c>
      <c r="AE374" s="54">
        <f>IFERROR(MaestraLP3[[#This Row],[MARGEN UNITARIO]]/MaestraLP3[[#This Row],[Peso Neto UMV (KG)]],0)</f>
        <v>15358.75</v>
      </c>
      <c r="AF374" s="38" t="s">
        <v>50</v>
      </c>
      <c r="AG374" s="38">
        <v>1</v>
      </c>
      <c r="AH374" s="56">
        <v>0.1</v>
      </c>
      <c r="AI374" s="56">
        <v>0</v>
      </c>
      <c r="AJ374" s="38" t="s">
        <v>50</v>
      </c>
      <c r="AK374" s="38" t="s">
        <v>50</v>
      </c>
    </row>
    <row r="375" spans="1:37" x14ac:dyDescent="0.35">
      <c r="A375" s="38" t="s">
        <v>525</v>
      </c>
      <c r="B375" s="38">
        <v>104543070</v>
      </c>
      <c r="C375" s="38" t="str">
        <f>+MaestraLP3[[#This Row],[CÓDIGO]]&amp;MaestraLP3[[#Headers],[-]]&amp;MaestraLP3[[#This Row],[UMV]]</f>
        <v>104543070-C12</v>
      </c>
      <c r="D375" s="45" t="str">
        <f>+MaestraLP3[[#This Row],[CÓDIGO]]&amp;MaestraLP3[[#Headers],[FS00]]</f>
        <v>104543070FS00</v>
      </c>
      <c r="E375" s="38" t="s">
        <v>38</v>
      </c>
      <c r="F375" s="38" t="s">
        <v>39</v>
      </c>
      <c r="G375" s="38" t="s">
        <v>40</v>
      </c>
      <c r="H375" s="38" t="s">
        <v>41</v>
      </c>
      <c r="I375" s="38" t="s">
        <v>580</v>
      </c>
      <c r="J375" s="44" t="s">
        <v>43</v>
      </c>
      <c r="K375" s="45" t="s">
        <v>44</v>
      </c>
      <c r="L375" s="38"/>
      <c r="M375" s="38" t="str">
        <f>VLOOKUP(MaestraLP3[[#This Row],[UMV]],VALIDACIONES!J:L,3,0)</f>
        <v>Caja 12 Unidades</v>
      </c>
      <c r="N375" s="38" t="s">
        <v>45</v>
      </c>
      <c r="O375" s="38" t="s">
        <v>72</v>
      </c>
      <c r="P375" s="54">
        <v>31476</v>
      </c>
      <c r="Q375" s="38" t="s">
        <v>58</v>
      </c>
      <c r="R375" s="55">
        <v>70488</v>
      </c>
      <c r="S375" s="56">
        <f>IFERROR((MaestraLP3[[#This Row],[COSTO ]]/MaestraLP3[[#This Row],[COSTO OCT]]-1),0)</f>
        <v>2.4780785360274393E-2</v>
      </c>
      <c r="T375" s="55" t="s">
        <v>48</v>
      </c>
      <c r="U375" s="55"/>
      <c r="V375" s="54">
        <f>+VLOOKUP(MaestraLP3[[#This Row],[-]],'[1]BD MES'!$A:$N,14,0)</f>
        <v>33120</v>
      </c>
      <c r="W375" s="54">
        <v>32256</v>
      </c>
      <c r="X375" s="56">
        <f>+(MaestraLP3[[#This Row],[COSTO ]]-MaestraLP3[[#This Row],[COSTO OCT AL 27-10]])/MaestraLP3[[#This Row],[COSTO OCT AL 27-10]]</f>
        <v>-2.6086956521739129E-2</v>
      </c>
      <c r="Y375" s="57" t="str">
        <f>++IF(Q375="HASTA AGOTAR STOCK","HASTA AGOTAR STOCK",IF(MaestraLP3[[#This Row],[PRECIO OCT]]=0,"NO PARA LP",IF(MaestraLP3[[#This Row],[PRECIO OCT]]=0,"INCORPORACIÓN",IF(AA375=0,"MANTIENE",IF(AA375&lt;0,"BAJA",IF(AA375&gt;0,"ALZA",""))))))</f>
        <v>MANTIENE</v>
      </c>
      <c r="Z375" s="54">
        <v>70488</v>
      </c>
      <c r="AA375" s="40">
        <f>IF(Z375=0,"INDICAR PRECIO VTA",Z375-MaestraLP3[[#This Row],[PRECIO OCT]])</f>
        <v>0</v>
      </c>
      <c r="AB375" s="56">
        <f t="shared" si="5"/>
        <v>0.54239019407558731</v>
      </c>
      <c r="AC375" s="58">
        <f>IFERROR(MaestraLP3[[#This Row],[PRECIO]]*MaestraLP3[[#This Row],[%MG UMV]],0)</f>
        <v>38232</v>
      </c>
      <c r="AD375" s="59">
        <v>2.7120000000000002</v>
      </c>
      <c r="AE375" s="54">
        <f>IFERROR(MaestraLP3[[#This Row],[MARGEN UNITARIO]]/MaestraLP3[[#This Row],[Peso Neto UMV (KG)]],0)</f>
        <v>14097.345132743361</v>
      </c>
      <c r="AF375" s="38" t="s">
        <v>50</v>
      </c>
      <c r="AG375" s="38">
        <v>1</v>
      </c>
      <c r="AH375" s="56">
        <v>0.1</v>
      </c>
      <c r="AI375" s="56">
        <v>0</v>
      </c>
      <c r="AJ375" s="38" t="s">
        <v>50</v>
      </c>
      <c r="AK375" s="38" t="s">
        <v>50</v>
      </c>
    </row>
    <row r="376" spans="1:37" x14ac:dyDescent="0.35">
      <c r="A376" s="38" t="s">
        <v>525</v>
      </c>
      <c r="B376" s="38">
        <v>201300003</v>
      </c>
      <c r="C376" s="38" t="str">
        <f>+MaestraLP3[[#This Row],[CÓDIGO]]&amp;MaestraLP3[[#Headers],[-]]&amp;MaestraLP3[[#This Row],[UMV]]</f>
        <v>201300003-C10</v>
      </c>
      <c r="D376" s="45" t="str">
        <f>+MaestraLP3[[#This Row],[CÓDIGO]]&amp;MaestraLP3[[#Headers],[FS00]]</f>
        <v>201300003FS00</v>
      </c>
      <c r="E376" s="38" t="s">
        <v>38</v>
      </c>
      <c r="F376" s="38" t="s">
        <v>39</v>
      </c>
      <c r="G376" s="38" t="s">
        <v>40</v>
      </c>
      <c r="H376" s="38" t="s">
        <v>41</v>
      </c>
      <c r="I376" s="38" t="s">
        <v>581</v>
      </c>
      <c r="J376" s="44" t="s">
        <v>61</v>
      </c>
      <c r="K376" s="45" t="s">
        <v>44</v>
      </c>
      <c r="L376" s="38"/>
      <c r="M376" s="38" t="str">
        <f>VLOOKUP(MaestraLP3[[#This Row],[UMV]],VALIDACIONES!J:L,3,0)</f>
        <v>Caja 10 Unidades</v>
      </c>
      <c r="N376" s="38" t="s">
        <v>45</v>
      </c>
      <c r="O376" s="38" t="s">
        <v>46</v>
      </c>
      <c r="P376" s="54">
        <v>31461</v>
      </c>
      <c r="Q376" s="38" t="s">
        <v>47</v>
      </c>
      <c r="R376" s="55">
        <v>70000</v>
      </c>
      <c r="S376" s="56">
        <f>IFERROR((MaestraLP3[[#This Row],[COSTO ]]/MaestraLP3[[#This Row],[COSTO OCT]]-1),0)</f>
        <v>0.17853850799402426</v>
      </c>
      <c r="T376" s="55" t="s">
        <v>48</v>
      </c>
      <c r="U376" s="55"/>
      <c r="V376" s="54">
        <f>+VLOOKUP(MaestraLP3[[#This Row],[-]],'[1]BD MES'!$A:$N,14,0)</f>
        <v>41401</v>
      </c>
      <c r="W376" s="54">
        <v>37078</v>
      </c>
      <c r="X376" s="56">
        <f>+(MaestraLP3[[#This Row],[COSTO ]]-MaestraLP3[[#This Row],[COSTO OCT AL 27-10]])/MaestraLP3[[#This Row],[COSTO OCT AL 27-10]]</f>
        <v>-0.10441776768677086</v>
      </c>
      <c r="Y376" s="57" t="str">
        <f>++IF(Q376="HASTA AGOTAR STOCK","HASTA AGOTAR STOCK",IF(MaestraLP3[[#This Row],[PRECIO OCT]]=0,"NO PARA LP",IF(MaestraLP3[[#This Row],[PRECIO OCT]]=0,"INCORPORACIÓN",IF(AA376=0,"MANTIENE",IF(AA376&lt;0,"BAJA",IF(AA376&gt;0,"ALZA",""))))))</f>
        <v>MANTIENE</v>
      </c>
      <c r="Z376" s="54">
        <v>70000</v>
      </c>
      <c r="AA376" s="40">
        <f>IF(Z376=0,"INDICAR PRECIO VTA",Z376-MaestraLP3[[#This Row],[PRECIO OCT]])</f>
        <v>0</v>
      </c>
      <c r="AB376" s="56">
        <f t="shared" si="5"/>
        <v>0.47031428571428574</v>
      </c>
      <c r="AC376" s="58">
        <f>IFERROR(MaestraLP3[[#This Row],[PRECIO]]*MaestraLP3[[#This Row],[%MG UMV]],0)</f>
        <v>32922</v>
      </c>
      <c r="AD376" s="59">
        <v>5</v>
      </c>
      <c r="AE376" s="54">
        <f>IFERROR(MaestraLP3[[#This Row],[MARGEN UNITARIO]]/MaestraLP3[[#This Row],[Peso Neto UMV (KG)]],0)</f>
        <v>6584.4</v>
      </c>
      <c r="AF376" s="38" t="s">
        <v>50</v>
      </c>
      <c r="AG376" s="38">
        <v>1</v>
      </c>
      <c r="AH376" s="56">
        <v>0.1</v>
      </c>
      <c r="AI376" s="56">
        <v>0</v>
      </c>
      <c r="AJ376" s="38"/>
      <c r="AK376" s="38" t="s">
        <v>50</v>
      </c>
    </row>
    <row r="377" spans="1:37" x14ac:dyDescent="0.35">
      <c r="A377" s="38" t="s">
        <v>525</v>
      </c>
      <c r="B377" s="38">
        <v>104543720</v>
      </c>
      <c r="C377" s="38" t="str">
        <f>+MaestraLP3[[#This Row],[CÓDIGO]]&amp;MaestraLP3[[#Headers],[-]]&amp;MaestraLP3[[#This Row],[UMV]]</f>
        <v>104543720-UN</v>
      </c>
      <c r="D377" s="45" t="str">
        <f>+MaestraLP3[[#This Row],[CÓDIGO]]&amp;MaestraLP3[[#Headers],[FS00]]</f>
        <v>104543720FS00</v>
      </c>
      <c r="E377" s="38" t="s">
        <v>38</v>
      </c>
      <c r="F377" s="38" t="s">
        <v>39</v>
      </c>
      <c r="G377" s="38" t="s">
        <v>40</v>
      </c>
      <c r="H377" s="38" t="s">
        <v>56</v>
      </c>
      <c r="I377" s="38" t="s">
        <v>582</v>
      </c>
      <c r="J377" s="44" t="s">
        <v>44</v>
      </c>
      <c r="K377" s="45" t="s">
        <v>44</v>
      </c>
      <c r="L377" s="38"/>
      <c r="M377" s="38" t="str">
        <f>VLOOKUP(MaestraLP3[[#This Row],[UMV]],VALIDACIONES!J:L,3,0)</f>
        <v>Unidad</v>
      </c>
      <c r="N377" s="38" t="s">
        <v>45</v>
      </c>
      <c r="O377" s="38" t="s">
        <v>46</v>
      </c>
      <c r="P377" s="54">
        <v>3613</v>
      </c>
      <c r="Q377" s="38" t="s">
        <v>73</v>
      </c>
      <c r="R377" s="55">
        <v>0</v>
      </c>
      <c r="S377" s="56">
        <f>IFERROR((MaestraLP3[[#This Row],[COSTO ]]/MaestraLP3[[#This Row],[COSTO OCT]]-1),0)</f>
        <v>0</v>
      </c>
      <c r="T377" s="55" t="s">
        <v>74</v>
      </c>
      <c r="U377" s="55"/>
      <c r="V377" s="54">
        <f>+VLOOKUP(MaestraLP3[[#This Row],[-]],'[1]BD MES'!$A:$N,14,0)</f>
        <v>3613</v>
      </c>
      <c r="W377" s="54">
        <v>3613</v>
      </c>
      <c r="X377" s="56">
        <f>+(MaestraLP3[[#This Row],[COSTO ]]-MaestraLP3[[#This Row],[COSTO OCT AL 27-10]])/MaestraLP3[[#This Row],[COSTO OCT AL 27-10]]</f>
        <v>0</v>
      </c>
      <c r="Y377" s="57" t="str">
        <f>++IF(Q377="HASTA AGOTAR STOCK","HASTA AGOTAR STOCK",IF(MaestraLP3[[#This Row],[PRECIO OCT]]=0,"NO PARA LP",IF(MaestraLP3[[#This Row],[PRECIO OCT]]=0,"INCORPORACIÓN",IF(AA377=0,"MANTIENE",IF(AA377&lt;0,"BAJA",IF(AA377&gt;0,"ALZA",""))))))</f>
        <v>NO PARA LP</v>
      </c>
      <c r="Z377" s="54">
        <v>0</v>
      </c>
      <c r="AA377" s="40" t="str">
        <f>IF(Z377=0,"INDICAR PRECIO VTA",Z377-MaestraLP3[[#This Row],[PRECIO OCT]])</f>
        <v>INDICAR PRECIO VTA</v>
      </c>
      <c r="AB377" s="56" t="str">
        <f t="shared" si="5"/>
        <v>-</v>
      </c>
      <c r="AC377" s="58">
        <f>IFERROR(MaestraLP3[[#This Row],[PRECIO]]*MaestraLP3[[#This Row],[%MG UMV]],0)</f>
        <v>0</v>
      </c>
      <c r="AD377" s="59">
        <v>0.17</v>
      </c>
      <c r="AE377" s="54">
        <f>IFERROR(MaestraLP3[[#This Row],[MARGEN UNITARIO]]/MaestraLP3[[#This Row],[Peso Neto UMV (KG)]],0)</f>
        <v>0</v>
      </c>
      <c r="AF377" s="38" t="s">
        <v>49</v>
      </c>
      <c r="AG377" s="38">
        <v>1</v>
      </c>
      <c r="AH377" s="56">
        <v>0.1</v>
      </c>
      <c r="AI377" s="56">
        <v>0</v>
      </c>
      <c r="AJ377" s="38"/>
      <c r="AK377" s="38" t="s">
        <v>49</v>
      </c>
    </row>
    <row r="378" spans="1:37" x14ac:dyDescent="0.35">
      <c r="A378" s="38" t="s">
        <v>525</v>
      </c>
      <c r="B378" s="38">
        <v>101600080</v>
      </c>
      <c r="C378" s="38" t="str">
        <f>+MaestraLP3[[#This Row],[CÓDIGO]]&amp;MaestraLP3[[#Headers],[-]]&amp;MaestraLP3[[#This Row],[UMV]]</f>
        <v>101600080-C06</v>
      </c>
      <c r="D378" s="45" t="str">
        <f>+MaestraLP3[[#This Row],[CÓDIGO]]&amp;MaestraLP3[[#Headers],[FS00]]</f>
        <v>101600080FS00</v>
      </c>
      <c r="E378" s="38" t="s">
        <v>38</v>
      </c>
      <c r="F378" s="38" t="s">
        <v>39</v>
      </c>
      <c r="G378" s="38" t="s">
        <v>40</v>
      </c>
      <c r="H378" s="38" t="s">
        <v>56</v>
      </c>
      <c r="I378" s="38" t="s">
        <v>583</v>
      </c>
      <c r="J378" s="44" t="s">
        <v>53</v>
      </c>
      <c r="K378" s="45" t="s">
        <v>44</v>
      </c>
      <c r="L378" s="38"/>
      <c r="M378" s="38" t="str">
        <f>VLOOKUP(MaestraLP3[[#This Row],[UMV]],VALIDACIONES!J:L,3,0)</f>
        <v>Caja 6 Unidades</v>
      </c>
      <c r="N378" s="38" t="s">
        <v>45</v>
      </c>
      <c r="O378" s="38" t="s">
        <v>46</v>
      </c>
      <c r="P378" s="54">
        <v>18415</v>
      </c>
      <c r="Q378" s="38" t="s">
        <v>47</v>
      </c>
      <c r="R378" s="55">
        <v>31030</v>
      </c>
      <c r="S378" s="56">
        <f>IFERROR((MaestraLP3[[#This Row],[COSTO ]]/MaestraLP3[[#This Row],[COSTO OCT]]-1),0)</f>
        <v>3.2799348357317459E-2</v>
      </c>
      <c r="T378" s="55" t="s">
        <v>48</v>
      </c>
      <c r="U378" s="55"/>
      <c r="V378" s="54">
        <f>+VLOOKUP(MaestraLP3[[#This Row],[-]],'[1]BD MES'!$A:$N,14,0)</f>
        <v>19019</v>
      </c>
      <c r="W378" s="54">
        <v>19019</v>
      </c>
      <c r="X378" s="56">
        <f>+(MaestraLP3[[#This Row],[COSTO ]]-MaestraLP3[[#This Row],[COSTO OCT AL 27-10]])/MaestraLP3[[#This Row],[COSTO OCT AL 27-10]]</f>
        <v>0</v>
      </c>
      <c r="Y378" s="57" t="str">
        <f>++IF(Q378="HASTA AGOTAR STOCK","HASTA AGOTAR STOCK",IF(MaestraLP3[[#This Row],[PRECIO OCT]]=0,"NO PARA LP",IF(MaestraLP3[[#This Row],[PRECIO OCT]]=0,"INCORPORACIÓN",IF(AA378=0,"MANTIENE",IF(AA378&lt;0,"BAJA",IF(AA378&gt;0,"ALZA",""))))))</f>
        <v>ALZA</v>
      </c>
      <c r="Z378" s="54">
        <v>0</v>
      </c>
      <c r="AA378" s="40" t="str">
        <f>IF(Z378=0,"INDICAR PRECIO VTA",Z378-MaestraLP3[[#This Row],[PRECIO OCT]])</f>
        <v>INDICAR PRECIO VTA</v>
      </c>
      <c r="AB378" s="56" t="str">
        <f t="shared" si="5"/>
        <v>-</v>
      </c>
      <c r="AC378" s="58">
        <f>IFERROR(MaestraLP3[[#This Row],[PRECIO]]*MaestraLP3[[#This Row],[%MG UMV]],0)</f>
        <v>0</v>
      </c>
      <c r="AD378" s="59">
        <v>0.56999999999999995</v>
      </c>
      <c r="AE378" s="54">
        <f>IFERROR(MaestraLP3[[#This Row],[MARGEN UNITARIO]]/MaestraLP3[[#This Row],[Peso Neto UMV (KG)]],0)</f>
        <v>0</v>
      </c>
      <c r="AF378" s="38" t="s">
        <v>50</v>
      </c>
      <c r="AG378" s="38">
        <v>1</v>
      </c>
      <c r="AH378" s="56">
        <v>0.1</v>
      </c>
      <c r="AI378" s="56">
        <v>0</v>
      </c>
      <c r="AJ378" s="38" t="s">
        <v>50</v>
      </c>
      <c r="AK378" s="38" t="s">
        <v>50</v>
      </c>
    </row>
    <row r="379" spans="1:37" x14ac:dyDescent="0.35">
      <c r="A379" s="38" t="s">
        <v>525</v>
      </c>
      <c r="B379" s="38">
        <v>104521140</v>
      </c>
      <c r="C379" s="38" t="str">
        <f>+MaestraLP3[[#This Row],[CÓDIGO]]&amp;MaestraLP3[[#Headers],[-]]&amp;MaestraLP3[[#This Row],[UMV]]</f>
        <v>104521140-Z80</v>
      </c>
      <c r="D379" s="45" t="str">
        <f>+MaestraLP3[[#This Row],[CÓDIGO]]&amp;MaestraLP3[[#Headers],[FS00]]</f>
        <v>104521140FS00</v>
      </c>
      <c r="E379" s="38" t="s">
        <v>38</v>
      </c>
      <c r="F379" s="38" t="s">
        <v>39</v>
      </c>
      <c r="G379" s="38" t="s">
        <v>40</v>
      </c>
      <c r="H379" s="38" t="s">
        <v>56</v>
      </c>
      <c r="I379" s="38" t="s">
        <v>584</v>
      </c>
      <c r="J379" s="44" t="s">
        <v>585</v>
      </c>
      <c r="K379" s="45" t="s">
        <v>44</v>
      </c>
      <c r="L379" s="38"/>
      <c r="M379" s="38" t="str">
        <f>VLOOKUP(MaestraLP3[[#This Row],[UMV]],VALIDACIONES!J:L,3,0)</f>
        <v>Caja 180 Unidades</v>
      </c>
      <c r="N379" s="38" t="s">
        <v>45</v>
      </c>
      <c r="O379" s="38" t="s">
        <v>46</v>
      </c>
      <c r="P379" s="54">
        <v>15255</v>
      </c>
      <c r="Q379" s="38" t="s">
        <v>47</v>
      </c>
      <c r="R379" s="55">
        <v>29700</v>
      </c>
      <c r="S379" s="56">
        <f>IFERROR((MaestraLP3[[#This Row],[COSTO ]]/MaestraLP3[[#This Row],[COSTO OCT]]-1),0)</f>
        <v>-1.0383480825958635E-2</v>
      </c>
      <c r="T379" s="55" t="s">
        <v>48</v>
      </c>
      <c r="U379" s="55"/>
      <c r="V379" s="54">
        <f>+VLOOKUP(MaestraLP3[[#This Row],[-]],'[1]BD MES'!$A:$N,14,0)</f>
        <v>15195.6</v>
      </c>
      <c r="W379" s="54">
        <v>15096.6</v>
      </c>
      <c r="X379" s="56">
        <f>+(MaestraLP3[[#This Row],[COSTO ]]-MaestraLP3[[#This Row],[COSTO OCT AL 27-10]])/MaestraLP3[[#This Row],[COSTO OCT AL 27-10]]</f>
        <v>-6.5150438284766639E-3</v>
      </c>
      <c r="Y379" s="57" t="str">
        <f>++IF(Q379="HASTA AGOTAR STOCK","HASTA AGOTAR STOCK",IF(MaestraLP3[[#This Row],[PRECIO OCT]]=0,"NO PARA LP",IF(MaestraLP3[[#This Row],[PRECIO OCT]]=0,"INCORPORACIÓN",IF(AA379=0,"MANTIENE",IF(AA379&lt;0,"BAJA",IF(AA379&gt;0,"ALZA",""))))))</f>
        <v>MANTIENE</v>
      </c>
      <c r="Z379" s="54">
        <v>29700</v>
      </c>
      <c r="AA379" s="40">
        <f>IF(Z379=0,"INDICAR PRECIO VTA",Z379-MaestraLP3[[#This Row],[PRECIO OCT]])</f>
        <v>0</v>
      </c>
      <c r="AB379" s="56">
        <f t="shared" si="5"/>
        <v>0.49169696969696969</v>
      </c>
      <c r="AC379" s="58">
        <f>IFERROR(MaestraLP3[[#This Row],[PRECIO]]*MaestraLP3[[#This Row],[%MG UMV]],0)</f>
        <v>14603.4</v>
      </c>
      <c r="AD379" s="59">
        <v>0.36</v>
      </c>
      <c r="AE379" s="54">
        <f>IFERROR(MaestraLP3[[#This Row],[MARGEN UNITARIO]]/MaestraLP3[[#This Row],[Peso Neto UMV (KG)]],0)</f>
        <v>40565</v>
      </c>
      <c r="AF379" s="38" t="s">
        <v>49</v>
      </c>
      <c r="AG379" s="38">
        <v>1</v>
      </c>
      <c r="AH379" s="56">
        <v>0.1</v>
      </c>
      <c r="AI379" s="56">
        <v>0</v>
      </c>
      <c r="AJ379" s="38"/>
      <c r="AK379" s="38" t="s">
        <v>50</v>
      </c>
    </row>
    <row r="380" spans="1:37" x14ac:dyDescent="0.35">
      <c r="A380" s="38" t="s">
        <v>525</v>
      </c>
      <c r="B380" s="38">
        <v>150001266</v>
      </c>
      <c r="C380" s="38" t="str">
        <f>+MaestraLP3[[#This Row],[CÓDIGO]]&amp;MaestraLP3[[#Headers],[-]]&amp;MaestraLP3[[#This Row],[UMV]]</f>
        <v>150001266-C12</v>
      </c>
      <c r="D380" s="45" t="str">
        <f>+MaestraLP3[[#This Row],[CÓDIGO]]&amp;MaestraLP3[[#Headers],[FS00]]</f>
        <v>150001266FS00</v>
      </c>
      <c r="E380" s="38" t="s">
        <v>38</v>
      </c>
      <c r="F380" s="38" t="s">
        <v>39</v>
      </c>
      <c r="G380" s="38" t="s">
        <v>40</v>
      </c>
      <c r="H380" s="38" t="s">
        <v>56</v>
      </c>
      <c r="I380" s="38" t="s">
        <v>586</v>
      </c>
      <c r="J380" s="44" t="s">
        <v>43</v>
      </c>
      <c r="K380" s="45" t="s">
        <v>44</v>
      </c>
      <c r="L380" s="38"/>
      <c r="M380" s="38" t="str">
        <f>VLOOKUP(MaestraLP3[[#This Row],[UMV]],VALIDACIONES!J:L,3,0)</f>
        <v>Caja 12 Unidades</v>
      </c>
      <c r="N380" s="38" t="s">
        <v>45</v>
      </c>
      <c r="O380" s="38" t="s">
        <v>46</v>
      </c>
      <c r="P380" s="54">
        <v>122317.68</v>
      </c>
      <c r="Q380" s="38" t="s">
        <v>47</v>
      </c>
      <c r="R380" s="55">
        <v>230000</v>
      </c>
      <c r="S380" s="56">
        <f>IFERROR((MaestraLP3[[#This Row],[COSTO ]]/MaestraLP3[[#This Row],[COSTO OCT]]-1),0)</f>
        <v>2.9431558872250463E-6</v>
      </c>
      <c r="T380" s="55" t="s">
        <v>48</v>
      </c>
      <c r="U380" s="55"/>
      <c r="V380" s="54">
        <f>+VLOOKUP(MaestraLP3[[#This Row],[-]],'[1]BD MES'!$A:$N,14,0)</f>
        <v>122594.76</v>
      </c>
      <c r="W380" s="54">
        <v>122318.04000000001</v>
      </c>
      <c r="X380" s="56">
        <f>+(MaestraLP3[[#This Row],[COSTO ]]-MaestraLP3[[#This Row],[COSTO OCT AL 27-10]])/MaestraLP3[[#This Row],[COSTO OCT AL 27-10]]</f>
        <v>-2.2571927217769064E-3</v>
      </c>
      <c r="Y380" s="57" t="str">
        <f>++IF(Q380="HASTA AGOTAR STOCK","HASTA AGOTAR STOCK",IF(MaestraLP3[[#This Row],[PRECIO OCT]]=0,"NO PARA LP",IF(MaestraLP3[[#This Row],[PRECIO OCT]]=0,"INCORPORACIÓN",IF(AA380=0,"MANTIENE",IF(AA380&lt;0,"BAJA",IF(AA380&gt;0,"ALZA",""))))))</f>
        <v>MANTIENE</v>
      </c>
      <c r="Z380" s="54">
        <v>230000</v>
      </c>
      <c r="AA380" s="40">
        <f>IF(Z380=0,"INDICAR PRECIO VTA",Z380-MaestraLP3[[#This Row],[PRECIO OCT]])</f>
        <v>0</v>
      </c>
      <c r="AB380" s="56">
        <f t="shared" si="5"/>
        <v>0.46818243478260868</v>
      </c>
      <c r="AC380" s="58">
        <f>IFERROR(MaestraLP3[[#This Row],[PRECIO]]*MaestraLP3[[#This Row],[%MG UMV]],0)</f>
        <v>107681.95999999999</v>
      </c>
      <c r="AD380" s="59">
        <v>5.04</v>
      </c>
      <c r="AE380" s="54">
        <f>IFERROR(MaestraLP3[[#This Row],[MARGEN UNITARIO]]/MaestraLP3[[#This Row],[Peso Neto UMV (KG)]],0)</f>
        <v>21365.468253968251</v>
      </c>
      <c r="AF380" s="38" t="s">
        <v>50</v>
      </c>
      <c r="AG380" s="38">
        <v>1</v>
      </c>
      <c r="AH380" s="56">
        <v>0.1</v>
      </c>
      <c r="AI380" s="56">
        <v>0</v>
      </c>
      <c r="AJ380" s="38"/>
      <c r="AK380" s="38" t="s">
        <v>50</v>
      </c>
    </row>
    <row r="381" spans="1:37" x14ac:dyDescent="0.35">
      <c r="A381" s="38" t="s">
        <v>525</v>
      </c>
      <c r="B381" s="38">
        <v>150000829</v>
      </c>
      <c r="C381" s="38" t="str">
        <f>+MaestraLP3[[#This Row],[CÓDIGO]]&amp;MaestraLP3[[#Headers],[-]]&amp;MaestraLP3[[#This Row],[UMV]]</f>
        <v>150000829-C06</v>
      </c>
      <c r="D381" s="45" t="str">
        <f>+MaestraLP3[[#This Row],[CÓDIGO]]&amp;MaestraLP3[[#Headers],[FS00]]</f>
        <v>150000829FS00</v>
      </c>
      <c r="E381" s="38" t="s">
        <v>38</v>
      </c>
      <c r="F381" s="38" t="s">
        <v>39</v>
      </c>
      <c r="G381" s="38" t="s">
        <v>40</v>
      </c>
      <c r="H381" s="38" t="s">
        <v>56</v>
      </c>
      <c r="I381" s="38" t="s">
        <v>587</v>
      </c>
      <c r="J381" s="44" t="s">
        <v>53</v>
      </c>
      <c r="K381" s="45" t="s">
        <v>44</v>
      </c>
      <c r="L381" s="38"/>
      <c r="M381" s="38" t="str">
        <f>VLOOKUP(MaestraLP3[[#This Row],[UMV]],VALIDACIONES!J:L,3,0)</f>
        <v>Caja 6 Unidades</v>
      </c>
      <c r="N381" s="38" t="s">
        <v>45</v>
      </c>
      <c r="O381" s="38" t="s">
        <v>46</v>
      </c>
      <c r="P381" s="54">
        <v>48635.040000000001</v>
      </c>
      <c r="Q381" s="38" t="s">
        <v>47</v>
      </c>
      <c r="R381" s="55">
        <v>77000</v>
      </c>
      <c r="S381" s="56">
        <f>IFERROR((MaestraLP3[[#This Row],[COSTO ]]/MaestraLP3[[#This Row],[COSTO OCT]]-1),0)</f>
        <v>5.0594386269652514E-2</v>
      </c>
      <c r="T381" s="55" t="s">
        <v>48</v>
      </c>
      <c r="U381" s="55"/>
      <c r="V381" s="54">
        <f>+VLOOKUP(MaestraLP3[[#This Row],[-]],'[1]BD MES'!$A:$N,14,0)</f>
        <v>51771.78</v>
      </c>
      <c r="W381" s="54">
        <v>51095.700000000004</v>
      </c>
      <c r="X381" s="56">
        <f>+(MaestraLP3[[#This Row],[COSTO ]]-MaestraLP3[[#This Row],[COSTO OCT AL 27-10]])/MaestraLP3[[#This Row],[COSTO OCT AL 27-10]]</f>
        <v>-1.3058851752827399E-2</v>
      </c>
      <c r="Y381" s="57" t="str">
        <f>++IF(Q381="HASTA AGOTAR STOCK","HASTA AGOTAR STOCK",IF(MaestraLP3[[#This Row],[PRECIO OCT]]=0,"NO PARA LP",IF(MaestraLP3[[#This Row],[PRECIO OCT]]=0,"INCORPORACIÓN",IF(AA381=0,"MANTIENE",IF(AA381&lt;0,"BAJA",IF(AA381&gt;0,"ALZA",""))))))</f>
        <v>MANTIENE</v>
      </c>
      <c r="Z381" s="54">
        <v>77000</v>
      </c>
      <c r="AA381" s="40">
        <f>IF(Z381=0,"INDICAR PRECIO VTA",Z381-MaestraLP3[[#This Row],[PRECIO OCT]])</f>
        <v>0</v>
      </c>
      <c r="AB381" s="56">
        <f t="shared" si="5"/>
        <v>0.33641948051948045</v>
      </c>
      <c r="AC381" s="58">
        <f>IFERROR(MaestraLP3[[#This Row],[PRECIO]]*MaestraLP3[[#This Row],[%MG UMV]],0)</f>
        <v>25904.299999999996</v>
      </c>
      <c r="AD381" s="59">
        <v>3.48</v>
      </c>
      <c r="AE381" s="54">
        <f>IFERROR(MaestraLP3[[#This Row],[MARGEN UNITARIO]]/MaestraLP3[[#This Row],[Peso Neto UMV (KG)]],0)</f>
        <v>7443.7643678160912</v>
      </c>
      <c r="AF381" s="38" t="s">
        <v>50</v>
      </c>
      <c r="AG381" s="38">
        <v>1</v>
      </c>
      <c r="AH381" s="56">
        <v>0.1</v>
      </c>
      <c r="AI381" s="56">
        <v>0</v>
      </c>
      <c r="AJ381" s="38"/>
      <c r="AK381" s="38" t="s">
        <v>50</v>
      </c>
    </row>
    <row r="382" spans="1:37" x14ac:dyDescent="0.35">
      <c r="A382" s="38" t="s">
        <v>525</v>
      </c>
      <c r="B382" s="38">
        <v>104520910</v>
      </c>
      <c r="C382" s="38" t="str">
        <f>+MaestraLP3[[#This Row],[CÓDIGO]]&amp;MaestraLP3[[#Headers],[-]]&amp;MaestraLP3[[#This Row],[UMV]]</f>
        <v>104520910-Z60</v>
      </c>
      <c r="D382" s="45" t="str">
        <f>+MaestraLP3[[#This Row],[CÓDIGO]]&amp;MaestraLP3[[#Headers],[FS00]]</f>
        <v>104520910FS00</v>
      </c>
      <c r="E382" s="38" t="s">
        <v>38</v>
      </c>
      <c r="F382" s="38" t="s">
        <v>39</v>
      </c>
      <c r="G382" s="38" t="s">
        <v>40</v>
      </c>
      <c r="H382" s="38" t="s">
        <v>59</v>
      </c>
      <c r="I382" s="38" t="s">
        <v>588</v>
      </c>
      <c r="J382" s="44" t="s">
        <v>589</v>
      </c>
      <c r="K382" s="45" t="s">
        <v>44</v>
      </c>
      <c r="L382" s="38"/>
      <c r="M382" s="38" t="str">
        <f>VLOOKUP(MaestraLP3[[#This Row],[UMV]],VALIDACIONES!J:L,3,0)</f>
        <v>Caja 160 Unidades</v>
      </c>
      <c r="N382" s="38" t="s">
        <v>45</v>
      </c>
      <c r="O382" s="38" t="s">
        <v>72</v>
      </c>
      <c r="P382" s="54">
        <v>36104</v>
      </c>
      <c r="Q382" s="38" t="s">
        <v>47</v>
      </c>
      <c r="R382" s="55">
        <v>76000</v>
      </c>
      <c r="S382" s="56">
        <f>IFERROR((MaestraLP3[[#This Row],[COSTO ]]/MaestraLP3[[#This Row],[COSTO OCT]]-1),0)</f>
        <v>0</v>
      </c>
      <c r="T382" s="55" t="s">
        <v>48</v>
      </c>
      <c r="U382" s="55"/>
      <c r="V382" s="54">
        <f>+VLOOKUP(MaestraLP3[[#This Row],[-]],'[1]BD MES'!$A:$N,14,0)</f>
        <v>36104</v>
      </c>
      <c r="W382" s="54">
        <v>36104</v>
      </c>
      <c r="X382" s="56">
        <f>+(MaestraLP3[[#This Row],[COSTO ]]-MaestraLP3[[#This Row],[COSTO OCT AL 27-10]])/MaestraLP3[[#This Row],[COSTO OCT AL 27-10]]</f>
        <v>0</v>
      </c>
      <c r="Y382" s="57" t="str">
        <f>++IF(Q382="HASTA AGOTAR STOCK","HASTA AGOTAR STOCK",IF(MaestraLP3[[#This Row],[PRECIO OCT]]=0,"NO PARA LP",IF(MaestraLP3[[#This Row],[PRECIO OCT]]=0,"INCORPORACIÓN",IF(AA382=0,"MANTIENE",IF(AA382&lt;0,"BAJA",IF(AA382&gt;0,"ALZA",""))))))</f>
        <v>MANTIENE</v>
      </c>
      <c r="Z382" s="54">
        <v>76000</v>
      </c>
      <c r="AA382" s="40">
        <f>IF(Z382=0,"INDICAR PRECIO VTA",Z382-MaestraLP3[[#This Row],[PRECIO OCT]])</f>
        <v>0</v>
      </c>
      <c r="AB382" s="56">
        <f t="shared" si="5"/>
        <v>0.52494736842105261</v>
      </c>
      <c r="AC382" s="58">
        <f>IFERROR(MaestraLP3[[#This Row],[PRECIO]]*MaestraLP3[[#This Row],[%MG UMV]],0)</f>
        <v>39896</v>
      </c>
      <c r="AD382" s="59">
        <v>1.92</v>
      </c>
      <c r="AE382" s="54">
        <f>IFERROR(MaestraLP3[[#This Row],[MARGEN UNITARIO]]/MaestraLP3[[#This Row],[Peso Neto UMV (KG)]],0)</f>
        <v>20779.166666666668</v>
      </c>
      <c r="AF382" s="38" t="s">
        <v>49</v>
      </c>
      <c r="AG382" s="38">
        <v>1</v>
      </c>
      <c r="AH382" s="56">
        <v>0.1</v>
      </c>
      <c r="AI382" s="56">
        <v>0</v>
      </c>
      <c r="AJ382" s="38" t="s">
        <v>50</v>
      </c>
      <c r="AK382" s="38" t="s">
        <v>50</v>
      </c>
    </row>
    <row r="383" spans="1:37" x14ac:dyDescent="0.35">
      <c r="A383" s="38" t="s">
        <v>525</v>
      </c>
      <c r="B383" s="38">
        <v>104502460</v>
      </c>
      <c r="C383" s="38" t="str">
        <f>+MaestraLP3[[#This Row],[CÓDIGO]]&amp;MaestraLP3[[#Headers],[-]]&amp;MaestraLP3[[#This Row],[UMV]]</f>
        <v>104502460-C50</v>
      </c>
      <c r="D383" s="45" t="str">
        <f>+MaestraLP3[[#This Row],[CÓDIGO]]&amp;MaestraLP3[[#Headers],[FS00]]</f>
        <v>104502460FS00</v>
      </c>
      <c r="E383" s="38" t="s">
        <v>38</v>
      </c>
      <c r="F383" s="38" t="s">
        <v>39</v>
      </c>
      <c r="G383" s="38" t="s">
        <v>40</v>
      </c>
      <c r="H383" s="38" t="s">
        <v>59</v>
      </c>
      <c r="I383" s="38" t="s">
        <v>590</v>
      </c>
      <c r="J383" s="44" t="s">
        <v>211</v>
      </c>
      <c r="K383" s="45" t="s">
        <v>44</v>
      </c>
      <c r="L383" s="38"/>
      <c r="M383" s="38" t="str">
        <f>VLOOKUP(MaestraLP3[[#This Row],[UMV]],VALIDACIONES!J:L,3,0)</f>
        <v>Caja 50 Unidades</v>
      </c>
      <c r="N383" s="38" t="s">
        <v>45</v>
      </c>
      <c r="O383" s="38" t="s">
        <v>72</v>
      </c>
      <c r="P383" s="54">
        <v>12504.5</v>
      </c>
      <c r="Q383" s="38" t="s">
        <v>62</v>
      </c>
      <c r="R383" s="55">
        <v>27000</v>
      </c>
      <c r="S383" s="56">
        <f>IFERROR((MaestraLP3[[#This Row],[COSTO ]]/MaestraLP3[[#This Row],[COSTO OCT]]-1),0)</f>
        <v>0</v>
      </c>
      <c r="T383" s="55" t="s">
        <v>48</v>
      </c>
      <c r="U383" s="55"/>
      <c r="V383" s="54">
        <f>+VLOOKUP(MaestraLP3[[#This Row],[-]],'[1]BD MES'!$A:$N,14,0)</f>
        <v>12504.5</v>
      </c>
      <c r="W383" s="54">
        <v>12504.5</v>
      </c>
      <c r="X383" s="56">
        <f>+(MaestraLP3[[#This Row],[COSTO ]]-MaestraLP3[[#This Row],[COSTO OCT AL 27-10]])/MaestraLP3[[#This Row],[COSTO OCT AL 27-10]]</f>
        <v>0</v>
      </c>
      <c r="Y383" s="57" t="str">
        <f>++IF(Q383="HASTA AGOTAR STOCK","HASTA AGOTAR STOCK",IF(MaestraLP3[[#This Row],[PRECIO OCT]]=0,"NO PARA LP",IF(MaestraLP3[[#This Row],[PRECIO OCT]]=0,"INCORPORACIÓN",IF(AA383=0,"MANTIENE",IF(AA383&lt;0,"BAJA",IF(AA383&gt;0,"ALZA",""))))))</f>
        <v>MANTIENE</v>
      </c>
      <c r="Z383" s="54">
        <v>27000</v>
      </c>
      <c r="AA383" s="40">
        <f>IF(Z383=0,"INDICAR PRECIO VTA",Z383-MaestraLP3[[#This Row],[PRECIO OCT]])</f>
        <v>0</v>
      </c>
      <c r="AB383" s="56">
        <f t="shared" si="5"/>
        <v>0.53687037037037033</v>
      </c>
      <c r="AC383" s="58">
        <f>IFERROR(MaestraLP3[[#This Row],[PRECIO]]*MaestraLP3[[#This Row],[%MG UMV]],0)</f>
        <v>14495.499999999998</v>
      </c>
      <c r="AD383" s="59">
        <v>0.8</v>
      </c>
      <c r="AE383" s="54">
        <f>IFERROR(MaestraLP3[[#This Row],[MARGEN UNITARIO]]/MaestraLP3[[#This Row],[Peso Neto UMV (KG)]],0)</f>
        <v>18119.374999999996</v>
      </c>
      <c r="AF383" s="38" t="s">
        <v>49</v>
      </c>
      <c r="AG383" s="38">
        <v>2</v>
      </c>
      <c r="AH383" s="56">
        <v>0.1</v>
      </c>
      <c r="AI383" s="56">
        <v>0</v>
      </c>
      <c r="AJ383" s="38" t="s">
        <v>50</v>
      </c>
      <c r="AK383" s="38" t="s">
        <v>50</v>
      </c>
    </row>
    <row r="384" spans="1:37" x14ac:dyDescent="0.35">
      <c r="A384" s="38" t="s">
        <v>525</v>
      </c>
      <c r="B384" s="38">
        <v>104529480</v>
      </c>
      <c r="C384" s="38" t="str">
        <f>+MaestraLP3[[#This Row],[CÓDIGO]]&amp;MaestraLP3[[#Headers],[-]]&amp;MaestraLP3[[#This Row],[UMV]]</f>
        <v>104529480-Z00</v>
      </c>
      <c r="D384" s="45" t="str">
        <f>+MaestraLP3[[#This Row],[CÓDIGO]]&amp;MaestraLP3[[#Headers],[FS00]]</f>
        <v>104529480FS00</v>
      </c>
      <c r="E384" s="38" t="s">
        <v>38</v>
      </c>
      <c r="F384" s="38" t="s">
        <v>39</v>
      </c>
      <c r="G384" s="38" t="s">
        <v>40</v>
      </c>
      <c r="H384" s="38" t="s">
        <v>59</v>
      </c>
      <c r="I384" s="38" t="s">
        <v>591</v>
      </c>
      <c r="J384" s="44" t="s">
        <v>200</v>
      </c>
      <c r="K384" s="45" t="s">
        <v>44</v>
      </c>
      <c r="L384" s="38"/>
      <c r="M384" s="38" t="str">
        <f>VLOOKUP(MaestraLP3[[#This Row],[UMV]],VALIDACIONES!J:L,3,0)</f>
        <v>Caja 100 Unidades</v>
      </c>
      <c r="N384" s="38" t="s">
        <v>45</v>
      </c>
      <c r="O384" s="38" t="s">
        <v>72</v>
      </c>
      <c r="P384" s="54">
        <v>23800</v>
      </c>
      <c r="Q384" s="38" t="s">
        <v>62</v>
      </c>
      <c r="R384" s="55">
        <v>38800</v>
      </c>
      <c r="S384" s="56">
        <f>IFERROR((MaestraLP3[[#This Row],[COSTO ]]/MaestraLP3[[#This Row],[COSTO OCT]]-1),0)</f>
        <v>0</v>
      </c>
      <c r="T384" s="55" t="s">
        <v>48</v>
      </c>
      <c r="U384" s="55"/>
      <c r="V384" s="54">
        <f>+VLOOKUP(MaestraLP3[[#This Row],[-]],'[1]BD MES'!$A:$N,14,0)</f>
        <v>23800</v>
      </c>
      <c r="W384" s="54">
        <v>23800</v>
      </c>
      <c r="X384" s="56">
        <f>+(MaestraLP3[[#This Row],[COSTO ]]-MaestraLP3[[#This Row],[COSTO OCT AL 27-10]])/MaestraLP3[[#This Row],[COSTO OCT AL 27-10]]</f>
        <v>0</v>
      </c>
      <c r="Y384" s="57" t="str">
        <f>++IF(Q384="HASTA AGOTAR STOCK","HASTA AGOTAR STOCK",IF(MaestraLP3[[#This Row],[PRECIO OCT]]=0,"NO PARA LP",IF(MaestraLP3[[#This Row],[PRECIO OCT]]=0,"INCORPORACIÓN",IF(AA384=0,"MANTIENE",IF(AA384&lt;0,"BAJA",IF(AA384&gt;0,"ALZA",""))))))</f>
        <v>ALZA</v>
      </c>
      <c r="Z384" s="54">
        <v>38900</v>
      </c>
      <c r="AA384" s="40">
        <f>IF(Z384=0,"INDICAR PRECIO VTA",Z384-MaestraLP3[[#This Row],[PRECIO OCT]])</f>
        <v>100</v>
      </c>
      <c r="AB384" s="56">
        <f t="shared" si="5"/>
        <v>0.38817480719794345</v>
      </c>
      <c r="AC384" s="58">
        <f>IFERROR(MaestraLP3[[#This Row],[PRECIO]]*MaestraLP3[[#This Row],[%MG UMV]],0)</f>
        <v>15100</v>
      </c>
      <c r="AD384" s="59">
        <v>0.6</v>
      </c>
      <c r="AE384" s="54">
        <f>IFERROR(MaestraLP3[[#This Row],[MARGEN UNITARIO]]/MaestraLP3[[#This Row],[Peso Neto UMV (KG)]],0)</f>
        <v>25166.666666666668</v>
      </c>
      <c r="AF384" s="38" t="s">
        <v>49</v>
      </c>
      <c r="AG384" s="38">
        <v>2</v>
      </c>
      <c r="AH384" s="56">
        <v>0.1</v>
      </c>
      <c r="AI384" s="56">
        <v>0</v>
      </c>
      <c r="AJ384" s="38"/>
      <c r="AK384" s="38" t="s">
        <v>50</v>
      </c>
    </row>
    <row r="385" spans="1:37" x14ac:dyDescent="0.35">
      <c r="A385" s="38" t="s">
        <v>525</v>
      </c>
      <c r="B385" s="38">
        <v>104521030</v>
      </c>
      <c r="C385" s="38" t="str">
        <f>+MaestraLP3[[#This Row],[CÓDIGO]]&amp;MaestraLP3[[#Headers],[-]]&amp;MaestraLP3[[#This Row],[UMV]]</f>
        <v>104521030-Z00</v>
      </c>
      <c r="D385" s="45" t="str">
        <f>+MaestraLP3[[#This Row],[CÓDIGO]]&amp;MaestraLP3[[#Headers],[FS00]]</f>
        <v>104521030FS00</v>
      </c>
      <c r="E385" s="38" t="s">
        <v>38</v>
      </c>
      <c r="F385" s="38" t="s">
        <v>39</v>
      </c>
      <c r="G385" s="38" t="s">
        <v>40</v>
      </c>
      <c r="H385" s="38" t="s">
        <v>59</v>
      </c>
      <c r="I385" s="38" t="s">
        <v>592</v>
      </c>
      <c r="J385" s="44" t="s">
        <v>200</v>
      </c>
      <c r="K385" s="45" t="s">
        <v>44</v>
      </c>
      <c r="L385" s="38"/>
      <c r="M385" s="38" t="str">
        <f>VLOOKUP(MaestraLP3[[#This Row],[UMV]],VALIDACIONES!J:L,3,0)</f>
        <v>Caja 100 Unidades</v>
      </c>
      <c r="N385" s="38" t="s">
        <v>45</v>
      </c>
      <c r="O385" s="38" t="s">
        <v>72</v>
      </c>
      <c r="P385" s="54">
        <v>24731</v>
      </c>
      <c r="Q385" s="38" t="s">
        <v>62</v>
      </c>
      <c r="R385" s="55">
        <v>38800</v>
      </c>
      <c r="S385" s="56">
        <f>IFERROR((MaestraLP3[[#This Row],[COSTO ]]/MaestraLP3[[#This Row],[COSTO OCT]]-1),0)</f>
        <v>0</v>
      </c>
      <c r="T385" s="55" t="s">
        <v>48</v>
      </c>
      <c r="U385" s="55"/>
      <c r="V385" s="54">
        <f>+VLOOKUP(MaestraLP3[[#This Row],[-]],'[1]BD MES'!$A:$N,14,0)</f>
        <v>24731</v>
      </c>
      <c r="W385" s="54">
        <v>24731</v>
      </c>
      <c r="X385" s="56">
        <f>+(MaestraLP3[[#This Row],[COSTO ]]-MaestraLP3[[#This Row],[COSTO OCT AL 27-10]])/MaestraLP3[[#This Row],[COSTO OCT AL 27-10]]</f>
        <v>0</v>
      </c>
      <c r="Y385" s="57" t="str">
        <f>++IF(Q385="HASTA AGOTAR STOCK","HASTA AGOTAR STOCK",IF(MaestraLP3[[#This Row],[PRECIO OCT]]=0,"NO PARA LP",IF(MaestraLP3[[#This Row],[PRECIO OCT]]=0,"INCORPORACIÓN",IF(AA385=0,"MANTIENE",IF(AA385&lt;0,"BAJA",IF(AA385&gt;0,"ALZA",""))))))</f>
        <v>ALZA</v>
      </c>
      <c r="Z385" s="54">
        <v>39500</v>
      </c>
      <c r="AA385" s="40">
        <f>IF(Z385=0,"INDICAR PRECIO VTA",Z385-MaestraLP3[[#This Row],[PRECIO OCT]])</f>
        <v>700</v>
      </c>
      <c r="AB385" s="56">
        <f t="shared" si="5"/>
        <v>0.3738987341772152</v>
      </c>
      <c r="AC385" s="58">
        <f>IFERROR(MaestraLP3[[#This Row],[PRECIO]]*MaestraLP3[[#This Row],[%MG UMV]],0)</f>
        <v>14769</v>
      </c>
      <c r="AD385" s="59">
        <v>0.9</v>
      </c>
      <c r="AE385" s="54">
        <f>IFERROR(MaestraLP3[[#This Row],[MARGEN UNITARIO]]/MaestraLP3[[#This Row],[Peso Neto UMV (KG)]],0)</f>
        <v>16410</v>
      </c>
      <c r="AF385" s="38" t="s">
        <v>49</v>
      </c>
      <c r="AG385" s="38">
        <v>2</v>
      </c>
      <c r="AH385" s="56">
        <v>0.1</v>
      </c>
      <c r="AI385" s="56">
        <v>0</v>
      </c>
      <c r="AJ385" s="38" t="s">
        <v>50</v>
      </c>
      <c r="AK385" s="38" t="s">
        <v>50</v>
      </c>
    </row>
    <row r="386" spans="1:37" x14ac:dyDescent="0.35">
      <c r="A386" s="96" t="s">
        <v>525</v>
      </c>
      <c r="B386" s="38">
        <v>104549210</v>
      </c>
      <c r="C386" s="38" t="str">
        <f>+MaestraLP3[[#This Row],[CÓDIGO]]&amp;MaestraLP3[[#Headers],[-]]&amp;MaestraLP3[[#This Row],[UMV]]</f>
        <v>104549210-Z00</v>
      </c>
      <c r="D386" s="45" t="str">
        <f>+MaestraLP3[[#This Row],[CÓDIGO]]&amp;MaestraLP3[[#Headers],[FS00]]</f>
        <v>104549210FS00</v>
      </c>
      <c r="E386" s="38" t="s">
        <v>38</v>
      </c>
      <c r="F386" s="38" t="s">
        <v>39</v>
      </c>
      <c r="G386" s="38" t="s">
        <v>40</v>
      </c>
      <c r="H386" s="38" t="s">
        <v>59</v>
      </c>
      <c r="I386" s="38" t="s">
        <v>593</v>
      </c>
      <c r="J386" s="44" t="s">
        <v>200</v>
      </c>
      <c r="K386" s="45" t="s">
        <v>44</v>
      </c>
      <c r="L386" s="38"/>
      <c r="M386" s="38" t="str">
        <f>VLOOKUP(MaestraLP3[[#This Row],[UMV]],VALIDACIONES!J:L,3,0)</f>
        <v>Caja 100 Unidades</v>
      </c>
      <c r="N386" s="38" t="s">
        <v>45</v>
      </c>
      <c r="O386" s="38" t="s">
        <v>72</v>
      </c>
      <c r="P386" s="54"/>
      <c r="Q386" s="38"/>
      <c r="R386" s="55"/>
      <c r="S386" s="56">
        <f>IFERROR((MaestraLP3[[#This Row],[COSTO ]]/MaestraLP3[[#This Row],[COSTO OCT]]-1),0)</f>
        <v>0</v>
      </c>
      <c r="T386" s="55" t="s">
        <v>48</v>
      </c>
      <c r="U386" s="55"/>
      <c r="V386" s="54">
        <f>+VLOOKUP(MaestraLP3[[#This Row],[-]],'[1]BD MES'!$A:$N,14,0)</f>
        <v>36968</v>
      </c>
      <c r="W386" s="54">
        <v>37732</v>
      </c>
      <c r="X386" s="56">
        <f>+(MaestraLP3[[#This Row],[COSTO ]]-MaestraLP3[[#This Row],[COSTO OCT AL 27-10]])/MaestraLP3[[#This Row],[COSTO OCT AL 27-10]]</f>
        <v>2.0666522397749406E-2</v>
      </c>
      <c r="Y386" s="57" t="str">
        <f>++IF(Q386="HASTA AGOTAR STOCK","HASTA AGOTAR STOCK",IF(MaestraLP3[[#This Row],[PRECIO OCT]]=0,"NO PARA LP",IF(MaestraLP3[[#This Row],[PRECIO OCT]]=0,"INCORPORACIÓN",IF(AA386=0,"MANTIENE",IF(AA386&lt;0,"BAJA",IF(AA386&gt;0,"ALZA",""))))))</f>
        <v>NO PARA LP</v>
      </c>
      <c r="Z386" s="54">
        <v>65000</v>
      </c>
      <c r="AA386" s="40">
        <f>IF(Z386=0,"INDICAR PRECIO VTA",Z386-MaestraLP3[[#This Row],[PRECIO OCT]])</f>
        <v>65000</v>
      </c>
      <c r="AB386" s="56">
        <f t="shared" si="5"/>
        <v>0.4195076923076923</v>
      </c>
      <c r="AC386" s="58">
        <f>IFERROR(MaestraLP3[[#This Row],[PRECIO]]*MaestraLP3[[#This Row],[%MG UMV]],0)</f>
        <v>27268</v>
      </c>
      <c r="AD386" s="59">
        <v>1.1000000000000001</v>
      </c>
      <c r="AE386" s="54">
        <f>IFERROR(MaestraLP3[[#This Row],[MARGEN UNITARIO]]/MaestraLP3[[#This Row],[Peso Neto UMV (KG)]],0)</f>
        <v>24789.090909090908</v>
      </c>
      <c r="AF386" s="38" t="s">
        <v>49</v>
      </c>
      <c r="AG386" s="38">
        <v>1</v>
      </c>
      <c r="AH386" s="56">
        <v>0</v>
      </c>
      <c r="AI386" s="56">
        <v>0</v>
      </c>
      <c r="AJ386" s="38" t="s">
        <v>50</v>
      </c>
      <c r="AK386" s="38" t="s">
        <v>50</v>
      </c>
    </row>
    <row r="387" spans="1:37" x14ac:dyDescent="0.35">
      <c r="A387" s="96" t="s">
        <v>525</v>
      </c>
      <c r="B387" s="38">
        <v>104549180</v>
      </c>
      <c r="C387" s="38" t="str">
        <f>+MaestraLP3[[#This Row],[CÓDIGO]]&amp;MaestraLP3[[#Headers],[-]]&amp;MaestraLP3[[#This Row],[UMV]]</f>
        <v>104549180-Z00</v>
      </c>
      <c r="D387" s="45" t="str">
        <f>+MaestraLP3[[#This Row],[CÓDIGO]]&amp;MaestraLP3[[#Headers],[FS00]]</f>
        <v>104549180FS00</v>
      </c>
      <c r="E387" s="38" t="s">
        <v>38</v>
      </c>
      <c r="F387" s="38" t="s">
        <v>39</v>
      </c>
      <c r="G387" s="38" t="s">
        <v>40</v>
      </c>
      <c r="H387" s="38" t="s">
        <v>59</v>
      </c>
      <c r="I387" s="38" t="s">
        <v>594</v>
      </c>
      <c r="J387" s="44" t="s">
        <v>200</v>
      </c>
      <c r="K387" s="45" t="s">
        <v>44</v>
      </c>
      <c r="L387" s="38"/>
      <c r="M387" s="38" t="str">
        <f>VLOOKUP(MaestraLP3[[#This Row],[UMV]],VALIDACIONES!J:L,3,0)</f>
        <v>Caja 100 Unidades</v>
      </c>
      <c r="N387" s="38" t="s">
        <v>45</v>
      </c>
      <c r="O387" s="38" t="s">
        <v>72</v>
      </c>
      <c r="P387" s="54"/>
      <c r="Q387" s="38"/>
      <c r="R387" s="55"/>
      <c r="S387" s="56">
        <f>IFERROR((MaestraLP3[[#This Row],[COSTO ]]/MaestraLP3[[#This Row],[COSTO OCT]]-1),0)</f>
        <v>0</v>
      </c>
      <c r="T387" s="55" t="s">
        <v>48</v>
      </c>
      <c r="U387" s="55"/>
      <c r="V387" s="54">
        <f>+VLOOKUP(MaestraLP3[[#This Row],[-]],'[1]BD MES'!$A:$N,14,0)</f>
        <v>36902</v>
      </c>
      <c r="W387" s="54">
        <v>37665</v>
      </c>
      <c r="X387" s="56">
        <f>+(MaestraLP3[[#This Row],[COSTO ]]-MaestraLP3[[#This Row],[COSTO OCT AL 27-10]])/MaestraLP3[[#This Row],[COSTO OCT AL 27-10]]</f>
        <v>2.0676386103734214E-2</v>
      </c>
      <c r="Y387" s="57" t="str">
        <f>++IF(Q387="HASTA AGOTAR STOCK","HASTA AGOTAR STOCK",IF(MaestraLP3[[#This Row],[PRECIO OCT]]=0,"NO PARA LP",IF(MaestraLP3[[#This Row],[PRECIO OCT]]=0,"INCORPORACIÓN",IF(AA387=0,"MANTIENE",IF(AA387&lt;0,"BAJA",IF(AA387&gt;0,"ALZA",""))))))</f>
        <v>NO PARA LP</v>
      </c>
      <c r="Z387" s="54">
        <v>65000</v>
      </c>
      <c r="AA387" s="40">
        <f>IF(Z387=0,"INDICAR PRECIO VTA",Z387-MaestraLP3[[#This Row],[PRECIO OCT]])</f>
        <v>65000</v>
      </c>
      <c r="AB387" s="56">
        <f t="shared" ref="AB387:AB450" si="6">+IFERROR((Z387-W387)/Z387,"-")</f>
        <v>0.42053846153846153</v>
      </c>
      <c r="AC387" s="58">
        <f>IFERROR(MaestraLP3[[#This Row],[PRECIO]]*MaestraLP3[[#This Row],[%MG UMV]],0)</f>
        <v>27335</v>
      </c>
      <c r="AD387" s="59">
        <v>1.1000000000000001</v>
      </c>
      <c r="AE387" s="54">
        <f>IFERROR(MaestraLP3[[#This Row],[MARGEN UNITARIO]]/MaestraLP3[[#This Row],[Peso Neto UMV (KG)]],0)</f>
        <v>24849.999999999996</v>
      </c>
      <c r="AF387" s="38" t="s">
        <v>49</v>
      </c>
      <c r="AG387" s="38">
        <v>1</v>
      </c>
      <c r="AH387" s="56">
        <v>0</v>
      </c>
      <c r="AI387" s="56">
        <v>0</v>
      </c>
      <c r="AJ387" s="38" t="s">
        <v>50</v>
      </c>
      <c r="AK387" s="38" t="s">
        <v>50</v>
      </c>
    </row>
    <row r="388" spans="1:37" x14ac:dyDescent="0.35">
      <c r="A388" s="38" t="s">
        <v>525</v>
      </c>
      <c r="B388" s="38">
        <v>104523810</v>
      </c>
      <c r="C388" s="38" t="str">
        <f>+MaestraLP3[[#This Row],[CÓDIGO]]&amp;MaestraLP3[[#Headers],[-]]&amp;MaestraLP3[[#This Row],[UMV]]</f>
        <v>104523810-Z00</v>
      </c>
      <c r="D388" s="45" t="str">
        <f>+MaestraLP3[[#This Row],[CÓDIGO]]&amp;MaestraLP3[[#Headers],[FS00]]</f>
        <v>104523810FS00</v>
      </c>
      <c r="E388" s="38" t="s">
        <v>38</v>
      </c>
      <c r="F388" s="38" t="s">
        <v>39</v>
      </c>
      <c r="G388" s="38" t="s">
        <v>40</v>
      </c>
      <c r="H388" s="38" t="s">
        <v>59</v>
      </c>
      <c r="I388" s="38" t="s">
        <v>595</v>
      </c>
      <c r="J388" s="44" t="s">
        <v>200</v>
      </c>
      <c r="K388" s="45" t="s">
        <v>44</v>
      </c>
      <c r="L388" s="38"/>
      <c r="M388" s="38" t="str">
        <f>VLOOKUP(MaestraLP3[[#This Row],[UMV]],VALIDACIONES!J:L,3,0)</f>
        <v>Caja 100 Unidades</v>
      </c>
      <c r="N388" s="38" t="s">
        <v>45</v>
      </c>
      <c r="O388" s="38" t="s">
        <v>72</v>
      </c>
      <c r="P388" s="54">
        <v>34027</v>
      </c>
      <c r="Q388" s="38" t="s">
        <v>62</v>
      </c>
      <c r="R388" s="55">
        <v>63000</v>
      </c>
      <c r="S388" s="56">
        <f>IFERROR((MaestraLP3[[#This Row],[COSTO ]]/MaestraLP3[[#This Row],[COSTO OCT]]-1),0)</f>
        <v>0</v>
      </c>
      <c r="T388" s="55" t="s">
        <v>48</v>
      </c>
      <c r="U388" s="55"/>
      <c r="V388" s="54">
        <f>+VLOOKUP(MaestraLP3[[#This Row],[-]],'[1]BD MES'!$A:$N,14,0)</f>
        <v>34027</v>
      </c>
      <c r="W388" s="54">
        <v>34027</v>
      </c>
      <c r="X388" s="56">
        <f>+(MaestraLP3[[#This Row],[COSTO ]]-MaestraLP3[[#This Row],[COSTO OCT AL 27-10]])/MaestraLP3[[#This Row],[COSTO OCT AL 27-10]]</f>
        <v>0</v>
      </c>
      <c r="Y388" s="57" t="str">
        <f>++IF(Q388="HASTA AGOTAR STOCK","HASTA AGOTAR STOCK",IF(MaestraLP3[[#This Row],[PRECIO OCT]]=0,"NO PARA LP",IF(MaestraLP3[[#This Row],[PRECIO OCT]]=0,"INCORPORACIÓN",IF(AA388=0,"MANTIENE",IF(AA388&lt;0,"BAJA",IF(AA388&gt;0,"ALZA",""))))))</f>
        <v>ALZA</v>
      </c>
      <c r="Z388" s="54">
        <v>65000</v>
      </c>
      <c r="AA388" s="40">
        <f>IF(Z388=0,"INDICAR PRECIO VTA",Z388-MaestraLP3[[#This Row],[PRECIO OCT]])</f>
        <v>2000</v>
      </c>
      <c r="AB388" s="56">
        <f t="shared" si="6"/>
        <v>0.4765076923076923</v>
      </c>
      <c r="AC388" s="58">
        <f>IFERROR(MaestraLP3[[#This Row],[PRECIO]]*MaestraLP3[[#This Row],[%MG UMV]],0)</f>
        <v>30973</v>
      </c>
      <c r="AD388" s="59">
        <v>1.1000000000000001</v>
      </c>
      <c r="AE388" s="54">
        <f>IFERROR(MaestraLP3[[#This Row],[MARGEN UNITARIO]]/MaestraLP3[[#This Row],[Peso Neto UMV (KG)]],0)</f>
        <v>28157.272727272724</v>
      </c>
      <c r="AF388" s="38" t="s">
        <v>49</v>
      </c>
      <c r="AG388" s="38">
        <v>2</v>
      </c>
      <c r="AH388" s="56">
        <v>0.1</v>
      </c>
      <c r="AI388" s="56">
        <v>0</v>
      </c>
      <c r="AJ388" s="38" t="s">
        <v>50</v>
      </c>
      <c r="AK388" s="38" t="s">
        <v>50</v>
      </c>
    </row>
    <row r="389" spans="1:37" x14ac:dyDescent="0.35">
      <c r="A389" s="38" t="s">
        <v>525</v>
      </c>
      <c r="B389" s="38">
        <v>104511800</v>
      </c>
      <c r="C389" s="38" t="str">
        <f>+MaestraLP3[[#This Row],[CÓDIGO]]&amp;MaestraLP3[[#Headers],[-]]&amp;MaestraLP3[[#This Row],[UMV]]</f>
        <v>104511800-Z00</v>
      </c>
      <c r="D389" s="45" t="str">
        <f>+MaestraLP3[[#This Row],[CÓDIGO]]&amp;MaestraLP3[[#Headers],[FS00]]</f>
        <v>104511800FS00</v>
      </c>
      <c r="E389" s="38" t="s">
        <v>38</v>
      </c>
      <c r="F389" s="38" t="s">
        <v>39</v>
      </c>
      <c r="G389" s="38" t="s">
        <v>40</v>
      </c>
      <c r="H389" s="38" t="s">
        <v>59</v>
      </c>
      <c r="I389" s="38" t="s">
        <v>596</v>
      </c>
      <c r="J389" s="44" t="s">
        <v>200</v>
      </c>
      <c r="K389" s="45" t="s">
        <v>200</v>
      </c>
      <c r="L389" s="38"/>
      <c r="M389" s="38" t="str">
        <f>VLOOKUP(MaestraLP3[[#This Row],[UMV]],VALIDACIONES!J:L,3,0)</f>
        <v>Caja 100 Unidades</v>
      </c>
      <c r="N389" s="38" t="s">
        <v>45</v>
      </c>
      <c r="O389" s="38" t="s">
        <v>72</v>
      </c>
      <c r="P389" s="54">
        <v>23752.95</v>
      </c>
      <c r="Q389" s="38" t="s">
        <v>62</v>
      </c>
      <c r="R389" s="55">
        <v>37800</v>
      </c>
      <c r="S389" s="56">
        <f>IFERROR((MaestraLP3[[#This Row],[COSTO ]]/MaestraLP3[[#This Row],[COSTO OCT]]-1),0)</f>
        <v>2.4095954397243213E-2</v>
      </c>
      <c r="T389" s="55" t="s">
        <v>48</v>
      </c>
      <c r="U389" s="55"/>
      <c r="V389" s="54">
        <f>+VLOOKUP(MaestraLP3[[#This Row],[-]],'[1]BD MES'!$A:$N,14,0)</f>
        <v>24182.36</v>
      </c>
      <c r="W389" s="54">
        <v>24325.3</v>
      </c>
      <c r="X389" s="56">
        <f>+(MaestraLP3[[#This Row],[COSTO ]]-MaestraLP3[[#This Row],[COSTO OCT AL 27-10]])/MaestraLP3[[#This Row],[COSTO OCT AL 27-10]]</f>
        <v>5.9109201914121987E-3</v>
      </c>
      <c r="Y389" s="57" t="str">
        <f>++IF(Q389="HASTA AGOTAR STOCK","HASTA AGOTAR STOCK",IF(MaestraLP3[[#This Row],[PRECIO OCT]]=0,"NO PARA LP",IF(MaestraLP3[[#This Row],[PRECIO OCT]]=0,"INCORPORACIÓN",IF(AA389=0,"MANTIENE",IF(AA389&lt;0,"BAJA",IF(AA389&gt;0,"ALZA",""))))))</f>
        <v>ALZA</v>
      </c>
      <c r="Z389" s="54">
        <v>39500</v>
      </c>
      <c r="AA389" s="40">
        <f>IF(Z389=0,"INDICAR PRECIO VTA",Z389-MaestraLP3[[#This Row],[PRECIO OCT]])</f>
        <v>1700</v>
      </c>
      <c r="AB389" s="56">
        <f t="shared" si="6"/>
        <v>0.38416962025316459</v>
      </c>
      <c r="AC389" s="58">
        <f>IFERROR(MaestraLP3[[#This Row],[PRECIO]]*MaestraLP3[[#This Row],[%MG UMV]],0)</f>
        <v>15174.7</v>
      </c>
      <c r="AD389" s="59">
        <v>0.9</v>
      </c>
      <c r="AE389" s="54">
        <f>IFERROR(MaestraLP3[[#This Row],[MARGEN UNITARIO]]/MaestraLP3[[#This Row],[Peso Neto UMV (KG)]],0)</f>
        <v>16860.777777777777</v>
      </c>
      <c r="AF389" s="38" t="s">
        <v>49</v>
      </c>
      <c r="AG389" s="38">
        <v>2</v>
      </c>
      <c r="AH389" s="56">
        <v>0.1</v>
      </c>
      <c r="AI389" s="56">
        <v>0</v>
      </c>
      <c r="AJ389" s="38" t="s">
        <v>50</v>
      </c>
      <c r="AK389" s="38" t="s">
        <v>50</v>
      </c>
    </row>
    <row r="390" spans="1:37" x14ac:dyDescent="0.35">
      <c r="A390" s="96" t="s">
        <v>525</v>
      </c>
      <c r="B390" s="38">
        <v>104549190</v>
      </c>
      <c r="C390" s="38" t="str">
        <f>+MaestraLP3[[#This Row],[CÓDIGO]]&amp;MaestraLP3[[#Headers],[-]]&amp;MaestraLP3[[#This Row],[UMV]]</f>
        <v>104549190-Z00</v>
      </c>
      <c r="D390" s="45" t="str">
        <f>+MaestraLP3[[#This Row],[CÓDIGO]]&amp;MaestraLP3[[#Headers],[FS00]]</f>
        <v>104549190FS00</v>
      </c>
      <c r="E390" s="38" t="s">
        <v>38</v>
      </c>
      <c r="F390" s="38" t="s">
        <v>39</v>
      </c>
      <c r="G390" s="38" t="s">
        <v>40</v>
      </c>
      <c r="H390" s="38" t="s">
        <v>59</v>
      </c>
      <c r="I390" s="38" t="s">
        <v>597</v>
      </c>
      <c r="J390" s="44" t="s">
        <v>200</v>
      </c>
      <c r="K390" s="45" t="s">
        <v>44</v>
      </c>
      <c r="L390" s="38"/>
      <c r="M390" s="38" t="str">
        <f>VLOOKUP(MaestraLP3[[#This Row],[UMV]],VALIDACIONES!J:L,3,0)</f>
        <v>Caja 100 Unidades</v>
      </c>
      <c r="N390" s="38" t="s">
        <v>45</v>
      </c>
      <c r="O390" s="38" t="s">
        <v>72</v>
      </c>
      <c r="P390" s="54"/>
      <c r="Q390" s="38"/>
      <c r="R390" s="55"/>
      <c r="S390" s="56">
        <f>IFERROR((MaestraLP3[[#This Row],[COSTO ]]/MaestraLP3[[#This Row],[COSTO OCT]]-1),0)</f>
        <v>0</v>
      </c>
      <c r="T390" s="55" t="s">
        <v>48</v>
      </c>
      <c r="U390" s="55"/>
      <c r="V390" s="54">
        <f>+VLOOKUP(MaestraLP3[[#This Row],[-]],'[1]BD MES'!$A:$N,14,0)</f>
        <v>26800</v>
      </c>
      <c r="W390" s="54">
        <v>27227</v>
      </c>
      <c r="X390" s="56">
        <f>+(MaestraLP3[[#This Row],[COSTO ]]-MaestraLP3[[#This Row],[COSTO OCT AL 27-10]])/MaestraLP3[[#This Row],[COSTO OCT AL 27-10]]</f>
        <v>1.5932835820895521E-2</v>
      </c>
      <c r="Y390" s="57" t="str">
        <f>++IF(Q390="HASTA AGOTAR STOCK","HASTA AGOTAR STOCK",IF(MaestraLP3[[#This Row],[PRECIO OCT]]=0,"NO PARA LP",IF(MaestraLP3[[#This Row],[PRECIO OCT]]=0,"INCORPORACIÓN",IF(AA390=0,"MANTIENE",IF(AA390&lt;0,"BAJA",IF(AA390&gt;0,"ALZA",""))))))</f>
        <v>NO PARA LP</v>
      </c>
      <c r="Z390" s="54">
        <v>39500</v>
      </c>
      <c r="AA390" s="40">
        <f>IF(Z390=0,"INDICAR PRECIO VTA",Z390-MaestraLP3[[#This Row],[PRECIO OCT]])</f>
        <v>39500</v>
      </c>
      <c r="AB390" s="56">
        <f t="shared" si="6"/>
        <v>0.31070886075949367</v>
      </c>
      <c r="AC390" s="58">
        <f>IFERROR(MaestraLP3[[#This Row],[PRECIO]]*MaestraLP3[[#This Row],[%MG UMV]],0)</f>
        <v>12273</v>
      </c>
      <c r="AD390" s="59">
        <v>0.8</v>
      </c>
      <c r="AE390" s="54">
        <f>IFERROR(MaestraLP3[[#This Row],[MARGEN UNITARIO]]/MaestraLP3[[#This Row],[Peso Neto UMV (KG)]],0)</f>
        <v>15341.25</v>
      </c>
      <c r="AF390" s="38" t="s">
        <v>49</v>
      </c>
      <c r="AG390" s="38">
        <v>1</v>
      </c>
      <c r="AH390" s="56">
        <v>0</v>
      </c>
      <c r="AI390" s="56">
        <v>0</v>
      </c>
      <c r="AJ390" s="38" t="s">
        <v>50</v>
      </c>
      <c r="AK390" s="38" t="s">
        <v>50</v>
      </c>
    </row>
    <row r="391" spans="1:37" x14ac:dyDescent="0.35">
      <c r="A391" s="96" t="s">
        <v>525</v>
      </c>
      <c r="B391" s="38">
        <v>104549360</v>
      </c>
      <c r="C391" s="38" t="str">
        <f>+MaestraLP3[[#This Row],[CÓDIGO]]&amp;MaestraLP3[[#Headers],[-]]&amp;MaestraLP3[[#This Row],[UMV]]</f>
        <v>104549360-Z00</v>
      </c>
      <c r="D391" s="45" t="str">
        <f>+MaestraLP3[[#This Row],[CÓDIGO]]&amp;MaestraLP3[[#Headers],[FS00]]</f>
        <v>104549360FS00</v>
      </c>
      <c r="E391" s="38" t="s">
        <v>38</v>
      </c>
      <c r="F391" s="38" t="s">
        <v>39</v>
      </c>
      <c r="G391" s="38" t="s">
        <v>40</v>
      </c>
      <c r="H391" s="38" t="s">
        <v>59</v>
      </c>
      <c r="I391" s="38" t="s">
        <v>598</v>
      </c>
      <c r="J391" s="44" t="s">
        <v>200</v>
      </c>
      <c r="K391" s="45" t="s">
        <v>44</v>
      </c>
      <c r="L391" s="38"/>
      <c r="M391" s="38" t="str">
        <f>VLOOKUP(MaestraLP3[[#This Row],[UMV]],VALIDACIONES!J:L,3,0)</f>
        <v>Caja 100 Unidades</v>
      </c>
      <c r="N391" s="38" t="s">
        <v>45</v>
      </c>
      <c r="O391" s="38" t="s">
        <v>72</v>
      </c>
      <c r="P391" s="54"/>
      <c r="Q391" s="38"/>
      <c r="R391" s="55"/>
      <c r="S391" s="56">
        <f>IFERROR((MaestraLP3[[#This Row],[COSTO ]]/MaestraLP3[[#This Row],[COSTO OCT]]-1),0)</f>
        <v>0</v>
      </c>
      <c r="T391" s="55" t="s">
        <v>48</v>
      </c>
      <c r="U391" s="55"/>
      <c r="V391" s="54">
        <f>+VLOOKUP(MaestraLP3[[#This Row],[-]],'[1]BD MES'!$A:$N,14,0)</f>
        <v>27900</v>
      </c>
      <c r="W391" s="54">
        <v>25800</v>
      </c>
      <c r="X391" s="56">
        <f>+(MaestraLP3[[#This Row],[COSTO ]]-MaestraLP3[[#This Row],[COSTO OCT AL 27-10]])/MaestraLP3[[#This Row],[COSTO OCT AL 27-10]]</f>
        <v>-7.5268817204301078E-2</v>
      </c>
      <c r="Y391" s="57" t="str">
        <f>++IF(Q391="HASTA AGOTAR STOCK","HASTA AGOTAR STOCK",IF(MaestraLP3[[#This Row],[PRECIO OCT]]=0,"NO PARA LP",IF(MaestraLP3[[#This Row],[PRECIO OCT]]=0,"INCORPORACIÓN",IF(AA391=0,"MANTIENE",IF(AA391&lt;0,"BAJA",IF(AA391&gt;0,"ALZA",""))))))</f>
        <v>NO PARA LP</v>
      </c>
      <c r="Z391" s="54">
        <v>39500</v>
      </c>
      <c r="AA391" s="40">
        <f>IF(Z391=0,"INDICAR PRECIO VTA",Z391-MaestraLP3[[#This Row],[PRECIO OCT]])</f>
        <v>39500</v>
      </c>
      <c r="AB391" s="56">
        <f t="shared" si="6"/>
        <v>0.3468354430379747</v>
      </c>
      <c r="AC391" s="58">
        <f>IFERROR(MaestraLP3[[#This Row],[PRECIO]]*MaestraLP3[[#This Row],[%MG UMV]],0)</f>
        <v>13700</v>
      </c>
      <c r="AD391" s="59">
        <v>0.6</v>
      </c>
      <c r="AE391" s="54">
        <f>IFERROR(MaestraLP3[[#This Row],[MARGEN UNITARIO]]/MaestraLP3[[#This Row],[Peso Neto UMV (KG)]],0)</f>
        <v>22833.333333333336</v>
      </c>
      <c r="AF391" s="38" t="s">
        <v>49</v>
      </c>
      <c r="AG391" s="38">
        <v>1</v>
      </c>
      <c r="AH391" s="56">
        <v>0</v>
      </c>
      <c r="AI391" s="56">
        <v>0</v>
      </c>
      <c r="AJ391" s="38" t="s">
        <v>50</v>
      </c>
      <c r="AK391" s="38" t="s">
        <v>50</v>
      </c>
    </row>
    <row r="392" spans="1:37" x14ac:dyDescent="0.35">
      <c r="A392" s="38" t="s">
        <v>525</v>
      </c>
      <c r="B392" s="38">
        <v>104511810</v>
      </c>
      <c r="C392" s="38" t="str">
        <f>+MaestraLP3[[#This Row],[CÓDIGO]]&amp;MaestraLP3[[#Headers],[-]]&amp;MaestraLP3[[#This Row],[UMV]]</f>
        <v>104511810-Z00</v>
      </c>
      <c r="D392" s="45" t="str">
        <f>+MaestraLP3[[#This Row],[CÓDIGO]]&amp;MaestraLP3[[#Headers],[FS00]]</f>
        <v>104511810FS00</v>
      </c>
      <c r="E392" s="38" t="s">
        <v>38</v>
      </c>
      <c r="F392" s="38" t="s">
        <v>39</v>
      </c>
      <c r="G392" s="38" t="s">
        <v>40</v>
      </c>
      <c r="H392" s="38" t="s">
        <v>59</v>
      </c>
      <c r="I392" s="38" t="s">
        <v>599</v>
      </c>
      <c r="J392" s="44" t="s">
        <v>200</v>
      </c>
      <c r="K392" s="45" t="s">
        <v>200</v>
      </c>
      <c r="L392" s="38"/>
      <c r="M392" s="38" t="str">
        <f>VLOOKUP(MaestraLP3[[#This Row],[UMV]],VALIDACIONES!J:L,3,0)</f>
        <v>Caja 100 Unidades</v>
      </c>
      <c r="N392" s="38" t="s">
        <v>45</v>
      </c>
      <c r="O392" s="38" t="s">
        <v>72</v>
      </c>
      <c r="P392" s="54">
        <v>24002.76</v>
      </c>
      <c r="Q392" s="38" t="s">
        <v>62</v>
      </c>
      <c r="R392" s="55">
        <v>37800</v>
      </c>
      <c r="S392" s="56">
        <f>IFERROR((MaestraLP3[[#This Row],[COSTO ]]/MaestraLP3[[#This Row],[COSTO OCT]]-1),0)</f>
        <v>4.6893773882670242E-2</v>
      </c>
      <c r="T392" s="55" t="s">
        <v>48</v>
      </c>
      <c r="U392" s="55"/>
      <c r="V392" s="54">
        <f>+VLOOKUP(MaestraLP3[[#This Row],[-]],'[1]BD MES'!$A:$N,14,0)</f>
        <v>24854.85</v>
      </c>
      <c r="W392" s="54">
        <v>25128.34</v>
      </c>
      <c r="X392" s="56">
        <f>+(MaestraLP3[[#This Row],[COSTO ]]-MaestraLP3[[#This Row],[COSTO OCT AL 27-10]])/MaestraLP3[[#This Row],[COSTO OCT AL 27-10]]</f>
        <v>1.1003486241115985E-2</v>
      </c>
      <c r="Y392" s="57" t="str">
        <f>++IF(Q392="HASTA AGOTAR STOCK","HASTA AGOTAR STOCK",IF(MaestraLP3[[#This Row],[PRECIO OCT]]=0,"NO PARA LP",IF(MaestraLP3[[#This Row],[PRECIO OCT]]=0,"INCORPORACIÓN",IF(AA392=0,"MANTIENE",IF(AA392&lt;0,"BAJA",IF(AA392&gt;0,"ALZA",""))))))</f>
        <v>ALZA</v>
      </c>
      <c r="Z392" s="54">
        <v>39500</v>
      </c>
      <c r="AA392" s="40">
        <f>IF(Z392=0,"INDICAR PRECIO VTA",Z392-MaestraLP3[[#This Row],[PRECIO OCT]])</f>
        <v>1700</v>
      </c>
      <c r="AB392" s="56">
        <f t="shared" si="6"/>
        <v>0.36383949367088608</v>
      </c>
      <c r="AC392" s="58">
        <f>IFERROR(MaestraLP3[[#This Row],[PRECIO]]*MaestraLP3[[#This Row],[%MG UMV]],0)</f>
        <v>14371.66</v>
      </c>
      <c r="AD392" s="59">
        <v>0.9</v>
      </c>
      <c r="AE392" s="54">
        <f>IFERROR(MaestraLP3[[#This Row],[MARGEN UNITARIO]]/MaestraLP3[[#This Row],[Peso Neto UMV (KG)]],0)</f>
        <v>15968.511111111111</v>
      </c>
      <c r="AF392" s="38" t="s">
        <v>49</v>
      </c>
      <c r="AG392" s="38">
        <v>2</v>
      </c>
      <c r="AH392" s="56">
        <v>0.1</v>
      </c>
      <c r="AI392" s="56">
        <v>0</v>
      </c>
      <c r="AJ392" s="38" t="s">
        <v>50</v>
      </c>
      <c r="AK392" s="38" t="s">
        <v>50</v>
      </c>
    </row>
    <row r="393" spans="1:37" x14ac:dyDescent="0.35">
      <c r="A393" s="38" t="s">
        <v>525</v>
      </c>
      <c r="B393" s="38">
        <v>104523830</v>
      </c>
      <c r="C393" s="38" t="str">
        <f>+MaestraLP3[[#This Row],[CÓDIGO]]&amp;MaestraLP3[[#Headers],[-]]&amp;MaestraLP3[[#This Row],[UMV]]</f>
        <v>104523830-Z00</v>
      </c>
      <c r="D393" s="45" t="str">
        <f>+MaestraLP3[[#This Row],[CÓDIGO]]&amp;MaestraLP3[[#Headers],[FS00]]</f>
        <v>104523830FS00</v>
      </c>
      <c r="E393" s="38" t="s">
        <v>38</v>
      </c>
      <c r="F393" s="38" t="s">
        <v>39</v>
      </c>
      <c r="G393" s="38" t="s">
        <v>40</v>
      </c>
      <c r="H393" s="38" t="s">
        <v>59</v>
      </c>
      <c r="I393" s="38" t="s">
        <v>600</v>
      </c>
      <c r="J393" s="44" t="s">
        <v>200</v>
      </c>
      <c r="K393" s="45" t="s">
        <v>44</v>
      </c>
      <c r="L393" s="38"/>
      <c r="M393" s="38" t="str">
        <f>VLOOKUP(MaestraLP3[[#This Row],[UMV]],VALIDACIONES!J:L,3,0)</f>
        <v>Caja 100 Unidades</v>
      </c>
      <c r="N393" s="38" t="s">
        <v>45</v>
      </c>
      <c r="O393" s="38" t="s">
        <v>72</v>
      </c>
      <c r="P393" s="54">
        <v>18553</v>
      </c>
      <c r="Q393" s="38" t="s">
        <v>62</v>
      </c>
      <c r="R393" s="55">
        <v>37800</v>
      </c>
      <c r="S393" s="56">
        <f>IFERROR((MaestraLP3[[#This Row],[COSTO ]]/MaestraLP3[[#This Row],[COSTO OCT]]-1),0)</f>
        <v>0</v>
      </c>
      <c r="T393" s="55" t="s">
        <v>48</v>
      </c>
      <c r="U393" s="55"/>
      <c r="V393" s="54">
        <f>+VLOOKUP(MaestraLP3[[#This Row],[-]],'[1]BD MES'!$A:$N,14,0)</f>
        <v>21057</v>
      </c>
      <c r="W393" s="54">
        <v>18553</v>
      </c>
      <c r="X393" s="56">
        <f>+(MaestraLP3[[#This Row],[COSTO ]]-MaestraLP3[[#This Row],[COSTO OCT AL 27-10]])/MaestraLP3[[#This Row],[COSTO OCT AL 27-10]]</f>
        <v>-0.11891532507004797</v>
      </c>
      <c r="Y393" s="57" t="str">
        <f>++IF(Q393="HASTA AGOTAR STOCK","HASTA AGOTAR STOCK",IF(MaestraLP3[[#This Row],[PRECIO OCT]]=0,"NO PARA LP",IF(MaestraLP3[[#This Row],[PRECIO OCT]]=0,"INCORPORACIÓN",IF(AA393=0,"MANTIENE",IF(AA393&lt;0,"BAJA",IF(AA393&gt;0,"ALZA",""))))))</f>
        <v>ALZA</v>
      </c>
      <c r="Z393" s="54">
        <v>39500</v>
      </c>
      <c r="AA393" s="40">
        <f>IF(Z393=0,"INDICAR PRECIO VTA",Z393-MaestraLP3[[#This Row],[PRECIO OCT]])</f>
        <v>1700</v>
      </c>
      <c r="AB393" s="56">
        <f t="shared" si="6"/>
        <v>0.53030379746835443</v>
      </c>
      <c r="AC393" s="58">
        <f>IFERROR(MaestraLP3[[#This Row],[PRECIO]]*MaestraLP3[[#This Row],[%MG UMV]],0)</f>
        <v>20947</v>
      </c>
      <c r="AD393" s="59">
        <v>0.9</v>
      </c>
      <c r="AE393" s="54">
        <f>IFERROR(MaestraLP3[[#This Row],[MARGEN UNITARIO]]/MaestraLP3[[#This Row],[Peso Neto UMV (KG)]],0)</f>
        <v>23274.444444444445</v>
      </c>
      <c r="AF393" s="38" t="s">
        <v>49</v>
      </c>
      <c r="AG393" s="38">
        <v>2</v>
      </c>
      <c r="AH393" s="56">
        <v>0.1</v>
      </c>
      <c r="AI393" s="56">
        <v>0</v>
      </c>
      <c r="AJ393" s="38" t="s">
        <v>50</v>
      </c>
      <c r="AK393" s="38" t="s">
        <v>50</v>
      </c>
    </row>
    <row r="394" spans="1:37" x14ac:dyDescent="0.35">
      <c r="A394" s="96" t="s">
        <v>525</v>
      </c>
      <c r="B394" s="38">
        <v>104549200</v>
      </c>
      <c r="C394" s="38" t="str">
        <f>+MaestraLP3[[#This Row],[CÓDIGO]]&amp;MaestraLP3[[#Headers],[-]]&amp;MaestraLP3[[#This Row],[UMV]]</f>
        <v>104549200-Z00</v>
      </c>
      <c r="D394" s="45" t="str">
        <f>+MaestraLP3[[#This Row],[CÓDIGO]]&amp;MaestraLP3[[#Headers],[FS00]]</f>
        <v>104549200FS00</v>
      </c>
      <c r="E394" s="38" t="s">
        <v>38</v>
      </c>
      <c r="F394" s="38" t="s">
        <v>39</v>
      </c>
      <c r="G394" s="38" t="s">
        <v>40</v>
      </c>
      <c r="H394" s="38" t="s">
        <v>59</v>
      </c>
      <c r="I394" s="38" t="s">
        <v>601</v>
      </c>
      <c r="J394" s="44" t="s">
        <v>200</v>
      </c>
      <c r="K394" s="45" t="s">
        <v>44</v>
      </c>
      <c r="L394" s="38"/>
      <c r="M394" s="38" t="str">
        <f>VLOOKUP(MaestraLP3[[#This Row],[UMV]],VALIDACIONES!J:L,3,0)</f>
        <v>Caja 100 Unidades</v>
      </c>
      <c r="N394" s="38" t="s">
        <v>45</v>
      </c>
      <c r="O394" s="38" t="s">
        <v>72</v>
      </c>
      <c r="P394" s="54"/>
      <c r="Q394" s="38"/>
      <c r="R394" s="55"/>
      <c r="S394" s="56">
        <f>IFERROR((MaestraLP3[[#This Row],[COSTO ]]/MaestraLP3[[#This Row],[COSTO OCT]]-1),0)</f>
        <v>0</v>
      </c>
      <c r="T394" s="55" t="s">
        <v>48</v>
      </c>
      <c r="U394" s="55"/>
      <c r="V394" s="54">
        <f>+VLOOKUP(MaestraLP3[[#This Row],[-]],'[1]BD MES'!$A:$N,14,0)</f>
        <v>27368</v>
      </c>
      <c r="W394" s="54">
        <v>27538</v>
      </c>
      <c r="X394" s="56">
        <f>+(MaestraLP3[[#This Row],[COSTO ]]-MaestraLP3[[#This Row],[COSTO OCT AL 27-10]])/MaestraLP3[[#This Row],[COSTO OCT AL 27-10]]</f>
        <v>6.2116340251388482E-3</v>
      </c>
      <c r="Y394" s="57" t="str">
        <f>++IF(Q394="HASTA AGOTAR STOCK","HASTA AGOTAR STOCK",IF(MaestraLP3[[#This Row],[PRECIO OCT]]=0,"NO PARA LP",IF(MaestraLP3[[#This Row],[PRECIO OCT]]=0,"INCORPORACIÓN",IF(AA394=0,"MANTIENE",IF(AA394&lt;0,"BAJA",IF(AA394&gt;0,"ALZA",""))))))</f>
        <v>NO PARA LP</v>
      </c>
      <c r="Z394" s="54">
        <v>39500</v>
      </c>
      <c r="AA394" s="40">
        <f>IF(Z394=0,"INDICAR PRECIO VTA",Z394-MaestraLP3[[#This Row],[PRECIO OCT]])</f>
        <v>39500</v>
      </c>
      <c r="AB394" s="56">
        <f t="shared" si="6"/>
        <v>0.30283544303797466</v>
      </c>
      <c r="AC394" s="58">
        <f>IFERROR(MaestraLP3[[#This Row],[PRECIO]]*MaestraLP3[[#This Row],[%MG UMV]],0)</f>
        <v>11962</v>
      </c>
      <c r="AD394" s="59">
        <v>0.8</v>
      </c>
      <c r="AE394" s="54">
        <f>IFERROR(MaestraLP3[[#This Row],[MARGEN UNITARIO]]/MaestraLP3[[#This Row],[Peso Neto UMV (KG)]],0)</f>
        <v>14952.5</v>
      </c>
      <c r="AF394" s="38" t="s">
        <v>49</v>
      </c>
      <c r="AG394" s="38">
        <v>1</v>
      </c>
      <c r="AH394" s="56">
        <v>0</v>
      </c>
      <c r="AI394" s="56">
        <v>0</v>
      </c>
      <c r="AJ394" s="38" t="s">
        <v>50</v>
      </c>
      <c r="AK394" s="38" t="s">
        <v>50</v>
      </c>
    </row>
    <row r="395" spans="1:37" x14ac:dyDescent="0.35">
      <c r="A395" s="38" t="s">
        <v>525</v>
      </c>
      <c r="B395" s="38">
        <v>104545160</v>
      </c>
      <c r="C395" s="38" t="str">
        <f>+MaestraLP3[[#This Row],[CÓDIGO]]&amp;MaestraLP3[[#Headers],[-]]&amp;MaestraLP3[[#This Row],[UMV]]</f>
        <v>104545160-C10</v>
      </c>
      <c r="D395" s="45" t="str">
        <f>+MaestraLP3[[#This Row],[CÓDIGO]]&amp;MaestraLP3[[#Headers],[FS00]]</f>
        <v>104545160FS00</v>
      </c>
      <c r="E395" s="38" t="s">
        <v>38</v>
      </c>
      <c r="F395" s="38" t="s">
        <v>39</v>
      </c>
      <c r="G395" s="38" t="s">
        <v>40</v>
      </c>
      <c r="H395" s="38" t="s">
        <v>214</v>
      </c>
      <c r="I395" s="38" t="s">
        <v>602</v>
      </c>
      <c r="J395" s="44" t="s">
        <v>61</v>
      </c>
      <c r="K395" s="45" t="s">
        <v>44</v>
      </c>
      <c r="L395" s="38"/>
      <c r="M395" s="38" t="str">
        <f>VLOOKUP(MaestraLP3[[#This Row],[UMV]],VALIDACIONES!J:L,3,0)</f>
        <v>Caja 10 Unidades</v>
      </c>
      <c r="N395" s="38" t="s">
        <v>45</v>
      </c>
      <c r="O395" s="38" t="s">
        <v>46</v>
      </c>
      <c r="P395" s="54">
        <v>84180</v>
      </c>
      <c r="Q395" s="38" t="s">
        <v>47</v>
      </c>
      <c r="R395" s="55">
        <v>140000</v>
      </c>
      <c r="S395" s="56">
        <f>IFERROR((MaestraLP3[[#This Row],[COSTO ]]/MaestraLP3[[#This Row],[COSTO OCT]]-1),0)</f>
        <v>0</v>
      </c>
      <c r="T395" s="55" t="s">
        <v>172</v>
      </c>
      <c r="U395" s="55"/>
      <c r="V395" s="54">
        <f>+VLOOKUP(MaestraLP3[[#This Row],[-]],'[1]BD MES'!$A:$N,14,0)</f>
        <v>85090</v>
      </c>
      <c r="W395" s="54">
        <v>84180</v>
      </c>
      <c r="X395" s="56">
        <f>+(MaestraLP3[[#This Row],[COSTO ]]-MaestraLP3[[#This Row],[COSTO OCT AL 27-10]])/MaestraLP3[[#This Row],[COSTO OCT AL 27-10]]</f>
        <v>-1.0694558702550242E-2</v>
      </c>
      <c r="Y395" s="57" t="str">
        <f>++IF(Q395="HASTA AGOTAR STOCK","HASTA AGOTAR STOCK",IF(MaestraLP3[[#This Row],[PRECIO OCT]]=0,"NO PARA LP",IF(MaestraLP3[[#This Row],[PRECIO OCT]]=0,"INCORPORACIÓN",IF(AA395=0,"MANTIENE",IF(AA395&lt;0,"BAJA",IF(AA395&gt;0,"ALZA",""))))))</f>
        <v>MANTIENE</v>
      </c>
      <c r="Z395" s="54">
        <v>140000</v>
      </c>
      <c r="AA395" s="40">
        <f>IF(Z395=0,"INDICAR PRECIO VTA",Z395-MaestraLP3[[#This Row],[PRECIO OCT]])</f>
        <v>0</v>
      </c>
      <c r="AB395" s="56">
        <f t="shared" si="6"/>
        <v>0.39871428571428569</v>
      </c>
      <c r="AC395" s="58">
        <f>IFERROR(MaestraLP3[[#This Row],[PRECIO]]*MaestraLP3[[#This Row],[%MG UMV]],0)</f>
        <v>55819.999999999993</v>
      </c>
      <c r="AD395" s="59">
        <v>10</v>
      </c>
      <c r="AE395" s="54">
        <f>IFERROR(MaestraLP3[[#This Row],[MARGEN UNITARIO]]/MaestraLP3[[#This Row],[Peso Neto UMV (KG)]],0)</f>
        <v>5581.9999999999991</v>
      </c>
      <c r="AF395" s="38" t="s">
        <v>50</v>
      </c>
      <c r="AG395" s="38">
        <v>1</v>
      </c>
      <c r="AH395" s="56">
        <v>0.1</v>
      </c>
      <c r="AI395" s="56">
        <v>0</v>
      </c>
      <c r="AJ395" s="38" t="s">
        <v>50</v>
      </c>
      <c r="AK395" s="38" t="s">
        <v>49</v>
      </c>
    </row>
    <row r="396" spans="1:37" x14ac:dyDescent="0.35">
      <c r="A396" s="38" t="s">
        <v>525</v>
      </c>
      <c r="B396" s="38">
        <v>104543850</v>
      </c>
      <c r="C396" s="38" t="str">
        <f>+MaestraLP3[[#This Row],[CÓDIGO]]&amp;MaestraLP3[[#Headers],[-]]&amp;MaestraLP3[[#This Row],[UMV]]</f>
        <v>104543850-C10</v>
      </c>
      <c r="D396" s="45" t="str">
        <f>+MaestraLP3[[#This Row],[CÓDIGO]]&amp;MaestraLP3[[#Headers],[FS00]]</f>
        <v>104543850FS00</v>
      </c>
      <c r="E396" s="38" t="s">
        <v>38</v>
      </c>
      <c r="F396" s="38" t="s">
        <v>39</v>
      </c>
      <c r="G396" s="38" t="s">
        <v>40</v>
      </c>
      <c r="H396" s="38" t="s">
        <v>214</v>
      </c>
      <c r="I396" s="38" t="s">
        <v>603</v>
      </c>
      <c r="J396" s="44" t="s">
        <v>61</v>
      </c>
      <c r="K396" s="45" t="s">
        <v>44</v>
      </c>
      <c r="L396" s="38"/>
      <c r="M396" s="38" t="str">
        <f>VLOOKUP(MaestraLP3[[#This Row],[UMV]],VALIDACIONES!J:L,3,0)</f>
        <v>Caja 10 Unidades</v>
      </c>
      <c r="N396" s="38" t="s">
        <v>45</v>
      </c>
      <c r="O396" s="38" t="s">
        <v>46</v>
      </c>
      <c r="P396" s="54">
        <v>67450</v>
      </c>
      <c r="Q396" s="38" t="s">
        <v>47</v>
      </c>
      <c r="R396" s="55">
        <v>130000</v>
      </c>
      <c r="S396" s="56">
        <f>IFERROR((MaestraLP3[[#This Row],[COSTO ]]/MaestraLP3[[#This Row],[COSTO OCT]]-1),0)</f>
        <v>0</v>
      </c>
      <c r="T396" s="55" t="s">
        <v>604</v>
      </c>
      <c r="U396" s="55"/>
      <c r="V396" s="54">
        <f>+VLOOKUP(MaestraLP3[[#This Row],[-]],'[1]BD MES'!$A:$N,14,0)</f>
        <v>67450</v>
      </c>
      <c r="W396" s="54">
        <v>67450</v>
      </c>
      <c r="X396" s="56">
        <f>+(MaestraLP3[[#This Row],[COSTO ]]-MaestraLP3[[#This Row],[COSTO OCT AL 27-10]])/MaestraLP3[[#This Row],[COSTO OCT AL 27-10]]</f>
        <v>0</v>
      </c>
      <c r="Y396" s="57" t="str">
        <f>++IF(Q396="HASTA AGOTAR STOCK","HASTA AGOTAR STOCK",IF(MaestraLP3[[#This Row],[PRECIO OCT]]=0,"NO PARA LP",IF(MaestraLP3[[#This Row],[PRECIO OCT]]=0,"INCORPORACIÓN",IF(AA396=0,"MANTIENE",IF(AA396&lt;0,"BAJA",IF(AA396&gt;0,"ALZA",""))))))</f>
        <v>MANTIENE</v>
      </c>
      <c r="Z396" s="54">
        <v>130000</v>
      </c>
      <c r="AA396" s="40">
        <f>IF(Z396=0,"INDICAR PRECIO VTA",Z396-MaestraLP3[[#This Row],[PRECIO OCT]])</f>
        <v>0</v>
      </c>
      <c r="AB396" s="56">
        <f t="shared" si="6"/>
        <v>0.48115384615384615</v>
      </c>
      <c r="AC396" s="58">
        <f>IFERROR(MaestraLP3[[#This Row],[PRECIO]]*MaestraLP3[[#This Row],[%MG UMV]],0)</f>
        <v>62550</v>
      </c>
      <c r="AD396" s="59">
        <v>10</v>
      </c>
      <c r="AE396" s="54">
        <f>IFERROR(MaestraLP3[[#This Row],[MARGEN UNITARIO]]/MaestraLP3[[#This Row],[Peso Neto UMV (KG)]],0)</f>
        <v>6255</v>
      </c>
      <c r="AF396" s="38" t="s">
        <v>50</v>
      </c>
      <c r="AG396" s="38">
        <v>1</v>
      </c>
      <c r="AH396" s="56">
        <v>0.1</v>
      </c>
      <c r="AI396" s="56">
        <v>0</v>
      </c>
      <c r="AJ396" s="38"/>
      <c r="AK396" s="38" t="s">
        <v>49</v>
      </c>
    </row>
    <row r="397" spans="1:37" x14ac:dyDescent="0.35">
      <c r="A397" s="38" t="s">
        <v>525</v>
      </c>
      <c r="B397" s="38">
        <v>104516290</v>
      </c>
      <c r="C397" s="38" t="str">
        <f>+MaestraLP3[[#This Row],[CÓDIGO]]&amp;MaestraLP3[[#Headers],[-]]&amp;MaestraLP3[[#This Row],[UMV]]</f>
        <v>104516290-C10</v>
      </c>
      <c r="D397" s="45" t="str">
        <f>+MaestraLP3[[#This Row],[CÓDIGO]]&amp;MaestraLP3[[#Headers],[FS00]]</f>
        <v>104516290FS00</v>
      </c>
      <c r="E397" s="38" t="s">
        <v>38</v>
      </c>
      <c r="F397" s="38" t="s">
        <v>39</v>
      </c>
      <c r="G397" s="38" t="s">
        <v>40</v>
      </c>
      <c r="H397" s="38" t="s">
        <v>214</v>
      </c>
      <c r="I397" s="38" t="s">
        <v>605</v>
      </c>
      <c r="J397" s="44" t="s">
        <v>61</v>
      </c>
      <c r="K397" s="45" t="s">
        <v>44</v>
      </c>
      <c r="L397" s="38"/>
      <c r="M397" s="38" t="str">
        <f>VLOOKUP(MaestraLP3[[#This Row],[UMV]],VALIDACIONES!J:L,3,0)</f>
        <v>Caja 10 Unidades</v>
      </c>
      <c r="N397" s="38" t="s">
        <v>45</v>
      </c>
      <c r="O397" s="38" t="s">
        <v>46</v>
      </c>
      <c r="P397" s="54">
        <v>58849.899999999994</v>
      </c>
      <c r="Q397" s="38" t="s">
        <v>47</v>
      </c>
      <c r="R397" s="55">
        <v>99000</v>
      </c>
      <c r="S397" s="56">
        <f>IFERROR((MaestraLP3[[#This Row],[COSTO ]]/MaestraLP3[[#This Row],[COSTO OCT]]-1),0)</f>
        <v>0</v>
      </c>
      <c r="T397" s="55" t="s">
        <v>48</v>
      </c>
      <c r="U397" s="55"/>
      <c r="V397" s="54">
        <f>+VLOOKUP(MaestraLP3[[#This Row],[-]],'[1]BD MES'!$A:$N,14,0)</f>
        <v>64097.1</v>
      </c>
      <c r="W397" s="54">
        <v>58849.899999999994</v>
      </c>
      <c r="X397" s="56">
        <f>+(MaestraLP3[[#This Row],[COSTO ]]-MaestraLP3[[#This Row],[COSTO OCT AL 27-10]])/MaestraLP3[[#This Row],[COSTO OCT AL 27-10]]</f>
        <v>-8.1863298027523942E-2</v>
      </c>
      <c r="Y397" s="57" t="str">
        <f>++IF(Q397="HASTA AGOTAR STOCK","HASTA AGOTAR STOCK",IF(MaestraLP3[[#This Row],[PRECIO OCT]]=0,"NO PARA LP",IF(MaestraLP3[[#This Row],[PRECIO OCT]]=0,"INCORPORACIÓN",IF(AA397=0,"MANTIENE",IF(AA397&lt;0,"BAJA",IF(AA397&gt;0,"ALZA",""))))))</f>
        <v>MANTIENE</v>
      </c>
      <c r="Z397" s="54">
        <v>99000</v>
      </c>
      <c r="AA397" s="40">
        <f>IF(Z397=0,"INDICAR PRECIO VTA",Z397-MaestraLP3[[#This Row],[PRECIO OCT]])</f>
        <v>0</v>
      </c>
      <c r="AB397" s="56">
        <f t="shared" si="6"/>
        <v>0.40555656565656573</v>
      </c>
      <c r="AC397" s="58">
        <f>IFERROR(MaestraLP3[[#This Row],[PRECIO]]*MaestraLP3[[#This Row],[%MG UMV]],0)</f>
        <v>40150.100000000006</v>
      </c>
      <c r="AD397" s="59">
        <v>10</v>
      </c>
      <c r="AE397" s="54">
        <f>IFERROR(MaestraLP3[[#This Row],[MARGEN UNITARIO]]/MaestraLP3[[#This Row],[Peso Neto UMV (KG)]],0)</f>
        <v>4015.0100000000007</v>
      </c>
      <c r="AF397" s="38" t="s">
        <v>50</v>
      </c>
      <c r="AG397" s="38">
        <v>1</v>
      </c>
      <c r="AH397" s="56">
        <v>0.1</v>
      </c>
      <c r="AI397" s="56">
        <v>0</v>
      </c>
      <c r="AJ397" s="38"/>
      <c r="AK397" s="38" t="s">
        <v>49</v>
      </c>
    </row>
    <row r="398" spans="1:37" x14ac:dyDescent="0.35">
      <c r="A398" s="38" t="s">
        <v>525</v>
      </c>
      <c r="B398" s="38">
        <v>104529600</v>
      </c>
      <c r="C398" s="38" t="str">
        <f>+MaestraLP3[[#This Row],[CÓDIGO]]&amp;MaestraLP3[[#Headers],[-]]&amp;MaestraLP3[[#This Row],[UMV]]</f>
        <v>104529600-C10</v>
      </c>
      <c r="D398" s="45" t="str">
        <f>+MaestraLP3[[#This Row],[CÓDIGO]]&amp;MaestraLP3[[#Headers],[FS00]]</f>
        <v>104529600FS00</v>
      </c>
      <c r="E398" s="38" t="s">
        <v>38</v>
      </c>
      <c r="F398" s="38" t="s">
        <v>39</v>
      </c>
      <c r="G398" s="38" t="s">
        <v>40</v>
      </c>
      <c r="H398" s="38" t="s">
        <v>214</v>
      </c>
      <c r="I398" s="38" t="s">
        <v>606</v>
      </c>
      <c r="J398" s="44" t="s">
        <v>61</v>
      </c>
      <c r="K398" s="45" t="s">
        <v>44</v>
      </c>
      <c r="L398" s="38"/>
      <c r="M398" s="38" t="str">
        <f>VLOOKUP(MaestraLP3[[#This Row],[UMV]],VALIDACIONES!J:L,3,0)</f>
        <v>Caja 10 Unidades</v>
      </c>
      <c r="N398" s="38" t="s">
        <v>45</v>
      </c>
      <c r="O398" s="38" t="s">
        <v>46</v>
      </c>
      <c r="P398" s="54">
        <v>54900</v>
      </c>
      <c r="Q398" s="38" t="s">
        <v>47</v>
      </c>
      <c r="R398" s="55">
        <v>98000</v>
      </c>
      <c r="S398" s="56">
        <f>IFERROR((MaestraLP3[[#This Row],[COSTO ]]/MaestraLP3[[#This Row],[COSTO OCT]]-1),0)</f>
        <v>0</v>
      </c>
      <c r="T398" s="55" t="s">
        <v>48</v>
      </c>
      <c r="U398" s="55"/>
      <c r="V398" s="54">
        <f>+VLOOKUP(MaestraLP3[[#This Row],[-]],'[1]BD MES'!$A:$N,14,0)</f>
        <v>54900</v>
      </c>
      <c r="W398" s="54">
        <v>54900</v>
      </c>
      <c r="X398" s="56">
        <f>+(MaestraLP3[[#This Row],[COSTO ]]-MaestraLP3[[#This Row],[COSTO OCT AL 27-10]])/MaestraLP3[[#This Row],[COSTO OCT AL 27-10]]</f>
        <v>0</v>
      </c>
      <c r="Y398" s="57" t="str">
        <f>++IF(Q398="HASTA AGOTAR STOCK","HASTA AGOTAR STOCK",IF(MaestraLP3[[#This Row],[PRECIO OCT]]=0,"NO PARA LP",IF(MaestraLP3[[#This Row],[PRECIO OCT]]=0,"INCORPORACIÓN",IF(AA398=0,"MANTIENE",IF(AA398&lt;0,"BAJA",IF(AA398&gt;0,"ALZA",""))))))</f>
        <v>MANTIENE</v>
      </c>
      <c r="Z398" s="54">
        <v>98000</v>
      </c>
      <c r="AA398" s="40">
        <f>IF(Z398=0,"INDICAR PRECIO VTA",Z398-MaestraLP3[[#This Row],[PRECIO OCT]])</f>
        <v>0</v>
      </c>
      <c r="AB398" s="56">
        <f t="shared" si="6"/>
        <v>0.43979591836734694</v>
      </c>
      <c r="AC398" s="58">
        <f>IFERROR(MaestraLP3[[#This Row],[PRECIO]]*MaestraLP3[[#This Row],[%MG UMV]],0)</f>
        <v>43100</v>
      </c>
      <c r="AD398" s="59">
        <v>10</v>
      </c>
      <c r="AE398" s="54">
        <f>IFERROR(MaestraLP3[[#This Row],[MARGEN UNITARIO]]/MaestraLP3[[#This Row],[Peso Neto UMV (KG)]],0)</f>
        <v>4310</v>
      </c>
      <c r="AF398" s="38" t="s">
        <v>50</v>
      </c>
      <c r="AG398" s="38">
        <v>1</v>
      </c>
      <c r="AH398" s="56">
        <v>0.1</v>
      </c>
      <c r="AI398" s="56">
        <v>0</v>
      </c>
      <c r="AJ398" s="38"/>
      <c r="AK398" s="38" t="s">
        <v>49</v>
      </c>
    </row>
    <row r="399" spans="1:37" x14ac:dyDescent="0.35">
      <c r="A399" s="38" t="s">
        <v>525</v>
      </c>
      <c r="B399" s="38">
        <v>104515840</v>
      </c>
      <c r="C399" s="38" t="str">
        <f>+MaestraLP3[[#This Row],[CÓDIGO]]&amp;MaestraLP3[[#Headers],[-]]&amp;MaestraLP3[[#This Row],[UMV]]</f>
        <v>104515840-C10</v>
      </c>
      <c r="D399" s="45" t="str">
        <f>+MaestraLP3[[#This Row],[CÓDIGO]]&amp;MaestraLP3[[#Headers],[FS00]]</f>
        <v>104515840FS00</v>
      </c>
      <c r="E399" s="38" t="s">
        <v>38</v>
      </c>
      <c r="F399" s="38" t="s">
        <v>39</v>
      </c>
      <c r="G399" s="38" t="s">
        <v>40</v>
      </c>
      <c r="H399" s="38" t="s">
        <v>214</v>
      </c>
      <c r="I399" s="38" t="s">
        <v>607</v>
      </c>
      <c r="J399" s="44" t="s">
        <v>61</v>
      </c>
      <c r="K399" s="45" t="s">
        <v>44</v>
      </c>
      <c r="L399" s="38"/>
      <c r="M399" s="38" t="str">
        <f>VLOOKUP(MaestraLP3[[#This Row],[UMV]],VALIDACIONES!J:L,3,0)</f>
        <v>Caja 10 Unidades</v>
      </c>
      <c r="N399" s="38" t="s">
        <v>45</v>
      </c>
      <c r="O399" s="38" t="s">
        <v>46</v>
      </c>
      <c r="P399" s="54">
        <v>31567.5</v>
      </c>
      <c r="Q399" s="38" t="s">
        <v>47</v>
      </c>
      <c r="R399" s="55">
        <v>60000</v>
      </c>
      <c r="S399" s="56">
        <f>IFERROR((MaestraLP3[[#This Row],[COSTO ]]/MaestraLP3[[#This Row],[COSTO OCT]]-1),0)</f>
        <v>-5.0685039993614289E-5</v>
      </c>
      <c r="T399" s="55" t="s">
        <v>48</v>
      </c>
      <c r="U399" s="55"/>
      <c r="V399" s="54">
        <f>+VLOOKUP(MaestraLP3[[#This Row],[-]],'[1]BD MES'!$A:$N,14,0)</f>
        <v>34058.800000000003</v>
      </c>
      <c r="W399" s="54">
        <v>31565.9</v>
      </c>
      <c r="X399" s="56">
        <f>+(MaestraLP3[[#This Row],[COSTO ]]-MaestraLP3[[#This Row],[COSTO OCT AL 27-10]])/MaestraLP3[[#This Row],[COSTO OCT AL 27-10]]</f>
        <v>-7.3194005660798422E-2</v>
      </c>
      <c r="Y399" s="57" t="str">
        <f>++IF(Q399="HASTA AGOTAR STOCK","HASTA AGOTAR STOCK",IF(MaestraLP3[[#This Row],[PRECIO OCT]]=0,"NO PARA LP",IF(MaestraLP3[[#This Row],[PRECIO OCT]]=0,"INCORPORACIÓN",IF(AA399=0,"MANTIENE",IF(AA399&lt;0,"BAJA",IF(AA399&gt;0,"ALZA",""))))))</f>
        <v>MANTIENE</v>
      </c>
      <c r="Z399" s="54">
        <v>60000</v>
      </c>
      <c r="AA399" s="40">
        <f>IF(Z399=0,"INDICAR PRECIO VTA",Z399-MaestraLP3[[#This Row],[PRECIO OCT]])</f>
        <v>0</v>
      </c>
      <c r="AB399" s="56">
        <f t="shared" si="6"/>
        <v>0.47390166666666667</v>
      </c>
      <c r="AC399" s="58">
        <f>IFERROR(MaestraLP3[[#This Row],[PRECIO]]*MaestraLP3[[#This Row],[%MG UMV]],0)</f>
        <v>28434.1</v>
      </c>
      <c r="AD399" s="59">
        <v>5</v>
      </c>
      <c r="AE399" s="54">
        <f>IFERROR(MaestraLP3[[#This Row],[MARGEN UNITARIO]]/MaestraLP3[[#This Row],[Peso Neto UMV (KG)]],0)</f>
        <v>5686.82</v>
      </c>
      <c r="AF399" s="38" t="s">
        <v>50</v>
      </c>
      <c r="AG399" s="38">
        <v>1</v>
      </c>
      <c r="AH399" s="56">
        <v>0.1</v>
      </c>
      <c r="AI399" s="56">
        <v>0</v>
      </c>
      <c r="AJ399" s="38"/>
      <c r="AK399" s="38" t="s">
        <v>49</v>
      </c>
    </row>
    <row r="400" spans="1:37" x14ac:dyDescent="0.35">
      <c r="A400" s="38" t="s">
        <v>525</v>
      </c>
      <c r="B400" s="38">
        <v>104547990</v>
      </c>
      <c r="C400" s="38" t="str">
        <f>+MaestraLP3[[#This Row],[CÓDIGO]]&amp;MaestraLP3[[#Headers],[-]]&amp;MaestraLP3[[#This Row],[UMV]]</f>
        <v>104547990-C20</v>
      </c>
      <c r="D400" s="45" t="str">
        <f>+MaestraLP3[[#This Row],[CÓDIGO]]&amp;MaestraLP3[[#Headers],[FS00]]</f>
        <v>104547990FS00</v>
      </c>
      <c r="E400" s="38" t="s">
        <v>38</v>
      </c>
      <c r="F400" s="38" t="s">
        <v>39</v>
      </c>
      <c r="G400" s="38" t="s">
        <v>40</v>
      </c>
      <c r="H400" s="38" t="s">
        <v>214</v>
      </c>
      <c r="I400" s="38" t="s">
        <v>608</v>
      </c>
      <c r="J400" s="44" t="s">
        <v>86</v>
      </c>
      <c r="K400" s="45" t="s">
        <v>44</v>
      </c>
      <c r="L400" s="38"/>
      <c r="M400" s="38" t="str">
        <f>VLOOKUP(MaestraLP3[[#This Row],[UMV]],VALIDACIONES!J:L,3,0)</f>
        <v>Caja 20 Unidades</v>
      </c>
      <c r="N400" s="38" t="s">
        <v>45</v>
      </c>
      <c r="O400" s="38" t="s">
        <v>46</v>
      </c>
      <c r="P400" s="54">
        <v>65600</v>
      </c>
      <c r="Q400" s="38" t="s">
        <v>47</v>
      </c>
      <c r="R400" s="55">
        <v>119000</v>
      </c>
      <c r="S400" s="56">
        <f>IFERROR((MaestraLP3[[#This Row],[COSTO ]]/MaestraLP3[[#This Row],[COSTO OCT]]-1),0)</f>
        <v>0</v>
      </c>
      <c r="T400" s="55" t="s">
        <v>48</v>
      </c>
      <c r="U400" s="55"/>
      <c r="V400" s="54">
        <f>+VLOOKUP(MaestraLP3[[#This Row],[-]],'[1]BD MES'!$A:$N,14,0)</f>
        <v>65600</v>
      </c>
      <c r="W400" s="54">
        <v>65600</v>
      </c>
      <c r="X400" s="56">
        <f>+(MaestraLP3[[#This Row],[COSTO ]]-MaestraLP3[[#This Row],[COSTO OCT AL 27-10]])/MaestraLP3[[#This Row],[COSTO OCT AL 27-10]]</f>
        <v>0</v>
      </c>
      <c r="Y400" s="57" t="str">
        <f>++IF(Q400="HASTA AGOTAR STOCK","HASTA AGOTAR STOCK",IF(MaestraLP3[[#This Row],[PRECIO OCT]]=0,"NO PARA LP",IF(MaestraLP3[[#This Row],[PRECIO OCT]]=0,"INCORPORACIÓN",IF(AA400=0,"MANTIENE",IF(AA400&lt;0,"BAJA",IF(AA400&gt;0,"ALZA",""))))))</f>
        <v>MANTIENE</v>
      </c>
      <c r="Z400" s="54">
        <v>119000</v>
      </c>
      <c r="AA400" s="40">
        <f>IF(Z400=0,"INDICAR PRECIO VTA",Z400-MaestraLP3[[#This Row],[PRECIO OCT]])</f>
        <v>0</v>
      </c>
      <c r="AB400" s="56">
        <f t="shared" si="6"/>
        <v>0.44873949579831934</v>
      </c>
      <c r="AC400" s="58">
        <f>IFERROR(MaestraLP3[[#This Row],[PRECIO]]*MaestraLP3[[#This Row],[%MG UMV]],0)</f>
        <v>53400</v>
      </c>
      <c r="AD400" s="59">
        <v>10</v>
      </c>
      <c r="AE400" s="54">
        <f>IFERROR(MaestraLP3[[#This Row],[MARGEN UNITARIO]]/MaestraLP3[[#This Row],[Peso Neto UMV (KG)]],0)</f>
        <v>5340</v>
      </c>
      <c r="AF400" s="38" t="s">
        <v>50</v>
      </c>
      <c r="AG400" s="38">
        <v>1</v>
      </c>
      <c r="AH400" s="56">
        <v>0.1</v>
      </c>
      <c r="AI400" s="56">
        <v>0</v>
      </c>
      <c r="AJ400" s="38"/>
      <c r="AK400" s="38" t="s">
        <v>49</v>
      </c>
    </row>
    <row r="401" spans="1:37" x14ac:dyDescent="0.35">
      <c r="A401" s="38" t="s">
        <v>525</v>
      </c>
      <c r="B401" s="38">
        <v>104516280</v>
      </c>
      <c r="C401" s="38" t="str">
        <f>+MaestraLP3[[#This Row],[CÓDIGO]]&amp;MaestraLP3[[#Headers],[-]]&amp;MaestraLP3[[#This Row],[UMV]]</f>
        <v>104516280-C10</v>
      </c>
      <c r="D401" s="45" t="str">
        <f>+MaestraLP3[[#This Row],[CÓDIGO]]&amp;MaestraLP3[[#Headers],[FS00]]</f>
        <v>104516280FS00</v>
      </c>
      <c r="E401" s="38" t="s">
        <v>38</v>
      </c>
      <c r="F401" s="38" t="s">
        <v>39</v>
      </c>
      <c r="G401" s="38" t="s">
        <v>40</v>
      </c>
      <c r="H401" s="38" t="s">
        <v>214</v>
      </c>
      <c r="I401" s="38" t="s">
        <v>609</v>
      </c>
      <c r="J401" s="44" t="s">
        <v>61</v>
      </c>
      <c r="K401" s="45" t="s">
        <v>44</v>
      </c>
      <c r="L401" s="38"/>
      <c r="M401" s="38" t="str">
        <f>VLOOKUP(MaestraLP3[[#This Row],[UMV]],VALIDACIONES!J:L,3,0)</f>
        <v>Caja 10 Unidades</v>
      </c>
      <c r="N401" s="38" t="s">
        <v>45</v>
      </c>
      <c r="O401" s="38" t="s">
        <v>46</v>
      </c>
      <c r="P401" s="54">
        <v>78028.399999999994</v>
      </c>
      <c r="Q401" s="38" t="s">
        <v>47</v>
      </c>
      <c r="R401" s="55">
        <v>140000</v>
      </c>
      <c r="S401" s="56">
        <f>IFERROR((MaestraLP3[[#This Row],[COSTO ]]/MaestraLP3[[#This Row],[COSTO OCT]]-1),0)</f>
        <v>7.689507922847838E-6</v>
      </c>
      <c r="T401" s="55" t="s">
        <v>48</v>
      </c>
      <c r="U401" s="55"/>
      <c r="V401" s="54">
        <f>+VLOOKUP(MaestraLP3[[#This Row],[-]],'[1]BD MES'!$A:$N,14,0)</f>
        <v>88891.8</v>
      </c>
      <c r="W401" s="54">
        <v>78029</v>
      </c>
      <c r="X401" s="56">
        <f>+(MaestraLP3[[#This Row],[COSTO ]]-MaestraLP3[[#This Row],[COSTO OCT AL 27-10]])/MaestraLP3[[#This Row],[COSTO OCT AL 27-10]]</f>
        <v>-0.12220249786819484</v>
      </c>
      <c r="Y401" s="57" t="str">
        <f>++IF(Q401="HASTA AGOTAR STOCK","HASTA AGOTAR STOCK",IF(MaestraLP3[[#This Row],[PRECIO OCT]]=0,"NO PARA LP",IF(MaestraLP3[[#This Row],[PRECIO OCT]]=0,"INCORPORACIÓN",IF(AA401=0,"MANTIENE",IF(AA401&lt;0,"BAJA",IF(AA401&gt;0,"ALZA",""))))))</f>
        <v>MANTIENE</v>
      </c>
      <c r="Z401" s="54">
        <v>140000</v>
      </c>
      <c r="AA401" s="40">
        <f>IF(Z401=0,"INDICAR PRECIO VTA",Z401-MaestraLP3[[#This Row],[PRECIO OCT]])</f>
        <v>0</v>
      </c>
      <c r="AB401" s="56">
        <f t="shared" si="6"/>
        <v>0.44264999999999999</v>
      </c>
      <c r="AC401" s="58">
        <f>IFERROR(MaestraLP3[[#This Row],[PRECIO]]*MaestraLP3[[#This Row],[%MG UMV]],0)</f>
        <v>61971</v>
      </c>
      <c r="AD401" s="59">
        <v>10</v>
      </c>
      <c r="AE401" s="54">
        <f>IFERROR(MaestraLP3[[#This Row],[MARGEN UNITARIO]]/MaestraLP3[[#This Row],[Peso Neto UMV (KG)]],0)</f>
        <v>6197.1</v>
      </c>
      <c r="AF401" s="38" t="s">
        <v>50</v>
      </c>
      <c r="AG401" s="38">
        <v>1</v>
      </c>
      <c r="AH401" s="56">
        <v>0.1</v>
      </c>
      <c r="AI401" s="56">
        <v>0</v>
      </c>
      <c r="AJ401" s="38"/>
      <c r="AK401" s="38" t="s">
        <v>49</v>
      </c>
    </row>
    <row r="402" spans="1:37" x14ac:dyDescent="0.35">
      <c r="A402" s="38" t="s">
        <v>525</v>
      </c>
      <c r="B402" s="38">
        <v>104529610</v>
      </c>
      <c r="C402" s="38" t="str">
        <f>+MaestraLP3[[#This Row],[CÓDIGO]]&amp;MaestraLP3[[#Headers],[-]]&amp;MaestraLP3[[#This Row],[UMV]]</f>
        <v>104529610-C10</v>
      </c>
      <c r="D402" s="45" t="str">
        <f>+MaestraLP3[[#This Row],[CÓDIGO]]&amp;MaestraLP3[[#Headers],[FS00]]</f>
        <v>104529610FS00</v>
      </c>
      <c r="E402" s="38" t="s">
        <v>38</v>
      </c>
      <c r="F402" s="38" t="s">
        <v>39</v>
      </c>
      <c r="G402" s="38" t="s">
        <v>40</v>
      </c>
      <c r="H402" s="38" t="s">
        <v>214</v>
      </c>
      <c r="I402" s="38" t="s">
        <v>610</v>
      </c>
      <c r="J402" s="44" t="s">
        <v>61</v>
      </c>
      <c r="K402" s="45" t="s">
        <v>44</v>
      </c>
      <c r="L402" s="38"/>
      <c r="M402" s="38" t="str">
        <f>VLOOKUP(MaestraLP3[[#This Row],[UMV]],VALIDACIONES!J:L,3,0)</f>
        <v>Caja 10 Unidades</v>
      </c>
      <c r="N402" s="38" t="s">
        <v>45</v>
      </c>
      <c r="O402" s="38" t="s">
        <v>46</v>
      </c>
      <c r="P402" s="54">
        <v>69620</v>
      </c>
      <c r="Q402" s="38" t="s">
        <v>47</v>
      </c>
      <c r="R402" s="55">
        <v>138000</v>
      </c>
      <c r="S402" s="56">
        <f>IFERROR((MaestraLP3[[#This Row],[COSTO ]]/MaestraLP3[[#This Row],[COSTO OCT]]-1),0)</f>
        <v>0</v>
      </c>
      <c r="T402" s="55" t="s">
        <v>48</v>
      </c>
      <c r="U402" s="55"/>
      <c r="V402" s="54">
        <f>+VLOOKUP(MaestraLP3[[#This Row],[-]],'[1]BD MES'!$A:$N,14,0)</f>
        <v>69620</v>
      </c>
      <c r="W402" s="54">
        <v>69620</v>
      </c>
      <c r="X402" s="56">
        <f>+(MaestraLP3[[#This Row],[COSTO ]]-MaestraLP3[[#This Row],[COSTO OCT AL 27-10]])/MaestraLP3[[#This Row],[COSTO OCT AL 27-10]]</f>
        <v>0</v>
      </c>
      <c r="Y402" s="57" t="str">
        <f>++IF(Q402="HASTA AGOTAR STOCK","HASTA AGOTAR STOCK",IF(MaestraLP3[[#This Row],[PRECIO OCT]]=0,"NO PARA LP",IF(MaestraLP3[[#This Row],[PRECIO OCT]]=0,"INCORPORACIÓN",IF(AA402=0,"MANTIENE",IF(AA402&lt;0,"BAJA",IF(AA402&gt;0,"ALZA",""))))))</f>
        <v>MANTIENE</v>
      </c>
      <c r="Z402" s="54">
        <v>138000</v>
      </c>
      <c r="AA402" s="40">
        <f>IF(Z402=0,"INDICAR PRECIO VTA",Z402-MaestraLP3[[#This Row],[PRECIO OCT]])</f>
        <v>0</v>
      </c>
      <c r="AB402" s="56">
        <f t="shared" si="6"/>
        <v>0.49550724637681159</v>
      </c>
      <c r="AC402" s="58">
        <f>IFERROR(MaestraLP3[[#This Row],[PRECIO]]*MaestraLP3[[#This Row],[%MG UMV]],0)</f>
        <v>68380</v>
      </c>
      <c r="AD402" s="59">
        <v>10</v>
      </c>
      <c r="AE402" s="54">
        <f>IFERROR(MaestraLP3[[#This Row],[MARGEN UNITARIO]]/MaestraLP3[[#This Row],[Peso Neto UMV (KG)]],0)</f>
        <v>6838</v>
      </c>
      <c r="AF402" s="38" t="s">
        <v>50</v>
      </c>
      <c r="AG402" s="38">
        <v>1</v>
      </c>
      <c r="AH402" s="56">
        <v>0.1</v>
      </c>
      <c r="AI402" s="56">
        <v>0</v>
      </c>
      <c r="AJ402" s="38"/>
      <c r="AK402" s="38" t="s">
        <v>49</v>
      </c>
    </row>
    <row r="403" spans="1:37" x14ac:dyDescent="0.35">
      <c r="A403" s="38" t="s">
        <v>525</v>
      </c>
      <c r="B403" s="38">
        <v>104543860</v>
      </c>
      <c r="C403" s="38" t="str">
        <f>+MaestraLP3[[#This Row],[CÓDIGO]]&amp;MaestraLP3[[#Headers],[-]]&amp;MaestraLP3[[#This Row],[UMV]]</f>
        <v>104543860-UN</v>
      </c>
      <c r="D403" s="45" t="str">
        <f>+MaestraLP3[[#This Row],[CÓDIGO]]&amp;MaestraLP3[[#Headers],[FS00]]</f>
        <v>104543860FS00</v>
      </c>
      <c r="E403" s="38" t="s">
        <v>38</v>
      </c>
      <c r="F403" s="38" t="s">
        <v>39</v>
      </c>
      <c r="G403" s="38" t="s">
        <v>40</v>
      </c>
      <c r="H403" s="38" t="s">
        <v>611</v>
      </c>
      <c r="I403" s="38" t="s">
        <v>612</v>
      </c>
      <c r="J403" s="44" t="s">
        <v>44</v>
      </c>
      <c r="K403" s="45" t="s">
        <v>44</v>
      </c>
      <c r="L403" s="38"/>
      <c r="M403" s="38" t="str">
        <f>VLOOKUP(MaestraLP3[[#This Row],[UMV]],VALIDACIONES!J:L,3,0)</f>
        <v>Unidad</v>
      </c>
      <c r="N403" s="38" t="s">
        <v>45</v>
      </c>
      <c r="O403" s="38" t="s">
        <v>46</v>
      </c>
      <c r="P403" s="54">
        <v>2072000</v>
      </c>
      <c r="Q403" s="38" t="s">
        <v>73</v>
      </c>
      <c r="R403" s="55">
        <v>0</v>
      </c>
      <c r="S403" s="56">
        <f>IFERROR((MaestraLP3[[#This Row],[COSTO ]]/MaestraLP3[[#This Row],[COSTO OCT]]-1),0)</f>
        <v>0</v>
      </c>
      <c r="T403" s="55" t="s">
        <v>172</v>
      </c>
      <c r="U403" s="55"/>
      <c r="V403" s="54">
        <f>+VLOOKUP(MaestraLP3[[#This Row],[-]],'[1]BD MES'!$A:$N,14,0)</f>
        <v>2072000</v>
      </c>
      <c r="W403" s="54">
        <v>2072000</v>
      </c>
      <c r="X403" s="56">
        <f>+(MaestraLP3[[#This Row],[COSTO ]]-MaestraLP3[[#This Row],[COSTO OCT AL 27-10]])/MaestraLP3[[#This Row],[COSTO OCT AL 27-10]]</f>
        <v>0</v>
      </c>
      <c r="Y403" s="57" t="str">
        <f>++IF(Q403="HASTA AGOTAR STOCK","HASTA AGOTAR STOCK",IF(MaestraLP3[[#This Row],[PRECIO OCT]]=0,"NO PARA LP",IF(MaestraLP3[[#This Row],[PRECIO OCT]]=0,"INCORPORACIÓN",IF(AA403=0,"MANTIENE",IF(AA403&lt;0,"BAJA",IF(AA403&gt;0,"ALZA",""))))))</f>
        <v>NO PARA LP</v>
      </c>
      <c r="Z403" s="54">
        <v>0</v>
      </c>
      <c r="AA403" s="40" t="str">
        <f>IF(Z403=0,"INDICAR PRECIO VTA",Z403-MaestraLP3[[#This Row],[PRECIO OCT]])</f>
        <v>INDICAR PRECIO VTA</v>
      </c>
      <c r="AB403" s="56" t="str">
        <f t="shared" si="6"/>
        <v>-</v>
      </c>
      <c r="AC403" s="58">
        <f>IFERROR(MaestraLP3[[#This Row],[PRECIO]]*MaestraLP3[[#This Row],[%MG UMV]],0)</f>
        <v>0</v>
      </c>
      <c r="AD403" s="59">
        <v>39</v>
      </c>
      <c r="AE403" s="54">
        <f>IFERROR(MaestraLP3[[#This Row],[MARGEN UNITARIO]]/MaestraLP3[[#This Row],[Peso Neto UMV (KG)]],0)</f>
        <v>0</v>
      </c>
      <c r="AF403" s="38" t="s">
        <v>49</v>
      </c>
      <c r="AG403" s="38">
        <v>1</v>
      </c>
      <c r="AH403" s="56">
        <v>0</v>
      </c>
      <c r="AI403" s="56">
        <v>0</v>
      </c>
      <c r="AJ403" s="38" t="s">
        <v>50</v>
      </c>
      <c r="AK403" s="38" t="s">
        <v>49</v>
      </c>
    </row>
    <row r="404" spans="1:37" x14ac:dyDescent="0.35">
      <c r="A404" s="38" t="s">
        <v>525</v>
      </c>
      <c r="B404" s="38">
        <v>104522390</v>
      </c>
      <c r="C404" s="38" t="str">
        <f>+MaestraLP3[[#This Row],[CÓDIGO]]&amp;MaestraLP3[[#Headers],[-]]&amp;MaestraLP3[[#This Row],[UMV]]</f>
        <v>104522390-UN</v>
      </c>
      <c r="D404" s="45" t="str">
        <f>+MaestraLP3[[#This Row],[CÓDIGO]]&amp;MaestraLP3[[#Headers],[FS00]]</f>
        <v>104522390FS00</v>
      </c>
      <c r="E404" s="38" t="s">
        <v>38</v>
      </c>
      <c r="F404" s="38" t="s">
        <v>39</v>
      </c>
      <c r="G404" s="38" t="s">
        <v>40</v>
      </c>
      <c r="H404" s="38" t="s">
        <v>613</v>
      </c>
      <c r="I404" s="38" t="s">
        <v>614</v>
      </c>
      <c r="J404" s="44" t="s">
        <v>44</v>
      </c>
      <c r="K404" s="45" t="s">
        <v>44</v>
      </c>
      <c r="L404" s="38"/>
      <c r="M404" s="38" t="str">
        <f>VLOOKUP(MaestraLP3[[#This Row],[UMV]],VALIDACIONES!J:L,3,0)</f>
        <v>Unidad</v>
      </c>
      <c r="N404" s="38" t="s">
        <v>45</v>
      </c>
      <c r="O404" s="38" t="s">
        <v>46</v>
      </c>
      <c r="P404" s="54">
        <v>15660</v>
      </c>
      <c r="Q404" s="38" t="s">
        <v>47</v>
      </c>
      <c r="R404" s="55">
        <v>28000</v>
      </c>
      <c r="S404" s="56">
        <f>IFERROR((MaestraLP3[[#This Row],[COSTO ]]/MaestraLP3[[#This Row],[COSTO OCT]]-1),0)</f>
        <v>1.2771392081734056E-4</v>
      </c>
      <c r="T404" s="55" t="s">
        <v>48</v>
      </c>
      <c r="U404" s="55"/>
      <c r="V404" s="54">
        <f>+VLOOKUP(MaestraLP3[[#This Row],[-]],'[1]BD MES'!$A:$N,14,0)</f>
        <v>15663</v>
      </c>
      <c r="W404" s="54">
        <v>15662</v>
      </c>
      <c r="X404" s="56">
        <f>+(MaestraLP3[[#This Row],[COSTO ]]-MaestraLP3[[#This Row],[COSTO OCT AL 27-10]])/MaestraLP3[[#This Row],[COSTO OCT AL 27-10]]</f>
        <v>-6.3844729617570063E-5</v>
      </c>
      <c r="Y404" s="57" t="str">
        <f>++IF(Q404="HASTA AGOTAR STOCK","HASTA AGOTAR STOCK",IF(MaestraLP3[[#This Row],[PRECIO OCT]]=0,"NO PARA LP",IF(MaestraLP3[[#This Row],[PRECIO OCT]]=0,"INCORPORACIÓN",IF(AA404=0,"MANTIENE",IF(AA404&lt;0,"BAJA",IF(AA404&gt;0,"ALZA",""))))))</f>
        <v>MANTIENE</v>
      </c>
      <c r="Z404" s="54">
        <v>28000</v>
      </c>
      <c r="AA404" s="40">
        <f>IF(Z404=0,"INDICAR PRECIO VTA",Z404-MaestraLP3[[#This Row],[PRECIO OCT]])</f>
        <v>0</v>
      </c>
      <c r="AB404" s="56">
        <f t="shared" si="6"/>
        <v>0.44064285714285717</v>
      </c>
      <c r="AC404" s="58">
        <f>IFERROR(MaestraLP3[[#This Row],[PRECIO]]*MaestraLP3[[#This Row],[%MG UMV]],0)</f>
        <v>12338</v>
      </c>
      <c r="AD404" s="59">
        <v>1.89</v>
      </c>
      <c r="AE404" s="54">
        <f>IFERROR(MaestraLP3[[#This Row],[MARGEN UNITARIO]]/MaestraLP3[[#This Row],[Peso Neto UMV (KG)]],0)</f>
        <v>6528.0423280423283</v>
      </c>
      <c r="AF404" s="38" t="s">
        <v>50</v>
      </c>
      <c r="AG404" s="38">
        <v>1</v>
      </c>
      <c r="AH404" s="56">
        <v>0.1</v>
      </c>
      <c r="AI404" s="56">
        <v>0.1</v>
      </c>
      <c r="AJ404" s="38"/>
      <c r="AK404" s="38" t="s">
        <v>50</v>
      </c>
    </row>
    <row r="405" spans="1:37" x14ac:dyDescent="0.35">
      <c r="A405" s="38" t="s">
        <v>525</v>
      </c>
      <c r="B405" s="38">
        <v>104522320</v>
      </c>
      <c r="C405" s="38" t="str">
        <f>+MaestraLP3[[#This Row],[CÓDIGO]]&amp;MaestraLP3[[#Headers],[-]]&amp;MaestraLP3[[#This Row],[UMV]]</f>
        <v>104522320-UN</v>
      </c>
      <c r="D405" s="45" t="str">
        <f>+MaestraLP3[[#This Row],[CÓDIGO]]&amp;MaestraLP3[[#Headers],[FS00]]</f>
        <v>104522320FS00</v>
      </c>
      <c r="E405" s="38" t="s">
        <v>38</v>
      </c>
      <c r="F405" s="38" t="s">
        <v>39</v>
      </c>
      <c r="G405" s="38" t="s">
        <v>40</v>
      </c>
      <c r="H405" s="38" t="s">
        <v>613</v>
      </c>
      <c r="I405" s="38" t="s">
        <v>615</v>
      </c>
      <c r="J405" s="44" t="s">
        <v>44</v>
      </c>
      <c r="K405" s="45" t="s">
        <v>44</v>
      </c>
      <c r="L405" s="38"/>
      <c r="M405" s="38" t="str">
        <f>VLOOKUP(MaestraLP3[[#This Row],[UMV]],VALIDACIONES!J:L,3,0)</f>
        <v>Unidad</v>
      </c>
      <c r="N405" s="38" t="s">
        <v>45</v>
      </c>
      <c r="O405" s="38" t="s">
        <v>46</v>
      </c>
      <c r="P405" s="54">
        <v>13279</v>
      </c>
      <c r="Q405" s="38" t="s">
        <v>47</v>
      </c>
      <c r="R405" s="55">
        <v>24000</v>
      </c>
      <c r="S405" s="56">
        <f>IFERROR((MaestraLP3[[#This Row],[COSTO ]]/MaestraLP3[[#This Row],[COSTO OCT]]-1),0)</f>
        <v>-0.10723699073725435</v>
      </c>
      <c r="T405" s="55" t="s">
        <v>48</v>
      </c>
      <c r="U405" s="55"/>
      <c r="V405" s="54">
        <f>+VLOOKUP(MaestraLP3[[#This Row],[-]],'[1]BD MES'!$A:$N,14,0)</f>
        <v>13120</v>
      </c>
      <c r="W405" s="54">
        <v>11855</v>
      </c>
      <c r="X405" s="56">
        <f>+(MaestraLP3[[#This Row],[COSTO ]]-MaestraLP3[[#This Row],[COSTO OCT AL 27-10]])/MaestraLP3[[#This Row],[COSTO OCT AL 27-10]]</f>
        <v>-9.6417682926829271E-2</v>
      </c>
      <c r="Y405" s="57" t="str">
        <f>++IF(Q405="HASTA AGOTAR STOCK","HASTA AGOTAR STOCK",IF(MaestraLP3[[#This Row],[PRECIO OCT]]=0,"NO PARA LP",IF(MaestraLP3[[#This Row],[PRECIO OCT]]=0,"INCORPORACIÓN",IF(AA405=0,"MANTIENE",IF(AA405&lt;0,"BAJA",IF(AA405&gt;0,"ALZA",""))))))</f>
        <v>MANTIENE</v>
      </c>
      <c r="Z405" s="54">
        <v>24000</v>
      </c>
      <c r="AA405" s="40">
        <f>IF(Z405=0,"INDICAR PRECIO VTA",Z405-MaestraLP3[[#This Row],[PRECIO OCT]])</f>
        <v>0</v>
      </c>
      <c r="AB405" s="56">
        <f t="shared" si="6"/>
        <v>0.50604166666666661</v>
      </c>
      <c r="AC405" s="58">
        <f>IFERROR(MaestraLP3[[#This Row],[PRECIO]]*MaestraLP3[[#This Row],[%MG UMV]],0)</f>
        <v>12144.999999999998</v>
      </c>
      <c r="AD405" s="59">
        <v>1.89</v>
      </c>
      <c r="AE405" s="54">
        <f>IFERROR(MaestraLP3[[#This Row],[MARGEN UNITARIO]]/MaestraLP3[[#This Row],[Peso Neto UMV (KG)]],0)</f>
        <v>6425.9259259259252</v>
      </c>
      <c r="AF405" s="38" t="s">
        <v>50</v>
      </c>
      <c r="AG405" s="38">
        <v>1</v>
      </c>
      <c r="AH405" s="56">
        <v>0.1</v>
      </c>
      <c r="AI405" s="56">
        <v>0.1</v>
      </c>
      <c r="AJ405" s="38"/>
      <c r="AK405" s="38" t="s">
        <v>50</v>
      </c>
    </row>
    <row r="406" spans="1:37" x14ac:dyDescent="0.35">
      <c r="A406" s="38" t="s">
        <v>525</v>
      </c>
      <c r="B406" s="38">
        <v>104548030</v>
      </c>
      <c r="C406" s="38" t="str">
        <f>+MaestraLP3[[#This Row],[CÓDIGO]]&amp;MaestraLP3[[#Headers],[-]]&amp;MaestraLP3[[#This Row],[UMV]]</f>
        <v>104548030-UN</v>
      </c>
      <c r="D406" s="45" t="str">
        <f>+MaestraLP3[[#This Row],[CÓDIGO]]&amp;MaestraLP3[[#Headers],[FS00]]</f>
        <v>104548030FS00</v>
      </c>
      <c r="E406" s="38" t="s">
        <v>38</v>
      </c>
      <c r="F406" s="38" t="s">
        <v>39</v>
      </c>
      <c r="G406" s="38" t="s">
        <v>40</v>
      </c>
      <c r="H406" s="38" t="s">
        <v>616</v>
      </c>
      <c r="I406" s="38" t="s">
        <v>617</v>
      </c>
      <c r="J406" s="44" t="s">
        <v>44</v>
      </c>
      <c r="K406" s="45" t="s">
        <v>44</v>
      </c>
      <c r="L406" s="38"/>
      <c r="M406" s="38" t="str">
        <f>VLOOKUP(MaestraLP3[[#This Row],[UMV]],VALIDACIONES!J:L,3,0)</f>
        <v>Unidad</v>
      </c>
      <c r="N406" s="38" t="s">
        <v>45</v>
      </c>
      <c r="O406" s="38" t="s">
        <v>46</v>
      </c>
      <c r="P406" s="54">
        <v>4800</v>
      </c>
      <c r="Q406" s="38" t="s">
        <v>47</v>
      </c>
      <c r="R406" s="55">
        <v>8700</v>
      </c>
      <c r="S406" s="56">
        <f>IFERROR((MaestraLP3[[#This Row],[COSTO ]]/MaestraLP3[[#This Row],[COSTO OCT]]-1),0)</f>
        <v>0</v>
      </c>
      <c r="T406" s="55" t="s">
        <v>172</v>
      </c>
      <c r="U406" s="55"/>
      <c r="V406" s="54">
        <f>+VLOOKUP(MaestraLP3[[#This Row],[-]],'[1]BD MES'!$A:$N,14,0)</f>
        <v>4800</v>
      </c>
      <c r="W406" s="54">
        <v>4800</v>
      </c>
      <c r="X406" s="56">
        <f>+(MaestraLP3[[#This Row],[COSTO ]]-MaestraLP3[[#This Row],[COSTO OCT AL 27-10]])/MaestraLP3[[#This Row],[COSTO OCT AL 27-10]]</f>
        <v>0</v>
      </c>
      <c r="Y406" s="57" t="str">
        <f>++IF(Q406="HASTA AGOTAR STOCK","HASTA AGOTAR STOCK",IF(MaestraLP3[[#This Row],[PRECIO OCT]]=0,"NO PARA LP",IF(MaestraLP3[[#This Row],[PRECIO OCT]]=0,"INCORPORACIÓN",IF(AA406=0,"MANTIENE",IF(AA406&lt;0,"BAJA",IF(AA406&gt;0,"ALZA",""))))))</f>
        <v>MANTIENE</v>
      </c>
      <c r="Z406" s="54">
        <v>8700</v>
      </c>
      <c r="AA406" s="40">
        <f>IF(Z406=0,"INDICAR PRECIO VTA",Z406-MaestraLP3[[#This Row],[PRECIO OCT]])</f>
        <v>0</v>
      </c>
      <c r="AB406" s="56">
        <f t="shared" si="6"/>
        <v>0.44827586206896552</v>
      </c>
      <c r="AC406" s="58">
        <f>IFERROR(MaestraLP3[[#This Row],[PRECIO]]*MaestraLP3[[#This Row],[%MG UMV]],0)</f>
        <v>3900</v>
      </c>
      <c r="AD406" s="59">
        <v>0.75</v>
      </c>
      <c r="AE406" s="54">
        <f>IFERROR(MaestraLP3[[#This Row],[MARGEN UNITARIO]]/MaestraLP3[[#This Row],[Peso Neto UMV (KG)]],0)</f>
        <v>5200</v>
      </c>
      <c r="AF406" s="38" t="s">
        <v>49</v>
      </c>
      <c r="AG406" s="38">
        <v>1</v>
      </c>
      <c r="AH406" s="56">
        <v>0.1</v>
      </c>
      <c r="AI406" s="56">
        <v>0.1</v>
      </c>
      <c r="AJ406" s="38" t="s">
        <v>50</v>
      </c>
      <c r="AK406" s="38" t="s">
        <v>50</v>
      </c>
    </row>
    <row r="407" spans="1:37" x14ac:dyDescent="0.35">
      <c r="A407" s="38" t="s">
        <v>525</v>
      </c>
      <c r="B407" s="38">
        <v>104522340</v>
      </c>
      <c r="C407" s="38" t="str">
        <f>+MaestraLP3[[#This Row],[CÓDIGO]]&amp;MaestraLP3[[#Headers],[-]]&amp;MaestraLP3[[#This Row],[UMV]]</f>
        <v>104522340-UN</v>
      </c>
      <c r="D407" s="45" t="str">
        <f>+MaestraLP3[[#This Row],[CÓDIGO]]&amp;MaestraLP3[[#Headers],[FS00]]</f>
        <v>104522340FS00</v>
      </c>
      <c r="E407" s="38" t="s">
        <v>38</v>
      </c>
      <c r="F407" s="38" t="s">
        <v>39</v>
      </c>
      <c r="G407" s="38" t="s">
        <v>40</v>
      </c>
      <c r="H407" s="38" t="s">
        <v>616</v>
      </c>
      <c r="I407" s="38" t="s">
        <v>618</v>
      </c>
      <c r="J407" s="44" t="s">
        <v>44</v>
      </c>
      <c r="K407" s="45" t="s">
        <v>44</v>
      </c>
      <c r="L407" s="38"/>
      <c r="M407" s="38" t="str">
        <f>VLOOKUP(MaestraLP3[[#This Row],[UMV]],VALIDACIONES!J:L,3,0)</f>
        <v>Unidad</v>
      </c>
      <c r="N407" s="38" t="s">
        <v>45</v>
      </c>
      <c r="O407" s="38" t="s">
        <v>46</v>
      </c>
      <c r="P407" s="54">
        <v>4800</v>
      </c>
      <c r="Q407" s="38" t="s">
        <v>47</v>
      </c>
      <c r="R407" s="55">
        <v>8700</v>
      </c>
      <c r="S407" s="56">
        <f>IFERROR((MaestraLP3[[#This Row],[COSTO ]]/MaestraLP3[[#This Row],[COSTO OCT]]-1),0)</f>
        <v>-8.854166666666663E-2</v>
      </c>
      <c r="T407" s="55" t="s">
        <v>48</v>
      </c>
      <c r="U407" s="55"/>
      <c r="V407" s="54">
        <f>+VLOOKUP(MaestraLP3[[#This Row],[-]],'[1]BD MES'!$A:$N,14,0)</f>
        <v>4716</v>
      </c>
      <c r="W407" s="54">
        <v>4375</v>
      </c>
      <c r="X407" s="56">
        <f>+(MaestraLP3[[#This Row],[COSTO ]]-MaestraLP3[[#This Row],[COSTO OCT AL 27-10]])/MaestraLP3[[#This Row],[COSTO OCT AL 27-10]]</f>
        <v>-7.2307039864291767E-2</v>
      </c>
      <c r="Y407" s="57" t="str">
        <f>++IF(Q407="HASTA AGOTAR STOCK","HASTA AGOTAR STOCK",IF(MaestraLP3[[#This Row],[PRECIO OCT]]=0,"NO PARA LP",IF(MaestraLP3[[#This Row],[PRECIO OCT]]=0,"INCORPORACIÓN",IF(AA407=0,"MANTIENE",IF(AA407&lt;0,"BAJA",IF(AA407&gt;0,"ALZA",""))))))</f>
        <v>MANTIENE</v>
      </c>
      <c r="Z407" s="54">
        <v>8700</v>
      </c>
      <c r="AA407" s="40">
        <f>IF(Z407=0,"INDICAR PRECIO VTA",Z407-MaestraLP3[[#This Row],[PRECIO OCT]])</f>
        <v>0</v>
      </c>
      <c r="AB407" s="56">
        <f t="shared" si="6"/>
        <v>0.49712643678160917</v>
      </c>
      <c r="AC407" s="58">
        <f>IFERROR(MaestraLP3[[#This Row],[PRECIO]]*MaestraLP3[[#This Row],[%MG UMV]],0)</f>
        <v>4325</v>
      </c>
      <c r="AD407" s="59">
        <v>0.72</v>
      </c>
      <c r="AE407" s="54">
        <f>IFERROR(MaestraLP3[[#This Row],[MARGEN UNITARIO]]/MaestraLP3[[#This Row],[Peso Neto UMV (KG)]],0)</f>
        <v>6006.9444444444443</v>
      </c>
      <c r="AF407" s="38" t="s">
        <v>49</v>
      </c>
      <c r="AG407" s="38">
        <v>1</v>
      </c>
      <c r="AH407" s="56">
        <v>0.1</v>
      </c>
      <c r="AI407" s="56">
        <v>0.1</v>
      </c>
      <c r="AJ407" s="38"/>
      <c r="AK407" s="38" t="s">
        <v>50</v>
      </c>
    </row>
    <row r="408" spans="1:37" x14ac:dyDescent="0.35">
      <c r="A408" s="38" t="s">
        <v>525</v>
      </c>
      <c r="B408" s="38">
        <v>104548020</v>
      </c>
      <c r="C408" s="38" t="str">
        <f>+MaestraLP3[[#This Row],[CÓDIGO]]&amp;MaestraLP3[[#Headers],[-]]&amp;MaestraLP3[[#This Row],[UMV]]</f>
        <v>104548020-UN</v>
      </c>
      <c r="D408" s="45" t="str">
        <f>+MaestraLP3[[#This Row],[CÓDIGO]]&amp;MaestraLP3[[#Headers],[FS00]]</f>
        <v>104548020FS00</v>
      </c>
      <c r="E408" s="38" t="s">
        <v>38</v>
      </c>
      <c r="F408" s="38" t="s">
        <v>39</v>
      </c>
      <c r="G408" s="38" t="s">
        <v>40</v>
      </c>
      <c r="H408" s="38" t="s">
        <v>616</v>
      </c>
      <c r="I408" s="38" t="s">
        <v>619</v>
      </c>
      <c r="J408" s="44" t="s">
        <v>44</v>
      </c>
      <c r="K408" s="45" t="s">
        <v>44</v>
      </c>
      <c r="L408" s="38"/>
      <c r="M408" s="38" t="str">
        <f>VLOOKUP(MaestraLP3[[#This Row],[UMV]],VALIDACIONES!J:L,3,0)</f>
        <v>Unidad</v>
      </c>
      <c r="N408" s="38" t="s">
        <v>45</v>
      </c>
      <c r="O408" s="38" t="s">
        <v>46</v>
      </c>
      <c r="P408" s="54">
        <v>4800</v>
      </c>
      <c r="Q408" s="38" t="s">
        <v>47</v>
      </c>
      <c r="R408" s="55">
        <v>8700</v>
      </c>
      <c r="S408" s="56">
        <f>IFERROR((MaestraLP3[[#This Row],[COSTO ]]/MaestraLP3[[#This Row],[COSTO OCT]]-1),0)</f>
        <v>0</v>
      </c>
      <c r="T408" s="55" t="s">
        <v>172</v>
      </c>
      <c r="U408" s="55"/>
      <c r="V408" s="54">
        <f>+VLOOKUP(MaestraLP3[[#This Row],[-]],'[1]BD MES'!$A:$N,14,0)</f>
        <v>4811</v>
      </c>
      <c r="W408" s="54">
        <v>4800</v>
      </c>
      <c r="X408" s="56">
        <f>+(MaestraLP3[[#This Row],[COSTO ]]-MaestraLP3[[#This Row],[COSTO OCT AL 27-10]])/MaestraLP3[[#This Row],[COSTO OCT AL 27-10]]</f>
        <v>-2.2864269382664726E-3</v>
      </c>
      <c r="Y408" s="57" t="str">
        <f>++IF(Q408="HASTA AGOTAR STOCK","HASTA AGOTAR STOCK",IF(MaestraLP3[[#This Row],[PRECIO OCT]]=0,"NO PARA LP",IF(MaestraLP3[[#This Row],[PRECIO OCT]]=0,"INCORPORACIÓN",IF(AA408=0,"MANTIENE",IF(AA408&lt;0,"BAJA",IF(AA408&gt;0,"ALZA",""))))))</f>
        <v>MANTIENE</v>
      </c>
      <c r="Z408" s="54">
        <v>8700</v>
      </c>
      <c r="AA408" s="40">
        <f>IF(Z408=0,"INDICAR PRECIO VTA",Z408-MaestraLP3[[#This Row],[PRECIO OCT]])</f>
        <v>0</v>
      </c>
      <c r="AB408" s="56">
        <f t="shared" si="6"/>
        <v>0.44827586206896552</v>
      </c>
      <c r="AC408" s="58">
        <f>IFERROR(MaestraLP3[[#This Row],[PRECIO]]*MaestraLP3[[#This Row],[%MG UMV]],0)</f>
        <v>3900</v>
      </c>
      <c r="AD408" s="59">
        <v>0.75</v>
      </c>
      <c r="AE408" s="54">
        <f>IFERROR(MaestraLP3[[#This Row],[MARGEN UNITARIO]]/MaestraLP3[[#This Row],[Peso Neto UMV (KG)]],0)</f>
        <v>5200</v>
      </c>
      <c r="AF408" s="38" t="s">
        <v>49</v>
      </c>
      <c r="AG408" s="38">
        <v>1</v>
      </c>
      <c r="AH408" s="56">
        <v>0.1</v>
      </c>
      <c r="AI408" s="56">
        <v>0.1</v>
      </c>
      <c r="AJ408" s="38" t="s">
        <v>50</v>
      </c>
      <c r="AK408" s="38" t="s">
        <v>50</v>
      </c>
    </row>
    <row r="409" spans="1:37" x14ac:dyDescent="0.35">
      <c r="A409" s="38" t="s">
        <v>525</v>
      </c>
      <c r="B409" s="38">
        <v>104522330</v>
      </c>
      <c r="C409" s="38" t="str">
        <f>+MaestraLP3[[#This Row],[CÓDIGO]]&amp;MaestraLP3[[#Headers],[-]]&amp;MaestraLP3[[#This Row],[UMV]]</f>
        <v>104522330-UN</v>
      </c>
      <c r="D409" s="45" t="str">
        <f>+MaestraLP3[[#This Row],[CÓDIGO]]&amp;MaestraLP3[[#Headers],[FS00]]</f>
        <v>104522330FS00</v>
      </c>
      <c r="E409" s="38" t="s">
        <v>38</v>
      </c>
      <c r="F409" s="38" t="s">
        <v>39</v>
      </c>
      <c r="G409" s="38" t="s">
        <v>40</v>
      </c>
      <c r="H409" s="38" t="s">
        <v>616</v>
      </c>
      <c r="I409" s="38" t="s">
        <v>620</v>
      </c>
      <c r="J409" s="44" t="s">
        <v>44</v>
      </c>
      <c r="K409" s="45" t="s">
        <v>44</v>
      </c>
      <c r="L409" s="38"/>
      <c r="M409" s="38" t="str">
        <f>VLOOKUP(MaestraLP3[[#This Row],[UMV]],VALIDACIONES!J:L,3,0)</f>
        <v>Unidad</v>
      </c>
      <c r="N409" s="38" t="s">
        <v>45</v>
      </c>
      <c r="O409" s="38" t="s">
        <v>46</v>
      </c>
      <c r="P409" s="54">
        <v>4800</v>
      </c>
      <c r="Q409" s="38" t="s">
        <v>47</v>
      </c>
      <c r="R409" s="55">
        <v>8700</v>
      </c>
      <c r="S409" s="56">
        <f>IFERROR((MaestraLP3[[#This Row],[COSTO ]]/MaestraLP3[[#This Row],[COSTO OCT]]-1),0)</f>
        <v>-4.166666666666663E-2</v>
      </c>
      <c r="T409" s="55" t="s">
        <v>48</v>
      </c>
      <c r="U409" s="55"/>
      <c r="V409" s="54">
        <f>+VLOOKUP(MaestraLP3[[#This Row],[-]],'[1]BD MES'!$A:$N,14,0)</f>
        <v>4780</v>
      </c>
      <c r="W409" s="54">
        <v>4600</v>
      </c>
      <c r="X409" s="56">
        <f>+(MaestraLP3[[#This Row],[COSTO ]]-MaestraLP3[[#This Row],[COSTO OCT AL 27-10]])/MaestraLP3[[#This Row],[COSTO OCT AL 27-10]]</f>
        <v>-3.7656903765690378E-2</v>
      </c>
      <c r="Y409" s="57" t="str">
        <f>++IF(Q409="HASTA AGOTAR STOCK","HASTA AGOTAR STOCK",IF(MaestraLP3[[#This Row],[PRECIO OCT]]=0,"NO PARA LP",IF(MaestraLP3[[#This Row],[PRECIO OCT]]=0,"INCORPORACIÓN",IF(AA409=0,"MANTIENE",IF(AA409&lt;0,"BAJA",IF(AA409&gt;0,"ALZA",""))))))</f>
        <v>MANTIENE</v>
      </c>
      <c r="Z409" s="54">
        <v>8700</v>
      </c>
      <c r="AA409" s="40">
        <f>IF(Z409=0,"INDICAR PRECIO VTA",Z409-MaestraLP3[[#This Row],[PRECIO OCT]])</f>
        <v>0</v>
      </c>
      <c r="AB409" s="56">
        <f t="shared" si="6"/>
        <v>0.47126436781609193</v>
      </c>
      <c r="AC409" s="58">
        <f>IFERROR(MaestraLP3[[#This Row],[PRECIO]]*MaestraLP3[[#This Row],[%MG UMV]],0)</f>
        <v>4100</v>
      </c>
      <c r="AD409" s="59">
        <v>0.72</v>
      </c>
      <c r="AE409" s="54">
        <f>IFERROR(MaestraLP3[[#This Row],[MARGEN UNITARIO]]/MaestraLP3[[#This Row],[Peso Neto UMV (KG)]],0)</f>
        <v>5694.4444444444443</v>
      </c>
      <c r="AF409" s="38" t="s">
        <v>49</v>
      </c>
      <c r="AG409" s="38">
        <v>1</v>
      </c>
      <c r="AH409" s="56">
        <v>0.1</v>
      </c>
      <c r="AI409" s="56">
        <v>0.1</v>
      </c>
      <c r="AJ409" s="38"/>
      <c r="AK409" s="38" t="s">
        <v>50</v>
      </c>
    </row>
    <row r="410" spans="1:37" x14ac:dyDescent="0.35">
      <c r="A410" s="38" t="s">
        <v>525</v>
      </c>
      <c r="B410" s="38">
        <v>104522350</v>
      </c>
      <c r="C410" s="38" t="str">
        <f>+MaestraLP3[[#This Row],[CÓDIGO]]&amp;MaestraLP3[[#Headers],[-]]&amp;MaestraLP3[[#This Row],[UMV]]</f>
        <v>104522350-UN</v>
      </c>
      <c r="D410" s="45" t="str">
        <f>+MaestraLP3[[#This Row],[CÓDIGO]]&amp;MaestraLP3[[#Headers],[FS00]]</f>
        <v>104522350FS00</v>
      </c>
      <c r="E410" s="38" t="s">
        <v>38</v>
      </c>
      <c r="F410" s="38" t="s">
        <v>39</v>
      </c>
      <c r="G410" s="38" t="s">
        <v>40</v>
      </c>
      <c r="H410" s="38" t="s">
        <v>616</v>
      </c>
      <c r="I410" s="38" t="s">
        <v>621</v>
      </c>
      <c r="J410" s="44" t="s">
        <v>44</v>
      </c>
      <c r="K410" s="45" t="s">
        <v>44</v>
      </c>
      <c r="L410" s="38"/>
      <c r="M410" s="38" t="str">
        <f>VLOOKUP(MaestraLP3[[#This Row],[UMV]],VALIDACIONES!J:L,3,0)</f>
        <v>Unidad</v>
      </c>
      <c r="N410" s="38" t="s">
        <v>45</v>
      </c>
      <c r="O410" s="38" t="s">
        <v>46</v>
      </c>
      <c r="P410" s="54">
        <v>4800</v>
      </c>
      <c r="Q410" s="38" t="s">
        <v>47</v>
      </c>
      <c r="R410" s="55">
        <v>8700</v>
      </c>
      <c r="S410" s="56">
        <f>IFERROR((MaestraLP3[[#This Row],[COSTO ]]/MaestraLP3[[#This Row],[COSTO OCT]]-1),0)</f>
        <v>-4.7499999999999987E-2</v>
      </c>
      <c r="T410" s="55" t="s">
        <v>48</v>
      </c>
      <c r="U410" s="55"/>
      <c r="V410" s="54">
        <f>+VLOOKUP(MaestraLP3[[#This Row],[-]],'[1]BD MES'!$A:$N,14,0)</f>
        <v>4727</v>
      </c>
      <c r="W410" s="54">
        <v>4572</v>
      </c>
      <c r="X410" s="56">
        <f>+(MaestraLP3[[#This Row],[COSTO ]]-MaestraLP3[[#This Row],[COSTO OCT AL 27-10]])/MaestraLP3[[#This Row],[COSTO OCT AL 27-10]]</f>
        <v>-3.2790353289612863E-2</v>
      </c>
      <c r="Y410" s="57" t="str">
        <f>++IF(Q410="HASTA AGOTAR STOCK","HASTA AGOTAR STOCK",IF(MaestraLP3[[#This Row],[PRECIO OCT]]=0,"NO PARA LP",IF(MaestraLP3[[#This Row],[PRECIO OCT]]=0,"INCORPORACIÓN",IF(AA410=0,"MANTIENE",IF(AA410&lt;0,"BAJA",IF(AA410&gt;0,"ALZA",""))))))</f>
        <v>MANTIENE</v>
      </c>
      <c r="Z410" s="54">
        <v>8700</v>
      </c>
      <c r="AA410" s="40">
        <f>IF(Z410=0,"INDICAR PRECIO VTA",Z410-MaestraLP3[[#This Row],[PRECIO OCT]])</f>
        <v>0</v>
      </c>
      <c r="AB410" s="56">
        <f t="shared" si="6"/>
        <v>0.47448275862068967</v>
      </c>
      <c r="AC410" s="58">
        <f>IFERROR(MaestraLP3[[#This Row],[PRECIO]]*MaestraLP3[[#This Row],[%MG UMV]],0)</f>
        <v>4128</v>
      </c>
      <c r="AD410" s="59">
        <v>0.72</v>
      </c>
      <c r="AE410" s="54">
        <f>IFERROR(MaestraLP3[[#This Row],[MARGEN UNITARIO]]/MaestraLP3[[#This Row],[Peso Neto UMV (KG)]],0)</f>
        <v>5733.3333333333339</v>
      </c>
      <c r="AF410" s="38" t="s">
        <v>49</v>
      </c>
      <c r="AG410" s="38">
        <v>1</v>
      </c>
      <c r="AH410" s="56">
        <v>0.1</v>
      </c>
      <c r="AI410" s="56">
        <v>0.1</v>
      </c>
      <c r="AJ410" s="38"/>
      <c r="AK410" s="38" t="s">
        <v>50</v>
      </c>
    </row>
    <row r="411" spans="1:37" x14ac:dyDescent="0.35">
      <c r="A411" s="38" t="s">
        <v>525</v>
      </c>
      <c r="B411" s="38">
        <v>104548070</v>
      </c>
      <c r="C411" s="38" t="str">
        <f>+MaestraLP3[[#This Row],[CÓDIGO]]&amp;MaestraLP3[[#Headers],[-]]&amp;MaestraLP3[[#This Row],[UMV]]</f>
        <v>104548070-UN</v>
      </c>
      <c r="D411" s="45" t="str">
        <f>+MaestraLP3[[#This Row],[CÓDIGO]]&amp;MaestraLP3[[#Headers],[FS00]]</f>
        <v>104548070FS00</v>
      </c>
      <c r="E411" s="38" t="s">
        <v>38</v>
      </c>
      <c r="F411" s="38" t="s">
        <v>39</v>
      </c>
      <c r="G411" s="38" t="s">
        <v>40</v>
      </c>
      <c r="H411" s="38" t="s">
        <v>616</v>
      </c>
      <c r="I411" s="38" t="s">
        <v>622</v>
      </c>
      <c r="J411" s="44" t="s">
        <v>44</v>
      </c>
      <c r="K411" s="45" t="s">
        <v>44</v>
      </c>
      <c r="L411" s="38"/>
      <c r="M411" s="38" t="str">
        <f>VLOOKUP(MaestraLP3[[#This Row],[UMV]],VALIDACIONES!J:L,3,0)</f>
        <v>Unidad</v>
      </c>
      <c r="N411" s="38" t="s">
        <v>45</v>
      </c>
      <c r="O411" s="38" t="s">
        <v>46</v>
      </c>
      <c r="P411" s="54">
        <v>4800</v>
      </c>
      <c r="Q411" s="38" t="s">
        <v>47</v>
      </c>
      <c r="R411" s="55">
        <v>8700</v>
      </c>
      <c r="S411" s="56">
        <f>IFERROR((MaestraLP3[[#This Row],[COSTO ]]/MaestraLP3[[#This Row],[COSTO OCT]]-1),0)</f>
        <v>0</v>
      </c>
      <c r="T411" s="55" t="s">
        <v>172</v>
      </c>
      <c r="U411" s="55"/>
      <c r="V411" s="54">
        <f>+VLOOKUP(MaestraLP3[[#This Row],[-]],'[1]BD MES'!$A:$N,14,0)</f>
        <v>4805</v>
      </c>
      <c r="W411" s="54">
        <v>4800</v>
      </c>
      <c r="X411" s="56">
        <f>+(MaestraLP3[[#This Row],[COSTO ]]-MaestraLP3[[#This Row],[COSTO OCT AL 27-10]])/MaestraLP3[[#This Row],[COSTO OCT AL 27-10]]</f>
        <v>-1.0405827263267431E-3</v>
      </c>
      <c r="Y411" s="57" t="str">
        <f>++IF(Q411="HASTA AGOTAR STOCK","HASTA AGOTAR STOCK",IF(MaestraLP3[[#This Row],[PRECIO OCT]]=0,"NO PARA LP",IF(MaestraLP3[[#This Row],[PRECIO OCT]]=0,"INCORPORACIÓN",IF(AA411=0,"MANTIENE",IF(AA411&lt;0,"BAJA",IF(AA411&gt;0,"ALZA",""))))))</f>
        <v>MANTIENE</v>
      </c>
      <c r="Z411" s="54">
        <v>8700</v>
      </c>
      <c r="AA411" s="40">
        <f>IF(Z411=0,"INDICAR PRECIO VTA",Z411-MaestraLP3[[#This Row],[PRECIO OCT]])</f>
        <v>0</v>
      </c>
      <c r="AB411" s="56">
        <f t="shared" si="6"/>
        <v>0.44827586206896552</v>
      </c>
      <c r="AC411" s="58">
        <f>IFERROR(MaestraLP3[[#This Row],[PRECIO]]*MaestraLP3[[#This Row],[%MG UMV]],0)</f>
        <v>3900</v>
      </c>
      <c r="AD411" s="59">
        <v>0.75</v>
      </c>
      <c r="AE411" s="54">
        <f>IFERROR(MaestraLP3[[#This Row],[MARGEN UNITARIO]]/MaestraLP3[[#This Row],[Peso Neto UMV (KG)]],0)</f>
        <v>5200</v>
      </c>
      <c r="AF411" s="38" t="s">
        <v>49</v>
      </c>
      <c r="AG411" s="38">
        <v>1</v>
      </c>
      <c r="AH411" s="56">
        <v>0.1</v>
      </c>
      <c r="AI411" s="56">
        <v>0.1</v>
      </c>
      <c r="AJ411" s="38" t="s">
        <v>50</v>
      </c>
      <c r="AK411" s="38" t="s">
        <v>50</v>
      </c>
    </row>
    <row r="412" spans="1:37" x14ac:dyDescent="0.35">
      <c r="A412" s="38" t="s">
        <v>525</v>
      </c>
      <c r="B412" s="38">
        <v>104522360</v>
      </c>
      <c r="C412" s="38" t="str">
        <f>+MaestraLP3[[#This Row],[CÓDIGO]]&amp;MaestraLP3[[#Headers],[-]]&amp;MaestraLP3[[#This Row],[UMV]]</f>
        <v>104522360-UN</v>
      </c>
      <c r="D412" s="45" t="str">
        <f>+MaestraLP3[[#This Row],[CÓDIGO]]&amp;MaestraLP3[[#Headers],[FS00]]</f>
        <v>104522360FS00</v>
      </c>
      <c r="E412" s="38" t="s">
        <v>38</v>
      </c>
      <c r="F412" s="38" t="s">
        <v>39</v>
      </c>
      <c r="G412" s="38" t="s">
        <v>40</v>
      </c>
      <c r="H412" s="38" t="s">
        <v>616</v>
      </c>
      <c r="I412" s="38" t="s">
        <v>623</v>
      </c>
      <c r="J412" s="44" t="s">
        <v>44</v>
      </c>
      <c r="K412" s="45" t="s">
        <v>44</v>
      </c>
      <c r="L412" s="38"/>
      <c r="M412" s="38" t="str">
        <f>VLOOKUP(MaestraLP3[[#This Row],[UMV]],VALIDACIONES!J:L,3,0)</f>
        <v>Unidad</v>
      </c>
      <c r="N412" s="38" t="s">
        <v>45</v>
      </c>
      <c r="O412" s="38" t="s">
        <v>46</v>
      </c>
      <c r="P412" s="54">
        <v>4800</v>
      </c>
      <c r="Q412" s="38" t="s">
        <v>47</v>
      </c>
      <c r="R412" s="55">
        <v>8700</v>
      </c>
      <c r="S412" s="56">
        <f>IFERROR((MaestraLP3[[#This Row],[COSTO ]]/MaestraLP3[[#This Row],[COSTO OCT]]-1),0)</f>
        <v>-8.7291666666666656E-2</v>
      </c>
      <c r="T412" s="55" t="s">
        <v>48</v>
      </c>
      <c r="U412" s="55"/>
      <c r="V412" s="54">
        <f>+VLOOKUP(MaestraLP3[[#This Row],[-]],'[1]BD MES'!$A:$N,14,0)</f>
        <v>4737</v>
      </c>
      <c r="W412" s="54">
        <v>4381</v>
      </c>
      <c r="X412" s="56">
        <f>+(MaestraLP3[[#This Row],[COSTO ]]-MaestraLP3[[#This Row],[COSTO OCT AL 27-10]])/MaestraLP3[[#This Row],[COSTO OCT AL 27-10]]</f>
        <v>-7.5153050453873757E-2</v>
      </c>
      <c r="Y412" s="57" t="str">
        <f>++IF(Q412="HASTA AGOTAR STOCK","HASTA AGOTAR STOCK",IF(MaestraLP3[[#This Row],[PRECIO OCT]]=0,"NO PARA LP",IF(MaestraLP3[[#This Row],[PRECIO OCT]]=0,"INCORPORACIÓN",IF(AA412=0,"MANTIENE",IF(AA412&lt;0,"BAJA",IF(AA412&gt;0,"ALZA",""))))))</f>
        <v>MANTIENE</v>
      </c>
      <c r="Z412" s="54">
        <v>8700</v>
      </c>
      <c r="AA412" s="40">
        <f>IF(Z412=0,"INDICAR PRECIO VTA",Z412-MaestraLP3[[#This Row],[PRECIO OCT]])</f>
        <v>0</v>
      </c>
      <c r="AB412" s="56">
        <f t="shared" si="6"/>
        <v>0.49643678160919541</v>
      </c>
      <c r="AC412" s="58">
        <f>IFERROR(MaestraLP3[[#This Row],[PRECIO]]*MaestraLP3[[#This Row],[%MG UMV]],0)</f>
        <v>4319</v>
      </c>
      <c r="AD412" s="59">
        <v>0.72</v>
      </c>
      <c r="AE412" s="54">
        <f>IFERROR(MaestraLP3[[#This Row],[MARGEN UNITARIO]]/MaestraLP3[[#This Row],[Peso Neto UMV (KG)]],0)</f>
        <v>5998.6111111111113</v>
      </c>
      <c r="AF412" s="38" t="s">
        <v>49</v>
      </c>
      <c r="AG412" s="38">
        <v>1</v>
      </c>
      <c r="AH412" s="56">
        <v>0.1</v>
      </c>
      <c r="AI412" s="56">
        <v>0.1</v>
      </c>
      <c r="AJ412" s="38"/>
      <c r="AK412" s="38" t="s">
        <v>50</v>
      </c>
    </row>
    <row r="413" spans="1:37" x14ac:dyDescent="0.35">
      <c r="A413" s="38" t="s">
        <v>525</v>
      </c>
      <c r="B413" s="38">
        <v>104548060</v>
      </c>
      <c r="C413" s="38" t="str">
        <f>+MaestraLP3[[#This Row],[CÓDIGO]]&amp;MaestraLP3[[#Headers],[-]]&amp;MaestraLP3[[#This Row],[UMV]]</f>
        <v>104548060-UN</v>
      </c>
      <c r="D413" s="45" t="str">
        <f>+MaestraLP3[[#This Row],[CÓDIGO]]&amp;MaestraLP3[[#Headers],[FS00]]</f>
        <v>104548060FS00</v>
      </c>
      <c r="E413" s="38" t="s">
        <v>38</v>
      </c>
      <c r="F413" s="38" t="s">
        <v>39</v>
      </c>
      <c r="G413" s="38" t="s">
        <v>40</v>
      </c>
      <c r="H413" s="38" t="s">
        <v>616</v>
      </c>
      <c r="I413" s="38" t="s">
        <v>624</v>
      </c>
      <c r="J413" s="44" t="s">
        <v>44</v>
      </c>
      <c r="K413" s="45" t="s">
        <v>44</v>
      </c>
      <c r="L413" s="38"/>
      <c r="M413" s="38" t="str">
        <f>VLOOKUP(MaestraLP3[[#This Row],[UMV]],VALIDACIONES!J:L,3,0)</f>
        <v>Unidad</v>
      </c>
      <c r="N413" s="38" t="s">
        <v>45</v>
      </c>
      <c r="O413" s="38" t="s">
        <v>46</v>
      </c>
      <c r="P413" s="54">
        <v>4800</v>
      </c>
      <c r="Q413" s="38" t="s">
        <v>47</v>
      </c>
      <c r="R413" s="55">
        <v>8700</v>
      </c>
      <c r="S413" s="56">
        <f>IFERROR((MaestraLP3[[#This Row],[COSTO ]]/MaestraLP3[[#This Row],[COSTO OCT]]-1),0)</f>
        <v>-8.8958333333333361E-2</v>
      </c>
      <c r="T413" s="55" t="s">
        <v>172</v>
      </c>
      <c r="U413" s="55"/>
      <c r="V413" s="54">
        <f>+VLOOKUP(MaestraLP3[[#This Row],[-]],'[1]BD MES'!$A:$N,14,0)</f>
        <v>4571</v>
      </c>
      <c r="W413" s="54">
        <v>4373</v>
      </c>
      <c r="X413" s="56">
        <f>+(MaestraLP3[[#This Row],[COSTO ]]-MaestraLP3[[#This Row],[COSTO OCT AL 27-10]])/MaestraLP3[[#This Row],[COSTO OCT AL 27-10]]</f>
        <v>-4.3316560927586963E-2</v>
      </c>
      <c r="Y413" s="57" t="str">
        <f>++IF(Q413="HASTA AGOTAR STOCK","HASTA AGOTAR STOCK",IF(MaestraLP3[[#This Row],[PRECIO OCT]]=0,"NO PARA LP",IF(MaestraLP3[[#This Row],[PRECIO OCT]]=0,"INCORPORACIÓN",IF(AA413=0,"MANTIENE",IF(AA413&lt;0,"BAJA",IF(AA413&gt;0,"ALZA",""))))))</f>
        <v>MANTIENE</v>
      </c>
      <c r="Z413" s="54">
        <v>8700</v>
      </c>
      <c r="AA413" s="40">
        <f>IF(Z413=0,"INDICAR PRECIO VTA",Z413-MaestraLP3[[#This Row],[PRECIO OCT]])</f>
        <v>0</v>
      </c>
      <c r="AB413" s="56">
        <f t="shared" si="6"/>
        <v>0.49735632183908046</v>
      </c>
      <c r="AC413" s="58">
        <f>IFERROR(MaestraLP3[[#This Row],[PRECIO]]*MaestraLP3[[#This Row],[%MG UMV]],0)</f>
        <v>4327</v>
      </c>
      <c r="AD413" s="59">
        <v>0.75</v>
      </c>
      <c r="AE413" s="54">
        <f>IFERROR(MaestraLP3[[#This Row],[MARGEN UNITARIO]]/MaestraLP3[[#This Row],[Peso Neto UMV (KG)]],0)</f>
        <v>5769.333333333333</v>
      </c>
      <c r="AF413" s="38" t="s">
        <v>49</v>
      </c>
      <c r="AG413" s="38">
        <v>1</v>
      </c>
      <c r="AH413" s="56">
        <v>0.1</v>
      </c>
      <c r="AI413" s="56">
        <v>0.1</v>
      </c>
      <c r="AJ413" s="38" t="s">
        <v>50</v>
      </c>
      <c r="AK413" s="38" t="s">
        <v>50</v>
      </c>
    </row>
    <row r="414" spans="1:37" x14ac:dyDescent="0.35">
      <c r="A414" s="38" t="s">
        <v>525</v>
      </c>
      <c r="B414" s="38">
        <v>104548050</v>
      </c>
      <c r="C414" s="38" t="str">
        <f>+MaestraLP3[[#This Row],[CÓDIGO]]&amp;MaestraLP3[[#Headers],[-]]&amp;MaestraLP3[[#This Row],[UMV]]</f>
        <v>104548050-UN</v>
      </c>
      <c r="D414" s="45" t="str">
        <f>+MaestraLP3[[#This Row],[CÓDIGO]]&amp;MaestraLP3[[#Headers],[FS00]]</f>
        <v>104548050FS00</v>
      </c>
      <c r="E414" s="38" t="s">
        <v>38</v>
      </c>
      <c r="F414" s="38" t="s">
        <v>39</v>
      </c>
      <c r="G414" s="38" t="s">
        <v>40</v>
      </c>
      <c r="H414" s="38" t="s">
        <v>616</v>
      </c>
      <c r="I414" s="38" t="s">
        <v>625</v>
      </c>
      <c r="J414" s="44" t="s">
        <v>44</v>
      </c>
      <c r="K414" s="45" t="s">
        <v>44</v>
      </c>
      <c r="L414" s="38"/>
      <c r="M414" s="38" t="str">
        <f>VLOOKUP(MaestraLP3[[#This Row],[UMV]],VALIDACIONES!J:L,3,0)</f>
        <v>Unidad</v>
      </c>
      <c r="N414" s="38" t="s">
        <v>45</v>
      </c>
      <c r="O414" s="38" t="s">
        <v>46</v>
      </c>
      <c r="P414" s="54">
        <v>4800</v>
      </c>
      <c r="Q414" s="38" t="s">
        <v>47</v>
      </c>
      <c r="R414" s="55">
        <v>8700</v>
      </c>
      <c r="S414" s="56">
        <f>IFERROR((MaestraLP3[[#This Row],[COSTO ]]/MaestraLP3[[#This Row],[COSTO OCT]]-1),0)</f>
        <v>0</v>
      </c>
      <c r="T414" s="55" t="s">
        <v>172</v>
      </c>
      <c r="U414" s="55"/>
      <c r="V414" s="54">
        <f>+VLOOKUP(MaestraLP3[[#This Row],[-]],'[1]BD MES'!$A:$N,14,0)</f>
        <v>4800</v>
      </c>
      <c r="W414" s="54">
        <v>4800</v>
      </c>
      <c r="X414" s="56">
        <f>+(MaestraLP3[[#This Row],[COSTO ]]-MaestraLP3[[#This Row],[COSTO OCT AL 27-10]])/MaestraLP3[[#This Row],[COSTO OCT AL 27-10]]</f>
        <v>0</v>
      </c>
      <c r="Y414" s="57" t="str">
        <f>++IF(Q414="HASTA AGOTAR STOCK","HASTA AGOTAR STOCK",IF(MaestraLP3[[#This Row],[PRECIO OCT]]=0,"NO PARA LP",IF(MaestraLP3[[#This Row],[PRECIO OCT]]=0,"INCORPORACIÓN",IF(AA414=0,"MANTIENE",IF(AA414&lt;0,"BAJA",IF(AA414&gt;0,"ALZA",""))))))</f>
        <v>MANTIENE</v>
      </c>
      <c r="Z414" s="54">
        <v>8700</v>
      </c>
      <c r="AA414" s="40">
        <f>IF(Z414=0,"INDICAR PRECIO VTA",Z414-MaestraLP3[[#This Row],[PRECIO OCT]])</f>
        <v>0</v>
      </c>
      <c r="AB414" s="56">
        <f t="shared" si="6"/>
        <v>0.44827586206896552</v>
      </c>
      <c r="AC414" s="58">
        <f>IFERROR(MaestraLP3[[#This Row],[PRECIO]]*MaestraLP3[[#This Row],[%MG UMV]],0)</f>
        <v>3900</v>
      </c>
      <c r="AD414" s="59">
        <v>0.75</v>
      </c>
      <c r="AE414" s="54">
        <f>IFERROR(MaestraLP3[[#This Row],[MARGEN UNITARIO]]/MaestraLP3[[#This Row],[Peso Neto UMV (KG)]],0)</f>
        <v>5200</v>
      </c>
      <c r="AF414" s="38" t="s">
        <v>49</v>
      </c>
      <c r="AG414" s="38">
        <v>1</v>
      </c>
      <c r="AH414" s="56">
        <v>0.1</v>
      </c>
      <c r="AI414" s="56">
        <v>0.1</v>
      </c>
      <c r="AJ414" s="38" t="s">
        <v>50</v>
      </c>
      <c r="AK414" s="38" t="s">
        <v>50</v>
      </c>
    </row>
    <row r="415" spans="1:37" x14ac:dyDescent="0.35">
      <c r="A415" s="38" t="s">
        <v>525</v>
      </c>
      <c r="B415" s="38">
        <v>104522370</v>
      </c>
      <c r="C415" s="38" t="str">
        <f>+MaestraLP3[[#This Row],[CÓDIGO]]&amp;MaestraLP3[[#Headers],[-]]&amp;MaestraLP3[[#This Row],[UMV]]</f>
        <v>104522370-UN</v>
      </c>
      <c r="D415" s="45" t="str">
        <f>+MaestraLP3[[#This Row],[CÓDIGO]]&amp;MaestraLP3[[#Headers],[FS00]]</f>
        <v>104522370FS00</v>
      </c>
      <c r="E415" s="38" t="s">
        <v>38</v>
      </c>
      <c r="F415" s="38" t="s">
        <v>39</v>
      </c>
      <c r="G415" s="38" t="s">
        <v>40</v>
      </c>
      <c r="H415" s="38" t="s">
        <v>616</v>
      </c>
      <c r="I415" s="38" t="s">
        <v>626</v>
      </c>
      <c r="J415" s="44" t="s">
        <v>44</v>
      </c>
      <c r="K415" s="45" t="s">
        <v>44</v>
      </c>
      <c r="L415" s="38"/>
      <c r="M415" s="38" t="str">
        <f>VLOOKUP(MaestraLP3[[#This Row],[UMV]],VALIDACIONES!J:L,3,0)</f>
        <v>Unidad</v>
      </c>
      <c r="N415" s="38" t="s">
        <v>45</v>
      </c>
      <c r="O415" s="38" t="s">
        <v>46</v>
      </c>
      <c r="P415" s="54">
        <v>4800</v>
      </c>
      <c r="Q415" s="38" t="s">
        <v>47</v>
      </c>
      <c r="R415" s="55">
        <v>8700</v>
      </c>
      <c r="S415" s="56">
        <f>IFERROR((MaestraLP3[[#This Row],[COSTO ]]/MaestraLP3[[#This Row],[COSTO OCT]]-1),0)</f>
        <v>-0.12729166666666669</v>
      </c>
      <c r="T415" s="55" t="s">
        <v>48</v>
      </c>
      <c r="U415" s="55"/>
      <c r="V415" s="54">
        <f>+VLOOKUP(MaestraLP3[[#This Row],[-]],'[1]BD MES'!$A:$N,14,0)</f>
        <v>4189</v>
      </c>
      <c r="W415" s="54">
        <v>4189</v>
      </c>
      <c r="X415" s="56">
        <f>+(MaestraLP3[[#This Row],[COSTO ]]-MaestraLP3[[#This Row],[COSTO OCT AL 27-10]])/MaestraLP3[[#This Row],[COSTO OCT AL 27-10]]</f>
        <v>0</v>
      </c>
      <c r="Y415" s="57" t="str">
        <f>++IF(Q415="HASTA AGOTAR STOCK","HASTA AGOTAR STOCK",IF(MaestraLP3[[#This Row],[PRECIO OCT]]=0,"NO PARA LP",IF(MaestraLP3[[#This Row],[PRECIO OCT]]=0,"INCORPORACIÓN",IF(AA415=0,"MANTIENE",IF(AA415&lt;0,"BAJA",IF(AA415&gt;0,"ALZA",""))))))</f>
        <v>MANTIENE</v>
      </c>
      <c r="Z415" s="54">
        <v>8700</v>
      </c>
      <c r="AA415" s="40">
        <f>IF(Z415=0,"INDICAR PRECIO VTA",Z415-MaestraLP3[[#This Row],[PRECIO OCT]])</f>
        <v>0</v>
      </c>
      <c r="AB415" s="56">
        <f t="shared" si="6"/>
        <v>0.51850574712643682</v>
      </c>
      <c r="AC415" s="58">
        <f>IFERROR(MaestraLP3[[#This Row],[PRECIO]]*MaestraLP3[[#This Row],[%MG UMV]],0)</f>
        <v>4511</v>
      </c>
      <c r="AD415" s="59">
        <v>0.72</v>
      </c>
      <c r="AE415" s="54">
        <f>IFERROR(MaestraLP3[[#This Row],[MARGEN UNITARIO]]/MaestraLP3[[#This Row],[Peso Neto UMV (KG)]],0)</f>
        <v>6265.2777777777783</v>
      </c>
      <c r="AF415" s="38" t="s">
        <v>49</v>
      </c>
      <c r="AG415" s="38">
        <v>1</v>
      </c>
      <c r="AH415" s="56">
        <v>0.1</v>
      </c>
      <c r="AI415" s="56">
        <v>0.1</v>
      </c>
      <c r="AJ415" s="38"/>
      <c r="AK415" s="38" t="s">
        <v>50</v>
      </c>
    </row>
    <row r="416" spans="1:37" x14ac:dyDescent="0.35">
      <c r="A416" s="38" t="s">
        <v>525</v>
      </c>
      <c r="B416" s="38">
        <v>104522380</v>
      </c>
      <c r="C416" s="38" t="str">
        <f>+MaestraLP3[[#This Row],[CÓDIGO]]&amp;MaestraLP3[[#Headers],[-]]&amp;MaestraLP3[[#This Row],[UMV]]</f>
        <v>104522380-UN</v>
      </c>
      <c r="D416" s="45" t="str">
        <f>+MaestraLP3[[#This Row],[CÓDIGO]]&amp;MaestraLP3[[#Headers],[FS00]]</f>
        <v>104522380FS00</v>
      </c>
      <c r="E416" s="38" t="s">
        <v>38</v>
      </c>
      <c r="F416" s="38" t="s">
        <v>39</v>
      </c>
      <c r="G416" s="38" t="s">
        <v>40</v>
      </c>
      <c r="H416" s="38" t="s">
        <v>616</v>
      </c>
      <c r="I416" s="38" t="s">
        <v>627</v>
      </c>
      <c r="J416" s="44" t="s">
        <v>44</v>
      </c>
      <c r="K416" s="45" t="s">
        <v>44</v>
      </c>
      <c r="L416" s="38"/>
      <c r="M416" s="38" t="str">
        <f>VLOOKUP(MaestraLP3[[#This Row],[UMV]],VALIDACIONES!J:L,3,0)</f>
        <v>Unidad</v>
      </c>
      <c r="N416" s="38" t="s">
        <v>45</v>
      </c>
      <c r="O416" s="38" t="s">
        <v>46</v>
      </c>
      <c r="P416" s="54">
        <v>4800</v>
      </c>
      <c r="Q416" s="38" t="s">
        <v>47</v>
      </c>
      <c r="R416" s="55">
        <v>8700</v>
      </c>
      <c r="S416" s="56">
        <f>IFERROR((MaestraLP3[[#This Row],[COSTO ]]/MaestraLP3[[#This Row],[COSTO OCT]]-1),0)</f>
        <v>-3.2291666666666718E-2</v>
      </c>
      <c r="T416" s="55" t="s">
        <v>48</v>
      </c>
      <c r="U416" s="55"/>
      <c r="V416" s="54">
        <f>+VLOOKUP(MaestraLP3[[#This Row],[-]],'[1]BD MES'!$A:$N,14,0)</f>
        <v>4782</v>
      </c>
      <c r="W416" s="54">
        <v>4645</v>
      </c>
      <c r="X416" s="56">
        <f>+(MaestraLP3[[#This Row],[COSTO ]]-MaestraLP3[[#This Row],[COSTO OCT AL 27-10]])/MaestraLP3[[#This Row],[COSTO OCT AL 27-10]]</f>
        <v>-2.8649100794646592E-2</v>
      </c>
      <c r="Y416" s="57" t="str">
        <f>++IF(Q416="HASTA AGOTAR STOCK","HASTA AGOTAR STOCK",IF(MaestraLP3[[#This Row],[PRECIO OCT]]=0,"NO PARA LP",IF(MaestraLP3[[#This Row],[PRECIO OCT]]=0,"INCORPORACIÓN",IF(AA416=0,"MANTIENE",IF(AA416&lt;0,"BAJA",IF(AA416&gt;0,"ALZA",""))))))</f>
        <v>MANTIENE</v>
      </c>
      <c r="Z416" s="54">
        <v>8700</v>
      </c>
      <c r="AA416" s="40">
        <f>IF(Z416=0,"INDICAR PRECIO VTA",Z416-MaestraLP3[[#This Row],[PRECIO OCT]])</f>
        <v>0</v>
      </c>
      <c r="AB416" s="56">
        <f t="shared" si="6"/>
        <v>0.46609195402298853</v>
      </c>
      <c r="AC416" s="58">
        <f>IFERROR(MaestraLP3[[#This Row],[PRECIO]]*MaestraLP3[[#This Row],[%MG UMV]],0)</f>
        <v>4055</v>
      </c>
      <c r="AD416" s="59">
        <v>0.72</v>
      </c>
      <c r="AE416" s="54">
        <f>IFERROR(MaestraLP3[[#This Row],[MARGEN UNITARIO]]/MaestraLP3[[#This Row],[Peso Neto UMV (KG)]],0)</f>
        <v>5631.9444444444443</v>
      </c>
      <c r="AF416" s="38" t="s">
        <v>49</v>
      </c>
      <c r="AG416" s="38">
        <v>1</v>
      </c>
      <c r="AH416" s="56">
        <v>0.1</v>
      </c>
      <c r="AI416" s="56">
        <v>0.1</v>
      </c>
      <c r="AJ416" s="38"/>
      <c r="AK416" s="38" t="s">
        <v>50</v>
      </c>
    </row>
    <row r="417" spans="1:37" x14ac:dyDescent="0.35">
      <c r="A417" s="38" t="s">
        <v>525</v>
      </c>
      <c r="B417" s="38">
        <v>104548040</v>
      </c>
      <c r="C417" s="38" t="str">
        <f>+MaestraLP3[[#This Row],[CÓDIGO]]&amp;MaestraLP3[[#Headers],[-]]&amp;MaestraLP3[[#This Row],[UMV]]</f>
        <v>104548040-UN</v>
      </c>
      <c r="D417" s="45" t="str">
        <f>+MaestraLP3[[#This Row],[CÓDIGO]]&amp;MaestraLP3[[#Headers],[FS00]]</f>
        <v>104548040FS00</v>
      </c>
      <c r="E417" s="38" t="s">
        <v>38</v>
      </c>
      <c r="F417" s="38" t="s">
        <v>39</v>
      </c>
      <c r="G417" s="38" t="s">
        <v>40</v>
      </c>
      <c r="H417" s="38" t="s">
        <v>616</v>
      </c>
      <c r="I417" s="38" t="s">
        <v>628</v>
      </c>
      <c r="J417" s="44" t="s">
        <v>44</v>
      </c>
      <c r="K417" s="45" t="s">
        <v>44</v>
      </c>
      <c r="L417" s="38"/>
      <c r="M417" s="38" t="str">
        <f>VLOOKUP(MaestraLP3[[#This Row],[UMV]],VALIDACIONES!J:L,3,0)</f>
        <v>Unidad</v>
      </c>
      <c r="N417" s="38" t="s">
        <v>45</v>
      </c>
      <c r="O417" s="38" t="s">
        <v>46</v>
      </c>
      <c r="P417" s="54">
        <v>4800</v>
      </c>
      <c r="Q417" s="38" t="s">
        <v>47</v>
      </c>
      <c r="R417" s="55">
        <v>8700</v>
      </c>
      <c r="S417" s="56">
        <f>IFERROR((MaestraLP3[[#This Row],[COSTO ]]/MaestraLP3[[#This Row],[COSTO OCT]]-1),0)</f>
        <v>0</v>
      </c>
      <c r="T417" s="55" t="s">
        <v>172</v>
      </c>
      <c r="U417" s="55"/>
      <c r="V417" s="54">
        <f>+VLOOKUP(MaestraLP3[[#This Row],[-]],'[1]BD MES'!$A:$N,14,0)</f>
        <v>4806</v>
      </c>
      <c r="W417" s="54">
        <v>4800</v>
      </c>
      <c r="X417" s="56">
        <f>+(MaestraLP3[[#This Row],[COSTO ]]-MaestraLP3[[#This Row],[COSTO OCT AL 27-10]])/MaestraLP3[[#This Row],[COSTO OCT AL 27-10]]</f>
        <v>-1.2484394506866417E-3</v>
      </c>
      <c r="Y417" s="57" t="str">
        <f>++IF(Q417="HASTA AGOTAR STOCK","HASTA AGOTAR STOCK",IF(MaestraLP3[[#This Row],[PRECIO OCT]]=0,"NO PARA LP",IF(MaestraLP3[[#This Row],[PRECIO OCT]]=0,"INCORPORACIÓN",IF(AA417=0,"MANTIENE",IF(AA417&lt;0,"BAJA",IF(AA417&gt;0,"ALZA",""))))))</f>
        <v>MANTIENE</v>
      </c>
      <c r="Z417" s="54">
        <v>8700</v>
      </c>
      <c r="AA417" s="40">
        <f>IF(Z417=0,"INDICAR PRECIO VTA",Z417-MaestraLP3[[#This Row],[PRECIO OCT]])</f>
        <v>0</v>
      </c>
      <c r="AB417" s="56">
        <f t="shared" si="6"/>
        <v>0.44827586206896552</v>
      </c>
      <c r="AC417" s="58">
        <f>IFERROR(MaestraLP3[[#This Row],[PRECIO]]*MaestraLP3[[#This Row],[%MG UMV]],0)</f>
        <v>3900</v>
      </c>
      <c r="AD417" s="59">
        <v>0.75</v>
      </c>
      <c r="AE417" s="54">
        <f>IFERROR(MaestraLP3[[#This Row],[MARGEN UNITARIO]]/MaestraLP3[[#This Row],[Peso Neto UMV (KG)]],0)</f>
        <v>5200</v>
      </c>
      <c r="AF417" s="38" t="s">
        <v>49</v>
      </c>
      <c r="AG417" s="38">
        <v>1</v>
      </c>
      <c r="AH417" s="56">
        <v>0.1</v>
      </c>
      <c r="AI417" s="56">
        <v>0.1</v>
      </c>
      <c r="AJ417" s="38" t="s">
        <v>50</v>
      </c>
      <c r="AK417" s="38" t="s">
        <v>50</v>
      </c>
    </row>
    <row r="418" spans="1:37" x14ac:dyDescent="0.35">
      <c r="A418" s="38" t="s">
        <v>525</v>
      </c>
      <c r="B418" s="38">
        <v>104521060</v>
      </c>
      <c r="C418" s="38" t="str">
        <f>+MaestraLP3[[#This Row],[CÓDIGO]]&amp;MaestraLP3[[#Headers],[-]]&amp;MaestraLP3[[#This Row],[UMV]]</f>
        <v>104521060-C50</v>
      </c>
      <c r="D418" s="45" t="str">
        <f>+MaestraLP3[[#This Row],[CÓDIGO]]&amp;MaestraLP3[[#Headers],[FS00]]</f>
        <v>104521060FS00</v>
      </c>
      <c r="E418" s="38" t="s">
        <v>38</v>
      </c>
      <c r="F418" s="38" t="s">
        <v>39</v>
      </c>
      <c r="G418" s="38" t="s">
        <v>40</v>
      </c>
      <c r="H418" s="38" t="s">
        <v>216</v>
      </c>
      <c r="I418" s="38" t="s">
        <v>629</v>
      </c>
      <c r="J418" s="44" t="s">
        <v>211</v>
      </c>
      <c r="K418" s="45" t="s">
        <v>44</v>
      </c>
      <c r="L418" s="38"/>
      <c r="M418" s="38" t="str">
        <f>VLOOKUP(MaestraLP3[[#This Row],[UMV]],VALIDACIONES!J:L,3,0)</f>
        <v>Caja 50 Unidades</v>
      </c>
      <c r="N418" s="38" t="s">
        <v>45</v>
      </c>
      <c r="O418" s="38" t="s">
        <v>72</v>
      </c>
      <c r="P418" s="54">
        <v>15537.5</v>
      </c>
      <c r="Q418" s="38" t="s">
        <v>47</v>
      </c>
      <c r="R418" s="55">
        <v>30000</v>
      </c>
      <c r="S418" s="56">
        <f>IFERROR((MaestraLP3[[#This Row],[COSTO ]]/MaestraLP3[[#This Row],[COSTO OCT]]-1),0)</f>
        <v>0</v>
      </c>
      <c r="T418" s="55" t="s">
        <v>48</v>
      </c>
      <c r="U418" s="55"/>
      <c r="V418" s="54">
        <f>+VLOOKUP(MaestraLP3[[#This Row],[-]],'[1]BD MES'!$A:$N,14,0)</f>
        <v>17769</v>
      </c>
      <c r="W418" s="54">
        <v>15537.5</v>
      </c>
      <c r="X418" s="56">
        <f>+(MaestraLP3[[#This Row],[COSTO ]]-MaestraLP3[[#This Row],[COSTO OCT AL 27-10]])/MaestraLP3[[#This Row],[COSTO OCT AL 27-10]]</f>
        <v>-0.1255838820417581</v>
      </c>
      <c r="Y418" s="57" t="str">
        <f>++IF(Q418="HASTA AGOTAR STOCK","HASTA AGOTAR STOCK",IF(MaestraLP3[[#This Row],[PRECIO OCT]]=0,"NO PARA LP",IF(MaestraLP3[[#This Row],[PRECIO OCT]]=0,"INCORPORACIÓN",IF(AA418=0,"MANTIENE",IF(AA418&lt;0,"BAJA",IF(AA418&gt;0,"ALZA",""))))))</f>
        <v>MANTIENE</v>
      </c>
      <c r="Z418" s="54">
        <v>30000</v>
      </c>
      <c r="AA418" s="40">
        <f>IF(Z418=0,"INDICAR PRECIO VTA",Z418-MaestraLP3[[#This Row],[PRECIO OCT]])</f>
        <v>0</v>
      </c>
      <c r="AB418" s="56">
        <f t="shared" si="6"/>
        <v>0.48208333333333331</v>
      </c>
      <c r="AC418" s="58">
        <f>IFERROR(MaestraLP3[[#This Row],[PRECIO]]*MaestraLP3[[#This Row],[%MG UMV]],0)</f>
        <v>14462.5</v>
      </c>
      <c r="AD418" s="59">
        <v>1.25</v>
      </c>
      <c r="AE418" s="54">
        <f>IFERROR(MaestraLP3[[#This Row],[MARGEN UNITARIO]]/MaestraLP3[[#This Row],[Peso Neto UMV (KG)]],0)</f>
        <v>11570</v>
      </c>
      <c r="AF418" s="38" t="s">
        <v>49</v>
      </c>
      <c r="AG418" s="38">
        <v>1</v>
      </c>
      <c r="AH418" s="56">
        <v>0.1</v>
      </c>
      <c r="AI418" s="56">
        <v>0.1</v>
      </c>
      <c r="AJ418" s="38" t="s">
        <v>50</v>
      </c>
      <c r="AK418" s="38" t="s">
        <v>50</v>
      </c>
    </row>
    <row r="419" spans="1:37" x14ac:dyDescent="0.35">
      <c r="A419" s="38" t="s">
        <v>525</v>
      </c>
      <c r="B419" s="38">
        <v>101710140</v>
      </c>
      <c r="C419" s="38" t="str">
        <f>+MaestraLP3[[#This Row],[CÓDIGO]]&amp;MaestraLP3[[#Headers],[-]]&amp;MaestraLP3[[#This Row],[UMV]]</f>
        <v>101710140-C50</v>
      </c>
      <c r="D419" s="45" t="str">
        <f>+MaestraLP3[[#This Row],[CÓDIGO]]&amp;MaestraLP3[[#Headers],[FS00]]</f>
        <v>101710140FS00</v>
      </c>
      <c r="E419" s="38" t="s">
        <v>38</v>
      </c>
      <c r="F419" s="38" t="s">
        <v>39</v>
      </c>
      <c r="G419" s="38" t="s">
        <v>40</v>
      </c>
      <c r="H419" s="38" t="s">
        <v>216</v>
      </c>
      <c r="I419" s="38" t="s">
        <v>630</v>
      </c>
      <c r="J419" s="44" t="s">
        <v>211</v>
      </c>
      <c r="K419" s="45" t="s">
        <v>44</v>
      </c>
      <c r="L419" s="45" t="s">
        <v>44</v>
      </c>
      <c r="M419" s="38" t="str">
        <f>VLOOKUP(MaestraLP3[[#This Row],[UMV]],VALIDACIONES!J:L,3,0)</f>
        <v>Caja 50 Unidades</v>
      </c>
      <c r="N419" s="38" t="s">
        <v>45</v>
      </c>
      <c r="O419" s="38" t="s">
        <v>46</v>
      </c>
      <c r="P419" s="54">
        <v>26279.450000000004</v>
      </c>
      <c r="Q419" s="38" t="s">
        <v>47</v>
      </c>
      <c r="R419" s="55">
        <v>50000</v>
      </c>
      <c r="S419" s="56">
        <f>IFERROR((MaestraLP3[[#This Row],[COSTO ]]/MaestraLP3[[#This Row],[COSTO OCT]]-1),0)</f>
        <v>0</v>
      </c>
      <c r="T419" s="55" t="s">
        <v>48</v>
      </c>
      <c r="U419" s="55"/>
      <c r="V419" s="54">
        <f>+VLOOKUP(MaestraLP3[[#This Row],[-]],'[1]BD MES'!$A:$N,14,0)</f>
        <v>26279.450000000004</v>
      </c>
      <c r="W419" s="54">
        <v>26279.450000000004</v>
      </c>
      <c r="X419" s="56">
        <f>+(MaestraLP3[[#This Row],[COSTO ]]-MaestraLP3[[#This Row],[COSTO OCT AL 27-10]])/MaestraLP3[[#This Row],[COSTO OCT AL 27-10]]</f>
        <v>0</v>
      </c>
      <c r="Y419" s="57" t="str">
        <f>++IF(Q419="HASTA AGOTAR STOCK","HASTA AGOTAR STOCK",IF(MaestraLP3[[#This Row],[PRECIO OCT]]=0,"NO PARA LP",IF(MaestraLP3[[#This Row],[PRECIO OCT]]=0,"INCORPORACIÓN",IF(AA419=0,"MANTIENE",IF(AA419&lt;0,"BAJA",IF(AA419&gt;0,"ALZA",""))))))</f>
        <v>MANTIENE</v>
      </c>
      <c r="Z419" s="54">
        <v>50000</v>
      </c>
      <c r="AA419" s="40">
        <f>IF(Z419=0,"INDICAR PRECIO VTA",Z419-MaestraLP3[[#This Row],[PRECIO OCT]])</f>
        <v>0</v>
      </c>
      <c r="AB419" s="56">
        <f t="shared" si="6"/>
        <v>0.47441099999999992</v>
      </c>
      <c r="AC419" s="58">
        <f>IFERROR(MaestraLP3[[#This Row],[PRECIO]]*MaestraLP3[[#This Row],[%MG UMV]],0)</f>
        <v>23720.549999999996</v>
      </c>
      <c r="AD419" s="59">
        <v>1.8</v>
      </c>
      <c r="AE419" s="54">
        <f>IFERROR(MaestraLP3[[#This Row],[MARGEN UNITARIO]]/MaestraLP3[[#This Row],[Peso Neto UMV (KG)]],0)</f>
        <v>13178.08333333333</v>
      </c>
      <c r="AF419" s="38" t="s">
        <v>49</v>
      </c>
      <c r="AG419" s="38" t="s">
        <v>184</v>
      </c>
      <c r="AH419" s="56">
        <v>0.1</v>
      </c>
      <c r="AI419" s="56">
        <v>0.1</v>
      </c>
      <c r="AJ419" s="38"/>
      <c r="AK419" s="38" t="s">
        <v>50</v>
      </c>
    </row>
    <row r="420" spans="1:37" x14ac:dyDescent="0.35">
      <c r="A420" s="38" t="s">
        <v>525</v>
      </c>
      <c r="B420" s="38">
        <v>101710110</v>
      </c>
      <c r="C420" s="38" t="str">
        <f>+MaestraLP3[[#This Row],[CÓDIGO]]&amp;MaestraLP3[[#Headers],[-]]&amp;MaestraLP3[[#This Row],[UMV]]</f>
        <v>101710110-C50</v>
      </c>
      <c r="D420" s="45" t="str">
        <f>+MaestraLP3[[#This Row],[CÓDIGO]]&amp;MaestraLP3[[#Headers],[FS00]]</f>
        <v>101710110FS00</v>
      </c>
      <c r="E420" s="38" t="s">
        <v>38</v>
      </c>
      <c r="F420" s="38" t="s">
        <v>39</v>
      </c>
      <c r="G420" s="38" t="s">
        <v>40</v>
      </c>
      <c r="H420" s="38" t="s">
        <v>216</v>
      </c>
      <c r="I420" s="38" t="s">
        <v>631</v>
      </c>
      <c r="J420" s="44" t="s">
        <v>211</v>
      </c>
      <c r="K420" s="45" t="s">
        <v>44</v>
      </c>
      <c r="L420" s="38"/>
      <c r="M420" s="38" t="str">
        <f>VLOOKUP(MaestraLP3[[#This Row],[UMV]],VALIDACIONES!J:L,3,0)</f>
        <v>Caja 50 Unidades</v>
      </c>
      <c r="N420" s="38" t="s">
        <v>45</v>
      </c>
      <c r="O420" s="38" t="s">
        <v>46</v>
      </c>
      <c r="P420" s="54">
        <v>36582.559999999998</v>
      </c>
      <c r="Q420" s="38" t="s">
        <v>47</v>
      </c>
      <c r="R420" s="55">
        <v>75000</v>
      </c>
      <c r="S420" s="56">
        <f>IFERROR((MaestraLP3[[#This Row],[COSTO ]]/MaestraLP3[[#This Row],[COSTO OCT]]-1),0)</f>
        <v>-2.7335429786390364E-7</v>
      </c>
      <c r="T420" s="55" t="s">
        <v>48</v>
      </c>
      <c r="U420" s="55"/>
      <c r="V420" s="54">
        <f>+VLOOKUP(MaestraLP3[[#This Row],[-]],'[1]BD MES'!$A:$N,14,0)</f>
        <v>36582.559999999998</v>
      </c>
      <c r="W420" s="54">
        <v>36582.549999999996</v>
      </c>
      <c r="X420" s="56">
        <f>+(MaestraLP3[[#This Row],[COSTO ]]-MaestraLP3[[#This Row],[COSTO OCT AL 27-10]])/MaestraLP3[[#This Row],[COSTO OCT AL 27-10]]</f>
        <v>-2.7335429784130115E-7</v>
      </c>
      <c r="Y420" s="57" t="str">
        <f>++IF(Q420="HASTA AGOTAR STOCK","HASTA AGOTAR STOCK",IF(MaestraLP3[[#This Row],[PRECIO OCT]]=0,"NO PARA LP",IF(MaestraLP3[[#This Row],[PRECIO OCT]]=0,"INCORPORACIÓN",IF(AA420=0,"MANTIENE",IF(AA420&lt;0,"BAJA",IF(AA420&gt;0,"ALZA",""))))))</f>
        <v>MANTIENE</v>
      </c>
      <c r="Z420" s="54">
        <v>75000</v>
      </c>
      <c r="AA420" s="40">
        <f>IF(Z420=0,"INDICAR PRECIO VTA",Z420-MaestraLP3[[#This Row],[PRECIO OCT]])</f>
        <v>0</v>
      </c>
      <c r="AB420" s="56">
        <f t="shared" si="6"/>
        <v>0.51223266666666667</v>
      </c>
      <c r="AC420" s="58">
        <f>IFERROR(MaestraLP3[[#This Row],[PRECIO]]*MaestraLP3[[#This Row],[%MG UMV]],0)</f>
        <v>38417.449999999997</v>
      </c>
      <c r="AD420" s="59">
        <v>2</v>
      </c>
      <c r="AE420" s="54">
        <f>IFERROR(MaestraLP3[[#This Row],[MARGEN UNITARIO]]/MaestraLP3[[#This Row],[Peso Neto UMV (KG)]],0)</f>
        <v>19208.724999999999</v>
      </c>
      <c r="AF420" s="38" t="s">
        <v>50</v>
      </c>
      <c r="AG420" s="38">
        <v>1</v>
      </c>
      <c r="AH420" s="56">
        <v>0.1</v>
      </c>
      <c r="AI420" s="56">
        <v>0.1</v>
      </c>
      <c r="AJ420" s="38"/>
      <c r="AK420" s="38" t="s">
        <v>50</v>
      </c>
    </row>
    <row r="421" spans="1:37" x14ac:dyDescent="0.35">
      <c r="A421" s="38" t="s">
        <v>525</v>
      </c>
      <c r="B421" s="38">
        <v>101710133</v>
      </c>
      <c r="C421" s="38" t="str">
        <f>+MaestraLP3[[#This Row],[CÓDIGO]]&amp;MaestraLP3[[#Headers],[-]]&amp;MaestraLP3[[#This Row],[UMV]]</f>
        <v>101710133-C10</v>
      </c>
      <c r="D421" s="45" t="str">
        <f>+MaestraLP3[[#This Row],[CÓDIGO]]&amp;MaestraLP3[[#Headers],[FS00]]</f>
        <v>101710133FS00</v>
      </c>
      <c r="E421" s="38" t="s">
        <v>38</v>
      </c>
      <c r="F421" s="38" t="s">
        <v>39</v>
      </c>
      <c r="G421" s="38" t="s">
        <v>40</v>
      </c>
      <c r="H421" s="38" t="s">
        <v>216</v>
      </c>
      <c r="I421" s="38" t="s">
        <v>632</v>
      </c>
      <c r="J421" s="44" t="s">
        <v>61</v>
      </c>
      <c r="K421" s="45" t="s">
        <v>44</v>
      </c>
      <c r="L421" s="38"/>
      <c r="M421" s="38" t="str">
        <f>VLOOKUP(MaestraLP3[[#This Row],[UMV]],VALIDACIONES!J:L,3,0)</f>
        <v>Caja 10 Unidades</v>
      </c>
      <c r="N421" s="38" t="s">
        <v>45</v>
      </c>
      <c r="O421" s="38" t="s">
        <v>46</v>
      </c>
      <c r="P421" s="54">
        <v>14794.849999999999</v>
      </c>
      <c r="Q421" s="38" t="s">
        <v>47</v>
      </c>
      <c r="R421" s="55">
        <v>33000</v>
      </c>
      <c r="S421" s="56">
        <f>IFERROR((MaestraLP3[[#This Row],[COSTO ]]/MaestraLP3[[#This Row],[COSTO OCT]]-1),0)</f>
        <v>2.0171208224483594E-2</v>
      </c>
      <c r="T421" s="55" t="s">
        <v>48</v>
      </c>
      <c r="U421" s="55"/>
      <c r="V421" s="54">
        <f>+VLOOKUP(MaestraLP3[[#This Row],[-]],'[1]BD MES'!$A:$N,14,0)</f>
        <v>15575.07</v>
      </c>
      <c r="W421" s="54">
        <v>15093.279999999999</v>
      </c>
      <c r="X421" s="56">
        <f>+(MaestraLP3[[#This Row],[COSTO ]]-MaestraLP3[[#This Row],[COSTO OCT AL 27-10]])/MaestraLP3[[#This Row],[COSTO OCT AL 27-10]]</f>
        <v>-3.0933408324970667E-2</v>
      </c>
      <c r="Y421" s="57" t="str">
        <f>++IF(Q421="HASTA AGOTAR STOCK","HASTA AGOTAR STOCK",IF(MaestraLP3[[#This Row],[PRECIO OCT]]=0,"NO PARA LP",IF(MaestraLP3[[#This Row],[PRECIO OCT]]=0,"INCORPORACIÓN",IF(AA421=0,"MANTIENE",IF(AA421&lt;0,"BAJA",IF(AA421&gt;0,"ALZA",""))))))</f>
        <v>MANTIENE</v>
      </c>
      <c r="Z421" s="54">
        <v>33000</v>
      </c>
      <c r="AA421" s="40">
        <f>IF(Z421=0,"INDICAR PRECIO VTA",Z421-MaestraLP3[[#This Row],[PRECIO OCT]])</f>
        <v>0</v>
      </c>
      <c r="AB421" s="56">
        <f t="shared" si="6"/>
        <v>0.54262787878787877</v>
      </c>
      <c r="AC421" s="58">
        <f>IFERROR(MaestraLP3[[#This Row],[PRECIO]]*MaestraLP3[[#This Row],[%MG UMV]],0)</f>
        <v>17906.72</v>
      </c>
      <c r="AD421" s="59">
        <v>2</v>
      </c>
      <c r="AE421" s="54">
        <f>IFERROR(MaestraLP3[[#This Row],[MARGEN UNITARIO]]/MaestraLP3[[#This Row],[Peso Neto UMV (KG)]],0)</f>
        <v>8953.36</v>
      </c>
      <c r="AF421" s="38" t="s">
        <v>50</v>
      </c>
      <c r="AG421" s="38">
        <v>1</v>
      </c>
      <c r="AH421" s="56">
        <v>0.1</v>
      </c>
      <c r="AI421" s="56">
        <v>0.1</v>
      </c>
      <c r="AJ421" s="38"/>
      <c r="AK421" s="38" t="s">
        <v>50</v>
      </c>
    </row>
    <row r="422" spans="1:37" x14ac:dyDescent="0.35">
      <c r="A422" s="38" t="s">
        <v>525</v>
      </c>
      <c r="B422" s="38">
        <v>101710138</v>
      </c>
      <c r="C422" s="38" t="str">
        <f>+MaestraLP3[[#This Row],[CÓDIGO]]&amp;MaestraLP3[[#Headers],[-]]&amp;MaestraLP3[[#This Row],[UMV]]</f>
        <v>101710138-C50</v>
      </c>
      <c r="D422" s="45" t="str">
        <f>+MaestraLP3[[#This Row],[CÓDIGO]]&amp;MaestraLP3[[#Headers],[FS00]]</f>
        <v>101710138FS00</v>
      </c>
      <c r="E422" s="38" t="s">
        <v>38</v>
      </c>
      <c r="F422" s="38" t="s">
        <v>39</v>
      </c>
      <c r="G422" s="38" t="s">
        <v>40</v>
      </c>
      <c r="H422" s="38" t="s">
        <v>216</v>
      </c>
      <c r="I422" s="38" t="s">
        <v>633</v>
      </c>
      <c r="J422" s="44" t="s">
        <v>211</v>
      </c>
      <c r="K422" s="45" t="s">
        <v>44</v>
      </c>
      <c r="L422" s="38"/>
      <c r="M422" s="38" t="str">
        <f>VLOOKUP(MaestraLP3[[#This Row],[UMV]],VALIDACIONES!J:L,3,0)</f>
        <v>Caja 50 Unidades</v>
      </c>
      <c r="N422" s="38" t="s">
        <v>45</v>
      </c>
      <c r="O422" s="38" t="s">
        <v>46</v>
      </c>
      <c r="P422" s="54">
        <v>27901.79</v>
      </c>
      <c r="Q422" s="38" t="s">
        <v>73</v>
      </c>
      <c r="R422" s="55">
        <v>0</v>
      </c>
      <c r="S422" s="56">
        <f>IFERROR((MaestraLP3[[#This Row],[COSTO ]]/MaestraLP3[[#This Row],[COSTO OCT]]-1),0)</f>
        <v>0</v>
      </c>
      <c r="T422" s="55" t="s">
        <v>74</v>
      </c>
      <c r="U422" s="55"/>
      <c r="V422" s="54">
        <f>+VLOOKUP(MaestraLP3[[#This Row],[-]],'[1]BD MES'!$A:$N,14,0)</f>
        <v>27901.79</v>
      </c>
      <c r="W422" s="54">
        <v>27901.79</v>
      </c>
      <c r="X422" s="56">
        <f>+(MaestraLP3[[#This Row],[COSTO ]]-MaestraLP3[[#This Row],[COSTO OCT AL 27-10]])/MaestraLP3[[#This Row],[COSTO OCT AL 27-10]]</f>
        <v>0</v>
      </c>
      <c r="Y422" s="57" t="str">
        <f>++IF(Q422="HASTA AGOTAR STOCK","HASTA AGOTAR STOCK",IF(MaestraLP3[[#This Row],[PRECIO OCT]]=0,"NO PARA LP",IF(MaestraLP3[[#This Row],[PRECIO OCT]]=0,"INCORPORACIÓN",IF(AA422=0,"MANTIENE",IF(AA422&lt;0,"BAJA",IF(AA422&gt;0,"ALZA",""))))))</f>
        <v>NO PARA LP</v>
      </c>
      <c r="Z422" s="54">
        <v>0</v>
      </c>
      <c r="AA422" s="40" t="str">
        <f>IF(Z422=0,"INDICAR PRECIO VTA",Z422-MaestraLP3[[#This Row],[PRECIO OCT]])</f>
        <v>INDICAR PRECIO VTA</v>
      </c>
      <c r="AB422" s="56" t="str">
        <f t="shared" si="6"/>
        <v>-</v>
      </c>
      <c r="AC422" s="58">
        <f>IFERROR(MaestraLP3[[#This Row],[PRECIO]]*MaestraLP3[[#This Row],[%MG UMV]],0)</f>
        <v>0</v>
      </c>
      <c r="AD422" s="59">
        <v>2.1</v>
      </c>
      <c r="AE422" s="54">
        <f>IFERROR(MaestraLP3[[#This Row],[MARGEN UNITARIO]]/MaestraLP3[[#This Row],[Peso Neto UMV (KG)]],0)</f>
        <v>0</v>
      </c>
      <c r="AF422" s="38" t="s">
        <v>49</v>
      </c>
      <c r="AG422" s="38">
        <v>1</v>
      </c>
      <c r="AH422" s="56">
        <v>0</v>
      </c>
      <c r="AI422" s="56">
        <v>0</v>
      </c>
      <c r="AJ422" s="38"/>
      <c r="AK422" s="38" t="s">
        <v>49</v>
      </c>
    </row>
    <row r="423" spans="1:37" x14ac:dyDescent="0.35">
      <c r="A423" s="38" t="s">
        <v>525</v>
      </c>
      <c r="B423" s="38">
        <v>101710009</v>
      </c>
      <c r="C423" s="38" t="str">
        <f>+MaestraLP3[[#This Row],[CÓDIGO]]&amp;MaestraLP3[[#Headers],[-]]&amp;MaestraLP3[[#This Row],[UMV]]</f>
        <v>101710009-C10</v>
      </c>
      <c r="D423" s="45" t="str">
        <f>+MaestraLP3[[#This Row],[CÓDIGO]]&amp;MaestraLP3[[#Headers],[FS00]]</f>
        <v>101710009FS00</v>
      </c>
      <c r="E423" s="38" t="s">
        <v>38</v>
      </c>
      <c r="F423" s="38" t="s">
        <v>39</v>
      </c>
      <c r="G423" s="38" t="s">
        <v>40</v>
      </c>
      <c r="H423" s="38" t="s">
        <v>216</v>
      </c>
      <c r="I423" s="38" t="s">
        <v>634</v>
      </c>
      <c r="J423" s="44" t="s">
        <v>61</v>
      </c>
      <c r="K423" s="45" t="s">
        <v>44</v>
      </c>
      <c r="L423" s="38"/>
      <c r="M423" s="38" t="str">
        <f>VLOOKUP(MaestraLP3[[#This Row],[UMV]],VALIDACIONES!J:L,3,0)</f>
        <v>Caja 10 Unidades</v>
      </c>
      <c r="N423" s="38" t="s">
        <v>45</v>
      </c>
      <c r="O423" s="38" t="s">
        <v>46</v>
      </c>
      <c r="P423" s="54">
        <v>16809.649999999998</v>
      </c>
      <c r="Q423" s="38" t="s">
        <v>47</v>
      </c>
      <c r="R423" s="55">
        <v>34000</v>
      </c>
      <c r="S423" s="56">
        <f>IFERROR((MaestraLP3[[#This Row],[COSTO ]]/MaestraLP3[[#This Row],[COSTO OCT]]-1),0)</f>
        <v>3.112547455380299E-2</v>
      </c>
      <c r="T423" s="55" t="s">
        <v>48</v>
      </c>
      <c r="U423" s="55"/>
      <c r="V423" s="54">
        <f>+VLOOKUP(MaestraLP3[[#This Row],[-]],'[1]BD MES'!$A:$N,14,0)</f>
        <v>17332.833333333332</v>
      </c>
      <c r="W423" s="54">
        <v>17332.858333333334</v>
      </c>
      <c r="X423" s="56">
        <f>+(MaestraLP3[[#This Row],[COSTO ]]-MaestraLP3[[#This Row],[COSTO OCT AL 27-10]])/MaestraLP3[[#This Row],[COSTO OCT AL 27-10]]</f>
        <v>1.4423492986214137E-6</v>
      </c>
      <c r="Y423" s="57" t="str">
        <f>++IF(Q423="HASTA AGOTAR STOCK","HASTA AGOTAR STOCK",IF(MaestraLP3[[#This Row],[PRECIO OCT]]=0,"NO PARA LP",IF(MaestraLP3[[#This Row],[PRECIO OCT]]=0,"INCORPORACIÓN",IF(AA423=0,"MANTIENE",IF(AA423&lt;0,"BAJA",IF(AA423&gt;0,"ALZA",""))))))</f>
        <v>MANTIENE</v>
      </c>
      <c r="Z423" s="54">
        <v>34000</v>
      </c>
      <c r="AA423" s="40">
        <f>IF(Z423=0,"INDICAR PRECIO VTA",Z423-MaestraLP3[[#This Row],[PRECIO OCT]])</f>
        <v>0</v>
      </c>
      <c r="AB423" s="56">
        <f t="shared" si="6"/>
        <v>0.49021004901960785</v>
      </c>
      <c r="AC423" s="58">
        <f>IFERROR(MaestraLP3[[#This Row],[PRECIO]]*MaestraLP3[[#This Row],[%MG UMV]],0)</f>
        <v>16667.141666666666</v>
      </c>
      <c r="AD423" s="59">
        <v>2</v>
      </c>
      <c r="AE423" s="54">
        <f>IFERROR(MaestraLP3[[#This Row],[MARGEN UNITARIO]]/MaestraLP3[[#This Row],[Peso Neto UMV (KG)]],0)</f>
        <v>8333.5708333333332</v>
      </c>
      <c r="AF423" s="38" t="s">
        <v>50</v>
      </c>
      <c r="AG423" s="38">
        <v>1</v>
      </c>
      <c r="AH423" s="56">
        <v>0.1</v>
      </c>
      <c r="AI423" s="56">
        <v>0.1</v>
      </c>
      <c r="AJ423" s="38"/>
      <c r="AK423" s="38" t="s">
        <v>50</v>
      </c>
    </row>
    <row r="424" spans="1:37" x14ac:dyDescent="0.35">
      <c r="A424" s="38" t="s">
        <v>525</v>
      </c>
      <c r="B424" s="38">
        <v>101710090</v>
      </c>
      <c r="C424" s="38" t="str">
        <f>+MaestraLP3[[#This Row],[CÓDIGO]]&amp;MaestraLP3[[#Headers],[-]]&amp;MaestraLP3[[#This Row],[UMV]]</f>
        <v>101710090-C10</v>
      </c>
      <c r="D424" s="45" t="str">
        <f>+MaestraLP3[[#This Row],[CÓDIGO]]&amp;MaestraLP3[[#Headers],[FS00]]</f>
        <v>101710090FS00</v>
      </c>
      <c r="E424" s="38" t="s">
        <v>38</v>
      </c>
      <c r="F424" s="38" t="s">
        <v>39</v>
      </c>
      <c r="G424" s="38" t="s">
        <v>40</v>
      </c>
      <c r="H424" s="38" t="s">
        <v>216</v>
      </c>
      <c r="I424" s="38" t="s">
        <v>635</v>
      </c>
      <c r="J424" s="44" t="s">
        <v>61</v>
      </c>
      <c r="K424" s="45" t="s">
        <v>44</v>
      </c>
      <c r="L424" s="38"/>
      <c r="M424" s="38" t="str">
        <f>VLOOKUP(MaestraLP3[[#This Row],[UMV]],VALIDACIONES!J:L,3,0)</f>
        <v>Caja 10 Unidades</v>
      </c>
      <c r="N424" s="38" t="s">
        <v>45</v>
      </c>
      <c r="O424" s="38" t="s">
        <v>46</v>
      </c>
      <c r="P424" s="54">
        <v>14021.09</v>
      </c>
      <c r="Q424" s="38" t="s">
        <v>47</v>
      </c>
      <c r="R424" s="55">
        <v>28000</v>
      </c>
      <c r="S424" s="56">
        <f>IFERROR((MaestraLP3[[#This Row],[COSTO ]]/MaestraLP3[[#This Row],[COSTO OCT]]-1),0)</f>
        <v>2.1396339371371198E-6</v>
      </c>
      <c r="T424" s="55" t="s">
        <v>48</v>
      </c>
      <c r="U424" s="55"/>
      <c r="V424" s="54">
        <f>+VLOOKUP(MaestraLP3[[#This Row],[-]],'[1]BD MES'!$A:$N,14,0)</f>
        <v>13987.1</v>
      </c>
      <c r="W424" s="54">
        <v>14021.12</v>
      </c>
      <c r="X424" s="56">
        <f>+(MaestraLP3[[#This Row],[COSTO ]]-MaestraLP3[[#This Row],[COSTO OCT AL 27-10]])/MaestraLP3[[#This Row],[COSTO OCT AL 27-10]]</f>
        <v>2.4322411364757837E-3</v>
      </c>
      <c r="Y424" s="57" t="str">
        <f>++IF(Q424="HASTA AGOTAR STOCK","HASTA AGOTAR STOCK",IF(MaestraLP3[[#This Row],[PRECIO OCT]]=0,"NO PARA LP",IF(MaestraLP3[[#This Row],[PRECIO OCT]]=0,"INCORPORACIÓN",IF(AA424=0,"MANTIENE",IF(AA424&lt;0,"BAJA",IF(AA424&gt;0,"ALZA",""))))))</f>
        <v>MANTIENE</v>
      </c>
      <c r="Z424" s="54">
        <v>28000</v>
      </c>
      <c r="AA424" s="40">
        <f>IF(Z424=0,"INDICAR PRECIO VTA",Z424-MaestraLP3[[#This Row],[PRECIO OCT]])</f>
        <v>0</v>
      </c>
      <c r="AB424" s="56">
        <f t="shared" si="6"/>
        <v>0.49924571428571424</v>
      </c>
      <c r="AC424" s="58">
        <f>IFERROR(MaestraLP3[[#This Row],[PRECIO]]*MaestraLP3[[#This Row],[%MG UMV]],0)</f>
        <v>13978.88</v>
      </c>
      <c r="AD424" s="59">
        <v>1.8</v>
      </c>
      <c r="AE424" s="54">
        <f>IFERROR(MaestraLP3[[#This Row],[MARGEN UNITARIO]]/MaestraLP3[[#This Row],[Peso Neto UMV (KG)]],0)</f>
        <v>7766.0444444444438</v>
      </c>
      <c r="AF424" s="38" t="s">
        <v>50</v>
      </c>
      <c r="AG424" s="38">
        <v>1</v>
      </c>
      <c r="AH424" s="56">
        <v>0.1</v>
      </c>
      <c r="AI424" s="56">
        <v>0.1</v>
      </c>
      <c r="AJ424" s="38"/>
      <c r="AK424" s="38" t="s">
        <v>50</v>
      </c>
    </row>
    <row r="425" spans="1:37" x14ac:dyDescent="0.35">
      <c r="A425" s="38" t="s">
        <v>525</v>
      </c>
      <c r="B425" s="38">
        <v>101710137</v>
      </c>
      <c r="C425" s="38" t="str">
        <f>+MaestraLP3[[#This Row],[CÓDIGO]]&amp;MaestraLP3[[#Headers],[-]]&amp;MaestraLP3[[#This Row],[UMV]]</f>
        <v>101710137-C10</v>
      </c>
      <c r="D425" s="45" t="str">
        <f>+MaestraLP3[[#This Row],[CÓDIGO]]&amp;MaestraLP3[[#Headers],[FS00]]</f>
        <v>101710137FS00</v>
      </c>
      <c r="E425" s="38" t="s">
        <v>38</v>
      </c>
      <c r="F425" s="38" t="s">
        <v>39</v>
      </c>
      <c r="G425" s="38" t="s">
        <v>40</v>
      </c>
      <c r="H425" s="38" t="s">
        <v>216</v>
      </c>
      <c r="I425" s="38" t="s">
        <v>636</v>
      </c>
      <c r="J425" s="44" t="s">
        <v>61</v>
      </c>
      <c r="K425" s="45" t="s">
        <v>44</v>
      </c>
      <c r="L425" s="38"/>
      <c r="M425" s="38" t="str">
        <f>VLOOKUP(MaestraLP3[[#This Row],[UMV]],VALIDACIONES!J:L,3,0)</f>
        <v>Caja 10 Unidades</v>
      </c>
      <c r="N425" s="38" t="s">
        <v>45</v>
      </c>
      <c r="O425" s="38" t="s">
        <v>46</v>
      </c>
      <c r="P425" s="54">
        <v>12380</v>
      </c>
      <c r="Q425" s="38" t="s">
        <v>47</v>
      </c>
      <c r="R425" s="55">
        <v>36000</v>
      </c>
      <c r="S425" s="56">
        <f>IFERROR((MaestraLP3[[#This Row],[COSTO ]]/MaestraLP3[[#This Row],[COSTO OCT]]-1),0)</f>
        <v>8.3198707592891719E-2</v>
      </c>
      <c r="T425" s="55" t="s">
        <v>48</v>
      </c>
      <c r="U425" s="55"/>
      <c r="V425" s="54">
        <f>+VLOOKUP(MaestraLP3[[#This Row],[-]],'[1]BD MES'!$A:$N,14,0)</f>
        <v>13780</v>
      </c>
      <c r="W425" s="54">
        <v>13410</v>
      </c>
      <c r="X425" s="56">
        <f>+(MaestraLP3[[#This Row],[COSTO ]]-MaestraLP3[[#This Row],[COSTO OCT AL 27-10]])/MaestraLP3[[#This Row],[COSTO OCT AL 27-10]]</f>
        <v>-2.6850507982583455E-2</v>
      </c>
      <c r="Y425" s="57" t="str">
        <f>++IF(Q425="HASTA AGOTAR STOCK","HASTA AGOTAR STOCK",IF(MaestraLP3[[#This Row],[PRECIO OCT]]=0,"NO PARA LP",IF(MaestraLP3[[#This Row],[PRECIO OCT]]=0,"INCORPORACIÓN",IF(AA425=0,"MANTIENE",IF(AA425&lt;0,"BAJA",IF(AA425&gt;0,"ALZA",""))))))</f>
        <v>MANTIENE</v>
      </c>
      <c r="Z425" s="54">
        <v>36000</v>
      </c>
      <c r="AA425" s="40">
        <f>IF(Z425=0,"INDICAR PRECIO VTA",Z425-MaestraLP3[[#This Row],[PRECIO OCT]])</f>
        <v>0</v>
      </c>
      <c r="AB425" s="56">
        <f t="shared" si="6"/>
        <v>0.62749999999999995</v>
      </c>
      <c r="AC425" s="58">
        <f>IFERROR(MaestraLP3[[#This Row],[PRECIO]]*MaestraLP3[[#This Row],[%MG UMV]],0)</f>
        <v>22589.999999999996</v>
      </c>
      <c r="AD425" s="59">
        <v>1.8</v>
      </c>
      <c r="AE425" s="54">
        <f>IFERROR(MaestraLP3[[#This Row],[MARGEN UNITARIO]]/MaestraLP3[[#This Row],[Peso Neto UMV (KG)]],0)</f>
        <v>12549.999999999998</v>
      </c>
      <c r="AF425" s="38" t="s">
        <v>50</v>
      </c>
      <c r="AG425" s="38">
        <v>1</v>
      </c>
      <c r="AH425" s="56">
        <v>0.1</v>
      </c>
      <c r="AI425" s="56">
        <v>0.1</v>
      </c>
      <c r="AJ425" s="38"/>
      <c r="AK425" s="38" t="s">
        <v>50</v>
      </c>
    </row>
    <row r="426" spans="1:37" x14ac:dyDescent="0.35">
      <c r="A426" s="38" t="s">
        <v>525</v>
      </c>
      <c r="B426" s="38">
        <v>101720006</v>
      </c>
      <c r="C426" s="38" t="str">
        <f>+MaestraLP3[[#This Row],[CÓDIGO]]&amp;MaestraLP3[[#Headers],[-]]&amp;MaestraLP3[[#This Row],[UMV]]</f>
        <v>101720006-C16</v>
      </c>
      <c r="D426" s="45" t="str">
        <f>+MaestraLP3[[#This Row],[CÓDIGO]]&amp;MaestraLP3[[#Headers],[FS00]]</f>
        <v>101720006FS00</v>
      </c>
      <c r="E426" s="38" t="s">
        <v>38</v>
      </c>
      <c r="F426" s="38" t="s">
        <v>39</v>
      </c>
      <c r="G426" s="38" t="s">
        <v>40</v>
      </c>
      <c r="H426" s="38" t="s">
        <v>216</v>
      </c>
      <c r="I426" s="38" t="s">
        <v>637</v>
      </c>
      <c r="J426" s="44" t="s">
        <v>112</v>
      </c>
      <c r="K426" s="45" t="s">
        <v>44</v>
      </c>
      <c r="L426" s="45" t="s">
        <v>44</v>
      </c>
      <c r="M426" s="38" t="str">
        <f>VLOOKUP(MaestraLP3[[#This Row],[UMV]],VALIDACIONES!J:L,3,0)</f>
        <v>Caja 16 Unidades</v>
      </c>
      <c r="N426" s="38" t="s">
        <v>45</v>
      </c>
      <c r="O426" s="38" t="s">
        <v>46</v>
      </c>
      <c r="P426" s="54">
        <v>12421.12</v>
      </c>
      <c r="Q426" s="38" t="s">
        <v>47</v>
      </c>
      <c r="R426" s="55">
        <v>42000</v>
      </c>
      <c r="S426" s="56">
        <f>IFERROR((MaestraLP3[[#This Row],[COSTO ]]/MaestraLP3[[#This Row],[COSTO OCT]]-1),0)</f>
        <v>6.1031533388293369E-2</v>
      </c>
      <c r="T426" s="55" t="s">
        <v>48</v>
      </c>
      <c r="U426" s="55"/>
      <c r="V426" s="54">
        <f>+VLOOKUP(MaestraLP3[[#This Row],[-]],'[1]BD MES'!$A:$N,14,0)</f>
        <v>14033.92</v>
      </c>
      <c r="W426" s="54">
        <v>13179.2</v>
      </c>
      <c r="X426" s="56">
        <f>+(MaestraLP3[[#This Row],[COSTO ]]-MaestraLP3[[#This Row],[COSTO OCT AL 27-10]])/MaestraLP3[[#This Row],[COSTO OCT AL 27-10]]</f>
        <v>-6.0903867201751137E-2</v>
      </c>
      <c r="Y426" s="57" t="str">
        <f>++IF(Q426="HASTA AGOTAR STOCK","HASTA AGOTAR STOCK",IF(MaestraLP3[[#This Row],[PRECIO OCT]]=0,"NO PARA LP",IF(MaestraLP3[[#This Row],[PRECIO OCT]]=0,"INCORPORACIÓN",IF(AA426=0,"MANTIENE",IF(AA426&lt;0,"BAJA",IF(AA426&gt;0,"ALZA",""))))))</f>
        <v>MANTIENE</v>
      </c>
      <c r="Z426" s="54">
        <v>42000</v>
      </c>
      <c r="AA426" s="40">
        <f>IF(Z426=0,"INDICAR PRECIO VTA",Z426-MaestraLP3[[#This Row],[PRECIO OCT]])</f>
        <v>0</v>
      </c>
      <c r="AB426" s="56">
        <f t="shared" si="6"/>
        <v>0.68620952380952382</v>
      </c>
      <c r="AC426" s="58">
        <f>IFERROR(MaestraLP3[[#This Row],[PRECIO]]*MaestraLP3[[#This Row],[%MG UMV]],0)</f>
        <v>28820.799999999999</v>
      </c>
      <c r="AD426" s="59">
        <v>3.6</v>
      </c>
      <c r="AE426" s="54">
        <f>IFERROR(MaestraLP3[[#This Row],[MARGEN UNITARIO]]/MaestraLP3[[#This Row],[Peso Neto UMV (KG)]],0)</f>
        <v>8005.7777777777774</v>
      </c>
      <c r="AF426" s="38" t="s">
        <v>49</v>
      </c>
      <c r="AG426" s="38" t="s">
        <v>184</v>
      </c>
      <c r="AH426" s="56">
        <v>0.1</v>
      </c>
      <c r="AI426" s="56">
        <v>0.1</v>
      </c>
      <c r="AJ426" s="38"/>
      <c r="AK426" s="38" t="s">
        <v>50</v>
      </c>
    </row>
    <row r="427" spans="1:37" x14ac:dyDescent="0.35">
      <c r="A427" s="38" t="s">
        <v>525</v>
      </c>
      <c r="B427" s="38">
        <v>201400050</v>
      </c>
      <c r="C427" s="38" t="str">
        <f>+MaestraLP3[[#This Row],[CÓDIGO]]&amp;MaestraLP3[[#Headers],[-]]&amp;MaestraLP3[[#This Row],[UMV]]</f>
        <v>201400050-C20</v>
      </c>
      <c r="D427" s="45" t="str">
        <f>+MaestraLP3[[#This Row],[CÓDIGO]]&amp;MaestraLP3[[#Headers],[FS00]]</f>
        <v>201400050FS00</v>
      </c>
      <c r="E427" s="38" t="s">
        <v>38</v>
      </c>
      <c r="F427" s="38" t="s">
        <v>39</v>
      </c>
      <c r="G427" s="38" t="s">
        <v>40</v>
      </c>
      <c r="H427" s="38" t="s">
        <v>216</v>
      </c>
      <c r="I427" s="38" t="s">
        <v>638</v>
      </c>
      <c r="J427" s="44" t="s">
        <v>86</v>
      </c>
      <c r="K427" s="45" t="s">
        <v>44</v>
      </c>
      <c r="L427" s="45" t="s">
        <v>44</v>
      </c>
      <c r="M427" s="38" t="str">
        <f>VLOOKUP(MaestraLP3[[#This Row],[UMV]],VALIDACIONES!J:L,3,0)</f>
        <v>Caja 20 Unidades</v>
      </c>
      <c r="N427" s="38" t="s">
        <v>45</v>
      </c>
      <c r="O427" s="38" t="s">
        <v>46</v>
      </c>
      <c r="P427" s="54">
        <v>19504.61</v>
      </c>
      <c r="Q427" s="38" t="s">
        <v>47</v>
      </c>
      <c r="R427" s="55">
        <v>37000</v>
      </c>
      <c r="S427" s="56">
        <f>IFERROR((MaestraLP3[[#This Row],[COSTO ]]/MaestraLP3[[#This Row],[COSTO OCT]]-1),0)</f>
        <v>-1.5380979162538111E-6</v>
      </c>
      <c r="T427" s="55" t="s">
        <v>48</v>
      </c>
      <c r="U427" s="55"/>
      <c r="V427" s="54">
        <f>+VLOOKUP(MaestraLP3[[#This Row],[-]],'[1]BD MES'!$A:$N,14,0)</f>
        <v>19504.53</v>
      </c>
      <c r="W427" s="54">
        <v>19504.580000000002</v>
      </c>
      <c r="X427" s="56">
        <f>+(MaestraLP3[[#This Row],[COSTO ]]-MaestraLP3[[#This Row],[COSTO OCT AL 27-10]])/MaestraLP3[[#This Row],[COSTO OCT AL 27-10]]</f>
        <v>2.5635070418467087E-6</v>
      </c>
      <c r="Y427" s="57" t="str">
        <f>++IF(Q427="HASTA AGOTAR STOCK","HASTA AGOTAR STOCK",IF(MaestraLP3[[#This Row],[PRECIO OCT]]=0,"NO PARA LP",IF(MaestraLP3[[#This Row],[PRECIO OCT]]=0,"INCORPORACIÓN",IF(AA427=0,"MANTIENE",IF(AA427&lt;0,"BAJA",IF(AA427&gt;0,"ALZA",""))))))</f>
        <v>MANTIENE</v>
      </c>
      <c r="Z427" s="54">
        <v>37000</v>
      </c>
      <c r="AA427" s="40">
        <f>IF(Z427=0,"INDICAR PRECIO VTA",Z427-MaestraLP3[[#This Row],[PRECIO OCT]])</f>
        <v>0</v>
      </c>
      <c r="AB427" s="56">
        <f t="shared" si="6"/>
        <v>0.47284918918918917</v>
      </c>
      <c r="AC427" s="58">
        <f>IFERROR(MaestraLP3[[#This Row],[PRECIO]]*MaestraLP3[[#This Row],[%MG UMV]],0)</f>
        <v>17495.419999999998</v>
      </c>
      <c r="AD427" s="59">
        <v>5</v>
      </c>
      <c r="AE427" s="54">
        <f>IFERROR(MaestraLP3[[#This Row],[MARGEN UNITARIO]]/MaestraLP3[[#This Row],[Peso Neto UMV (KG)]],0)</f>
        <v>3499.0839999999998</v>
      </c>
      <c r="AF427" s="38" t="s">
        <v>49</v>
      </c>
      <c r="AG427" s="38" t="s">
        <v>184</v>
      </c>
      <c r="AH427" s="56">
        <v>0.1</v>
      </c>
      <c r="AI427" s="56">
        <v>0.1</v>
      </c>
      <c r="AJ427" s="38"/>
      <c r="AK427" s="38" t="s">
        <v>50</v>
      </c>
    </row>
    <row r="428" spans="1:37" x14ac:dyDescent="0.35">
      <c r="A428" s="38" t="s">
        <v>525</v>
      </c>
      <c r="B428" s="38">
        <v>104545360</v>
      </c>
      <c r="C428" s="38" t="str">
        <f>+MaestraLP3[[#This Row],[CÓDIGO]]&amp;MaestraLP3[[#Headers],[-]]&amp;MaestraLP3[[#This Row],[UMV]]</f>
        <v>104545360-C12</v>
      </c>
      <c r="D428" s="45" t="str">
        <f>+MaestraLP3[[#This Row],[CÓDIGO]]&amp;MaestraLP3[[#Headers],[FS00]]</f>
        <v>104545360FS00</v>
      </c>
      <c r="E428" s="38" t="s">
        <v>38</v>
      </c>
      <c r="F428" s="38" t="s">
        <v>39</v>
      </c>
      <c r="G428" s="38" t="s">
        <v>40</v>
      </c>
      <c r="H428" s="38" t="s">
        <v>216</v>
      </c>
      <c r="I428" s="38" t="s">
        <v>639</v>
      </c>
      <c r="J428" s="44" t="s">
        <v>43</v>
      </c>
      <c r="K428" s="45" t="s">
        <v>44</v>
      </c>
      <c r="L428" s="38"/>
      <c r="M428" s="38" t="str">
        <f>VLOOKUP(MaestraLP3[[#This Row],[UMV]],VALIDACIONES!J:L,3,0)</f>
        <v>Caja 12 Unidades</v>
      </c>
      <c r="N428" s="38" t="s">
        <v>45</v>
      </c>
      <c r="O428" s="38" t="s">
        <v>46</v>
      </c>
      <c r="P428" s="54">
        <v>14604</v>
      </c>
      <c r="Q428" s="38" t="s">
        <v>47</v>
      </c>
      <c r="R428" s="55">
        <v>25000</v>
      </c>
      <c r="S428" s="56">
        <f>IFERROR((MaestraLP3[[#This Row],[COSTO ]]/MaestraLP3[[#This Row],[COSTO OCT]]-1),0)</f>
        <v>0</v>
      </c>
      <c r="T428" s="55" t="s">
        <v>48</v>
      </c>
      <c r="U428" s="55"/>
      <c r="V428" s="54">
        <f>+VLOOKUP(MaestraLP3[[#This Row],[-]],'[1]BD MES'!$A:$N,14,0)</f>
        <v>14604</v>
      </c>
      <c r="W428" s="54">
        <v>14604</v>
      </c>
      <c r="X428" s="56">
        <f>+(MaestraLP3[[#This Row],[COSTO ]]-MaestraLP3[[#This Row],[COSTO OCT AL 27-10]])/MaestraLP3[[#This Row],[COSTO OCT AL 27-10]]</f>
        <v>0</v>
      </c>
      <c r="Y428" s="57" t="str">
        <f>++IF(Q428="HASTA AGOTAR STOCK","HASTA AGOTAR STOCK",IF(MaestraLP3[[#This Row],[PRECIO OCT]]=0,"NO PARA LP",IF(MaestraLP3[[#This Row],[PRECIO OCT]]=0,"INCORPORACIÓN",IF(AA428=0,"MANTIENE",IF(AA428&lt;0,"BAJA",IF(AA428&gt;0,"ALZA",""))))))</f>
        <v>MANTIENE</v>
      </c>
      <c r="Z428" s="54">
        <v>25000</v>
      </c>
      <c r="AA428" s="40">
        <f>IF(Z428=0,"INDICAR PRECIO VTA",Z428-MaestraLP3[[#This Row],[PRECIO OCT]])</f>
        <v>0</v>
      </c>
      <c r="AB428" s="56">
        <f t="shared" si="6"/>
        <v>0.41583999999999999</v>
      </c>
      <c r="AC428" s="58">
        <f>IFERROR(MaestraLP3[[#This Row],[PRECIO]]*MaestraLP3[[#This Row],[%MG UMV]],0)</f>
        <v>10396</v>
      </c>
      <c r="AD428" s="59">
        <v>2.88</v>
      </c>
      <c r="AE428" s="54">
        <f>IFERROR(MaestraLP3[[#This Row],[MARGEN UNITARIO]]/MaestraLP3[[#This Row],[Peso Neto UMV (KG)]],0)</f>
        <v>3609.7222222222222</v>
      </c>
      <c r="AF428" s="38" t="s">
        <v>50</v>
      </c>
      <c r="AG428" s="38">
        <v>1</v>
      </c>
      <c r="AH428" s="56">
        <v>0.1</v>
      </c>
      <c r="AI428" s="56">
        <v>0.1</v>
      </c>
      <c r="AJ428" s="38"/>
      <c r="AK428" s="38" t="s">
        <v>50</v>
      </c>
    </row>
    <row r="429" spans="1:37" x14ac:dyDescent="0.35">
      <c r="A429" s="38" t="s">
        <v>525</v>
      </c>
      <c r="B429" s="38">
        <v>104525080</v>
      </c>
      <c r="C429" s="38" t="str">
        <f>+MaestraLP3[[#This Row],[CÓDIGO]]&amp;MaestraLP3[[#Headers],[-]]&amp;MaestraLP3[[#This Row],[UMV]]</f>
        <v>104525080-C24</v>
      </c>
      <c r="D429" s="45" t="str">
        <f>+MaestraLP3[[#This Row],[CÓDIGO]]&amp;MaestraLP3[[#Headers],[FS00]]</f>
        <v>104525080FS00</v>
      </c>
      <c r="E429" s="38" t="s">
        <v>38</v>
      </c>
      <c r="F429" s="38" t="s">
        <v>39</v>
      </c>
      <c r="G429" s="38" t="s">
        <v>40</v>
      </c>
      <c r="H429" s="38" t="s">
        <v>216</v>
      </c>
      <c r="I429" s="38" t="s">
        <v>640</v>
      </c>
      <c r="J429" s="44" t="s">
        <v>288</v>
      </c>
      <c r="K429" s="45" t="s">
        <v>44</v>
      </c>
      <c r="L429" s="38"/>
      <c r="M429" s="38" t="str">
        <f>VLOOKUP(MaestraLP3[[#This Row],[UMV]],VALIDACIONES!J:L,3,0)</f>
        <v>Caja 24 Unidades</v>
      </c>
      <c r="N429" s="38" t="s">
        <v>45</v>
      </c>
      <c r="O429" s="38" t="s">
        <v>46</v>
      </c>
      <c r="P429" s="54">
        <v>29195.040000000001</v>
      </c>
      <c r="Q429" s="38" t="s">
        <v>47</v>
      </c>
      <c r="R429" s="55">
        <v>49000</v>
      </c>
      <c r="S429" s="56">
        <f>IFERROR((MaestraLP3[[#This Row],[COSTO ]]/MaestraLP3[[#This Row],[COSTO OCT]]-1),0)</f>
        <v>0</v>
      </c>
      <c r="T429" s="55" t="s">
        <v>48</v>
      </c>
      <c r="U429" s="55"/>
      <c r="V429" s="54">
        <f>+VLOOKUP(MaestraLP3[[#This Row],[-]],'[1]BD MES'!$A:$N,14,0)</f>
        <v>29195.040000000001</v>
      </c>
      <c r="W429" s="54">
        <v>29195.040000000001</v>
      </c>
      <c r="X429" s="56">
        <f>+(MaestraLP3[[#This Row],[COSTO ]]-MaestraLP3[[#This Row],[COSTO OCT AL 27-10]])/MaestraLP3[[#This Row],[COSTO OCT AL 27-10]]</f>
        <v>0</v>
      </c>
      <c r="Y429" s="57" t="str">
        <f>++IF(Q429="HASTA AGOTAR STOCK","HASTA AGOTAR STOCK",IF(MaestraLP3[[#This Row],[PRECIO OCT]]=0,"NO PARA LP",IF(MaestraLP3[[#This Row],[PRECIO OCT]]=0,"INCORPORACIÓN",IF(AA429=0,"MANTIENE",IF(AA429&lt;0,"BAJA",IF(AA429&gt;0,"ALZA",""))))))</f>
        <v>MANTIENE</v>
      </c>
      <c r="Z429" s="54">
        <v>49000</v>
      </c>
      <c r="AA429" s="40">
        <f>IF(Z429=0,"INDICAR PRECIO VTA",Z429-MaestraLP3[[#This Row],[PRECIO OCT]])</f>
        <v>0</v>
      </c>
      <c r="AB429" s="56">
        <f t="shared" si="6"/>
        <v>0.40418285714285712</v>
      </c>
      <c r="AC429" s="58">
        <f>IFERROR(MaestraLP3[[#This Row],[PRECIO]]*MaestraLP3[[#This Row],[%MG UMV]],0)</f>
        <v>19804.96</v>
      </c>
      <c r="AD429" s="59">
        <v>0.48</v>
      </c>
      <c r="AE429" s="54">
        <f>IFERROR(MaestraLP3[[#This Row],[MARGEN UNITARIO]]/MaestraLP3[[#This Row],[Peso Neto UMV (KG)]],0)</f>
        <v>41260.333333333336</v>
      </c>
      <c r="AF429" s="38" t="s">
        <v>50</v>
      </c>
      <c r="AG429" s="38">
        <v>1</v>
      </c>
      <c r="AH429" s="56">
        <v>0.1</v>
      </c>
      <c r="AI429" s="56">
        <v>0.1</v>
      </c>
      <c r="AJ429" s="38"/>
      <c r="AK429" s="38" t="s">
        <v>50</v>
      </c>
    </row>
    <row r="430" spans="1:37" x14ac:dyDescent="0.35">
      <c r="A430" s="38" t="s">
        <v>525</v>
      </c>
      <c r="B430" s="38">
        <v>104547570</v>
      </c>
      <c r="C430" s="38" t="str">
        <f>+MaestraLP3[[#This Row],[CÓDIGO]]&amp;MaestraLP3[[#Headers],[-]]&amp;MaestraLP3[[#This Row],[UMV]]</f>
        <v>104547570-C16</v>
      </c>
      <c r="D430" s="45" t="str">
        <f>+MaestraLP3[[#This Row],[CÓDIGO]]&amp;MaestraLP3[[#Headers],[FS00]]</f>
        <v>104547570FS00</v>
      </c>
      <c r="E430" s="38" t="s">
        <v>38</v>
      </c>
      <c r="F430" s="38" t="s">
        <v>39</v>
      </c>
      <c r="G430" s="38" t="s">
        <v>40</v>
      </c>
      <c r="H430" s="38" t="s">
        <v>216</v>
      </c>
      <c r="I430" s="38" t="s">
        <v>641</v>
      </c>
      <c r="J430" s="44" t="s">
        <v>112</v>
      </c>
      <c r="K430" s="45" t="s">
        <v>44</v>
      </c>
      <c r="L430" s="38"/>
      <c r="M430" s="38" t="str">
        <f>VLOOKUP(MaestraLP3[[#This Row],[UMV]],VALIDACIONES!J:L,3,0)</f>
        <v>Caja 16 Unidades</v>
      </c>
      <c r="N430" s="38" t="s">
        <v>45</v>
      </c>
      <c r="O430" s="38" t="s">
        <v>46</v>
      </c>
      <c r="P430" s="54">
        <v>78912</v>
      </c>
      <c r="Q430" s="38" t="s">
        <v>47</v>
      </c>
      <c r="R430" s="55">
        <v>132000</v>
      </c>
      <c r="S430" s="56">
        <f>IFERROR((MaestraLP3[[#This Row],[COSTO ]]/MaestraLP3[[#This Row],[COSTO OCT]]-1),0)</f>
        <v>0</v>
      </c>
      <c r="T430" s="55" t="s">
        <v>48</v>
      </c>
      <c r="U430" s="55"/>
      <c r="V430" s="54">
        <f>+VLOOKUP(MaestraLP3[[#This Row],[-]],'[1]BD MES'!$A:$N,14,0)</f>
        <v>78912</v>
      </c>
      <c r="W430" s="54">
        <v>78912</v>
      </c>
      <c r="X430" s="56">
        <f>+(MaestraLP3[[#This Row],[COSTO ]]-MaestraLP3[[#This Row],[COSTO OCT AL 27-10]])/MaestraLP3[[#This Row],[COSTO OCT AL 27-10]]</f>
        <v>0</v>
      </c>
      <c r="Y430" s="57" t="str">
        <f>++IF(Q430="HASTA AGOTAR STOCK","HASTA AGOTAR STOCK",IF(MaestraLP3[[#This Row],[PRECIO OCT]]=0,"NO PARA LP",IF(MaestraLP3[[#This Row],[PRECIO OCT]]=0,"INCORPORACIÓN",IF(AA430=0,"MANTIENE",IF(AA430&lt;0,"BAJA",IF(AA430&gt;0,"ALZA",""))))))</f>
        <v>MANTIENE</v>
      </c>
      <c r="Z430" s="54">
        <v>132000</v>
      </c>
      <c r="AA430" s="40">
        <f>IF(Z430=0,"INDICAR PRECIO VTA",Z430-MaestraLP3[[#This Row],[PRECIO OCT]])</f>
        <v>0</v>
      </c>
      <c r="AB430" s="56">
        <f t="shared" si="6"/>
        <v>0.4021818181818182</v>
      </c>
      <c r="AC430" s="58">
        <f>IFERROR(MaestraLP3[[#This Row],[PRECIO]]*MaestraLP3[[#This Row],[%MG UMV]],0)</f>
        <v>53088</v>
      </c>
      <c r="AD430" s="59">
        <v>3.2</v>
      </c>
      <c r="AE430" s="54">
        <f>IFERROR(MaestraLP3[[#This Row],[MARGEN UNITARIO]]/MaestraLP3[[#This Row],[Peso Neto UMV (KG)]],0)</f>
        <v>16590</v>
      </c>
      <c r="AF430" s="38" t="s">
        <v>50</v>
      </c>
      <c r="AG430" s="38">
        <v>1</v>
      </c>
      <c r="AH430" s="56">
        <v>0.1</v>
      </c>
      <c r="AI430" s="56">
        <v>0.1</v>
      </c>
      <c r="AJ430" s="38"/>
      <c r="AK430" s="38" t="s">
        <v>50</v>
      </c>
    </row>
    <row r="431" spans="1:37" x14ac:dyDescent="0.35">
      <c r="A431" s="38" t="s">
        <v>525</v>
      </c>
      <c r="B431" s="38">
        <v>104538150</v>
      </c>
      <c r="C431" s="38" t="str">
        <f>+MaestraLP3[[#This Row],[CÓDIGO]]&amp;MaestraLP3[[#Headers],[-]]&amp;MaestraLP3[[#This Row],[UMV]]</f>
        <v>104538150-D12</v>
      </c>
      <c r="D431" s="45" t="str">
        <f>+MaestraLP3[[#This Row],[CÓDIGO]]&amp;MaestraLP3[[#Headers],[FS00]]</f>
        <v>104538150FS00</v>
      </c>
      <c r="E431" s="38" t="s">
        <v>38</v>
      </c>
      <c r="F431" s="38" t="s">
        <v>39</v>
      </c>
      <c r="G431" s="38" t="s">
        <v>40</v>
      </c>
      <c r="H431" s="38" t="s">
        <v>216</v>
      </c>
      <c r="I431" s="38" t="s">
        <v>642</v>
      </c>
      <c r="J431" s="44" t="s">
        <v>643</v>
      </c>
      <c r="K431" s="45" t="s">
        <v>44</v>
      </c>
      <c r="L431" s="38"/>
      <c r="M431" s="38" t="str">
        <f>VLOOKUP(MaestraLP3[[#This Row],[UMV]],VALIDACIONES!J:L,3,0)</f>
        <v>Display 12 Unidades</v>
      </c>
      <c r="N431" s="38" t="s">
        <v>45</v>
      </c>
      <c r="O431" s="38" t="s">
        <v>46</v>
      </c>
      <c r="P431" s="54">
        <v>18996</v>
      </c>
      <c r="Q431" s="38" t="s">
        <v>47</v>
      </c>
      <c r="R431" s="55">
        <v>33600</v>
      </c>
      <c r="S431" s="56">
        <f>IFERROR((MaestraLP3[[#This Row],[COSTO ]]/MaestraLP3[[#This Row],[COSTO OCT]]-1),0)</f>
        <v>6.3171193935565029E-3</v>
      </c>
      <c r="T431" s="55" t="s">
        <v>48</v>
      </c>
      <c r="U431" s="55"/>
      <c r="V431" s="54">
        <f>+VLOOKUP(MaestraLP3[[#This Row],[-]],'[1]BD MES'!$A:$N,14,0)</f>
        <v>19500</v>
      </c>
      <c r="W431" s="54">
        <v>19116</v>
      </c>
      <c r="X431" s="56">
        <f>+(MaestraLP3[[#This Row],[COSTO ]]-MaestraLP3[[#This Row],[COSTO OCT AL 27-10]])/MaestraLP3[[#This Row],[COSTO OCT AL 27-10]]</f>
        <v>-1.9692307692307693E-2</v>
      </c>
      <c r="Y431" s="57" t="str">
        <f>++IF(Q431="HASTA AGOTAR STOCK","HASTA AGOTAR STOCK",IF(MaestraLP3[[#This Row],[PRECIO OCT]]=0,"NO PARA LP",IF(MaestraLP3[[#This Row],[PRECIO OCT]]=0,"INCORPORACIÓN",IF(AA431=0,"MANTIENE",IF(AA431&lt;0,"BAJA",IF(AA431&gt;0,"ALZA",""))))))</f>
        <v>MANTIENE</v>
      </c>
      <c r="Z431" s="54">
        <v>33600</v>
      </c>
      <c r="AA431" s="40">
        <f>IF(Z431=0,"INDICAR PRECIO VTA",Z431-MaestraLP3[[#This Row],[PRECIO OCT]])</f>
        <v>0</v>
      </c>
      <c r="AB431" s="56">
        <f t="shared" si="6"/>
        <v>0.43107142857142855</v>
      </c>
      <c r="AC431" s="58">
        <f>IFERROR(MaestraLP3[[#This Row],[PRECIO]]*MaestraLP3[[#This Row],[%MG UMV]],0)</f>
        <v>14484</v>
      </c>
      <c r="AD431" s="59">
        <v>2.4</v>
      </c>
      <c r="AE431" s="54">
        <f>IFERROR(MaestraLP3[[#This Row],[MARGEN UNITARIO]]/MaestraLP3[[#This Row],[Peso Neto UMV (KG)]],0)</f>
        <v>6035</v>
      </c>
      <c r="AF431" s="38" t="s">
        <v>50</v>
      </c>
      <c r="AG431" s="38">
        <v>1</v>
      </c>
      <c r="AH431" s="56">
        <v>0.1</v>
      </c>
      <c r="AI431" s="56">
        <v>0.1</v>
      </c>
      <c r="AJ431" s="38"/>
      <c r="AK431" s="38" t="s">
        <v>50</v>
      </c>
    </row>
    <row r="432" spans="1:37" x14ac:dyDescent="0.35">
      <c r="A432" s="38" t="s">
        <v>525</v>
      </c>
      <c r="B432" s="38">
        <v>150001718</v>
      </c>
      <c r="C432" s="38" t="str">
        <f>+MaestraLP3[[#This Row],[CÓDIGO]]&amp;MaestraLP3[[#Headers],[-]]&amp;MaestraLP3[[#This Row],[UMV]]</f>
        <v>150001718-D12</v>
      </c>
      <c r="D432" s="45" t="str">
        <f>+MaestraLP3[[#This Row],[CÓDIGO]]&amp;MaestraLP3[[#Headers],[FS00]]</f>
        <v>150001718FS00</v>
      </c>
      <c r="E432" s="38" t="s">
        <v>38</v>
      </c>
      <c r="F432" s="38" t="s">
        <v>39</v>
      </c>
      <c r="G432" s="38" t="s">
        <v>40</v>
      </c>
      <c r="H432" s="38" t="s">
        <v>216</v>
      </c>
      <c r="I432" s="38" t="s">
        <v>644</v>
      </c>
      <c r="J432" s="44" t="s">
        <v>643</v>
      </c>
      <c r="K432" s="45" t="s">
        <v>44</v>
      </c>
      <c r="L432" s="38"/>
      <c r="M432" s="38" t="str">
        <f>VLOOKUP(MaestraLP3[[#This Row],[UMV]],VALIDACIONES!J:L,3,0)</f>
        <v>Display 12 Unidades</v>
      </c>
      <c r="N432" s="38" t="s">
        <v>45</v>
      </c>
      <c r="O432" s="38" t="s">
        <v>46</v>
      </c>
      <c r="P432" s="54">
        <v>18998.04</v>
      </c>
      <c r="Q432" s="38" t="s">
        <v>47</v>
      </c>
      <c r="R432" s="55">
        <v>33600</v>
      </c>
      <c r="S432" s="56">
        <f>IFERROR((MaestraLP3[[#This Row],[COSTO ]]/MaestraLP3[[#This Row],[COSTO OCT]]-1),0)</f>
        <v>3.234017824996549E-3</v>
      </c>
      <c r="T432" s="55" t="s">
        <v>48</v>
      </c>
      <c r="U432" s="55"/>
      <c r="V432" s="54">
        <f>+VLOOKUP(MaestraLP3[[#This Row],[-]],'[1]BD MES'!$A:$N,14,0)</f>
        <v>19278.84</v>
      </c>
      <c r="W432" s="54">
        <v>19059.48</v>
      </c>
      <c r="X432" s="56">
        <f>+(MaestraLP3[[#This Row],[COSTO ]]-MaestraLP3[[#This Row],[COSTO OCT AL 27-10]])/MaestraLP3[[#This Row],[COSTO OCT AL 27-10]]</f>
        <v>-1.1378277946183514E-2</v>
      </c>
      <c r="Y432" s="57" t="str">
        <f>++IF(Q432="HASTA AGOTAR STOCK","HASTA AGOTAR STOCK",IF(MaestraLP3[[#This Row],[PRECIO OCT]]=0,"NO PARA LP",IF(MaestraLP3[[#This Row],[PRECIO OCT]]=0,"INCORPORACIÓN",IF(AA432=0,"MANTIENE",IF(AA432&lt;0,"BAJA",IF(AA432&gt;0,"ALZA",""))))))</f>
        <v>MANTIENE</v>
      </c>
      <c r="Z432" s="54">
        <v>33600</v>
      </c>
      <c r="AA432" s="40">
        <f>IF(Z432=0,"INDICAR PRECIO VTA",Z432-MaestraLP3[[#This Row],[PRECIO OCT]])</f>
        <v>0</v>
      </c>
      <c r="AB432" s="56">
        <f t="shared" si="6"/>
        <v>0.43275357142857146</v>
      </c>
      <c r="AC432" s="58">
        <f>IFERROR(MaestraLP3[[#This Row],[PRECIO]]*MaestraLP3[[#This Row],[%MG UMV]],0)</f>
        <v>14540.52</v>
      </c>
      <c r="AD432" s="59">
        <v>0.24</v>
      </c>
      <c r="AE432" s="54">
        <f>IFERROR(MaestraLP3[[#This Row],[MARGEN UNITARIO]]/MaestraLP3[[#This Row],[Peso Neto UMV (KG)]],0)</f>
        <v>60585.500000000007</v>
      </c>
      <c r="AF432" s="38" t="s">
        <v>50</v>
      </c>
      <c r="AG432" s="38">
        <v>1</v>
      </c>
      <c r="AH432" s="56">
        <v>0.1</v>
      </c>
      <c r="AI432" s="56">
        <v>0.1</v>
      </c>
      <c r="AJ432" s="38"/>
      <c r="AK432" s="38" t="s">
        <v>50</v>
      </c>
    </row>
    <row r="433" spans="1:37" x14ac:dyDescent="0.35">
      <c r="A433" s="38" t="s">
        <v>525</v>
      </c>
      <c r="B433" s="38">
        <v>104543830</v>
      </c>
      <c r="C433" s="38" t="str">
        <f>+MaestraLP3[[#This Row],[CÓDIGO]]&amp;MaestraLP3[[#Headers],[-]]&amp;MaestraLP3[[#This Row],[UMV]]</f>
        <v>104543830-C06</v>
      </c>
      <c r="D433" s="45" t="str">
        <f>+MaestraLP3[[#This Row],[CÓDIGO]]&amp;MaestraLP3[[#Headers],[FS00]]</f>
        <v>104543830FS00</v>
      </c>
      <c r="E433" s="38" t="s">
        <v>38</v>
      </c>
      <c r="F433" s="38" t="s">
        <v>39</v>
      </c>
      <c r="G433" s="38" t="s">
        <v>40</v>
      </c>
      <c r="H433" s="38" t="s">
        <v>216</v>
      </c>
      <c r="I433" s="38" t="s">
        <v>645</v>
      </c>
      <c r="J433" s="44" t="s">
        <v>53</v>
      </c>
      <c r="K433" s="45" t="s">
        <v>44</v>
      </c>
      <c r="L433" s="38"/>
      <c r="M433" s="38" t="str">
        <f>VLOOKUP(MaestraLP3[[#This Row],[UMV]],VALIDACIONES!J:L,3,0)</f>
        <v>Caja 6 Unidades</v>
      </c>
      <c r="N433" s="38" t="s">
        <v>45</v>
      </c>
      <c r="O433" s="38" t="s">
        <v>46</v>
      </c>
      <c r="P433" s="54">
        <v>25140</v>
      </c>
      <c r="Q433" s="38" t="s">
        <v>47</v>
      </c>
      <c r="R433" s="55">
        <v>44100</v>
      </c>
      <c r="S433" s="56">
        <f>IFERROR((MaestraLP3[[#This Row],[COSTO ]]/MaestraLP3[[#This Row],[COSTO OCT]]-1),0)</f>
        <v>2.9116945107398484E-2</v>
      </c>
      <c r="T433" s="55" t="s">
        <v>48</v>
      </c>
      <c r="U433" s="55"/>
      <c r="V433" s="54">
        <f>+VLOOKUP(MaestraLP3[[#This Row],[-]],'[1]BD MES'!$A:$N,14,0)</f>
        <v>26412</v>
      </c>
      <c r="W433" s="54">
        <v>25872</v>
      </c>
      <c r="X433" s="56">
        <f>+(MaestraLP3[[#This Row],[COSTO ]]-MaestraLP3[[#This Row],[COSTO OCT AL 27-10]])/MaestraLP3[[#This Row],[COSTO OCT AL 27-10]]</f>
        <v>-2.0445252158109949E-2</v>
      </c>
      <c r="Y433" s="57" t="str">
        <f>++IF(Q433="HASTA AGOTAR STOCK","HASTA AGOTAR STOCK",IF(MaestraLP3[[#This Row],[PRECIO OCT]]=0,"NO PARA LP",IF(MaestraLP3[[#This Row],[PRECIO OCT]]=0,"INCORPORACIÓN",IF(AA433=0,"MANTIENE",IF(AA433&lt;0,"BAJA",IF(AA433&gt;0,"ALZA",""))))))</f>
        <v>MANTIENE</v>
      </c>
      <c r="Z433" s="54">
        <v>44100</v>
      </c>
      <c r="AA433" s="40">
        <f>IF(Z433=0,"INDICAR PRECIO VTA",Z433-MaestraLP3[[#This Row],[PRECIO OCT]])</f>
        <v>0</v>
      </c>
      <c r="AB433" s="56">
        <f t="shared" si="6"/>
        <v>0.41333333333333333</v>
      </c>
      <c r="AC433" s="58">
        <f>IFERROR(MaestraLP3[[#This Row],[PRECIO]]*MaestraLP3[[#This Row],[%MG UMV]],0)</f>
        <v>18228</v>
      </c>
      <c r="AD433" s="59">
        <v>1.2</v>
      </c>
      <c r="AE433" s="54">
        <f>IFERROR(MaestraLP3[[#This Row],[MARGEN UNITARIO]]/MaestraLP3[[#This Row],[Peso Neto UMV (KG)]],0)</f>
        <v>15190</v>
      </c>
      <c r="AF433" s="38" t="s">
        <v>50</v>
      </c>
      <c r="AG433" s="38">
        <v>1</v>
      </c>
      <c r="AH433" s="56">
        <v>0.1</v>
      </c>
      <c r="AI433" s="56">
        <v>0.1</v>
      </c>
      <c r="AJ433" s="38"/>
      <c r="AK433" s="38" t="s">
        <v>50</v>
      </c>
    </row>
    <row r="434" spans="1:37" x14ac:dyDescent="0.35">
      <c r="A434" s="38" t="s">
        <v>525</v>
      </c>
      <c r="B434" s="38">
        <v>104538140</v>
      </c>
      <c r="C434" s="38" t="str">
        <f>+MaestraLP3[[#This Row],[CÓDIGO]]&amp;MaestraLP3[[#Headers],[-]]&amp;MaestraLP3[[#This Row],[UMV]]</f>
        <v>104538140-D12</v>
      </c>
      <c r="D434" s="45" t="str">
        <f>+MaestraLP3[[#This Row],[CÓDIGO]]&amp;MaestraLP3[[#Headers],[FS00]]</f>
        <v>104538140FS00</v>
      </c>
      <c r="E434" s="38" t="s">
        <v>38</v>
      </c>
      <c r="F434" s="38" t="s">
        <v>39</v>
      </c>
      <c r="G434" s="38" t="s">
        <v>40</v>
      </c>
      <c r="H434" s="38" t="s">
        <v>216</v>
      </c>
      <c r="I434" s="38" t="s">
        <v>646</v>
      </c>
      <c r="J434" s="44" t="s">
        <v>643</v>
      </c>
      <c r="K434" s="45" t="s">
        <v>44</v>
      </c>
      <c r="L434" s="38"/>
      <c r="M434" s="38" t="str">
        <f>VLOOKUP(MaestraLP3[[#This Row],[UMV]],VALIDACIONES!J:L,3,0)</f>
        <v>Display 12 Unidades</v>
      </c>
      <c r="N434" s="38" t="s">
        <v>45</v>
      </c>
      <c r="O434" s="38" t="s">
        <v>46</v>
      </c>
      <c r="P434" s="54">
        <v>18996</v>
      </c>
      <c r="Q434" s="38" t="s">
        <v>47</v>
      </c>
      <c r="R434" s="55">
        <v>33600</v>
      </c>
      <c r="S434" s="56">
        <f>IFERROR((MaestraLP3[[#This Row],[COSTO ]]/MaestraLP3[[#This Row],[COSTO OCT]]-1),0)</f>
        <v>6.948831332912242E-3</v>
      </c>
      <c r="T434" s="55" t="s">
        <v>48</v>
      </c>
      <c r="U434" s="55"/>
      <c r="V434" s="54">
        <f>+VLOOKUP(MaestraLP3[[#This Row],[-]],'[1]BD MES'!$A:$N,14,0)</f>
        <v>19524</v>
      </c>
      <c r="W434" s="54">
        <v>19128</v>
      </c>
      <c r="X434" s="56">
        <f>+(MaestraLP3[[#This Row],[COSTO ]]-MaestraLP3[[#This Row],[COSTO OCT AL 27-10]])/MaestraLP3[[#This Row],[COSTO OCT AL 27-10]]</f>
        <v>-2.0282728948985862E-2</v>
      </c>
      <c r="Y434" s="57" t="str">
        <f>++IF(Q434="HASTA AGOTAR STOCK","HASTA AGOTAR STOCK",IF(MaestraLP3[[#This Row],[PRECIO OCT]]=0,"NO PARA LP",IF(MaestraLP3[[#This Row],[PRECIO OCT]]=0,"INCORPORACIÓN",IF(AA434=0,"MANTIENE",IF(AA434&lt;0,"BAJA",IF(AA434&gt;0,"ALZA",""))))))</f>
        <v>MANTIENE</v>
      </c>
      <c r="Z434" s="54">
        <v>33600</v>
      </c>
      <c r="AA434" s="40">
        <f>IF(Z434=0,"INDICAR PRECIO VTA",Z434-MaestraLP3[[#This Row],[PRECIO OCT]])</f>
        <v>0</v>
      </c>
      <c r="AB434" s="56">
        <f t="shared" si="6"/>
        <v>0.43071428571428572</v>
      </c>
      <c r="AC434" s="58">
        <f>IFERROR(MaestraLP3[[#This Row],[PRECIO]]*MaestraLP3[[#This Row],[%MG UMV]],0)</f>
        <v>14472</v>
      </c>
      <c r="AD434" s="59">
        <v>2.4</v>
      </c>
      <c r="AE434" s="54">
        <f>IFERROR(MaestraLP3[[#This Row],[MARGEN UNITARIO]]/MaestraLP3[[#This Row],[Peso Neto UMV (KG)]],0)</f>
        <v>6030</v>
      </c>
      <c r="AF434" s="38" t="s">
        <v>50</v>
      </c>
      <c r="AG434" s="38">
        <v>1</v>
      </c>
      <c r="AH434" s="56">
        <v>0.1</v>
      </c>
      <c r="AI434" s="56">
        <v>0.1</v>
      </c>
      <c r="AJ434" s="38"/>
      <c r="AK434" s="38" t="s">
        <v>50</v>
      </c>
    </row>
    <row r="435" spans="1:37" x14ac:dyDescent="0.35">
      <c r="A435" s="38" t="s">
        <v>525</v>
      </c>
      <c r="B435" s="38">
        <v>104538190</v>
      </c>
      <c r="C435" s="38" t="str">
        <f>+MaestraLP3[[#This Row],[CÓDIGO]]&amp;MaestraLP3[[#Headers],[-]]&amp;MaestraLP3[[#This Row],[UMV]]</f>
        <v>104538190-D12</v>
      </c>
      <c r="D435" s="45" t="str">
        <f>+MaestraLP3[[#This Row],[CÓDIGO]]&amp;MaestraLP3[[#Headers],[FS00]]</f>
        <v>104538190FS00</v>
      </c>
      <c r="E435" s="38" t="s">
        <v>38</v>
      </c>
      <c r="F435" s="38" t="s">
        <v>39</v>
      </c>
      <c r="G435" s="38" t="s">
        <v>40</v>
      </c>
      <c r="H435" s="38" t="s">
        <v>216</v>
      </c>
      <c r="I435" s="38" t="s">
        <v>647</v>
      </c>
      <c r="J435" s="44" t="s">
        <v>643</v>
      </c>
      <c r="K435" s="45" t="s">
        <v>44</v>
      </c>
      <c r="L435" s="38"/>
      <c r="M435" s="38" t="str">
        <f>VLOOKUP(MaestraLP3[[#This Row],[UMV]],VALIDACIONES!J:L,3,0)</f>
        <v>Display 12 Unidades</v>
      </c>
      <c r="N435" s="38" t="s">
        <v>45</v>
      </c>
      <c r="O435" s="38" t="s">
        <v>46</v>
      </c>
      <c r="P435" s="54">
        <v>18996</v>
      </c>
      <c r="Q435" s="38" t="s">
        <v>47</v>
      </c>
      <c r="R435" s="55">
        <v>33600</v>
      </c>
      <c r="S435" s="56">
        <f>IFERROR((MaestraLP3[[#This Row],[COSTO ]]/MaestraLP3[[#This Row],[COSTO OCT]]-1),0)</f>
        <v>9.4756790903347543E-3</v>
      </c>
      <c r="T435" s="55" t="s">
        <v>48</v>
      </c>
      <c r="U435" s="55"/>
      <c r="V435" s="54">
        <f>+VLOOKUP(MaestraLP3[[#This Row],[-]],'[1]BD MES'!$A:$N,14,0)</f>
        <v>19548</v>
      </c>
      <c r="W435" s="54">
        <v>19176</v>
      </c>
      <c r="X435" s="56">
        <f>+(MaestraLP3[[#This Row],[COSTO ]]-MaestraLP3[[#This Row],[COSTO OCT AL 27-10]])/MaestraLP3[[#This Row],[COSTO OCT AL 27-10]]</f>
        <v>-1.9030079803560467E-2</v>
      </c>
      <c r="Y435" s="57" t="str">
        <f>++IF(Q435="HASTA AGOTAR STOCK","HASTA AGOTAR STOCK",IF(MaestraLP3[[#This Row],[PRECIO OCT]]=0,"NO PARA LP",IF(MaestraLP3[[#This Row],[PRECIO OCT]]=0,"INCORPORACIÓN",IF(AA435=0,"MANTIENE",IF(AA435&lt;0,"BAJA",IF(AA435&gt;0,"ALZA",""))))))</f>
        <v>MANTIENE</v>
      </c>
      <c r="Z435" s="54">
        <v>33600</v>
      </c>
      <c r="AA435" s="40">
        <f>IF(Z435=0,"INDICAR PRECIO VTA",Z435-MaestraLP3[[#This Row],[PRECIO OCT]])</f>
        <v>0</v>
      </c>
      <c r="AB435" s="56">
        <f t="shared" si="6"/>
        <v>0.42928571428571427</v>
      </c>
      <c r="AC435" s="58">
        <f>IFERROR(MaestraLP3[[#This Row],[PRECIO]]*MaestraLP3[[#This Row],[%MG UMV]],0)</f>
        <v>14424</v>
      </c>
      <c r="AD435" s="59">
        <v>2.4</v>
      </c>
      <c r="AE435" s="54">
        <f>IFERROR(MaestraLP3[[#This Row],[MARGEN UNITARIO]]/MaestraLP3[[#This Row],[Peso Neto UMV (KG)]],0)</f>
        <v>6010</v>
      </c>
      <c r="AF435" s="38" t="s">
        <v>50</v>
      </c>
      <c r="AG435" s="38">
        <v>1</v>
      </c>
      <c r="AH435" s="56">
        <v>0.1</v>
      </c>
      <c r="AI435" s="56">
        <v>0.1</v>
      </c>
      <c r="AJ435" s="38"/>
      <c r="AK435" s="38" t="s">
        <v>50</v>
      </c>
    </row>
    <row r="436" spans="1:37" x14ac:dyDescent="0.35">
      <c r="A436" s="38" t="s">
        <v>525</v>
      </c>
      <c r="B436" s="38">
        <v>104538180</v>
      </c>
      <c r="C436" s="38" t="str">
        <f>+MaestraLP3[[#This Row],[CÓDIGO]]&amp;MaestraLP3[[#Headers],[-]]&amp;MaestraLP3[[#This Row],[UMV]]</f>
        <v>104538180-D12</v>
      </c>
      <c r="D436" s="45" t="str">
        <f>+MaestraLP3[[#This Row],[CÓDIGO]]&amp;MaestraLP3[[#Headers],[FS00]]</f>
        <v>104538180FS00</v>
      </c>
      <c r="E436" s="38" t="s">
        <v>38</v>
      </c>
      <c r="F436" s="38" t="s">
        <v>39</v>
      </c>
      <c r="G436" s="38" t="s">
        <v>40</v>
      </c>
      <c r="H436" s="38" t="s">
        <v>216</v>
      </c>
      <c r="I436" s="38" t="s">
        <v>648</v>
      </c>
      <c r="J436" s="44" t="s">
        <v>643</v>
      </c>
      <c r="K436" s="45" t="s">
        <v>44</v>
      </c>
      <c r="L436" s="38"/>
      <c r="M436" s="38" t="str">
        <f>VLOOKUP(MaestraLP3[[#This Row],[UMV]],VALIDACIONES!J:L,3,0)</f>
        <v>Display 12 Unidades</v>
      </c>
      <c r="N436" s="38" t="s">
        <v>45</v>
      </c>
      <c r="O436" s="38" t="s">
        <v>46</v>
      </c>
      <c r="P436" s="54">
        <v>18996</v>
      </c>
      <c r="Q436" s="38" t="s">
        <v>47</v>
      </c>
      <c r="R436" s="55">
        <v>34650</v>
      </c>
      <c r="S436" s="56">
        <f>IFERROR((MaestraLP3[[#This Row],[COSTO ]]/MaestraLP3[[#This Row],[COSTO OCT]]-1),0)</f>
        <v>0</v>
      </c>
      <c r="T436" s="55" t="s">
        <v>48</v>
      </c>
      <c r="U436" s="55"/>
      <c r="V436" s="54">
        <f>+VLOOKUP(MaestraLP3[[#This Row],[-]],'[1]BD MES'!$A:$N,14,0)</f>
        <v>19608</v>
      </c>
      <c r="W436" s="54">
        <v>18996</v>
      </c>
      <c r="X436" s="56">
        <f>+(MaestraLP3[[#This Row],[COSTO ]]-MaestraLP3[[#This Row],[COSTO OCT AL 27-10]])/MaestraLP3[[#This Row],[COSTO OCT AL 27-10]]</f>
        <v>-3.1211750305997554E-2</v>
      </c>
      <c r="Y436" s="57" t="str">
        <f>++IF(Q436="HASTA AGOTAR STOCK","HASTA AGOTAR STOCK",IF(MaestraLP3[[#This Row],[PRECIO OCT]]=0,"NO PARA LP",IF(MaestraLP3[[#This Row],[PRECIO OCT]]=0,"INCORPORACIÓN",IF(AA436=0,"MANTIENE",IF(AA436&lt;0,"BAJA",IF(AA436&gt;0,"ALZA",""))))))</f>
        <v>MANTIENE</v>
      </c>
      <c r="Z436" s="54">
        <v>34650</v>
      </c>
      <c r="AA436" s="40">
        <f>IF(Z436=0,"INDICAR PRECIO VTA",Z436-MaestraLP3[[#This Row],[PRECIO OCT]])</f>
        <v>0</v>
      </c>
      <c r="AB436" s="56">
        <f t="shared" si="6"/>
        <v>0.45177489177489177</v>
      </c>
      <c r="AC436" s="58">
        <f>IFERROR(MaestraLP3[[#This Row],[PRECIO]]*MaestraLP3[[#This Row],[%MG UMV]],0)</f>
        <v>15654</v>
      </c>
      <c r="AD436" s="59">
        <v>2.4</v>
      </c>
      <c r="AE436" s="54">
        <f>IFERROR(MaestraLP3[[#This Row],[MARGEN UNITARIO]]/MaestraLP3[[#This Row],[Peso Neto UMV (KG)]],0)</f>
        <v>6522.5</v>
      </c>
      <c r="AF436" s="38" t="s">
        <v>50</v>
      </c>
      <c r="AG436" s="38">
        <v>1</v>
      </c>
      <c r="AH436" s="56">
        <v>0.1</v>
      </c>
      <c r="AI436" s="56">
        <v>0.1</v>
      </c>
      <c r="AJ436" s="38"/>
      <c r="AK436" s="38" t="s">
        <v>50</v>
      </c>
    </row>
    <row r="437" spans="1:37" x14ac:dyDescent="0.35">
      <c r="A437" s="38" t="s">
        <v>525</v>
      </c>
      <c r="B437" s="38">
        <v>150001720</v>
      </c>
      <c r="C437" s="38" t="str">
        <f>+MaestraLP3[[#This Row],[CÓDIGO]]&amp;MaestraLP3[[#Headers],[-]]&amp;MaestraLP3[[#This Row],[UMV]]</f>
        <v>150001720-D12</v>
      </c>
      <c r="D437" s="45" t="str">
        <f>+MaestraLP3[[#This Row],[CÓDIGO]]&amp;MaestraLP3[[#Headers],[FS00]]</f>
        <v>150001720FS00</v>
      </c>
      <c r="E437" s="38" t="s">
        <v>38</v>
      </c>
      <c r="F437" s="38" t="s">
        <v>39</v>
      </c>
      <c r="G437" s="38" t="s">
        <v>40</v>
      </c>
      <c r="H437" s="38" t="s">
        <v>216</v>
      </c>
      <c r="I437" s="38" t="s">
        <v>649</v>
      </c>
      <c r="J437" s="44" t="s">
        <v>643</v>
      </c>
      <c r="K437" s="45" t="s">
        <v>44</v>
      </c>
      <c r="L437" s="38"/>
      <c r="M437" s="38" t="str">
        <f>VLOOKUP(MaestraLP3[[#This Row],[UMV]],VALIDACIONES!J:L,3,0)</f>
        <v>Display 12 Unidades</v>
      </c>
      <c r="N437" s="38" t="s">
        <v>45</v>
      </c>
      <c r="O437" s="38" t="s">
        <v>46</v>
      </c>
      <c r="P437" s="54">
        <v>18997.199999999997</v>
      </c>
      <c r="Q437" s="38" t="s">
        <v>47</v>
      </c>
      <c r="R437" s="55">
        <v>33600</v>
      </c>
      <c r="S437" s="56">
        <f>IFERROR((MaestraLP3[[#This Row],[COSTO ]]/MaestraLP3[[#This Row],[COSTO OCT]]-1),0)</f>
        <v>0</v>
      </c>
      <c r="T437" s="55" t="s">
        <v>48</v>
      </c>
      <c r="U437" s="55"/>
      <c r="V437" s="54">
        <f>+VLOOKUP(MaestraLP3[[#This Row],[-]],'[1]BD MES'!$A:$N,14,0)</f>
        <v>19486.199999999997</v>
      </c>
      <c r="W437" s="54">
        <v>18997.199999999997</v>
      </c>
      <c r="X437" s="56">
        <f>+(MaestraLP3[[#This Row],[COSTO ]]-MaestraLP3[[#This Row],[COSTO OCT AL 27-10]])/MaestraLP3[[#This Row],[COSTO OCT AL 27-10]]</f>
        <v>-2.5094682390614902E-2</v>
      </c>
      <c r="Y437" s="57" t="str">
        <f>++IF(Q437="HASTA AGOTAR STOCK","HASTA AGOTAR STOCK",IF(MaestraLP3[[#This Row],[PRECIO OCT]]=0,"NO PARA LP",IF(MaestraLP3[[#This Row],[PRECIO OCT]]=0,"INCORPORACIÓN",IF(AA437=0,"MANTIENE",IF(AA437&lt;0,"BAJA",IF(AA437&gt;0,"ALZA",""))))))</f>
        <v>MANTIENE</v>
      </c>
      <c r="Z437" s="54">
        <v>33600</v>
      </c>
      <c r="AA437" s="40">
        <f>IF(Z437=0,"INDICAR PRECIO VTA",Z437-MaestraLP3[[#This Row],[PRECIO OCT]])</f>
        <v>0</v>
      </c>
      <c r="AB437" s="56">
        <f t="shared" si="6"/>
        <v>0.43460714285714297</v>
      </c>
      <c r="AC437" s="58">
        <f>IFERROR(MaestraLP3[[#This Row],[PRECIO]]*MaestraLP3[[#This Row],[%MG UMV]],0)</f>
        <v>14602.800000000003</v>
      </c>
      <c r="AD437" s="59">
        <v>0.14399999999999999</v>
      </c>
      <c r="AE437" s="54">
        <f>IFERROR(MaestraLP3[[#This Row],[MARGEN UNITARIO]]/MaestraLP3[[#This Row],[Peso Neto UMV (KG)]],0)</f>
        <v>101408.33333333336</v>
      </c>
      <c r="AF437" s="38" t="s">
        <v>50</v>
      </c>
      <c r="AG437" s="38">
        <v>1</v>
      </c>
      <c r="AH437" s="56">
        <v>0.1</v>
      </c>
      <c r="AI437" s="56">
        <v>0.1</v>
      </c>
      <c r="AJ437" s="38"/>
      <c r="AK437" s="38" t="s">
        <v>50</v>
      </c>
    </row>
    <row r="438" spans="1:37" x14ac:dyDescent="0.35">
      <c r="A438" s="38" t="s">
        <v>525</v>
      </c>
      <c r="B438" s="38">
        <v>104538160</v>
      </c>
      <c r="C438" s="38" t="str">
        <f>+MaestraLP3[[#This Row],[CÓDIGO]]&amp;MaestraLP3[[#Headers],[-]]&amp;MaestraLP3[[#This Row],[UMV]]</f>
        <v>104538160-D12</v>
      </c>
      <c r="D438" s="45" t="str">
        <f>+MaestraLP3[[#This Row],[CÓDIGO]]&amp;MaestraLP3[[#Headers],[FS00]]</f>
        <v>104538160FS00</v>
      </c>
      <c r="E438" s="38" t="s">
        <v>38</v>
      </c>
      <c r="F438" s="38" t="s">
        <v>39</v>
      </c>
      <c r="G438" s="38" t="s">
        <v>40</v>
      </c>
      <c r="H438" s="38" t="s">
        <v>216</v>
      </c>
      <c r="I438" s="38" t="s">
        <v>650</v>
      </c>
      <c r="J438" s="44" t="s">
        <v>643</v>
      </c>
      <c r="K438" s="45" t="s">
        <v>44</v>
      </c>
      <c r="L438" s="38"/>
      <c r="M438" s="38" t="str">
        <f>VLOOKUP(MaestraLP3[[#This Row],[UMV]],VALIDACIONES!J:L,3,0)</f>
        <v>Display 12 Unidades</v>
      </c>
      <c r="N438" s="38" t="s">
        <v>45</v>
      </c>
      <c r="O438" s="38" t="s">
        <v>46</v>
      </c>
      <c r="P438" s="54">
        <v>18936</v>
      </c>
      <c r="Q438" s="38" t="s">
        <v>47</v>
      </c>
      <c r="R438" s="55">
        <v>33600</v>
      </c>
      <c r="S438" s="56">
        <f>IFERROR((MaestraLP3[[#This Row],[COSTO ]]/MaestraLP3[[#This Row],[COSTO OCT]]-1),0)</f>
        <v>1.3941698352344822E-2</v>
      </c>
      <c r="T438" s="55" t="s">
        <v>48</v>
      </c>
      <c r="U438" s="55"/>
      <c r="V438" s="54">
        <f>+VLOOKUP(MaestraLP3[[#This Row],[-]],'[1]BD MES'!$A:$N,14,0)</f>
        <v>19536</v>
      </c>
      <c r="W438" s="54">
        <v>19200</v>
      </c>
      <c r="X438" s="56">
        <f>+(MaestraLP3[[#This Row],[COSTO ]]-MaestraLP3[[#This Row],[COSTO OCT AL 27-10]])/MaestraLP3[[#This Row],[COSTO OCT AL 27-10]]</f>
        <v>-1.7199017199017199E-2</v>
      </c>
      <c r="Y438" s="57" t="str">
        <f>++IF(Q438="HASTA AGOTAR STOCK","HASTA AGOTAR STOCK",IF(MaestraLP3[[#This Row],[PRECIO OCT]]=0,"NO PARA LP",IF(MaestraLP3[[#This Row],[PRECIO OCT]]=0,"INCORPORACIÓN",IF(AA438=0,"MANTIENE",IF(AA438&lt;0,"BAJA",IF(AA438&gt;0,"ALZA",""))))))</f>
        <v>MANTIENE</v>
      </c>
      <c r="Z438" s="54">
        <v>33600</v>
      </c>
      <c r="AA438" s="40">
        <f>IF(Z438=0,"INDICAR PRECIO VTA",Z438-MaestraLP3[[#This Row],[PRECIO OCT]])</f>
        <v>0</v>
      </c>
      <c r="AB438" s="56">
        <f t="shared" si="6"/>
        <v>0.42857142857142855</v>
      </c>
      <c r="AC438" s="58">
        <f>IFERROR(MaestraLP3[[#This Row],[PRECIO]]*MaestraLP3[[#This Row],[%MG UMV]],0)</f>
        <v>14400</v>
      </c>
      <c r="AD438" s="59">
        <v>2.4</v>
      </c>
      <c r="AE438" s="54">
        <f>IFERROR(MaestraLP3[[#This Row],[MARGEN UNITARIO]]/MaestraLP3[[#This Row],[Peso Neto UMV (KG)]],0)</f>
        <v>6000</v>
      </c>
      <c r="AF438" s="38" t="s">
        <v>50</v>
      </c>
      <c r="AG438" s="38">
        <v>1</v>
      </c>
      <c r="AH438" s="56">
        <v>0.1</v>
      </c>
      <c r="AI438" s="56">
        <v>0.1</v>
      </c>
      <c r="AJ438" s="38"/>
      <c r="AK438" s="38" t="s">
        <v>50</v>
      </c>
    </row>
    <row r="439" spans="1:37" x14ac:dyDescent="0.35">
      <c r="A439" s="38" t="s">
        <v>525</v>
      </c>
      <c r="B439" s="38">
        <v>104543840</v>
      </c>
      <c r="C439" s="38" t="str">
        <f>+MaestraLP3[[#This Row],[CÓDIGO]]&amp;MaestraLP3[[#Headers],[-]]&amp;MaestraLP3[[#This Row],[UMV]]</f>
        <v>104543840-C06</v>
      </c>
      <c r="D439" s="45" t="str">
        <f>+MaestraLP3[[#This Row],[CÓDIGO]]&amp;MaestraLP3[[#Headers],[FS00]]</f>
        <v>104543840FS00</v>
      </c>
      <c r="E439" s="38" t="s">
        <v>38</v>
      </c>
      <c r="F439" s="38" t="s">
        <v>39</v>
      </c>
      <c r="G439" s="38" t="s">
        <v>40</v>
      </c>
      <c r="H439" s="38" t="s">
        <v>216</v>
      </c>
      <c r="I439" s="38" t="s">
        <v>651</v>
      </c>
      <c r="J439" s="44" t="s">
        <v>53</v>
      </c>
      <c r="K439" s="45" t="s">
        <v>44</v>
      </c>
      <c r="L439" s="38"/>
      <c r="M439" s="38" t="str">
        <f>VLOOKUP(MaestraLP3[[#This Row],[UMV]],VALIDACIONES!J:L,3,0)</f>
        <v>Caja 6 Unidades</v>
      </c>
      <c r="N439" s="38" t="s">
        <v>45</v>
      </c>
      <c r="O439" s="38" t="s">
        <v>46</v>
      </c>
      <c r="P439" s="54">
        <v>25140</v>
      </c>
      <c r="Q439" s="38" t="s">
        <v>47</v>
      </c>
      <c r="R439" s="55">
        <v>44100</v>
      </c>
      <c r="S439" s="56">
        <f>IFERROR((MaestraLP3[[#This Row],[COSTO ]]/MaestraLP3[[#This Row],[COSTO OCT]]-1),0)</f>
        <v>5.2028639618138417E-2</v>
      </c>
      <c r="T439" s="55" t="s">
        <v>48</v>
      </c>
      <c r="U439" s="55"/>
      <c r="V439" s="54">
        <f>+VLOOKUP(MaestraLP3[[#This Row],[-]],'[1]BD MES'!$A:$N,14,0)</f>
        <v>26850</v>
      </c>
      <c r="W439" s="54">
        <v>26448</v>
      </c>
      <c r="X439" s="56">
        <f>+(MaestraLP3[[#This Row],[COSTO ]]-MaestraLP3[[#This Row],[COSTO OCT AL 27-10]])/MaestraLP3[[#This Row],[COSTO OCT AL 27-10]]</f>
        <v>-1.4972067039106146E-2</v>
      </c>
      <c r="Y439" s="57" t="str">
        <f>++IF(Q439="HASTA AGOTAR STOCK","HASTA AGOTAR STOCK",IF(MaestraLP3[[#This Row],[PRECIO OCT]]=0,"NO PARA LP",IF(MaestraLP3[[#This Row],[PRECIO OCT]]=0,"INCORPORACIÓN",IF(AA439=0,"MANTIENE",IF(AA439&lt;0,"BAJA",IF(AA439&gt;0,"ALZA",""))))))</f>
        <v>MANTIENE</v>
      </c>
      <c r="Z439" s="54">
        <v>44100</v>
      </c>
      <c r="AA439" s="40">
        <f>IF(Z439=0,"INDICAR PRECIO VTA",Z439-MaestraLP3[[#This Row],[PRECIO OCT]])</f>
        <v>0</v>
      </c>
      <c r="AB439" s="56">
        <f t="shared" si="6"/>
        <v>0.40027210884353742</v>
      </c>
      <c r="AC439" s="58">
        <f>IFERROR(MaestraLP3[[#This Row],[PRECIO]]*MaestraLP3[[#This Row],[%MG UMV]],0)</f>
        <v>17652</v>
      </c>
      <c r="AD439" s="59">
        <v>1.2</v>
      </c>
      <c r="AE439" s="54">
        <f>IFERROR(MaestraLP3[[#This Row],[MARGEN UNITARIO]]/MaestraLP3[[#This Row],[Peso Neto UMV (KG)]],0)</f>
        <v>14710</v>
      </c>
      <c r="AF439" s="38" t="s">
        <v>50</v>
      </c>
      <c r="AG439" s="38">
        <v>1</v>
      </c>
      <c r="AH439" s="56">
        <v>0.1</v>
      </c>
      <c r="AI439" s="56">
        <v>0.1</v>
      </c>
      <c r="AJ439" s="38"/>
      <c r="AK439" s="38" t="s">
        <v>50</v>
      </c>
    </row>
    <row r="440" spans="1:37" x14ac:dyDescent="0.35">
      <c r="A440" s="38" t="s">
        <v>525</v>
      </c>
      <c r="B440" s="38">
        <v>104543810</v>
      </c>
      <c r="C440" s="38" t="str">
        <f>+MaestraLP3[[#This Row],[CÓDIGO]]&amp;MaestraLP3[[#Headers],[-]]&amp;MaestraLP3[[#This Row],[UMV]]</f>
        <v>104543810-C12</v>
      </c>
      <c r="D440" s="45" t="str">
        <f>+MaestraLP3[[#This Row],[CÓDIGO]]&amp;MaestraLP3[[#Headers],[FS00]]</f>
        <v>104543810FS00</v>
      </c>
      <c r="E440" s="38" t="s">
        <v>38</v>
      </c>
      <c r="F440" s="38" t="s">
        <v>39</v>
      </c>
      <c r="G440" s="38" t="s">
        <v>40</v>
      </c>
      <c r="H440" s="38" t="s">
        <v>216</v>
      </c>
      <c r="I440" s="38" t="s">
        <v>652</v>
      </c>
      <c r="J440" s="44" t="s">
        <v>43</v>
      </c>
      <c r="K440" s="45" t="s">
        <v>44</v>
      </c>
      <c r="L440" s="38"/>
      <c r="M440" s="38" t="str">
        <f>VLOOKUP(MaestraLP3[[#This Row],[UMV]],VALIDACIONES!J:L,3,0)</f>
        <v>Caja 12 Unidades</v>
      </c>
      <c r="N440" s="38" t="s">
        <v>45</v>
      </c>
      <c r="O440" s="38" t="s">
        <v>46</v>
      </c>
      <c r="P440" s="54">
        <v>18996</v>
      </c>
      <c r="Q440" s="38" t="s">
        <v>47</v>
      </c>
      <c r="R440" s="55">
        <v>33600</v>
      </c>
      <c r="S440" s="56">
        <f>IFERROR((MaestraLP3[[#This Row],[COSTO ]]/MaestraLP3[[#This Row],[COSTO OCT]]-1),0)</f>
        <v>3.9166140240050495E-2</v>
      </c>
      <c r="T440" s="55" t="s">
        <v>48</v>
      </c>
      <c r="U440" s="55"/>
      <c r="V440" s="54">
        <f>+VLOOKUP(MaestraLP3[[#This Row],[-]],'[1]BD MES'!$A:$N,14,0)</f>
        <v>19764</v>
      </c>
      <c r="W440" s="54">
        <v>19740</v>
      </c>
      <c r="X440" s="56">
        <f>+(MaestraLP3[[#This Row],[COSTO ]]-MaestraLP3[[#This Row],[COSTO OCT AL 27-10]])/MaestraLP3[[#This Row],[COSTO OCT AL 27-10]]</f>
        <v>-1.2143290831815423E-3</v>
      </c>
      <c r="Y440" s="57" t="str">
        <f>++IF(Q440="HASTA AGOTAR STOCK","HASTA AGOTAR STOCK",IF(MaestraLP3[[#This Row],[PRECIO OCT]]=0,"NO PARA LP",IF(MaestraLP3[[#This Row],[PRECIO OCT]]=0,"INCORPORACIÓN",IF(AA440=0,"MANTIENE",IF(AA440&lt;0,"BAJA",IF(AA440&gt;0,"ALZA",""))))))</f>
        <v>MANTIENE</v>
      </c>
      <c r="Z440" s="54">
        <v>33600</v>
      </c>
      <c r="AA440" s="40">
        <f>IF(Z440=0,"INDICAR PRECIO VTA",Z440-MaestraLP3[[#This Row],[PRECIO OCT]])</f>
        <v>0</v>
      </c>
      <c r="AB440" s="56">
        <f t="shared" si="6"/>
        <v>0.41249999999999998</v>
      </c>
      <c r="AC440" s="58">
        <f>IFERROR(MaestraLP3[[#This Row],[PRECIO]]*MaestraLP3[[#This Row],[%MG UMV]],0)</f>
        <v>13860</v>
      </c>
      <c r="AD440" s="59">
        <v>1.8</v>
      </c>
      <c r="AE440" s="54">
        <f>IFERROR(MaestraLP3[[#This Row],[MARGEN UNITARIO]]/MaestraLP3[[#This Row],[Peso Neto UMV (KG)]],0)</f>
        <v>7700</v>
      </c>
      <c r="AF440" s="38" t="s">
        <v>50</v>
      </c>
      <c r="AG440" s="38">
        <v>1</v>
      </c>
      <c r="AH440" s="56">
        <v>0.1</v>
      </c>
      <c r="AI440" s="56">
        <v>0.1</v>
      </c>
      <c r="AJ440" s="38"/>
      <c r="AK440" s="38" t="s">
        <v>50</v>
      </c>
    </row>
    <row r="441" spans="1:37" x14ac:dyDescent="0.35">
      <c r="A441" s="38" t="s">
        <v>525</v>
      </c>
      <c r="B441" s="38">
        <v>104543820</v>
      </c>
      <c r="C441" s="38" t="str">
        <f>+MaestraLP3[[#This Row],[CÓDIGO]]&amp;MaestraLP3[[#Headers],[-]]&amp;MaestraLP3[[#This Row],[UMV]]</f>
        <v>104543820-C10</v>
      </c>
      <c r="D441" s="45" t="str">
        <f>+MaestraLP3[[#This Row],[CÓDIGO]]&amp;MaestraLP3[[#Headers],[FS00]]</f>
        <v>104543820FS00</v>
      </c>
      <c r="E441" s="38" t="s">
        <v>38</v>
      </c>
      <c r="F441" s="38" t="s">
        <v>39</v>
      </c>
      <c r="G441" s="38" t="s">
        <v>40</v>
      </c>
      <c r="H441" s="38" t="s">
        <v>216</v>
      </c>
      <c r="I441" s="38" t="s">
        <v>653</v>
      </c>
      <c r="J441" s="44" t="s">
        <v>61</v>
      </c>
      <c r="K441" s="45" t="s">
        <v>44</v>
      </c>
      <c r="L441" s="38"/>
      <c r="M441" s="38" t="str">
        <f>VLOOKUP(MaestraLP3[[#This Row],[UMV]],VALIDACIONES!J:L,3,0)</f>
        <v>Caja 10 Unidades</v>
      </c>
      <c r="N441" s="38" t="s">
        <v>45</v>
      </c>
      <c r="O441" s="38" t="s">
        <v>46</v>
      </c>
      <c r="P441" s="54">
        <v>48900</v>
      </c>
      <c r="Q441" s="38" t="s">
        <v>47</v>
      </c>
      <c r="R441" s="55">
        <v>85050</v>
      </c>
      <c r="S441" s="56">
        <f>IFERROR((MaestraLP3[[#This Row],[COSTO ]]/MaestraLP3[[#This Row],[COSTO OCT]]-1),0)</f>
        <v>0</v>
      </c>
      <c r="T441" s="55" t="s">
        <v>48</v>
      </c>
      <c r="U441" s="55"/>
      <c r="V441" s="54">
        <f>+VLOOKUP(MaestraLP3[[#This Row],[-]],'[1]BD MES'!$A:$N,14,0)</f>
        <v>49940</v>
      </c>
      <c r="W441" s="54">
        <v>48900</v>
      </c>
      <c r="X441" s="56">
        <f>+(MaestraLP3[[#This Row],[COSTO ]]-MaestraLP3[[#This Row],[COSTO OCT AL 27-10]])/MaestraLP3[[#This Row],[COSTO OCT AL 27-10]]</f>
        <v>-2.0824989987985584E-2</v>
      </c>
      <c r="Y441" s="57" t="str">
        <f>++IF(Q441="HASTA AGOTAR STOCK","HASTA AGOTAR STOCK",IF(MaestraLP3[[#This Row],[PRECIO OCT]]=0,"NO PARA LP",IF(MaestraLP3[[#This Row],[PRECIO OCT]]=0,"INCORPORACIÓN",IF(AA441=0,"MANTIENE",IF(AA441&lt;0,"BAJA",IF(AA441&gt;0,"ALZA",""))))))</f>
        <v>MANTIENE</v>
      </c>
      <c r="Z441" s="54">
        <v>85050</v>
      </c>
      <c r="AA441" s="40">
        <f>IF(Z441=0,"INDICAR PRECIO VTA",Z441-MaestraLP3[[#This Row],[PRECIO OCT]])</f>
        <v>0</v>
      </c>
      <c r="AB441" s="56">
        <f t="shared" si="6"/>
        <v>0.42504409171075835</v>
      </c>
      <c r="AC441" s="58">
        <f>IFERROR(MaestraLP3[[#This Row],[PRECIO]]*MaestraLP3[[#This Row],[%MG UMV]],0)</f>
        <v>36150</v>
      </c>
      <c r="AD441" s="59">
        <v>1.5</v>
      </c>
      <c r="AE441" s="54">
        <f>IFERROR(MaestraLP3[[#This Row],[MARGEN UNITARIO]]/MaestraLP3[[#This Row],[Peso Neto UMV (KG)]],0)</f>
        <v>24100</v>
      </c>
      <c r="AF441" s="38" t="s">
        <v>50</v>
      </c>
      <c r="AG441" s="38">
        <v>1</v>
      </c>
      <c r="AH441" s="56">
        <v>0.1</v>
      </c>
      <c r="AI441" s="56">
        <v>0.1</v>
      </c>
      <c r="AJ441" s="38"/>
      <c r="AK441" s="38" t="s">
        <v>50</v>
      </c>
    </row>
    <row r="442" spans="1:37" x14ac:dyDescent="0.35">
      <c r="A442" s="38" t="s">
        <v>525</v>
      </c>
      <c r="B442" s="38">
        <v>104543790</v>
      </c>
      <c r="C442" s="38" t="str">
        <f>+MaestraLP3[[#This Row],[CÓDIGO]]&amp;MaestraLP3[[#Headers],[-]]&amp;MaestraLP3[[#This Row],[UMV]]</f>
        <v>104543790-C12</v>
      </c>
      <c r="D442" s="45" t="str">
        <f>+MaestraLP3[[#This Row],[CÓDIGO]]&amp;MaestraLP3[[#Headers],[FS00]]</f>
        <v>104543790FS00</v>
      </c>
      <c r="E442" s="38" t="s">
        <v>38</v>
      </c>
      <c r="F442" s="38" t="s">
        <v>39</v>
      </c>
      <c r="G442" s="38" t="s">
        <v>40</v>
      </c>
      <c r="H442" s="38" t="s">
        <v>216</v>
      </c>
      <c r="I442" s="38" t="s">
        <v>654</v>
      </c>
      <c r="J442" s="44" t="s">
        <v>43</v>
      </c>
      <c r="K442" s="45" t="s">
        <v>44</v>
      </c>
      <c r="L442" s="38"/>
      <c r="M442" s="38" t="str">
        <f>VLOOKUP(MaestraLP3[[#This Row],[UMV]],VALIDACIONES!J:L,3,0)</f>
        <v>Caja 12 Unidades</v>
      </c>
      <c r="N442" s="38" t="s">
        <v>45</v>
      </c>
      <c r="O442" s="38" t="s">
        <v>46</v>
      </c>
      <c r="P442" s="54">
        <v>18996</v>
      </c>
      <c r="Q442" s="38" t="s">
        <v>47</v>
      </c>
      <c r="R442" s="55">
        <v>33600</v>
      </c>
      <c r="S442" s="56">
        <f>IFERROR((MaestraLP3[[#This Row],[COSTO ]]/MaestraLP3[[#This Row],[COSTO OCT]]-1),0)</f>
        <v>1.2634238787113006E-2</v>
      </c>
      <c r="T442" s="55" t="s">
        <v>48</v>
      </c>
      <c r="U442" s="55"/>
      <c r="V442" s="54">
        <f>+VLOOKUP(MaestraLP3[[#This Row],[-]],'[1]BD MES'!$A:$N,14,0)</f>
        <v>19596</v>
      </c>
      <c r="W442" s="54">
        <v>19236</v>
      </c>
      <c r="X442" s="56">
        <f>+(MaestraLP3[[#This Row],[COSTO ]]-MaestraLP3[[#This Row],[COSTO OCT AL 27-10]])/MaestraLP3[[#This Row],[COSTO OCT AL 27-10]]</f>
        <v>-1.8371096142069811E-2</v>
      </c>
      <c r="Y442" s="57" t="str">
        <f>++IF(Q442="HASTA AGOTAR STOCK","HASTA AGOTAR STOCK",IF(MaestraLP3[[#This Row],[PRECIO OCT]]=0,"NO PARA LP",IF(MaestraLP3[[#This Row],[PRECIO OCT]]=0,"INCORPORACIÓN",IF(AA442=0,"MANTIENE",IF(AA442&lt;0,"BAJA",IF(AA442&gt;0,"ALZA",""))))))</f>
        <v>MANTIENE</v>
      </c>
      <c r="Z442" s="54">
        <v>33600</v>
      </c>
      <c r="AA442" s="40">
        <f>IF(Z442=0,"INDICAR PRECIO VTA",Z442-MaestraLP3[[#This Row],[PRECIO OCT]])</f>
        <v>0</v>
      </c>
      <c r="AB442" s="56">
        <f t="shared" si="6"/>
        <v>0.42749999999999999</v>
      </c>
      <c r="AC442" s="58">
        <f>IFERROR(MaestraLP3[[#This Row],[PRECIO]]*MaestraLP3[[#This Row],[%MG UMV]],0)</f>
        <v>14364</v>
      </c>
      <c r="AD442" s="59">
        <v>1.8</v>
      </c>
      <c r="AE442" s="54">
        <f>IFERROR(MaestraLP3[[#This Row],[MARGEN UNITARIO]]/MaestraLP3[[#This Row],[Peso Neto UMV (KG)]],0)</f>
        <v>7980</v>
      </c>
      <c r="AF442" s="38" t="s">
        <v>50</v>
      </c>
      <c r="AG442" s="38">
        <v>1</v>
      </c>
      <c r="AH442" s="56">
        <v>0.1</v>
      </c>
      <c r="AI442" s="56">
        <v>0.1</v>
      </c>
      <c r="AJ442" s="38"/>
      <c r="AK442" s="38" t="s">
        <v>50</v>
      </c>
    </row>
    <row r="443" spans="1:37" x14ac:dyDescent="0.35">
      <c r="A443" s="38" t="s">
        <v>525</v>
      </c>
      <c r="B443" s="38">
        <v>104543800</v>
      </c>
      <c r="C443" s="38" t="str">
        <f>+MaestraLP3[[#This Row],[CÓDIGO]]&amp;MaestraLP3[[#Headers],[-]]&amp;MaestraLP3[[#This Row],[UMV]]</f>
        <v>104543800-C10</v>
      </c>
      <c r="D443" s="45" t="str">
        <f>+MaestraLP3[[#This Row],[CÓDIGO]]&amp;MaestraLP3[[#Headers],[FS00]]</f>
        <v>104543800FS00</v>
      </c>
      <c r="E443" s="38" t="s">
        <v>38</v>
      </c>
      <c r="F443" s="38" t="s">
        <v>39</v>
      </c>
      <c r="G443" s="38" t="s">
        <v>40</v>
      </c>
      <c r="H443" s="38" t="s">
        <v>216</v>
      </c>
      <c r="I443" s="38" t="s">
        <v>655</v>
      </c>
      <c r="J443" s="44" t="s">
        <v>61</v>
      </c>
      <c r="K443" s="45" t="s">
        <v>44</v>
      </c>
      <c r="L443" s="38"/>
      <c r="M443" s="38" t="str">
        <f>VLOOKUP(MaestraLP3[[#This Row],[UMV]],VALIDACIONES!J:L,3,0)</f>
        <v>Caja 10 Unidades</v>
      </c>
      <c r="N443" s="38" t="s">
        <v>45</v>
      </c>
      <c r="O443" s="38" t="s">
        <v>46</v>
      </c>
      <c r="P443" s="54">
        <v>48900</v>
      </c>
      <c r="Q443" s="38" t="s">
        <v>47</v>
      </c>
      <c r="R443" s="55">
        <v>85050</v>
      </c>
      <c r="S443" s="56">
        <f>IFERROR((MaestraLP3[[#This Row],[COSTO ]]/MaestraLP3[[#This Row],[COSTO OCT]]-1),0)</f>
        <v>0</v>
      </c>
      <c r="T443" s="55" t="s">
        <v>48</v>
      </c>
      <c r="U443" s="55"/>
      <c r="V443" s="54">
        <f>+VLOOKUP(MaestraLP3[[#This Row],[-]],'[1]BD MES'!$A:$N,14,0)</f>
        <v>51150</v>
      </c>
      <c r="W443" s="54">
        <v>48900</v>
      </c>
      <c r="X443" s="56">
        <f>+(MaestraLP3[[#This Row],[COSTO ]]-MaestraLP3[[#This Row],[COSTO OCT AL 27-10]])/MaestraLP3[[#This Row],[COSTO OCT AL 27-10]]</f>
        <v>-4.398826979472141E-2</v>
      </c>
      <c r="Y443" s="57" t="str">
        <f>++IF(Q443="HASTA AGOTAR STOCK","HASTA AGOTAR STOCK",IF(MaestraLP3[[#This Row],[PRECIO OCT]]=0,"NO PARA LP",IF(MaestraLP3[[#This Row],[PRECIO OCT]]=0,"INCORPORACIÓN",IF(AA443=0,"MANTIENE",IF(AA443&lt;0,"BAJA",IF(AA443&gt;0,"ALZA",""))))))</f>
        <v>MANTIENE</v>
      </c>
      <c r="Z443" s="54">
        <v>85050</v>
      </c>
      <c r="AA443" s="40">
        <f>IF(Z443=0,"INDICAR PRECIO VTA",Z443-MaestraLP3[[#This Row],[PRECIO OCT]])</f>
        <v>0</v>
      </c>
      <c r="AB443" s="56">
        <f t="shared" si="6"/>
        <v>0.42504409171075835</v>
      </c>
      <c r="AC443" s="58">
        <f>IFERROR(MaestraLP3[[#This Row],[PRECIO]]*MaestraLP3[[#This Row],[%MG UMV]],0)</f>
        <v>36150</v>
      </c>
      <c r="AD443" s="59">
        <v>1</v>
      </c>
      <c r="AE443" s="54">
        <f>IFERROR(MaestraLP3[[#This Row],[MARGEN UNITARIO]]/MaestraLP3[[#This Row],[Peso Neto UMV (KG)]],0)</f>
        <v>36150</v>
      </c>
      <c r="AF443" s="38" t="s">
        <v>50</v>
      </c>
      <c r="AG443" s="38">
        <v>1</v>
      </c>
      <c r="AH443" s="56">
        <v>0.1</v>
      </c>
      <c r="AI443" s="56">
        <v>0.1</v>
      </c>
      <c r="AJ443" s="38"/>
      <c r="AK443" s="38" t="s">
        <v>50</v>
      </c>
    </row>
    <row r="444" spans="1:37" x14ac:dyDescent="0.35">
      <c r="A444" s="38" t="s">
        <v>525</v>
      </c>
      <c r="B444" s="38">
        <v>104545370</v>
      </c>
      <c r="C444" s="38" t="str">
        <f>+MaestraLP3[[#This Row],[CÓDIGO]]&amp;MaestraLP3[[#Headers],[-]]&amp;MaestraLP3[[#This Row],[UMV]]</f>
        <v>104545370-C10</v>
      </c>
      <c r="D444" s="45" t="str">
        <f>+MaestraLP3[[#This Row],[CÓDIGO]]&amp;MaestraLP3[[#Headers],[FS00]]</f>
        <v>104545370FS00</v>
      </c>
      <c r="E444" s="38" t="s">
        <v>38</v>
      </c>
      <c r="F444" s="38" t="s">
        <v>39</v>
      </c>
      <c r="G444" s="38" t="s">
        <v>40</v>
      </c>
      <c r="H444" s="38" t="s">
        <v>216</v>
      </c>
      <c r="I444" s="38" t="s">
        <v>656</v>
      </c>
      <c r="J444" s="44" t="s">
        <v>61</v>
      </c>
      <c r="K444" s="45" t="s">
        <v>44</v>
      </c>
      <c r="L444" s="38"/>
      <c r="M444" s="38" t="str">
        <f>VLOOKUP(MaestraLP3[[#This Row],[UMV]],VALIDACIONES!J:L,3,0)</f>
        <v>Caja 10 Unidades</v>
      </c>
      <c r="N444" s="38" t="s">
        <v>45</v>
      </c>
      <c r="O444" s="38" t="s">
        <v>46</v>
      </c>
      <c r="P444" s="54">
        <v>47140</v>
      </c>
      <c r="Q444" s="38" t="s">
        <v>47</v>
      </c>
      <c r="R444" s="55">
        <v>78120</v>
      </c>
      <c r="S444" s="56">
        <f>IFERROR((MaestraLP3[[#This Row],[COSTO ]]/MaestraLP3[[#This Row],[COSTO OCT]]-1),0)</f>
        <v>0</v>
      </c>
      <c r="T444" s="55" t="s">
        <v>48</v>
      </c>
      <c r="U444" s="55"/>
      <c r="V444" s="54">
        <f>+VLOOKUP(MaestraLP3[[#This Row],[-]],'[1]BD MES'!$A:$N,14,0)</f>
        <v>47140</v>
      </c>
      <c r="W444" s="54">
        <v>47140</v>
      </c>
      <c r="X444" s="56">
        <f>+(MaestraLP3[[#This Row],[COSTO ]]-MaestraLP3[[#This Row],[COSTO OCT AL 27-10]])/MaestraLP3[[#This Row],[COSTO OCT AL 27-10]]</f>
        <v>0</v>
      </c>
      <c r="Y444" s="57" t="str">
        <f>++IF(Q444="HASTA AGOTAR STOCK","HASTA AGOTAR STOCK",IF(MaestraLP3[[#This Row],[PRECIO OCT]]=0,"NO PARA LP",IF(MaestraLP3[[#This Row],[PRECIO OCT]]=0,"INCORPORACIÓN",IF(AA444=0,"MANTIENE",IF(AA444&lt;0,"BAJA",IF(AA444&gt;0,"ALZA",""))))))</f>
        <v>MANTIENE</v>
      </c>
      <c r="Z444" s="54">
        <v>78120</v>
      </c>
      <c r="AA444" s="40">
        <f>IF(Z444=0,"INDICAR PRECIO VTA",Z444-MaestraLP3[[#This Row],[PRECIO OCT]])</f>
        <v>0</v>
      </c>
      <c r="AB444" s="56">
        <f t="shared" si="6"/>
        <v>0.39656938044034817</v>
      </c>
      <c r="AC444" s="58">
        <f>IFERROR(MaestraLP3[[#This Row],[PRECIO]]*MaestraLP3[[#This Row],[%MG UMV]],0)</f>
        <v>30980</v>
      </c>
      <c r="AD444" s="59">
        <v>3.3</v>
      </c>
      <c r="AE444" s="54">
        <f>IFERROR(MaestraLP3[[#This Row],[MARGEN UNITARIO]]/MaestraLP3[[#This Row],[Peso Neto UMV (KG)]],0)</f>
        <v>9387.878787878788</v>
      </c>
      <c r="AF444" s="38" t="s">
        <v>50</v>
      </c>
      <c r="AG444" s="38">
        <v>1</v>
      </c>
      <c r="AH444" s="56">
        <v>0.1</v>
      </c>
      <c r="AI444" s="56">
        <v>0.1</v>
      </c>
      <c r="AJ444" s="38"/>
      <c r="AK444" s="38" t="s">
        <v>50</v>
      </c>
    </row>
    <row r="445" spans="1:37" x14ac:dyDescent="0.35">
      <c r="A445" s="38" t="s">
        <v>525</v>
      </c>
      <c r="B445" s="38">
        <v>104538170</v>
      </c>
      <c r="C445" s="38" t="str">
        <f>+MaestraLP3[[#This Row],[CÓDIGO]]&amp;MaestraLP3[[#Headers],[-]]&amp;MaestraLP3[[#This Row],[UMV]]</f>
        <v>104538170-D12</v>
      </c>
      <c r="D445" s="45" t="str">
        <f>+MaestraLP3[[#This Row],[CÓDIGO]]&amp;MaestraLP3[[#Headers],[FS00]]</f>
        <v>104538170FS00</v>
      </c>
      <c r="E445" s="38" t="s">
        <v>38</v>
      </c>
      <c r="F445" s="38" t="s">
        <v>39</v>
      </c>
      <c r="G445" s="38" t="s">
        <v>40</v>
      </c>
      <c r="H445" s="38" t="s">
        <v>216</v>
      </c>
      <c r="I445" s="38" t="s">
        <v>657</v>
      </c>
      <c r="J445" s="44" t="s">
        <v>643</v>
      </c>
      <c r="K445" s="45" t="s">
        <v>44</v>
      </c>
      <c r="L445" s="45" t="s">
        <v>44</v>
      </c>
      <c r="M445" s="38" t="str">
        <f>VLOOKUP(MaestraLP3[[#This Row],[UMV]],VALIDACIONES!J:L,3,0)</f>
        <v>Display 12 Unidades</v>
      </c>
      <c r="N445" s="38" t="s">
        <v>45</v>
      </c>
      <c r="O445" s="38" t="s">
        <v>46</v>
      </c>
      <c r="P445" s="54">
        <v>18996</v>
      </c>
      <c r="Q445" s="38" t="s">
        <v>47</v>
      </c>
      <c r="R445" s="55">
        <v>34650</v>
      </c>
      <c r="S445" s="56">
        <f>IFERROR((MaestraLP3[[#This Row],[COSTO ]]/MaestraLP3[[#This Row],[COSTO OCT]]-1),0)</f>
        <v>1.9583070120025248E-2</v>
      </c>
      <c r="T445" s="55" t="s">
        <v>48</v>
      </c>
      <c r="U445" s="55"/>
      <c r="V445" s="54">
        <f>+VLOOKUP(MaestraLP3[[#This Row],[-]],'[1]BD MES'!$A:$N,14,0)</f>
        <v>19608</v>
      </c>
      <c r="W445" s="54">
        <v>19368</v>
      </c>
      <c r="X445" s="56">
        <f>+(MaestraLP3[[#This Row],[COSTO ]]-MaestraLP3[[#This Row],[COSTO OCT AL 27-10]])/MaestraLP3[[#This Row],[COSTO OCT AL 27-10]]</f>
        <v>-1.2239902080783354E-2</v>
      </c>
      <c r="Y445" s="57" t="str">
        <f>++IF(Q445="HASTA AGOTAR STOCK","HASTA AGOTAR STOCK",IF(MaestraLP3[[#This Row],[PRECIO OCT]]=0,"NO PARA LP",IF(MaestraLP3[[#This Row],[PRECIO OCT]]=0,"INCORPORACIÓN",IF(AA445=0,"MANTIENE",IF(AA445&lt;0,"BAJA",IF(AA445&gt;0,"ALZA",""))))))</f>
        <v>MANTIENE</v>
      </c>
      <c r="Z445" s="54">
        <v>34650</v>
      </c>
      <c r="AA445" s="40">
        <f>IF(Z445=0,"INDICAR PRECIO VTA",Z445-MaestraLP3[[#This Row],[PRECIO OCT]])</f>
        <v>0</v>
      </c>
      <c r="AB445" s="56">
        <f t="shared" si="6"/>
        <v>0.44103896103896106</v>
      </c>
      <c r="AC445" s="58">
        <f>IFERROR(MaestraLP3[[#This Row],[PRECIO]]*MaestraLP3[[#This Row],[%MG UMV]],0)</f>
        <v>15282</v>
      </c>
      <c r="AD445" s="59">
        <v>2.4</v>
      </c>
      <c r="AE445" s="54">
        <f>IFERROR(MaestraLP3[[#This Row],[MARGEN UNITARIO]]/MaestraLP3[[#This Row],[Peso Neto UMV (KG)]],0)</f>
        <v>6367.5</v>
      </c>
      <c r="AF445" s="38" t="s">
        <v>49</v>
      </c>
      <c r="AG445" s="38" t="s">
        <v>184</v>
      </c>
      <c r="AH445" s="56">
        <v>0.1</v>
      </c>
      <c r="AI445" s="56">
        <v>0.1</v>
      </c>
      <c r="AJ445" s="38"/>
      <c r="AK445" s="38" t="s">
        <v>50</v>
      </c>
    </row>
    <row r="446" spans="1:37" x14ac:dyDescent="0.35">
      <c r="A446" s="38" t="s">
        <v>525</v>
      </c>
      <c r="B446" s="38">
        <v>104543710</v>
      </c>
      <c r="C446" s="38" t="str">
        <f>+MaestraLP3[[#This Row],[CÓDIGO]]&amp;MaestraLP3[[#Headers],[-]]&amp;MaestraLP3[[#This Row],[UMV]]</f>
        <v>104543710-UN</v>
      </c>
      <c r="D446" s="45" t="str">
        <f>+MaestraLP3[[#This Row],[CÓDIGO]]&amp;MaestraLP3[[#Headers],[FS00]]</f>
        <v>104543710FS00</v>
      </c>
      <c r="E446" s="38" t="s">
        <v>38</v>
      </c>
      <c r="F446" s="38" t="s">
        <v>39</v>
      </c>
      <c r="G446" s="38" t="s">
        <v>40</v>
      </c>
      <c r="H446" s="38" t="s">
        <v>216</v>
      </c>
      <c r="I446" s="38" t="s">
        <v>658</v>
      </c>
      <c r="J446" s="44" t="s">
        <v>44</v>
      </c>
      <c r="K446" s="45" t="s">
        <v>44</v>
      </c>
      <c r="L446" s="38"/>
      <c r="M446" s="38" t="str">
        <f>VLOOKUP(MaestraLP3[[#This Row],[UMV]],VALIDACIONES!J:L,3,0)</f>
        <v>Unidad</v>
      </c>
      <c r="N446" s="38" t="s">
        <v>45</v>
      </c>
      <c r="O446" s="38" t="s">
        <v>46</v>
      </c>
      <c r="P446" s="54">
        <v>1765</v>
      </c>
      <c r="Q446" s="38" t="s">
        <v>73</v>
      </c>
      <c r="R446" s="55">
        <v>0</v>
      </c>
      <c r="S446" s="56">
        <f>IFERROR((MaestraLP3[[#This Row],[COSTO ]]/MaestraLP3[[#This Row],[COSTO OCT]]-1),0)</f>
        <v>0</v>
      </c>
      <c r="T446" s="55" t="s">
        <v>74</v>
      </c>
      <c r="U446" s="55"/>
      <c r="V446" s="54">
        <f>+VLOOKUP(MaestraLP3[[#This Row],[-]],'[1]BD MES'!$A:$N,14,0)</f>
        <v>1765</v>
      </c>
      <c r="W446" s="54">
        <v>1765</v>
      </c>
      <c r="X446" s="56">
        <f>+(MaestraLP3[[#This Row],[COSTO ]]-MaestraLP3[[#This Row],[COSTO OCT AL 27-10]])/MaestraLP3[[#This Row],[COSTO OCT AL 27-10]]</f>
        <v>0</v>
      </c>
      <c r="Y446" s="57" t="str">
        <f>++IF(Q446="HASTA AGOTAR STOCK","HASTA AGOTAR STOCK",IF(MaestraLP3[[#This Row],[PRECIO OCT]]=0,"NO PARA LP",IF(MaestraLP3[[#This Row],[PRECIO OCT]]=0,"INCORPORACIÓN",IF(AA446=0,"MANTIENE",IF(AA446&lt;0,"BAJA",IF(AA446&gt;0,"ALZA",""))))))</f>
        <v>NO PARA LP</v>
      </c>
      <c r="Z446" s="54">
        <v>0</v>
      </c>
      <c r="AA446" s="40" t="str">
        <f>IF(Z446=0,"INDICAR PRECIO VTA",Z446-MaestraLP3[[#This Row],[PRECIO OCT]])</f>
        <v>INDICAR PRECIO VTA</v>
      </c>
      <c r="AB446" s="56" t="str">
        <f t="shared" si="6"/>
        <v>-</v>
      </c>
      <c r="AC446" s="58">
        <f>IFERROR(MaestraLP3[[#This Row],[PRECIO]]*MaestraLP3[[#This Row],[%MG UMV]],0)</f>
        <v>0</v>
      </c>
      <c r="AD446" s="59">
        <v>0.5</v>
      </c>
      <c r="AE446" s="54">
        <f>IFERROR(MaestraLP3[[#This Row],[MARGEN UNITARIO]]/MaestraLP3[[#This Row],[Peso Neto UMV (KG)]],0)</f>
        <v>0</v>
      </c>
      <c r="AF446" s="38" t="s">
        <v>49</v>
      </c>
      <c r="AG446" s="38">
        <v>1</v>
      </c>
      <c r="AH446" s="56">
        <v>0</v>
      </c>
      <c r="AI446" s="56">
        <v>0</v>
      </c>
      <c r="AJ446" s="38"/>
      <c r="AK446" s="38" t="s">
        <v>49</v>
      </c>
    </row>
    <row r="447" spans="1:37" x14ac:dyDescent="0.35">
      <c r="A447" s="38" t="s">
        <v>525</v>
      </c>
      <c r="B447" s="38">
        <v>104545200</v>
      </c>
      <c r="C447" s="38" t="str">
        <f>+MaestraLP3[[#This Row],[CÓDIGO]]&amp;MaestraLP3[[#Headers],[-]]&amp;MaestraLP3[[#This Row],[UMV]]</f>
        <v>104545200-UN</v>
      </c>
      <c r="D447" s="45" t="str">
        <f>+MaestraLP3[[#This Row],[CÓDIGO]]&amp;MaestraLP3[[#Headers],[FS00]]</f>
        <v>104545200FS00</v>
      </c>
      <c r="E447" s="38" t="s">
        <v>38</v>
      </c>
      <c r="F447" s="38" t="s">
        <v>39</v>
      </c>
      <c r="G447" s="38" t="s">
        <v>220</v>
      </c>
      <c r="H447" s="38" t="s">
        <v>192</v>
      </c>
      <c r="I447" s="38" t="s">
        <v>659</v>
      </c>
      <c r="J447" s="44" t="s">
        <v>44</v>
      </c>
      <c r="K447" s="45" t="s">
        <v>44</v>
      </c>
      <c r="L447" s="38"/>
      <c r="M447" s="38" t="str">
        <f>VLOOKUP(MaestraLP3[[#This Row],[UMV]],VALIDACIONES!J:L,3,0)</f>
        <v>Unidad</v>
      </c>
      <c r="N447" s="38" t="s">
        <v>45</v>
      </c>
      <c r="O447" s="38" t="s">
        <v>46</v>
      </c>
      <c r="P447" s="54">
        <v>350000</v>
      </c>
      <c r="Q447" s="38" t="s">
        <v>58</v>
      </c>
      <c r="R447" s="55">
        <v>521500</v>
      </c>
      <c r="S447" s="56">
        <f>IFERROR((MaestraLP3[[#This Row],[COSTO ]]/MaestraLP3[[#This Row],[COSTO OCT]]-1),0)</f>
        <v>0</v>
      </c>
      <c r="T447" s="55" t="s">
        <v>172</v>
      </c>
      <c r="U447" s="55"/>
      <c r="V447" s="54">
        <f>+VLOOKUP(MaestraLP3[[#This Row],[-]],'[1]BD MES'!$A:$N,14,0)</f>
        <v>350000</v>
      </c>
      <c r="W447" s="54">
        <v>350000</v>
      </c>
      <c r="X447" s="56">
        <f>+(MaestraLP3[[#This Row],[COSTO ]]-MaestraLP3[[#This Row],[COSTO OCT AL 27-10]])/MaestraLP3[[#This Row],[COSTO OCT AL 27-10]]</f>
        <v>0</v>
      </c>
      <c r="Y447" s="57" t="str">
        <f>++IF(Q447="HASTA AGOTAR STOCK","HASTA AGOTAR STOCK",IF(MaestraLP3[[#This Row],[PRECIO OCT]]=0,"NO PARA LP",IF(MaestraLP3[[#This Row],[PRECIO OCT]]=0,"INCORPORACIÓN",IF(AA447=0,"MANTIENE",IF(AA447&lt;0,"BAJA",IF(AA447&gt;0,"ALZA",""))))))</f>
        <v>MANTIENE</v>
      </c>
      <c r="Z447" s="54">
        <v>521500</v>
      </c>
      <c r="AA447" s="40">
        <f>IF(Z447=0,"INDICAR PRECIO VTA",Z447-MaestraLP3[[#This Row],[PRECIO OCT]])</f>
        <v>0</v>
      </c>
      <c r="AB447" s="56">
        <f t="shared" si="6"/>
        <v>0.32885906040268459</v>
      </c>
      <c r="AC447" s="58">
        <f>IFERROR(MaestraLP3[[#This Row],[PRECIO]]*MaestraLP3[[#This Row],[%MG UMV]],0)</f>
        <v>171500</v>
      </c>
      <c r="AD447" s="59">
        <v>18.5</v>
      </c>
      <c r="AE447" s="54">
        <f>IFERROR(MaestraLP3[[#This Row],[MARGEN UNITARIO]]/MaestraLP3[[#This Row],[Peso Neto UMV (KG)]],0)</f>
        <v>9270.27027027027</v>
      </c>
      <c r="AF447" s="38" t="s">
        <v>49</v>
      </c>
      <c r="AG447" s="38">
        <v>1</v>
      </c>
      <c r="AH447" s="56">
        <v>0</v>
      </c>
      <c r="AI447" s="56">
        <v>0</v>
      </c>
      <c r="AJ447" s="38" t="s">
        <v>50</v>
      </c>
      <c r="AK447" s="38" t="s">
        <v>49</v>
      </c>
    </row>
    <row r="448" spans="1:37" x14ac:dyDescent="0.35">
      <c r="A448" s="38" t="s">
        <v>525</v>
      </c>
      <c r="B448" s="38">
        <v>40002147</v>
      </c>
      <c r="C448" s="38" t="str">
        <f>+MaestraLP3[[#This Row],[CÓDIGO]]&amp;MaestraLP3[[#Headers],[-]]&amp;MaestraLP3[[#This Row],[UMV]]</f>
        <v>40002147-UN</v>
      </c>
      <c r="D448" s="45" t="str">
        <f>+MaestraLP3[[#This Row],[CÓDIGO]]&amp;MaestraLP3[[#Headers],[FS00]]</f>
        <v>40002147FS00</v>
      </c>
      <c r="E448" s="38" t="s">
        <v>38</v>
      </c>
      <c r="F448" s="38" t="s">
        <v>39</v>
      </c>
      <c r="G448" s="38" t="s">
        <v>220</v>
      </c>
      <c r="H448" s="38" t="s">
        <v>192</v>
      </c>
      <c r="I448" s="38" t="s">
        <v>660</v>
      </c>
      <c r="J448" s="44" t="s">
        <v>44</v>
      </c>
      <c r="K448" s="45" t="s">
        <v>44</v>
      </c>
      <c r="L448" s="38"/>
      <c r="M448" s="38" t="str">
        <f>VLOOKUP(MaestraLP3[[#This Row],[UMV]],VALIDACIONES!J:L,3,0)</f>
        <v>Unidad</v>
      </c>
      <c r="N448" s="38" t="s">
        <v>45</v>
      </c>
      <c r="O448" s="38" t="s">
        <v>72</v>
      </c>
      <c r="P448" s="54">
        <v>60764.69</v>
      </c>
      <c r="Q448" s="38" t="s">
        <v>58</v>
      </c>
      <c r="R448" s="55">
        <v>90539.85</v>
      </c>
      <c r="S448" s="56">
        <f>IFERROR((MaestraLP3[[#This Row],[COSTO ]]/MaestraLP3[[#This Row],[COSTO OCT]]-1),0)</f>
        <v>0</v>
      </c>
      <c r="T448" s="55" t="s">
        <v>48</v>
      </c>
      <c r="U448" s="55"/>
      <c r="V448" s="54">
        <f>+VLOOKUP(MaestraLP3[[#This Row],[-]],'[1]BD MES'!$A:$N,14,0)</f>
        <v>60764.69</v>
      </c>
      <c r="W448" s="54">
        <v>60764.69</v>
      </c>
      <c r="X448" s="56">
        <f>+(MaestraLP3[[#This Row],[COSTO ]]-MaestraLP3[[#This Row],[COSTO OCT AL 27-10]])/MaestraLP3[[#This Row],[COSTO OCT AL 27-10]]</f>
        <v>0</v>
      </c>
      <c r="Y448" s="57" t="str">
        <f>++IF(Q448="HASTA AGOTAR STOCK","HASTA AGOTAR STOCK",IF(MaestraLP3[[#This Row],[PRECIO OCT]]=0,"NO PARA LP",IF(MaestraLP3[[#This Row],[PRECIO OCT]]=0,"INCORPORACIÓN",IF(AA448=0,"MANTIENE",IF(AA448&lt;0,"BAJA",IF(AA448&gt;0,"ALZA",""))))))</f>
        <v>MANTIENE</v>
      </c>
      <c r="Z448" s="54">
        <v>90539.85</v>
      </c>
      <c r="AA448" s="40">
        <f>IF(Z448=0,"INDICAR PRECIO VTA",Z448-MaestraLP3[[#This Row],[PRECIO OCT]])</f>
        <v>0</v>
      </c>
      <c r="AB448" s="56">
        <f t="shared" si="6"/>
        <v>0.3288624843093953</v>
      </c>
      <c r="AC448" s="58">
        <f>IFERROR(MaestraLP3[[#This Row],[PRECIO]]*MaestraLP3[[#This Row],[%MG UMV]],0)</f>
        <v>29775.160000000007</v>
      </c>
      <c r="AD448" s="59">
        <v>2.6</v>
      </c>
      <c r="AE448" s="54">
        <f>IFERROR(MaestraLP3[[#This Row],[MARGEN UNITARIO]]/MaestraLP3[[#This Row],[Peso Neto UMV (KG)]],0)</f>
        <v>11451.984615384617</v>
      </c>
      <c r="AF448" s="38" t="s">
        <v>49</v>
      </c>
      <c r="AG448" s="38">
        <v>1</v>
      </c>
      <c r="AH448" s="56">
        <v>0</v>
      </c>
      <c r="AI448" s="56">
        <v>0</v>
      </c>
      <c r="AJ448" s="38"/>
      <c r="AK448" s="38" t="s">
        <v>49</v>
      </c>
    </row>
    <row r="449" spans="1:37" x14ac:dyDescent="0.35">
      <c r="A449" s="38" t="s">
        <v>525</v>
      </c>
      <c r="B449" s="38">
        <v>105020070</v>
      </c>
      <c r="C449" s="38" t="str">
        <f>+MaestraLP3[[#This Row],[CÓDIGO]]&amp;MaestraLP3[[#Headers],[-]]&amp;MaestraLP3[[#This Row],[UMV]]</f>
        <v>105020070-UN</v>
      </c>
      <c r="D449" s="45" t="str">
        <f>+MaestraLP3[[#This Row],[CÓDIGO]]&amp;MaestraLP3[[#Headers],[FS00]]</f>
        <v>105020070FS00</v>
      </c>
      <c r="E449" s="38" t="s">
        <v>38</v>
      </c>
      <c r="F449" s="38" t="s">
        <v>39</v>
      </c>
      <c r="G449" s="38" t="s">
        <v>220</v>
      </c>
      <c r="H449" s="38" t="s">
        <v>192</v>
      </c>
      <c r="I449" s="38" t="s">
        <v>661</v>
      </c>
      <c r="J449" s="44" t="s">
        <v>44</v>
      </c>
      <c r="K449" s="45" t="s">
        <v>44</v>
      </c>
      <c r="L449" s="38"/>
      <c r="M449" s="38" t="str">
        <f>VLOOKUP(MaestraLP3[[#This Row],[UMV]],VALIDACIONES!J:L,3,0)</f>
        <v>Unidad</v>
      </c>
      <c r="N449" s="38" t="s">
        <v>45</v>
      </c>
      <c r="O449" s="38" t="s">
        <v>72</v>
      </c>
      <c r="P449" s="54">
        <v>34673.17</v>
      </c>
      <c r="Q449" s="38" t="s">
        <v>58</v>
      </c>
      <c r="R449" s="55">
        <v>51662.77</v>
      </c>
      <c r="S449" s="56">
        <f>IFERROR((MaestraLP3[[#This Row],[COSTO ]]/MaestraLP3[[#This Row],[COSTO OCT]]-1),0)</f>
        <v>0</v>
      </c>
      <c r="T449" s="55" t="s">
        <v>48</v>
      </c>
      <c r="U449" s="55"/>
      <c r="V449" s="54">
        <f>+VLOOKUP(MaestraLP3[[#This Row],[-]],'[1]BD MES'!$A:$N,14,0)</f>
        <v>34673.19</v>
      </c>
      <c r="W449" s="54">
        <v>34673.17</v>
      </c>
      <c r="X449" s="56">
        <f>+(MaestraLP3[[#This Row],[COSTO ]]-MaestraLP3[[#This Row],[COSTO OCT AL 27-10]])/MaestraLP3[[#This Row],[COSTO OCT AL 27-10]]</f>
        <v>-5.7681453607454444E-7</v>
      </c>
      <c r="Y449" s="57" t="str">
        <f>++IF(Q449="HASTA AGOTAR STOCK","HASTA AGOTAR STOCK",IF(MaestraLP3[[#This Row],[PRECIO OCT]]=0,"NO PARA LP",IF(MaestraLP3[[#This Row],[PRECIO OCT]]=0,"INCORPORACIÓN",IF(AA449=0,"MANTIENE",IF(AA449&lt;0,"BAJA",IF(AA449&gt;0,"ALZA",""))))))</f>
        <v>MANTIENE</v>
      </c>
      <c r="Z449" s="54">
        <v>51662.77</v>
      </c>
      <c r="AA449" s="40">
        <f>IF(Z449=0,"INDICAR PRECIO VTA",Z449-MaestraLP3[[#This Row],[PRECIO OCT]])</f>
        <v>0</v>
      </c>
      <c r="AB449" s="56">
        <f t="shared" si="6"/>
        <v>0.32885576983193121</v>
      </c>
      <c r="AC449" s="58">
        <f>IFERROR(MaestraLP3[[#This Row],[PRECIO]]*MaestraLP3[[#This Row],[%MG UMV]],0)</f>
        <v>16989.599999999999</v>
      </c>
      <c r="AD449" s="59">
        <v>1.1000000000000001</v>
      </c>
      <c r="AE449" s="54">
        <f>IFERROR(MaestraLP3[[#This Row],[MARGEN UNITARIO]]/MaestraLP3[[#This Row],[Peso Neto UMV (KG)]],0)</f>
        <v>15445.090909090906</v>
      </c>
      <c r="AF449" s="38" t="s">
        <v>49</v>
      </c>
      <c r="AG449" s="38">
        <v>1</v>
      </c>
      <c r="AH449" s="56">
        <v>0</v>
      </c>
      <c r="AI449" s="56">
        <v>0</v>
      </c>
      <c r="AJ449" s="38"/>
      <c r="AK449" s="38" t="s">
        <v>49</v>
      </c>
    </row>
    <row r="450" spans="1:37" x14ac:dyDescent="0.35">
      <c r="A450" s="38" t="s">
        <v>525</v>
      </c>
      <c r="B450" s="38">
        <v>40004996</v>
      </c>
      <c r="C450" s="38" t="str">
        <f>+MaestraLP3[[#This Row],[CÓDIGO]]&amp;MaestraLP3[[#Headers],[-]]&amp;MaestraLP3[[#This Row],[UMV]]</f>
        <v>40004996-UN</v>
      </c>
      <c r="D450" s="45" t="str">
        <f>+MaestraLP3[[#This Row],[CÓDIGO]]&amp;MaestraLP3[[#Headers],[FS00]]</f>
        <v>40004996FS00</v>
      </c>
      <c r="E450" s="38" t="s">
        <v>38</v>
      </c>
      <c r="F450" s="38" t="s">
        <v>39</v>
      </c>
      <c r="G450" s="38" t="s">
        <v>220</v>
      </c>
      <c r="H450" s="38" t="s">
        <v>192</v>
      </c>
      <c r="I450" s="38" t="s">
        <v>662</v>
      </c>
      <c r="J450" s="44" t="s">
        <v>44</v>
      </c>
      <c r="K450" s="45" t="s">
        <v>44</v>
      </c>
      <c r="L450" s="38"/>
      <c r="M450" s="38" t="str">
        <f>VLOOKUP(MaestraLP3[[#This Row],[UMV]],VALIDACIONES!J:L,3,0)</f>
        <v>Unidad</v>
      </c>
      <c r="N450" s="38" t="s">
        <v>45</v>
      </c>
      <c r="O450" s="38" t="s">
        <v>72</v>
      </c>
      <c r="P450" s="54">
        <v>124331.32</v>
      </c>
      <c r="Q450" s="38" t="s">
        <v>58</v>
      </c>
      <c r="R450" s="55">
        <v>207901.19</v>
      </c>
      <c r="S450" s="56">
        <f>IFERROR((MaestraLP3[[#This Row],[COSTO ]]/MaestraLP3[[#This Row],[COSTO OCT]]-1),0)</f>
        <v>-2.3907893843643224E-3</v>
      </c>
      <c r="T450" s="55" t="s">
        <v>48</v>
      </c>
      <c r="U450" s="55"/>
      <c r="V450" s="54">
        <f>+VLOOKUP(MaestraLP3[[#This Row],[-]],'[1]BD MES'!$A:$N,14,0)</f>
        <v>124034.07</v>
      </c>
      <c r="W450" s="54">
        <v>124034.07</v>
      </c>
      <c r="X450" s="56">
        <f>+(MaestraLP3[[#This Row],[COSTO ]]-MaestraLP3[[#This Row],[COSTO OCT AL 27-10]])/MaestraLP3[[#This Row],[COSTO OCT AL 27-10]]</f>
        <v>0</v>
      </c>
      <c r="Y450" s="57" t="str">
        <f>++IF(Q450="HASTA AGOTAR STOCK","HASTA AGOTAR STOCK",IF(MaestraLP3[[#This Row],[PRECIO OCT]]=0,"NO PARA LP",IF(MaestraLP3[[#This Row],[PRECIO OCT]]=0,"INCORPORACIÓN",IF(AA450=0,"MANTIENE",IF(AA450&lt;0,"BAJA",IF(AA450&gt;0,"ALZA",""))))))</f>
        <v>MANTIENE</v>
      </c>
      <c r="Z450" s="54">
        <v>207901.19</v>
      </c>
      <c r="AA450" s="40">
        <f>IF(Z450=0,"INDICAR PRECIO VTA",Z450-MaestraLP3[[#This Row],[PRECIO OCT]])</f>
        <v>0</v>
      </c>
      <c r="AB450" s="56">
        <f t="shared" si="6"/>
        <v>0.40339894158373985</v>
      </c>
      <c r="AC450" s="58">
        <f>IFERROR(MaestraLP3[[#This Row],[PRECIO]]*MaestraLP3[[#This Row],[%MG UMV]],0)</f>
        <v>83867.12</v>
      </c>
      <c r="AD450" s="59">
        <v>0.91</v>
      </c>
      <c r="AE450" s="54">
        <f>IFERROR(MaestraLP3[[#This Row],[MARGEN UNITARIO]]/MaestraLP3[[#This Row],[Peso Neto UMV (KG)]],0)</f>
        <v>92161.67032967032</v>
      </c>
      <c r="AF450" s="38" t="s">
        <v>49</v>
      </c>
      <c r="AG450" s="38">
        <v>1</v>
      </c>
      <c r="AH450" s="56">
        <v>0</v>
      </c>
      <c r="AI450" s="56">
        <v>0</v>
      </c>
      <c r="AJ450" s="38"/>
      <c r="AK450" s="38" t="s">
        <v>49</v>
      </c>
    </row>
    <row r="451" spans="1:37" x14ac:dyDescent="0.35">
      <c r="A451" s="38" t="s">
        <v>525</v>
      </c>
      <c r="B451" s="38">
        <v>104544240</v>
      </c>
      <c r="C451" s="38" t="str">
        <f>+MaestraLP3[[#This Row],[CÓDIGO]]&amp;MaestraLP3[[#Headers],[-]]&amp;MaestraLP3[[#This Row],[UMV]]</f>
        <v>104544240-UN</v>
      </c>
      <c r="D451" s="45" t="str">
        <f>+MaestraLP3[[#This Row],[CÓDIGO]]&amp;MaestraLP3[[#Headers],[FS00]]</f>
        <v>104544240FS00</v>
      </c>
      <c r="E451" s="38" t="s">
        <v>38</v>
      </c>
      <c r="F451" s="38" t="s">
        <v>39</v>
      </c>
      <c r="G451" s="38" t="s">
        <v>220</v>
      </c>
      <c r="H451" s="38" t="s">
        <v>192</v>
      </c>
      <c r="I451" s="38" t="s">
        <v>663</v>
      </c>
      <c r="J451" s="44" t="s">
        <v>44</v>
      </c>
      <c r="K451" s="45" t="s">
        <v>44</v>
      </c>
      <c r="L451" s="38"/>
      <c r="M451" s="38" t="str">
        <f>VLOOKUP(MaestraLP3[[#This Row],[UMV]],VALIDACIONES!J:L,3,0)</f>
        <v>Unidad</v>
      </c>
      <c r="N451" s="38" t="s">
        <v>45</v>
      </c>
      <c r="O451" s="38" t="s">
        <v>46</v>
      </c>
      <c r="P451" s="54">
        <v>15708</v>
      </c>
      <c r="Q451" s="38" t="s">
        <v>58</v>
      </c>
      <c r="R451" s="55">
        <v>23404.92</v>
      </c>
      <c r="S451" s="56">
        <f>IFERROR((MaestraLP3[[#This Row],[COSTO ]]/MaestraLP3[[#This Row],[COSTO OCT]]-1),0)</f>
        <v>0</v>
      </c>
      <c r="T451" s="55" t="s">
        <v>172</v>
      </c>
      <c r="U451" s="55"/>
      <c r="V451" s="54">
        <f>+VLOOKUP(MaestraLP3[[#This Row],[-]],'[1]BD MES'!$A:$N,14,0)</f>
        <v>15708</v>
      </c>
      <c r="W451" s="54">
        <v>15708</v>
      </c>
      <c r="X451" s="56">
        <f>+(MaestraLP3[[#This Row],[COSTO ]]-MaestraLP3[[#This Row],[COSTO OCT AL 27-10]])/MaestraLP3[[#This Row],[COSTO OCT AL 27-10]]</f>
        <v>0</v>
      </c>
      <c r="Y451" s="57" t="str">
        <f>++IF(Q451="HASTA AGOTAR STOCK","HASTA AGOTAR STOCK",IF(MaestraLP3[[#This Row],[PRECIO OCT]]=0,"NO PARA LP",IF(MaestraLP3[[#This Row],[PRECIO OCT]]=0,"INCORPORACIÓN",IF(AA451=0,"MANTIENE",IF(AA451&lt;0,"BAJA",IF(AA451&gt;0,"ALZA",""))))))</f>
        <v>MANTIENE</v>
      </c>
      <c r="Z451" s="54">
        <v>23404.92</v>
      </c>
      <c r="AA451" s="40">
        <f>IF(Z451=0,"INDICAR PRECIO VTA",Z451-MaestraLP3[[#This Row],[PRECIO OCT]])</f>
        <v>0</v>
      </c>
      <c r="AB451" s="56">
        <f t="shared" ref="AB451:AB514" si="7">+IFERROR((Z451-W451)/Z451,"-")</f>
        <v>0.32885906040268453</v>
      </c>
      <c r="AC451" s="58">
        <f>IFERROR(MaestraLP3[[#This Row],[PRECIO]]*MaestraLP3[[#This Row],[%MG UMV]],0)</f>
        <v>7696.9199999999992</v>
      </c>
      <c r="AD451" s="59">
        <v>0.3</v>
      </c>
      <c r="AE451" s="54">
        <f>IFERROR(MaestraLP3[[#This Row],[MARGEN UNITARIO]]/MaestraLP3[[#This Row],[Peso Neto UMV (KG)]],0)</f>
        <v>25656.399999999998</v>
      </c>
      <c r="AF451" s="38" t="s">
        <v>49</v>
      </c>
      <c r="AG451" s="38">
        <v>1</v>
      </c>
      <c r="AH451" s="56">
        <v>0</v>
      </c>
      <c r="AI451" s="56">
        <v>0</v>
      </c>
      <c r="AJ451" s="38" t="s">
        <v>50</v>
      </c>
      <c r="AK451" s="38" t="s">
        <v>49</v>
      </c>
    </row>
    <row r="452" spans="1:37" x14ac:dyDescent="0.35">
      <c r="A452" s="38" t="s">
        <v>525</v>
      </c>
      <c r="B452" s="38">
        <v>92009365</v>
      </c>
      <c r="C452" s="38" t="str">
        <f>+MaestraLP3[[#This Row],[CÓDIGO]]&amp;MaestraLP3[[#Headers],[-]]&amp;MaestraLP3[[#This Row],[UMV]]</f>
        <v>92009365-UN</v>
      </c>
      <c r="D452" s="45" t="str">
        <f>+MaestraLP3[[#This Row],[CÓDIGO]]&amp;MaestraLP3[[#Headers],[FS00]]</f>
        <v>92009365FS00</v>
      </c>
      <c r="E452" s="38" t="s">
        <v>38</v>
      </c>
      <c r="F452" s="38" t="s">
        <v>39</v>
      </c>
      <c r="G452" s="38" t="s">
        <v>220</v>
      </c>
      <c r="H452" s="38" t="s">
        <v>192</v>
      </c>
      <c r="I452" s="38" t="s">
        <v>664</v>
      </c>
      <c r="J452" s="44" t="s">
        <v>44</v>
      </c>
      <c r="K452" s="45" t="s">
        <v>44</v>
      </c>
      <c r="L452" s="38"/>
      <c r="M452" s="38" t="str">
        <f>VLOOKUP(MaestraLP3[[#This Row],[UMV]],VALIDACIONES!J:L,3,0)</f>
        <v>Unidad</v>
      </c>
      <c r="N452" s="38" t="s">
        <v>45</v>
      </c>
      <c r="O452" s="38" t="s">
        <v>72</v>
      </c>
      <c r="P452" s="54">
        <v>93024</v>
      </c>
      <c r="Q452" s="38" t="s">
        <v>58</v>
      </c>
      <c r="R452" s="55">
        <v>138605.76000000001</v>
      </c>
      <c r="S452" s="56">
        <f>IFERROR((MaestraLP3[[#This Row],[COSTO ]]/MaestraLP3[[#This Row],[COSTO OCT]]-1),0)</f>
        <v>0</v>
      </c>
      <c r="T452" s="55" t="s">
        <v>48</v>
      </c>
      <c r="U452" s="55"/>
      <c r="V452" s="54">
        <f>+VLOOKUP(MaestraLP3[[#This Row],[-]],'[1]BD MES'!$A:$N,14,0)</f>
        <v>93024</v>
      </c>
      <c r="W452" s="54">
        <v>93024</v>
      </c>
      <c r="X452" s="56">
        <f>+(MaestraLP3[[#This Row],[COSTO ]]-MaestraLP3[[#This Row],[COSTO OCT AL 27-10]])/MaestraLP3[[#This Row],[COSTO OCT AL 27-10]]</f>
        <v>0</v>
      </c>
      <c r="Y452" s="57" t="str">
        <f>++IF(Q452="HASTA AGOTAR STOCK","HASTA AGOTAR STOCK",IF(MaestraLP3[[#This Row],[PRECIO OCT]]=0,"NO PARA LP",IF(MaestraLP3[[#This Row],[PRECIO OCT]]=0,"INCORPORACIÓN",IF(AA452=0,"MANTIENE",IF(AA452&lt;0,"BAJA",IF(AA452&gt;0,"ALZA",""))))))</f>
        <v>MANTIENE</v>
      </c>
      <c r="Z452" s="54">
        <v>138605.76000000001</v>
      </c>
      <c r="AA452" s="40">
        <f>IF(Z452=0,"INDICAR PRECIO VTA",Z452-MaestraLP3[[#This Row],[PRECIO OCT]])</f>
        <v>0</v>
      </c>
      <c r="AB452" s="56">
        <f t="shared" si="7"/>
        <v>0.32885906040268459</v>
      </c>
      <c r="AC452" s="58">
        <f>IFERROR(MaestraLP3[[#This Row],[PRECIO]]*MaestraLP3[[#This Row],[%MG UMV]],0)</f>
        <v>45581.760000000009</v>
      </c>
      <c r="AD452" s="59">
        <v>10</v>
      </c>
      <c r="AE452" s="54">
        <f>IFERROR(MaestraLP3[[#This Row],[MARGEN UNITARIO]]/MaestraLP3[[#This Row],[Peso Neto UMV (KG)]],0)</f>
        <v>4558.1760000000013</v>
      </c>
      <c r="AF452" s="38" t="s">
        <v>49</v>
      </c>
      <c r="AG452" s="38">
        <v>1</v>
      </c>
      <c r="AH452" s="56">
        <v>0</v>
      </c>
      <c r="AI452" s="56">
        <v>0</v>
      </c>
      <c r="AJ452" s="38"/>
      <c r="AK452" s="38" t="s">
        <v>49</v>
      </c>
    </row>
    <row r="453" spans="1:37" x14ac:dyDescent="0.35">
      <c r="A453" s="38" t="s">
        <v>525</v>
      </c>
      <c r="B453" s="38">
        <v>104518540</v>
      </c>
      <c r="C453" s="38" t="str">
        <f>+MaestraLP3[[#This Row],[CÓDIGO]]&amp;MaestraLP3[[#Headers],[-]]&amp;MaestraLP3[[#This Row],[UMV]]</f>
        <v>104518540-UN</v>
      </c>
      <c r="D453" s="45" t="str">
        <f>+MaestraLP3[[#This Row],[CÓDIGO]]&amp;MaestraLP3[[#Headers],[FS00]]</f>
        <v>104518540FS00</v>
      </c>
      <c r="E453" s="38" t="s">
        <v>38</v>
      </c>
      <c r="F453" s="38" t="s">
        <v>39</v>
      </c>
      <c r="G453" s="38" t="s">
        <v>220</v>
      </c>
      <c r="H453" s="38" t="s">
        <v>192</v>
      </c>
      <c r="I453" s="38" t="s">
        <v>665</v>
      </c>
      <c r="J453" s="44" t="s">
        <v>44</v>
      </c>
      <c r="K453" s="45" t="s">
        <v>44</v>
      </c>
      <c r="L453" s="38"/>
      <c r="M453" s="38" t="str">
        <f>VLOOKUP(MaestraLP3[[#This Row],[UMV]],VALIDACIONES!J:L,3,0)</f>
        <v>Unidad</v>
      </c>
      <c r="N453" s="38" t="s">
        <v>45</v>
      </c>
      <c r="O453" s="38" t="s">
        <v>72</v>
      </c>
      <c r="P453" s="54">
        <v>45666.2</v>
      </c>
      <c r="Q453" s="38" t="s">
        <v>58</v>
      </c>
      <c r="R453" s="55">
        <v>68042.34</v>
      </c>
      <c r="S453" s="56">
        <f>IFERROR((MaestraLP3[[#This Row],[COSTO ]]/MaestraLP3[[#This Row],[COSTO OCT]]-1),0)</f>
        <v>0</v>
      </c>
      <c r="T453" s="55" t="s">
        <v>74</v>
      </c>
      <c r="U453" s="55"/>
      <c r="V453" s="54">
        <f>+VLOOKUP(MaestraLP3[[#This Row],[-]],'[1]BD MES'!$A:$N,14,0)</f>
        <v>45666.2</v>
      </c>
      <c r="W453" s="54">
        <v>45666.2</v>
      </c>
      <c r="X453" s="56">
        <f>+(MaestraLP3[[#This Row],[COSTO ]]-MaestraLP3[[#This Row],[COSTO OCT AL 27-10]])/MaestraLP3[[#This Row],[COSTO OCT AL 27-10]]</f>
        <v>0</v>
      </c>
      <c r="Y453" s="57" t="str">
        <f>++IF(Q453="HASTA AGOTAR STOCK","HASTA AGOTAR STOCK",IF(MaestraLP3[[#This Row],[PRECIO OCT]]=0,"NO PARA LP",IF(MaestraLP3[[#This Row],[PRECIO OCT]]=0,"INCORPORACIÓN",IF(AA453=0,"MANTIENE",IF(AA453&lt;0,"BAJA",IF(AA453&gt;0,"ALZA",""))))))</f>
        <v>MANTIENE</v>
      </c>
      <c r="Z453" s="54">
        <v>68042.34</v>
      </c>
      <c r="AA453" s="40">
        <f>IF(Z453=0,"INDICAR PRECIO VTA",Z453-MaestraLP3[[#This Row],[PRECIO OCT]])</f>
        <v>0</v>
      </c>
      <c r="AB453" s="56">
        <f t="shared" si="7"/>
        <v>0.32885612105638928</v>
      </c>
      <c r="AC453" s="58">
        <f>IFERROR(MaestraLP3[[#This Row],[PRECIO]]*MaestraLP3[[#This Row],[%MG UMV]],0)</f>
        <v>22376.14</v>
      </c>
      <c r="AD453" s="59">
        <v>1</v>
      </c>
      <c r="AE453" s="54">
        <f>IFERROR(MaestraLP3[[#This Row],[MARGEN UNITARIO]]/MaestraLP3[[#This Row],[Peso Neto UMV (KG)]],0)</f>
        <v>22376.14</v>
      </c>
      <c r="AF453" s="38" t="s">
        <v>49</v>
      </c>
      <c r="AG453" s="38">
        <v>1</v>
      </c>
      <c r="AH453" s="56">
        <v>0</v>
      </c>
      <c r="AI453" s="56">
        <v>0</v>
      </c>
      <c r="AJ453" s="38"/>
      <c r="AK453" s="38" t="s">
        <v>49</v>
      </c>
    </row>
    <row r="454" spans="1:37" x14ac:dyDescent="0.35">
      <c r="A454" s="38" t="s">
        <v>525</v>
      </c>
      <c r="B454" s="38">
        <v>104539400</v>
      </c>
      <c r="C454" s="38" t="str">
        <f>+MaestraLP3[[#This Row],[CÓDIGO]]&amp;MaestraLP3[[#Headers],[-]]&amp;MaestraLP3[[#This Row],[UMV]]</f>
        <v>104539400-UN</v>
      </c>
      <c r="D454" s="45" t="str">
        <f>+MaestraLP3[[#This Row],[CÓDIGO]]&amp;MaestraLP3[[#Headers],[FS00]]</f>
        <v>104539400FS00</v>
      </c>
      <c r="E454" s="38" t="s">
        <v>38</v>
      </c>
      <c r="F454" s="38" t="s">
        <v>39</v>
      </c>
      <c r="G454" s="38" t="s">
        <v>220</v>
      </c>
      <c r="H454" s="38" t="s">
        <v>192</v>
      </c>
      <c r="I454" s="38" t="s">
        <v>666</v>
      </c>
      <c r="J454" s="44" t="s">
        <v>44</v>
      </c>
      <c r="K454" s="45" t="s">
        <v>44</v>
      </c>
      <c r="L454" s="38"/>
      <c r="M454" s="38" t="str">
        <f>VLOOKUP(MaestraLP3[[#This Row],[UMV]],VALIDACIONES!J:L,3,0)</f>
        <v>Unidad</v>
      </c>
      <c r="N454" s="38" t="s">
        <v>45</v>
      </c>
      <c r="O454" s="38" t="s">
        <v>72</v>
      </c>
      <c r="P454" s="54">
        <v>77868</v>
      </c>
      <c r="Q454" s="38" t="s">
        <v>58</v>
      </c>
      <c r="R454" s="55">
        <v>116026.3</v>
      </c>
      <c r="S454" s="56">
        <f>IFERROR((MaestraLP3[[#This Row],[COSTO ]]/MaestraLP3[[#This Row],[COSTO OCT]]-1),0)</f>
        <v>0</v>
      </c>
      <c r="T454" s="55" t="s">
        <v>48</v>
      </c>
      <c r="U454" s="55"/>
      <c r="V454" s="54">
        <f>+VLOOKUP(MaestraLP3[[#This Row],[-]],'[1]BD MES'!$A:$N,14,0)</f>
        <v>77868</v>
      </c>
      <c r="W454" s="54">
        <v>77868</v>
      </c>
      <c r="X454" s="56">
        <f>+(MaestraLP3[[#This Row],[COSTO ]]-MaestraLP3[[#This Row],[COSTO OCT AL 27-10]])/MaestraLP3[[#This Row],[COSTO OCT AL 27-10]]</f>
        <v>0</v>
      </c>
      <c r="Y454" s="57" t="str">
        <f>++IF(Q454="HASTA AGOTAR STOCK","HASTA AGOTAR STOCK",IF(MaestraLP3[[#This Row],[PRECIO OCT]]=0,"NO PARA LP",IF(MaestraLP3[[#This Row],[PRECIO OCT]]=0,"INCORPORACIÓN",IF(AA454=0,"MANTIENE",IF(AA454&lt;0,"BAJA",IF(AA454&gt;0,"ALZA",""))))))</f>
        <v>MANTIENE</v>
      </c>
      <c r="Z454" s="54">
        <v>116026.3</v>
      </c>
      <c r="AA454" s="40">
        <f>IF(Z454=0,"INDICAR PRECIO VTA",Z454-MaestraLP3[[#This Row],[PRECIO OCT]])</f>
        <v>0</v>
      </c>
      <c r="AB454" s="56">
        <f t="shared" si="7"/>
        <v>0.32887629787384415</v>
      </c>
      <c r="AC454" s="58">
        <f>IFERROR(MaestraLP3[[#This Row],[PRECIO]]*MaestraLP3[[#This Row],[%MG UMV]],0)</f>
        <v>38158.300000000003</v>
      </c>
      <c r="AD454" s="59">
        <v>9</v>
      </c>
      <c r="AE454" s="54">
        <f>IFERROR(MaestraLP3[[#This Row],[MARGEN UNITARIO]]/MaestraLP3[[#This Row],[Peso Neto UMV (KG)]],0)</f>
        <v>4239.8111111111111</v>
      </c>
      <c r="AF454" s="38" t="s">
        <v>50</v>
      </c>
      <c r="AG454" s="38">
        <v>1</v>
      </c>
      <c r="AH454" s="56">
        <v>0</v>
      </c>
      <c r="AI454" s="56">
        <v>0</v>
      </c>
      <c r="AJ454" s="38"/>
      <c r="AK454" s="38" t="s">
        <v>49</v>
      </c>
    </row>
    <row r="455" spans="1:37" x14ac:dyDescent="0.35">
      <c r="A455" s="38" t="s">
        <v>525</v>
      </c>
      <c r="B455" s="38">
        <v>104539360</v>
      </c>
      <c r="C455" s="38" t="str">
        <f>+MaestraLP3[[#This Row],[CÓDIGO]]&amp;MaestraLP3[[#Headers],[-]]&amp;MaestraLP3[[#This Row],[UMV]]</f>
        <v>104539360-UN</v>
      </c>
      <c r="D455" s="45" t="str">
        <f>+MaestraLP3[[#This Row],[CÓDIGO]]&amp;MaestraLP3[[#Headers],[FS00]]</f>
        <v>104539360FS00</v>
      </c>
      <c r="E455" s="38" t="s">
        <v>38</v>
      </c>
      <c r="F455" s="38" t="s">
        <v>39</v>
      </c>
      <c r="G455" s="38" t="s">
        <v>220</v>
      </c>
      <c r="H455" s="38" t="s">
        <v>192</v>
      </c>
      <c r="I455" s="38" t="s">
        <v>667</v>
      </c>
      <c r="J455" s="44" t="s">
        <v>44</v>
      </c>
      <c r="K455" s="45" t="s">
        <v>44</v>
      </c>
      <c r="L455" s="38"/>
      <c r="M455" s="38" t="str">
        <f>VLOOKUP(MaestraLP3[[#This Row],[UMV]],VALIDACIONES!J:L,3,0)</f>
        <v>Unidad</v>
      </c>
      <c r="N455" s="38" t="s">
        <v>45</v>
      </c>
      <c r="O455" s="38" t="s">
        <v>72</v>
      </c>
      <c r="P455" s="54">
        <v>4790</v>
      </c>
      <c r="Q455" s="38" t="s">
        <v>58</v>
      </c>
      <c r="R455" s="55">
        <v>7137.1</v>
      </c>
      <c r="S455" s="56">
        <f>IFERROR((MaestraLP3[[#This Row],[COSTO ]]/MaestraLP3[[#This Row],[COSTO OCT]]-1),0)</f>
        <v>0</v>
      </c>
      <c r="T455" s="55" t="s">
        <v>48</v>
      </c>
      <c r="U455" s="55"/>
      <c r="V455" s="54">
        <f>+VLOOKUP(MaestraLP3[[#This Row],[-]],'[1]BD MES'!$A:$N,14,0)</f>
        <v>4790</v>
      </c>
      <c r="W455" s="54">
        <v>4790</v>
      </c>
      <c r="X455" s="56">
        <f>+(MaestraLP3[[#This Row],[COSTO ]]-MaestraLP3[[#This Row],[COSTO OCT AL 27-10]])/MaestraLP3[[#This Row],[COSTO OCT AL 27-10]]</f>
        <v>0</v>
      </c>
      <c r="Y455" s="57" t="str">
        <f>++IF(Q455="HASTA AGOTAR STOCK","HASTA AGOTAR STOCK",IF(MaestraLP3[[#This Row],[PRECIO OCT]]=0,"NO PARA LP",IF(MaestraLP3[[#This Row],[PRECIO OCT]]=0,"INCORPORACIÓN",IF(AA455=0,"MANTIENE",IF(AA455&lt;0,"BAJA",IF(AA455&gt;0,"ALZA",""))))))</f>
        <v>MANTIENE</v>
      </c>
      <c r="Z455" s="54">
        <v>7137.1</v>
      </c>
      <c r="AA455" s="40">
        <f>IF(Z455=0,"INDICAR PRECIO VTA",Z455-MaestraLP3[[#This Row],[PRECIO OCT]])</f>
        <v>0</v>
      </c>
      <c r="AB455" s="56">
        <f t="shared" si="7"/>
        <v>0.32885906040268459</v>
      </c>
      <c r="AC455" s="58">
        <f>IFERROR(MaestraLP3[[#This Row],[PRECIO]]*MaestraLP3[[#This Row],[%MG UMV]],0)</f>
        <v>2347.1000000000004</v>
      </c>
      <c r="AD455" s="59">
        <v>1</v>
      </c>
      <c r="AE455" s="54">
        <f>IFERROR(MaestraLP3[[#This Row],[MARGEN UNITARIO]]/MaestraLP3[[#This Row],[Peso Neto UMV (KG)]],0)</f>
        <v>2347.1000000000004</v>
      </c>
      <c r="AF455" s="38" t="s">
        <v>50</v>
      </c>
      <c r="AG455" s="38">
        <v>1</v>
      </c>
      <c r="AH455" s="56">
        <v>0</v>
      </c>
      <c r="AI455" s="56">
        <v>0</v>
      </c>
      <c r="AJ455" s="38"/>
      <c r="AK455" s="38" t="s">
        <v>49</v>
      </c>
    </row>
    <row r="456" spans="1:37" s="121" customFormat="1" x14ac:dyDescent="0.35">
      <c r="A456" s="111" t="s">
        <v>525</v>
      </c>
      <c r="B456" s="111">
        <v>104549250</v>
      </c>
      <c r="C456" s="111" t="str">
        <f>+MaestraLP3[[#This Row],[CÓDIGO]]&amp;MaestraLP3[[#Headers],[-]]&amp;MaestraLP3[[#This Row],[UMV]]</f>
        <v>104549250-C12</v>
      </c>
      <c r="D456" s="112" t="str">
        <f>+MaestraLP3[[#This Row],[CÓDIGO]]&amp;MaestraLP3[[#Headers],[FS00]]</f>
        <v>104549250FS00</v>
      </c>
      <c r="E456" s="111" t="s">
        <v>38</v>
      </c>
      <c r="F456" s="111" t="s">
        <v>39</v>
      </c>
      <c r="G456" s="111" t="s">
        <v>220</v>
      </c>
      <c r="H456" s="111" t="s">
        <v>192</v>
      </c>
      <c r="I456" s="111" t="s">
        <v>668</v>
      </c>
      <c r="J456" s="113" t="s">
        <v>43</v>
      </c>
      <c r="K456" s="112" t="s">
        <v>44</v>
      </c>
      <c r="L456" s="111"/>
      <c r="M456" s="111" t="str">
        <f>VLOOKUP(MaestraLP3[[#This Row],[UMV]],VALIDACIONES!J:L,3,0)</f>
        <v>Caja 12 Unidades</v>
      </c>
      <c r="N456" s="111" t="s">
        <v>45</v>
      </c>
      <c r="O456" s="111" t="s">
        <v>46</v>
      </c>
      <c r="P456" s="114"/>
      <c r="Q456" s="111"/>
      <c r="R456" s="115"/>
      <c r="S456" s="116">
        <f>IFERROR((MaestraLP3[[#This Row],[COSTO ]]/MaestraLP3[[#This Row],[COSTO OCT]]-1),0)</f>
        <v>0</v>
      </c>
      <c r="T456" s="115" t="s">
        <v>172</v>
      </c>
      <c r="U456" s="115"/>
      <c r="V456" s="114">
        <f>+VLOOKUP(MaestraLP3[[#This Row],[-]],'[1]BD MES'!$A:$N,14,0)</f>
        <v>11304</v>
      </c>
      <c r="W456" s="114">
        <v>11256</v>
      </c>
      <c r="X456" s="116">
        <f>+(MaestraLP3[[#This Row],[COSTO ]]-MaestraLP3[[#This Row],[COSTO OCT AL 27-10]])/MaestraLP3[[#This Row],[COSTO OCT AL 27-10]]</f>
        <v>-4.246284501061571E-3</v>
      </c>
      <c r="Y456" s="117" t="str">
        <f>++IF(Q456="HASTA AGOTAR STOCK","HASTA AGOTAR STOCK",IF(MaestraLP3[[#This Row],[PRECIO OCT]]=0,"NO PARA LP",IF(MaestraLP3[[#This Row],[PRECIO OCT]]=0,"INCORPORACIÓN",IF(AA456=0,"MANTIENE",IF(AA456&lt;0,"BAJA",IF(AA456&gt;0,"ALZA",""))))))</f>
        <v>NO PARA LP</v>
      </c>
      <c r="Z456" s="114">
        <v>192000</v>
      </c>
      <c r="AA456" s="118">
        <f>IF(Z456=0,"INDICAR PRECIO VTA",Z456-MaestraLP3[[#This Row],[PRECIO OCT]])</f>
        <v>192000</v>
      </c>
      <c r="AB456" s="116">
        <f t="shared" si="7"/>
        <v>0.94137499999999996</v>
      </c>
      <c r="AC456" s="119">
        <f>IFERROR(MaestraLP3[[#This Row],[PRECIO]]*MaestraLP3[[#This Row],[%MG UMV]],0)</f>
        <v>180744</v>
      </c>
      <c r="AD456" s="120">
        <v>6.6719999999999997</v>
      </c>
      <c r="AE456" s="114">
        <f>IFERROR(MaestraLP3[[#This Row],[MARGEN UNITARIO]]/MaestraLP3[[#This Row],[Peso Neto UMV (KG)]],0)</f>
        <v>27089.92805755396</v>
      </c>
      <c r="AF456" s="111" t="s">
        <v>50</v>
      </c>
      <c r="AG456" s="111">
        <v>2</v>
      </c>
      <c r="AH456" s="116">
        <v>0</v>
      </c>
      <c r="AI456" s="116">
        <v>0</v>
      </c>
      <c r="AJ456" s="111" t="s">
        <v>50</v>
      </c>
      <c r="AK456" s="111" t="s">
        <v>49</v>
      </c>
    </row>
    <row r="457" spans="1:37" x14ac:dyDescent="0.35">
      <c r="A457" s="38" t="s">
        <v>525</v>
      </c>
      <c r="B457" s="38">
        <v>104523020</v>
      </c>
      <c r="C457" s="38" t="str">
        <f>+MaestraLP3[[#This Row],[CÓDIGO]]&amp;MaestraLP3[[#Headers],[-]]&amp;MaestraLP3[[#This Row],[UMV]]</f>
        <v>104523020-UN</v>
      </c>
      <c r="D457" s="45" t="str">
        <f>+MaestraLP3[[#This Row],[CÓDIGO]]&amp;MaestraLP3[[#Headers],[FS00]]</f>
        <v>104523020FS00</v>
      </c>
      <c r="E457" s="38" t="s">
        <v>38</v>
      </c>
      <c r="F457" s="38" t="s">
        <v>39</v>
      </c>
      <c r="G457" s="38" t="s">
        <v>220</v>
      </c>
      <c r="H457" s="38" t="s">
        <v>192</v>
      </c>
      <c r="I457" s="38" t="s">
        <v>669</v>
      </c>
      <c r="J457" s="44" t="s">
        <v>44</v>
      </c>
      <c r="K457" s="45" t="s">
        <v>44</v>
      </c>
      <c r="L457" s="38"/>
      <c r="M457" s="38" t="str">
        <f>VLOOKUP(MaestraLP3[[#This Row],[UMV]],VALIDACIONES!J:L,3,0)</f>
        <v>Unidad</v>
      </c>
      <c r="N457" s="38" t="s">
        <v>45</v>
      </c>
      <c r="O457" s="38" t="s">
        <v>46</v>
      </c>
      <c r="P457" s="54">
        <v>4733</v>
      </c>
      <c r="Q457" s="38" t="s">
        <v>58</v>
      </c>
      <c r="R457" s="55">
        <v>11741.2</v>
      </c>
      <c r="S457" s="56">
        <f>IFERROR((MaestraLP3[[#This Row],[COSTO ]]/MaestraLP3[[#This Row],[COSTO OCT]]-1),0)</f>
        <v>0</v>
      </c>
      <c r="T457" s="55" t="s">
        <v>48</v>
      </c>
      <c r="U457" s="55"/>
      <c r="V457" s="54">
        <f>+VLOOKUP(MaestraLP3[[#This Row],[-]],'[1]BD MES'!$A:$N,14,0)</f>
        <v>4738</v>
      </c>
      <c r="W457" s="54">
        <v>4733</v>
      </c>
      <c r="X457" s="56">
        <f>+(MaestraLP3[[#This Row],[COSTO ]]-MaestraLP3[[#This Row],[COSTO OCT AL 27-10]])/MaestraLP3[[#This Row],[COSTO OCT AL 27-10]]</f>
        <v>-1.055297593921486E-3</v>
      </c>
      <c r="Y457" s="57" t="str">
        <f>++IF(Q457="HASTA AGOTAR STOCK","HASTA AGOTAR STOCK",IF(MaestraLP3[[#This Row],[PRECIO OCT]]=0,"NO PARA LP",IF(MaestraLP3[[#This Row],[PRECIO OCT]]=0,"INCORPORACIÓN",IF(AA457=0,"MANTIENE",IF(AA457&lt;0,"BAJA",IF(AA457&gt;0,"ALZA",""))))))</f>
        <v>MANTIENE</v>
      </c>
      <c r="Z457" s="54">
        <v>11741.2</v>
      </c>
      <c r="AA457" s="40">
        <f>IF(Z457=0,"INDICAR PRECIO VTA",Z457-MaestraLP3[[#This Row],[PRECIO OCT]])</f>
        <v>0</v>
      </c>
      <c r="AB457" s="56">
        <f t="shared" si="7"/>
        <v>0.59688958539161252</v>
      </c>
      <c r="AC457" s="58">
        <f>IFERROR(MaestraLP3[[#This Row],[PRECIO]]*MaestraLP3[[#This Row],[%MG UMV]],0)</f>
        <v>7008.2000000000016</v>
      </c>
      <c r="AD457" s="59">
        <v>0.06</v>
      </c>
      <c r="AE457" s="54">
        <f>IFERROR(MaestraLP3[[#This Row],[MARGEN UNITARIO]]/MaestraLP3[[#This Row],[Peso Neto UMV (KG)]],0)</f>
        <v>116803.33333333337</v>
      </c>
      <c r="AF457" s="38" t="s">
        <v>49</v>
      </c>
      <c r="AG457" s="38">
        <v>1</v>
      </c>
      <c r="AH457" s="56">
        <v>0</v>
      </c>
      <c r="AI457" s="56">
        <v>0</v>
      </c>
      <c r="AJ457" s="38"/>
      <c r="AK457" s="38" t="s">
        <v>49</v>
      </c>
    </row>
    <row r="458" spans="1:37" x14ac:dyDescent="0.35">
      <c r="A458" s="38" t="s">
        <v>525</v>
      </c>
      <c r="B458" s="38">
        <v>104523030</v>
      </c>
      <c r="C458" s="38" t="str">
        <f>+MaestraLP3[[#This Row],[CÓDIGO]]&amp;MaestraLP3[[#Headers],[-]]&amp;MaestraLP3[[#This Row],[UMV]]</f>
        <v>104523030-UN</v>
      </c>
      <c r="D458" s="45" t="str">
        <f>+MaestraLP3[[#This Row],[CÓDIGO]]&amp;MaestraLP3[[#Headers],[FS00]]</f>
        <v>104523030FS00</v>
      </c>
      <c r="E458" s="38" t="s">
        <v>38</v>
      </c>
      <c r="F458" s="38" t="s">
        <v>39</v>
      </c>
      <c r="G458" s="38" t="s">
        <v>220</v>
      </c>
      <c r="H458" s="38" t="s">
        <v>192</v>
      </c>
      <c r="I458" s="38" t="s">
        <v>670</v>
      </c>
      <c r="J458" s="44" t="s">
        <v>44</v>
      </c>
      <c r="K458" s="45" t="s">
        <v>44</v>
      </c>
      <c r="L458" s="38"/>
      <c r="M458" s="38" t="str">
        <f>VLOOKUP(MaestraLP3[[#This Row],[UMV]],VALIDACIONES!J:L,3,0)</f>
        <v>Unidad</v>
      </c>
      <c r="N458" s="38" t="s">
        <v>45</v>
      </c>
      <c r="O458" s="38" t="s">
        <v>46</v>
      </c>
      <c r="P458" s="54">
        <v>3840</v>
      </c>
      <c r="Q458" s="38" t="s">
        <v>58</v>
      </c>
      <c r="R458" s="55">
        <v>9506.2000000000007</v>
      </c>
      <c r="S458" s="56">
        <f>IFERROR((MaestraLP3[[#This Row],[COSTO ]]/MaestraLP3[[#This Row],[COSTO OCT]]-1),0)</f>
        <v>0</v>
      </c>
      <c r="T458" s="55" t="s">
        <v>48</v>
      </c>
      <c r="U458" s="55"/>
      <c r="V458" s="54">
        <f>+VLOOKUP(MaestraLP3[[#This Row],[-]],'[1]BD MES'!$A:$N,14,0)</f>
        <v>3840</v>
      </c>
      <c r="W458" s="54">
        <v>3840</v>
      </c>
      <c r="X458" s="56">
        <f>+(MaestraLP3[[#This Row],[COSTO ]]-MaestraLP3[[#This Row],[COSTO OCT AL 27-10]])/MaestraLP3[[#This Row],[COSTO OCT AL 27-10]]</f>
        <v>0</v>
      </c>
      <c r="Y458" s="57" t="str">
        <f>++IF(Q458="HASTA AGOTAR STOCK","HASTA AGOTAR STOCK",IF(MaestraLP3[[#This Row],[PRECIO OCT]]=0,"NO PARA LP",IF(MaestraLP3[[#This Row],[PRECIO OCT]]=0,"INCORPORACIÓN",IF(AA458=0,"MANTIENE",IF(AA458&lt;0,"BAJA",IF(AA458&gt;0,"ALZA",""))))))</f>
        <v>MANTIENE</v>
      </c>
      <c r="Z458" s="54">
        <v>9506.2000000000007</v>
      </c>
      <c r="AA458" s="40">
        <f>IF(Z458=0,"INDICAR PRECIO VTA",Z458-MaestraLP3[[#This Row],[PRECIO OCT]])</f>
        <v>0</v>
      </c>
      <c r="AB458" s="56">
        <f t="shared" si="7"/>
        <v>0.59605310218594187</v>
      </c>
      <c r="AC458" s="58">
        <f>IFERROR(MaestraLP3[[#This Row],[PRECIO]]*MaestraLP3[[#This Row],[%MG UMV]],0)</f>
        <v>5666.2000000000007</v>
      </c>
      <c r="AD458" s="59">
        <v>3.3000000000000002E-2</v>
      </c>
      <c r="AE458" s="54">
        <f>IFERROR(MaestraLP3[[#This Row],[MARGEN UNITARIO]]/MaestraLP3[[#This Row],[Peso Neto UMV (KG)]],0)</f>
        <v>171703.0303030303</v>
      </c>
      <c r="AF458" s="38" t="s">
        <v>49</v>
      </c>
      <c r="AG458" s="38">
        <v>1</v>
      </c>
      <c r="AH458" s="56">
        <v>0</v>
      </c>
      <c r="AI458" s="56">
        <v>0</v>
      </c>
      <c r="AJ458" s="38"/>
      <c r="AK458" s="38" t="s">
        <v>49</v>
      </c>
    </row>
    <row r="459" spans="1:37" x14ac:dyDescent="0.35">
      <c r="A459" s="38" t="s">
        <v>525</v>
      </c>
      <c r="B459" s="38">
        <v>105201430</v>
      </c>
      <c r="C459" s="38" t="str">
        <f>+MaestraLP3[[#This Row],[CÓDIGO]]&amp;MaestraLP3[[#Headers],[-]]&amp;MaestraLP3[[#This Row],[UMV]]</f>
        <v>105201430-UN</v>
      </c>
      <c r="D459" s="45" t="str">
        <f>+MaestraLP3[[#This Row],[CÓDIGO]]&amp;MaestraLP3[[#Headers],[FS00]]</f>
        <v>105201430FS00</v>
      </c>
      <c r="E459" s="38" t="s">
        <v>38</v>
      </c>
      <c r="F459" s="38" t="s">
        <v>39</v>
      </c>
      <c r="G459" s="38" t="s">
        <v>220</v>
      </c>
      <c r="H459" s="38" t="s">
        <v>192</v>
      </c>
      <c r="I459" s="38" t="s">
        <v>671</v>
      </c>
      <c r="J459" s="44" t="s">
        <v>44</v>
      </c>
      <c r="K459" s="45" t="s">
        <v>44</v>
      </c>
      <c r="L459" s="38"/>
      <c r="M459" s="38" t="str">
        <f>VLOOKUP(MaestraLP3[[#This Row],[UMV]],VALIDACIONES!J:L,3,0)</f>
        <v>Unidad</v>
      </c>
      <c r="N459" s="38" t="s">
        <v>45</v>
      </c>
      <c r="O459" s="38" t="s">
        <v>72</v>
      </c>
      <c r="P459" s="54">
        <v>7919.81</v>
      </c>
      <c r="Q459" s="38" t="s">
        <v>58</v>
      </c>
      <c r="R459" s="54">
        <v>18644.37</v>
      </c>
      <c r="S459" s="56">
        <f>IFERROR((MaestraLP3[[#This Row],[COSTO ]]/MaestraLP3[[#This Row],[COSTO OCT]]-1),0)</f>
        <v>0</v>
      </c>
      <c r="T459" s="55" t="s">
        <v>48</v>
      </c>
      <c r="U459" s="55"/>
      <c r="V459" s="54">
        <f>+VLOOKUP(MaestraLP3[[#This Row],[-]],'[1]BD MES'!$A:$N,14,0)</f>
        <v>7919.81</v>
      </c>
      <c r="W459" s="54">
        <v>7919.81</v>
      </c>
      <c r="X459" s="56">
        <f>+(MaestraLP3[[#This Row],[COSTO ]]-MaestraLP3[[#This Row],[COSTO OCT AL 27-10]])/MaestraLP3[[#This Row],[COSTO OCT AL 27-10]]</f>
        <v>0</v>
      </c>
      <c r="Y459" s="57" t="str">
        <f>++IF(Q459="HASTA AGOTAR STOCK","HASTA AGOTAR STOCK",IF(MaestraLP3[[#This Row],[PRECIO OCT]]=0,"NO PARA LP",IF(MaestraLP3[[#This Row],[PRECIO OCT]]=0,"INCORPORACIÓN",IF(AA459=0,"MANTIENE",IF(AA459&lt;0,"BAJA",IF(AA459&gt;0,"ALZA",""))))))</f>
        <v>MANTIENE</v>
      </c>
      <c r="Z459" s="54">
        <v>18644.37</v>
      </c>
      <c r="AA459" s="40">
        <f>IF(Z459=0,"INDICAR PRECIO VTA",Z459-MaestraLP3[[#This Row],[PRECIO OCT]])</f>
        <v>0</v>
      </c>
      <c r="AB459" s="56">
        <f t="shared" si="7"/>
        <v>0.57521707625411844</v>
      </c>
      <c r="AC459" s="58">
        <f>IFERROR(MaestraLP3[[#This Row],[PRECIO]]*MaestraLP3[[#This Row],[%MG UMV]],0)</f>
        <v>10724.559999999998</v>
      </c>
      <c r="AD459" s="59">
        <v>1</v>
      </c>
      <c r="AE459" s="54">
        <f>IFERROR(MaestraLP3[[#This Row],[MARGEN UNITARIO]]/MaestraLP3[[#This Row],[Peso Neto UMV (KG)]],0)</f>
        <v>10724.559999999998</v>
      </c>
      <c r="AF459" s="38" t="s">
        <v>49</v>
      </c>
      <c r="AG459" s="38">
        <v>1</v>
      </c>
      <c r="AH459" s="56">
        <v>0</v>
      </c>
      <c r="AI459" s="56">
        <v>0</v>
      </c>
      <c r="AJ459" s="38"/>
      <c r="AK459" s="38" t="s">
        <v>49</v>
      </c>
    </row>
    <row r="460" spans="1:37" x14ac:dyDescent="0.35">
      <c r="A460" s="38" t="s">
        <v>525</v>
      </c>
      <c r="B460" s="38">
        <v>104518560</v>
      </c>
      <c r="C460" s="38" t="str">
        <f>+MaestraLP3[[#This Row],[CÓDIGO]]&amp;MaestraLP3[[#Headers],[-]]&amp;MaestraLP3[[#This Row],[UMV]]</f>
        <v>104518560-UN</v>
      </c>
      <c r="D460" s="45" t="str">
        <f>+MaestraLP3[[#This Row],[CÓDIGO]]&amp;MaestraLP3[[#Headers],[FS00]]</f>
        <v>104518560FS00</v>
      </c>
      <c r="E460" s="38" t="s">
        <v>38</v>
      </c>
      <c r="F460" s="38" t="s">
        <v>39</v>
      </c>
      <c r="G460" s="38" t="s">
        <v>220</v>
      </c>
      <c r="H460" s="38" t="s">
        <v>192</v>
      </c>
      <c r="I460" s="38" t="s">
        <v>672</v>
      </c>
      <c r="J460" s="44" t="s">
        <v>44</v>
      </c>
      <c r="K460" s="45" t="s">
        <v>44</v>
      </c>
      <c r="L460" s="38"/>
      <c r="M460" s="38" t="str">
        <f>VLOOKUP(MaestraLP3[[#This Row],[UMV]],VALIDACIONES!J:L,3,0)</f>
        <v>Unidad</v>
      </c>
      <c r="N460" s="38" t="s">
        <v>45</v>
      </c>
      <c r="O460" s="38" t="s">
        <v>72</v>
      </c>
      <c r="P460" s="54">
        <v>128022.5</v>
      </c>
      <c r="Q460" s="38" t="s">
        <v>58</v>
      </c>
      <c r="R460" s="54">
        <v>301391.24</v>
      </c>
      <c r="S460" s="56">
        <f>IFERROR((MaestraLP3[[#This Row],[COSTO ]]/MaestraLP3[[#This Row],[COSTO OCT]]-1),0)</f>
        <v>0</v>
      </c>
      <c r="T460" s="55" t="s">
        <v>74</v>
      </c>
      <c r="U460" s="55"/>
      <c r="V460" s="54">
        <f>+VLOOKUP(MaestraLP3[[#This Row],[-]],'[1]BD MES'!$A:$N,14,0)</f>
        <v>128022.5</v>
      </c>
      <c r="W460" s="54">
        <v>128022.5</v>
      </c>
      <c r="X460" s="56">
        <f>+(MaestraLP3[[#This Row],[COSTO ]]-MaestraLP3[[#This Row],[COSTO OCT AL 27-10]])/MaestraLP3[[#This Row],[COSTO OCT AL 27-10]]</f>
        <v>0</v>
      </c>
      <c r="Y460" s="57" t="str">
        <f>++IF(Q460="HASTA AGOTAR STOCK","HASTA AGOTAR STOCK",IF(MaestraLP3[[#This Row],[PRECIO OCT]]=0,"NO PARA LP",IF(MaestraLP3[[#This Row],[PRECIO OCT]]=0,"INCORPORACIÓN",IF(AA460=0,"MANTIENE",IF(AA460&lt;0,"BAJA",IF(AA460&gt;0,"ALZA",""))))))</f>
        <v>MANTIENE</v>
      </c>
      <c r="Z460" s="54">
        <v>301391.24</v>
      </c>
      <c r="AA460" s="40">
        <f>IF(Z460=0,"INDICAR PRECIO VTA",Z460-MaestraLP3[[#This Row],[PRECIO OCT]])</f>
        <v>0</v>
      </c>
      <c r="AB460" s="56">
        <f t="shared" si="7"/>
        <v>0.57522819840417394</v>
      </c>
      <c r="AC460" s="58">
        <f>IFERROR(MaestraLP3[[#This Row],[PRECIO]]*MaestraLP3[[#This Row],[%MG UMV]],0)</f>
        <v>173368.74</v>
      </c>
      <c r="AD460" s="59">
        <v>1.179</v>
      </c>
      <c r="AE460" s="54">
        <f>IFERROR(MaestraLP3[[#This Row],[MARGEN UNITARIO]]/MaestraLP3[[#This Row],[Peso Neto UMV (KG)]],0)</f>
        <v>147047.27735368954</v>
      </c>
      <c r="AF460" s="38" t="s">
        <v>49</v>
      </c>
      <c r="AG460" s="38">
        <v>1</v>
      </c>
      <c r="AH460" s="56">
        <v>0</v>
      </c>
      <c r="AI460" s="56">
        <v>0</v>
      </c>
      <c r="AJ460" s="38"/>
      <c r="AK460" s="38" t="s">
        <v>49</v>
      </c>
    </row>
    <row r="461" spans="1:37" x14ac:dyDescent="0.35">
      <c r="A461" s="38" t="s">
        <v>525</v>
      </c>
      <c r="B461" s="38">
        <v>104518550</v>
      </c>
      <c r="C461" s="38" t="str">
        <f>+MaestraLP3[[#This Row],[CÓDIGO]]&amp;MaestraLP3[[#Headers],[-]]&amp;MaestraLP3[[#This Row],[UMV]]</f>
        <v>104518550-UN</v>
      </c>
      <c r="D461" s="45" t="str">
        <f>+MaestraLP3[[#This Row],[CÓDIGO]]&amp;MaestraLP3[[#Headers],[FS00]]</f>
        <v>104518550FS00</v>
      </c>
      <c r="E461" s="38" t="s">
        <v>38</v>
      </c>
      <c r="F461" s="38" t="s">
        <v>39</v>
      </c>
      <c r="G461" s="38" t="s">
        <v>220</v>
      </c>
      <c r="H461" s="38" t="s">
        <v>192</v>
      </c>
      <c r="I461" s="38" t="s">
        <v>673</v>
      </c>
      <c r="J461" s="44" t="s">
        <v>44</v>
      </c>
      <c r="K461" s="45" t="s">
        <v>44</v>
      </c>
      <c r="L461" s="38"/>
      <c r="M461" s="38" t="str">
        <f>VLOOKUP(MaestraLP3[[#This Row],[UMV]],VALIDACIONES!J:L,3,0)</f>
        <v>Unidad</v>
      </c>
      <c r="N461" s="38" t="s">
        <v>45</v>
      </c>
      <c r="O461" s="38" t="s">
        <v>72</v>
      </c>
      <c r="P461" s="54">
        <v>92267.75</v>
      </c>
      <c r="Q461" s="38" t="s">
        <v>58</v>
      </c>
      <c r="R461" s="55">
        <v>137479.32</v>
      </c>
      <c r="S461" s="56">
        <f>IFERROR((MaestraLP3[[#This Row],[COSTO ]]/MaestraLP3[[#This Row],[COSTO OCT]]-1),0)</f>
        <v>0</v>
      </c>
      <c r="T461" s="55" t="s">
        <v>48</v>
      </c>
      <c r="U461" s="55"/>
      <c r="V461" s="54">
        <f>+VLOOKUP(MaestraLP3[[#This Row],[-]],'[1]BD MES'!$A:$N,14,0)</f>
        <v>92267.75</v>
      </c>
      <c r="W461" s="54">
        <v>92267.75</v>
      </c>
      <c r="X461" s="56">
        <f>+(MaestraLP3[[#This Row],[COSTO ]]-MaestraLP3[[#This Row],[COSTO OCT AL 27-10]])/MaestraLP3[[#This Row],[COSTO OCT AL 27-10]]</f>
        <v>0</v>
      </c>
      <c r="Y461" s="57" t="str">
        <f>++IF(Q461="HASTA AGOTAR STOCK","HASTA AGOTAR STOCK",IF(MaestraLP3[[#This Row],[PRECIO OCT]]=0,"NO PARA LP",IF(MaestraLP3[[#This Row],[PRECIO OCT]]=0,"INCORPORACIÓN",IF(AA461=0,"MANTIENE",IF(AA461&lt;0,"BAJA",IF(AA461&gt;0,"ALZA",""))))))</f>
        <v>MANTIENE</v>
      </c>
      <c r="Z461" s="54">
        <v>137479.32</v>
      </c>
      <c r="AA461" s="40">
        <f>IF(Z461=0,"INDICAR PRECIO VTA",Z461-MaestraLP3[[#This Row],[PRECIO OCT]])</f>
        <v>0</v>
      </c>
      <c r="AB461" s="56">
        <f t="shared" si="7"/>
        <v>0.32886087885799847</v>
      </c>
      <c r="AC461" s="58">
        <f>IFERROR(MaestraLP3[[#This Row],[PRECIO]]*MaestraLP3[[#This Row],[%MG UMV]],0)</f>
        <v>45211.570000000007</v>
      </c>
      <c r="AD461" s="59">
        <v>1</v>
      </c>
      <c r="AE461" s="54">
        <f>IFERROR(MaestraLP3[[#This Row],[MARGEN UNITARIO]]/MaestraLP3[[#This Row],[Peso Neto UMV (KG)]],0)</f>
        <v>45211.570000000007</v>
      </c>
      <c r="AF461" s="38" t="s">
        <v>49</v>
      </c>
      <c r="AG461" s="38">
        <v>1</v>
      </c>
      <c r="AH461" s="56">
        <v>0</v>
      </c>
      <c r="AI461" s="56">
        <v>0</v>
      </c>
      <c r="AJ461" s="38"/>
      <c r="AK461" s="38" t="s">
        <v>49</v>
      </c>
    </row>
    <row r="462" spans="1:37" x14ac:dyDescent="0.35">
      <c r="A462" s="38" t="s">
        <v>525</v>
      </c>
      <c r="B462" s="38">
        <v>104544230</v>
      </c>
      <c r="C462" s="38" t="str">
        <f>+MaestraLP3[[#This Row],[CÓDIGO]]&amp;MaestraLP3[[#Headers],[-]]&amp;MaestraLP3[[#This Row],[UMV]]</f>
        <v>104544230-UN</v>
      </c>
      <c r="D462" s="45" t="str">
        <f>+MaestraLP3[[#This Row],[CÓDIGO]]&amp;MaestraLP3[[#Headers],[FS00]]</f>
        <v>104544230FS00</v>
      </c>
      <c r="E462" s="38" t="s">
        <v>38</v>
      </c>
      <c r="F462" s="38" t="s">
        <v>39</v>
      </c>
      <c r="G462" s="38" t="s">
        <v>220</v>
      </c>
      <c r="H462" s="38" t="s">
        <v>192</v>
      </c>
      <c r="I462" s="38" t="s">
        <v>674</v>
      </c>
      <c r="J462" s="44" t="s">
        <v>44</v>
      </c>
      <c r="K462" s="45" t="s">
        <v>44</v>
      </c>
      <c r="L462" s="38"/>
      <c r="M462" s="38" t="str">
        <f>VLOOKUP(MaestraLP3[[#This Row],[UMV]],VALIDACIONES!J:L,3,0)</f>
        <v>Unidad</v>
      </c>
      <c r="N462" s="38" t="s">
        <v>45</v>
      </c>
      <c r="O462" s="38" t="s">
        <v>46</v>
      </c>
      <c r="P462" s="54">
        <v>58000</v>
      </c>
      <c r="Q462" s="38" t="s">
        <v>58</v>
      </c>
      <c r="R462" s="55">
        <v>86420</v>
      </c>
      <c r="S462" s="56">
        <f>IFERROR((MaestraLP3[[#This Row],[COSTO ]]/MaestraLP3[[#This Row],[COSTO OCT]]-1),0)</f>
        <v>0</v>
      </c>
      <c r="T462" s="55" t="s">
        <v>172</v>
      </c>
      <c r="U462" s="55"/>
      <c r="V462" s="54">
        <f>+VLOOKUP(MaestraLP3[[#This Row],[-]],'[1]BD MES'!$A:$N,14,0)</f>
        <v>58000</v>
      </c>
      <c r="W462" s="54">
        <v>58000</v>
      </c>
      <c r="X462" s="56">
        <f>+(MaestraLP3[[#This Row],[COSTO ]]-MaestraLP3[[#This Row],[COSTO OCT AL 27-10]])/MaestraLP3[[#This Row],[COSTO OCT AL 27-10]]</f>
        <v>0</v>
      </c>
      <c r="Y462" s="57" t="str">
        <f>++IF(Q462="HASTA AGOTAR STOCK","HASTA AGOTAR STOCK",IF(MaestraLP3[[#This Row],[PRECIO OCT]]=0,"NO PARA LP",IF(MaestraLP3[[#This Row],[PRECIO OCT]]=0,"INCORPORACIÓN",IF(AA462=0,"MANTIENE",IF(AA462&lt;0,"BAJA",IF(AA462&gt;0,"ALZA",""))))))</f>
        <v>MANTIENE</v>
      </c>
      <c r="Z462" s="54">
        <v>86420</v>
      </c>
      <c r="AA462" s="40">
        <f>IF(Z462=0,"INDICAR PRECIO VTA",Z462-MaestraLP3[[#This Row],[PRECIO OCT]])</f>
        <v>0</v>
      </c>
      <c r="AB462" s="56">
        <f t="shared" si="7"/>
        <v>0.32885906040268459</v>
      </c>
      <c r="AC462" s="58">
        <f>IFERROR(MaestraLP3[[#This Row],[PRECIO]]*MaestraLP3[[#This Row],[%MG UMV]],0)</f>
        <v>28420.000000000004</v>
      </c>
      <c r="AD462" s="59">
        <v>1</v>
      </c>
      <c r="AE462" s="54">
        <f>IFERROR(MaestraLP3[[#This Row],[MARGEN UNITARIO]]/MaestraLP3[[#This Row],[Peso Neto UMV (KG)]],0)</f>
        <v>28420.000000000004</v>
      </c>
      <c r="AF462" s="38" t="s">
        <v>49</v>
      </c>
      <c r="AG462" s="38">
        <v>1</v>
      </c>
      <c r="AH462" s="56">
        <v>0</v>
      </c>
      <c r="AI462" s="56">
        <v>0</v>
      </c>
      <c r="AJ462" s="38" t="s">
        <v>50</v>
      </c>
      <c r="AK462" s="38" t="s">
        <v>49</v>
      </c>
    </row>
    <row r="463" spans="1:37" x14ac:dyDescent="0.35">
      <c r="A463" s="38" t="s">
        <v>525</v>
      </c>
      <c r="B463" s="38">
        <v>104522590</v>
      </c>
      <c r="C463" s="38" t="str">
        <f>+MaestraLP3[[#This Row],[CÓDIGO]]&amp;MaestraLP3[[#Headers],[-]]&amp;MaestraLP3[[#This Row],[UMV]]</f>
        <v>104522590-Y50</v>
      </c>
      <c r="D463" s="45" t="str">
        <f>+MaestraLP3[[#This Row],[CÓDIGO]]&amp;MaestraLP3[[#Headers],[FS00]]</f>
        <v>104522590FS00</v>
      </c>
      <c r="E463" s="38" t="s">
        <v>38</v>
      </c>
      <c r="F463" s="38" t="s">
        <v>39</v>
      </c>
      <c r="G463" s="38" t="s">
        <v>220</v>
      </c>
      <c r="H463" s="38" t="s">
        <v>192</v>
      </c>
      <c r="I463" s="38" t="s">
        <v>675</v>
      </c>
      <c r="J463" s="44" t="s">
        <v>676</v>
      </c>
      <c r="K463" s="45" t="s">
        <v>44</v>
      </c>
      <c r="L463" s="38"/>
      <c r="M463" s="38" t="str">
        <f>VLOOKUP(MaestraLP3[[#This Row],[UMV]],VALIDACIONES!J:L,3,0)</f>
        <v>Caja 250 Unidades</v>
      </c>
      <c r="N463" s="38" t="s">
        <v>45</v>
      </c>
      <c r="O463" s="38" t="s">
        <v>72</v>
      </c>
      <c r="P463" s="54">
        <v>16250</v>
      </c>
      <c r="Q463" s="38" t="s">
        <v>58</v>
      </c>
      <c r="R463" s="55">
        <v>24212.5</v>
      </c>
      <c r="S463" s="56">
        <f>IFERROR((MaestraLP3[[#This Row],[COSTO ]]/MaestraLP3[[#This Row],[COSTO OCT]]-1),0)</f>
        <v>0.72307692307692317</v>
      </c>
      <c r="T463" s="55" t="s">
        <v>48</v>
      </c>
      <c r="U463" s="55"/>
      <c r="V463" s="54">
        <f>+VLOOKUP(MaestraLP3[[#This Row],[-]],'[1]BD MES'!$A:$N,14,0)</f>
        <v>28000</v>
      </c>
      <c r="W463" s="54">
        <v>28000</v>
      </c>
      <c r="X463" s="56">
        <f>+(MaestraLP3[[#This Row],[COSTO ]]-MaestraLP3[[#This Row],[COSTO OCT AL 27-10]])/MaestraLP3[[#This Row],[COSTO OCT AL 27-10]]</f>
        <v>0</v>
      </c>
      <c r="Y463" s="57" t="str">
        <f>++IF(Q463="HASTA AGOTAR STOCK","HASTA AGOTAR STOCK",IF(MaestraLP3[[#This Row],[PRECIO OCT]]=0,"NO PARA LP",IF(MaestraLP3[[#This Row],[PRECIO OCT]]=0,"INCORPORACIÓN",IF(AA463=0,"MANTIENE",IF(AA463&lt;0,"BAJA",IF(AA463&gt;0,"ALZA",""))))))</f>
        <v>MANTIENE</v>
      </c>
      <c r="Z463" s="54">
        <v>24212.5</v>
      </c>
      <c r="AA463" s="40">
        <f>IF(Z463=0,"INDICAR PRECIO VTA",Z463-MaestraLP3[[#This Row],[PRECIO OCT]])</f>
        <v>0</v>
      </c>
      <c r="AB463" s="56">
        <f t="shared" si="7"/>
        <v>-0.15642746515229736</v>
      </c>
      <c r="AC463" s="58">
        <f>IFERROR(MaestraLP3[[#This Row],[PRECIO]]*MaestraLP3[[#This Row],[%MG UMV]],0)</f>
        <v>-3787.4999999999995</v>
      </c>
      <c r="AD463" s="59">
        <v>125</v>
      </c>
      <c r="AE463" s="54">
        <f>IFERROR(MaestraLP3[[#This Row],[MARGEN UNITARIO]]/MaestraLP3[[#This Row],[Peso Neto UMV (KG)]],0)</f>
        <v>-30.299999999999997</v>
      </c>
      <c r="AF463" s="38" t="s">
        <v>49</v>
      </c>
      <c r="AG463" s="38">
        <v>1</v>
      </c>
      <c r="AH463" s="56">
        <v>0</v>
      </c>
      <c r="AI463" s="56">
        <v>0</v>
      </c>
      <c r="AJ463" s="38"/>
      <c r="AK463" s="38" t="s">
        <v>49</v>
      </c>
    </row>
    <row r="464" spans="1:37" x14ac:dyDescent="0.35">
      <c r="A464" s="38" t="s">
        <v>525</v>
      </c>
      <c r="B464" s="38">
        <v>104522600</v>
      </c>
      <c r="C464" s="38" t="str">
        <f>+MaestraLP3[[#This Row],[CÓDIGO]]&amp;MaestraLP3[[#Headers],[-]]&amp;MaestraLP3[[#This Row],[UMV]]</f>
        <v>104522600-V00</v>
      </c>
      <c r="D464" s="45" t="str">
        <f>+MaestraLP3[[#This Row],[CÓDIGO]]&amp;MaestraLP3[[#Headers],[FS00]]</f>
        <v>104522600FS00</v>
      </c>
      <c r="E464" s="38" t="s">
        <v>38</v>
      </c>
      <c r="F464" s="38" t="s">
        <v>39</v>
      </c>
      <c r="G464" s="38" t="s">
        <v>220</v>
      </c>
      <c r="H464" s="38" t="s">
        <v>192</v>
      </c>
      <c r="I464" s="38" t="s">
        <v>225</v>
      </c>
      <c r="J464" s="44" t="s">
        <v>131</v>
      </c>
      <c r="K464" s="45" t="s">
        <v>44</v>
      </c>
      <c r="L464" s="38"/>
      <c r="M464" s="38" t="str">
        <f>VLOOKUP(MaestraLP3[[#This Row],[UMV]],VALIDACIONES!J:L,3,0)</f>
        <v>Caja 500 Unidades</v>
      </c>
      <c r="N464" s="38" t="s">
        <v>45</v>
      </c>
      <c r="O464" s="38" t="s">
        <v>72</v>
      </c>
      <c r="P464" s="54">
        <v>25500</v>
      </c>
      <c r="Q464" s="38" t="s">
        <v>58</v>
      </c>
      <c r="R464" s="55">
        <v>37995</v>
      </c>
      <c r="S464" s="56">
        <f>IFERROR((MaestraLP3[[#This Row],[COSTO ]]/MaestraLP3[[#This Row],[COSTO OCT]]-1),0)</f>
        <v>0</v>
      </c>
      <c r="T464" s="55" t="s">
        <v>48</v>
      </c>
      <c r="U464" s="55"/>
      <c r="V464" s="54">
        <f>+VLOOKUP(MaestraLP3[[#This Row],[-]],'[1]BD MES'!$A:$N,14,0)</f>
        <v>25500</v>
      </c>
      <c r="W464" s="54">
        <v>25500</v>
      </c>
      <c r="X464" s="56">
        <f>+(MaestraLP3[[#This Row],[COSTO ]]-MaestraLP3[[#This Row],[COSTO OCT AL 27-10]])/MaestraLP3[[#This Row],[COSTO OCT AL 27-10]]</f>
        <v>0</v>
      </c>
      <c r="Y464" s="57" t="str">
        <f>++IF(Q464="HASTA AGOTAR STOCK","HASTA AGOTAR STOCK",IF(MaestraLP3[[#This Row],[PRECIO OCT]]=0,"NO PARA LP",IF(MaestraLP3[[#This Row],[PRECIO OCT]]=0,"INCORPORACIÓN",IF(AA464=0,"MANTIENE",IF(AA464&lt;0,"BAJA",IF(AA464&gt;0,"ALZA",""))))))</f>
        <v>MANTIENE</v>
      </c>
      <c r="Z464" s="54">
        <v>37995</v>
      </c>
      <c r="AA464" s="40">
        <f>IF(Z464=0,"INDICAR PRECIO VTA",Z464-MaestraLP3[[#This Row],[PRECIO OCT]])</f>
        <v>0</v>
      </c>
      <c r="AB464" s="56">
        <f t="shared" si="7"/>
        <v>0.32885906040268459</v>
      </c>
      <c r="AC464" s="58">
        <f>IFERROR(MaestraLP3[[#This Row],[PRECIO]]*MaestraLP3[[#This Row],[%MG UMV]],0)</f>
        <v>12495.000000000002</v>
      </c>
      <c r="AD464" s="59">
        <v>0.5</v>
      </c>
      <c r="AE464" s="54">
        <f>IFERROR(MaestraLP3[[#This Row],[MARGEN UNITARIO]]/MaestraLP3[[#This Row],[Peso Neto UMV (KG)]],0)</f>
        <v>24990.000000000004</v>
      </c>
      <c r="AF464" s="38" t="s">
        <v>49</v>
      </c>
      <c r="AG464" s="38">
        <v>1</v>
      </c>
      <c r="AH464" s="56">
        <v>0</v>
      </c>
      <c r="AI464" s="56">
        <v>0</v>
      </c>
      <c r="AJ464" s="38"/>
      <c r="AK464" s="38" t="s">
        <v>49</v>
      </c>
    </row>
    <row r="465" spans="1:37" x14ac:dyDescent="0.35">
      <c r="A465" s="38" t="s">
        <v>525</v>
      </c>
      <c r="B465" s="38">
        <v>104518530</v>
      </c>
      <c r="C465" s="38" t="str">
        <f>+MaestraLP3[[#This Row],[CÓDIGO]]&amp;MaestraLP3[[#Headers],[-]]&amp;MaestraLP3[[#This Row],[UMV]]</f>
        <v>104518530-UN</v>
      </c>
      <c r="D465" s="45" t="str">
        <f>+MaestraLP3[[#This Row],[CÓDIGO]]&amp;MaestraLP3[[#Headers],[FS00]]</f>
        <v>104518530FS00</v>
      </c>
      <c r="E465" s="38" t="s">
        <v>38</v>
      </c>
      <c r="F465" s="38" t="s">
        <v>39</v>
      </c>
      <c r="G465" s="38" t="s">
        <v>220</v>
      </c>
      <c r="H465" s="38" t="s">
        <v>192</v>
      </c>
      <c r="I465" s="38" t="s">
        <v>677</v>
      </c>
      <c r="J465" s="44" t="s">
        <v>44</v>
      </c>
      <c r="K465" s="45" t="s">
        <v>44</v>
      </c>
      <c r="L465" s="38"/>
      <c r="M465" s="38" t="str">
        <f>VLOOKUP(MaestraLP3[[#This Row],[UMV]],VALIDACIONES!J:L,3,0)</f>
        <v>Unidad</v>
      </c>
      <c r="N465" s="38" t="s">
        <v>45</v>
      </c>
      <c r="O465" s="38" t="s">
        <v>72</v>
      </c>
      <c r="P465" s="54">
        <v>14786.33</v>
      </c>
      <c r="Q465" s="38" t="s">
        <v>58</v>
      </c>
      <c r="R465" s="55">
        <v>22031.14</v>
      </c>
      <c r="S465" s="56">
        <f>IFERROR((MaestraLP3[[#This Row],[COSTO ]]/MaestraLP3[[#This Row],[COSTO OCT]]-1),0)</f>
        <v>0</v>
      </c>
      <c r="T465" s="55" t="s">
        <v>74</v>
      </c>
      <c r="U465" s="55"/>
      <c r="V465" s="54">
        <f>+VLOOKUP(MaestraLP3[[#This Row],[-]],'[1]BD MES'!$A:$N,14,0)</f>
        <v>14786.33</v>
      </c>
      <c r="W465" s="54">
        <v>14786.33</v>
      </c>
      <c r="X465" s="56">
        <f>+(MaestraLP3[[#This Row],[COSTO ]]-MaestraLP3[[#This Row],[COSTO OCT AL 27-10]])/MaestraLP3[[#This Row],[COSTO OCT AL 27-10]]</f>
        <v>0</v>
      </c>
      <c r="Y465" s="57" t="str">
        <f>++IF(Q465="HASTA AGOTAR STOCK","HASTA AGOTAR STOCK",IF(MaestraLP3[[#This Row],[PRECIO OCT]]=0,"NO PARA LP",IF(MaestraLP3[[#This Row],[PRECIO OCT]]=0,"INCORPORACIÓN",IF(AA465=0,"MANTIENE",IF(AA465&lt;0,"BAJA",IF(AA465&gt;0,"ALZA",""))))))</f>
        <v>MANTIENE</v>
      </c>
      <c r="Z465" s="54">
        <v>22031.14</v>
      </c>
      <c r="AA465" s="40">
        <f>IF(Z465=0,"INDICAR PRECIO VTA",Z465-MaestraLP3[[#This Row],[PRECIO OCT]])</f>
        <v>0</v>
      </c>
      <c r="AB465" s="56">
        <f t="shared" si="7"/>
        <v>0.32884408160449252</v>
      </c>
      <c r="AC465" s="58">
        <f>IFERROR(MaestraLP3[[#This Row],[PRECIO]]*MaestraLP3[[#This Row],[%MG UMV]],0)</f>
        <v>7244.8099999999995</v>
      </c>
      <c r="AD465" s="59">
        <v>1</v>
      </c>
      <c r="AE465" s="54">
        <f>IFERROR(MaestraLP3[[#This Row],[MARGEN UNITARIO]]/MaestraLP3[[#This Row],[Peso Neto UMV (KG)]],0)</f>
        <v>7244.8099999999995</v>
      </c>
      <c r="AF465" s="38" t="s">
        <v>49</v>
      </c>
      <c r="AG465" s="38">
        <v>1</v>
      </c>
      <c r="AH465" s="56">
        <v>0</v>
      </c>
      <c r="AI465" s="56">
        <v>0</v>
      </c>
      <c r="AJ465" s="38"/>
      <c r="AK465" s="38" t="s">
        <v>49</v>
      </c>
    </row>
    <row r="466" spans="1:37" x14ac:dyDescent="0.35">
      <c r="A466" s="38" t="s">
        <v>525</v>
      </c>
      <c r="B466" s="38">
        <v>40009378</v>
      </c>
      <c r="C466" s="38" t="str">
        <f>+MaestraLP3[[#This Row],[CÓDIGO]]&amp;MaestraLP3[[#Headers],[-]]&amp;MaestraLP3[[#This Row],[UMV]]</f>
        <v>40009378-UN</v>
      </c>
      <c r="D466" s="45" t="str">
        <f>+MaestraLP3[[#This Row],[CÓDIGO]]&amp;MaestraLP3[[#Headers],[FS00]]</f>
        <v>40009378FS00</v>
      </c>
      <c r="E466" s="38" t="s">
        <v>38</v>
      </c>
      <c r="F466" s="38" t="s">
        <v>39</v>
      </c>
      <c r="G466" s="38" t="s">
        <v>220</v>
      </c>
      <c r="H466" s="38" t="s">
        <v>192</v>
      </c>
      <c r="I466" s="38" t="s">
        <v>678</v>
      </c>
      <c r="J466" s="44" t="s">
        <v>44</v>
      </c>
      <c r="K466" s="45" t="s">
        <v>44</v>
      </c>
      <c r="L466" s="38"/>
      <c r="M466" s="38" t="str">
        <f>VLOOKUP(MaestraLP3[[#This Row],[UMV]],VALIDACIONES!J:L,3,0)</f>
        <v>Unidad</v>
      </c>
      <c r="N466" s="38" t="s">
        <v>45</v>
      </c>
      <c r="O466" s="38" t="s">
        <v>72</v>
      </c>
      <c r="P466" s="54">
        <v>26063.03</v>
      </c>
      <c r="Q466" s="38" t="s">
        <v>58</v>
      </c>
      <c r="R466" s="55">
        <v>38833.870000000003</v>
      </c>
      <c r="S466" s="56">
        <f>IFERROR((MaestraLP3[[#This Row],[COSTO ]]/MaestraLP3[[#This Row],[COSTO OCT]]-1),0)</f>
        <v>0</v>
      </c>
      <c r="T466" s="55" t="s">
        <v>48</v>
      </c>
      <c r="U466" s="55"/>
      <c r="V466" s="54">
        <f>+VLOOKUP(MaestraLP3[[#This Row],[-]],'[1]BD MES'!$A:$N,14,0)</f>
        <v>26063.03</v>
      </c>
      <c r="W466" s="54">
        <v>26063.03</v>
      </c>
      <c r="X466" s="56">
        <f>+(MaestraLP3[[#This Row],[COSTO ]]-MaestraLP3[[#This Row],[COSTO OCT AL 27-10]])/MaestraLP3[[#This Row],[COSTO OCT AL 27-10]]</f>
        <v>0</v>
      </c>
      <c r="Y466" s="57" t="str">
        <f>++IF(Q466="HASTA AGOTAR STOCK","HASTA AGOTAR STOCK",IF(MaestraLP3[[#This Row],[PRECIO OCT]]=0,"NO PARA LP",IF(MaestraLP3[[#This Row],[PRECIO OCT]]=0,"INCORPORACIÓN",IF(AA466=0,"MANTIENE",IF(AA466&lt;0,"BAJA",IF(AA466&gt;0,"ALZA",""))))))</f>
        <v>MANTIENE</v>
      </c>
      <c r="Z466" s="54">
        <v>38833.870000000003</v>
      </c>
      <c r="AA466" s="40">
        <f>IF(Z466=0,"INDICAR PRECIO VTA",Z466-MaestraLP3[[#This Row],[PRECIO OCT]])</f>
        <v>0</v>
      </c>
      <c r="AB466" s="56">
        <f t="shared" si="7"/>
        <v>0.32885828788117183</v>
      </c>
      <c r="AC466" s="58">
        <f>IFERROR(MaestraLP3[[#This Row],[PRECIO]]*MaestraLP3[[#This Row],[%MG UMV]],0)</f>
        <v>12770.840000000004</v>
      </c>
      <c r="AD466" s="59">
        <v>2</v>
      </c>
      <c r="AE466" s="54">
        <f>IFERROR(MaestraLP3[[#This Row],[MARGEN UNITARIO]]/MaestraLP3[[#This Row],[Peso Neto UMV (KG)]],0)</f>
        <v>6385.4200000000019</v>
      </c>
      <c r="AF466" s="38" t="s">
        <v>49</v>
      </c>
      <c r="AG466" s="38">
        <v>1</v>
      </c>
      <c r="AH466" s="56">
        <v>0</v>
      </c>
      <c r="AI466" s="56">
        <v>0</v>
      </c>
      <c r="AJ466" s="38"/>
      <c r="AK466" s="38" t="s">
        <v>49</v>
      </c>
    </row>
    <row r="467" spans="1:37" x14ac:dyDescent="0.35">
      <c r="A467" s="38" t="s">
        <v>525</v>
      </c>
      <c r="B467" s="38">
        <v>40009375</v>
      </c>
      <c r="C467" s="38" t="str">
        <f>+MaestraLP3[[#This Row],[CÓDIGO]]&amp;MaestraLP3[[#Headers],[-]]&amp;MaestraLP3[[#This Row],[UMV]]</f>
        <v>40009375-UN</v>
      </c>
      <c r="D467" s="45" t="str">
        <f>+MaestraLP3[[#This Row],[CÓDIGO]]&amp;MaestraLP3[[#Headers],[FS00]]</f>
        <v>40009375FS00</v>
      </c>
      <c r="E467" s="38" t="s">
        <v>38</v>
      </c>
      <c r="F467" s="38" t="s">
        <v>39</v>
      </c>
      <c r="G467" s="38" t="s">
        <v>220</v>
      </c>
      <c r="H467" s="38" t="s">
        <v>192</v>
      </c>
      <c r="I467" s="38" t="s">
        <v>679</v>
      </c>
      <c r="J467" s="44" t="s">
        <v>44</v>
      </c>
      <c r="K467" s="45" t="s">
        <v>44</v>
      </c>
      <c r="L467" s="38"/>
      <c r="M467" s="38" t="str">
        <f>VLOOKUP(MaestraLP3[[#This Row],[UMV]],VALIDACIONES!J:L,3,0)</f>
        <v>Unidad</v>
      </c>
      <c r="N467" s="38" t="s">
        <v>45</v>
      </c>
      <c r="O467" s="38" t="s">
        <v>72</v>
      </c>
      <c r="P467" s="54">
        <v>18355.5</v>
      </c>
      <c r="Q467" s="38" t="s">
        <v>58</v>
      </c>
      <c r="R467" s="55">
        <v>27348.95</v>
      </c>
      <c r="S467" s="56">
        <f>IFERROR((MaestraLP3[[#This Row],[COSTO ]]/MaestraLP3[[#This Row],[COSTO OCT]]-1),0)</f>
        <v>-1.08959167555156E-6</v>
      </c>
      <c r="T467" s="55" t="s">
        <v>48</v>
      </c>
      <c r="U467" s="55"/>
      <c r="V467" s="54">
        <f>+VLOOKUP(MaestraLP3[[#This Row],[-]],'[1]BD MES'!$A:$N,14,0)</f>
        <v>18355.48</v>
      </c>
      <c r="W467" s="54">
        <v>18355.48</v>
      </c>
      <c r="X467" s="56">
        <f>+(MaestraLP3[[#This Row],[COSTO ]]-MaestraLP3[[#This Row],[COSTO OCT AL 27-10]])/MaestraLP3[[#This Row],[COSTO OCT AL 27-10]]</f>
        <v>0</v>
      </c>
      <c r="Y467" s="57" t="str">
        <f>++IF(Q467="HASTA AGOTAR STOCK","HASTA AGOTAR STOCK",IF(MaestraLP3[[#This Row],[PRECIO OCT]]=0,"NO PARA LP",IF(MaestraLP3[[#This Row],[PRECIO OCT]]=0,"INCORPORACIÓN",IF(AA467=0,"MANTIENE",IF(AA467&lt;0,"BAJA",IF(AA467&gt;0,"ALZA",""))))))</f>
        <v>MANTIENE</v>
      </c>
      <c r="Z467" s="54">
        <v>27348.95</v>
      </c>
      <c r="AA467" s="40">
        <f>IF(Z467=0,"INDICAR PRECIO VTA",Z467-MaestraLP3[[#This Row],[PRECIO OCT]])</f>
        <v>0</v>
      </c>
      <c r="AB467" s="56">
        <f t="shared" si="7"/>
        <v>0.32884150945465918</v>
      </c>
      <c r="AC467" s="58">
        <f>IFERROR(MaestraLP3[[#This Row],[PRECIO]]*MaestraLP3[[#This Row],[%MG UMV]],0)</f>
        <v>8993.4700000000012</v>
      </c>
      <c r="AD467" s="59">
        <v>0.2</v>
      </c>
      <c r="AE467" s="54">
        <f>IFERROR(MaestraLP3[[#This Row],[MARGEN UNITARIO]]/MaestraLP3[[#This Row],[Peso Neto UMV (KG)]],0)</f>
        <v>44967.350000000006</v>
      </c>
      <c r="AF467" s="38" t="s">
        <v>49</v>
      </c>
      <c r="AG467" s="38">
        <v>1</v>
      </c>
      <c r="AH467" s="56">
        <v>0</v>
      </c>
      <c r="AI467" s="56">
        <v>0</v>
      </c>
      <c r="AJ467" s="38"/>
      <c r="AK467" s="38" t="s">
        <v>49</v>
      </c>
    </row>
    <row r="468" spans="1:37" x14ac:dyDescent="0.35">
      <c r="A468" s="38" t="s">
        <v>525</v>
      </c>
      <c r="B468" s="38">
        <v>40009376</v>
      </c>
      <c r="C468" s="38" t="str">
        <f>+MaestraLP3[[#This Row],[CÓDIGO]]&amp;MaestraLP3[[#Headers],[-]]&amp;MaestraLP3[[#This Row],[UMV]]</f>
        <v>40009376-UN</v>
      </c>
      <c r="D468" s="45" t="str">
        <f>+MaestraLP3[[#This Row],[CÓDIGO]]&amp;MaestraLP3[[#Headers],[FS00]]</f>
        <v>40009376FS00</v>
      </c>
      <c r="E468" s="38" t="s">
        <v>38</v>
      </c>
      <c r="F468" s="38" t="s">
        <v>39</v>
      </c>
      <c r="G468" s="38" t="s">
        <v>220</v>
      </c>
      <c r="H468" s="38" t="s">
        <v>192</v>
      </c>
      <c r="I468" s="38" t="s">
        <v>680</v>
      </c>
      <c r="J468" s="44" t="s">
        <v>44</v>
      </c>
      <c r="K468" s="45" t="s">
        <v>44</v>
      </c>
      <c r="L468" s="38"/>
      <c r="M468" s="38" t="str">
        <f>VLOOKUP(MaestraLP3[[#This Row],[UMV]],VALIDACIONES!J:L,3,0)</f>
        <v>Unidad</v>
      </c>
      <c r="N468" s="38" t="s">
        <v>45</v>
      </c>
      <c r="O468" s="38" t="s">
        <v>72</v>
      </c>
      <c r="P468" s="54">
        <v>20781.650000000001</v>
      </c>
      <c r="Q468" s="38" t="s">
        <v>58</v>
      </c>
      <c r="R468" s="55">
        <v>30965.18</v>
      </c>
      <c r="S468" s="56">
        <f>IFERROR((MaestraLP3[[#This Row],[COSTO ]]/MaestraLP3[[#This Row],[COSTO OCT]]-1),0)</f>
        <v>-9.6238749092147913E-7</v>
      </c>
      <c r="T468" s="55" t="s">
        <v>48</v>
      </c>
      <c r="U468" s="55"/>
      <c r="V468" s="54">
        <f>+VLOOKUP(MaestraLP3[[#This Row],[-]],'[1]BD MES'!$A:$N,14,0)</f>
        <v>20781.63</v>
      </c>
      <c r="W468" s="54">
        <v>20781.63</v>
      </c>
      <c r="X468" s="56">
        <f>+(MaestraLP3[[#This Row],[COSTO ]]-MaestraLP3[[#This Row],[COSTO OCT AL 27-10]])/MaestraLP3[[#This Row],[COSTO OCT AL 27-10]]</f>
        <v>0</v>
      </c>
      <c r="Y468" s="57" t="str">
        <f>++IF(Q468="HASTA AGOTAR STOCK","HASTA AGOTAR STOCK",IF(MaestraLP3[[#This Row],[PRECIO OCT]]=0,"NO PARA LP",IF(MaestraLP3[[#This Row],[PRECIO OCT]]=0,"INCORPORACIÓN",IF(AA468=0,"MANTIENE",IF(AA468&lt;0,"BAJA",IF(AA468&gt;0,"ALZA",""))))))</f>
        <v>MANTIENE</v>
      </c>
      <c r="Z468" s="54">
        <v>30965.18</v>
      </c>
      <c r="AA468" s="40">
        <f>IF(Z468=0,"INDICAR PRECIO VTA",Z468-MaestraLP3[[#This Row],[PRECIO OCT]])</f>
        <v>0</v>
      </c>
      <c r="AB468" s="56">
        <f t="shared" si="7"/>
        <v>0.32887100930787416</v>
      </c>
      <c r="AC468" s="58">
        <f>IFERROR(MaestraLP3[[#This Row],[PRECIO]]*MaestraLP3[[#This Row],[%MG UMV]],0)</f>
        <v>10183.549999999999</v>
      </c>
      <c r="AD468" s="59">
        <v>0.28000000000000003</v>
      </c>
      <c r="AE468" s="54">
        <f>IFERROR(MaestraLP3[[#This Row],[MARGEN UNITARIO]]/MaestraLP3[[#This Row],[Peso Neto UMV (KG)]],0)</f>
        <v>36369.82142857142</v>
      </c>
      <c r="AF468" s="38" t="s">
        <v>49</v>
      </c>
      <c r="AG468" s="38">
        <v>1</v>
      </c>
      <c r="AH468" s="56">
        <v>0</v>
      </c>
      <c r="AI468" s="56">
        <v>0</v>
      </c>
      <c r="AJ468" s="38"/>
      <c r="AK468" s="38" t="s">
        <v>49</v>
      </c>
    </row>
    <row r="469" spans="1:37" x14ac:dyDescent="0.35">
      <c r="A469" s="38" t="s">
        <v>525</v>
      </c>
      <c r="B469" s="38">
        <v>40009377</v>
      </c>
      <c r="C469" s="38" t="str">
        <f>+MaestraLP3[[#This Row],[CÓDIGO]]&amp;MaestraLP3[[#Headers],[-]]&amp;MaestraLP3[[#This Row],[UMV]]</f>
        <v>40009377-UN</v>
      </c>
      <c r="D469" s="45" t="str">
        <f>+MaestraLP3[[#This Row],[CÓDIGO]]&amp;MaestraLP3[[#Headers],[FS00]]</f>
        <v>40009377FS00</v>
      </c>
      <c r="E469" s="38" t="s">
        <v>38</v>
      </c>
      <c r="F469" s="38" t="s">
        <v>39</v>
      </c>
      <c r="G469" s="38" t="s">
        <v>220</v>
      </c>
      <c r="H469" s="38" t="s">
        <v>192</v>
      </c>
      <c r="I469" s="38" t="s">
        <v>681</v>
      </c>
      <c r="J469" s="44" t="s">
        <v>44</v>
      </c>
      <c r="K469" s="45" t="s">
        <v>44</v>
      </c>
      <c r="L469" s="38"/>
      <c r="M469" s="38" t="str">
        <f>VLOOKUP(MaestraLP3[[#This Row],[UMV]],VALIDACIONES!J:L,3,0)</f>
        <v>Unidad</v>
      </c>
      <c r="N469" s="38" t="s">
        <v>45</v>
      </c>
      <c r="O469" s="38" t="s">
        <v>72</v>
      </c>
      <c r="P469" s="54">
        <v>23594.83</v>
      </c>
      <c r="Q469" s="38" t="s">
        <v>58</v>
      </c>
      <c r="R469" s="55">
        <v>35156.550000000003</v>
      </c>
      <c r="S469" s="56">
        <f>IFERROR((MaestraLP3[[#This Row],[COSTO ]]/MaestraLP3[[#This Row],[COSTO OCT]]-1),0)</f>
        <v>0</v>
      </c>
      <c r="T469" s="55" t="s">
        <v>48</v>
      </c>
      <c r="U469" s="55"/>
      <c r="V469" s="54">
        <f>+VLOOKUP(MaestraLP3[[#This Row],[-]],'[1]BD MES'!$A:$N,14,0)</f>
        <v>23594.83</v>
      </c>
      <c r="W469" s="54">
        <v>23594.83</v>
      </c>
      <c r="X469" s="56">
        <f>+(MaestraLP3[[#This Row],[COSTO ]]-MaestraLP3[[#This Row],[COSTO OCT AL 27-10]])/MaestraLP3[[#This Row],[COSTO OCT AL 27-10]]</f>
        <v>0</v>
      </c>
      <c r="Y469" s="57" t="str">
        <f>++IF(Q469="HASTA AGOTAR STOCK","HASTA AGOTAR STOCK",IF(MaestraLP3[[#This Row],[PRECIO OCT]]=0,"NO PARA LP",IF(MaestraLP3[[#This Row],[PRECIO OCT]]=0,"INCORPORACIÓN",IF(AA469=0,"MANTIENE",IF(AA469&lt;0,"BAJA",IF(AA469&gt;0,"ALZA",""))))))</f>
        <v>MANTIENE</v>
      </c>
      <c r="Z469" s="54">
        <v>35156.550000000003</v>
      </c>
      <c r="AA469" s="40">
        <f>IF(Z469=0,"INDICAR PRECIO VTA",Z469-MaestraLP3[[#This Row],[PRECIO OCT]])</f>
        <v>0</v>
      </c>
      <c r="AB469" s="56">
        <f t="shared" si="7"/>
        <v>0.32886389591697707</v>
      </c>
      <c r="AC469" s="58">
        <f>IFERROR(MaestraLP3[[#This Row],[PRECIO]]*MaestraLP3[[#This Row],[%MG UMV]],0)</f>
        <v>11561.720000000001</v>
      </c>
      <c r="AD469" s="59">
        <v>0.35</v>
      </c>
      <c r="AE469" s="54">
        <f>IFERROR(MaestraLP3[[#This Row],[MARGEN UNITARIO]]/MaestraLP3[[#This Row],[Peso Neto UMV (KG)]],0)</f>
        <v>33033.485714285722</v>
      </c>
      <c r="AF469" s="38" t="s">
        <v>49</v>
      </c>
      <c r="AG469" s="38">
        <v>1</v>
      </c>
      <c r="AH469" s="56">
        <v>0</v>
      </c>
      <c r="AI469" s="56">
        <v>0</v>
      </c>
      <c r="AJ469" s="38"/>
      <c r="AK469" s="38" t="s">
        <v>49</v>
      </c>
    </row>
    <row r="470" spans="1:37" x14ac:dyDescent="0.35">
      <c r="A470" s="38" t="s">
        <v>525</v>
      </c>
      <c r="B470" s="38">
        <v>100093730</v>
      </c>
      <c r="C470" s="38" t="str">
        <f>+MaestraLP3[[#This Row],[CÓDIGO]]&amp;MaestraLP3[[#Headers],[-]]&amp;MaestraLP3[[#This Row],[UMV]]</f>
        <v>100093730-UN</v>
      </c>
      <c r="D470" s="45" t="str">
        <f>+MaestraLP3[[#This Row],[CÓDIGO]]&amp;MaestraLP3[[#Headers],[FS00]]</f>
        <v>100093730FS00</v>
      </c>
      <c r="E470" s="38" t="s">
        <v>38</v>
      </c>
      <c r="F470" s="38" t="s">
        <v>39</v>
      </c>
      <c r="G470" s="38" t="s">
        <v>220</v>
      </c>
      <c r="H470" s="38" t="s">
        <v>192</v>
      </c>
      <c r="I470" s="38" t="s">
        <v>682</v>
      </c>
      <c r="J470" s="44" t="s">
        <v>44</v>
      </c>
      <c r="K470" s="45" t="s">
        <v>44</v>
      </c>
      <c r="L470" s="38"/>
      <c r="M470" s="38" t="str">
        <f>VLOOKUP(MaestraLP3[[#This Row],[UMV]],VALIDACIONES!J:L,3,0)</f>
        <v>Unidad</v>
      </c>
      <c r="N470" s="38" t="s">
        <v>45</v>
      </c>
      <c r="O470" s="38" t="s">
        <v>72</v>
      </c>
      <c r="P470" s="54">
        <v>258070.67</v>
      </c>
      <c r="Q470" s="38" t="s">
        <v>58</v>
      </c>
      <c r="R470" s="55">
        <v>384525.79</v>
      </c>
      <c r="S470" s="56">
        <f>IFERROR((MaestraLP3[[#This Row],[COSTO ]]/MaestraLP3[[#This Row],[COSTO OCT]]-1),0)</f>
        <v>0</v>
      </c>
      <c r="T470" s="55" t="s">
        <v>48</v>
      </c>
      <c r="U470" s="55"/>
      <c r="V470" s="54">
        <f>+VLOOKUP(MaestraLP3[[#This Row],[-]],'[1]BD MES'!$A:$N,14,0)</f>
        <v>258070.67</v>
      </c>
      <c r="W470" s="54">
        <v>258070.67</v>
      </c>
      <c r="X470" s="56">
        <f>+(MaestraLP3[[#This Row],[COSTO ]]-MaestraLP3[[#This Row],[COSTO OCT AL 27-10]])/MaestraLP3[[#This Row],[COSTO OCT AL 27-10]]</f>
        <v>0</v>
      </c>
      <c r="Y470" s="57" t="str">
        <f>++IF(Q470="HASTA AGOTAR STOCK","HASTA AGOTAR STOCK",IF(MaestraLP3[[#This Row],[PRECIO OCT]]=0,"NO PARA LP",IF(MaestraLP3[[#This Row],[PRECIO OCT]]=0,"INCORPORACIÓN",IF(AA470=0,"MANTIENE",IF(AA470&lt;0,"BAJA",IF(AA470&gt;0,"ALZA",""))))))</f>
        <v>MANTIENE</v>
      </c>
      <c r="Z470" s="54">
        <v>384525.79</v>
      </c>
      <c r="AA470" s="40">
        <f>IF(Z470=0,"INDICAR PRECIO VTA",Z470-MaestraLP3[[#This Row],[PRECIO OCT]])</f>
        <v>0</v>
      </c>
      <c r="AB470" s="56">
        <f t="shared" si="7"/>
        <v>0.32885991860259872</v>
      </c>
      <c r="AC470" s="58">
        <f>IFERROR(MaestraLP3[[#This Row],[PRECIO]]*MaestraLP3[[#This Row],[%MG UMV]],0)</f>
        <v>126455.11999999997</v>
      </c>
      <c r="AD470" s="59">
        <v>25</v>
      </c>
      <c r="AE470" s="54">
        <f>IFERROR(MaestraLP3[[#This Row],[MARGEN UNITARIO]]/MaestraLP3[[#This Row],[Peso Neto UMV (KG)]],0)</f>
        <v>5058.2047999999986</v>
      </c>
      <c r="AF470" s="38" t="s">
        <v>49</v>
      </c>
      <c r="AG470" s="38">
        <v>1</v>
      </c>
      <c r="AH470" s="56">
        <v>0</v>
      </c>
      <c r="AI470" s="56">
        <v>0</v>
      </c>
      <c r="AJ470" s="38"/>
      <c r="AK470" s="38" t="s">
        <v>49</v>
      </c>
    </row>
    <row r="471" spans="1:37" x14ac:dyDescent="0.35">
      <c r="A471" s="38" t="s">
        <v>525</v>
      </c>
      <c r="B471" s="38">
        <v>40005008</v>
      </c>
      <c r="C471" s="38" t="str">
        <f>+MaestraLP3[[#This Row],[CÓDIGO]]&amp;MaestraLP3[[#Headers],[-]]&amp;MaestraLP3[[#This Row],[UMV]]</f>
        <v>40005008-UN</v>
      </c>
      <c r="D471" s="45" t="str">
        <f>+MaestraLP3[[#This Row],[CÓDIGO]]&amp;MaestraLP3[[#Headers],[FS00]]</f>
        <v>40005008FS00</v>
      </c>
      <c r="E471" s="38" t="s">
        <v>38</v>
      </c>
      <c r="F471" s="38" t="s">
        <v>39</v>
      </c>
      <c r="G471" s="38" t="s">
        <v>220</v>
      </c>
      <c r="H471" s="38" t="s">
        <v>192</v>
      </c>
      <c r="I471" s="38" t="s">
        <v>683</v>
      </c>
      <c r="J471" s="44" t="s">
        <v>44</v>
      </c>
      <c r="K471" s="45" t="s">
        <v>44</v>
      </c>
      <c r="L471" s="38"/>
      <c r="M471" s="38" t="str">
        <f>VLOOKUP(MaestraLP3[[#This Row],[UMV]],VALIDACIONES!J:L,3,0)</f>
        <v>Unidad</v>
      </c>
      <c r="N471" s="38" t="s">
        <v>45</v>
      </c>
      <c r="O471" s="38" t="s">
        <v>72</v>
      </c>
      <c r="P471" s="54">
        <v>37894.15</v>
      </c>
      <c r="Q471" s="38" t="s">
        <v>58</v>
      </c>
      <c r="R471" s="55">
        <v>56462.06</v>
      </c>
      <c r="S471" s="56">
        <f>IFERROR((MaestraLP3[[#This Row],[COSTO ]]/MaestraLP3[[#This Row],[COSTO OCT]]-1),0)</f>
        <v>0</v>
      </c>
      <c r="T471" s="55" t="s">
        <v>48</v>
      </c>
      <c r="U471" s="55"/>
      <c r="V471" s="54">
        <f>+VLOOKUP(MaestraLP3[[#This Row],[-]],'[1]BD MES'!$A:$N,14,0)</f>
        <v>37894.15</v>
      </c>
      <c r="W471" s="54">
        <v>37894.15</v>
      </c>
      <c r="X471" s="56">
        <f>+(MaestraLP3[[#This Row],[COSTO ]]-MaestraLP3[[#This Row],[COSTO OCT AL 27-10]])/MaestraLP3[[#This Row],[COSTO OCT AL 27-10]]</f>
        <v>0</v>
      </c>
      <c r="Y471" s="57" t="str">
        <f>++IF(Q471="HASTA AGOTAR STOCK","HASTA AGOTAR STOCK",IF(MaestraLP3[[#This Row],[PRECIO OCT]]=0,"NO PARA LP",IF(MaestraLP3[[#This Row],[PRECIO OCT]]=0,"INCORPORACIÓN",IF(AA471=0,"MANTIENE",IF(AA471&lt;0,"BAJA",IF(AA471&gt;0,"ALZA",""))))))</f>
        <v>MANTIENE</v>
      </c>
      <c r="Z471" s="54">
        <v>56462.06</v>
      </c>
      <c r="AA471" s="40">
        <f>IF(Z471=0,"INDICAR PRECIO VTA",Z471-MaestraLP3[[#This Row],[PRECIO OCT]])</f>
        <v>0</v>
      </c>
      <c r="AB471" s="56">
        <f t="shared" si="7"/>
        <v>0.32885640375147485</v>
      </c>
      <c r="AC471" s="58">
        <f>IFERROR(MaestraLP3[[#This Row],[PRECIO]]*MaestraLP3[[#This Row],[%MG UMV]],0)</f>
        <v>18567.909999999996</v>
      </c>
      <c r="AD471" s="59">
        <v>0.5</v>
      </c>
      <c r="AE471" s="54">
        <f>IFERROR(MaestraLP3[[#This Row],[MARGEN UNITARIO]]/MaestraLP3[[#This Row],[Peso Neto UMV (KG)]],0)</f>
        <v>37135.819999999992</v>
      </c>
      <c r="AF471" s="38" t="s">
        <v>49</v>
      </c>
      <c r="AG471" s="38">
        <v>1</v>
      </c>
      <c r="AH471" s="56">
        <v>0</v>
      </c>
      <c r="AI471" s="56">
        <v>0</v>
      </c>
      <c r="AJ471" s="38"/>
      <c r="AK471" s="38" t="s">
        <v>49</v>
      </c>
    </row>
    <row r="472" spans="1:37" x14ac:dyDescent="0.35">
      <c r="A472" s="38" t="s">
        <v>525</v>
      </c>
      <c r="B472" s="38">
        <v>104548230</v>
      </c>
      <c r="C472" s="38" t="str">
        <f>+MaestraLP3[[#This Row],[CÓDIGO]]&amp;MaestraLP3[[#Headers],[-]]&amp;MaestraLP3[[#This Row],[UMV]]</f>
        <v>104548230-UN</v>
      </c>
      <c r="D472" s="45" t="str">
        <f>+MaestraLP3[[#This Row],[CÓDIGO]]&amp;MaestraLP3[[#Headers],[FS00]]</f>
        <v>104548230FS00</v>
      </c>
      <c r="E472" s="38" t="s">
        <v>38</v>
      </c>
      <c r="F472" s="38" t="s">
        <v>39</v>
      </c>
      <c r="G472" s="38" t="s">
        <v>220</v>
      </c>
      <c r="H472" s="38" t="s">
        <v>192</v>
      </c>
      <c r="I472" s="38" t="s">
        <v>684</v>
      </c>
      <c r="J472" s="44" t="s">
        <v>44</v>
      </c>
      <c r="K472" s="45" t="s">
        <v>44</v>
      </c>
      <c r="L472" s="38"/>
      <c r="M472" s="38" t="str">
        <f>VLOOKUP(MaestraLP3[[#This Row],[UMV]],VALIDACIONES!J:L,3,0)</f>
        <v>Unidad</v>
      </c>
      <c r="N472" s="38" t="s">
        <v>45</v>
      </c>
      <c r="O472" s="38" t="s">
        <v>46</v>
      </c>
      <c r="P472" s="54">
        <v>931000</v>
      </c>
      <c r="Q472" s="38" t="s">
        <v>73</v>
      </c>
      <c r="R472" s="55">
        <v>0</v>
      </c>
      <c r="S472" s="56">
        <f>IFERROR((MaestraLP3[[#This Row],[COSTO ]]/MaestraLP3[[#This Row],[COSTO OCT]]-1),0)</f>
        <v>0</v>
      </c>
      <c r="T472" s="55" t="s">
        <v>172</v>
      </c>
      <c r="U472" s="55"/>
      <c r="V472" s="54">
        <f>+VLOOKUP(MaestraLP3[[#This Row],[-]],'[1]BD MES'!$A:$N,14,0)</f>
        <v>931000</v>
      </c>
      <c r="W472" s="54">
        <v>931000</v>
      </c>
      <c r="X472" s="56">
        <f>+(MaestraLP3[[#This Row],[COSTO ]]-MaestraLP3[[#This Row],[COSTO OCT AL 27-10]])/MaestraLP3[[#This Row],[COSTO OCT AL 27-10]]</f>
        <v>0</v>
      </c>
      <c r="Y472" s="57" t="str">
        <f>++IF(Q472="HASTA AGOTAR STOCK","HASTA AGOTAR STOCK",IF(MaestraLP3[[#This Row],[PRECIO OCT]]=0,"NO PARA LP",IF(MaestraLP3[[#This Row],[PRECIO OCT]]=0,"INCORPORACIÓN",IF(AA472=0,"MANTIENE",IF(AA472&lt;0,"BAJA",IF(AA472&gt;0,"ALZA",""))))))</f>
        <v>NO PARA LP</v>
      </c>
      <c r="Z472" s="54">
        <v>0</v>
      </c>
      <c r="AA472" s="40" t="str">
        <f>IF(Z472=0,"INDICAR PRECIO VTA",Z472-MaestraLP3[[#This Row],[PRECIO OCT]])</f>
        <v>INDICAR PRECIO VTA</v>
      </c>
      <c r="AB472" s="56" t="str">
        <f t="shared" si="7"/>
        <v>-</v>
      </c>
      <c r="AC472" s="58">
        <f>IFERROR(MaestraLP3[[#This Row],[PRECIO]]*MaestraLP3[[#This Row],[%MG UMV]],0)</f>
        <v>0</v>
      </c>
      <c r="AD472" s="59">
        <v>13</v>
      </c>
      <c r="AE472" s="54">
        <f>IFERROR(MaestraLP3[[#This Row],[MARGEN UNITARIO]]/MaestraLP3[[#This Row],[Peso Neto UMV (KG)]],0)</f>
        <v>0</v>
      </c>
      <c r="AF472" s="38" t="s">
        <v>49</v>
      </c>
      <c r="AG472" s="38">
        <v>1</v>
      </c>
      <c r="AH472" s="56">
        <v>0</v>
      </c>
      <c r="AI472" s="56">
        <v>0</v>
      </c>
      <c r="AJ472" s="38" t="s">
        <v>50</v>
      </c>
      <c r="AK472" s="38" t="s">
        <v>49</v>
      </c>
    </row>
    <row r="473" spans="1:37" x14ac:dyDescent="0.35">
      <c r="A473" s="38" t="s">
        <v>525</v>
      </c>
      <c r="B473" s="38">
        <v>104522610</v>
      </c>
      <c r="C473" s="38" t="str">
        <f>+MaestraLP3[[#This Row],[CÓDIGO]]&amp;MaestraLP3[[#Headers],[-]]&amp;MaestraLP3[[#This Row],[UMV]]</f>
        <v>104522610-UN</v>
      </c>
      <c r="D473" s="45" t="str">
        <f>+MaestraLP3[[#This Row],[CÓDIGO]]&amp;MaestraLP3[[#Headers],[FS00]]</f>
        <v>104522610FS00</v>
      </c>
      <c r="E473" s="38" t="s">
        <v>38</v>
      </c>
      <c r="F473" s="38" t="s">
        <v>39</v>
      </c>
      <c r="G473" s="38" t="s">
        <v>220</v>
      </c>
      <c r="H473" s="38" t="s">
        <v>192</v>
      </c>
      <c r="I473" s="38" t="s">
        <v>685</v>
      </c>
      <c r="J473" s="44" t="s">
        <v>44</v>
      </c>
      <c r="K473" s="45" t="s">
        <v>44</v>
      </c>
      <c r="L473" s="38"/>
      <c r="M473" s="38" t="str">
        <f>VLOOKUP(MaestraLP3[[#This Row],[UMV]],VALIDACIONES!J:L,3,0)</f>
        <v>Unidad</v>
      </c>
      <c r="N473" s="38" t="s">
        <v>45</v>
      </c>
      <c r="O473" s="38" t="s">
        <v>72</v>
      </c>
      <c r="P473" s="54">
        <v>357882</v>
      </c>
      <c r="Q473" s="38" t="s">
        <v>58</v>
      </c>
      <c r="R473" s="55">
        <v>533184.57999999996</v>
      </c>
      <c r="S473" s="56">
        <f>IFERROR((MaestraLP3[[#This Row],[COSTO ]]/MaestraLP3[[#This Row],[COSTO OCT]]-1),0)</f>
        <v>5.5884341765288781E-6</v>
      </c>
      <c r="T473" s="55" t="s">
        <v>48</v>
      </c>
      <c r="U473" s="55"/>
      <c r="V473" s="54">
        <f>+VLOOKUP(MaestraLP3[[#This Row],[-]],'[1]BD MES'!$A:$N,14,0)</f>
        <v>357885</v>
      </c>
      <c r="W473" s="54">
        <v>357884</v>
      </c>
      <c r="X473" s="56">
        <f>+(MaestraLP3[[#This Row],[COSTO ]]-MaestraLP3[[#This Row],[COSTO OCT AL 27-10]])/MaestraLP3[[#This Row],[COSTO OCT AL 27-10]]</f>
        <v>-2.7941936655629602E-6</v>
      </c>
      <c r="Y473" s="57" t="str">
        <f>++IF(Q473="HASTA AGOTAR STOCK","HASTA AGOTAR STOCK",IF(MaestraLP3[[#This Row],[PRECIO OCT]]=0,"NO PARA LP",IF(MaestraLP3[[#This Row],[PRECIO OCT]]=0,"INCORPORACIÓN",IF(AA473=0,"MANTIENE",IF(AA473&lt;0,"BAJA",IF(AA473&gt;0,"ALZA",""))))))</f>
        <v>MANTIENE</v>
      </c>
      <c r="Z473" s="54">
        <v>533184.57999999996</v>
      </c>
      <c r="AA473" s="40">
        <f>IF(Z473=0,"INDICAR PRECIO VTA",Z473-MaestraLP3[[#This Row],[PRECIO OCT]])</f>
        <v>0</v>
      </c>
      <c r="AB473" s="56">
        <f t="shared" si="7"/>
        <v>0.32878028843219731</v>
      </c>
      <c r="AC473" s="58">
        <f>IFERROR(MaestraLP3[[#This Row],[PRECIO]]*MaestraLP3[[#This Row],[%MG UMV]],0)</f>
        <v>175300.57999999996</v>
      </c>
      <c r="AD473" s="59">
        <v>12</v>
      </c>
      <c r="AE473" s="54">
        <f>IFERROR(MaestraLP3[[#This Row],[MARGEN UNITARIO]]/MaestraLP3[[#This Row],[Peso Neto UMV (KG)]],0)</f>
        <v>14608.381666666663</v>
      </c>
      <c r="AF473" s="38" t="s">
        <v>49</v>
      </c>
      <c r="AG473" s="38">
        <v>1</v>
      </c>
      <c r="AH473" s="56">
        <v>0</v>
      </c>
      <c r="AI473" s="56">
        <v>0</v>
      </c>
      <c r="AJ473" s="38"/>
      <c r="AK473" s="38" t="s">
        <v>49</v>
      </c>
    </row>
    <row r="474" spans="1:37" x14ac:dyDescent="0.35">
      <c r="A474" s="38" t="s">
        <v>525</v>
      </c>
      <c r="B474" s="38">
        <v>104534850</v>
      </c>
      <c r="C474" s="38" t="str">
        <f>+MaestraLP3[[#This Row],[CÓDIGO]]&amp;MaestraLP3[[#Headers],[-]]&amp;MaestraLP3[[#This Row],[UMV]]</f>
        <v>104534850-UN</v>
      </c>
      <c r="D474" s="45" t="str">
        <f>+MaestraLP3[[#This Row],[CÓDIGO]]&amp;MaestraLP3[[#Headers],[FS00]]</f>
        <v>104534850FS00</v>
      </c>
      <c r="E474" s="38" t="s">
        <v>38</v>
      </c>
      <c r="F474" s="38" t="s">
        <v>39</v>
      </c>
      <c r="G474" s="38" t="s">
        <v>220</v>
      </c>
      <c r="H474" s="38" t="s">
        <v>192</v>
      </c>
      <c r="I474" s="38" t="s">
        <v>686</v>
      </c>
      <c r="J474" s="44" t="s">
        <v>44</v>
      </c>
      <c r="K474" s="45" t="s">
        <v>44</v>
      </c>
      <c r="L474" s="38"/>
      <c r="M474" s="38" t="str">
        <f>VLOOKUP(MaestraLP3[[#This Row],[UMV]],VALIDACIONES!J:L,3,0)</f>
        <v>Unidad</v>
      </c>
      <c r="N474" s="38" t="s">
        <v>45</v>
      </c>
      <c r="O474" s="38" t="s">
        <v>72</v>
      </c>
      <c r="P474" s="54">
        <v>26970</v>
      </c>
      <c r="Q474" s="38" t="s">
        <v>73</v>
      </c>
      <c r="R474" s="55">
        <v>0</v>
      </c>
      <c r="S474" s="56">
        <f>IFERROR((MaestraLP3[[#This Row],[COSTO ]]/MaestraLP3[[#This Row],[COSTO OCT]]-1),0)</f>
        <v>0</v>
      </c>
      <c r="T474" s="55" t="s">
        <v>74</v>
      </c>
      <c r="U474" s="55"/>
      <c r="V474" s="54">
        <f>+VLOOKUP(MaestraLP3[[#This Row],[-]],'[1]BD MES'!$A:$N,14,0)</f>
        <v>26970</v>
      </c>
      <c r="W474" s="54">
        <v>26970</v>
      </c>
      <c r="X474" s="56">
        <f>+(MaestraLP3[[#This Row],[COSTO ]]-MaestraLP3[[#This Row],[COSTO OCT AL 27-10]])/MaestraLP3[[#This Row],[COSTO OCT AL 27-10]]</f>
        <v>0</v>
      </c>
      <c r="Y474" s="57" t="str">
        <f>++IF(Q474="HASTA AGOTAR STOCK","HASTA AGOTAR STOCK",IF(MaestraLP3[[#This Row],[PRECIO OCT]]=0,"NO PARA LP",IF(MaestraLP3[[#This Row],[PRECIO OCT]]=0,"INCORPORACIÓN",IF(AA474=0,"MANTIENE",IF(AA474&lt;0,"BAJA",IF(AA474&gt;0,"ALZA",""))))))</f>
        <v>NO PARA LP</v>
      </c>
      <c r="Z474" s="54">
        <v>0</v>
      </c>
      <c r="AA474" s="40" t="str">
        <f>IF(Z474=0,"INDICAR PRECIO VTA",Z474-MaestraLP3[[#This Row],[PRECIO OCT]])</f>
        <v>INDICAR PRECIO VTA</v>
      </c>
      <c r="AB474" s="56" t="str">
        <f t="shared" si="7"/>
        <v>-</v>
      </c>
      <c r="AC474" s="58">
        <f>IFERROR(MaestraLP3[[#This Row],[PRECIO]]*MaestraLP3[[#This Row],[%MG UMV]],0)</f>
        <v>0</v>
      </c>
      <c r="AD474" s="59">
        <v>1.32</v>
      </c>
      <c r="AE474" s="54">
        <f>IFERROR(MaestraLP3[[#This Row],[MARGEN UNITARIO]]/MaestraLP3[[#This Row],[Peso Neto UMV (KG)]],0)</f>
        <v>0</v>
      </c>
      <c r="AF474" s="38" t="s">
        <v>49</v>
      </c>
      <c r="AG474" s="38">
        <v>1</v>
      </c>
      <c r="AH474" s="56">
        <v>0</v>
      </c>
      <c r="AI474" s="56">
        <v>0</v>
      </c>
      <c r="AJ474" s="38"/>
      <c r="AK474" s="38" t="s">
        <v>49</v>
      </c>
    </row>
    <row r="475" spans="1:37" x14ac:dyDescent="0.35">
      <c r="A475" s="38" t="s">
        <v>525</v>
      </c>
      <c r="B475" s="38">
        <v>40002139</v>
      </c>
      <c r="C475" s="38" t="str">
        <f>+MaestraLP3[[#This Row],[CÓDIGO]]&amp;MaestraLP3[[#Headers],[-]]&amp;MaestraLP3[[#This Row],[UMV]]</f>
        <v>40002139-UN</v>
      </c>
      <c r="D475" s="45" t="str">
        <f>+MaestraLP3[[#This Row],[CÓDIGO]]&amp;MaestraLP3[[#Headers],[FS00]]</f>
        <v>40002139FS00</v>
      </c>
      <c r="E475" s="38" t="s">
        <v>38</v>
      </c>
      <c r="F475" s="38" t="s">
        <v>39</v>
      </c>
      <c r="G475" s="38" t="s">
        <v>220</v>
      </c>
      <c r="H475" s="38" t="s">
        <v>192</v>
      </c>
      <c r="I475" s="38" t="s">
        <v>687</v>
      </c>
      <c r="J475" s="44" t="s">
        <v>44</v>
      </c>
      <c r="K475" s="45" t="s">
        <v>44</v>
      </c>
      <c r="L475" s="38"/>
      <c r="M475" s="38" t="str">
        <f>VLOOKUP(MaestraLP3[[#This Row],[UMV]],VALIDACIONES!J:L,3,0)</f>
        <v>Unidad</v>
      </c>
      <c r="N475" s="38" t="s">
        <v>45</v>
      </c>
      <c r="O475" s="38" t="s">
        <v>72</v>
      </c>
      <c r="P475" s="54">
        <v>29169.040000000001</v>
      </c>
      <c r="Q475" s="38" t="s">
        <v>58</v>
      </c>
      <c r="R475" s="55">
        <v>43461.81</v>
      </c>
      <c r="S475" s="56">
        <f>IFERROR((MaestraLP3[[#This Row],[COSTO ]]/MaestraLP3[[#This Row],[COSTO OCT]]-1),0)</f>
        <v>0</v>
      </c>
      <c r="T475" s="55" t="s">
        <v>48</v>
      </c>
      <c r="U475" s="55"/>
      <c r="V475" s="54">
        <f>+VLOOKUP(MaestraLP3[[#This Row],[-]],'[1]BD MES'!$A:$N,14,0)</f>
        <v>29169.040000000001</v>
      </c>
      <c r="W475" s="54">
        <v>29169.040000000001</v>
      </c>
      <c r="X475" s="56">
        <f>+(MaestraLP3[[#This Row],[COSTO ]]-MaestraLP3[[#This Row],[COSTO OCT AL 27-10]])/MaestraLP3[[#This Row],[COSTO OCT AL 27-10]]</f>
        <v>0</v>
      </c>
      <c r="Y475" s="57" t="str">
        <f>++IF(Q475="HASTA AGOTAR STOCK","HASTA AGOTAR STOCK",IF(MaestraLP3[[#This Row],[PRECIO OCT]]=0,"NO PARA LP",IF(MaestraLP3[[#This Row],[PRECIO OCT]]=0,"INCORPORACIÓN",IF(AA475=0,"MANTIENE",IF(AA475&lt;0,"BAJA",IF(AA475&gt;0,"ALZA",""))))))</f>
        <v>MANTIENE</v>
      </c>
      <c r="Z475" s="54">
        <v>43461.81</v>
      </c>
      <c r="AA475" s="40">
        <f>IF(Z475=0,"INDICAR PRECIO VTA",Z475-MaestraLP3[[#This Row],[PRECIO OCT]])</f>
        <v>0</v>
      </c>
      <c r="AB475" s="56">
        <f t="shared" si="7"/>
        <v>0.32885814005445235</v>
      </c>
      <c r="AC475" s="58">
        <f>IFERROR(MaestraLP3[[#This Row],[PRECIO]]*MaestraLP3[[#This Row],[%MG UMV]],0)</f>
        <v>14292.769999999997</v>
      </c>
      <c r="AD475" s="59">
        <v>4.5</v>
      </c>
      <c r="AE475" s="54">
        <f>IFERROR(MaestraLP3[[#This Row],[MARGEN UNITARIO]]/MaestraLP3[[#This Row],[Peso Neto UMV (KG)]],0)</f>
        <v>3176.1711111111103</v>
      </c>
      <c r="AF475" s="38" t="s">
        <v>49</v>
      </c>
      <c r="AG475" s="38">
        <v>1</v>
      </c>
      <c r="AH475" s="56">
        <v>0</v>
      </c>
      <c r="AI475" s="56">
        <v>0</v>
      </c>
      <c r="AJ475" s="38"/>
      <c r="AK475" s="38" t="s">
        <v>49</v>
      </c>
    </row>
    <row r="476" spans="1:37" x14ac:dyDescent="0.35">
      <c r="A476" s="38" t="s">
        <v>525</v>
      </c>
      <c r="B476" s="38">
        <v>40642060</v>
      </c>
      <c r="C476" s="38" t="str">
        <f>+MaestraLP3[[#This Row],[CÓDIGO]]&amp;MaestraLP3[[#Headers],[-]]&amp;MaestraLP3[[#This Row],[UMV]]</f>
        <v>40642060-UN</v>
      </c>
      <c r="D476" s="45" t="str">
        <f>+MaestraLP3[[#This Row],[CÓDIGO]]&amp;MaestraLP3[[#Headers],[FS00]]</f>
        <v>40642060FS00</v>
      </c>
      <c r="E476" s="38" t="s">
        <v>38</v>
      </c>
      <c r="F476" s="38" t="s">
        <v>39</v>
      </c>
      <c r="G476" s="38" t="s">
        <v>220</v>
      </c>
      <c r="H476" s="38" t="s">
        <v>192</v>
      </c>
      <c r="I476" s="38" t="s">
        <v>688</v>
      </c>
      <c r="J476" s="44" t="s">
        <v>44</v>
      </c>
      <c r="K476" s="45" t="s">
        <v>44</v>
      </c>
      <c r="L476" s="38"/>
      <c r="M476" s="38" t="str">
        <f>VLOOKUP(MaestraLP3[[#This Row],[UMV]],VALIDACIONES!J:L,3,0)</f>
        <v>Unidad</v>
      </c>
      <c r="N476" s="38" t="s">
        <v>45</v>
      </c>
      <c r="O476" s="38" t="s">
        <v>72</v>
      </c>
      <c r="P476" s="54">
        <v>80749.67</v>
      </c>
      <c r="Q476" s="38" t="s">
        <v>58</v>
      </c>
      <c r="R476" s="55">
        <v>120317.5</v>
      </c>
      <c r="S476" s="56">
        <f>IFERROR((MaestraLP3[[#This Row],[COSTO ]]/MaestraLP3[[#This Row],[COSTO OCT]]-1),0)</f>
        <v>0</v>
      </c>
      <c r="T476" s="55" t="s">
        <v>48</v>
      </c>
      <c r="U476" s="55"/>
      <c r="V476" s="54">
        <f>+VLOOKUP(MaestraLP3[[#This Row],[-]],'[1]BD MES'!$A:$N,14,0)</f>
        <v>80749.67</v>
      </c>
      <c r="W476" s="54">
        <v>80749.67</v>
      </c>
      <c r="X476" s="56">
        <f>+(MaestraLP3[[#This Row],[COSTO ]]-MaestraLP3[[#This Row],[COSTO OCT AL 27-10]])/MaestraLP3[[#This Row],[COSTO OCT AL 27-10]]</f>
        <v>0</v>
      </c>
      <c r="Y476" s="57" t="str">
        <f>++IF(Q476="HASTA AGOTAR STOCK","HASTA AGOTAR STOCK",IF(MaestraLP3[[#This Row],[PRECIO OCT]]=0,"NO PARA LP",IF(MaestraLP3[[#This Row],[PRECIO OCT]]=0,"INCORPORACIÓN",IF(AA476=0,"MANTIENE",IF(AA476&lt;0,"BAJA",IF(AA476&gt;0,"ALZA",""))))))</f>
        <v>MANTIENE</v>
      </c>
      <c r="Z476" s="54">
        <v>120317.5</v>
      </c>
      <c r="AA476" s="40">
        <f>IF(Z476=0,"INDICAR PRECIO VTA",Z476-MaestraLP3[[#This Row],[PRECIO OCT]])</f>
        <v>0</v>
      </c>
      <c r="AB476" s="56">
        <f t="shared" si="7"/>
        <v>0.32886180314584329</v>
      </c>
      <c r="AC476" s="58">
        <f>IFERROR(MaestraLP3[[#This Row],[PRECIO]]*MaestraLP3[[#This Row],[%MG UMV]],0)</f>
        <v>39567.83</v>
      </c>
      <c r="AD476" s="59">
        <v>4</v>
      </c>
      <c r="AE476" s="54">
        <f>IFERROR(MaestraLP3[[#This Row],[MARGEN UNITARIO]]/MaestraLP3[[#This Row],[Peso Neto UMV (KG)]],0)</f>
        <v>9891.9575000000004</v>
      </c>
      <c r="AF476" s="38" t="s">
        <v>49</v>
      </c>
      <c r="AG476" s="38">
        <v>1</v>
      </c>
      <c r="AH476" s="56">
        <v>0</v>
      </c>
      <c r="AI476" s="56">
        <v>0</v>
      </c>
      <c r="AJ476" s="38"/>
      <c r="AK476" s="38" t="s">
        <v>49</v>
      </c>
    </row>
    <row r="477" spans="1:37" x14ac:dyDescent="0.35">
      <c r="A477" s="38" t="s">
        <v>525</v>
      </c>
      <c r="B477" s="38">
        <v>40002118</v>
      </c>
      <c r="C477" s="38" t="str">
        <f>+MaestraLP3[[#This Row],[CÓDIGO]]&amp;MaestraLP3[[#Headers],[-]]&amp;MaestraLP3[[#This Row],[UMV]]</f>
        <v>40002118-UN</v>
      </c>
      <c r="D477" s="45" t="str">
        <f>+MaestraLP3[[#This Row],[CÓDIGO]]&amp;MaestraLP3[[#Headers],[FS00]]</f>
        <v>40002118FS00</v>
      </c>
      <c r="E477" s="38" t="s">
        <v>38</v>
      </c>
      <c r="F477" s="38" t="s">
        <v>39</v>
      </c>
      <c r="G477" s="38" t="s">
        <v>220</v>
      </c>
      <c r="H477" s="38" t="s">
        <v>192</v>
      </c>
      <c r="I477" s="38" t="s">
        <v>689</v>
      </c>
      <c r="J477" s="44" t="s">
        <v>44</v>
      </c>
      <c r="K477" s="45" t="s">
        <v>44</v>
      </c>
      <c r="L477" s="38"/>
      <c r="M477" s="38" t="str">
        <f>VLOOKUP(MaestraLP3[[#This Row],[UMV]],VALIDACIONES!J:L,3,0)</f>
        <v>Unidad</v>
      </c>
      <c r="N477" s="38" t="s">
        <v>45</v>
      </c>
      <c r="O477" s="38" t="s">
        <v>72</v>
      </c>
      <c r="P477" s="54">
        <v>24028.080000000002</v>
      </c>
      <c r="Q477" s="38" t="s">
        <v>58</v>
      </c>
      <c r="R477" s="55">
        <v>35801.72</v>
      </c>
      <c r="S477" s="56">
        <f>IFERROR((MaestraLP3[[#This Row],[COSTO ]]/MaestraLP3[[#This Row],[COSTO OCT]]-1),0)</f>
        <v>0</v>
      </c>
      <c r="T477" s="55" t="s">
        <v>48</v>
      </c>
      <c r="U477" s="55"/>
      <c r="V477" s="54">
        <f>+VLOOKUP(MaestraLP3[[#This Row],[-]],'[1]BD MES'!$A:$N,14,0)</f>
        <v>24028.080000000002</v>
      </c>
      <c r="W477" s="54">
        <v>24028.080000000002</v>
      </c>
      <c r="X477" s="56">
        <f>+(MaestraLP3[[#This Row],[COSTO ]]-MaestraLP3[[#This Row],[COSTO OCT AL 27-10]])/MaestraLP3[[#This Row],[COSTO OCT AL 27-10]]</f>
        <v>0</v>
      </c>
      <c r="Y477" s="57" t="str">
        <f>++IF(Q477="HASTA AGOTAR STOCK","HASTA AGOTAR STOCK",IF(MaestraLP3[[#This Row],[PRECIO OCT]]=0,"NO PARA LP",IF(MaestraLP3[[#This Row],[PRECIO OCT]]=0,"INCORPORACIÓN",IF(AA477=0,"MANTIENE",IF(AA477&lt;0,"BAJA",IF(AA477&gt;0,"ALZA",""))))))</f>
        <v>MANTIENE</v>
      </c>
      <c r="Z477" s="54">
        <v>35801.72</v>
      </c>
      <c r="AA477" s="40">
        <f>IF(Z477=0,"INDICAR PRECIO VTA",Z477-MaestraLP3[[#This Row],[PRECIO OCT]])</f>
        <v>0</v>
      </c>
      <c r="AB477" s="56">
        <f t="shared" si="7"/>
        <v>0.32885682587317033</v>
      </c>
      <c r="AC477" s="58">
        <f>IFERROR(MaestraLP3[[#This Row],[PRECIO]]*MaestraLP3[[#This Row],[%MG UMV]],0)</f>
        <v>11773.64</v>
      </c>
      <c r="AD477" s="59">
        <v>1.2</v>
      </c>
      <c r="AE477" s="54">
        <f>IFERROR(MaestraLP3[[#This Row],[MARGEN UNITARIO]]/MaestraLP3[[#This Row],[Peso Neto UMV (KG)]],0)</f>
        <v>9811.3666666666668</v>
      </c>
      <c r="AF477" s="38" t="s">
        <v>49</v>
      </c>
      <c r="AG477" s="38">
        <v>1</v>
      </c>
      <c r="AH477" s="56">
        <v>0</v>
      </c>
      <c r="AI477" s="56">
        <v>0</v>
      </c>
      <c r="AJ477" s="38"/>
      <c r="AK477" s="38" t="s">
        <v>49</v>
      </c>
    </row>
    <row r="478" spans="1:37" x14ac:dyDescent="0.35">
      <c r="A478" s="38" t="s">
        <v>525</v>
      </c>
      <c r="B478" s="38">
        <v>104540540</v>
      </c>
      <c r="C478" s="38" t="str">
        <f>+MaestraLP3[[#This Row],[CÓDIGO]]&amp;MaestraLP3[[#Headers],[-]]&amp;MaestraLP3[[#This Row],[UMV]]</f>
        <v>104540540-UN</v>
      </c>
      <c r="D478" s="45" t="str">
        <f>+MaestraLP3[[#This Row],[CÓDIGO]]&amp;MaestraLP3[[#Headers],[FS00]]</f>
        <v>104540540FS00</v>
      </c>
      <c r="E478" s="38" t="s">
        <v>38</v>
      </c>
      <c r="F478" s="38" t="s">
        <v>39</v>
      </c>
      <c r="G478" s="38" t="s">
        <v>220</v>
      </c>
      <c r="H478" s="38" t="s">
        <v>192</v>
      </c>
      <c r="I478" s="38" t="s">
        <v>690</v>
      </c>
      <c r="J478" s="44" t="s">
        <v>44</v>
      </c>
      <c r="K478" s="45" t="s">
        <v>44</v>
      </c>
      <c r="L478" s="38"/>
      <c r="M478" s="38" t="str">
        <f>VLOOKUP(MaestraLP3[[#This Row],[UMV]],VALIDACIONES!J:L,3,0)</f>
        <v>Unidad</v>
      </c>
      <c r="N478" s="38" t="s">
        <v>45</v>
      </c>
      <c r="O478" s="38" t="s">
        <v>72</v>
      </c>
      <c r="P478" s="54">
        <v>294984</v>
      </c>
      <c r="Q478" s="38" t="s">
        <v>58</v>
      </c>
      <c r="R478" s="55">
        <v>439526.16</v>
      </c>
      <c r="S478" s="56">
        <f>IFERROR((MaestraLP3[[#This Row],[COSTO ]]/MaestraLP3[[#This Row],[COSTO OCT]]-1),0)</f>
        <v>0</v>
      </c>
      <c r="T478" s="55" t="s">
        <v>74</v>
      </c>
      <c r="U478" s="55"/>
      <c r="V478" s="54">
        <f>+VLOOKUP(MaestraLP3[[#This Row],[-]],'[1]BD MES'!$A:$N,14,0)</f>
        <v>294984</v>
      </c>
      <c r="W478" s="54">
        <v>294984</v>
      </c>
      <c r="X478" s="56">
        <f>+(MaestraLP3[[#This Row],[COSTO ]]-MaestraLP3[[#This Row],[COSTO OCT AL 27-10]])/MaestraLP3[[#This Row],[COSTO OCT AL 27-10]]</f>
        <v>0</v>
      </c>
      <c r="Y478" s="57" t="str">
        <f>++IF(Q478="HASTA AGOTAR STOCK","HASTA AGOTAR STOCK",IF(MaestraLP3[[#This Row],[PRECIO OCT]]=0,"NO PARA LP",IF(MaestraLP3[[#This Row],[PRECIO OCT]]=0,"INCORPORACIÓN",IF(AA478=0,"MANTIENE",IF(AA478&lt;0,"BAJA",IF(AA478&gt;0,"ALZA",""))))))</f>
        <v>MANTIENE</v>
      </c>
      <c r="Z478" s="54">
        <v>439526.16</v>
      </c>
      <c r="AA478" s="40">
        <f>IF(Z478=0,"INDICAR PRECIO VTA",Z478-MaestraLP3[[#This Row],[PRECIO OCT]])</f>
        <v>0</v>
      </c>
      <c r="AB478" s="56">
        <f t="shared" si="7"/>
        <v>0.32885906040268453</v>
      </c>
      <c r="AC478" s="58">
        <f>IFERROR(MaestraLP3[[#This Row],[PRECIO]]*MaestraLP3[[#This Row],[%MG UMV]],0)</f>
        <v>144542.15999999997</v>
      </c>
      <c r="AD478" s="59">
        <v>6.5</v>
      </c>
      <c r="AE478" s="54">
        <f>IFERROR(MaestraLP3[[#This Row],[MARGEN UNITARIO]]/MaestraLP3[[#This Row],[Peso Neto UMV (KG)]],0)</f>
        <v>22237.255384615382</v>
      </c>
      <c r="AF478" s="38" t="s">
        <v>50</v>
      </c>
      <c r="AG478" s="38">
        <v>1</v>
      </c>
      <c r="AH478" s="56">
        <v>0</v>
      </c>
      <c r="AI478" s="56">
        <v>0</v>
      </c>
      <c r="AJ478" s="38"/>
      <c r="AK478" s="38" t="s">
        <v>49</v>
      </c>
    </row>
    <row r="479" spans="1:37" x14ac:dyDescent="0.35">
      <c r="A479" s="38" t="s">
        <v>525</v>
      </c>
      <c r="B479" s="38">
        <v>40002148</v>
      </c>
      <c r="C479" s="38" t="str">
        <f>+MaestraLP3[[#This Row],[CÓDIGO]]&amp;MaestraLP3[[#Headers],[-]]&amp;MaestraLP3[[#This Row],[UMV]]</f>
        <v>40002148-UN</v>
      </c>
      <c r="D479" s="45" t="str">
        <f>+MaestraLP3[[#This Row],[CÓDIGO]]&amp;MaestraLP3[[#Headers],[FS00]]</f>
        <v>40002148FS00</v>
      </c>
      <c r="E479" s="38" t="s">
        <v>38</v>
      </c>
      <c r="F479" s="38" t="s">
        <v>39</v>
      </c>
      <c r="G479" s="38" t="s">
        <v>220</v>
      </c>
      <c r="H479" s="38" t="s">
        <v>192</v>
      </c>
      <c r="I479" s="38" t="s">
        <v>691</v>
      </c>
      <c r="J479" s="44" t="s">
        <v>44</v>
      </c>
      <c r="K479" s="45" t="s">
        <v>44</v>
      </c>
      <c r="L479" s="38"/>
      <c r="M479" s="38" t="str">
        <f>VLOOKUP(MaestraLP3[[#This Row],[UMV]],VALIDACIONES!J:L,3,0)</f>
        <v>Unidad</v>
      </c>
      <c r="N479" s="38" t="s">
        <v>45</v>
      </c>
      <c r="O479" s="38" t="s">
        <v>72</v>
      </c>
      <c r="P479" s="54">
        <v>300420.27</v>
      </c>
      <c r="Q479" s="38" t="s">
        <v>58</v>
      </c>
      <c r="R479" s="55">
        <v>447625.8</v>
      </c>
      <c r="S479" s="56">
        <f>IFERROR((MaestraLP3[[#This Row],[COSTO ]]/MaestraLP3[[#This Row],[COSTO OCT]]-1),0)</f>
        <v>0</v>
      </c>
      <c r="T479" s="55" t="s">
        <v>48</v>
      </c>
      <c r="U479" s="55"/>
      <c r="V479" s="54">
        <f>+VLOOKUP(MaestraLP3[[#This Row],[-]],'[1]BD MES'!$A:$N,14,0)</f>
        <v>300420.27</v>
      </c>
      <c r="W479" s="54">
        <v>300420.27</v>
      </c>
      <c r="X479" s="56">
        <f>+(MaestraLP3[[#This Row],[COSTO ]]-MaestraLP3[[#This Row],[COSTO OCT AL 27-10]])/MaestraLP3[[#This Row],[COSTO OCT AL 27-10]]</f>
        <v>0</v>
      </c>
      <c r="Y479" s="57" t="str">
        <f>++IF(Q479="HASTA AGOTAR STOCK","HASTA AGOTAR STOCK",IF(MaestraLP3[[#This Row],[PRECIO OCT]]=0,"NO PARA LP",IF(MaestraLP3[[#This Row],[PRECIO OCT]]=0,"INCORPORACIÓN",IF(AA479=0,"MANTIENE",IF(AA479&lt;0,"BAJA",IF(AA479&gt;0,"ALZA",""))))))</f>
        <v>MANTIENE</v>
      </c>
      <c r="Z479" s="54">
        <v>447625.8</v>
      </c>
      <c r="AA479" s="40">
        <f>IF(Z479=0,"INDICAR PRECIO VTA",Z479-MaestraLP3[[#This Row],[PRECIO OCT]])</f>
        <v>0</v>
      </c>
      <c r="AB479" s="56">
        <f t="shared" si="7"/>
        <v>0.32885845722029422</v>
      </c>
      <c r="AC479" s="58">
        <f>IFERROR(MaestraLP3[[#This Row],[PRECIO]]*MaestraLP3[[#This Row],[%MG UMV]],0)</f>
        <v>147205.52999999997</v>
      </c>
      <c r="AD479" s="59">
        <v>5.4</v>
      </c>
      <c r="AE479" s="54">
        <f>IFERROR(MaestraLP3[[#This Row],[MARGEN UNITARIO]]/MaestraLP3[[#This Row],[Peso Neto UMV (KG)]],0)</f>
        <v>27260.283333333326</v>
      </c>
      <c r="AF479" s="38" t="s">
        <v>49</v>
      </c>
      <c r="AG479" s="38">
        <v>1</v>
      </c>
      <c r="AH479" s="56">
        <v>0</v>
      </c>
      <c r="AI479" s="56">
        <v>0</v>
      </c>
      <c r="AJ479" s="38"/>
      <c r="AK479" s="38" t="s">
        <v>49</v>
      </c>
    </row>
    <row r="480" spans="1:37" x14ac:dyDescent="0.35">
      <c r="A480" s="38" t="s">
        <v>525</v>
      </c>
      <c r="B480" s="38">
        <v>40002119</v>
      </c>
      <c r="C480" s="38" t="str">
        <f>+MaestraLP3[[#This Row],[CÓDIGO]]&amp;MaestraLP3[[#Headers],[-]]&amp;MaestraLP3[[#This Row],[UMV]]</f>
        <v>40002119-UN</v>
      </c>
      <c r="D480" s="45" t="str">
        <f>+MaestraLP3[[#This Row],[CÓDIGO]]&amp;MaestraLP3[[#Headers],[FS00]]</f>
        <v>40002119FS00</v>
      </c>
      <c r="E480" s="38" t="s">
        <v>38</v>
      </c>
      <c r="F480" s="38" t="s">
        <v>39</v>
      </c>
      <c r="G480" s="38" t="s">
        <v>220</v>
      </c>
      <c r="H480" s="38" t="s">
        <v>192</v>
      </c>
      <c r="I480" s="38" t="s">
        <v>692</v>
      </c>
      <c r="J480" s="44" t="s">
        <v>44</v>
      </c>
      <c r="K480" s="45" t="s">
        <v>44</v>
      </c>
      <c r="L480" s="38"/>
      <c r="M480" s="38" t="str">
        <f>VLOOKUP(MaestraLP3[[#This Row],[UMV]],VALIDACIONES!J:L,3,0)</f>
        <v>Unidad</v>
      </c>
      <c r="N480" s="38" t="s">
        <v>45</v>
      </c>
      <c r="O480" s="38" t="s">
        <v>72</v>
      </c>
      <c r="P480" s="54">
        <v>201263.52</v>
      </c>
      <c r="Q480" s="38" t="s">
        <v>58</v>
      </c>
      <c r="R480" s="55">
        <v>299883.36</v>
      </c>
      <c r="S480" s="56">
        <f>IFERROR((MaestraLP3[[#This Row],[COSTO ]]/MaestraLP3[[#This Row],[COSTO OCT]]-1),0)</f>
        <v>0</v>
      </c>
      <c r="T480" s="55" t="s">
        <v>48</v>
      </c>
      <c r="U480" s="55"/>
      <c r="V480" s="54">
        <f>+VLOOKUP(MaestraLP3[[#This Row],[-]],'[1]BD MES'!$A:$N,14,0)</f>
        <v>201263.52</v>
      </c>
      <c r="W480" s="54">
        <v>201263.52</v>
      </c>
      <c r="X480" s="56">
        <f>+(MaestraLP3[[#This Row],[COSTO ]]-MaestraLP3[[#This Row],[COSTO OCT AL 27-10]])/MaestraLP3[[#This Row],[COSTO OCT AL 27-10]]</f>
        <v>0</v>
      </c>
      <c r="Y480" s="57" t="str">
        <f>++IF(Q480="HASTA AGOTAR STOCK","HASTA AGOTAR STOCK",IF(MaestraLP3[[#This Row],[PRECIO OCT]]=0,"NO PARA LP",IF(MaestraLP3[[#This Row],[PRECIO OCT]]=0,"INCORPORACIÓN",IF(AA480=0,"MANTIENE",IF(AA480&lt;0,"BAJA",IF(AA480&gt;0,"ALZA",""))))))</f>
        <v>MANTIENE</v>
      </c>
      <c r="Z480" s="54">
        <v>299883.36</v>
      </c>
      <c r="AA480" s="40">
        <f>IF(Z480=0,"INDICAR PRECIO VTA",Z480-MaestraLP3[[#This Row],[PRECIO OCT]])</f>
        <v>0</v>
      </c>
      <c r="AB480" s="56">
        <f t="shared" si="7"/>
        <v>0.32886066102500655</v>
      </c>
      <c r="AC480" s="58">
        <f>IFERROR(MaestraLP3[[#This Row],[PRECIO]]*MaestraLP3[[#This Row],[%MG UMV]],0)</f>
        <v>98619.840000000011</v>
      </c>
      <c r="AD480" s="59">
        <v>0.9</v>
      </c>
      <c r="AE480" s="54">
        <f>IFERROR(MaestraLP3[[#This Row],[MARGEN UNITARIO]]/MaestraLP3[[#This Row],[Peso Neto UMV (KG)]],0)</f>
        <v>109577.60000000001</v>
      </c>
      <c r="AF480" s="38" t="s">
        <v>49</v>
      </c>
      <c r="AG480" s="38">
        <v>1</v>
      </c>
      <c r="AH480" s="56">
        <v>0</v>
      </c>
      <c r="AI480" s="56">
        <v>0</v>
      </c>
      <c r="AJ480" s="38"/>
      <c r="AK480" s="38" t="s">
        <v>49</v>
      </c>
    </row>
    <row r="481" spans="1:37" x14ac:dyDescent="0.35">
      <c r="A481" s="38" t="s">
        <v>525</v>
      </c>
      <c r="B481" s="38">
        <v>40002138</v>
      </c>
      <c r="C481" s="38" t="str">
        <f>+MaestraLP3[[#This Row],[CÓDIGO]]&amp;MaestraLP3[[#Headers],[-]]&amp;MaestraLP3[[#This Row],[UMV]]</f>
        <v>40002138-UN</v>
      </c>
      <c r="D481" s="45" t="str">
        <f>+MaestraLP3[[#This Row],[CÓDIGO]]&amp;MaestraLP3[[#Headers],[FS00]]</f>
        <v>40002138FS00</v>
      </c>
      <c r="E481" s="38" t="s">
        <v>38</v>
      </c>
      <c r="F481" s="38" t="s">
        <v>39</v>
      </c>
      <c r="G481" s="38" t="s">
        <v>220</v>
      </c>
      <c r="H481" s="38" t="s">
        <v>204</v>
      </c>
      <c r="I481" s="38" t="s">
        <v>693</v>
      </c>
      <c r="J481" s="44" t="s">
        <v>44</v>
      </c>
      <c r="K481" s="45" t="s">
        <v>44</v>
      </c>
      <c r="L481" s="38"/>
      <c r="M481" s="38" t="str">
        <f>VLOOKUP(MaestraLP3[[#This Row],[UMV]],VALIDACIONES!J:L,3,0)</f>
        <v>Unidad</v>
      </c>
      <c r="N481" s="38" t="s">
        <v>45</v>
      </c>
      <c r="O481" s="38" t="s">
        <v>72</v>
      </c>
      <c r="P481" s="54">
        <v>6709253</v>
      </c>
      <c r="Q481" s="38" t="s">
        <v>73</v>
      </c>
      <c r="R481" s="55">
        <v>0</v>
      </c>
      <c r="S481" s="56">
        <f>IFERROR((MaestraLP3[[#This Row],[COSTO ]]/MaestraLP3[[#This Row],[COSTO OCT]]-1),0)</f>
        <v>0</v>
      </c>
      <c r="T481" s="55" t="s">
        <v>48</v>
      </c>
      <c r="U481" s="55"/>
      <c r="V481" s="54">
        <f>+VLOOKUP(MaestraLP3[[#This Row],[-]],'[1]BD MES'!$A:$N,14,0)</f>
        <v>6709253</v>
      </c>
      <c r="W481" s="54">
        <v>6709253</v>
      </c>
      <c r="X481" s="56">
        <f>+(MaestraLP3[[#This Row],[COSTO ]]-MaestraLP3[[#This Row],[COSTO OCT AL 27-10]])/MaestraLP3[[#This Row],[COSTO OCT AL 27-10]]</f>
        <v>0</v>
      </c>
      <c r="Y481" s="57" t="str">
        <f>++IF(Q481="HASTA AGOTAR STOCK","HASTA AGOTAR STOCK",IF(MaestraLP3[[#This Row],[PRECIO OCT]]=0,"NO PARA LP",IF(MaestraLP3[[#This Row],[PRECIO OCT]]=0,"INCORPORACIÓN",IF(AA481=0,"MANTIENE",IF(AA481&lt;0,"BAJA",IF(AA481&gt;0,"ALZA",""))))))</f>
        <v>NO PARA LP</v>
      </c>
      <c r="Z481" s="54">
        <v>0</v>
      </c>
      <c r="AA481" s="40" t="str">
        <f>IF(Z481=0,"INDICAR PRECIO VTA",Z481-MaestraLP3[[#This Row],[PRECIO OCT]])</f>
        <v>INDICAR PRECIO VTA</v>
      </c>
      <c r="AB481" s="56" t="str">
        <f t="shared" si="7"/>
        <v>-</v>
      </c>
      <c r="AC481" s="58">
        <f>IFERROR(MaestraLP3[[#This Row],[PRECIO]]*MaestraLP3[[#This Row],[%MG UMV]],0)</f>
        <v>0</v>
      </c>
      <c r="AD481" s="59">
        <v>84</v>
      </c>
      <c r="AE481" s="54">
        <f>IFERROR(MaestraLP3[[#This Row],[MARGEN UNITARIO]]/MaestraLP3[[#This Row],[Peso Neto UMV (KG)]],0)</f>
        <v>0</v>
      </c>
      <c r="AF481" s="38" t="s">
        <v>49</v>
      </c>
      <c r="AG481" s="38">
        <v>1</v>
      </c>
      <c r="AH481" s="56">
        <v>0</v>
      </c>
      <c r="AI481" s="56">
        <v>0</v>
      </c>
      <c r="AJ481" s="38"/>
      <c r="AK481" s="38" t="s">
        <v>49</v>
      </c>
    </row>
    <row r="482" spans="1:37" x14ac:dyDescent="0.35">
      <c r="A482" s="38" t="s">
        <v>525</v>
      </c>
      <c r="B482" s="38">
        <v>40002134</v>
      </c>
      <c r="C482" s="38" t="str">
        <f>+MaestraLP3[[#This Row],[CÓDIGO]]&amp;MaestraLP3[[#Headers],[-]]&amp;MaestraLP3[[#This Row],[UMV]]</f>
        <v>40002134-UN</v>
      </c>
      <c r="D482" s="45" t="str">
        <f>+MaestraLP3[[#This Row],[CÓDIGO]]&amp;MaestraLP3[[#Headers],[FS00]]</f>
        <v>40002134FS00</v>
      </c>
      <c r="E482" s="38" t="s">
        <v>38</v>
      </c>
      <c r="F482" s="38" t="s">
        <v>39</v>
      </c>
      <c r="G482" s="38" t="s">
        <v>220</v>
      </c>
      <c r="H482" s="38" t="s">
        <v>236</v>
      </c>
      <c r="I482" s="38" t="s">
        <v>694</v>
      </c>
      <c r="J482" s="44" t="s">
        <v>44</v>
      </c>
      <c r="K482" s="45" t="s">
        <v>44</v>
      </c>
      <c r="L482" s="38"/>
      <c r="M482" s="38" t="str">
        <f>VLOOKUP(MaestraLP3[[#This Row],[UMV]],VALIDACIONES!J:L,3,0)</f>
        <v>Unidad</v>
      </c>
      <c r="N482" s="38" t="s">
        <v>45</v>
      </c>
      <c r="O482" s="38" t="s">
        <v>72</v>
      </c>
      <c r="P482" s="54">
        <v>1020190</v>
      </c>
      <c r="Q482" s="38" t="s">
        <v>47</v>
      </c>
      <c r="R482" s="55">
        <v>2000000</v>
      </c>
      <c r="S482" s="56">
        <f>IFERROR((MaestraLP3[[#This Row],[COSTO ]]/MaestraLP3[[#This Row],[COSTO OCT]]-1),0)</f>
        <v>-1.1450808182789096E-4</v>
      </c>
      <c r="T482" s="55" t="s">
        <v>48</v>
      </c>
      <c r="U482" s="55"/>
      <c r="V482" s="54">
        <f>+VLOOKUP(MaestraLP3[[#This Row],[-]],'[1]BD MES'!$A:$N,14,0)</f>
        <v>1020073.24</v>
      </c>
      <c r="W482" s="54">
        <v>1020073.18</v>
      </c>
      <c r="X482" s="56">
        <f>+(MaestraLP3[[#This Row],[COSTO ]]-MaestraLP3[[#This Row],[COSTO OCT AL 27-10]])/MaestraLP3[[#This Row],[COSTO OCT AL 27-10]]</f>
        <v>-5.8819305895588469E-8</v>
      </c>
      <c r="Y482" s="57" t="str">
        <f>++IF(Q482="HASTA AGOTAR STOCK","HASTA AGOTAR STOCK",IF(MaestraLP3[[#This Row],[PRECIO OCT]]=0,"NO PARA LP",IF(MaestraLP3[[#This Row],[PRECIO OCT]]=0,"INCORPORACIÓN",IF(AA482=0,"MANTIENE",IF(AA482&lt;0,"BAJA",IF(AA482&gt;0,"ALZA",""))))))</f>
        <v>MANTIENE</v>
      </c>
      <c r="Z482" s="54">
        <v>2000000</v>
      </c>
      <c r="AA482" s="40">
        <f>IF(Z482=0,"INDICAR PRECIO VTA",Z482-MaestraLP3[[#This Row],[PRECIO OCT]])</f>
        <v>0</v>
      </c>
      <c r="AB482" s="56">
        <f t="shared" si="7"/>
        <v>0.48996340999999999</v>
      </c>
      <c r="AC482" s="58">
        <f>IFERROR(MaestraLP3[[#This Row],[PRECIO]]*MaestraLP3[[#This Row],[%MG UMV]],0)</f>
        <v>979926.82</v>
      </c>
      <c r="AD482" s="59">
        <v>4.2</v>
      </c>
      <c r="AE482" s="54">
        <f>IFERROR(MaestraLP3[[#This Row],[MARGEN UNITARIO]]/MaestraLP3[[#This Row],[Peso Neto UMV (KG)]],0)</f>
        <v>233315.9095238095</v>
      </c>
      <c r="AF482" s="38" t="s">
        <v>49</v>
      </c>
      <c r="AG482" s="38">
        <v>1</v>
      </c>
      <c r="AH482" s="56">
        <v>0</v>
      </c>
      <c r="AI482" s="56">
        <v>0</v>
      </c>
      <c r="AJ482" s="38"/>
      <c r="AK482" s="38" t="s">
        <v>50</v>
      </c>
    </row>
    <row r="483" spans="1:37" x14ac:dyDescent="0.35">
      <c r="A483" s="38" t="s">
        <v>525</v>
      </c>
      <c r="B483" s="38">
        <v>40002131</v>
      </c>
      <c r="C483" s="38" t="str">
        <f>+MaestraLP3[[#This Row],[CÓDIGO]]&amp;MaestraLP3[[#Headers],[-]]&amp;MaestraLP3[[#This Row],[UMV]]</f>
        <v>40002131-UN</v>
      </c>
      <c r="D483" s="45" t="str">
        <f>+MaestraLP3[[#This Row],[CÓDIGO]]&amp;MaestraLP3[[#Headers],[FS00]]</f>
        <v>40002131FS00</v>
      </c>
      <c r="E483" s="38" t="s">
        <v>38</v>
      </c>
      <c r="F483" s="38" t="s">
        <v>39</v>
      </c>
      <c r="G483" s="38" t="s">
        <v>220</v>
      </c>
      <c r="H483" s="38" t="s">
        <v>236</v>
      </c>
      <c r="I483" s="38" t="s">
        <v>695</v>
      </c>
      <c r="J483" s="44" t="s">
        <v>44</v>
      </c>
      <c r="K483" s="45" t="s">
        <v>44</v>
      </c>
      <c r="L483" s="38"/>
      <c r="M483" s="38" t="str">
        <f>VLOOKUP(MaestraLP3[[#This Row],[UMV]],VALIDACIONES!J:L,3,0)</f>
        <v>Unidad</v>
      </c>
      <c r="N483" s="38" t="s">
        <v>45</v>
      </c>
      <c r="O483" s="38" t="s">
        <v>72</v>
      </c>
      <c r="P483" s="54">
        <v>2100660.04</v>
      </c>
      <c r="Q483" s="38" t="s">
        <v>47</v>
      </c>
      <c r="R483" s="55">
        <v>3900000</v>
      </c>
      <c r="S483" s="56">
        <f>IFERROR((MaestraLP3[[#This Row],[COSTO ]]/MaestraLP3[[#This Row],[COSTO OCT]]-1),0)</f>
        <v>0</v>
      </c>
      <c r="T483" s="55" t="s">
        <v>48</v>
      </c>
      <c r="U483" s="55"/>
      <c r="V483" s="54">
        <f>+VLOOKUP(MaestraLP3[[#This Row],[-]],'[1]BD MES'!$A:$N,14,0)</f>
        <v>2100660.04</v>
      </c>
      <c r="W483" s="54">
        <v>2100660.04</v>
      </c>
      <c r="X483" s="56">
        <f>+(MaestraLP3[[#This Row],[COSTO ]]-MaestraLP3[[#This Row],[COSTO OCT AL 27-10]])/MaestraLP3[[#This Row],[COSTO OCT AL 27-10]]</f>
        <v>0</v>
      </c>
      <c r="Y483" s="57" t="str">
        <f>++IF(Q483="HASTA AGOTAR STOCK","HASTA AGOTAR STOCK",IF(MaestraLP3[[#This Row],[PRECIO OCT]]=0,"NO PARA LP",IF(MaestraLP3[[#This Row],[PRECIO OCT]]=0,"INCORPORACIÓN",IF(AA483=0,"MANTIENE",IF(AA483&lt;0,"BAJA",IF(AA483&gt;0,"ALZA",""))))))</f>
        <v>MANTIENE</v>
      </c>
      <c r="Z483" s="54">
        <v>3900000</v>
      </c>
      <c r="AA483" s="40">
        <f>IF(Z483=0,"INDICAR PRECIO VTA",Z483-MaestraLP3[[#This Row],[PRECIO OCT]])</f>
        <v>0</v>
      </c>
      <c r="AB483" s="56">
        <f t="shared" si="7"/>
        <v>0.46136922051282048</v>
      </c>
      <c r="AC483" s="58">
        <f>IFERROR(MaestraLP3[[#This Row],[PRECIO]]*MaestraLP3[[#This Row],[%MG UMV]],0)</f>
        <v>1799339.96</v>
      </c>
      <c r="AD483" s="59">
        <v>1.3</v>
      </c>
      <c r="AE483" s="54">
        <f>IFERROR(MaestraLP3[[#This Row],[MARGEN UNITARIO]]/MaestraLP3[[#This Row],[Peso Neto UMV (KG)]],0)</f>
        <v>1384107.6615384615</v>
      </c>
      <c r="AF483" s="38" t="s">
        <v>49</v>
      </c>
      <c r="AG483" s="38">
        <v>1</v>
      </c>
      <c r="AH483" s="56">
        <v>0</v>
      </c>
      <c r="AI483" s="56">
        <v>0</v>
      </c>
      <c r="AJ483" s="38"/>
      <c r="AK483" s="38" t="s">
        <v>50</v>
      </c>
    </row>
    <row r="484" spans="1:37" x14ac:dyDescent="0.35">
      <c r="A484" s="38" t="s">
        <v>525</v>
      </c>
      <c r="B484" s="38">
        <v>40002121</v>
      </c>
      <c r="C484" s="38" t="str">
        <f>+MaestraLP3[[#This Row],[CÓDIGO]]&amp;MaestraLP3[[#Headers],[-]]&amp;MaestraLP3[[#This Row],[UMV]]</f>
        <v>40002121-UN</v>
      </c>
      <c r="D484" s="45" t="str">
        <f>+MaestraLP3[[#This Row],[CÓDIGO]]&amp;MaestraLP3[[#Headers],[FS00]]</f>
        <v>40002121FS00</v>
      </c>
      <c r="E484" s="38" t="s">
        <v>38</v>
      </c>
      <c r="F484" s="38" t="s">
        <v>39</v>
      </c>
      <c r="G484" s="38" t="s">
        <v>220</v>
      </c>
      <c r="H484" s="38" t="s">
        <v>236</v>
      </c>
      <c r="I484" s="38" t="s">
        <v>696</v>
      </c>
      <c r="J484" s="44" t="s">
        <v>44</v>
      </c>
      <c r="K484" s="45" t="s">
        <v>44</v>
      </c>
      <c r="L484" s="38"/>
      <c r="M484" s="38" t="str">
        <f>VLOOKUP(MaestraLP3[[#This Row],[UMV]],VALIDACIONES!J:L,3,0)</f>
        <v>Unidad</v>
      </c>
      <c r="N484" s="38" t="s">
        <v>45</v>
      </c>
      <c r="O484" s="38" t="s">
        <v>72</v>
      </c>
      <c r="P484" s="54">
        <v>1525609.6</v>
      </c>
      <c r="Q484" s="38" t="s">
        <v>47</v>
      </c>
      <c r="R484" s="55">
        <v>3050000</v>
      </c>
      <c r="S484" s="56">
        <f>IFERROR((MaestraLP3[[#This Row],[COSTO ]]/MaestraLP3[[#This Row],[COSTO OCT]]-1),0)</f>
        <v>0</v>
      </c>
      <c r="T484" s="55" t="s">
        <v>48</v>
      </c>
      <c r="U484" s="55"/>
      <c r="V484" s="54">
        <f>+VLOOKUP(MaestraLP3[[#This Row],[-]],'[1]BD MES'!$A:$N,14,0)</f>
        <v>1525609.6</v>
      </c>
      <c r="W484" s="54">
        <v>1525609.6</v>
      </c>
      <c r="X484" s="56">
        <f>+(MaestraLP3[[#This Row],[COSTO ]]-MaestraLP3[[#This Row],[COSTO OCT AL 27-10]])/MaestraLP3[[#This Row],[COSTO OCT AL 27-10]]</f>
        <v>0</v>
      </c>
      <c r="Y484" s="57" t="str">
        <f>++IF(Q484="HASTA AGOTAR STOCK","HASTA AGOTAR STOCK",IF(MaestraLP3[[#This Row],[PRECIO OCT]]=0,"NO PARA LP",IF(MaestraLP3[[#This Row],[PRECIO OCT]]=0,"INCORPORACIÓN",IF(AA484=0,"MANTIENE",IF(AA484&lt;0,"BAJA",IF(AA484&gt;0,"ALZA",""))))))</f>
        <v>MANTIENE</v>
      </c>
      <c r="Z484" s="54">
        <v>3050000</v>
      </c>
      <c r="AA484" s="40">
        <f>IF(Z484=0,"INDICAR PRECIO VTA",Z484-MaestraLP3[[#This Row],[PRECIO OCT]])</f>
        <v>0</v>
      </c>
      <c r="AB484" s="56">
        <f t="shared" si="7"/>
        <v>0.49980013114754096</v>
      </c>
      <c r="AC484" s="58">
        <f>IFERROR(MaestraLP3[[#This Row],[PRECIO]]*MaestraLP3[[#This Row],[%MG UMV]],0)</f>
        <v>1524390.4</v>
      </c>
      <c r="AD484" s="59">
        <v>48.6</v>
      </c>
      <c r="AE484" s="54">
        <f>IFERROR(MaestraLP3[[#This Row],[MARGEN UNITARIO]]/MaestraLP3[[#This Row],[Peso Neto UMV (KG)]],0)</f>
        <v>31366.057613168723</v>
      </c>
      <c r="AF484" s="38" t="s">
        <v>49</v>
      </c>
      <c r="AG484" s="38">
        <v>1</v>
      </c>
      <c r="AH484" s="56">
        <v>0</v>
      </c>
      <c r="AI484" s="56">
        <v>0</v>
      </c>
      <c r="AJ484" s="38"/>
      <c r="AK484" s="38" t="s">
        <v>50</v>
      </c>
    </row>
    <row r="485" spans="1:37" x14ac:dyDescent="0.35">
      <c r="A485" s="38" t="s">
        <v>525</v>
      </c>
      <c r="B485" s="38">
        <v>104534910</v>
      </c>
      <c r="C485" s="38" t="str">
        <f>+MaestraLP3[[#This Row],[CÓDIGO]]&amp;MaestraLP3[[#Headers],[-]]&amp;MaestraLP3[[#This Row],[UMV]]</f>
        <v>104534910-UN</v>
      </c>
      <c r="D485" s="45" t="str">
        <f>+MaestraLP3[[#This Row],[CÓDIGO]]&amp;MaestraLP3[[#Headers],[FS00]]</f>
        <v>104534910FS00</v>
      </c>
      <c r="E485" s="38" t="s">
        <v>38</v>
      </c>
      <c r="F485" s="38" t="s">
        <v>39</v>
      </c>
      <c r="G485" s="38" t="s">
        <v>220</v>
      </c>
      <c r="H485" s="38" t="s">
        <v>697</v>
      </c>
      <c r="I485" s="38" t="s">
        <v>698</v>
      </c>
      <c r="J485" s="44" t="s">
        <v>44</v>
      </c>
      <c r="K485" s="45" t="s">
        <v>44</v>
      </c>
      <c r="L485" s="38"/>
      <c r="M485" s="38" t="str">
        <f>VLOOKUP(MaestraLP3[[#This Row],[UMV]],VALIDACIONES!J:L,3,0)</f>
        <v>Unidad</v>
      </c>
      <c r="N485" s="38" t="s">
        <v>45</v>
      </c>
      <c r="O485" s="38" t="s">
        <v>72</v>
      </c>
      <c r="P485" s="54">
        <v>1636839</v>
      </c>
      <c r="Q485" s="38" t="s">
        <v>47</v>
      </c>
      <c r="R485" s="55">
        <v>3100000</v>
      </c>
      <c r="S485" s="56">
        <f>IFERROR((MaestraLP3[[#This Row],[COSTO ]]/MaestraLP3[[#This Row],[COSTO OCT]]-1),0)</f>
        <v>-3.6656018093106368E-6</v>
      </c>
      <c r="T485" s="55" t="s">
        <v>48</v>
      </c>
      <c r="U485" s="55"/>
      <c r="V485" s="54">
        <f>+VLOOKUP(MaestraLP3[[#This Row],[-]],'[1]BD MES'!$A:$N,14,0)</f>
        <v>1636827</v>
      </c>
      <c r="W485" s="54">
        <v>1636833</v>
      </c>
      <c r="X485" s="56">
        <f>+(MaestraLP3[[#This Row],[COSTO ]]-MaestraLP3[[#This Row],[COSTO OCT AL 27-10]])/MaestraLP3[[#This Row],[COSTO OCT AL 27-10]]</f>
        <v>3.6656286828113171E-6</v>
      </c>
      <c r="Y485" s="57" t="str">
        <f>++IF(Q485="HASTA AGOTAR STOCK","HASTA AGOTAR STOCK",IF(MaestraLP3[[#This Row],[PRECIO OCT]]=0,"NO PARA LP",IF(MaestraLP3[[#This Row],[PRECIO OCT]]=0,"INCORPORACIÓN",IF(AA485=0,"MANTIENE",IF(AA485&lt;0,"BAJA",IF(AA485&gt;0,"ALZA",""))))))</f>
        <v>MANTIENE</v>
      </c>
      <c r="Z485" s="54">
        <v>3100000</v>
      </c>
      <c r="AA485" s="40">
        <f>IF(Z485=0,"INDICAR PRECIO VTA",Z485-MaestraLP3[[#This Row],[PRECIO OCT]])</f>
        <v>0</v>
      </c>
      <c r="AB485" s="56">
        <f t="shared" si="7"/>
        <v>0.47198935483870968</v>
      </c>
      <c r="AC485" s="58">
        <f>IFERROR(MaestraLP3[[#This Row],[PRECIO]]*MaestraLP3[[#This Row],[%MG UMV]],0)</f>
        <v>1463167</v>
      </c>
      <c r="AD485" s="59">
        <v>47</v>
      </c>
      <c r="AE485" s="54">
        <f>IFERROR(MaestraLP3[[#This Row],[MARGEN UNITARIO]]/MaestraLP3[[#This Row],[Peso Neto UMV (KG)]],0)</f>
        <v>31131.212765957447</v>
      </c>
      <c r="AF485" s="38" t="s">
        <v>49</v>
      </c>
      <c r="AG485" s="38">
        <v>1</v>
      </c>
      <c r="AH485" s="56">
        <v>0</v>
      </c>
      <c r="AI485" s="56">
        <v>0</v>
      </c>
      <c r="AJ485" s="38"/>
      <c r="AK485" s="38" t="s">
        <v>50</v>
      </c>
    </row>
    <row r="486" spans="1:37" x14ac:dyDescent="0.35">
      <c r="A486" s="38" t="s">
        <v>525</v>
      </c>
      <c r="B486" s="38">
        <v>40002157</v>
      </c>
      <c r="C486" s="38" t="str">
        <f>+MaestraLP3[[#This Row],[CÓDIGO]]&amp;MaestraLP3[[#Headers],[-]]&amp;MaestraLP3[[#This Row],[UMV]]</f>
        <v>40002157-UN</v>
      </c>
      <c r="D486" s="45" t="str">
        <f>+MaestraLP3[[#This Row],[CÓDIGO]]&amp;MaestraLP3[[#Headers],[FS00]]</f>
        <v>40002157FS00</v>
      </c>
      <c r="E486" s="38" t="s">
        <v>38</v>
      </c>
      <c r="F486" s="38" t="s">
        <v>39</v>
      </c>
      <c r="G486" s="38" t="s">
        <v>220</v>
      </c>
      <c r="H486" s="38" t="s">
        <v>697</v>
      </c>
      <c r="I486" s="38" t="s">
        <v>699</v>
      </c>
      <c r="J486" s="44" t="s">
        <v>44</v>
      </c>
      <c r="K486" s="45" t="s">
        <v>44</v>
      </c>
      <c r="L486" s="38"/>
      <c r="M486" s="38" t="str">
        <f>VLOOKUP(MaestraLP3[[#This Row],[UMV]],VALIDACIONES!J:L,3,0)</f>
        <v>Unidad</v>
      </c>
      <c r="N486" s="38" t="s">
        <v>45</v>
      </c>
      <c r="O486" s="38" t="s">
        <v>72</v>
      </c>
      <c r="P486" s="54">
        <v>976404</v>
      </c>
      <c r="Q486" s="38" t="s">
        <v>47</v>
      </c>
      <c r="R486" s="55">
        <v>1100000</v>
      </c>
      <c r="S486" s="56">
        <f>IFERROR((MaestraLP3[[#This Row],[COSTO ]]/MaestraLP3[[#This Row],[COSTO OCT]]-1),0)</f>
        <v>-1.7769284025874743E-3</v>
      </c>
      <c r="T486" s="55" t="s">
        <v>48</v>
      </c>
      <c r="U486" s="55"/>
      <c r="V486" s="54">
        <f>+VLOOKUP(MaestraLP3[[#This Row],[-]],'[1]BD MES'!$A:$N,14,0)</f>
        <v>974179</v>
      </c>
      <c r="W486" s="54">
        <v>974669</v>
      </c>
      <c r="X486" s="56">
        <f>+(MaestraLP3[[#This Row],[COSTO ]]-MaestraLP3[[#This Row],[COSTO OCT AL 27-10]])/MaestraLP3[[#This Row],[COSTO OCT AL 27-10]]</f>
        <v>5.0298764395455048E-4</v>
      </c>
      <c r="Y486" s="57" t="str">
        <f>++IF(Q486="HASTA AGOTAR STOCK","HASTA AGOTAR STOCK",IF(MaestraLP3[[#This Row],[PRECIO OCT]]=0,"NO PARA LP",IF(MaestraLP3[[#This Row],[PRECIO OCT]]=0,"INCORPORACIÓN",IF(AA486=0,"MANTIENE",IF(AA486&lt;0,"BAJA",IF(AA486&gt;0,"ALZA",""))))))</f>
        <v>MANTIENE</v>
      </c>
      <c r="Z486" s="54">
        <v>1100000</v>
      </c>
      <c r="AA486" s="40">
        <f>IF(Z486=0,"INDICAR PRECIO VTA",Z486-MaestraLP3[[#This Row],[PRECIO OCT]])</f>
        <v>0</v>
      </c>
      <c r="AB486" s="56">
        <f t="shared" si="7"/>
        <v>0.11393727272727272</v>
      </c>
      <c r="AC486" s="58">
        <f>IFERROR(MaestraLP3[[#This Row],[PRECIO]]*MaestraLP3[[#This Row],[%MG UMV]],0)</f>
        <v>125330.99999999999</v>
      </c>
      <c r="AD486" s="59">
        <v>8</v>
      </c>
      <c r="AE486" s="54">
        <f>IFERROR(MaestraLP3[[#This Row],[MARGEN UNITARIO]]/MaestraLP3[[#This Row],[Peso Neto UMV (KG)]],0)</f>
        <v>15666.374999999998</v>
      </c>
      <c r="AF486" s="38" t="s">
        <v>49</v>
      </c>
      <c r="AG486" s="38">
        <v>1</v>
      </c>
      <c r="AH486" s="56">
        <v>0</v>
      </c>
      <c r="AI486" s="56">
        <v>0</v>
      </c>
      <c r="AJ486" s="38"/>
      <c r="AK486" s="38" t="s">
        <v>50</v>
      </c>
    </row>
    <row r="487" spans="1:37" x14ac:dyDescent="0.35">
      <c r="A487" s="38" t="s">
        <v>525</v>
      </c>
      <c r="B487" s="38">
        <v>40002156</v>
      </c>
      <c r="C487" s="38" t="str">
        <f>+MaestraLP3[[#This Row],[CÓDIGO]]&amp;MaestraLP3[[#Headers],[-]]&amp;MaestraLP3[[#This Row],[UMV]]</f>
        <v>40002156-UN</v>
      </c>
      <c r="D487" s="45" t="str">
        <f>+MaestraLP3[[#This Row],[CÓDIGO]]&amp;MaestraLP3[[#Headers],[FS00]]</f>
        <v>40002156FS00</v>
      </c>
      <c r="E487" s="38" t="s">
        <v>38</v>
      </c>
      <c r="F487" s="38" t="s">
        <v>39</v>
      </c>
      <c r="G487" s="38" t="s">
        <v>220</v>
      </c>
      <c r="H487" s="38" t="s">
        <v>697</v>
      </c>
      <c r="I487" s="38" t="s">
        <v>700</v>
      </c>
      <c r="J487" s="44" t="s">
        <v>44</v>
      </c>
      <c r="K487" s="45" t="s">
        <v>44</v>
      </c>
      <c r="L487" s="38"/>
      <c r="M487" s="38" t="str">
        <f>VLOOKUP(MaestraLP3[[#This Row],[UMV]],VALIDACIONES!J:L,3,0)</f>
        <v>Unidad</v>
      </c>
      <c r="N487" s="38" t="s">
        <v>45</v>
      </c>
      <c r="O487" s="38" t="s">
        <v>72</v>
      </c>
      <c r="P487" s="54">
        <v>2421443</v>
      </c>
      <c r="Q487" s="38" t="s">
        <v>47</v>
      </c>
      <c r="R487" s="55">
        <v>4800000</v>
      </c>
      <c r="S487" s="56">
        <f>IFERROR((MaestraLP3[[#This Row],[COSTO ]]/MaestraLP3[[#This Row],[COSTO OCT]]-1),0)</f>
        <v>-6.4011417985065933E-5</v>
      </c>
      <c r="T487" s="55" t="s">
        <v>48</v>
      </c>
      <c r="U487" s="55"/>
      <c r="V487" s="54">
        <f>+VLOOKUP(MaestraLP3[[#This Row],[-]],'[1]BD MES'!$A:$N,14,0)</f>
        <v>2421210</v>
      </c>
      <c r="W487" s="54">
        <v>2421288</v>
      </c>
      <c r="X487" s="56">
        <f>+(MaestraLP3[[#This Row],[COSTO ]]-MaestraLP3[[#This Row],[COSTO OCT AL 27-10]])/MaestraLP3[[#This Row],[COSTO OCT AL 27-10]]</f>
        <v>3.2215297310022673E-5</v>
      </c>
      <c r="Y487" s="57" t="str">
        <f>++IF(Q487="HASTA AGOTAR STOCK","HASTA AGOTAR STOCK",IF(MaestraLP3[[#This Row],[PRECIO OCT]]=0,"NO PARA LP",IF(MaestraLP3[[#This Row],[PRECIO OCT]]=0,"INCORPORACIÓN",IF(AA487=0,"MANTIENE",IF(AA487&lt;0,"BAJA",IF(AA487&gt;0,"ALZA",""))))))</f>
        <v>MANTIENE</v>
      </c>
      <c r="Z487" s="54">
        <v>4800000</v>
      </c>
      <c r="AA487" s="40">
        <f>IF(Z487=0,"INDICAR PRECIO VTA",Z487-MaestraLP3[[#This Row],[PRECIO OCT]])</f>
        <v>0</v>
      </c>
      <c r="AB487" s="56">
        <f t="shared" si="7"/>
        <v>0.49556499999999998</v>
      </c>
      <c r="AC487" s="58">
        <f>IFERROR(MaestraLP3[[#This Row],[PRECIO]]*MaestraLP3[[#This Row],[%MG UMV]],0)</f>
        <v>2378712</v>
      </c>
      <c r="AD487" s="59">
        <v>78</v>
      </c>
      <c r="AE487" s="54">
        <f>IFERROR(MaestraLP3[[#This Row],[MARGEN UNITARIO]]/MaestraLP3[[#This Row],[Peso Neto UMV (KG)]],0)</f>
        <v>30496.307692307691</v>
      </c>
      <c r="AF487" s="38" t="s">
        <v>49</v>
      </c>
      <c r="AG487" s="38">
        <v>1</v>
      </c>
      <c r="AH487" s="56">
        <v>0</v>
      </c>
      <c r="AI487" s="56">
        <v>0</v>
      </c>
      <c r="AJ487" s="38"/>
      <c r="AK487" s="38" t="s">
        <v>50</v>
      </c>
    </row>
    <row r="488" spans="1:37" x14ac:dyDescent="0.35">
      <c r="A488" s="38" t="s">
        <v>525</v>
      </c>
      <c r="B488" s="38">
        <v>40002159</v>
      </c>
      <c r="C488" s="38" t="str">
        <f>+MaestraLP3[[#This Row],[CÓDIGO]]&amp;MaestraLP3[[#Headers],[-]]&amp;MaestraLP3[[#This Row],[UMV]]</f>
        <v>40002159-UN</v>
      </c>
      <c r="D488" s="45" t="str">
        <f>+MaestraLP3[[#This Row],[CÓDIGO]]&amp;MaestraLP3[[#Headers],[FS00]]</f>
        <v>40002159FS00</v>
      </c>
      <c r="E488" s="38" t="s">
        <v>38</v>
      </c>
      <c r="F488" s="38" t="s">
        <v>39</v>
      </c>
      <c r="G488" s="38" t="s">
        <v>220</v>
      </c>
      <c r="H488" s="38" t="s">
        <v>697</v>
      </c>
      <c r="I488" s="38" t="s">
        <v>701</v>
      </c>
      <c r="J488" s="44" t="s">
        <v>44</v>
      </c>
      <c r="K488" s="45" t="s">
        <v>44</v>
      </c>
      <c r="L488" s="38"/>
      <c r="M488" s="38" t="str">
        <f>VLOOKUP(MaestraLP3[[#This Row],[UMV]],VALIDACIONES!J:L,3,0)</f>
        <v>Unidad</v>
      </c>
      <c r="N488" s="38" t="s">
        <v>45</v>
      </c>
      <c r="O488" s="38" t="s">
        <v>72</v>
      </c>
      <c r="P488" s="54">
        <v>229425</v>
      </c>
      <c r="Q488" s="38" t="s">
        <v>47</v>
      </c>
      <c r="R488" s="54">
        <v>231522</v>
      </c>
      <c r="S488" s="56">
        <f>IFERROR((MaestraLP3[[#This Row],[COSTO ]]/MaestraLP3[[#This Row],[COSTO OCT]]-1),0)</f>
        <v>-0.34456140350877196</v>
      </c>
      <c r="T488" s="55" t="s">
        <v>48</v>
      </c>
      <c r="U488" s="55"/>
      <c r="V488" s="54">
        <f>+VLOOKUP(MaestraLP3[[#This Row],[-]],'[1]BD MES'!$A:$N,14,0)</f>
        <v>150375</v>
      </c>
      <c r="W488" s="54">
        <v>150374</v>
      </c>
      <c r="X488" s="56">
        <f>+(MaestraLP3[[#This Row],[COSTO ]]-MaestraLP3[[#This Row],[COSTO OCT AL 27-10]])/MaestraLP3[[#This Row],[COSTO OCT AL 27-10]]</f>
        <v>-6.650041562759767E-6</v>
      </c>
      <c r="Y488" s="57" t="str">
        <f>++IF(Q488="HASTA AGOTAR STOCK","HASTA AGOTAR STOCK",IF(MaestraLP3[[#This Row],[PRECIO OCT]]=0,"NO PARA LP",IF(MaestraLP3[[#This Row],[PRECIO OCT]]=0,"INCORPORACIÓN",IF(AA488=0,"MANTIENE",IF(AA488&lt;0,"BAJA",IF(AA488&gt;0,"ALZA",""))))))</f>
        <v>MANTIENE</v>
      </c>
      <c r="Z488" s="54">
        <v>231522</v>
      </c>
      <c r="AA488" s="40">
        <f>IF(Z488=0,"INDICAR PRECIO VTA",Z488-MaestraLP3[[#This Row],[PRECIO OCT]])</f>
        <v>0</v>
      </c>
      <c r="AB488" s="56">
        <f t="shared" si="7"/>
        <v>0.35049800882853466</v>
      </c>
      <c r="AC488" s="58">
        <f>IFERROR(MaestraLP3[[#This Row],[PRECIO]]*MaestraLP3[[#This Row],[%MG UMV]],0)</f>
        <v>81148</v>
      </c>
      <c r="AD488" s="59">
        <v>3.8</v>
      </c>
      <c r="AE488" s="54">
        <f>IFERROR(MaestraLP3[[#This Row],[MARGEN UNITARIO]]/MaestraLP3[[#This Row],[Peso Neto UMV (KG)]],0)</f>
        <v>21354.736842105263</v>
      </c>
      <c r="AF488" s="38" t="s">
        <v>49</v>
      </c>
      <c r="AG488" s="38">
        <v>1</v>
      </c>
      <c r="AH488" s="56">
        <v>0</v>
      </c>
      <c r="AI488" s="56">
        <v>0</v>
      </c>
      <c r="AJ488" s="38"/>
      <c r="AK488" s="38" t="s">
        <v>50</v>
      </c>
    </row>
    <row r="489" spans="1:37" x14ac:dyDescent="0.35">
      <c r="A489" s="38" t="s">
        <v>525</v>
      </c>
      <c r="B489" s="38">
        <v>40002155</v>
      </c>
      <c r="C489" s="38" t="str">
        <f>+MaestraLP3[[#This Row],[CÓDIGO]]&amp;MaestraLP3[[#Headers],[-]]&amp;MaestraLP3[[#This Row],[UMV]]</f>
        <v>40002155-UN</v>
      </c>
      <c r="D489" s="45" t="str">
        <f>+MaestraLP3[[#This Row],[CÓDIGO]]&amp;MaestraLP3[[#Headers],[FS00]]</f>
        <v>40002155FS00</v>
      </c>
      <c r="E489" s="38" t="s">
        <v>38</v>
      </c>
      <c r="F489" s="38" t="s">
        <v>39</v>
      </c>
      <c r="G489" s="38" t="s">
        <v>220</v>
      </c>
      <c r="H489" s="38" t="s">
        <v>697</v>
      </c>
      <c r="I489" s="38" t="s">
        <v>702</v>
      </c>
      <c r="J489" s="44" t="s">
        <v>44</v>
      </c>
      <c r="K489" s="45" t="s">
        <v>44</v>
      </c>
      <c r="L489" s="38"/>
      <c r="M489" s="38" t="str">
        <f>VLOOKUP(MaestraLP3[[#This Row],[UMV]],VALIDACIONES!J:L,3,0)</f>
        <v>Unidad</v>
      </c>
      <c r="N489" s="38" t="s">
        <v>45</v>
      </c>
      <c r="O489" s="38" t="s">
        <v>72</v>
      </c>
      <c r="P489" s="54">
        <v>780139</v>
      </c>
      <c r="Q489" s="38" t="s">
        <v>47</v>
      </c>
      <c r="R489" s="55">
        <v>1540000</v>
      </c>
      <c r="S489" s="56">
        <f>IFERROR((MaestraLP3[[#This Row],[COSTO ]]/MaestraLP3[[#This Row],[COSTO OCT]]-1),0)</f>
        <v>-3.8454685639122133E-6</v>
      </c>
      <c r="T489" s="55" t="s">
        <v>48</v>
      </c>
      <c r="U489" s="55"/>
      <c r="V489" s="54">
        <f>+VLOOKUP(MaestraLP3[[#This Row],[-]],'[1]BD MES'!$A:$N,14,0)</f>
        <v>780130</v>
      </c>
      <c r="W489" s="54">
        <v>780136</v>
      </c>
      <c r="X489" s="56">
        <f>+(MaestraLP3[[#This Row],[COSTO ]]-MaestraLP3[[#This Row],[COSTO OCT AL 27-10]])/MaestraLP3[[#This Row],[COSTO OCT AL 27-10]]</f>
        <v>7.6910258546652475E-6</v>
      </c>
      <c r="Y489" s="57" t="str">
        <f>++IF(Q489="HASTA AGOTAR STOCK","HASTA AGOTAR STOCK",IF(MaestraLP3[[#This Row],[PRECIO OCT]]=0,"NO PARA LP",IF(MaestraLP3[[#This Row],[PRECIO OCT]]=0,"INCORPORACIÓN",IF(AA489=0,"MANTIENE",IF(AA489&lt;0,"BAJA",IF(AA489&gt;0,"ALZA",""))))))</f>
        <v>MANTIENE</v>
      </c>
      <c r="Z489" s="54">
        <v>1540000</v>
      </c>
      <c r="AA489" s="40">
        <f>IF(Z489=0,"INDICAR PRECIO VTA",Z489-MaestraLP3[[#This Row],[PRECIO OCT]])</f>
        <v>0</v>
      </c>
      <c r="AB489" s="56">
        <f t="shared" si="7"/>
        <v>0.49341818181818181</v>
      </c>
      <c r="AC489" s="58">
        <f>IFERROR(MaestraLP3[[#This Row],[PRECIO]]*MaestraLP3[[#This Row],[%MG UMV]],0)</f>
        <v>759864</v>
      </c>
      <c r="AD489" s="59">
        <v>19</v>
      </c>
      <c r="AE489" s="54">
        <f>IFERROR(MaestraLP3[[#This Row],[MARGEN UNITARIO]]/MaestraLP3[[#This Row],[Peso Neto UMV (KG)]],0)</f>
        <v>39992.84210526316</v>
      </c>
      <c r="AF489" s="38" t="s">
        <v>49</v>
      </c>
      <c r="AG489" s="38">
        <v>1</v>
      </c>
      <c r="AH489" s="56">
        <v>0</v>
      </c>
      <c r="AI489" s="56">
        <v>0</v>
      </c>
      <c r="AJ489" s="38"/>
      <c r="AK489" s="38" t="s">
        <v>50</v>
      </c>
    </row>
    <row r="490" spans="1:37" x14ac:dyDescent="0.35">
      <c r="A490" s="38" t="s">
        <v>525</v>
      </c>
      <c r="B490" s="38">
        <v>40002142</v>
      </c>
      <c r="C490" s="38" t="str">
        <f>+MaestraLP3[[#This Row],[CÓDIGO]]&amp;MaestraLP3[[#Headers],[-]]&amp;MaestraLP3[[#This Row],[UMV]]</f>
        <v>40002142-UN</v>
      </c>
      <c r="D490" s="45" t="str">
        <f>+MaestraLP3[[#This Row],[CÓDIGO]]&amp;MaestraLP3[[#Headers],[FS00]]</f>
        <v>40002142FS00</v>
      </c>
      <c r="E490" s="38" t="s">
        <v>38</v>
      </c>
      <c r="F490" s="38" t="s">
        <v>39</v>
      </c>
      <c r="G490" s="38" t="s">
        <v>220</v>
      </c>
      <c r="H490" s="38" t="s">
        <v>703</v>
      </c>
      <c r="I490" s="38" t="s">
        <v>704</v>
      </c>
      <c r="J490" s="44" t="s">
        <v>44</v>
      </c>
      <c r="K490" s="45" t="s">
        <v>44</v>
      </c>
      <c r="L490" s="38"/>
      <c r="M490" s="38" t="str">
        <f>VLOOKUP(MaestraLP3[[#This Row],[UMV]],VALIDACIONES!J:L,3,0)</f>
        <v>Unidad</v>
      </c>
      <c r="N490" s="38" t="s">
        <v>45</v>
      </c>
      <c r="O490" s="38" t="s">
        <v>72</v>
      </c>
      <c r="P490" s="54">
        <v>791530</v>
      </c>
      <c r="Q490" s="38" t="s">
        <v>47</v>
      </c>
      <c r="R490" s="55">
        <v>1500000</v>
      </c>
      <c r="S490" s="56">
        <f>IFERROR((MaestraLP3[[#This Row],[COSTO ]]/MaestraLP3[[#This Row],[COSTO OCT]]-1),0)</f>
        <v>0</v>
      </c>
      <c r="T490" s="55" t="s">
        <v>48</v>
      </c>
      <c r="U490" s="55"/>
      <c r="V490" s="54">
        <f>+VLOOKUP(MaestraLP3[[#This Row],[-]],'[1]BD MES'!$A:$N,14,0)</f>
        <v>791530</v>
      </c>
      <c r="W490" s="54">
        <v>791530</v>
      </c>
      <c r="X490" s="56">
        <f>+(MaestraLP3[[#This Row],[COSTO ]]-MaestraLP3[[#This Row],[COSTO OCT AL 27-10]])/MaestraLP3[[#This Row],[COSTO OCT AL 27-10]]</f>
        <v>0</v>
      </c>
      <c r="Y490" s="57" t="str">
        <f>++IF(Q490="HASTA AGOTAR STOCK","HASTA AGOTAR STOCK",IF(MaestraLP3[[#This Row],[PRECIO OCT]]=0,"NO PARA LP",IF(MaestraLP3[[#This Row],[PRECIO OCT]]=0,"INCORPORACIÓN",IF(AA490=0,"MANTIENE",IF(AA490&lt;0,"BAJA",IF(AA490&gt;0,"ALZA",""))))))</f>
        <v>MANTIENE</v>
      </c>
      <c r="Z490" s="54">
        <v>1500000</v>
      </c>
      <c r="AA490" s="40">
        <f>IF(Z490=0,"INDICAR PRECIO VTA",Z490-MaestraLP3[[#This Row],[PRECIO OCT]])</f>
        <v>0</v>
      </c>
      <c r="AB490" s="56">
        <f t="shared" si="7"/>
        <v>0.47231333333333331</v>
      </c>
      <c r="AC490" s="58">
        <f>IFERROR(MaestraLP3[[#This Row],[PRECIO]]*MaestraLP3[[#This Row],[%MG UMV]],0)</f>
        <v>708470</v>
      </c>
      <c r="AD490" s="59">
        <v>27.5</v>
      </c>
      <c r="AE490" s="54">
        <f>IFERROR(MaestraLP3[[#This Row],[MARGEN UNITARIO]]/MaestraLP3[[#This Row],[Peso Neto UMV (KG)]],0)</f>
        <v>25762.545454545456</v>
      </c>
      <c r="AF490" s="38" t="s">
        <v>49</v>
      </c>
      <c r="AG490" s="38">
        <v>1</v>
      </c>
      <c r="AH490" s="56">
        <v>0</v>
      </c>
      <c r="AI490" s="56">
        <v>0</v>
      </c>
      <c r="AJ490" s="38"/>
      <c r="AK490" s="38" t="s">
        <v>49</v>
      </c>
    </row>
    <row r="491" spans="1:37" x14ac:dyDescent="0.35">
      <c r="A491" s="38" t="s">
        <v>525</v>
      </c>
      <c r="B491" s="38">
        <v>92009223</v>
      </c>
      <c r="C491" s="38" t="str">
        <f>+MaestraLP3[[#This Row],[CÓDIGO]]&amp;MaestraLP3[[#Headers],[-]]&amp;MaestraLP3[[#This Row],[UMV]]</f>
        <v>92009223-UN</v>
      </c>
      <c r="D491" s="45" t="str">
        <f>+MaestraLP3[[#This Row],[CÓDIGO]]&amp;MaestraLP3[[#Headers],[FS00]]</f>
        <v>92009223FS00</v>
      </c>
      <c r="E491" s="38" t="s">
        <v>38</v>
      </c>
      <c r="F491" s="38" t="s">
        <v>39</v>
      </c>
      <c r="G491" s="38" t="s">
        <v>220</v>
      </c>
      <c r="H491" s="38" t="s">
        <v>703</v>
      </c>
      <c r="I491" s="38" t="s">
        <v>705</v>
      </c>
      <c r="J491" s="44" t="s">
        <v>44</v>
      </c>
      <c r="K491" s="45" t="s">
        <v>44</v>
      </c>
      <c r="L491" s="38"/>
      <c r="M491" s="38" t="str">
        <f>VLOOKUP(MaestraLP3[[#This Row],[UMV]],VALIDACIONES!J:L,3,0)</f>
        <v>Unidad</v>
      </c>
      <c r="N491" s="38" t="s">
        <v>45</v>
      </c>
      <c r="O491" s="38" t="s">
        <v>72</v>
      </c>
      <c r="P491" s="54">
        <v>1150400</v>
      </c>
      <c r="Q491" s="38" t="s">
        <v>47</v>
      </c>
      <c r="R491" s="55">
        <v>2300000</v>
      </c>
      <c r="S491" s="56">
        <f>IFERROR((MaestraLP3[[#This Row],[COSTO ]]/MaestraLP3[[#This Row],[COSTO OCT]]-1),0)</f>
        <v>0</v>
      </c>
      <c r="T491" s="55" t="s">
        <v>48</v>
      </c>
      <c r="U491" s="55"/>
      <c r="V491" s="54">
        <f>+VLOOKUP(MaestraLP3[[#This Row],[-]],'[1]BD MES'!$A:$N,14,0)</f>
        <v>1150400</v>
      </c>
      <c r="W491" s="54">
        <v>1150400</v>
      </c>
      <c r="X491" s="56">
        <f>+(MaestraLP3[[#This Row],[COSTO ]]-MaestraLP3[[#This Row],[COSTO OCT AL 27-10]])/MaestraLP3[[#This Row],[COSTO OCT AL 27-10]]</f>
        <v>0</v>
      </c>
      <c r="Y491" s="57" t="str">
        <f>++IF(Q491="HASTA AGOTAR STOCK","HASTA AGOTAR STOCK",IF(MaestraLP3[[#This Row],[PRECIO OCT]]=0,"NO PARA LP",IF(MaestraLP3[[#This Row],[PRECIO OCT]]=0,"INCORPORACIÓN",IF(AA491=0,"MANTIENE",IF(AA491&lt;0,"BAJA",IF(AA491&gt;0,"ALZA",""))))))</f>
        <v>MANTIENE</v>
      </c>
      <c r="Z491" s="54">
        <v>2300000</v>
      </c>
      <c r="AA491" s="40">
        <f>IF(Z491=0,"INDICAR PRECIO VTA",Z491-MaestraLP3[[#This Row],[PRECIO OCT]])</f>
        <v>0</v>
      </c>
      <c r="AB491" s="56">
        <f t="shared" si="7"/>
        <v>0.49982608695652175</v>
      </c>
      <c r="AC491" s="58">
        <f>IFERROR(MaestraLP3[[#This Row],[PRECIO]]*MaestraLP3[[#This Row],[%MG UMV]],0)</f>
        <v>1149600</v>
      </c>
      <c r="AD491" s="59">
        <v>10</v>
      </c>
      <c r="AE491" s="54">
        <f>IFERROR(MaestraLP3[[#This Row],[MARGEN UNITARIO]]/MaestraLP3[[#This Row],[Peso Neto UMV (KG)]],0)</f>
        <v>114960</v>
      </c>
      <c r="AF491" s="38" t="s">
        <v>49</v>
      </c>
      <c r="AG491" s="38">
        <v>1</v>
      </c>
      <c r="AH491" s="56">
        <v>0</v>
      </c>
      <c r="AI491" s="56">
        <v>0</v>
      </c>
      <c r="AJ491" s="38"/>
      <c r="AK491" s="38" t="s">
        <v>49</v>
      </c>
    </row>
    <row r="492" spans="1:37" x14ac:dyDescent="0.35">
      <c r="A492" s="38" t="s">
        <v>525</v>
      </c>
      <c r="B492" s="38">
        <v>40002140</v>
      </c>
      <c r="C492" s="38" t="str">
        <f>+MaestraLP3[[#This Row],[CÓDIGO]]&amp;MaestraLP3[[#Headers],[-]]&amp;MaestraLP3[[#This Row],[UMV]]</f>
        <v>40002140-UN</v>
      </c>
      <c r="D492" s="45" t="str">
        <f>+MaestraLP3[[#This Row],[CÓDIGO]]&amp;MaestraLP3[[#Headers],[FS00]]</f>
        <v>40002140FS00</v>
      </c>
      <c r="E492" s="38" t="s">
        <v>38</v>
      </c>
      <c r="F492" s="38" t="s">
        <v>39</v>
      </c>
      <c r="G492" s="38" t="s">
        <v>220</v>
      </c>
      <c r="H492" s="38" t="s">
        <v>703</v>
      </c>
      <c r="I492" s="38" t="s">
        <v>706</v>
      </c>
      <c r="J492" s="44" t="s">
        <v>44</v>
      </c>
      <c r="K492" s="45" t="s">
        <v>44</v>
      </c>
      <c r="L492" s="38"/>
      <c r="M492" s="38" t="str">
        <f>VLOOKUP(MaestraLP3[[#This Row],[UMV]],VALIDACIONES!J:L,3,0)</f>
        <v>Unidad</v>
      </c>
      <c r="N492" s="38" t="s">
        <v>45</v>
      </c>
      <c r="O492" s="38" t="s">
        <v>72</v>
      </c>
      <c r="P492" s="54">
        <v>1304778.5</v>
      </c>
      <c r="Q492" s="38" t="s">
        <v>47</v>
      </c>
      <c r="R492" s="55">
        <v>2450000</v>
      </c>
      <c r="S492" s="56">
        <f>IFERROR((MaestraLP3[[#This Row],[COSTO ]]/MaestraLP3[[#This Row],[COSTO OCT]]-1),0)</f>
        <v>0</v>
      </c>
      <c r="T492" s="55" t="s">
        <v>48</v>
      </c>
      <c r="U492" s="55"/>
      <c r="V492" s="54">
        <f>+VLOOKUP(MaestraLP3[[#This Row],[-]],'[1]BD MES'!$A:$N,14,0)</f>
        <v>1304780</v>
      </c>
      <c r="W492" s="54">
        <v>1304778.5</v>
      </c>
      <c r="X492" s="56">
        <f>+(MaestraLP3[[#This Row],[COSTO ]]-MaestraLP3[[#This Row],[COSTO OCT AL 27-10]])/MaestraLP3[[#This Row],[COSTO OCT AL 27-10]]</f>
        <v>-1.1496190928738945E-6</v>
      </c>
      <c r="Y492" s="57" t="str">
        <f>++IF(Q492="HASTA AGOTAR STOCK","HASTA AGOTAR STOCK",IF(MaestraLP3[[#This Row],[PRECIO OCT]]=0,"NO PARA LP",IF(MaestraLP3[[#This Row],[PRECIO OCT]]=0,"INCORPORACIÓN",IF(AA492=0,"MANTIENE",IF(AA492&lt;0,"BAJA",IF(AA492&gt;0,"ALZA",""))))))</f>
        <v>MANTIENE</v>
      </c>
      <c r="Z492" s="54">
        <v>2450000</v>
      </c>
      <c r="AA492" s="40">
        <f>IF(Z492=0,"INDICAR PRECIO VTA",Z492-MaestraLP3[[#This Row],[PRECIO OCT]])</f>
        <v>0</v>
      </c>
      <c r="AB492" s="56">
        <f t="shared" si="7"/>
        <v>0.46743734693877553</v>
      </c>
      <c r="AC492" s="58">
        <f>IFERROR(MaestraLP3[[#This Row],[PRECIO]]*MaestraLP3[[#This Row],[%MG UMV]],0)</f>
        <v>1145221.5</v>
      </c>
      <c r="AD492" s="59">
        <v>24.5</v>
      </c>
      <c r="AE492" s="54">
        <f>IFERROR(MaestraLP3[[#This Row],[MARGEN UNITARIO]]/MaestraLP3[[#This Row],[Peso Neto UMV (KG)]],0)</f>
        <v>46743.734693877552</v>
      </c>
      <c r="AF492" s="38" t="s">
        <v>49</v>
      </c>
      <c r="AG492" s="38">
        <v>1</v>
      </c>
      <c r="AH492" s="56">
        <v>0</v>
      </c>
      <c r="AI492" s="56">
        <v>0</v>
      </c>
      <c r="AJ492" s="38"/>
      <c r="AK492" s="38" t="s">
        <v>49</v>
      </c>
    </row>
    <row r="493" spans="1:37" x14ac:dyDescent="0.35">
      <c r="A493" s="38" t="s">
        <v>525</v>
      </c>
      <c r="B493" s="38">
        <v>40002135</v>
      </c>
      <c r="C493" s="38" t="str">
        <f>+MaestraLP3[[#This Row],[CÓDIGO]]&amp;MaestraLP3[[#Headers],[-]]&amp;MaestraLP3[[#This Row],[UMV]]</f>
        <v>40002135-UN</v>
      </c>
      <c r="D493" s="45" t="str">
        <f>+MaestraLP3[[#This Row],[CÓDIGO]]&amp;MaestraLP3[[#Headers],[FS00]]</f>
        <v>40002135FS00</v>
      </c>
      <c r="E493" s="38" t="s">
        <v>38</v>
      </c>
      <c r="F493" s="38" t="s">
        <v>39</v>
      </c>
      <c r="G493" s="38" t="s">
        <v>220</v>
      </c>
      <c r="H493" s="38" t="s">
        <v>703</v>
      </c>
      <c r="I493" s="38" t="s">
        <v>707</v>
      </c>
      <c r="J493" s="44" t="s">
        <v>44</v>
      </c>
      <c r="K493" s="45" t="s">
        <v>44</v>
      </c>
      <c r="L493" s="38"/>
      <c r="M493" s="38" t="str">
        <f>VLOOKUP(MaestraLP3[[#This Row],[UMV]],VALIDACIONES!J:L,3,0)</f>
        <v>Unidad</v>
      </c>
      <c r="N493" s="38" t="s">
        <v>45</v>
      </c>
      <c r="O493" s="38" t="s">
        <v>72</v>
      </c>
      <c r="P493" s="54">
        <v>2113823</v>
      </c>
      <c r="Q493" s="38" t="s">
        <v>47</v>
      </c>
      <c r="R493" s="55">
        <v>3700000</v>
      </c>
      <c r="S493" s="56">
        <f>IFERROR((MaestraLP3[[#This Row],[COSTO ]]/MaestraLP3[[#This Row],[COSTO OCT]]-1),0)</f>
        <v>4.7307650641315036E-7</v>
      </c>
      <c r="T493" s="55" t="s">
        <v>48</v>
      </c>
      <c r="U493" s="55"/>
      <c r="V493" s="54">
        <f>+VLOOKUP(MaestraLP3[[#This Row],[-]],'[1]BD MES'!$A:$N,14,0)</f>
        <v>2113825.33</v>
      </c>
      <c r="W493" s="54">
        <v>2113824</v>
      </c>
      <c r="X493" s="56">
        <f>+(MaestraLP3[[#This Row],[COSTO ]]-MaestraLP3[[#This Row],[COSTO OCT AL 27-10]])/MaestraLP3[[#This Row],[COSTO OCT AL 27-10]]</f>
        <v>-6.2919106001748299E-7</v>
      </c>
      <c r="Y493" s="57" t="str">
        <f>++IF(Q493="HASTA AGOTAR STOCK","HASTA AGOTAR STOCK",IF(MaestraLP3[[#This Row],[PRECIO OCT]]=0,"NO PARA LP",IF(MaestraLP3[[#This Row],[PRECIO OCT]]=0,"INCORPORACIÓN",IF(AA493=0,"MANTIENE",IF(AA493&lt;0,"BAJA",IF(AA493&gt;0,"ALZA",""))))))</f>
        <v>MANTIENE</v>
      </c>
      <c r="Z493" s="54">
        <v>3700000</v>
      </c>
      <c r="AA493" s="40">
        <f>IF(Z493=0,"INDICAR PRECIO VTA",Z493-MaestraLP3[[#This Row],[PRECIO OCT]])</f>
        <v>0</v>
      </c>
      <c r="AB493" s="56">
        <f t="shared" si="7"/>
        <v>0.42869621621621623</v>
      </c>
      <c r="AC493" s="58">
        <f>IFERROR(MaestraLP3[[#This Row],[PRECIO]]*MaestraLP3[[#This Row],[%MG UMV]],0)</f>
        <v>1586176</v>
      </c>
      <c r="AD493" s="59">
        <v>64.5</v>
      </c>
      <c r="AE493" s="54">
        <f>IFERROR(MaestraLP3[[#This Row],[MARGEN UNITARIO]]/MaestraLP3[[#This Row],[Peso Neto UMV (KG)]],0)</f>
        <v>24591.875968992248</v>
      </c>
      <c r="AF493" s="38" t="s">
        <v>49</v>
      </c>
      <c r="AG493" s="38">
        <v>1</v>
      </c>
      <c r="AH493" s="56">
        <v>0</v>
      </c>
      <c r="AI493" s="56">
        <v>0</v>
      </c>
      <c r="AJ493" s="38"/>
      <c r="AK493" s="38" t="s">
        <v>49</v>
      </c>
    </row>
    <row r="494" spans="1:37" x14ac:dyDescent="0.35">
      <c r="A494" s="38" t="s">
        <v>525</v>
      </c>
      <c r="B494" s="38">
        <v>104537530</v>
      </c>
      <c r="C494" s="38" t="str">
        <f>+MaestraLP3[[#This Row],[CÓDIGO]]&amp;MaestraLP3[[#Headers],[-]]&amp;MaestraLP3[[#This Row],[UMV]]</f>
        <v>104537530-UN</v>
      </c>
      <c r="D494" s="45" t="str">
        <f>+MaestraLP3[[#This Row],[CÓDIGO]]&amp;MaestraLP3[[#Headers],[FS00]]</f>
        <v>104537530FS00</v>
      </c>
      <c r="E494" s="38" t="s">
        <v>38</v>
      </c>
      <c r="F494" s="38" t="s">
        <v>39</v>
      </c>
      <c r="G494" s="38" t="s">
        <v>220</v>
      </c>
      <c r="H494" s="38" t="s">
        <v>703</v>
      </c>
      <c r="I494" s="38" t="s">
        <v>708</v>
      </c>
      <c r="J494" s="44" t="s">
        <v>44</v>
      </c>
      <c r="K494" s="45" t="s">
        <v>44</v>
      </c>
      <c r="L494" s="38"/>
      <c r="M494" s="38" t="str">
        <f>VLOOKUP(MaestraLP3[[#This Row],[UMV]],VALIDACIONES!J:L,3,0)</f>
        <v>Unidad</v>
      </c>
      <c r="N494" s="38" t="s">
        <v>45</v>
      </c>
      <c r="O494" s="38" t="s">
        <v>72</v>
      </c>
      <c r="P494" s="54">
        <v>848950</v>
      </c>
      <c r="Q494" s="38" t="s">
        <v>73</v>
      </c>
      <c r="R494" s="55">
        <v>0</v>
      </c>
      <c r="S494" s="56">
        <f>IFERROR((MaestraLP3[[#This Row],[COSTO ]]/MaestraLP3[[#This Row],[COSTO OCT]]-1),0)</f>
        <v>0</v>
      </c>
      <c r="T494" s="55" t="s">
        <v>48</v>
      </c>
      <c r="U494" s="55"/>
      <c r="V494" s="54">
        <f>+VLOOKUP(MaestraLP3[[#This Row],[-]],'[1]BD MES'!$A:$N,14,0)</f>
        <v>848950</v>
      </c>
      <c r="W494" s="54">
        <v>848950</v>
      </c>
      <c r="X494" s="56">
        <f>+(MaestraLP3[[#This Row],[COSTO ]]-MaestraLP3[[#This Row],[COSTO OCT AL 27-10]])/MaestraLP3[[#This Row],[COSTO OCT AL 27-10]]</f>
        <v>0</v>
      </c>
      <c r="Y494" s="57" t="str">
        <f>++IF(Q494="HASTA AGOTAR STOCK","HASTA AGOTAR STOCK",IF(MaestraLP3[[#This Row],[PRECIO OCT]]=0,"NO PARA LP",IF(MaestraLP3[[#This Row],[PRECIO OCT]]=0,"INCORPORACIÓN",IF(AA494=0,"MANTIENE",IF(AA494&lt;0,"BAJA",IF(AA494&gt;0,"ALZA",""))))))</f>
        <v>NO PARA LP</v>
      </c>
      <c r="Z494" s="54">
        <v>0</v>
      </c>
      <c r="AA494" s="40" t="str">
        <f>IF(Z494=0,"INDICAR PRECIO VTA",Z494-MaestraLP3[[#This Row],[PRECIO OCT]])</f>
        <v>INDICAR PRECIO VTA</v>
      </c>
      <c r="AB494" s="56" t="str">
        <f t="shared" si="7"/>
        <v>-</v>
      </c>
      <c r="AC494" s="58">
        <f>IFERROR(MaestraLP3[[#This Row],[PRECIO]]*MaestraLP3[[#This Row],[%MG UMV]],0)</f>
        <v>0</v>
      </c>
      <c r="AD494" s="59">
        <v>64.5</v>
      </c>
      <c r="AE494" s="54">
        <f>IFERROR(MaestraLP3[[#This Row],[MARGEN UNITARIO]]/MaestraLP3[[#This Row],[Peso Neto UMV (KG)]],0)</f>
        <v>0</v>
      </c>
      <c r="AF494" s="38" t="s">
        <v>49</v>
      </c>
      <c r="AG494" s="38">
        <v>1</v>
      </c>
      <c r="AH494" s="56">
        <v>0</v>
      </c>
      <c r="AI494" s="56">
        <v>0</v>
      </c>
      <c r="AJ494" s="38"/>
      <c r="AK494" s="38" t="s">
        <v>49</v>
      </c>
    </row>
    <row r="495" spans="1:37" x14ac:dyDescent="0.35">
      <c r="A495" s="38" t="s">
        <v>525</v>
      </c>
      <c r="B495" s="38">
        <v>105201810</v>
      </c>
      <c r="C495" s="38" t="str">
        <f>+MaestraLP3[[#This Row],[CÓDIGO]]&amp;MaestraLP3[[#Headers],[-]]&amp;MaestraLP3[[#This Row],[UMV]]</f>
        <v>105201810-UN</v>
      </c>
      <c r="D495" s="45" t="str">
        <f>+MaestraLP3[[#This Row],[CÓDIGO]]&amp;MaestraLP3[[#Headers],[FS00]]</f>
        <v>105201810FS00</v>
      </c>
      <c r="E495" s="38" t="s">
        <v>38</v>
      </c>
      <c r="F495" s="38" t="s">
        <v>39</v>
      </c>
      <c r="G495" s="38" t="s">
        <v>220</v>
      </c>
      <c r="H495" s="38" t="s">
        <v>703</v>
      </c>
      <c r="I495" s="38" t="s">
        <v>709</v>
      </c>
      <c r="J495" s="44" t="s">
        <v>44</v>
      </c>
      <c r="K495" s="45" t="s">
        <v>44</v>
      </c>
      <c r="L495" s="38"/>
      <c r="M495" s="38" t="str">
        <f>VLOOKUP(MaestraLP3[[#This Row],[UMV]],VALIDACIONES!J:L,3,0)</f>
        <v>Unidad</v>
      </c>
      <c r="N495" s="38" t="s">
        <v>45</v>
      </c>
      <c r="O495" s="38" t="s">
        <v>72</v>
      </c>
      <c r="P495" s="54">
        <v>2286159</v>
      </c>
      <c r="Q495" s="38" t="s">
        <v>47</v>
      </c>
      <c r="R495" s="55">
        <v>4000000</v>
      </c>
      <c r="S495" s="56">
        <f>IFERROR((MaestraLP3[[#This Row],[COSTO ]]/MaestraLP3[[#This Row],[COSTO OCT]]-1),0)</f>
        <v>0</v>
      </c>
      <c r="T495" s="55" t="s">
        <v>48</v>
      </c>
      <c r="U495" s="55"/>
      <c r="V495" s="54">
        <f>+VLOOKUP(MaestraLP3[[#This Row],[-]],'[1]BD MES'!$A:$N,14,0)</f>
        <v>2286159</v>
      </c>
      <c r="W495" s="54">
        <v>2286159</v>
      </c>
      <c r="X495" s="56">
        <f>+(MaestraLP3[[#This Row],[COSTO ]]-MaestraLP3[[#This Row],[COSTO OCT AL 27-10]])/MaestraLP3[[#This Row],[COSTO OCT AL 27-10]]</f>
        <v>0</v>
      </c>
      <c r="Y495" s="57" t="str">
        <f>++IF(Q495="HASTA AGOTAR STOCK","HASTA AGOTAR STOCK",IF(MaestraLP3[[#This Row],[PRECIO OCT]]=0,"NO PARA LP",IF(MaestraLP3[[#This Row],[PRECIO OCT]]=0,"INCORPORACIÓN",IF(AA495=0,"MANTIENE",IF(AA495&lt;0,"BAJA",IF(AA495&gt;0,"ALZA",""))))))</f>
        <v>MANTIENE</v>
      </c>
      <c r="Z495" s="54">
        <v>4000000</v>
      </c>
      <c r="AA495" s="40">
        <f>IF(Z495=0,"INDICAR PRECIO VTA",Z495-MaestraLP3[[#This Row],[PRECIO OCT]])</f>
        <v>0</v>
      </c>
      <c r="AB495" s="56">
        <f t="shared" si="7"/>
        <v>0.42846024999999999</v>
      </c>
      <c r="AC495" s="58">
        <f>IFERROR(MaestraLP3[[#This Row],[PRECIO]]*MaestraLP3[[#This Row],[%MG UMV]],0)</f>
        <v>1713841</v>
      </c>
      <c r="AD495" s="59">
        <v>65</v>
      </c>
      <c r="AE495" s="54">
        <f>IFERROR(MaestraLP3[[#This Row],[MARGEN UNITARIO]]/MaestraLP3[[#This Row],[Peso Neto UMV (KG)]],0)</f>
        <v>26366.784615384615</v>
      </c>
      <c r="AF495" s="38" t="s">
        <v>49</v>
      </c>
      <c r="AG495" s="38">
        <v>1</v>
      </c>
      <c r="AH495" s="56">
        <v>0</v>
      </c>
      <c r="AI495" s="56">
        <v>0</v>
      </c>
      <c r="AJ495" s="38"/>
      <c r="AK495" s="38" t="s">
        <v>49</v>
      </c>
    </row>
    <row r="496" spans="1:37" x14ac:dyDescent="0.35">
      <c r="A496" s="38" t="s">
        <v>525</v>
      </c>
      <c r="B496" s="38">
        <v>105201820</v>
      </c>
      <c r="C496" s="38" t="str">
        <f>+MaestraLP3[[#This Row],[CÓDIGO]]&amp;MaestraLP3[[#Headers],[-]]&amp;MaestraLP3[[#This Row],[UMV]]</f>
        <v>105201820-UN</v>
      </c>
      <c r="D496" s="45" t="str">
        <f>+MaestraLP3[[#This Row],[CÓDIGO]]&amp;MaestraLP3[[#Headers],[FS00]]</f>
        <v>105201820FS00</v>
      </c>
      <c r="E496" s="38" t="s">
        <v>38</v>
      </c>
      <c r="F496" s="38" t="s">
        <v>39</v>
      </c>
      <c r="G496" s="38" t="s">
        <v>220</v>
      </c>
      <c r="H496" s="38" t="s">
        <v>703</v>
      </c>
      <c r="I496" s="38" t="s">
        <v>710</v>
      </c>
      <c r="J496" s="44" t="s">
        <v>44</v>
      </c>
      <c r="K496" s="45" t="s">
        <v>44</v>
      </c>
      <c r="L496" s="38"/>
      <c r="M496" s="38" t="str">
        <f>VLOOKUP(MaestraLP3[[#This Row],[UMV]],VALIDACIONES!J:L,3,0)</f>
        <v>Unidad</v>
      </c>
      <c r="N496" s="38" t="s">
        <v>45</v>
      </c>
      <c r="O496" s="38" t="s">
        <v>72</v>
      </c>
      <c r="P496" s="54">
        <v>2539630.5</v>
      </c>
      <c r="Q496" s="38" t="s">
        <v>47</v>
      </c>
      <c r="R496" s="55">
        <v>5100000</v>
      </c>
      <c r="S496" s="56">
        <f>IFERROR((MaestraLP3[[#This Row],[COSTO ]]/MaestraLP3[[#This Row],[COSTO OCT]]-1),0)</f>
        <v>0</v>
      </c>
      <c r="T496" s="55" t="s">
        <v>340</v>
      </c>
      <c r="U496" s="55"/>
      <c r="V496" s="54">
        <f>+VLOOKUP(MaestraLP3[[#This Row],[-]],'[1]BD MES'!$A:$N,14,0)</f>
        <v>2539630.5</v>
      </c>
      <c r="W496" s="54">
        <v>2539630.5</v>
      </c>
      <c r="X496" s="56">
        <f>+(MaestraLP3[[#This Row],[COSTO ]]-MaestraLP3[[#This Row],[COSTO OCT AL 27-10]])/MaestraLP3[[#This Row],[COSTO OCT AL 27-10]]</f>
        <v>0</v>
      </c>
      <c r="Y496" s="57" t="str">
        <f>++IF(Q496="HASTA AGOTAR STOCK","HASTA AGOTAR STOCK",IF(MaestraLP3[[#This Row],[PRECIO OCT]]=0,"NO PARA LP",IF(MaestraLP3[[#This Row],[PRECIO OCT]]=0,"INCORPORACIÓN",IF(AA496=0,"MANTIENE",IF(AA496&lt;0,"BAJA",IF(AA496&gt;0,"ALZA",""))))))</f>
        <v>MANTIENE</v>
      </c>
      <c r="Z496" s="54">
        <v>5100000</v>
      </c>
      <c r="AA496" s="40">
        <f>IF(Z496=0,"INDICAR PRECIO VTA",Z496-MaestraLP3[[#This Row],[PRECIO OCT]])</f>
        <v>0</v>
      </c>
      <c r="AB496" s="56">
        <f t="shared" si="7"/>
        <v>0.5020332352941177</v>
      </c>
      <c r="AC496" s="58">
        <f>IFERROR(MaestraLP3[[#This Row],[PRECIO]]*MaestraLP3[[#This Row],[%MG UMV]],0)</f>
        <v>2560369.5000000005</v>
      </c>
      <c r="AD496" s="59">
        <v>82</v>
      </c>
      <c r="AE496" s="54">
        <f>IFERROR(MaestraLP3[[#This Row],[MARGEN UNITARIO]]/MaestraLP3[[#This Row],[Peso Neto UMV (KG)]],0)</f>
        <v>31224.018292682933</v>
      </c>
      <c r="AF496" s="38" t="s">
        <v>49</v>
      </c>
      <c r="AG496" s="38">
        <v>1</v>
      </c>
      <c r="AH496" s="56">
        <v>0</v>
      </c>
      <c r="AI496" s="56">
        <v>0</v>
      </c>
      <c r="AJ496" s="38"/>
      <c r="AK496" s="38" t="s">
        <v>49</v>
      </c>
    </row>
    <row r="497" spans="1:37" x14ac:dyDescent="0.35">
      <c r="A497" s="38" t="s">
        <v>525</v>
      </c>
      <c r="B497" s="38">
        <v>100093700</v>
      </c>
      <c r="C497" s="38" t="str">
        <f>+MaestraLP3[[#This Row],[CÓDIGO]]&amp;MaestraLP3[[#Headers],[-]]&amp;MaestraLP3[[#This Row],[UMV]]</f>
        <v>100093700-UN</v>
      </c>
      <c r="D497" s="45" t="str">
        <f>+MaestraLP3[[#This Row],[CÓDIGO]]&amp;MaestraLP3[[#Headers],[FS00]]</f>
        <v>100093700FS00</v>
      </c>
      <c r="E497" s="38" t="s">
        <v>38</v>
      </c>
      <c r="F497" s="38" t="s">
        <v>39</v>
      </c>
      <c r="G497" s="38" t="s">
        <v>220</v>
      </c>
      <c r="H497" s="38" t="s">
        <v>703</v>
      </c>
      <c r="I497" s="38" t="s">
        <v>711</v>
      </c>
      <c r="J497" s="44" t="s">
        <v>44</v>
      </c>
      <c r="K497" s="45" t="s">
        <v>44</v>
      </c>
      <c r="L497" s="38"/>
      <c r="M497" s="38" t="str">
        <f>VLOOKUP(MaestraLP3[[#This Row],[UMV]],VALIDACIONES!J:L,3,0)</f>
        <v>Unidad</v>
      </c>
      <c r="N497" s="38" t="s">
        <v>45</v>
      </c>
      <c r="O497" s="38" t="s">
        <v>72</v>
      </c>
      <c r="P497" s="54">
        <v>1889764.4</v>
      </c>
      <c r="Q497" s="38" t="s">
        <v>47</v>
      </c>
      <c r="R497" s="55">
        <v>3800000</v>
      </c>
      <c r="S497" s="56">
        <f>IFERROR((MaestraLP3[[#This Row],[COSTO ]]/MaestraLP3[[#This Row],[COSTO OCT]]-1),0)</f>
        <v>0</v>
      </c>
      <c r="T497" s="55" t="s">
        <v>48</v>
      </c>
      <c r="U497" s="55"/>
      <c r="V497" s="54">
        <f>+VLOOKUP(MaestraLP3[[#This Row],[-]],'[1]BD MES'!$A:$N,14,0)</f>
        <v>1889764.4</v>
      </c>
      <c r="W497" s="54">
        <v>1889764.4</v>
      </c>
      <c r="X497" s="56">
        <f>+(MaestraLP3[[#This Row],[COSTO ]]-MaestraLP3[[#This Row],[COSTO OCT AL 27-10]])/MaestraLP3[[#This Row],[COSTO OCT AL 27-10]]</f>
        <v>0</v>
      </c>
      <c r="Y497" s="57" t="str">
        <f>++IF(Q497="HASTA AGOTAR STOCK","HASTA AGOTAR STOCK",IF(MaestraLP3[[#This Row],[PRECIO OCT]]=0,"NO PARA LP",IF(MaestraLP3[[#This Row],[PRECIO OCT]]=0,"INCORPORACIÓN",IF(AA497=0,"MANTIENE",IF(AA497&lt;0,"BAJA",IF(AA497&gt;0,"ALZA",""))))))</f>
        <v>MANTIENE</v>
      </c>
      <c r="Z497" s="54">
        <v>3800000</v>
      </c>
      <c r="AA497" s="40">
        <f>IF(Z497=0,"INDICAR PRECIO VTA",Z497-MaestraLP3[[#This Row],[PRECIO OCT]])</f>
        <v>0</v>
      </c>
      <c r="AB497" s="56">
        <f t="shared" si="7"/>
        <v>0.50269357894736844</v>
      </c>
      <c r="AC497" s="58">
        <f>IFERROR(MaestraLP3[[#This Row],[PRECIO]]*MaestraLP3[[#This Row],[%MG UMV]],0)</f>
        <v>1910235.6</v>
      </c>
      <c r="AD497" s="59">
        <v>54</v>
      </c>
      <c r="AE497" s="54">
        <f>IFERROR(MaestraLP3[[#This Row],[MARGEN UNITARIO]]/MaestraLP3[[#This Row],[Peso Neto UMV (KG)]],0)</f>
        <v>35374.733333333337</v>
      </c>
      <c r="AF497" s="38" t="s">
        <v>49</v>
      </c>
      <c r="AG497" s="38">
        <v>1</v>
      </c>
      <c r="AH497" s="56">
        <v>0</v>
      </c>
      <c r="AI497" s="56">
        <v>0</v>
      </c>
      <c r="AJ497" s="38"/>
      <c r="AK497" s="38" t="s">
        <v>49</v>
      </c>
    </row>
    <row r="498" spans="1:37" x14ac:dyDescent="0.35">
      <c r="A498" s="38" t="s">
        <v>525</v>
      </c>
      <c r="B498" s="38">
        <v>40002161</v>
      </c>
      <c r="C498" s="38" t="str">
        <f>+MaestraLP3[[#This Row],[CÓDIGO]]&amp;MaestraLP3[[#Headers],[-]]&amp;MaestraLP3[[#This Row],[UMV]]</f>
        <v>40002161-UN</v>
      </c>
      <c r="D498" s="45" t="str">
        <f>+MaestraLP3[[#This Row],[CÓDIGO]]&amp;MaestraLP3[[#Headers],[FS00]]</f>
        <v>40002161FS00</v>
      </c>
      <c r="E498" s="38" t="s">
        <v>38</v>
      </c>
      <c r="F498" s="38" t="s">
        <v>39</v>
      </c>
      <c r="G498" s="38" t="s">
        <v>220</v>
      </c>
      <c r="H498" s="38" t="s">
        <v>703</v>
      </c>
      <c r="I498" s="38" t="s">
        <v>712</v>
      </c>
      <c r="J498" s="44" t="s">
        <v>44</v>
      </c>
      <c r="K498" s="45" t="s">
        <v>44</v>
      </c>
      <c r="L498" s="38"/>
      <c r="M498" s="38" t="str">
        <f>VLOOKUP(MaestraLP3[[#This Row],[UMV]],VALIDACIONES!J:L,3,0)</f>
        <v>Unidad</v>
      </c>
      <c r="N498" s="38" t="s">
        <v>45</v>
      </c>
      <c r="O498" s="38" t="s">
        <v>72</v>
      </c>
      <c r="P498" s="54">
        <v>1610872</v>
      </c>
      <c r="Q498" s="38" t="s">
        <v>47</v>
      </c>
      <c r="R498" s="55">
        <v>3200000</v>
      </c>
      <c r="S498" s="56">
        <f>IFERROR((MaestraLP3[[#This Row],[COSTO ]]/MaestraLP3[[#This Row],[COSTO OCT]]-1),0)</f>
        <v>0</v>
      </c>
      <c r="T498" s="55" t="s">
        <v>48</v>
      </c>
      <c r="U498" s="55"/>
      <c r="V498" s="54">
        <f>+VLOOKUP(MaestraLP3[[#This Row],[-]],'[1]BD MES'!$A:$N,14,0)</f>
        <v>1610872</v>
      </c>
      <c r="W498" s="54">
        <v>1610872</v>
      </c>
      <c r="X498" s="56">
        <f>+(MaestraLP3[[#This Row],[COSTO ]]-MaestraLP3[[#This Row],[COSTO OCT AL 27-10]])/MaestraLP3[[#This Row],[COSTO OCT AL 27-10]]</f>
        <v>0</v>
      </c>
      <c r="Y498" s="57" t="str">
        <f>++IF(Q498="HASTA AGOTAR STOCK","HASTA AGOTAR STOCK",IF(MaestraLP3[[#This Row],[PRECIO OCT]]=0,"NO PARA LP",IF(MaestraLP3[[#This Row],[PRECIO OCT]]=0,"INCORPORACIÓN",IF(AA498=0,"MANTIENE",IF(AA498&lt;0,"BAJA",IF(AA498&gt;0,"ALZA",""))))))</f>
        <v>MANTIENE</v>
      </c>
      <c r="Z498" s="54">
        <v>3200000</v>
      </c>
      <c r="AA498" s="40">
        <f>IF(Z498=0,"INDICAR PRECIO VTA",Z498-MaestraLP3[[#This Row],[PRECIO OCT]])</f>
        <v>0</v>
      </c>
      <c r="AB498" s="56">
        <f t="shared" si="7"/>
        <v>0.4966025</v>
      </c>
      <c r="AC498" s="58">
        <f>IFERROR(MaestraLP3[[#This Row],[PRECIO]]*MaestraLP3[[#This Row],[%MG UMV]],0)</f>
        <v>1589128</v>
      </c>
      <c r="AD498" s="59">
        <v>67</v>
      </c>
      <c r="AE498" s="54">
        <f>IFERROR(MaestraLP3[[#This Row],[MARGEN UNITARIO]]/MaestraLP3[[#This Row],[Peso Neto UMV (KG)]],0)</f>
        <v>23718.328358208953</v>
      </c>
      <c r="AF498" s="38" t="s">
        <v>49</v>
      </c>
      <c r="AG498" s="38">
        <v>1</v>
      </c>
      <c r="AH498" s="56">
        <v>0</v>
      </c>
      <c r="AI498" s="56">
        <v>0</v>
      </c>
      <c r="AJ498" s="38"/>
      <c r="AK498" s="38" t="s">
        <v>49</v>
      </c>
    </row>
    <row r="499" spans="1:37" x14ac:dyDescent="0.35">
      <c r="A499" s="38" t="s">
        <v>525</v>
      </c>
      <c r="B499" s="38">
        <v>105201000</v>
      </c>
      <c r="C499" s="38" t="str">
        <f>+MaestraLP3[[#This Row],[CÓDIGO]]&amp;MaestraLP3[[#Headers],[-]]&amp;MaestraLP3[[#This Row],[UMV]]</f>
        <v>105201000-UN</v>
      </c>
      <c r="D499" s="45" t="str">
        <f>+MaestraLP3[[#This Row],[CÓDIGO]]&amp;MaestraLP3[[#Headers],[FS00]]</f>
        <v>105201000FS00</v>
      </c>
      <c r="E499" s="38" t="s">
        <v>38</v>
      </c>
      <c r="F499" s="38" t="s">
        <v>39</v>
      </c>
      <c r="G499" s="38" t="s">
        <v>220</v>
      </c>
      <c r="H499" s="38" t="s">
        <v>713</v>
      </c>
      <c r="I499" s="38" t="s">
        <v>714</v>
      </c>
      <c r="J499" s="44" t="s">
        <v>44</v>
      </c>
      <c r="K499" s="45" t="s">
        <v>44</v>
      </c>
      <c r="L499" s="38"/>
      <c r="M499" s="38" t="str">
        <f>VLOOKUP(MaestraLP3[[#This Row],[UMV]],VALIDACIONES!J:L,3,0)</f>
        <v>Unidad</v>
      </c>
      <c r="N499" s="38" t="s">
        <v>45</v>
      </c>
      <c r="O499" s="38" t="s">
        <v>46</v>
      </c>
      <c r="P499" s="54">
        <v>298650.90000000002</v>
      </c>
      <c r="Q499" s="38" t="s">
        <v>62</v>
      </c>
      <c r="R499" s="55">
        <v>298651</v>
      </c>
      <c r="S499" s="56">
        <f>IFERROR((MaestraLP3[[#This Row],[COSTO ]]/MaestraLP3[[#This Row],[COSTO OCT]]-1),0)</f>
        <v>0</v>
      </c>
      <c r="T499" s="55" t="s">
        <v>74</v>
      </c>
      <c r="U499" s="55"/>
      <c r="V499" s="54">
        <f>+VLOOKUP(MaestraLP3[[#This Row],[-]],'[1]BD MES'!$A:$N,14,0)</f>
        <v>298650.90000000002</v>
      </c>
      <c r="W499" s="54">
        <v>298650.90000000002</v>
      </c>
      <c r="X499" s="56">
        <f>+(MaestraLP3[[#This Row],[COSTO ]]-MaestraLP3[[#This Row],[COSTO OCT AL 27-10]])/MaestraLP3[[#This Row],[COSTO OCT AL 27-10]]</f>
        <v>0</v>
      </c>
      <c r="Y499" s="57" t="str">
        <f>++IF(Q499="HASTA AGOTAR STOCK","HASTA AGOTAR STOCK",IF(MaestraLP3[[#This Row],[PRECIO OCT]]=0,"NO PARA LP",IF(MaestraLP3[[#This Row],[PRECIO OCT]]=0,"INCORPORACIÓN",IF(AA499=0,"MANTIENE",IF(AA499&lt;0,"BAJA",IF(AA499&gt;0,"ALZA",""))))))</f>
        <v>MANTIENE</v>
      </c>
      <c r="Z499" s="54">
        <v>298651</v>
      </c>
      <c r="AA499" s="40">
        <f>IF(Z499=0,"INDICAR PRECIO VTA",Z499-MaestraLP3[[#This Row],[PRECIO OCT]])</f>
        <v>0</v>
      </c>
      <c r="AB499" s="56">
        <f t="shared" si="7"/>
        <v>3.3483899259241367E-7</v>
      </c>
      <c r="AC499" s="58">
        <f>IFERROR(MaestraLP3[[#This Row],[PRECIO]]*MaestraLP3[[#This Row],[%MG UMV]],0)</f>
        <v>9.9999999976716936E-2</v>
      </c>
      <c r="AD499" s="59">
        <v>10</v>
      </c>
      <c r="AE499" s="54">
        <f>IFERROR(MaestraLP3[[#This Row],[MARGEN UNITARIO]]/MaestraLP3[[#This Row],[Peso Neto UMV (KG)]],0)</f>
        <v>9.9999999976716943E-3</v>
      </c>
      <c r="AF499" s="38" t="s">
        <v>49</v>
      </c>
      <c r="AG499" s="38">
        <v>1</v>
      </c>
      <c r="AH499" s="56">
        <v>0</v>
      </c>
      <c r="AI499" s="56">
        <v>0</v>
      </c>
      <c r="AJ499" s="38"/>
      <c r="AK499" s="38" t="s">
        <v>49</v>
      </c>
    </row>
    <row r="500" spans="1:37" x14ac:dyDescent="0.35">
      <c r="A500" s="38" t="s">
        <v>525</v>
      </c>
      <c r="B500" s="38">
        <v>105200980</v>
      </c>
      <c r="C500" s="38" t="str">
        <f>+MaestraLP3[[#This Row],[CÓDIGO]]&amp;MaestraLP3[[#Headers],[-]]&amp;MaestraLP3[[#This Row],[UMV]]</f>
        <v>105200980-UN</v>
      </c>
      <c r="D500" s="45" t="str">
        <f>+MaestraLP3[[#This Row],[CÓDIGO]]&amp;MaestraLP3[[#Headers],[FS00]]</f>
        <v>105200980FS00</v>
      </c>
      <c r="E500" s="38" t="s">
        <v>38</v>
      </c>
      <c r="F500" s="38" t="s">
        <v>39</v>
      </c>
      <c r="G500" s="38" t="s">
        <v>220</v>
      </c>
      <c r="H500" s="38" t="s">
        <v>713</v>
      </c>
      <c r="I500" s="38" t="s">
        <v>715</v>
      </c>
      <c r="J500" s="44" t="s">
        <v>44</v>
      </c>
      <c r="K500" s="45" t="s">
        <v>44</v>
      </c>
      <c r="L500" s="38"/>
      <c r="M500" s="38" t="str">
        <f>VLOOKUP(MaestraLP3[[#This Row],[UMV]],VALIDACIONES!J:L,3,0)</f>
        <v>Unidad</v>
      </c>
      <c r="N500" s="38" t="s">
        <v>45</v>
      </c>
      <c r="O500" s="38" t="s">
        <v>46</v>
      </c>
      <c r="P500" s="54">
        <v>189224.5</v>
      </c>
      <c r="Q500" s="38" t="s">
        <v>62</v>
      </c>
      <c r="R500" s="55">
        <v>189225</v>
      </c>
      <c r="S500" s="56">
        <f>IFERROR((MaestraLP3[[#This Row],[COSTO ]]/MaestraLP3[[#This Row],[COSTO OCT]]-1),0)</f>
        <v>0</v>
      </c>
      <c r="T500" s="55" t="s">
        <v>74</v>
      </c>
      <c r="U500" s="55"/>
      <c r="V500" s="54">
        <f>+VLOOKUP(MaestraLP3[[#This Row],[-]],'[1]BD MES'!$A:$N,14,0)</f>
        <v>189224.5</v>
      </c>
      <c r="W500" s="54">
        <v>189224.5</v>
      </c>
      <c r="X500" s="56">
        <f>+(MaestraLP3[[#This Row],[COSTO ]]-MaestraLP3[[#This Row],[COSTO OCT AL 27-10]])/MaestraLP3[[#This Row],[COSTO OCT AL 27-10]]</f>
        <v>0</v>
      </c>
      <c r="Y500" s="57" t="str">
        <f>++IF(Q500="HASTA AGOTAR STOCK","HASTA AGOTAR STOCK",IF(MaestraLP3[[#This Row],[PRECIO OCT]]=0,"NO PARA LP",IF(MaestraLP3[[#This Row],[PRECIO OCT]]=0,"INCORPORACIÓN",IF(AA500=0,"MANTIENE",IF(AA500&lt;0,"BAJA",IF(AA500&gt;0,"ALZA",""))))))</f>
        <v>MANTIENE</v>
      </c>
      <c r="Z500" s="54">
        <v>189225</v>
      </c>
      <c r="AA500" s="40">
        <f>IF(Z500=0,"INDICAR PRECIO VTA",Z500-MaestraLP3[[#This Row],[PRECIO OCT]])</f>
        <v>0</v>
      </c>
      <c r="AB500" s="56">
        <f t="shared" si="7"/>
        <v>2.6423569824283263E-6</v>
      </c>
      <c r="AC500" s="58">
        <f>IFERROR(MaestraLP3[[#This Row],[PRECIO]]*MaestraLP3[[#This Row],[%MG UMV]],0)</f>
        <v>0.5</v>
      </c>
      <c r="AD500" s="59">
        <v>10</v>
      </c>
      <c r="AE500" s="54">
        <f>IFERROR(MaestraLP3[[#This Row],[MARGEN UNITARIO]]/MaestraLP3[[#This Row],[Peso Neto UMV (KG)]],0)</f>
        <v>0.05</v>
      </c>
      <c r="AF500" s="38" t="s">
        <v>49</v>
      </c>
      <c r="AG500" s="38">
        <v>1</v>
      </c>
      <c r="AH500" s="56">
        <v>0</v>
      </c>
      <c r="AI500" s="56">
        <v>0</v>
      </c>
      <c r="AJ500" s="38"/>
      <c r="AK500" s="38" t="s">
        <v>49</v>
      </c>
    </row>
    <row r="501" spans="1:37" x14ac:dyDescent="0.35">
      <c r="A501" s="38" t="s">
        <v>525</v>
      </c>
      <c r="B501" s="38">
        <v>105200990</v>
      </c>
      <c r="C501" s="38" t="str">
        <f>+MaestraLP3[[#This Row],[CÓDIGO]]&amp;MaestraLP3[[#Headers],[-]]&amp;MaestraLP3[[#This Row],[UMV]]</f>
        <v>105200990-UN</v>
      </c>
      <c r="D501" s="45" t="str">
        <f>+MaestraLP3[[#This Row],[CÓDIGO]]&amp;MaestraLP3[[#Headers],[FS00]]</f>
        <v>105200990FS00</v>
      </c>
      <c r="E501" s="38" t="s">
        <v>38</v>
      </c>
      <c r="F501" s="38" t="s">
        <v>39</v>
      </c>
      <c r="G501" s="38" t="s">
        <v>220</v>
      </c>
      <c r="H501" s="38" t="s">
        <v>713</v>
      </c>
      <c r="I501" s="38" t="s">
        <v>716</v>
      </c>
      <c r="J501" s="44" t="s">
        <v>44</v>
      </c>
      <c r="K501" s="45" t="s">
        <v>44</v>
      </c>
      <c r="L501" s="38"/>
      <c r="M501" s="38" t="str">
        <f>VLOOKUP(MaestraLP3[[#This Row],[UMV]],VALIDACIONES!J:L,3,0)</f>
        <v>Unidad</v>
      </c>
      <c r="N501" s="38" t="s">
        <v>45</v>
      </c>
      <c r="O501" s="38" t="s">
        <v>46</v>
      </c>
      <c r="P501" s="54">
        <v>252231</v>
      </c>
      <c r="Q501" s="38" t="s">
        <v>62</v>
      </c>
      <c r="R501" s="55">
        <v>252231</v>
      </c>
      <c r="S501" s="56">
        <f>IFERROR((MaestraLP3[[#This Row],[COSTO ]]/MaestraLP3[[#This Row],[COSTO OCT]]-1),0)</f>
        <v>0</v>
      </c>
      <c r="T501" s="55" t="s">
        <v>74</v>
      </c>
      <c r="U501" s="55"/>
      <c r="V501" s="54">
        <f>+VLOOKUP(MaestraLP3[[#This Row],[-]],'[1]BD MES'!$A:$N,14,0)</f>
        <v>252119.7</v>
      </c>
      <c r="W501" s="54">
        <v>252231</v>
      </c>
      <c r="X501" s="56">
        <f>+(MaestraLP3[[#This Row],[COSTO ]]-MaestraLP3[[#This Row],[COSTO OCT AL 27-10]])/MaestraLP3[[#This Row],[COSTO OCT AL 27-10]]</f>
        <v>4.4145697460368368E-4</v>
      </c>
      <c r="Y501" s="57" t="str">
        <f>++IF(Q501="HASTA AGOTAR STOCK","HASTA AGOTAR STOCK",IF(MaestraLP3[[#This Row],[PRECIO OCT]]=0,"NO PARA LP",IF(MaestraLP3[[#This Row],[PRECIO OCT]]=0,"INCORPORACIÓN",IF(AA501=0,"MANTIENE",IF(AA501&lt;0,"BAJA",IF(AA501&gt;0,"ALZA",""))))))</f>
        <v>MANTIENE</v>
      </c>
      <c r="Z501" s="54">
        <v>252231</v>
      </c>
      <c r="AA501" s="40">
        <f>IF(Z501=0,"INDICAR PRECIO VTA",Z501-MaestraLP3[[#This Row],[PRECIO OCT]])</f>
        <v>0</v>
      </c>
      <c r="AB501" s="56">
        <f t="shared" si="7"/>
        <v>0</v>
      </c>
      <c r="AC501" s="58">
        <f>IFERROR(MaestraLP3[[#This Row],[PRECIO]]*MaestraLP3[[#This Row],[%MG UMV]],0)</f>
        <v>0</v>
      </c>
      <c r="AD501" s="59">
        <v>12</v>
      </c>
      <c r="AE501" s="54">
        <f>IFERROR(MaestraLP3[[#This Row],[MARGEN UNITARIO]]/MaestraLP3[[#This Row],[Peso Neto UMV (KG)]],0)</f>
        <v>0</v>
      </c>
      <c r="AF501" s="38" t="s">
        <v>49</v>
      </c>
      <c r="AG501" s="38">
        <v>1</v>
      </c>
      <c r="AH501" s="56">
        <v>0</v>
      </c>
      <c r="AI501" s="56">
        <v>0</v>
      </c>
      <c r="AJ501" s="38"/>
      <c r="AK501" s="38" t="s">
        <v>49</v>
      </c>
    </row>
    <row r="502" spans="1:37" x14ac:dyDescent="0.35">
      <c r="A502" s="38" t="s">
        <v>525</v>
      </c>
      <c r="B502" s="38">
        <v>40002158</v>
      </c>
      <c r="C502" s="38" t="str">
        <f>+MaestraLP3[[#This Row],[CÓDIGO]]&amp;MaestraLP3[[#Headers],[-]]&amp;MaestraLP3[[#This Row],[UMV]]</f>
        <v>40002158-UN</v>
      </c>
      <c r="D502" s="45" t="str">
        <f>+MaestraLP3[[#This Row],[CÓDIGO]]&amp;MaestraLP3[[#Headers],[FS00]]</f>
        <v>40002158FS00</v>
      </c>
      <c r="E502" s="38" t="s">
        <v>38</v>
      </c>
      <c r="F502" s="38" t="s">
        <v>39</v>
      </c>
      <c r="G502" s="38" t="s">
        <v>220</v>
      </c>
      <c r="H502" s="38" t="s">
        <v>611</v>
      </c>
      <c r="I502" s="38" t="s">
        <v>717</v>
      </c>
      <c r="J502" s="44" t="s">
        <v>44</v>
      </c>
      <c r="K502" s="45" t="s">
        <v>44</v>
      </c>
      <c r="L502" s="38"/>
      <c r="M502" s="38" t="str">
        <f>VLOOKUP(MaestraLP3[[#This Row],[UMV]],VALIDACIONES!J:L,3,0)</f>
        <v>Unidad</v>
      </c>
      <c r="N502" s="38" t="s">
        <v>45</v>
      </c>
      <c r="O502" s="38" t="s">
        <v>72</v>
      </c>
      <c r="P502" s="54">
        <v>3649420</v>
      </c>
      <c r="Q502" s="38" t="s">
        <v>73</v>
      </c>
      <c r="R502" s="55">
        <v>0</v>
      </c>
      <c r="S502" s="56">
        <f>IFERROR((MaestraLP3[[#This Row],[COSTO ]]/MaestraLP3[[#This Row],[COSTO OCT]]-1),0)</f>
        <v>0</v>
      </c>
      <c r="T502" s="55" t="s">
        <v>48</v>
      </c>
      <c r="U502" s="55"/>
      <c r="V502" s="54">
        <f>+VLOOKUP(MaestraLP3[[#This Row],[-]],'[1]BD MES'!$A:$N,14,0)</f>
        <v>3649420</v>
      </c>
      <c r="W502" s="54">
        <v>3649420</v>
      </c>
      <c r="X502" s="56">
        <f>+(MaestraLP3[[#This Row],[COSTO ]]-MaestraLP3[[#This Row],[COSTO OCT AL 27-10]])/MaestraLP3[[#This Row],[COSTO OCT AL 27-10]]</f>
        <v>0</v>
      </c>
      <c r="Y502" s="57" t="str">
        <f>++IF(Q502="HASTA AGOTAR STOCK","HASTA AGOTAR STOCK",IF(MaestraLP3[[#This Row],[PRECIO OCT]]=0,"NO PARA LP",IF(MaestraLP3[[#This Row],[PRECIO OCT]]=0,"INCORPORACIÓN",IF(AA502=0,"MANTIENE",IF(AA502&lt;0,"BAJA",IF(AA502&gt;0,"ALZA",""))))))</f>
        <v>NO PARA LP</v>
      </c>
      <c r="Z502" s="54">
        <v>0</v>
      </c>
      <c r="AA502" s="40" t="str">
        <f>IF(Z502=0,"INDICAR PRECIO VTA",Z502-MaestraLP3[[#This Row],[PRECIO OCT]])</f>
        <v>INDICAR PRECIO VTA</v>
      </c>
      <c r="AB502" s="56" t="str">
        <f t="shared" si="7"/>
        <v>-</v>
      </c>
      <c r="AC502" s="58">
        <f>IFERROR(MaestraLP3[[#This Row],[PRECIO]]*MaestraLP3[[#This Row],[%MG UMV]],0)</f>
        <v>0</v>
      </c>
      <c r="AD502" s="59">
        <v>45.85</v>
      </c>
      <c r="AE502" s="54">
        <f>IFERROR(MaestraLP3[[#This Row],[MARGEN UNITARIO]]/MaestraLP3[[#This Row],[Peso Neto UMV (KG)]],0)</f>
        <v>0</v>
      </c>
      <c r="AF502" s="38" t="s">
        <v>49</v>
      </c>
      <c r="AG502" s="38">
        <v>1</v>
      </c>
      <c r="AH502" s="56">
        <v>0</v>
      </c>
      <c r="AI502" s="56">
        <v>0</v>
      </c>
      <c r="AJ502" s="38"/>
      <c r="AK502" s="38" t="s">
        <v>49</v>
      </c>
    </row>
    <row r="503" spans="1:37" x14ac:dyDescent="0.35">
      <c r="A503" s="38" t="s">
        <v>525</v>
      </c>
      <c r="B503" s="38">
        <v>104547210</v>
      </c>
      <c r="C503" s="38" t="str">
        <f>+MaestraLP3[[#This Row],[CÓDIGO]]&amp;MaestraLP3[[#Headers],[-]]&amp;MaestraLP3[[#This Row],[UMV]]</f>
        <v>104547210-UN</v>
      </c>
      <c r="D503" s="45" t="str">
        <f>+MaestraLP3[[#This Row],[CÓDIGO]]&amp;MaestraLP3[[#Headers],[FS00]]</f>
        <v>104547210FS00</v>
      </c>
      <c r="E503" s="38" t="s">
        <v>38</v>
      </c>
      <c r="F503" s="38" t="s">
        <v>39</v>
      </c>
      <c r="G503" s="38" t="s">
        <v>220</v>
      </c>
      <c r="H503" s="38" t="s">
        <v>611</v>
      </c>
      <c r="I503" s="38" t="s">
        <v>718</v>
      </c>
      <c r="J503" s="44" t="s">
        <v>44</v>
      </c>
      <c r="K503" s="45" t="s">
        <v>44</v>
      </c>
      <c r="L503" s="38"/>
      <c r="M503" s="38" t="str">
        <f>VLOOKUP(MaestraLP3[[#This Row],[UMV]],VALIDACIONES!J:L,3,0)</f>
        <v>Unidad</v>
      </c>
      <c r="N503" s="38" t="s">
        <v>45</v>
      </c>
      <c r="O503" s="38" t="s">
        <v>46</v>
      </c>
      <c r="P503" s="54">
        <v>2308680</v>
      </c>
      <c r="Q503" s="38" t="s">
        <v>73</v>
      </c>
      <c r="R503" s="55">
        <v>0</v>
      </c>
      <c r="S503" s="56">
        <f>IFERROR((MaestraLP3[[#This Row],[COSTO ]]/MaestraLP3[[#This Row],[COSTO OCT]]-1),0)</f>
        <v>4.3314794595517014E-7</v>
      </c>
      <c r="T503" s="55" t="s">
        <v>172</v>
      </c>
      <c r="U503" s="55"/>
      <c r="V503" s="54">
        <f>+VLOOKUP(MaestraLP3[[#This Row],[-]],'[1]BD MES'!$A:$N,14,0)</f>
        <v>2308680</v>
      </c>
      <c r="W503" s="54">
        <v>2308681</v>
      </c>
      <c r="X503" s="56">
        <f>+(MaestraLP3[[#This Row],[COSTO ]]-MaestraLP3[[#This Row],[COSTO OCT AL 27-10]])/MaestraLP3[[#This Row],[COSTO OCT AL 27-10]]</f>
        <v>4.3314794601244E-7</v>
      </c>
      <c r="Y503" s="57" t="str">
        <f>++IF(Q503="HASTA AGOTAR STOCK","HASTA AGOTAR STOCK",IF(MaestraLP3[[#This Row],[PRECIO OCT]]=0,"NO PARA LP",IF(MaestraLP3[[#This Row],[PRECIO OCT]]=0,"INCORPORACIÓN",IF(AA503=0,"MANTIENE",IF(AA503&lt;0,"BAJA",IF(AA503&gt;0,"ALZA",""))))))</f>
        <v>NO PARA LP</v>
      </c>
      <c r="Z503" s="54">
        <v>0</v>
      </c>
      <c r="AA503" s="40" t="str">
        <f>IF(Z503=0,"INDICAR PRECIO VTA",Z503-MaestraLP3[[#This Row],[PRECIO OCT]])</f>
        <v>INDICAR PRECIO VTA</v>
      </c>
      <c r="AB503" s="56" t="str">
        <f t="shared" si="7"/>
        <v>-</v>
      </c>
      <c r="AC503" s="58">
        <f>IFERROR(MaestraLP3[[#This Row],[PRECIO]]*MaestraLP3[[#This Row],[%MG UMV]],0)</f>
        <v>0</v>
      </c>
      <c r="AD503" s="59">
        <v>41.3</v>
      </c>
      <c r="AE503" s="54">
        <f>IFERROR(MaestraLP3[[#This Row],[MARGEN UNITARIO]]/MaestraLP3[[#This Row],[Peso Neto UMV (KG)]],0)</f>
        <v>0</v>
      </c>
      <c r="AF503" s="38" t="s">
        <v>49</v>
      </c>
      <c r="AG503" s="38">
        <v>1</v>
      </c>
      <c r="AH503" s="56">
        <v>0</v>
      </c>
      <c r="AI503" s="56">
        <v>0</v>
      </c>
      <c r="AJ503" s="38" t="s">
        <v>50</v>
      </c>
      <c r="AK503" s="38" t="s">
        <v>49</v>
      </c>
    </row>
    <row r="504" spans="1:37" x14ac:dyDescent="0.35">
      <c r="A504" s="38" t="s">
        <v>525</v>
      </c>
      <c r="B504" s="38">
        <v>104531500</v>
      </c>
      <c r="C504" s="38" t="str">
        <f>+MaestraLP3[[#This Row],[CÓDIGO]]&amp;MaestraLP3[[#Headers],[-]]&amp;MaestraLP3[[#This Row],[UMV]]</f>
        <v>104531500-UN</v>
      </c>
      <c r="D504" s="45" t="str">
        <f>+MaestraLP3[[#This Row],[CÓDIGO]]&amp;MaestraLP3[[#Headers],[FS00]]</f>
        <v>104531500FS00</v>
      </c>
      <c r="E504" s="38" t="s">
        <v>38</v>
      </c>
      <c r="F504" s="38" t="s">
        <v>39</v>
      </c>
      <c r="G504" s="38" t="s">
        <v>220</v>
      </c>
      <c r="H504" s="38" t="s">
        <v>611</v>
      </c>
      <c r="I504" s="38" t="s">
        <v>719</v>
      </c>
      <c r="J504" s="44" t="s">
        <v>44</v>
      </c>
      <c r="K504" s="45" t="s">
        <v>44</v>
      </c>
      <c r="L504" s="38"/>
      <c r="M504" s="38" t="str">
        <f>VLOOKUP(MaestraLP3[[#This Row],[UMV]],VALIDACIONES!J:L,3,0)</f>
        <v>Unidad</v>
      </c>
      <c r="N504" s="38" t="s">
        <v>45</v>
      </c>
      <c r="O504" s="38" t="s">
        <v>46</v>
      </c>
      <c r="P504" s="54">
        <v>3012504</v>
      </c>
      <c r="Q504" s="38" t="s">
        <v>73</v>
      </c>
      <c r="R504" s="55">
        <v>0</v>
      </c>
      <c r="S504" s="56">
        <f>IFERROR((MaestraLP3[[#This Row],[COSTO ]]/MaestraLP3[[#This Row],[COSTO OCT]]-1),0)</f>
        <v>1.2542058035441617E-2</v>
      </c>
      <c r="T504" s="55" t="s">
        <v>48</v>
      </c>
      <c r="U504" s="55"/>
      <c r="V504" s="54">
        <f>+VLOOKUP(MaestraLP3[[#This Row],[-]],'[1]BD MES'!$A:$N,14,0)</f>
        <v>3050287</v>
      </c>
      <c r="W504" s="54">
        <v>3050287</v>
      </c>
      <c r="X504" s="56">
        <f>+(MaestraLP3[[#This Row],[COSTO ]]-MaestraLP3[[#This Row],[COSTO OCT AL 27-10]])/MaestraLP3[[#This Row],[COSTO OCT AL 27-10]]</f>
        <v>0</v>
      </c>
      <c r="Y504" s="57" t="str">
        <f>++IF(Q504="HASTA AGOTAR STOCK","HASTA AGOTAR STOCK",IF(MaestraLP3[[#This Row],[PRECIO OCT]]=0,"NO PARA LP",IF(MaestraLP3[[#This Row],[PRECIO OCT]]=0,"INCORPORACIÓN",IF(AA504=0,"MANTIENE",IF(AA504&lt;0,"BAJA",IF(AA504&gt;0,"ALZA",""))))))</f>
        <v>NO PARA LP</v>
      </c>
      <c r="Z504" s="54">
        <v>0</v>
      </c>
      <c r="AA504" s="40" t="str">
        <f>IF(Z504=0,"INDICAR PRECIO VTA",Z504-MaestraLP3[[#This Row],[PRECIO OCT]])</f>
        <v>INDICAR PRECIO VTA</v>
      </c>
      <c r="AB504" s="56" t="str">
        <f t="shared" si="7"/>
        <v>-</v>
      </c>
      <c r="AC504" s="58">
        <f>IFERROR(MaestraLP3[[#This Row],[PRECIO]]*MaestraLP3[[#This Row],[%MG UMV]],0)</f>
        <v>0</v>
      </c>
      <c r="AD504" s="59">
        <v>41</v>
      </c>
      <c r="AE504" s="54">
        <f>IFERROR(MaestraLP3[[#This Row],[MARGEN UNITARIO]]/MaestraLP3[[#This Row],[Peso Neto UMV (KG)]],0)</f>
        <v>0</v>
      </c>
      <c r="AF504" s="38" t="s">
        <v>49</v>
      </c>
      <c r="AG504" s="38">
        <v>1</v>
      </c>
      <c r="AH504" s="56">
        <v>0</v>
      </c>
      <c r="AI504" s="56">
        <v>0</v>
      </c>
      <c r="AJ504" s="38"/>
      <c r="AK504" s="38" t="s">
        <v>49</v>
      </c>
    </row>
    <row r="505" spans="1:37" x14ac:dyDescent="0.35">
      <c r="A505" s="38" t="s">
        <v>525</v>
      </c>
      <c r="B505" s="38">
        <v>104543190</v>
      </c>
      <c r="C505" s="38" t="str">
        <f>+MaestraLP3[[#This Row],[CÓDIGO]]&amp;MaestraLP3[[#Headers],[-]]&amp;MaestraLP3[[#This Row],[UMV]]</f>
        <v>104543190-UN</v>
      </c>
      <c r="D505" s="45" t="str">
        <f>+MaestraLP3[[#This Row],[CÓDIGO]]&amp;MaestraLP3[[#Headers],[FS00]]</f>
        <v>104543190FS00</v>
      </c>
      <c r="E505" s="38" t="s">
        <v>38</v>
      </c>
      <c r="F505" s="38" t="s">
        <v>39</v>
      </c>
      <c r="G505" s="38" t="s">
        <v>220</v>
      </c>
      <c r="H505" s="38" t="s">
        <v>611</v>
      </c>
      <c r="I505" s="38" t="s">
        <v>720</v>
      </c>
      <c r="J505" s="44" t="s">
        <v>44</v>
      </c>
      <c r="K505" s="45" t="s">
        <v>44</v>
      </c>
      <c r="L505" s="38"/>
      <c r="M505" s="38" t="str">
        <f>VLOOKUP(MaestraLP3[[#This Row],[UMV]],VALIDACIONES!J:L,3,0)</f>
        <v>Unidad</v>
      </c>
      <c r="N505" s="38" t="s">
        <v>45</v>
      </c>
      <c r="O505" s="38" t="s">
        <v>46</v>
      </c>
      <c r="P505" s="54">
        <v>3299320</v>
      </c>
      <c r="Q505" s="38" t="s">
        <v>73</v>
      </c>
      <c r="R505" s="55">
        <v>0</v>
      </c>
      <c r="S505" s="56">
        <f>IFERROR((MaestraLP3[[#This Row],[COSTO ]]/MaestraLP3[[#This Row],[COSTO OCT]]-1),0)</f>
        <v>0</v>
      </c>
      <c r="T505" s="55" t="s">
        <v>172</v>
      </c>
      <c r="U505" s="55"/>
      <c r="V505" s="54">
        <f>+VLOOKUP(MaestraLP3[[#This Row],[-]],'[1]BD MES'!$A:$N,14,0)</f>
        <v>3299320</v>
      </c>
      <c r="W505" s="54">
        <v>3299320</v>
      </c>
      <c r="X505" s="56">
        <f>+(MaestraLP3[[#This Row],[COSTO ]]-MaestraLP3[[#This Row],[COSTO OCT AL 27-10]])/MaestraLP3[[#This Row],[COSTO OCT AL 27-10]]</f>
        <v>0</v>
      </c>
      <c r="Y505" s="57" t="str">
        <f>++IF(Q505="HASTA AGOTAR STOCK","HASTA AGOTAR STOCK",IF(MaestraLP3[[#This Row],[PRECIO OCT]]=0,"NO PARA LP",IF(MaestraLP3[[#This Row],[PRECIO OCT]]=0,"INCORPORACIÓN",IF(AA505=0,"MANTIENE",IF(AA505&lt;0,"BAJA",IF(AA505&gt;0,"ALZA",""))))))</f>
        <v>NO PARA LP</v>
      </c>
      <c r="Z505" s="54">
        <v>0</v>
      </c>
      <c r="AA505" s="40" t="str">
        <f>IF(Z505=0,"INDICAR PRECIO VTA",Z505-MaestraLP3[[#This Row],[PRECIO OCT]])</f>
        <v>INDICAR PRECIO VTA</v>
      </c>
      <c r="AB505" s="56" t="str">
        <f t="shared" si="7"/>
        <v>-</v>
      </c>
      <c r="AC505" s="58">
        <f>IFERROR(MaestraLP3[[#This Row],[PRECIO]]*MaestraLP3[[#This Row],[%MG UMV]],0)</f>
        <v>0</v>
      </c>
      <c r="AD505" s="59">
        <v>41.3</v>
      </c>
      <c r="AE505" s="54">
        <f>IFERROR(MaestraLP3[[#This Row],[MARGEN UNITARIO]]/MaestraLP3[[#This Row],[Peso Neto UMV (KG)]],0)</f>
        <v>0</v>
      </c>
      <c r="AF505" s="38" t="s">
        <v>49</v>
      </c>
      <c r="AG505" s="38">
        <v>1</v>
      </c>
      <c r="AH505" s="56">
        <v>0</v>
      </c>
      <c r="AI505" s="56">
        <v>0</v>
      </c>
      <c r="AJ505" s="38" t="s">
        <v>50</v>
      </c>
      <c r="AK505" s="38" t="s">
        <v>49</v>
      </c>
    </row>
    <row r="506" spans="1:37" x14ac:dyDescent="0.35">
      <c r="A506" s="38" t="s">
        <v>525</v>
      </c>
      <c r="B506" s="38">
        <v>104537520</v>
      </c>
      <c r="C506" s="38" t="str">
        <f>+MaestraLP3[[#This Row],[CÓDIGO]]&amp;MaestraLP3[[#Headers],[-]]&amp;MaestraLP3[[#This Row],[UMV]]</f>
        <v>104537520-UN</v>
      </c>
      <c r="D506" s="45" t="str">
        <f>+MaestraLP3[[#This Row],[CÓDIGO]]&amp;MaestraLP3[[#Headers],[FS00]]</f>
        <v>104537520FS00</v>
      </c>
      <c r="E506" s="38" t="s">
        <v>38</v>
      </c>
      <c r="F506" s="38" t="s">
        <v>39</v>
      </c>
      <c r="G506" s="38" t="s">
        <v>220</v>
      </c>
      <c r="H506" s="38" t="s">
        <v>611</v>
      </c>
      <c r="I506" s="38" t="s">
        <v>721</v>
      </c>
      <c r="J506" s="44" t="s">
        <v>44</v>
      </c>
      <c r="K506" s="45" t="s">
        <v>44</v>
      </c>
      <c r="L506" s="38"/>
      <c r="M506" s="38" t="str">
        <f>VLOOKUP(MaestraLP3[[#This Row],[UMV]],VALIDACIONES!J:L,3,0)</f>
        <v>Unidad</v>
      </c>
      <c r="N506" s="38" t="s">
        <v>45</v>
      </c>
      <c r="O506" s="38" t="s">
        <v>72</v>
      </c>
      <c r="P506" s="54">
        <v>814300</v>
      </c>
      <c r="Q506" s="38" t="s">
        <v>73</v>
      </c>
      <c r="R506" s="55">
        <v>0</v>
      </c>
      <c r="S506" s="56">
        <f>IFERROR((MaestraLP3[[#This Row],[COSTO ]]/MaestraLP3[[#This Row],[COSTO OCT]]-1),0)</f>
        <v>0</v>
      </c>
      <c r="T506" s="55" t="s">
        <v>48</v>
      </c>
      <c r="U506" s="55"/>
      <c r="V506" s="54">
        <f>+VLOOKUP(MaestraLP3[[#This Row],[-]],'[1]BD MES'!$A:$N,14,0)</f>
        <v>814300</v>
      </c>
      <c r="W506" s="54">
        <v>814300</v>
      </c>
      <c r="X506" s="56">
        <f>+(MaestraLP3[[#This Row],[COSTO ]]-MaestraLP3[[#This Row],[COSTO OCT AL 27-10]])/MaestraLP3[[#This Row],[COSTO OCT AL 27-10]]</f>
        <v>0</v>
      </c>
      <c r="Y506" s="57" t="str">
        <f>++IF(Q506="HASTA AGOTAR STOCK","HASTA AGOTAR STOCK",IF(MaestraLP3[[#This Row],[PRECIO OCT]]=0,"NO PARA LP",IF(MaestraLP3[[#This Row],[PRECIO OCT]]=0,"INCORPORACIÓN",IF(AA506=0,"MANTIENE",IF(AA506&lt;0,"BAJA",IF(AA506&gt;0,"ALZA",""))))))</f>
        <v>NO PARA LP</v>
      </c>
      <c r="Z506" s="54">
        <v>0</v>
      </c>
      <c r="AA506" s="40" t="str">
        <f>IF(Z506=0,"INDICAR PRECIO VTA",Z506-MaestraLP3[[#This Row],[PRECIO OCT]])</f>
        <v>INDICAR PRECIO VTA</v>
      </c>
      <c r="AB506" s="56" t="str">
        <f t="shared" si="7"/>
        <v>-</v>
      </c>
      <c r="AC506" s="58">
        <f>IFERROR(MaestraLP3[[#This Row],[PRECIO]]*MaestraLP3[[#This Row],[%MG UMV]],0)</f>
        <v>0</v>
      </c>
      <c r="AD506" s="59">
        <v>41</v>
      </c>
      <c r="AE506" s="54">
        <f>IFERROR(MaestraLP3[[#This Row],[MARGEN UNITARIO]]/MaestraLP3[[#This Row],[Peso Neto UMV (KG)]],0)</f>
        <v>0</v>
      </c>
      <c r="AF506" s="38" t="s">
        <v>49</v>
      </c>
      <c r="AG506" s="38">
        <v>1</v>
      </c>
      <c r="AH506" s="56">
        <v>0</v>
      </c>
      <c r="AI506" s="56">
        <v>0</v>
      </c>
      <c r="AJ506" s="38"/>
      <c r="AK506" s="38" t="s">
        <v>49</v>
      </c>
    </row>
    <row r="507" spans="1:37" x14ac:dyDescent="0.35">
      <c r="A507" s="38" t="s">
        <v>525</v>
      </c>
      <c r="B507" s="38">
        <v>104539960</v>
      </c>
      <c r="C507" s="38" t="str">
        <f>+MaestraLP3[[#This Row],[CÓDIGO]]&amp;MaestraLP3[[#Headers],[-]]&amp;MaestraLP3[[#This Row],[UMV]]</f>
        <v>104539960-UN</v>
      </c>
      <c r="D507" s="45" t="str">
        <f>+MaestraLP3[[#This Row],[CÓDIGO]]&amp;MaestraLP3[[#Headers],[FS00]]</f>
        <v>104539960FS00</v>
      </c>
      <c r="E507" s="38" t="s">
        <v>38</v>
      </c>
      <c r="F507" s="38" t="s">
        <v>39</v>
      </c>
      <c r="G507" s="38" t="s">
        <v>220</v>
      </c>
      <c r="H507" s="38" t="s">
        <v>611</v>
      </c>
      <c r="I507" s="38" t="s">
        <v>722</v>
      </c>
      <c r="J507" s="44" t="s">
        <v>44</v>
      </c>
      <c r="K507" s="45" t="s">
        <v>44</v>
      </c>
      <c r="L507" s="38"/>
      <c r="M507" s="38" t="str">
        <f>VLOOKUP(MaestraLP3[[#This Row],[UMV]],VALIDACIONES!J:L,3,0)</f>
        <v>Unidad</v>
      </c>
      <c r="N507" s="38" t="s">
        <v>45</v>
      </c>
      <c r="O507" s="38" t="s">
        <v>46</v>
      </c>
      <c r="P507" s="54">
        <v>5686520</v>
      </c>
      <c r="Q507" s="38" t="s">
        <v>73</v>
      </c>
      <c r="R507" s="55">
        <v>0</v>
      </c>
      <c r="S507" s="56">
        <f>IFERROR((MaestraLP3[[#This Row],[COSTO ]]/MaestraLP3[[#This Row],[COSTO OCT]]-1),0)</f>
        <v>0</v>
      </c>
      <c r="T507" s="55" t="s">
        <v>74</v>
      </c>
      <c r="U507" s="55"/>
      <c r="V507" s="54">
        <f>+VLOOKUP(MaestraLP3[[#This Row],[-]],'[1]BD MES'!$A:$N,14,0)</f>
        <v>6030890</v>
      </c>
      <c r="W507" s="54">
        <v>5686520</v>
      </c>
      <c r="X507" s="56">
        <f>+(MaestraLP3[[#This Row],[COSTO ]]-MaestraLP3[[#This Row],[COSTO OCT AL 27-10]])/MaestraLP3[[#This Row],[COSTO OCT AL 27-10]]</f>
        <v>-5.7101024890190338E-2</v>
      </c>
      <c r="Y507" s="57" t="str">
        <f>++IF(Q507="HASTA AGOTAR STOCK","HASTA AGOTAR STOCK",IF(MaestraLP3[[#This Row],[PRECIO OCT]]=0,"NO PARA LP",IF(MaestraLP3[[#This Row],[PRECIO OCT]]=0,"INCORPORACIÓN",IF(AA507=0,"MANTIENE",IF(AA507&lt;0,"BAJA",IF(AA507&gt;0,"ALZA",""))))))</f>
        <v>NO PARA LP</v>
      </c>
      <c r="Z507" s="54">
        <v>0</v>
      </c>
      <c r="AA507" s="40" t="str">
        <f>IF(Z507=0,"INDICAR PRECIO VTA",Z507-MaestraLP3[[#This Row],[PRECIO OCT]])</f>
        <v>INDICAR PRECIO VTA</v>
      </c>
      <c r="AB507" s="56" t="str">
        <f t="shared" si="7"/>
        <v>-</v>
      </c>
      <c r="AC507" s="58">
        <f>IFERROR(MaestraLP3[[#This Row],[PRECIO]]*MaestraLP3[[#This Row],[%MG UMV]],0)</f>
        <v>0</v>
      </c>
      <c r="AD507" s="59">
        <v>64</v>
      </c>
      <c r="AE507" s="54">
        <f>IFERROR(MaestraLP3[[#This Row],[MARGEN UNITARIO]]/MaestraLP3[[#This Row],[Peso Neto UMV (KG)]],0)</f>
        <v>0</v>
      </c>
      <c r="AF507" s="38" t="s">
        <v>49</v>
      </c>
      <c r="AG507" s="38">
        <v>1</v>
      </c>
      <c r="AH507" s="56">
        <v>0</v>
      </c>
      <c r="AI507" s="56">
        <v>0</v>
      </c>
      <c r="AJ507" s="38"/>
      <c r="AK507" s="38" t="s">
        <v>49</v>
      </c>
    </row>
    <row r="508" spans="1:37" x14ac:dyDescent="0.35">
      <c r="A508" s="38" t="s">
        <v>525</v>
      </c>
      <c r="B508" s="38">
        <v>104539970</v>
      </c>
      <c r="C508" s="38" t="str">
        <f>+MaestraLP3[[#This Row],[CÓDIGO]]&amp;MaestraLP3[[#Headers],[-]]&amp;MaestraLP3[[#This Row],[UMV]]</f>
        <v>104539970-UN</v>
      </c>
      <c r="D508" s="45" t="str">
        <f>+MaestraLP3[[#This Row],[CÓDIGO]]&amp;MaestraLP3[[#Headers],[FS00]]</f>
        <v>104539970FS00</v>
      </c>
      <c r="E508" s="38" t="s">
        <v>38</v>
      </c>
      <c r="F508" s="38" t="s">
        <v>39</v>
      </c>
      <c r="G508" s="38" t="s">
        <v>220</v>
      </c>
      <c r="H508" s="38" t="s">
        <v>611</v>
      </c>
      <c r="I508" s="38" t="s">
        <v>723</v>
      </c>
      <c r="J508" s="44" t="s">
        <v>44</v>
      </c>
      <c r="K508" s="45" t="s">
        <v>44</v>
      </c>
      <c r="L508" s="38"/>
      <c r="M508" s="38" t="str">
        <f>VLOOKUP(MaestraLP3[[#This Row],[UMV]],VALIDACIONES!J:L,3,0)</f>
        <v>Unidad</v>
      </c>
      <c r="N508" s="38" t="s">
        <v>45</v>
      </c>
      <c r="O508" s="38" t="s">
        <v>46</v>
      </c>
      <c r="P508" s="54">
        <v>2382800</v>
      </c>
      <c r="Q508" s="38" t="s">
        <v>73</v>
      </c>
      <c r="R508" s="55">
        <v>0</v>
      </c>
      <c r="S508" s="56">
        <f>IFERROR((MaestraLP3[[#This Row],[COSTO ]]/MaestraLP3[[#This Row],[COSTO OCT]]-1),0)</f>
        <v>0</v>
      </c>
      <c r="T508" s="55" t="s">
        <v>74</v>
      </c>
      <c r="U508" s="55"/>
      <c r="V508" s="54">
        <f>+VLOOKUP(MaestraLP3[[#This Row],[-]],'[1]BD MES'!$A:$N,14,0)</f>
        <v>2382800</v>
      </c>
      <c r="W508" s="54">
        <v>2382800</v>
      </c>
      <c r="X508" s="56">
        <f>+(MaestraLP3[[#This Row],[COSTO ]]-MaestraLP3[[#This Row],[COSTO OCT AL 27-10]])/MaestraLP3[[#This Row],[COSTO OCT AL 27-10]]</f>
        <v>0</v>
      </c>
      <c r="Y508" s="57" t="str">
        <f>++IF(Q508="HASTA AGOTAR STOCK","HASTA AGOTAR STOCK",IF(MaestraLP3[[#This Row],[PRECIO OCT]]=0,"NO PARA LP",IF(MaestraLP3[[#This Row],[PRECIO OCT]]=0,"INCORPORACIÓN",IF(AA508=0,"MANTIENE",IF(AA508&lt;0,"BAJA",IF(AA508&gt;0,"ALZA",""))))))</f>
        <v>NO PARA LP</v>
      </c>
      <c r="Z508" s="54">
        <v>0</v>
      </c>
      <c r="AA508" s="40" t="str">
        <f>IF(Z508=0,"INDICAR PRECIO VTA",Z508-MaestraLP3[[#This Row],[PRECIO OCT]])</f>
        <v>INDICAR PRECIO VTA</v>
      </c>
      <c r="AB508" s="56" t="str">
        <f t="shared" si="7"/>
        <v>-</v>
      </c>
      <c r="AC508" s="58">
        <f>IFERROR(MaestraLP3[[#This Row],[PRECIO]]*MaestraLP3[[#This Row],[%MG UMV]],0)</f>
        <v>0</v>
      </c>
      <c r="AD508" s="59">
        <v>28</v>
      </c>
      <c r="AE508" s="54">
        <f>IFERROR(MaestraLP3[[#This Row],[MARGEN UNITARIO]]/MaestraLP3[[#This Row],[Peso Neto UMV (KG)]],0)</f>
        <v>0</v>
      </c>
      <c r="AF508" s="38" t="s">
        <v>49</v>
      </c>
      <c r="AG508" s="38">
        <v>1</v>
      </c>
      <c r="AH508" s="56">
        <v>0</v>
      </c>
      <c r="AI508" s="56">
        <v>0</v>
      </c>
      <c r="AJ508" s="38"/>
      <c r="AK508" s="38" t="s">
        <v>49</v>
      </c>
    </row>
    <row r="509" spans="1:37" x14ac:dyDescent="0.35">
      <c r="A509" s="38" t="s">
        <v>525</v>
      </c>
      <c r="B509" s="38">
        <v>92009256</v>
      </c>
      <c r="C509" s="38" t="str">
        <f>+MaestraLP3[[#This Row],[CÓDIGO]]&amp;MaestraLP3[[#Headers],[-]]&amp;MaestraLP3[[#This Row],[UMV]]</f>
        <v>92009256-UN</v>
      </c>
      <c r="D509" s="45" t="str">
        <f>+MaestraLP3[[#This Row],[CÓDIGO]]&amp;MaestraLP3[[#Headers],[FS00]]</f>
        <v>92009256FS00</v>
      </c>
      <c r="E509" s="38" t="s">
        <v>38</v>
      </c>
      <c r="F509" s="38" t="s">
        <v>39</v>
      </c>
      <c r="G509" s="38" t="s">
        <v>220</v>
      </c>
      <c r="H509" s="38" t="s">
        <v>724</v>
      </c>
      <c r="I509" s="38" t="s">
        <v>725</v>
      </c>
      <c r="J509" s="44" t="s">
        <v>44</v>
      </c>
      <c r="K509" s="45" t="s">
        <v>44</v>
      </c>
      <c r="L509" s="38"/>
      <c r="M509" s="38" t="str">
        <f>VLOOKUP(MaestraLP3[[#This Row],[UMV]],VALIDACIONES!J:L,3,0)</f>
        <v>Unidad</v>
      </c>
      <c r="N509" s="38" t="s">
        <v>45</v>
      </c>
      <c r="O509" s="38" t="s">
        <v>72</v>
      </c>
      <c r="P509" s="54">
        <v>597098.4</v>
      </c>
      <c r="Q509" s="38" t="s">
        <v>73</v>
      </c>
      <c r="R509" s="55">
        <v>0</v>
      </c>
      <c r="S509" s="56">
        <f>IFERROR((MaestraLP3[[#This Row],[COSTO ]]/MaestraLP3[[#This Row],[COSTO OCT]]-1),0)</f>
        <v>0</v>
      </c>
      <c r="T509" s="55" t="s">
        <v>48</v>
      </c>
      <c r="U509" s="55"/>
      <c r="V509" s="54">
        <f>+VLOOKUP(MaestraLP3[[#This Row],[-]],'[1]BD MES'!$A:$N,14,0)</f>
        <v>597098.4</v>
      </c>
      <c r="W509" s="54">
        <v>597098.4</v>
      </c>
      <c r="X509" s="56">
        <f>+(MaestraLP3[[#This Row],[COSTO ]]-MaestraLP3[[#This Row],[COSTO OCT AL 27-10]])/MaestraLP3[[#This Row],[COSTO OCT AL 27-10]]</f>
        <v>0</v>
      </c>
      <c r="Y509" s="57" t="str">
        <f>++IF(Q509="HASTA AGOTAR STOCK","HASTA AGOTAR STOCK",IF(MaestraLP3[[#This Row],[PRECIO OCT]]=0,"NO PARA LP",IF(MaestraLP3[[#This Row],[PRECIO OCT]]=0,"INCORPORACIÓN",IF(AA509=0,"MANTIENE",IF(AA509&lt;0,"BAJA",IF(AA509&gt;0,"ALZA",""))))))</f>
        <v>NO PARA LP</v>
      </c>
      <c r="Z509" s="54">
        <v>0</v>
      </c>
      <c r="AA509" s="40" t="str">
        <f>IF(Z509=0,"INDICAR PRECIO VTA",Z509-MaestraLP3[[#This Row],[PRECIO OCT]])</f>
        <v>INDICAR PRECIO VTA</v>
      </c>
      <c r="AB509" s="56" t="str">
        <f t="shared" si="7"/>
        <v>-</v>
      </c>
      <c r="AC509" s="58">
        <f>IFERROR(MaestraLP3[[#This Row],[PRECIO]]*MaestraLP3[[#This Row],[%MG UMV]],0)</f>
        <v>0</v>
      </c>
      <c r="AD509" s="59">
        <v>10</v>
      </c>
      <c r="AE509" s="54">
        <f>IFERROR(MaestraLP3[[#This Row],[MARGEN UNITARIO]]/MaestraLP3[[#This Row],[Peso Neto UMV (KG)]],0)</f>
        <v>0</v>
      </c>
      <c r="AF509" s="38" t="s">
        <v>49</v>
      </c>
      <c r="AG509" s="38">
        <v>1</v>
      </c>
      <c r="AH509" s="56">
        <v>0</v>
      </c>
      <c r="AI509" s="56">
        <v>0</v>
      </c>
      <c r="AJ509" s="38"/>
      <c r="AK509" s="38" t="s">
        <v>49</v>
      </c>
    </row>
    <row r="510" spans="1:37" x14ac:dyDescent="0.35">
      <c r="A510" s="38" t="s">
        <v>525</v>
      </c>
      <c r="B510" s="38">
        <v>100093710</v>
      </c>
      <c r="C510" s="38" t="str">
        <f>+MaestraLP3[[#This Row],[CÓDIGO]]&amp;MaestraLP3[[#Headers],[-]]&amp;MaestraLP3[[#This Row],[UMV]]</f>
        <v>100093710-UN</v>
      </c>
      <c r="D510" s="45" t="str">
        <f>+MaestraLP3[[#This Row],[CÓDIGO]]&amp;MaestraLP3[[#Headers],[FS00]]</f>
        <v>100093710FS00</v>
      </c>
      <c r="E510" s="38" t="s">
        <v>38</v>
      </c>
      <c r="F510" s="38" t="s">
        <v>39</v>
      </c>
      <c r="G510" s="38" t="s">
        <v>220</v>
      </c>
      <c r="H510" s="38" t="s">
        <v>724</v>
      </c>
      <c r="I510" s="38" t="s">
        <v>726</v>
      </c>
      <c r="J510" s="44" t="s">
        <v>44</v>
      </c>
      <c r="K510" s="45" t="s">
        <v>44</v>
      </c>
      <c r="L510" s="38"/>
      <c r="M510" s="38" t="str">
        <f>VLOOKUP(MaestraLP3[[#This Row],[UMV]],VALIDACIONES!J:L,3,0)</f>
        <v>Unidad</v>
      </c>
      <c r="N510" s="38" t="s">
        <v>45</v>
      </c>
      <c r="O510" s="38" t="s">
        <v>72</v>
      </c>
      <c r="P510" s="54">
        <v>432919.23</v>
      </c>
      <c r="Q510" s="38" t="s">
        <v>73</v>
      </c>
      <c r="R510" s="55">
        <v>0</v>
      </c>
      <c r="S510" s="56">
        <f>IFERROR((MaestraLP3[[#This Row],[COSTO ]]/MaestraLP3[[#This Row],[COSTO OCT]]-1),0)</f>
        <v>0</v>
      </c>
      <c r="T510" s="55" t="s">
        <v>48</v>
      </c>
      <c r="U510" s="55"/>
      <c r="V510" s="54">
        <f>+VLOOKUP(MaestraLP3[[#This Row],[-]],'[1]BD MES'!$A:$N,14,0)</f>
        <v>432919.5</v>
      </c>
      <c r="W510" s="54">
        <v>432919.23</v>
      </c>
      <c r="X510" s="56">
        <f>+(MaestraLP3[[#This Row],[COSTO ]]-MaestraLP3[[#This Row],[COSTO OCT AL 27-10]])/MaestraLP3[[#This Row],[COSTO OCT AL 27-10]]</f>
        <v>-6.2367253038642622E-7</v>
      </c>
      <c r="Y510" s="57" t="str">
        <f>++IF(Q510="HASTA AGOTAR STOCK","HASTA AGOTAR STOCK",IF(MaestraLP3[[#This Row],[PRECIO OCT]]=0,"NO PARA LP",IF(MaestraLP3[[#This Row],[PRECIO OCT]]=0,"INCORPORACIÓN",IF(AA510=0,"MANTIENE",IF(AA510&lt;0,"BAJA",IF(AA510&gt;0,"ALZA",""))))))</f>
        <v>NO PARA LP</v>
      </c>
      <c r="Z510" s="54">
        <v>0</v>
      </c>
      <c r="AA510" s="40" t="str">
        <f>IF(Z510=0,"INDICAR PRECIO VTA",Z510-MaestraLP3[[#This Row],[PRECIO OCT]])</f>
        <v>INDICAR PRECIO VTA</v>
      </c>
      <c r="AB510" s="56" t="str">
        <f t="shared" si="7"/>
        <v>-</v>
      </c>
      <c r="AC510" s="58">
        <f>IFERROR(MaestraLP3[[#This Row],[PRECIO]]*MaestraLP3[[#This Row],[%MG UMV]],0)</f>
        <v>0</v>
      </c>
      <c r="AD510" s="59">
        <v>11.6</v>
      </c>
      <c r="AE510" s="54">
        <f>IFERROR(MaestraLP3[[#This Row],[MARGEN UNITARIO]]/MaestraLP3[[#This Row],[Peso Neto UMV (KG)]],0)</f>
        <v>0</v>
      </c>
      <c r="AF510" s="38" t="s">
        <v>49</v>
      </c>
      <c r="AG510" s="38">
        <v>1</v>
      </c>
      <c r="AH510" s="56">
        <v>0</v>
      </c>
      <c r="AI510" s="56">
        <v>0</v>
      </c>
      <c r="AJ510" s="38"/>
      <c r="AK510" s="38" t="s">
        <v>49</v>
      </c>
    </row>
    <row r="511" spans="1:37" x14ac:dyDescent="0.35">
      <c r="A511" s="38" t="s">
        <v>525</v>
      </c>
      <c r="B511" s="38">
        <v>40002126</v>
      </c>
      <c r="C511" s="38" t="str">
        <f>+MaestraLP3[[#This Row],[CÓDIGO]]&amp;MaestraLP3[[#Headers],[-]]&amp;MaestraLP3[[#This Row],[UMV]]</f>
        <v>40002126-UN</v>
      </c>
      <c r="D511" s="45" t="str">
        <f>+MaestraLP3[[#This Row],[CÓDIGO]]&amp;MaestraLP3[[#Headers],[FS00]]</f>
        <v>40002126FS00</v>
      </c>
      <c r="E511" s="38" t="s">
        <v>38</v>
      </c>
      <c r="F511" s="38" t="s">
        <v>39</v>
      </c>
      <c r="G511" s="38" t="s">
        <v>220</v>
      </c>
      <c r="H511" s="38" t="s">
        <v>724</v>
      </c>
      <c r="I511" s="38" t="s">
        <v>727</v>
      </c>
      <c r="J511" s="44" t="s">
        <v>44</v>
      </c>
      <c r="K511" s="45" t="s">
        <v>44</v>
      </c>
      <c r="L511" s="38"/>
      <c r="M511" s="38" t="str">
        <f>VLOOKUP(MaestraLP3[[#This Row],[UMV]],VALIDACIONES!J:L,3,0)</f>
        <v>Unidad</v>
      </c>
      <c r="N511" s="38" t="s">
        <v>45</v>
      </c>
      <c r="O511" s="38" t="s">
        <v>72</v>
      </c>
      <c r="P511" s="54">
        <v>512187</v>
      </c>
      <c r="Q511" s="38" t="s">
        <v>73</v>
      </c>
      <c r="R511" s="55">
        <v>0</v>
      </c>
      <c r="S511" s="56">
        <f>IFERROR((MaestraLP3[[#This Row],[COSTO ]]/MaestraLP3[[#This Row],[COSTO OCT]]-1),0)</f>
        <v>0</v>
      </c>
      <c r="T511" s="55" t="s">
        <v>48</v>
      </c>
      <c r="U511" s="55"/>
      <c r="V511" s="54">
        <f>+VLOOKUP(MaestraLP3[[#This Row],[-]],'[1]BD MES'!$A:$N,14,0)</f>
        <v>512187</v>
      </c>
      <c r="W511" s="54">
        <v>512187</v>
      </c>
      <c r="X511" s="56">
        <f>+(MaestraLP3[[#This Row],[COSTO ]]-MaestraLP3[[#This Row],[COSTO OCT AL 27-10]])/MaestraLP3[[#This Row],[COSTO OCT AL 27-10]]</f>
        <v>0</v>
      </c>
      <c r="Y511" s="57" t="str">
        <f>++IF(Q511="HASTA AGOTAR STOCK","HASTA AGOTAR STOCK",IF(MaestraLP3[[#This Row],[PRECIO OCT]]=0,"NO PARA LP",IF(MaestraLP3[[#This Row],[PRECIO OCT]]=0,"INCORPORACIÓN",IF(AA511=0,"MANTIENE",IF(AA511&lt;0,"BAJA",IF(AA511&gt;0,"ALZA",""))))))</f>
        <v>NO PARA LP</v>
      </c>
      <c r="Z511" s="54">
        <v>0</v>
      </c>
      <c r="AA511" s="40" t="str">
        <f>IF(Z511=0,"INDICAR PRECIO VTA",Z511-MaestraLP3[[#This Row],[PRECIO OCT]])</f>
        <v>INDICAR PRECIO VTA</v>
      </c>
      <c r="AB511" s="56" t="str">
        <f t="shared" si="7"/>
        <v>-</v>
      </c>
      <c r="AC511" s="58">
        <f>IFERROR(MaestraLP3[[#This Row],[PRECIO]]*MaestraLP3[[#This Row],[%MG UMV]],0)</f>
        <v>0</v>
      </c>
      <c r="AD511" s="59">
        <v>11.8</v>
      </c>
      <c r="AE511" s="54">
        <f>IFERROR(MaestraLP3[[#This Row],[MARGEN UNITARIO]]/MaestraLP3[[#This Row],[Peso Neto UMV (KG)]],0)</f>
        <v>0</v>
      </c>
      <c r="AF511" s="38" t="s">
        <v>49</v>
      </c>
      <c r="AG511" s="38">
        <v>1</v>
      </c>
      <c r="AH511" s="56">
        <v>0</v>
      </c>
      <c r="AI511" s="56">
        <v>0</v>
      </c>
      <c r="AJ511" s="38"/>
      <c r="AK511" s="38" t="s">
        <v>49</v>
      </c>
    </row>
    <row r="512" spans="1:37" x14ac:dyDescent="0.35">
      <c r="A512" s="38" t="s">
        <v>525</v>
      </c>
      <c r="B512" s="38">
        <v>92009271</v>
      </c>
      <c r="C512" s="38" t="str">
        <f>+MaestraLP3[[#This Row],[CÓDIGO]]&amp;MaestraLP3[[#Headers],[-]]&amp;MaestraLP3[[#This Row],[UMV]]</f>
        <v>92009271-UN</v>
      </c>
      <c r="D512" s="45" t="str">
        <f>+MaestraLP3[[#This Row],[CÓDIGO]]&amp;MaestraLP3[[#Headers],[FS00]]</f>
        <v>92009271FS00</v>
      </c>
      <c r="E512" s="38" t="s">
        <v>38</v>
      </c>
      <c r="F512" s="38" t="s">
        <v>39</v>
      </c>
      <c r="G512" s="38" t="s">
        <v>220</v>
      </c>
      <c r="H512" s="38" t="s">
        <v>724</v>
      </c>
      <c r="I512" s="38" t="s">
        <v>728</v>
      </c>
      <c r="J512" s="44" t="s">
        <v>44</v>
      </c>
      <c r="K512" s="45" t="s">
        <v>44</v>
      </c>
      <c r="L512" s="38"/>
      <c r="M512" s="38" t="str">
        <f>VLOOKUP(MaestraLP3[[#This Row],[UMV]],VALIDACIONES!J:L,3,0)</f>
        <v>Unidad</v>
      </c>
      <c r="N512" s="38" t="s">
        <v>45</v>
      </c>
      <c r="O512" s="38" t="s">
        <v>72</v>
      </c>
      <c r="P512" s="54">
        <v>264538</v>
      </c>
      <c r="Q512" s="38" t="s">
        <v>73</v>
      </c>
      <c r="R512" s="55">
        <v>0</v>
      </c>
      <c r="S512" s="56">
        <f>IFERROR((MaestraLP3[[#This Row],[COSTO ]]/MaestraLP3[[#This Row],[COSTO OCT]]-1),0)</f>
        <v>0</v>
      </c>
      <c r="T512" s="55" t="s">
        <v>48</v>
      </c>
      <c r="U512" s="55"/>
      <c r="V512" s="54">
        <f>+VLOOKUP(MaestraLP3[[#This Row],[-]],'[1]BD MES'!$A:$N,14,0)</f>
        <v>264538</v>
      </c>
      <c r="W512" s="54">
        <v>264538</v>
      </c>
      <c r="X512" s="56">
        <f>+(MaestraLP3[[#This Row],[COSTO ]]-MaestraLP3[[#This Row],[COSTO OCT AL 27-10]])/MaestraLP3[[#This Row],[COSTO OCT AL 27-10]]</f>
        <v>0</v>
      </c>
      <c r="Y512" s="57" t="str">
        <f>++IF(Q512="HASTA AGOTAR STOCK","HASTA AGOTAR STOCK",IF(MaestraLP3[[#This Row],[PRECIO OCT]]=0,"NO PARA LP",IF(MaestraLP3[[#This Row],[PRECIO OCT]]=0,"INCORPORACIÓN",IF(AA512=0,"MANTIENE",IF(AA512&lt;0,"BAJA",IF(AA512&gt;0,"ALZA",""))))))</f>
        <v>NO PARA LP</v>
      </c>
      <c r="Z512" s="54">
        <v>0</v>
      </c>
      <c r="AA512" s="40" t="str">
        <f>IF(Z512=0,"INDICAR PRECIO VTA",Z512-MaestraLP3[[#This Row],[PRECIO OCT]])</f>
        <v>INDICAR PRECIO VTA</v>
      </c>
      <c r="AB512" s="56" t="str">
        <f t="shared" si="7"/>
        <v>-</v>
      </c>
      <c r="AC512" s="58">
        <f>IFERROR(MaestraLP3[[#This Row],[PRECIO]]*MaestraLP3[[#This Row],[%MG UMV]],0)</f>
        <v>0</v>
      </c>
      <c r="AD512" s="59">
        <v>10</v>
      </c>
      <c r="AE512" s="54">
        <f>IFERROR(MaestraLP3[[#This Row],[MARGEN UNITARIO]]/MaestraLP3[[#This Row],[Peso Neto UMV (KG)]],0)</f>
        <v>0</v>
      </c>
      <c r="AF512" s="38" t="s">
        <v>49</v>
      </c>
      <c r="AG512" s="38">
        <v>1</v>
      </c>
      <c r="AH512" s="56">
        <v>0</v>
      </c>
      <c r="AI512" s="56">
        <v>0</v>
      </c>
      <c r="AJ512" s="38"/>
      <c r="AK512" s="38" t="s">
        <v>49</v>
      </c>
    </row>
    <row r="513" spans="1:37" x14ac:dyDescent="0.35">
      <c r="A513" s="38" t="s">
        <v>525</v>
      </c>
      <c r="B513" s="38">
        <v>104534380</v>
      </c>
      <c r="C513" s="38" t="str">
        <f>+MaestraLP3[[#This Row],[CÓDIGO]]&amp;MaestraLP3[[#Headers],[-]]&amp;MaestraLP3[[#This Row],[UMV]]</f>
        <v>104534380-UN</v>
      </c>
      <c r="D513" s="45" t="str">
        <f>+MaestraLP3[[#This Row],[CÓDIGO]]&amp;MaestraLP3[[#Headers],[FS00]]</f>
        <v>104534380FS00</v>
      </c>
      <c r="E513" s="38" t="s">
        <v>38</v>
      </c>
      <c r="F513" s="38" t="s">
        <v>39</v>
      </c>
      <c r="G513" s="38" t="s">
        <v>220</v>
      </c>
      <c r="H513" s="38" t="s">
        <v>238</v>
      </c>
      <c r="I513" s="38" t="s">
        <v>729</v>
      </c>
      <c r="J513" s="44" t="s">
        <v>44</v>
      </c>
      <c r="K513" s="45" t="s">
        <v>44</v>
      </c>
      <c r="L513" s="38"/>
      <c r="M513" s="38" t="str">
        <f>VLOOKUP(MaestraLP3[[#This Row],[UMV]],VALIDACIONES!J:L,3,0)</f>
        <v>Unidad</v>
      </c>
      <c r="N513" s="38" t="s">
        <v>45</v>
      </c>
      <c r="O513" s="38" t="s">
        <v>72</v>
      </c>
      <c r="P513" s="54">
        <v>13230</v>
      </c>
      <c r="Q513" s="38" t="s">
        <v>47</v>
      </c>
      <c r="R513" s="55">
        <v>25000</v>
      </c>
      <c r="S513" s="56">
        <f>IFERROR((MaestraLP3[[#This Row],[COSTO ]]/MaestraLP3[[#This Row],[COSTO OCT]]-1),0)</f>
        <v>0</v>
      </c>
      <c r="T513" s="55" t="s">
        <v>48</v>
      </c>
      <c r="U513" s="55"/>
      <c r="V513" s="54">
        <f>+VLOOKUP(MaestraLP3[[#This Row],[-]],'[1]BD MES'!$A:$N,14,0)</f>
        <v>13230</v>
      </c>
      <c r="W513" s="54">
        <v>13230</v>
      </c>
      <c r="X513" s="56">
        <f>+(MaestraLP3[[#This Row],[COSTO ]]-MaestraLP3[[#This Row],[COSTO OCT AL 27-10]])/MaestraLP3[[#This Row],[COSTO OCT AL 27-10]]</f>
        <v>0</v>
      </c>
      <c r="Y513" s="57" t="str">
        <f>++IF(Q513="HASTA AGOTAR STOCK","HASTA AGOTAR STOCK",IF(MaestraLP3[[#This Row],[PRECIO OCT]]=0,"NO PARA LP",IF(MaestraLP3[[#This Row],[PRECIO OCT]]=0,"INCORPORACIÓN",IF(AA513=0,"MANTIENE",IF(AA513&lt;0,"BAJA",IF(AA513&gt;0,"ALZA",""))))))</f>
        <v>MANTIENE</v>
      </c>
      <c r="Z513" s="54">
        <v>25000</v>
      </c>
      <c r="AA513" s="40">
        <f>IF(Z513=0,"INDICAR PRECIO VTA",Z513-MaestraLP3[[#This Row],[PRECIO OCT]])</f>
        <v>0</v>
      </c>
      <c r="AB513" s="56">
        <f t="shared" si="7"/>
        <v>0.4708</v>
      </c>
      <c r="AC513" s="58">
        <f>IFERROR(MaestraLP3[[#This Row],[PRECIO]]*MaestraLP3[[#This Row],[%MG UMV]],0)</f>
        <v>11770</v>
      </c>
      <c r="AD513" s="59">
        <v>6.95</v>
      </c>
      <c r="AE513" s="54">
        <f>IFERROR(MaestraLP3[[#This Row],[MARGEN UNITARIO]]/MaestraLP3[[#This Row],[Peso Neto UMV (KG)]],0)</f>
        <v>1693.5251798561151</v>
      </c>
      <c r="AF513" s="38" t="s">
        <v>49</v>
      </c>
      <c r="AG513" s="38">
        <v>1</v>
      </c>
      <c r="AH513" s="56">
        <v>0</v>
      </c>
      <c r="AI513" s="56">
        <v>0</v>
      </c>
      <c r="AJ513" s="38"/>
      <c r="AK513" s="38" t="s">
        <v>49</v>
      </c>
    </row>
    <row r="514" spans="1:37" x14ac:dyDescent="0.35">
      <c r="A514" s="38" t="s">
        <v>525</v>
      </c>
      <c r="B514" s="38">
        <v>40002128</v>
      </c>
      <c r="C514" s="38" t="str">
        <f>+MaestraLP3[[#This Row],[CÓDIGO]]&amp;MaestraLP3[[#Headers],[-]]&amp;MaestraLP3[[#This Row],[UMV]]</f>
        <v>40002128-UN</v>
      </c>
      <c r="D514" s="45" t="str">
        <f>+MaestraLP3[[#This Row],[CÓDIGO]]&amp;MaestraLP3[[#Headers],[FS00]]</f>
        <v>40002128FS00</v>
      </c>
      <c r="E514" s="38" t="s">
        <v>38</v>
      </c>
      <c r="F514" s="38" t="s">
        <v>39</v>
      </c>
      <c r="G514" s="38" t="s">
        <v>220</v>
      </c>
      <c r="H514" s="38" t="s">
        <v>238</v>
      </c>
      <c r="I514" s="38" t="s">
        <v>730</v>
      </c>
      <c r="J514" s="44" t="s">
        <v>44</v>
      </c>
      <c r="K514" s="45" t="s">
        <v>44</v>
      </c>
      <c r="L514" s="38"/>
      <c r="M514" s="38" t="str">
        <f>VLOOKUP(MaestraLP3[[#This Row],[UMV]],VALIDACIONES!J:L,3,0)</f>
        <v>Unidad</v>
      </c>
      <c r="N514" s="38" t="s">
        <v>45</v>
      </c>
      <c r="O514" s="38" t="s">
        <v>72</v>
      </c>
      <c r="P514" s="54">
        <v>808871.38</v>
      </c>
      <c r="Q514" s="38" t="s">
        <v>47</v>
      </c>
      <c r="R514" s="55">
        <v>1400000</v>
      </c>
      <c r="S514" s="56">
        <f>IFERROR((MaestraLP3[[#This Row],[COSTO ]]/MaestraLP3[[#This Row],[COSTO OCT]]-1),0)</f>
        <v>0</v>
      </c>
      <c r="T514" s="55" t="s">
        <v>48</v>
      </c>
      <c r="U514" s="55"/>
      <c r="V514" s="54">
        <f>+VLOOKUP(MaestraLP3[[#This Row],[-]],'[1]BD MES'!$A:$N,14,0)</f>
        <v>808871.38</v>
      </c>
      <c r="W514" s="54">
        <v>808871.38</v>
      </c>
      <c r="X514" s="56">
        <f>+(MaestraLP3[[#This Row],[COSTO ]]-MaestraLP3[[#This Row],[COSTO OCT AL 27-10]])/MaestraLP3[[#This Row],[COSTO OCT AL 27-10]]</f>
        <v>0</v>
      </c>
      <c r="Y514" s="57" t="str">
        <f>++IF(Q514="HASTA AGOTAR STOCK","HASTA AGOTAR STOCK",IF(MaestraLP3[[#This Row],[PRECIO OCT]]=0,"NO PARA LP",IF(MaestraLP3[[#This Row],[PRECIO OCT]]=0,"INCORPORACIÓN",IF(AA514=0,"MANTIENE",IF(AA514&lt;0,"BAJA",IF(AA514&gt;0,"ALZA",""))))))</f>
        <v>MANTIENE</v>
      </c>
      <c r="Z514" s="54">
        <v>1400000</v>
      </c>
      <c r="AA514" s="40">
        <f>IF(Z514=0,"INDICAR PRECIO VTA",Z514-MaestraLP3[[#This Row],[PRECIO OCT]])</f>
        <v>0</v>
      </c>
      <c r="AB514" s="56">
        <f t="shared" si="7"/>
        <v>0.42223472857142857</v>
      </c>
      <c r="AC514" s="58">
        <f>IFERROR(MaestraLP3[[#This Row],[PRECIO]]*MaestraLP3[[#This Row],[%MG UMV]],0)</f>
        <v>591128.62</v>
      </c>
      <c r="AD514" s="59">
        <v>2.5</v>
      </c>
      <c r="AE514" s="54">
        <f>IFERROR(MaestraLP3[[#This Row],[MARGEN UNITARIO]]/MaestraLP3[[#This Row],[Peso Neto UMV (KG)]],0)</f>
        <v>236451.448</v>
      </c>
      <c r="AF514" s="38" t="s">
        <v>49</v>
      </c>
      <c r="AG514" s="38">
        <v>1</v>
      </c>
      <c r="AH514" s="56">
        <v>0</v>
      </c>
      <c r="AI514" s="56">
        <v>0</v>
      </c>
      <c r="AJ514" s="38"/>
      <c r="AK514" s="38" t="s">
        <v>49</v>
      </c>
    </row>
    <row r="515" spans="1:37" x14ac:dyDescent="0.35">
      <c r="A515" s="38" t="s">
        <v>525</v>
      </c>
      <c r="B515" s="38">
        <v>105201140</v>
      </c>
      <c r="C515" s="38" t="str">
        <f>+MaestraLP3[[#This Row],[CÓDIGO]]&amp;MaestraLP3[[#Headers],[-]]&amp;MaestraLP3[[#This Row],[UMV]]</f>
        <v>105201140-UN</v>
      </c>
      <c r="D515" s="45" t="str">
        <f>+MaestraLP3[[#This Row],[CÓDIGO]]&amp;MaestraLP3[[#Headers],[FS00]]</f>
        <v>105201140FS00</v>
      </c>
      <c r="E515" s="38" t="s">
        <v>38</v>
      </c>
      <c r="F515" s="38" t="s">
        <v>39</v>
      </c>
      <c r="G515" s="38" t="s">
        <v>220</v>
      </c>
      <c r="H515" s="38" t="s">
        <v>238</v>
      </c>
      <c r="I515" s="38" t="s">
        <v>731</v>
      </c>
      <c r="J515" s="44" t="s">
        <v>44</v>
      </c>
      <c r="K515" s="45" t="s">
        <v>44</v>
      </c>
      <c r="L515" s="38"/>
      <c r="M515" s="38" t="str">
        <f>VLOOKUP(MaestraLP3[[#This Row],[UMV]],VALIDACIONES!J:L,3,0)</f>
        <v>Unidad</v>
      </c>
      <c r="N515" s="38" t="s">
        <v>45</v>
      </c>
      <c r="O515" s="38" t="s">
        <v>46</v>
      </c>
      <c r="P515" s="54">
        <v>289206</v>
      </c>
      <c r="Q515" s="38" t="s">
        <v>47</v>
      </c>
      <c r="R515" s="55">
        <v>420000</v>
      </c>
      <c r="S515" s="56">
        <f>IFERROR((MaestraLP3[[#This Row],[COSTO ]]/MaestraLP3[[#This Row],[COSTO OCT]]-1),0)</f>
        <v>0</v>
      </c>
      <c r="T515" s="55" t="s">
        <v>74</v>
      </c>
      <c r="U515" s="55"/>
      <c r="V515" s="54">
        <f>+VLOOKUP(MaestraLP3[[#This Row],[-]],'[1]BD MES'!$A:$N,14,0)</f>
        <v>289206</v>
      </c>
      <c r="W515" s="54">
        <v>289206</v>
      </c>
      <c r="X515" s="56">
        <f>+(MaestraLP3[[#This Row],[COSTO ]]-MaestraLP3[[#This Row],[COSTO OCT AL 27-10]])/MaestraLP3[[#This Row],[COSTO OCT AL 27-10]]</f>
        <v>0</v>
      </c>
      <c r="Y515" s="57" t="str">
        <f>++IF(Q515="HASTA AGOTAR STOCK","HASTA AGOTAR STOCK",IF(MaestraLP3[[#This Row],[PRECIO OCT]]=0,"NO PARA LP",IF(MaestraLP3[[#This Row],[PRECIO OCT]]=0,"INCORPORACIÓN",IF(AA515=0,"MANTIENE",IF(AA515&lt;0,"BAJA",IF(AA515&gt;0,"ALZA",""))))))</f>
        <v>ALZA</v>
      </c>
      <c r="Z515" s="54">
        <v>500000</v>
      </c>
      <c r="AA515" s="40">
        <f>IF(Z515=0,"INDICAR PRECIO VTA",Z515-MaestraLP3[[#This Row],[PRECIO OCT]])</f>
        <v>80000</v>
      </c>
      <c r="AB515" s="56">
        <f t="shared" ref="AB515:AB578" si="8">+IFERROR((Z515-W515)/Z515,"-")</f>
        <v>0.42158800000000002</v>
      </c>
      <c r="AC515" s="58">
        <f>IFERROR(MaestraLP3[[#This Row],[PRECIO]]*MaestraLP3[[#This Row],[%MG UMV]],0)</f>
        <v>210794</v>
      </c>
      <c r="AD515" s="59">
        <v>40</v>
      </c>
      <c r="AE515" s="54">
        <f>IFERROR(MaestraLP3[[#This Row],[MARGEN UNITARIO]]/MaestraLP3[[#This Row],[Peso Neto UMV (KG)]],0)</f>
        <v>5269.85</v>
      </c>
      <c r="AF515" s="38" t="s">
        <v>49</v>
      </c>
      <c r="AG515" s="38">
        <v>1</v>
      </c>
      <c r="AH515" s="56">
        <v>0</v>
      </c>
      <c r="AI515" s="56">
        <v>0</v>
      </c>
      <c r="AJ515" s="38"/>
      <c r="AK515" s="38" t="s">
        <v>49</v>
      </c>
    </row>
    <row r="516" spans="1:37" x14ac:dyDescent="0.35">
      <c r="A516" s="96" t="s">
        <v>525</v>
      </c>
      <c r="B516" s="38">
        <v>104523560</v>
      </c>
      <c r="C516" s="38" t="str">
        <f>+MaestraLP3[[#This Row],[CÓDIGO]]&amp;MaestraLP3[[#Headers],[-]]&amp;MaestraLP3[[#This Row],[UMV]]</f>
        <v>104523560-UN</v>
      </c>
      <c r="D516" s="45" t="str">
        <f>+MaestraLP3[[#This Row],[CÓDIGO]]&amp;MaestraLP3[[#Headers],[FS00]]</f>
        <v>104523560FS00</v>
      </c>
      <c r="E516" s="38" t="s">
        <v>38</v>
      </c>
      <c r="F516" s="38" t="s">
        <v>39</v>
      </c>
      <c r="G516" s="38" t="s">
        <v>220</v>
      </c>
      <c r="H516" s="38" t="s">
        <v>732</v>
      </c>
      <c r="I516" s="38" t="s">
        <v>733</v>
      </c>
      <c r="J516" s="44" t="s">
        <v>44</v>
      </c>
      <c r="K516" s="45" t="s">
        <v>44</v>
      </c>
      <c r="L516" s="38"/>
      <c r="M516" s="38" t="str">
        <f>VLOOKUP(MaestraLP3[[#This Row],[UMV]],VALIDACIONES!J:L,3,0)</f>
        <v>Unidad</v>
      </c>
      <c r="N516" s="38" t="s">
        <v>45</v>
      </c>
      <c r="O516" s="38" t="s">
        <v>72</v>
      </c>
      <c r="P516" s="54"/>
      <c r="Q516" s="38"/>
      <c r="R516" s="55"/>
      <c r="S516" s="56">
        <f>IFERROR((MaestraLP3[[#This Row],[COSTO ]]/MaestraLP3[[#This Row],[COSTO OCT]]-1),0)</f>
        <v>0</v>
      </c>
      <c r="T516" s="55" t="s">
        <v>74</v>
      </c>
      <c r="U516" s="55"/>
      <c r="V516" s="54">
        <f>+VLOOKUP(MaestraLP3[[#This Row],[-]],'[1]BD MES'!$A:$N,14,0)</f>
        <v>16125</v>
      </c>
      <c r="W516" s="54">
        <v>16125</v>
      </c>
      <c r="X516" s="56">
        <f>+(MaestraLP3[[#This Row],[COSTO ]]-MaestraLP3[[#This Row],[COSTO OCT AL 27-10]])/MaestraLP3[[#This Row],[COSTO OCT AL 27-10]]</f>
        <v>0</v>
      </c>
      <c r="Y516" s="57" t="str">
        <f>++IF(Q516="HASTA AGOTAR STOCK","HASTA AGOTAR STOCK",IF(MaestraLP3[[#This Row],[PRECIO OCT]]=0,"NO PARA LP",IF(MaestraLP3[[#This Row],[PRECIO OCT]]=0,"INCORPORACIÓN",IF(AA516=0,"MANTIENE",IF(AA516&lt;0,"BAJA",IF(AA516&gt;0,"ALZA",""))))))</f>
        <v>NO PARA LP</v>
      </c>
      <c r="Z516" s="54">
        <v>0</v>
      </c>
      <c r="AA516" s="40" t="str">
        <f>IF(Z516=0,"INDICAR PRECIO VTA",Z516-MaestraLP3[[#This Row],[PRECIO OCT]])</f>
        <v>INDICAR PRECIO VTA</v>
      </c>
      <c r="AB516" s="56" t="str">
        <f t="shared" si="8"/>
        <v>-</v>
      </c>
      <c r="AC516" s="58">
        <f>IFERROR(MaestraLP3[[#This Row],[PRECIO]]*MaestraLP3[[#This Row],[%MG UMV]],0)</f>
        <v>0</v>
      </c>
      <c r="AD516" s="59">
        <v>0.4</v>
      </c>
      <c r="AE516" s="54">
        <f>IFERROR(MaestraLP3[[#This Row],[MARGEN UNITARIO]]/MaestraLP3[[#This Row],[Peso Neto UMV (KG)]],0)</f>
        <v>0</v>
      </c>
      <c r="AF516" s="38" t="s">
        <v>49</v>
      </c>
      <c r="AG516" s="38">
        <v>1</v>
      </c>
      <c r="AH516" s="56">
        <v>0</v>
      </c>
      <c r="AI516" s="56">
        <v>0</v>
      </c>
      <c r="AJ516" s="38"/>
      <c r="AK516" s="38" t="s">
        <v>49</v>
      </c>
    </row>
    <row r="517" spans="1:37" x14ac:dyDescent="0.35">
      <c r="A517" s="96" t="s">
        <v>525</v>
      </c>
      <c r="B517" s="38">
        <v>104544880</v>
      </c>
      <c r="C517" s="38" t="str">
        <f>+MaestraLP3[[#This Row],[CÓDIGO]]&amp;MaestraLP3[[#Headers],[-]]&amp;MaestraLP3[[#This Row],[UMV]]</f>
        <v>104544880-UN</v>
      </c>
      <c r="D517" s="45" t="str">
        <f>+MaestraLP3[[#This Row],[CÓDIGO]]&amp;MaestraLP3[[#Headers],[FS00]]</f>
        <v>104544880FS00</v>
      </c>
      <c r="E517" s="38" t="s">
        <v>38</v>
      </c>
      <c r="F517" s="38" t="s">
        <v>39</v>
      </c>
      <c r="G517" s="38" t="s">
        <v>220</v>
      </c>
      <c r="H517" s="38" t="s">
        <v>732</v>
      </c>
      <c r="I517" s="38" t="s">
        <v>734</v>
      </c>
      <c r="J517" s="44" t="s">
        <v>44</v>
      </c>
      <c r="K517" s="45" t="s">
        <v>44</v>
      </c>
      <c r="L517" s="38"/>
      <c r="M517" s="38" t="str">
        <f>VLOOKUP(MaestraLP3[[#This Row],[UMV]],VALIDACIONES!J:L,3,0)</f>
        <v>Unidad</v>
      </c>
      <c r="N517" s="38" t="s">
        <v>45</v>
      </c>
      <c r="O517" s="38" t="s">
        <v>46</v>
      </c>
      <c r="P517" s="54"/>
      <c r="Q517" s="38"/>
      <c r="R517" s="55"/>
      <c r="S517" s="56">
        <f>IFERROR((MaestraLP3[[#This Row],[COSTO ]]/MaestraLP3[[#This Row],[COSTO OCT]]-1),0)</f>
        <v>0</v>
      </c>
      <c r="T517" s="55" t="s">
        <v>74</v>
      </c>
      <c r="U517" s="55"/>
      <c r="V517" s="54">
        <f>+VLOOKUP(MaestraLP3[[#This Row],[-]],'[1]BD MES'!$A:$N,14,0)</f>
        <v>6684</v>
      </c>
      <c r="W517" s="54">
        <v>10526</v>
      </c>
      <c r="X517" s="56">
        <f>+(MaestraLP3[[#This Row],[COSTO ]]-MaestraLP3[[#This Row],[COSTO OCT AL 27-10]])/MaestraLP3[[#This Row],[COSTO OCT AL 27-10]]</f>
        <v>0.57480550568521849</v>
      </c>
      <c r="Y517" s="57" t="str">
        <f>++IF(Q517="HASTA AGOTAR STOCK","HASTA AGOTAR STOCK",IF(MaestraLP3[[#This Row],[PRECIO OCT]]=0,"NO PARA LP",IF(MaestraLP3[[#This Row],[PRECIO OCT]]=0,"INCORPORACIÓN",IF(AA517=0,"MANTIENE",IF(AA517&lt;0,"BAJA",IF(AA517&gt;0,"ALZA",""))))))</f>
        <v>NO PARA LP</v>
      </c>
      <c r="Z517" s="54">
        <v>0</v>
      </c>
      <c r="AA517" s="40" t="str">
        <f>IF(Z517=0,"INDICAR PRECIO VTA",Z517-MaestraLP3[[#This Row],[PRECIO OCT]])</f>
        <v>INDICAR PRECIO VTA</v>
      </c>
      <c r="AB517" s="56" t="str">
        <f t="shared" si="8"/>
        <v>-</v>
      </c>
      <c r="AC517" s="58">
        <f>IFERROR(MaestraLP3[[#This Row],[PRECIO]]*MaestraLP3[[#This Row],[%MG UMV]],0)</f>
        <v>0</v>
      </c>
      <c r="AD517" s="59">
        <v>0.1</v>
      </c>
      <c r="AE517" s="54">
        <f>IFERROR(MaestraLP3[[#This Row],[MARGEN UNITARIO]]/MaestraLP3[[#This Row],[Peso Neto UMV (KG)]],0)</f>
        <v>0</v>
      </c>
      <c r="AF517" s="38" t="s">
        <v>49</v>
      </c>
      <c r="AG517" s="38">
        <v>1</v>
      </c>
      <c r="AH517" s="56">
        <v>0</v>
      </c>
      <c r="AI517" s="56">
        <v>0</v>
      </c>
      <c r="AJ517" s="38"/>
      <c r="AK517" s="38" t="s">
        <v>49</v>
      </c>
    </row>
    <row r="518" spans="1:37" x14ac:dyDescent="0.35">
      <c r="A518" s="96" t="s">
        <v>525</v>
      </c>
      <c r="B518" s="38">
        <v>104516230</v>
      </c>
      <c r="C518" s="38" t="str">
        <f>+MaestraLP3[[#This Row],[CÓDIGO]]&amp;MaestraLP3[[#Headers],[-]]&amp;MaestraLP3[[#This Row],[UMV]]</f>
        <v>104516230-C01</v>
      </c>
      <c r="D518" s="45" t="str">
        <f>+MaestraLP3[[#This Row],[CÓDIGO]]&amp;MaestraLP3[[#Headers],[FS00]]</f>
        <v>104516230FS00</v>
      </c>
      <c r="E518" s="38" t="s">
        <v>38</v>
      </c>
      <c r="F518" s="38" t="s">
        <v>39</v>
      </c>
      <c r="G518" s="38" t="s">
        <v>220</v>
      </c>
      <c r="H518" s="38" t="s">
        <v>732</v>
      </c>
      <c r="I518" s="38" t="s">
        <v>735</v>
      </c>
      <c r="J518" s="44" t="s">
        <v>439</v>
      </c>
      <c r="K518" s="45" t="s">
        <v>439</v>
      </c>
      <c r="L518" s="38"/>
      <c r="M518" s="38" t="str">
        <f>VLOOKUP(MaestraLP3[[#This Row],[UMV]],VALIDACIONES!J:L,3,0)</f>
        <v>Caja 1 Unidad</v>
      </c>
      <c r="N518" s="38" t="s">
        <v>45</v>
      </c>
      <c r="O518" s="38" t="s">
        <v>72</v>
      </c>
      <c r="P518" s="54"/>
      <c r="Q518" s="38"/>
      <c r="R518" s="55"/>
      <c r="S518" s="56">
        <f>IFERROR((MaestraLP3[[#This Row],[COSTO ]]/MaestraLP3[[#This Row],[COSTO OCT]]-1),0)</f>
        <v>0</v>
      </c>
      <c r="T518" s="55" t="s">
        <v>74</v>
      </c>
      <c r="U518" s="55"/>
      <c r="V518" s="54">
        <f>+VLOOKUP(MaestraLP3[[#This Row],[-]],'[1]BD MES'!$A:$N,14,0)</f>
        <v>27635.040000000001</v>
      </c>
      <c r="W518" s="54">
        <v>27635.040000000001</v>
      </c>
      <c r="X518" s="56">
        <f>+(MaestraLP3[[#This Row],[COSTO ]]-MaestraLP3[[#This Row],[COSTO OCT AL 27-10]])/MaestraLP3[[#This Row],[COSTO OCT AL 27-10]]</f>
        <v>0</v>
      </c>
      <c r="Y518" s="57" t="str">
        <f>++IF(Q518="HASTA AGOTAR STOCK","HASTA AGOTAR STOCK",IF(MaestraLP3[[#This Row],[PRECIO OCT]]=0,"NO PARA LP",IF(MaestraLP3[[#This Row],[PRECIO OCT]]=0,"INCORPORACIÓN",IF(AA518=0,"MANTIENE",IF(AA518&lt;0,"BAJA",IF(AA518&gt;0,"ALZA",""))))))</f>
        <v>NO PARA LP</v>
      </c>
      <c r="Z518" s="54">
        <v>0</v>
      </c>
      <c r="AA518" s="40" t="str">
        <f>IF(Z518=0,"INDICAR PRECIO VTA",Z518-MaestraLP3[[#This Row],[PRECIO OCT]])</f>
        <v>INDICAR PRECIO VTA</v>
      </c>
      <c r="AB518" s="56" t="str">
        <f t="shared" si="8"/>
        <v>-</v>
      </c>
      <c r="AC518" s="58">
        <f>IFERROR(MaestraLP3[[#This Row],[PRECIO]]*MaestraLP3[[#This Row],[%MG UMV]],0)</f>
        <v>0</v>
      </c>
      <c r="AD518" s="59">
        <v>0.115</v>
      </c>
      <c r="AE518" s="54">
        <f>IFERROR(MaestraLP3[[#This Row],[MARGEN UNITARIO]]/MaestraLP3[[#This Row],[Peso Neto UMV (KG)]],0)</f>
        <v>0</v>
      </c>
      <c r="AF518" s="38" t="s">
        <v>49</v>
      </c>
      <c r="AG518" s="38">
        <v>1</v>
      </c>
      <c r="AH518" s="56">
        <v>0</v>
      </c>
      <c r="AI518" s="56">
        <v>0</v>
      </c>
      <c r="AJ518" s="38"/>
      <c r="AK518" s="38" t="s">
        <v>49</v>
      </c>
    </row>
    <row r="519" spans="1:37" x14ac:dyDescent="0.35">
      <c r="A519" s="38" t="s">
        <v>525</v>
      </c>
      <c r="B519" s="38">
        <v>104529460</v>
      </c>
      <c r="C519" s="38" t="str">
        <f>+MaestraLP3[[#This Row],[CÓDIGO]]&amp;MaestraLP3[[#Headers],[-]]&amp;MaestraLP3[[#This Row],[UMV]]</f>
        <v>104529460-Z10</v>
      </c>
      <c r="D519" s="45" t="str">
        <f>+MaestraLP3[[#This Row],[CÓDIGO]]&amp;MaestraLP3[[#Headers],[FS00]]</f>
        <v>104529460FS00</v>
      </c>
      <c r="E519" s="38" t="s">
        <v>66</v>
      </c>
      <c r="F519" s="38" t="s">
        <v>66</v>
      </c>
      <c r="G519" s="38" t="s">
        <v>67</v>
      </c>
      <c r="H519" s="38" t="s">
        <v>240</v>
      </c>
      <c r="I519" s="38" t="s">
        <v>736</v>
      </c>
      <c r="J519" s="44" t="s">
        <v>737</v>
      </c>
      <c r="K519" s="45" t="s">
        <v>44</v>
      </c>
      <c r="L519" s="38"/>
      <c r="M519" s="38" t="str">
        <f>VLOOKUP(MaestraLP3[[#This Row],[UMV]],VALIDACIONES!J:L,3,0)</f>
        <v>Caja 110 Unidades</v>
      </c>
      <c r="N519" s="38" t="s">
        <v>71</v>
      </c>
      <c r="O519" s="38" t="s">
        <v>72</v>
      </c>
      <c r="P519" s="54">
        <v>6820</v>
      </c>
      <c r="Q519" s="38" t="s">
        <v>47</v>
      </c>
      <c r="R519" s="54">
        <v>13000</v>
      </c>
      <c r="S519" s="56">
        <f>IFERROR((MaestraLP3[[#This Row],[COSTO ]]/MaestraLP3[[#This Row],[COSTO OCT]]-1),0)</f>
        <v>0</v>
      </c>
      <c r="T519" s="55" t="s">
        <v>48</v>
      </c>
      <c r="U519" s="55" t="s">
        <v>48</v>
      </c>
      <c r="V519" s="54">
        <f>+VLOOKUP(MaestraLP3[[#This Row],[-]],'[1]BD MES'!$A:$N,14,0)</f>
        <v>6930</v>
      </c>
      <c r="W519" s="54">
        <v>6820</v>
      </c>
      <c r="X519" s="56">
        <f>+(MaestraLP3[[#This Row],[COSTO ]]-MaestraLP3[[#This Row],[COSTO OCT AL 27-10]])/MaestraLP3[[#This Row],[COSTO OCT AL 27-10]]</f>
        <v>-1.5873015873015872E-2</v>
      </c>
      <c r="Y519" s="57" t="str">
        <f>++IF(Q519="HASTA AGOTAR STOCK","HASTA AGOTAR STOCK",IF(MaestraLP3[[#This Row],[PRECIO OCT]]=0,"NO PARA LP",IF(MaestraLP3[[#This Row],[PRECIO OCT]]=0,"INCORPORACIÓN",IF(AA519=0,"MANTIENE",IF(AA519&lt;0,"BAJA",IF(AA519&gt;0,"ALZA",""))))))</f>
        <v>MANTIENE</v>
      </c>
      <c r="Z519" s="54">
        <v>13000</v>
      </c>
      <c r="AA519" s="40">
        <f>IF(Z519=0,"INDICAR PRECIO VTA",Z519-MaestraLP3[[#This Row],[PRECIO OCT]])</f>
        <v>0</v>
      </c>
      <c r="AB519" s="56">
        <f t="shared" si="8"/>
        <v>0.47538461538461541</v>
      </c>
      <c r="AC519" s="58">
        <f>IFERROR(MaestraLP3[[#This Row],[PRECIO]]*MaestraLP3[[#This Row],[%MG UMV]],0)</f>
        <v>6180</v>
      </c>
      <c r="AD519" s="59">
        <v>0.99</v>
      </c>
      <c r="AE519" s="54">
        <f>IFERROR(MaestraLP3[[#This Row],[MARGEN UNITARIO]]/MaestraLP3[[#This Row],[Peso Neto UMV (KG)]],0)</f>
        <v>6242.424242424242</v>
      </c>
      <c r="AF519" s="38" t="s">
        <v>49</v>
      </c>
      <c r="AG519" s="38">
        <v>1</v>
      </c>
      <c r="AH519" s="56">
        <v>0.08</v>
      </c>
      <c r="AI519" s="56">
        <v>0.1</v>
      </c>
      <c r="AJ519" s="38" t="s">
        <v>50</v>
      </c>
      <c r="AK519" s="38" t="s">
        <v>50</v>
      </c>
    </row>
    <row r="520" spans="1:37" x14ac:dyDescent="0.35">
      <c r="A520" s="38" t="s">
        <v>525</v>
      </c>
      <c r="B520" s="38">
        <v>105154330</v>
      </c>
      <c r="C520" s="38" t="str">
        <f>+MaestraLP3[[#This Row],[CÓDIGO]]&amp;MaestraLP3[[#Headers],[-]]&amp;MaestraLP3[[#This Row],[UMV]]</f>
        <v>105154330-C60</v>
      </c>
      <c r="D520" s="45" t="str">
        <f>+MaestraLP3[[#This Row],[CÓDIGO]]&amp;MaestraLP3[[#Headers],[FS00]]</f>
        <v>105154330FS00</v>
      </c>
      <c r="E520" s="38" t="s">
        <v>66</v>
      </c>
      <c r="F520" s="38" t="s">
        <v>66</v>
      </c>
      <c r="G520" s="38" t="s">
        <v>67</v>
      </c>
      <c r="H520" s="38" t="s">
        <v>240</v>
      </c>
      <c r="I520" s="38" t="s">
        <v>738</v>
      </c>
      <c r="J520" s="44" t="s">
        <v>81</v>
      </c>
      <c r="K520" s="45" t="s">
        <v>81</v>
      </c>
      <c r="L520" s="38"/>
      <c r="M520" s="38" t="str">
        <f>VLOOKUP(MaestraLP3[[#This Row],[UMV]],VALIDACIONES!J:L,3,0)</f>
        <v>Caja 60 Unidades</v>
      </c>
      <c r="N520" s="38" t="s">
        <v>71</v>
      </c>
      <c r="O520" s="38" t="s">
        <v>72</v>
      </c>
      <c r="P520" s="54">
        <v>21774.080000000002</v>
      </c>
      <c r="Q520" s="38" t="s">
        <v>47</v>
      </c>
      <c r="R520" s="54">
        <v>37000</v>
      </c>
      <c r="S520" s="56">
        <f>IFERROR((MaestraLP3[[#This Row],[COSTO ]]/MaestraLP3[[#This Row],[COSTO OCT]]-1),0)</f>
        <v>0</v>
      </c>
      <c r="T520" s="55" t="s">
        <v>48</v>
      </c>
      <c r="U520" s="55" t="s">
        <v>48</v>
      </c>
      <c r="V520" s="54">
        <f>+VLOOKUP(MaestraLP3[[#This Row],[-]],'[1]BD MES'!$A:$N,14,0)</f>
        <v>22894.83</v>
      </c>
      <c r="W520" s="54">
        <v>21774.080000000002</v>
      </c>
      <c r="X520" s="56">
        <f>+(MaestraLP3[[#This Row],[COSTO ]]-MaestraLP3[[#This Row],[COSTO OCT AL 27-10]])/MaestraLP3[[#This Row],[COSTO OCT AL 27-10]]</f>
        <v>-4.8952099666169167E-2</v>
      </c>
      <c r="Y520" s="57" t="str">
        <f>++IF(Q520="HASTA AGOTAR STOCK","HASTA AGOTAR STOCK",IF(MaestraLP3[[#This Row],[PRECIO OCT]]=0,"NO PARA LP",IF(MaestraLP3[[#This Row],[PRECIO OCT]]=0,"INCORPORACIÓN",IF(AA520=0,"MANTIENE",IF(AA520&lt;0,"BAJA",IF(AA520&gt;0,"ALZA",""))))))</f>
        <v>MANTIENE</v>
      </c>
      <c r="Z520" s="54">
        <v>37000</v>
      </c>
      <c r="AA520" s="40">
        <f>IF(Z520=0,"INDICAR PRECIO VTA",Z520-MaestraLP3[[#This Row],[PRECIO OCT]])</f>
        <v>0</v>
      </c>
      <c r="AB520" s="56">
        <f t="shared" si="8"/>
        <v>0.41151135135135131</v>
      </c>
      <c r="AC520" s="58">
        <f>IFERROR(MaestraLP3[[#This Row],[PRECIO]]*MaestraLP3[[#This Row],[%MG UMV]],0)</f>
        <v>15225.919999999998</v>
      </c>
      <c r="AD520" s="59">
        <v>3.6</v>
      </c>
      <c r="AE520" s="54">
        <f>IFERROR(MaestraLP3[[#This Row],[MARGEN UNITARIO]]/MaestraLP3[[#This Row],[Peso Neto UMV (KG)]],0)</f>
        <v>4229.4222222222215</v>
      </c>
      <c r="AF520" s="38" t="s">
        <v>49</v>
      </c>
      <c r="AG520" s="38">
        <v>1</v>
      </c>
      <c r="AH520" s="56">
        <v>0.08</v>
      </c>
      <c r="AI520" s="56">
        <v>0.1</v>
      </c>
      <c r="AJ520" s="38" t="s">
        <v>50</v>
      </c>
      <c r="AK520" s="38" t="s">
        <v>50</v>
      </c>
    </row>
    <row r="521" spans="1:37" x14ac:dyDescent="0.35">
      <c r="A521" s="38" t="s">
        <v>525</v>
      </c>
      <c r="B521" s="38">
        <v>104547420</v>
      </c>
      <c r="C521" s="38" t="str">
        <f>+MaestraLP3[[#This Row],[CÓDIGO]]&amp;MaestraLP3[[#Headers],[-]]&amp;MaestraLP3[[#This Row],[UMV]]</f>
        <v>104547420-C48</v>
      </c>
      <c r="D521" s="45" t="str">
        <f>+MaestraLP3[[#This Row],[CÓDIGO]]&amp;MaestraLP3[[#Headers],[FS00]]</f>
        <v>104547420FS00</v>
      </c>
      <c r="E521" s="38" t="s">
        <v>66</v>
      </c>
      <c r="F521" s="38" t="s">
        <v>66</v>
      </c>
      <c r="G521" s="38" t="s">
        <v>67</v>
      </c>
      <c r="H521" s="38" t="s">
        <v>240</v>
      </c>
      <c r="I521" s="38" t="s">
        <v>739</v>
      </c>
      <c r="J521" s="44" t="s">
        <v>242</v>
      </c>
      <c r="K521" s="45" t="s">
        <v>44</v>
      </c>
      <c r="L521" s="38"/>
      <c r="M521" s="38" t="str">
        <f>VLOOKUP(MaestraLP3[[#This Row],[UMV]],VALIDACIONES!J:L,3,0)</f>
        <v>Caja 48 Unidades</v>
      </c>
      <c r="N521" s="38" t="s">
        <v>71</v>
      </c>
      <c r="O521" s="38" t="s">
        <v>72</v>
      </c>
      <c r="P521" s="54">
        <v>21648</v>
      </c>
      <c r="Q521" s="38" t="s">
        <v>73</v>
      </c>
      <c r="R521" s="55">
        <v>0</v>
      </c>
      <c r="S521" s="56">
        <f>IFERROR((MaestraLP3[[#This Row],[COSTO ]]/MaestraLP3[[#This Row],[COSTO OCT]]-1),0)</f>
        <v>0</v>
      </c>
      <c r="T521" s="55" t="s">
        <v>172</v>
      </c>
      <c r="U521" s="55" t="s">
        <v>172</v>
      </c>
      <c r="V521" s="54">
        <f>+VLOOKUP(MaestraLP3[[#This Row],[-]],'[1]BD MES'!$A:$N,14,0)</f>
        <v>21888</v>
      </c>
      <c r="W521" s="54">
        <v>21648</v>
      </c>
      <c r="X521" s="56">
        <f>+(MaestraLP3[[#This Row],[COSTO ]]-MaestraLP3[[#This Row],[COSTO OCT AL 27-10]])/MaestraLP3[[#This Row],[COSTO OCT AL 27-10]]</f>
        <v>-1.0964912280701754E-2</v>
      </c>
      <c r="Y521" s="57" t="str">
        <f>++IF(Q521="HASTA AGOTAR STOCK","HASTA AGOTAR STOCK",IF(MaestraLP3[[#This Row],[PRECIO OCT]]=0,"NO PARA LP",IF(MaestraLP3[[#This Row],[PRECIO OCT]]=0,"INCORPORACIÓN",IF(AA521=0,"MANTIENE",IF(AA521&lt;0,"BAJA",IF(AA521&gt;0,"ALZA",""))))))</f>
        <v>NO PARA LP</v>
      </c>
      <c r="Z521" s="54">
        <v>30000</v>
      </c>
      <c r="AA521" s="40">
        <f>IF(Z521=0,"INDICAR PRECIO VTA",Z521-MaestraLP3[[#This Row],[PRECIO OCT]])</f>
        <v>30000</v>
      </c>
      <c r="AB521" s="56">
        <f t="shared" si="8"/>
        <v>0.27839999999999998</v>
      </c>
      <c r="AC521" s="58">
        <f>IFERROR(MaestraLP3[[#This Row],[PRECIO]]*MaestraLP3[[#This Row],[%MG UMV]],0)</f>
        <v>8352</v>
      </c>
      <c r="AD521" s="59">
        <v>2.88</v>
      </c>
      <c r="AE521" s="54">
        <f>IFERROR(MaestraLP3[[#This Row],[MARGEN UNITARIO]]/MaestraLP3[[#This Row],[Peso Neto UMV (KG)]],0)</f>
        <v>2900</v>
      </c>
      <c r="AF521" s="38" t="s">
        <v>49</v>
      </c>
      <c r="AG521" s="38">
        <v>1</v>
      </c>
      <c r="AH521" s="56">
        <v>0.08</v>
      </c>
      <c r="AI521" s="56">
        <v>0.1</v>
      </c>
      <c r="AJ521" s="38" t="s">
        <v>50</v>
      </c>
      <c r="AK521" s="38" t="s">
        <v>50</v>
      </c>
    </row>
    <row r="522" spans="1:37" x14ac:dyDescent="0.35">
      <c r="A522" s="38" t="s">
        <v>525</v>
      </c>
      <c r="B522" s="38">
        <v>104537580</v>
      </c>
      <c r="C522" s="38" t="str">
        <f>+MaestraLP3[[#This Row],[CÓDIGO]]&amp;MaestraLP3[[#Headers],[-]]&amp;MaestraLP3[[#This Row],[UMV]]</f>
        <v>104537580-C32</v>
      </c>
      <c r="D522" s="45" t="str">
        <f>+MaestraLP3[[#This Row],[CÓDIGO]]&amp;MaestraLP3[[#Headers],[FS00]]</f>
        <v>104537580FS00</v>
      </c>
      <c r="E522" s="38" t="s">
        <v>66</v>
      </c>
      <c r="F522" s="38" t="s">
        <v>66</v>
      </c>
      <c r="G522" s="38" t="s">
        <v>67</v>
      </c>
      <c r="H522" s="38" t="s">
        <v>240</v>
      </c>
      <c r="I522" s="38" t="s">
        <v>740</v>
      </c>
      <c r="J522" s="44" t="s">
        <v>741</v>
      </c>
      <c r="K522" s="45" t="s">
        <v>44</v>
      </c>
      <c r="L522" s="38"/>
      <c r="M522" s="38" t="str">
        <f>VLOOKUP(MaestraLP3[[#This Row],[UMV]],VALIDACIONES!J:L,3,0)</f>
        <v>Caja 32 Unidades</v>
      </c>
      <c r="N522" s="38" t="s">
        <v>71</v>
      </c>
      <c r="O522" s="38" t="s">
        <v>72</v>
      </c>
      <c r="P522" s="54">
        <v>19456</v>
      </c>
      <c r="Q522" s="38" t="s">
        <v>47</v>
      </c>
      <c r="R522" s="54">
        <v>23500</v>
      </c>
      <c r="S522" s="56">
        <f>IFERROR((MaestraLP3[[#This Row],[COSTO ]]/MaestraLP3[[#This Row],[COSTO OCT]]-1),0)</f>
        <v>0</v>
      </c>
      <c r="T522" s="55" t="s">
        <v>48</v>
      </c>
      <c r="U522" s="55" t="s">
        <v>48</v>
      </c>
      <c r="V522" s="54">
        <f>+VLOOKUP(MaestraLP3[[#This Row],[-]],'[1]BD MES'!$A:$N,14,0)</f>
        <v>19744</v>
      </c>
      <c r="W522" s="54">
        <v>19456</v>
      </c>
      <c r="X522" s="56">
        <f>+(MaestraLP3[[#This Row],[COSTO ]]-MaestraLP3[[#This Row],[COSTO OCT AL 27-10]])/MaestraLP3[[#This Row],[COSTO OCT AL 27-10]]</f>
        <v>-1.4586709886547812E-2</v>
      </c>
      <c r="Y522" s="57" t="str">
        <f>++IF(Q522="HASTA AGOTAR STOCK","HASTA AGOTAR STOCK",IF(MaestraLP3[[#This Row],[PRECIO OCT]]=0,"NO PARA LP",IF(MaestraLP3[[#This Row],[PRECIO OCT]]=0,"INCORPORACIÓN",IF(AA522=0,"MANTIENE",IF(AA522&lt;0,"BAJA",IF(AA522&gt;0,"ALZA",""))))))</f>
        <v>MANTIENE</v>
      </c>
      <c r="Z522" s="54">
        <v>23500</v>
      </c>
      <c r="AA522" s="40">
        <f>IF(Z522=0,"INDICAR PRECIO VTA",Z522-MaestraLP3[[#This Row],[PRECIO OCT]])</f>
        <v>0</v>
      </c>
      <c r="AB522" s="56">
        <f t="shared" si="8"/>
        <v>0.17208510638297872</v>
      </c>
      <c r="AC522" s="58">
        <f>IFERROR(MaestraLP3[[#This Row],[PRECIO]]*MaestraLP3[[#This Row],[%MG UMV]],0)</f>
        <v>4044</v>
      </c>
      <c r="AD522" s="59">
        <v>2.56</v>
      </c>
      <c r="AE522" s="54">
        <f>IFERROR(MaestraLP3[[#This Row],[MARGEN UNITARIO]]/MaestraLP3[[#This Row],[Peso Neto UMV (KG)]],0)</f>
        <v>1579.6875</v>
      </c>
      <c r="AF522" s="38" t="s">
        <v>49</v>
      </c>
      <c r="AG522" s="38">
        <v>1</v>
      </c>
      <c r="AH522" s="56">
        <v>9.9999999999999992E-2</v>
      </c>
      <c r="AI522" s="56">
        <v>0.12</v>
      </c>
      <c r="AJ522" s="38" t="s">
        <v>50</v>
      </c>
      <c r="AK522" s="38" t="s">
        <v>50</v>
      </c>
    </row>
    <row r="523" spans="1:37" x14ac:dyDescent="0.35">
      <c r="A523" s="38" t="s">
        <v>525</v>
      </c>
      <c r="B523" s="38">
        <v>104529530</v>
      </c>
      <c r="C523" s="38" t="str">
        <f>+MaestraLP3[[#This Row],[CÓDIGO]]&amp;MaestraLP3[[#Headers],[-]]&amp;MaestraLP3[[#This Row],[UMV]]</f>
        <v>104529530-C48</v>
      </c>
      <c r="D523" s="45" t="str">
        <f>+MaestraLP3[[#This Row],[CÓDIGO]]&amp;MaestraLP3[[#Headers],[FS00]]</f>
        <v>104529530FS00</v>
      </c>
      <c r="E523" s="38" t="s">
        <v>66</v>
      </c>
      <c r="F523" s="38" t="s">
        <v>66</v>
      </c>
      <c r="G523" s="38" t="s">
        <v>67</v>
      </c>
      <c r="H523" s="38" t="s">
        <v>240</v>
      </c>
      <c r="I523" s="38" t="s">
        <v>742</v>
      </c>
      <c r="J523" s="44" t="s">
        <v>242</v>
      </c>
      <c r="K523" s="45" t="s">
        <v>44</v>
      </c>
      <c r="L523" s="38"/>
      <c r="M523" s="38" t="str">
        <f>VLOOKUP(MaestraLP3[[#This Row],[UMV]],VALIDACIONES!J:L,3,0)</f>
        <v>Caja 48 Unidades</v>
      </c>
      <c r="N523" s="38" t="s">
        <v>71</v>
      </c>
      <c r="O523" s="38" t="s">
        <v>72</v>
      </c>
      <c r="P523" s="54">
        <v>16272</v>
      </c>
      <c r="Q523" s="38" t="s">
        <v>47</v>
      </c>
      <c r="R523" s="54">
        <v>29100</v>
      </c>
      <c r="S523" s="56">
        <f>IFERROR((MaestraLP3[[#This Row],[COSTO ]]/MaestraLP3[[#This Row],[COSTO OCT]]-1),0)</f>
        <v>0</v>
      </c>
      <c r="T523" s="55" t="s">
        <v>48</v>
      </c>
      <c r="U523" s="55" t="s">
        <v>48</v>
      </c>
      <c r="V523" s="54">
        <f>+VLOOKUP(MaestraLP3[[#This Row],[-]],'[1]BD MES'!$A:$N,14,0)</f>
        <v>16608</v>
      </c>
      <c r="W523" s="54">
        <v>16272</v>
      </c>
      <c r="X523" s="56">
        <f>+(MaestraLP3[[#This Row],[COSTO ]]-MaestraLP3[[#This Row],[COSTO OCT AL 27-10]])/MaestraLP3[[#This Row],[COSTO OCT AL 27-10]]</f>
        <v>-2.023121387283237E-2</v>
      </c>
      <c r="Y523" s="57" t="str">
        <f>++IF(Q523="HASTA AGOTAR STOCK","HASTA AGOTAR STOCK",IF(MaestraLP3[[#This Row],[PRECIO OCT]]=0,"NO PARA LP",IF(MaestraLP3[[#This Row],[PRECIO OCT]]=0,"INCORPORACIÓN",IF(AA523=0,"MANTIENE",IF(AA523&lt;0,"BAJA",IF(AA523&gt;0,"ALZA",""))))))</f>
        <v>MANTIENE</v>
      </c>
      <c r="Z523" s="54">
        <v>29100</v>
      </c>
      <c r="AA523" s="40">
        <f>IF(Z523=0,"INDICAR PRECIO VTA",Z523-MaestraLP3[[#This Row],[PRECIO OCT]])</f>
        <v>0</v>
      </c>
      <c r="AB523" s="56">
        <f t="shared" si="8"/>
        <v>0.44082474226804125</v>
      </c>
      <c r="AC523" s="58">
        <f>IFERROR(MaestraLP3[[#This Row],[PRECIO]]*MaestraLP3[[#This Row],[%MG UMV]],0)</f>
        <v>12828</v>
      </c>
      <c r="AD523" s="59">
        <v>3.36</v>
      </c>
      <c r="AE523" s="54">
        <f>IFERROR(MaestraLP3[[#This Row],[MARGEN UNITARIO]]/MaestraLP3[[#This Row],[Peso Neto UMV (KG)]],0)</f>
        <v>3817.8571428571431</v>
      </c>
      <c r="AF523" s="38" t="s">
        <v>49</v>
      </c>
      <c r="AG523" s="38">
        <v>1</v>
      </c>
      <c r="AH523" s="56">
        <v>0.08</v>
      </c>
      <c r="AI523" s="56">
        <v>0.1</v>
      </c>
      <c r="AJ523" s="38" t="s">
        <v>50</v>
      </c>
      <c r="AK523" s="38" t="s">
        <v>50</v>
      </c>
    </row>
    <row r="524" spans="1:37" x14ac:dyDescent="0.35">
      <c r="A524" s="38" t="s">
        <v>525</v>
      </c>
      <c r="B524" s="38">
        <v>104537590</v>
      </c>
      <c r="C524" s="38" t="str">
        <f>+MaestraLP3[[#This Row],[CÓDIGO]]&amp;MaestraLP3[[#Headers],[-]]&amp;MaestraLP3[[#This Row],[UMV]]</f>
        <v>104537590-C32</v>
      </c>
      <c r="D524" s="45" t="str">
        <f>+MaestraLP3[[#This Row],[CÓDIGO]]&amp;MaestraLP3[[#Headers],[FS00]]</f>
        <v>104537590FS00</v>
      </c>
      <c r="E524" s="38" t="s">
        <v>66</v>
      </c>
      <c r="F524" s="38" t="s">
        <v>66</v>
      </c>
      <c r="G524" s="38" t="s">
        <v>67</v>
      </c>
      <c r="H524" s="38" t="s">
        <v>240</v>
      </c>
      <c r="I524" s="38" t="s">
        <v>743</v>
      </c>
      <c r="J524" s="44" t="s">
        <v>741</v>
      </c>
      <c r="K524" s="45" t="s">
        <v>44</v>
      </c>
      <c r="L524" s="38"/>
      <c r="M524" s="38" t="str">
        <f>VLOOKUP(MaestraLP3[[#This Row],[UMV]],VALIDACIONES!J:L,3,0)</f>
        <v>Caja 32 Unidades</v>
      </c>
      <c r="N524" s="38" t="s">
        <v>71</v>
      </c>
      <c r="O524" s="38" t="s">
        <v>72</v>
      </c>
      <c r="P524" s="54">
        <v>20096</v>
      </c>
      <c r="Q524" s="38" t="s">
        <v>47</v>
      </c>
      <c r="R524" s="54">
        <v>23500</v>
      </c>
      <c r="S524" s="56">
        <f>IFERROR((MaestraLP3[[#This Row],[COSTO ]]/MaestraLP3[[#This Row],[COSTO OCT]]-1),0)</f>
        <v>0</v>
      </c>
      <c r="T524" s="55" t="s">
        <v>48</v>
      </c>
      <c r="U524" s="55" t="s">
        <v>48</v>
      </c>
      <c r="V524" s="54">
        <f>+VLOOKUP(MaestraLP3[[#This Row],[-]],'[1]BD MES'!$A:$N,14,0)</f>
        <v>21088</v>
      </c>
      <c r="W524" s="54">
        <v>20096</v>
      </c>
      <c r="X524" s="56">
        <f>+(MaestraLP3[[#This Row],[COSTO ]]-MaestraLP3[[#This Row],[COSTO OCT AL 27-10]])/MaestraLP3[[#This Row],[COSTO OCT AL 27-10]]</f>
        <v>-4.7040971168437029E-2</v>
      </c>
      <c r="Y524" s="57" t="str">
        <f>++IF(Q524="HASTA AGOTAR STOCK","HASTA AGOTAR STOCK",IF(MaestraLP3[[#This Row],[PRECIO OCT]]=0,"NO PARA LP",IF(MaestraLP3[[#This Row],[PRECIO OCT]]=0,"INCORPORACIÓN",IF(AA524=0,"MANTIENE",IF(AA524&lt;0,"BAJA",IF(AA524&gt;0,"ALZA",""))))))</f>
        <v>MANTIENE</v>
      </c>
      <c r="Z524" s="54">
        <v>23500</v>
      </c>
      <c r="AA524" s="40">
        <f>IF(Z524=0,"INDICAR PRECIO VTA",Z524-MaestraLP3[[#This Row],[PRECIO OCT]])</f>
        <v>0</v>
      </c>
      <c r="AB524" s="56">
        <f t="shared" si="8"/>
        <v>0.14485106382978724</v>
      </c>
      <c r="AC524" s="58">
        <f>IFERROR(MaestraLP3[[#This Row],[PRECIO]]*MaestraLP3[[#This Row],[%MG UMV]],0)</f>
        <v>3404</v>
      </c>
      <c r="AD524" s="59">
        <v>2.56</v>
      </c>
      <c r="AE524" s="54">
        <f>IFERROR(MaestraLP3[[#This Row],[MARGEN UNITARIO]]/MaestraLP3[[#This Row],[Peso Neto UMV (KG)]],0)</f>
        <v>1329.6875</v>
      </c>
      <c r="AF524" s="38" t="s">
        <v>49</v>
      </c>
      <c r="AG524" s="38">
        <v>1</v>
      </c>
      <c r="AH524" s="56">
        <v>0.05</v>
      </c>
      <c r="AI524" s="56">
        <v>0.08</v>
      </c>
      <c r="AJ524" s="38" t="s">
        <v>50</v>
      </c>
      <c r="AK524" s="38" t="s">
        <v>50</v>
      </c>
    </row>
    <row r="525" spans="1:37" x14ac:dyDescent="0.35">
      <c r="A525" s="38" t="s">
        <v>525</v>
      </c>
      <c r="B525" s="38">
        <v>104537600</v>
      </c>
      <c r="C525" s="38" t="str">
        <f>+MaestraLP3[[#This Row],[CÓDIGO]]&amp;MaestraLP3[[#Headers],[-]]&amp;MaestraLP3[[#This Row],[UMV]]</f>
        <v>104537600-C32</v>
      </c>
      <c r="D525" s="45" t="str">
        <f>+MaestraLP3[[#This Row],[CÓDIGO]]&amp;MaestraLP3[[#Headers],[FS00]]</f>
        <v>104537600FS00</v>
      </c>
      <c r="E525" s="38" t="s">
        <v>66</v>
      </c>
      <c r="F525" s="38" t="s">
        <v>66</v>
      </c>
      <c r="G525" s="38" t="s">
        <v>67</v>
      </c>
      <c r="H525" s="38" t="s">
        <v>240</v>
      </c>
      <c r="I525" s="38" t="s">
        <v>744</v>
      </c>
      <c r="J525" s="44" t="s">
        <v>741</v>
      </c>
      <c r="K525" s="45" t="s">
        <v>44</v>
      </c>
      <c r="L525" s="38"/>
      <c r="M525" s="38" t="str">
        <f>VLOOKUP(MaestraLP3[[#This Row],[UMV]],VALIDACIONES!J:L,3,0)</f>
        <v>Caja 32 Unidades</v>
      </c>
      <c r="N525" s="38" t="s">
        <v>71</v>
      </c>
      <c r="O525" s="38" t="s">
        <v>72</v>
      </c>
      <c r="P525" s="54">
        <v>21664</v>
      </c>
      <c r="Q525" s="38" t="s">
        <v>47</v>
      </c>
      <c r="R525" s="54">
        <v>24500</v>
      </c>
      <c r="S525" s="56">
        <f>IFERROR((MaestraLP3[[#This Row],[COSTO ]]/MaestraLP3[[#This Row],[COSTO OCT]]-1),0)</f>
        <v>0</v>
      </c>
      <c r="T525" s="55" t="s">
        <v>48</v>
      </c>
      <c r="U525" s="55" t="s">
        <v>48</v>
      </c>
      <c r="V525" s="54">
        <f>+VLOOKUP(MaestraLP3[[#This Row],[-]],'[1]BD MES'!$A:$N,14,0)</f>
        <v>22240</v>
      </c>
      <c r="W525" s="54">
        <v>21664</v>
      </c>
      <c r="X525" s="56">
        <f>+(MaestraLP3[[#This Row],[COSTO ]]-MaestraLP3[[#This Row],[COSTO OCT AL 27-10]])/MaestraLP3[[#This Row],[COSTO OCT AL 27-10]]</f>
        <v>-2.5899280575539568E-2</v>
      </c>
      <c r="Y525" s="57" t="str">
        <f>++IF(Q525="HASTA AGOTAR STOCK","HASTA AGOTAR STOCK",IF(MaestraLP3[[#This Row],[PRECIO OCT]]=0,"NO PARA LP",IF(MaestraLP3[[#This Row],[PRECIO OCT]]=0,"INCORPORACIÓN",IF(AA525=0,"MANTIENE",IF(AA525&lt;0,"BAJA",IF(AA525&gt;0,"ALZA",""))))))</f>
        <v>BAJA</v>
      </c>
      <c r="Z525" s="54">
        <v>17000</v>
      </c>
      <c r="AA525" s="40">
        <f>IF(Z525=0,"INDICAR PRECIO VTA",Z525-MaestraLP3[[#This Row],[PRECIO OCT]])</f>
        <v>-7500</v>
      </c>
      <c r="AB525" s="56">
        <f t="shared" si="8"/>
        <v>-0.27435294117647058</v>
      </c>
      <c r="AC525" s="58">
        <f>IFERROR(MaestraLP3[[#This Row],[PRECIO]]*MaestraLP3[[#This Row],[%MG UMV]],0)</f>
        <v>-4664</v>
      </c>
      <c r="AD525" s="59">
        <v>2.56</v>
      </c>
      <c r="AE525" s="54">
        <f>IFERROR(MaestraLP3[[#This Row],[MARGEN UNITARIO]]/MaestraLP3[[#This Row],[Peso Neto UMV (KG)]],0)</f>
        <v>-1821.875</v>
      </c>
      <c r="AF525" s="38" t="s">
        <v>49</v>
      </c>
      <c r="AG525" s="38">
        <v>1</v>
      </c>
      <c r="AH525" s="56">
        <v>0.05</v>
      </c>
      <c r="AI525" s="56">
        <v>7.0000000000000007E-2</v>
      </c>
      <c r="AJ525" s="38" t="s">
        <v>50</v>
      </c>
      <c r="AK525" s="38" t="s">
        <v>50</v>
      </c>
    </row>
    <row r="526" spans="1:37" x14ac:dyDescent="0.35">
      <c r="A526" s="38" t="s">
        <v>525</v>
      </c>
      <c r="B526" s="38">
        <v>105154020</v>
      </c>
      <c r="C526" s="38" t="str">
        <f>+MaestraLP3[[#This Row],[CÓDIGO]]&amp;MaestraLP3[[#Headers],[-]]&amp;MaestraLP3[[#This Row],[UMV]]</f>
        <v>105154020-C48</v>
      </c>
      <c r="D526" s="45" t="str">
        <f>+MaestraLP3[[#This Row],[CÓDIGO]]&amp;MaestraLP3[[#Headers],[FS00]]</f>
        <v>105154020FS00</v>
      </c>
      <c r="E526" s="38" t="s">
        <v>66</v>
      </c>
      <c r="F526" s="38" t="s">
        <v>66</v>
      </c>
      <c r="G526" s="38" t="s">
        <v>67</v>
      </c>
      <c r="H526" s="38" t="s">
        <v>240</v>
      </c>
      <c r="I526" s="38" t="s">
        <v>745</v>
      </c>
      <c r="J526" s="44" t="s">
        <v>242</v>
      </c>
      <c r="K526" s="45" t="s">
        <v>242</v>
      </c>
      <c r="L526" s="38"/>
      <c r="M526" s="38" t="str">
        <f>VLOOKUP(MaestraLP3[[#This Row],[UMV]],VALIDACIONES!J:L,3,0)</f>
        <v>Caja 48 Unidades</v>
      </c>
      <c r="N526" s="38" t="s">
        <v>71</v>
      </c>
      <c r="O526" s="38" t="s">
        <v>72</v>
      </c>
      <c r="P526" s="54">
        <v>9232.08</v>
      </c>
      <c r="Q526" s="38" t="s">
        <v>47</v>
      </c>
      <c r="R526" s="54">
        <v>16600</v>
      </c>
      <c r="S526" s="56">
        <f>IFERROR((MaestraLP3[[#This Row],[COSTO ]]/MaestraLP3[[#This Row],[COSTO OCT]]-1),0)</f>
        <v>0</v>
      </c>
      <c r="T526" s="55" t="s">
        <v>48</v>
      </c>
      <c r="U526" s="55" t="s">
        <v>48</v>
      </c>
      <c r="V526" s="54">
        <f>+VLOOKUP(MaestraLP3[[#This Row],[-]],'[1]BD MES'!$A:$N,14,0)</f>
        <v>9383.81</v>
      </c>
      <c r="W526" s="54">
        <v>9232.08</v>
      </c>
      <c r="X526" s="56">
        <f>+(MaestraLP3[[#This Row],[COSTO ]]-MaestraLP3[[#This Row],[COSTO OCT AL 27-10]])/MaestraLP3[[#This Row],[COSTO OCT AL 27-10]]</f>
        <v>-1.6169338466997901E-2</v>
      </c>
      <c r="Y526" s="57" t="str">
        <f>++IF(Q526="HASTA AGOTAR STOCK","HASTA AGOTAR STOCK",IF(MaestraLP3[[#This Row],[PRECIO OCT]]=0,"NO PARA LP",IF(MaestraLP3[[#This Row],[PRECIO OCT]]=0,"INCORPORACIÓN",IF(AA526=0,"MANTIENE",IF(AA526&lt;0,"BAJA",IF(AA526&gt;0,"ALZA",""))))))</f>
        <v>MANTIENE</v>
      </c>
      <c r="Z526" s="54">
        <v>16600</v>
      </c>
      <c r="AA526" s="40">
        <f>IF(Z526=0,"INDICAR PRECIO VTA",Z526-MaestraLP3[[#This Row],[PRECIO OCT]])</f>
        <v>0</v>
      </c>
      <c r="AB526" s="56">
        <f t="shared" si="8"/>
        <v>0.44385060240963858</v>
      </c>
      <c r="AC526" s="58">
        <f>IFERROR(MaestraLP3[[#This Row],[PRECIO]]*MaestraLP3[[#This Row],[%MG UMV]],0)</f>
        <v>7367.92</v>
      </c>
      <c r="AD526" s="59">
        <v>2.3519999999999999</v>
      </c>
      <c r="AE526" s="54">
        <f>IFERROR(MaestraLP3[[#This Row],[MARGEN UNITARIO]]/MaestraLP3[[#This Row],[Peso Neto UMV (KG)]],0)</f>
        <v>3132.6190476190477</v>
      </c>
      <c r="AF526" s="38" t="s">
        <v>49</v>
      </c>
      <c r="AG526" s="38">
        <v>1</v>
      </c>
      <c r="AH526" s="56">
        <v>0.08</v>
      </c>
      <c r="AI526" s="56">
        <v>0.1</v>
      </c>
      <c r="AJ526" s="38" t="s">
        <v>50</v>
      </c>
      <c r="AK526" s="38" t="s">
        <v>50</v>
      </c>
    </row>
    <row r="527" spans="1:37" x14ac:dyDescent="0.35">
      <c r="A527" s="38" t="s">
        <v>525</v>
      </c>
      <c r="B527" s="38">
        <v>104543930</v>
      </c>
      <c r="C527" s="38" t="str">
        <f>+MaestraLP3[[#This Row],[CÓDIGO]]&amp;MaestraLP3[[#Headers],[-]]&amp;MaestraLP3[[#This Row],[UMV]]</f>
        <v>104543930-C48</v>
      </c>
      <c r="D527" s="45" t="str">
        <f>+MaestraLP3[[#This Row],[CÓDIGO]]&amp;MaestraLP3[[#Headers],[FS00]]</f>
        <v>104543930FS00</v>
      </c>
      <c r="E527" s="38" t="s">
        <v>66</v>
      </c>
      <c r="F527" s="38" t="s">
        <v>66</v>
      </c>
      <c r="G527" s="38" t="s">
        <v>67</v>
      </c>
      <c r="H527" s="38" t="s">
        <v>240</v>
      </c>
      <c r="I527" s="38" t="s">
        <v>746</v>
      </c>
      <c r="J527" s="44" t="s">
        <v>242</v>
      </c>
      <c r="K527" s="45" t="s">
        <v>44</v>
      </c>
      <c r="L527" s="38"/>
      <c r="M527" s="38" t="str">
        <f>VLOOKUP(MaestraLP3[[#This Row],[UMV]],VALIDACIONES!J:L,3,0)</f>
        <v>Caja 48 Unidades</v>
      </c>
      <c r="N527" s="38" t="s">
        <v>71</v>
      </c>
      <c r="O527" s="38" t="s">
        <v>72</v>
      </c>
      <c r="P527" s="54">
        <v>12096</v>
      </c>
      <c r="Q527" s="38" t="s">
        <v>47</v>
      </c>
      <c r="R527" s="54">
        <v>19000</v>
      </c>
      <c r="S527" s="56">
        <f>IFERROR((MaestraLP3[[#This Row],[COSTO ]]/MaestraLP3[[#This Row],[COSTO OCT]]-1),0)</f>
        <v>0</v>
      </c>
      <c r="T527" s="55" t="s">
        <v>172</v>
      </c>
      <c r="U527" s="55" t="s">
        <v>172</v>
      </c>
      <c r="V527" s="54">
        <f>+VLOOKUP(MaestraLP3[[#This Row],[-]],'[1]BD MES'!$A:$N,14,0)</f>
        <v>12096</v>
      </c>
      <c r="W527" s="54">
        <v>12096</v>
      </c>
      <c r="X527" s="56">
        <f>+(MaestraLP3[[#This Row],[COSTO ]]-MaestraLP3[[#This Row],[COSTO OCT AL 27-10]])/MaestraLP3[[#This Row],[COSTO OCT AL 27-10]]</f>
        <v>0</v>
      </c>
      <c r="Y527" s="57" t="str">
        <f>++IF(Q527="HASTA AGOTAR STOCK","HASTA AGOTAR STOCK",IF(MaestraLP3[[#This Row],[PRECIO OCT]]=0,"NO PARA LP",IF(MaestraLP3[[#This Row],[PRECIO OCT]]=0,"INCORPORACIÓN",IF(AA527=0,"MANTIENE",IF(AA527&lt;0,"BAJA",IF(AA527&gt;0,"ALZA",""))))))</f>
        <v>MANTIENE</v>
      </c>
      <c r="Z527" s="54">
        <v>19000</v>
      </c>
      <c r="AA527" s="40">
        <f>IF(Z527=0,"INDICAR PRECIO VTA",Z527-MaestraLP3[[#This Row],[PRECIO OCT]])</f>
        <v>0</v>
      </c>
      <c r="AB527" s="56">
        <f t="shared" si="8"/>
        <v>0.36336842105263156</v>
      </c>
      <c r="AC527" s="58">
        <f>IFERROR(MaestraLP3[[#This Row],[PRECIO]]*MaestraLP3[[#This Row],[%MG UMV]],0)</f>
        <v>6904</v>
      </c>
      <c r="AD527" s="59">
        <v>2.88</v>
      </c>
      <c r="AE527" s="54">
        <f>IFERROR(MaestraLP3[[#This Row],[MARGEN UNITARIO]]/MaestraLP3[[#This Row],[Peso Neto UMV (KG)]],0)</f>
        <v>2397.2222222222222</v>
      </c>
      <c r="AF527" s="38" t="s">
        <v>49</v>
      </c>
      <c r="AG527" s="38">
        <v>1</v>
      </c>
      <c r="AH527" s="56">
        <v>9.9999999999999992E-2</v>
      </c>
      <c r="AI527" s="56">
        <v>0.15</v>
      </c>
      <c r="AJ527" s="38" t="s">
        <v>50</v>
      </c>
      <c r="AK527" s="38" t="s">
        <v>50</v>
      </c>
    </row>
    <row r="528" spans="1:37" x14ac:dyDescent="0.35">
      <c r="A528" s="38" t="s">
        <v>525</v>
      </c>
      <c r="B528" s="38">
        <v>104548610</v>
      </c>
      <c r="C528" s="38" t="str">
        <f>+MaestraLP3[[#This Row],[CÓDIGO]]&amp;MaestraLP3[[#Headers],[-]]&amp;MaestraLP3[[#This Row],[UMV]]</f>
        <v>104548610-C48</v>
      </c>
      <c r="D528" s="45" t="str">
        <f>+MaestraLP3[[#This Row],[CÓDIGO]]&amp;MaestraLP3[[#Headers],[FS00]]</f>
        <v>104548610FS00</v>
      </c>
      <c r="E528" s="38" t="s">
        <v>66</v>
      </c>
      <c r="F528" s="38" t="s">
        <v>66</v>
      </c>
      <c r="G528" s="38" t="s">
        <v>67</v>
      </c>
      <c r="H528" s="38" t="s">
        <v>240</v>
      </c>
      <c r="I528" s="38" t="s">
        <v>747</v>
      </c>
      <c r="J528" s="44" t="s">
        <v>242</v>
      </c>
      <c r="K528" s="45" t="s">
        <v>44</v>
      </c>
      <c r="L528" s="38"/>
      <c r="M528" s="38" t="str">
        <f>VLOOKUP(MaestraLP3[[#This Row],[UMV]],VALIDACIONES!J:L,3,0)</f>
        <v>Caja 48 Unidades</v>
      </c>
      <c r="N528" s="38" t="s">
        <v>71</v>
      </c>
      <c r="O528" s="38" t="s">
        <v>72</v>
      </c>
      <c r="P528" s="54">
        <v>22032</v>
      </c>
      <c r="Q528" s="38" t="s">
        <v>73</v>
      </c>
      <c r="R528" s="55">
        <v>0</v>
      </c>
      <c r="S528" s="56">
        <f>IFERROR((MaestraLP3[[#This Row],[COSTO ]]/MaestraLP3[[#This Row],[COSTO OCT]]-1),0)</f>
        <v>0</v>
      </c>
      <c r="T528" s="55" t="s">
        <v>172</v>
      </c>
      <c r="U528" s="55" t="s">
        <v>172</v>
      </c>
      <c r="V528" s="54">
        <f>+VLOOKUP(MaestraLP3[[#This Row],[-]],'[1]BD MES'!$A:$N,14,0)</f>
        <v>22032</v>
      </c>
      <c r="W528" s="54">
        <v>22032</v>
      </c>
      <c r="X528" s="56">
        <f>+(MaestraLP3[[#This Row],[COSTO ]]-MaestraLP3[[#This Row],[COSTO OCT AL 27-10]])/MaestraLP3[[#This Row],[COSTO OCT AL 27-10]]</f>
        <v>0</v>
      </c>
      <c r="Y528" s="57" t="str">
        <f>++IF(Q528="HASTA AGOTAR STOCK","HASTA AGOTAR STOCK",IF(MaestraLP3[[#This Row],[PRECIO OCT]]=0,"NO PARA LP",IF(MaestraLP3[[#This Row],[PRECIO OCT]]=0,"INCORPORACIÓN",IF(AA528=0,"MANTIENE",IF(AA528&lt;0,"BAJA",IF(AA528&gt;0,"ALZA",""))))))</f>
        <v>NO PARA LP</v>
      </c>
      <c r="Z528" s="54">
        <v>0</v>
      </c>
      <c r="AA528" s="40" t="str">
        <f>IF(Z528=0,"INDICAR PRECIO VTA",Z528-MaestraLP3[[#This Row],[PRECIO OCT]])</f>
        <v>INDICAR PRECIO VTA</v>
      </c>
      <c r="AB528" s="56" t="str">
        <f t="shared" si="8"/>
        <v>-</v>
      </c>
      <c r="AC528" s="58">
        <f>IFERROR(MaestraLP3[[#This Row],[PRECIO]]*MaestraLP3[[#This Row],[%MG UMV]],0)</f>
        <v>0</v>
      </c>
      <c r="AD528" s="59">
        <v>3.36</v>
      </c>
      <c r="AE528" s="54">
        <f>IFERROR(MaestraLP3[[#This Row],[MARGEN UNITARIO]]/MaestraLP3[[#This Row],[Peso Neto UMV (KG)]],0)</f>
        <v>0</v>
      </c>
      <c r="AF528" s="38" t="s">
        <v>49</v>
      </c>
      <c r="AG528" s="38">
        <v>1</v>
      </c>
      <c r="AH528" s="56">
        <v>0.05</v>
      </c>
      <c r="AI528" s="56">
        <v>0.05</v>
      </c>
      <c r="AJ528" s="38" t="s">
        <v>50</v>
      </c>
      <c r="AK528" s="38" t="s">
        <v>50</v>
      </c>
    </row>
    <row r="529" spans="1:37" x14ac:dyDescent="0.35">
      <c r="A529" s="38" t="s">
        <v>525</v>
      </c>
      <c r="B529" s="38">
        <v>104543880</v>
      </c>
      <c r="C529" s="38" t="str">
        <f>+MaestraLP3[[#This Row],[CÓDIGO]]&amp;MaestraLP3[[#Headers],[-]]&amp;MaestraLP3[[#This Row],[UMV]]</f>
        <v>104543880-C48</v>
      </c>
      <c r="D529" s="45" t="str">
        <f>+MaestraLP3[[#This Row],[CÓDIGO]]&amp;MaestraLP3[[#Headers],[FS00]]</f>
        <v>104543880FS00</v>
      </c>
      <c r="E529" s="38" t="s">
        <v>66</v>
      </c>
      <c r="F529" s="38" t="s">
        <v>66</v>
      </c>
      <c r="G529" s="38" t="s">
        <v>67</v>
      </c>
      <c r="H529" s="38" t="s">
        <v>240</v>
      </c>
      <c r="I529" s="38" t="s">
        <v>748</v>
      </c>
      <c r="J529" s="44" t="s">
        <v>242</v>
      </c>
      <c r="K529" s="45" t="s">
        <v>44</v>
      </c>
      <c r="L529" s="38"/>
      <c r="M529" s="38" t="str">
        <f>VLOOKUP(MaestraLP3[[#This Row],[UMV]],VALIDACIONES!J:L,3,0)</f>
        <v>Caja 48 Unidades</v>
      </c>
      <c r="N529" s="38" t="s">
        <v>71</v>
      </c>
      <c r="O529" s="38" t="s">
        <v>72</v>
      </c>
      <c r="P529" s="54">
        <v>18624</v>
      </c>
      <c r="Q529" s="38" t="s">
        <v>47</v>
      </c>
      <c r="R529" s="54">
        <v>29100</v>
      </c>
      <c r="S529" s="56">
        <f>IFERROR((MaestraLP3[[#This Row],[COSTO ]]/MaestraLP3[[#This Row],[COSTO OCT]]-1),0)</f>
        <v>0</v>
      </c>
      <c r="T529" s="55" t="s">
        <v>172</v>
      </c>
      <c r="U529" s="55" t="s">
        <v>172</v>
      </c>
      <c r="V529" s="54">
        <f>+VLOOKUP(MaestraLP3[[#This Row],[-]],'[1]BD MES'!$A:$N,14,0)</f>
        <v>18576</v>
      </c>
      <c r="W529" s="54">
        <v>18624</v>
      </c>
      <c r="X529" s="56">
        <f>+(MaestraLP3[[#This Row],[COSTO ]]-MaestraLP3[[#This Row],[COSTO OCT AL 27-10]])/MaestraLP3[[#This Row],[COSTO OCT AL 27-10]]</f>
        <v>2.5839793281653748E-3</v>
      </c>
      <c r="Y529" s="57" t="str">
        <f>++IF(Q529="HASTA AGOTAR STOCK","HASTA AGOTAR STOCK",IF(MaestraLP3[[#This Row],[PRECIO OCT]]=0,"NO PARA LP",IF(MaestraLP3[[#This Row],[PRECIO OCT]]=0,"INCORPORACIÓN",IF(AA529=0,"MANTIENE",IF(AA529&lt;0,"BAJA",IF(AA529&gt;0,"ALZA",""))))))</f>
        <v>MANTIENE</v>
      </c>
      <c r="Z529" s="54">
        <v>29100</v>
      </c>
      <c r="AA529" s="40">
        <f>IF(Z529=0,"INDICAR PRECIO VTA",Z529-MaestraLP3[[#This Row],[PRECIO OCT]])</f>
        <v>0</v>
      </c>
      <c r="AB529" s="56">
        <f t="shared" si="8"/>
        <v>0.36</v>
      </c>
      <c r="AC529" s="58">
        <f>IFERROR(MaestraLP3[[#This Row],[PRECIO]]*MaestraLP3[[#This Row],[%MG UMV]],0)</f>
        <v>10476</v>
      </c>
      <c r="AD529" s="59">
        <v>3.36</v>
      </c>
      <c r="AE529" s="54">
        <f>IFERROR(MaestraLP3[[#This Row],[MARGEN UNITARIO]]/MaestraLP3[[#This Row],[Peso Neto UMV (KG)]],0)</f>
        <v>3117.8571428571431</v>
      </c>
      <c r="AF529" s="38" t="s">
        <v>49</v>
      </c>
      <c r="AG529" s="38">
        <v>1</v>
      </c>
      <c r="AH529" s="56">
        <v>9.9999999999999992E-2</v>
      </c>
      <c r="AI529" s="56">
        <v>0.15</v>
      </c>
      <c r="AJ529" s="38" t="s">
        <v>50</v>
      </c>
      <c r="AK529" s="38" t="s">
        <v>50</v>
      </c>
    </row>
    <row r="530" spans="1:37" x14ac:dyDescent="0.35">
      <c r="A530" s="38" t="s">
        <v>525</v>
      </c>
      <c r="B530" s="38">
        <v>104254150</v>
      </c>
      <c r="C530" s="38" t="str">
        <f>+MaestraLP3[[#This Row],[CÓDIGO]]&amp;MaestraLP3[[#Headers],[-]]&amp;MaestraLP3[[#This Row],[UMV]]</f>
        <v>104254150-C48</v>
      </c>
      <c r="D530" s="45" t="str">
        <f>+MaestraLP3[[#This Row],[CÓDIGO]]&amp;MaestraLP3[[#Headers],[FS00]]</f>
        <v>104254150FS00</v>
      </c>
      <c r="E530" s="38" t="s">
        <v>66</v>
      </c>
      <c r="F530" s="38" t="s">
        <v>66</v>
      </c>
      <c r="G530" s="38" t="s">
        <v>67</v>
      </c>
      <c r="H530" s="38" t="s">
        <v>240</v>
      </c>
      <c r="I530" s="38" t="s">
        <v>749</v>
      </c>
      <c r="J530" s="44" t="s">
        <v>242</v>
      </c>
      <c r="K530" s="45" t="s">
        <v>242</v>
      </c>
      <c r="L530" s="38"/>
      <c r="M530" s="38" t="str">
        <f>VLOOKUP(MaestraLP3[[#This Row],[UMV]],VALIDACIONES!J:L,3,0)</f>
        <v>Caja 48 Unidades</v>
      </c>
      <c r="N530" s="38" t="s">
        <v>71</v>
      </c>
      <c r="O530" s="38" t="s">
        <v>72</v>
      </c>
      <c r="P530" s="54">
        <v>16780.689999999999</v>
      </c>
      <c r="Q530" s="38" t="s">
        <v>47</v>
      </c>
      <c r="R530" s="54">
        <v>29900</v>
      </c>
      <c r="S530" s="56">
        <f>IFERROR((MaestraLP3[[#This Row],[COSTO ]]/MaestraLP3[[#This Row],[COSTO OCT]]-1),0)</f>
        <v>0</v>
      </c>
      <c r="T530" s="55" t="s">
        <v>48</v>
      </c>
      <c r="U530" s="55" t="s">
        <v>48</v>
      </c>
      <c r="V530" s="54">
        <f>+VLOOKUP(MaestraLP3[[#This Row],[-]],'[1]BD MES'!$A:$N,14,0)</f>
        <v>17119.439999999999</v>
      </c>
      <c r="W530" s="54">
        <v>16780.689999999999</v>
      </c>
      <c r="X530" s="56">
        <f>+(MaestraLP3[[#This Row],[COSTO ]]-MaestraLP3[[#This Row],[COSTO OCT AL 27-10]])/MaestraLP3[[#This Row],[COSTO OCT AL 27-10]]</f>
        <v>-1.9787446318337516E-2</v>
      </c>
      <c r="Y530" s="57" t="str">
        <f>++IF(Q530="HASTA AGOTAR STOCK","HASTA AGOTAR STOCK",IF(MaestraLP3[[#This Row],[PRECIO OCT]]=0,"NO PARA LP",IF(MaestraLP3[[#This Row],[PRECIO OCT]]=0,"INCORPORACIÓN",IF(AA530=0,"MANTIENE",IF(AA530&lt;0,"BAJA",IF(AA530&gt;0,"ALZA",""))))))</f>
        <v>MANTIENE</v>
      </c>
      <c r="Z530" s="54">
        <v>29900</v>
      </c>
      <c r="AA530" s="40">
        <f>IF(Z530=0,"INDICAR PRECIO VTA",Z530-MaestraLP3[[#This Row],[PRECIO OCT]])</f>
        <v>0</v>
      </c>
      <c r="AB530" s="56">
        <f t="shared" si="8"/>
        <v>0.43877290969899668</v>
      </c>
      <c r="AC530" s="58">
        <f>IFERROR(MaestraLP3[[#This Row],[PRECIO]]*MaestraLP3[[#This Row],[%MG UMV]],0)</f>
        <v>13119.310000000001</v>
      </c>
      <c r="AD530" s="59">
        <v>3.2639999999999998</v>
      </c>
      <c r="AE530" s="54">
        <f>IFERROR(MaestraLP3[[#This Row],[MARGEN UNITARIO]]/MaestraLP3[[#This Row],[Peso Neto UMV (KG)]],0)</f>
        <v>4019.3964460784318</v>
      </c>
      <c r="AF530" s="38" t="s">
        <v>49</v>
      </c>
      <c r="AG530" s="38">
        <v>1</v>
      </c>
      <c r="AH530" s="56">
        <v>0.08</v>
      </c>
      <c r="AI530" s="56">
        <v>0.1</v>
      </c>
      <c r="AJ530" s="38" t="s">
        <v>50</v>
      </c>
      <c r="AK530" s="38" t="s">
        <v>50</v>
      </c>
    </row>
    <row r="531" spans="1:37" x14ac:dyDescent="0.35">
      <c r="A531" s="38" t="s">
        <v>525</v>
      </c>
      <c r="B531" s="38">
        <v>104548620</v>
      </c>
      <c r="C531" s="38" t="str">
        <f>+MaestraLP3[[#This Row],[CÓDIGO]]&amp;MaestraLP3[[#Headers],[-]]&amp;MaestraLP3[[#This Row],[UMV]]</f>
        <v>104548620-C48</v>
      </c>
      <c r="D531" s="45" t="str">
        <f>+MaestraLP3[[#This Row],[CÓDIGO]]&amp;MaestraLP3[[#Headers],[FS00]]</f>
        <v>104548620FS00</v>
      </c>
      <c r="E531" s="38" t="s">
        <v>66</v>
      </c>
      <c r="F531" s="38" t="s">
        <v>66</v>
      </c>
      <c r="G531" s="38" t="s">
        <v>67</v>
      </c>
      <c r="H531" s="38" t="s">
        <v>240</v>
      </c>
      <c r="I531" s="38" t="s">
        <v>750</v>
      </c>
      <c r="J531" s="44" t="s">
        <v>242</v>
      </c>
      <c r="K531" s="45" t="s">
        <v>44</v>
      </c>
      <c r="L531" s="38"/>
      <c r="M531" s="38" t="str">
        <f>VLOOKUP(MaestraLP3[[#This Row],[UMV]],VALIDACIONES!J:L,3,0)</f>
        <v>Caja 48 Unidades</v>
      </c>
      <c r="N531" s="38" t="s">
        <v>71</v>
      </c>
      <c r="O531" s="38" t="s">
        <v>72</v>
      </c>
      <c r="P531" s="54">
        <v>20640</v>
      </c>
      <c r="Q531" s="38" t="s">
        <v>73</v>
      </c>
      <c r="R531" s="55">
        <v>0</v>
      </c>
      <c r="S531" s="56">
        <f>IFERROR((MaestraLP3[[#This Row],[COSTO ]]/MaestraLP3[[#This Row],[COSTO OCT]]-1),0)</f>
        <v>0</v>
      </c>
      <c r="T531" s="55" t="s">
        <v>172</v>
      </c>
      <c r="U531" s="55" t="s">
        <v>172</v>
      </c>
      <c r="V531" s="54">
        <f>+VLOOKUP(MaestraLP3[[#This Row],[-]],'[1]BD MES'!$A:$N,14,0)</f>
        <v>20640</v>
      </c>
      <c r="W531" s="54">
        <v>20640</v>
      </c>
      <c r="X531" s="56">
        <f>+(MaestraLP3[[#This Row],[COSTO ]]-MaestraLP3[[#This Row],[COSTO OCT AL 27-10]])/MaestraLP3[[#This Row],[COSTO OCT AL 27-10]]</f>
        <v>0</v>
      </c>
      <c r="Y531" s="57" t="str">
        <f>++IF(Q531="HASTA AGOTAR STOCK","HASTA AGOTAR STOCK",IF(MaestraLP3[[#This Row],[PRECIO OCT]]=0,"NO PARA LP",IF(MaestraLP3[[#This Row],[PRECIO OCT]]=0,"INCORPORACIÓN",IF(AA531=0,"MANTIENE",IF(AA531&lt;0,"BAJA",IF(AA531&gt;0,"ALZA",""))))))</f>
        <v>NO PARA LP</v>
      </c>
      <c r="Z531" s="54">
        <v>0</v>
      </c>
      <c r="AA531" s="40" t="str">
        <f>IF(Z531=0,"INDICAR PRECIO VTA",Z531-MaestraLP3[[#This Row],[PRECIO OCT]])</f>
        <v>INDICAR PRECIO VTA</v>
      </c>
      <c r="AB531" s="56" t="str">
        <f t="shared" si="8"/>
        <v>-</v>
      </c>
      <c r="AC531" s="58">
        <f>IFERROR(MaestraLP3[[#This Row],[PRECIO]]*MaestraLP3[[#This Row],[%MG UMV]],0)</f>
        <v>0</v>
      </c>
      <c r="AD531" s="59">
        <v>3.36</v>
      </c>
      <c r="AE531" s="54">
        <f>IFERROR(MaestraLP3[[#This Row],[MARGEN UNITARIO]]/MaestraLP3[[#This Row],[Peso Neto UMV (KG)]],0)</f>
        <v>0</v>
      </c>
      <c r="AF531" s="38" t="s">
        <v>49</v>
      </c>
      <c r="AG531" s="38">
        <v>1</v>
      </c>
      <c r="AH531" s="56">
        <v>0.05</v>
      </c>
      <c r="AI531" s="56">
        <v>0.05</v>
      </c>
      <c r="AJ531" s="38" t="s">
        <v>50</v>
      </c>
      <c r="AK531" s="38" t="s">
        <v>50</v>
      </c>
    </row>
    <row r="532" spans="1:37" x14ac:dyDescent="0.35">
      <c r="A532" s="38" t="s">
        <v>525</v>
      </c>
      <c r="B532" s="38">
        <v>104527850</v>
      </c>
      <c r="C532" s="38" t="str">
        <f>+MaestraLP3[[#This Row],[CÓDIGO]]&amp;MaestraLP3[[#Headers],[-]]&amp;MaestraLP3[[#This Row],[UMV]]</f>
        <v>104527850-C48</v>
      </c>
      <c r="D532" s="45" t="str">
        <f>+MaestraLP3[[#This Row],[CÓDIGO]]&amp;MaestraLP3[[#Headers],[FS00]]</f>
        <v>104527850FS00</v>
      </c>
      <c r="E532" s="38" t="s">
        <v>66</v>
      </c>
      <c r="F532" s="38" t="s">
        <v>66</v>
      </c>
      <c r="G532" s="38" t="s">
        <v>67</v>
      </c>
      <c r="H532" s="38" t="s">
        <v>240</v>
      </c>
      <c r="I532" s="38" t="s">
        <v>751</v>
      </c>
      <c r="J532" s="44" t="s">
        <v>242</v>
      </c>
      <c r="K532" s="45" t="s">
        <v>44</v>
      </c>
      <c r="L532" s="38"/>
      <c r="M532" s="38" t="str">
        <f>VLOOKUP(MaestraLP3[[#This Row],[UMV]],VALIDACIONES!J:L,3,0)</f>
        <v>Caja 48 Unidades</v>
      </c>
      <c r="N532" s="38" t="s">
        <v>71</v>
      </c>
      <c r="O532" s="38" t="s">
        <v>72</v>
      </c>
      <c r="P532" s="54">
        <v>20256</v>
      </c>
      <c r="Q532" s="38" t="s">
        <v>47</v>
      </c>
      <c r="R532" s="54">
        <v>29100</v>
      </c>
      <c r="S532" s="56">
        <f>IFERROR((MaestraLP3[[#This Row],[COSTO ]]/MaestraLP3[[#This Row],[COSTO OCT]]-1),0)</f>
        <v>0</v>
      </c>
      <c r="T532" s="55" t="s">
        <v>48</v>
      </c>
      <c r="U532" s="55" t="s">
        <v>48</v>
      </c>
      <c r="V532" s="54">
        <f>+VLOOKUP(MaestraLP3[[#This Row],[-]],'[1]BD MES'!$A:$N,14,0)</f>
        <v>21168</v>
      </c>
      <c r="W532" s="54">
        <v>20256</v>
      </c>
      <c r="X532" s="56">
        <f>+(MaestraLP3[[#This Row],[COSTO ]]-MaestraLP3[[#This Row],[COSTO OCT AL 27-10]])/MaestraLP3[[#This Row],[COSTO OCT AL 27-10]]</f>
        <v>-4.3083900226757371E-2</v>
      </c>
      <c r="Y532" s="57" t="str">
        <f>++IF(Q532="HASTA AGOTAR STOCK","HASTA AGOTAR STOCK",IF(MaestraLP3[[#This Row],[PRECIO OCT]]=0,"NO PARA LP",IF(MaestraLP3[[#This Row],[PRECIO OCT]]=0,"INCORPORACIÓN",IF(AA532=0,"MANTIENE",IF(AA532&lt;0,"BAJA",IF(AA532&gt;0,"ALZA",""))))))</f>
        <v>MANTIENE</v>
      </c>
      <c r="Z532" s="54">
        <v>29100</v>
      </c>
      <c r="AA532" s="40">
        <f>IF(Z532=0,"INDICAR PRECIO VTA",Z532-MaestraLP3[[#This Row],[PRECIO OCT]])</f>
        <v>0</v>
      </c>
      <c r="AB532" s="56">
        <f t="shared" si="8"/>
        <v>0.30391752577319586</v>
      </c>
      <c r="AC532" s="58">
        <f>IFERROR(MaestraLP3[[#This Row],[PRECIO]]*MaestraLP3[[#This Row],[%MG UMV]],0)</f>
        <v>8844</v>
      </c>
      <c r="AD532" s="59">
        <v>3.2639999999999998</v>
      </c>
      <c r="AE532" s="54">
        <f>IFERROR(MaestraLP3[[#This Row],[MARGEN UNITARIO]]/MaestraLP3[[#This Row],[Peso Neto UMV (KG)]],0)</f>
        <v>2709.5588235294122</v>
      </c>
      <c r="AF532" s="38" t="s">
        <v>49</v>
      </c>
      <c r="AG532" s="38">
        <v>1</v>
      </c>
      <c r="AH532" s="56">
        <v>0.08</v>
      </c>
      <c r="AI532" s="56">
        <v>0.1</v>
      </c>
      <c r="AJ532" s="38" t="s">
        <v>50</v>
      </c>
      <c r="AK532" s="38" t="s">
        <v>50</v>
      </c>
    </row>
    <row r="533" spans="1:37" x14ac:dyDescent="0.35">
      <c r="A533" s="38" t="s">
        <v>525</v>
      </c>
      <c r="B533" s="38">
        <v>104518710</v>
      </c>
      <c r="C533" s="38" t="str">
        <f>+MaestraLP3[[#This Row],[CÓDIGO]]&amp;MaestraLP3[[#Headers],[-]]&amp;MaestraLP3[[#This Row],[UMV]]</f>
        <v>104518710-C48</v>
      </c>
      <c r="D533" s="45" t="str">
        <f>+MaestraLP3[[#This Row],[CÓDIGO]]&amp;MaestraLP3[[#Headers],[FS00]]</f>
        <v>104518710FS00</v>
      </c>
      <c r="E533" s="38" t="s">
        <v>66</v>
      </c>
      <c r="F533" s="38" t="s">
        <v>66</v>
      </c>
      <c r="G533" s="38" t="s">
        <v>67</v>
      </c>
      <c r="H533" s="38" t="s">
        <v>240</v>
      </c>
      <c r="I533" s="38" t="s">
        <v>752</v>
      </c>
      <c r="J533" s="44" t="s">
        <v>242</v>
      </c>
      <c r="K533" s="45" t="s">
        <v>44</v>
      </c>
      <c r="L533" s="38"/>
      <c r="M533" s="38" t="str">
        <f>VLOOKUP(MaestraLP3[[#This Row],[UMV]],VALIDACIONES!J:L,3,0)</f>
        <v>Caja 48 Unidades</v>
      </c>
      <c r="N533" s="38" t="s">
        <v>71</v>
      </c>
      <c r="O533" s="38" t="s">
        <v>72</v>
      </c>
      <c r="P533" s="54">
        <v>17557.920000000002</v>
      </c>
      <c r="Q533" s="38" t="s">
        <v>47</v>
      </c>
      <c r="R533" s="54">
        <v>26600</v>
      </c>
      <c r="S533" s="56">
        <f>IFERROR((MaestraLP3[[#This Row],[COSTO ]]/MaestraLP3[[#This Row],[COSTO OCT]]-1),0)</f>
        <v>0</v>
      </c>
      <c r="T533" s="55" t="s">
        <v>48</v>
      </c>
      <c r="U533" s="55" t="s">
        <v>48</v>
      </c>
      <c r="V533" s="54">
        <f>+VLOOKUP(MaestraLP3[[#This Row],[-]],'[1]BD MES'!$A:$N,14,0)</f>
        <v>17557.920000000002</v>
      </c>
      <c r="W533" s="54">
        <v>17557.920000000002</v>
      </c>
      <c r="X533" s="56">
        <f>+(MaestraLP3[[#This Row],[COSTO ]]-MaestraLP3[[#This Row],[COSTO OCT AL 27-10]])/MaestraLP3[[#This Row],[COSTO OCT AL 27-10]]</f>
        <v>0</v>
      </c>
      <c r="Y533" s="57" t="str">
        <f>++IF(Q533="HASTA AGOTAR STOCK","HASTA AGOTAR STOCK",IF(MaestraLP3[[#This Row],[PRECIO OCT]]=0,"NO PARA LP",IF(MaestraLP3[[#This Row],[PRECIO OCT]]=0,"INCORPORACIÓN",IF(AA533=0,"MANTIENE",IF(AA533&lt;0,"BAJA",IF(AA533&gt;0,"ALZA",""))))))</f>
        <v>MANTIENE</v>
      </c>
      <c r="Z533" s="54">
        <v>26600</v>
      </c>
      <c r="AA533" s="40">
        <f>IF(Z533=0,"INDICAR PRECIO VTA",Z533-MaestraLP3[[#This Row],[PRECIO OCT]])</f>
        <v>0</v>
      </c>
      <c r="AB533" s="56">
        <f t="shared" si="8"/>
        <v>0.33992781954887213</v>
      </c>
      <c r="AC533" s="58">
        <f>IFERROR(MaestraLP3[[#This Row],[PRECIO]]*MaestraLP3[[#This Row],[%MG UMV]],0)</f>
        <v>9042.0799999999981</v>
      </c>
      <c r="AD533" s="59">
        <v>3.2639999999999998</v>
      </c>
      <c r="AE533" s="54">
        <f>IFERROR(MaestraLP3[[#This Row],[MARGEN UNITARIO]]/MaestraLP3[[#This Row],[Peso Neto UMV (KG)]],0)</f>
        <v>2770.2450980392155</v>
      </c>
      <c r="AF533" s="38" t="s">
        <v>49</v>
      </c>
      <c r="AG533" s="38">
        <v>1</v>
      </c>
      <c r="AH533" s="56">
        <v>9.9999999999999992E-2</v>
      </c>
      <c r="AI533" s="56">
        <v>0.15</v>
      </c>
      <c r="AJ533" s="38" t="s">
        <v>50</v>
      </c>
      <c r="AK533" s="38" t="s">
        <v>50</v>
      </c>
    </row>
    <row r="534" spans="1:37" x14ac:dyDescent="0.35">
      <c r="A534" s="38" t="s">
        <v>525</v>
      </c>
      <c r="B534" s="38">
        <v>104549350</v>
      </c>
      <c r="C534" s="38" t="str">
        <f>+MaestraLP3[[#This Row],[CÓDIGO]]&amp;MaestraLP3[[#Headers],[-]]&amp;MaestraLP3[[#This Row],[UMV]]</f>
        <v>104549350-C48</v>
      </c>
      <c r="D534" s="45" t="str">
        <f>+MaestraLP3[[#This Row],[CÓDIGO]]&amp;MaestraLP3[[#Headers],[FS00]]</f>
        <v>104549350FS00</v>
      </c>
      <c r="E534" s="38" t="s">
        <v>66</v>
      </c>
      <c r="F534" s="38" t="s">
        <v>66</v>
      </c>
      <c r="G534" s="38" t="s">
        <v>67</v>
      </c>
      <c r="H534" s="38" t="s">
        <v>240</v>
      </c>
      <c r="I534" s="38" t="s">
        <v>753</v>
      </c>
      <c r="J534" s="44" t="s">
        <v>242</v>
      </c>
      <c r="K534" s="45" t="s">
        <v>44</v>
      </c>
      <c r="L534" s="38"/>
      <c r="M534" s="38" t="str">
        <f>VLOOKUP(MaestraLP3[[#This Row],[UMV]],VALIDACIONES!J:L,3,0)</f>
        <v>Caja 48 Unidades</v>
      </c>
      <c r="N534" s="38" t="s">
        <v>71</v>
      </c>
      <c r="O534" s="38" t="s">
        <v>72</v>
      </c>
      <c r="P534" s="54"/>
      <c r="Q534" s="38"/>
      <c r="R534" s="55"/>
      <c r="S534" s="56">
        <f>IFERROR((MaestraLP3[[#This Row],[COSTO ]]/MaestraLP3[[#This Row],[COSTO OCT]]-1),0)</f>
        <v>0</v>
      </c>
      <c r="T534" s="55" t="s">
        <v>48</v>
      </c>
      <c r="U534" s="55"/>
      <c r="V534" s="54">
        <f>+VLOOKUP(MaestraLP3[[#This Row],[-]],'[1]BD MES'!$A:$N,14,0)</f>
        <v>16416</v>
      </c>
      <c r="W534" s="54">
        <v>16416</v>
      </c>
      <c r="X534" s="56">
        <f>+(MaestraLP3[[#This Row],[COSTO ]]-MaestraLP3[[#This Row],[COSTO OCT AL 27-10]])/MaestraLP3[[#This Row],[COSTO OCT AL 27-10]]</f>
        <v>0</v>
      </c>
      <c r="Y534" s="57" t="str">
        <f>++IF(Q534="HASTA AGOTAR STOCK","HASTA AGOTAR STOCK",IF(MaestraLP3[[#This Row],[PRECIO OCT]]=0,"NO PARA LP",IF(MaestraLP3[[#This Row],[PRECIO OCT]]=0,"INCORPORACIÓN",IF(AA534=0,"MANTIENE",IF(AA534&lt;0,"BAJA",IF(AA534&gt;0,"ALZA",""))))))</f>
        <v>NO PARA LP</v>
      </c>
      <c r="Z534" s="54">
        <v>0</v>
      </c>
      <c r="AA534" s="40" t="str">
        <f>IF(Z534=0,"INDICAR PRECIO VTA",Z534-MaestraLP3[[#This Row],[PRECIO OCT]])</f>
        <v>INDICAR PRECIO VTA</v>
      </c>
      <c r="AB534" s="56" t="str">
        <f t="shared" si="8"/>
        <v>-</v>
      </c>
      <c r="AC534" s="58">
        <f>IFERROR(MaestraLP3[[#This Row],[PRECIO]]*MaestraLP3[[#This Row],[%MG UMV]],0)</f>
        <v>0</v>
      </c>
      <c r="AD534" s="59">
        <v>3.36</v>
      </c>
      <c r="AE534" s="54">
        <f>IFERROR(MaestraLP3[[#This Row],[MARGEN UNITARIO]]/MaestraLP3[[#This Row],[Peso Neto UMV (KG)]],0)</f>
        <v>0</v>
      </c>
      <c r="AF534" s="38" t="s">
        <v>49</v>
      </c>
      <c r="AG534" s="38">
        <v>1</v>
      </c>
      <c r="AH534" s="56">
        <v>0</v>
      </c>
      <c r="AI534" s="56">
        <v>0</v>
      </c>
      <c r="AJ534" s="38" t="s">
        <v>50</v>
      </c>
      <c r="AK534" s="38" t="s">
        <v>50</v>
      </c>
    </row>
    <row r="535" spans="1:37" x14ac:dyDescent="0.35">
      <c r="A535" s="38" t="s">
        <v>525</v>
      </c>
      <c r="B535" s="38">
        <v>105154770</v>
      </c>
      <c r="C535" s="38" t="str">
        <f>+MaestraLP3[[#This Row],[CÓDIGO]]&amp;MaestraLP3[[#Headers],[-]]&amp;MaestraLP3[[#This Row],[UMV]]</f>
        <v>105154770-C48</v>
      </c>
      <c r="D535" s="45" t="str">
        <f>+MaestraLP3[[#This Row],[CÓDIGO]]&amp;MaestraLP3[[#Headers],[FS00]]</f>
        <v>105154770FS00</v>
      </c>
      <c r="E535" s="38" t="s">
        <v>66</v>
      </c>
      <c r="F535" s="38" t="s">
        <v>66</v>
      </c>
      <c r="G535" s="38" t="s">
        <v>67</v>
      </c>
      <c r="H535" s="38" t="s">
        <v>240</v>
      </c>
      <c r="I535" s="38" t="s">
        <v>754</v>
      </c>
      <c r="J535" s="44" t="s">
        <v>242</v>
      </c>
      <c r="K535" s="45" t="s">
        <v>44</v>
      </c>
      <c r="L535" s="38"/>
      <c r="M535" s="38" t="str">
        <f>VLOOKUP(MaestraLP3[[#This Row],[UMV]],VALIDACIONES!J:L,3,0)</f>
        <v>Caja 48 Unidades</v>
      </c>
      <c r="N535" s="38" t="s">
        <v>71</v>
      </c>
      <c r="O535" s="38" t="s">
        <v>72</v>
      </c>
      <c r="P535" s="54">
        <v>17839.68</v>
      </c>
      <c r="Q535" s="38" t="s">
        <v>47</v>
      </c>
      <c r="R535" s="54">
        <v>26700</v>
      </c>
      <c r="S535" s="56">
        <f>IFERROR((MaestraLP3[[#This Row],[COSTO ]]/MaestraLP3[[#This Row],[COSTO OCT]]-1),0)</f>
        <v>0</v>
      </c>
      <c r="T535" s="55" t="s">
        <v>48</v>
      </c>
      <c r="U535" s="55" t="s">
        <v>48</v>
      </c>
      <c r="V535" s="54">
        <f>+VLOOKUP(MaestraLP3[[#This Row],[-]],'[1]BD MES'!$A:$N,14,0)</f>
        <v>18429.12</v>
      </c>
      <c r="W535" s="54">
        <v>17839.68</v>
      </c>
      <c r="X535" s="56">
        <f>+(MaestraLP3[[#This Row],[COSTO ]]-MaestraLP3[[#This Row],[COSTO OCT AL 27-10]])/MaestraLP3[[#This Row],[COSTO OCT AL 27-10]]</f>
        <v>-3.1984164192321647E-2</v>
      </c>
      <c r="Y535" s="57" t="str">
        <f>++IF(Q535="HASTA AGOTAR STOCK","HASTA AGOTAR STOCK",IF(MaestraLP3[[#This Row],[PRECIO OCT]]=0,"NO PARA LP",IF(MaestraLP3[[#This Row],[PRECIO OCT]]=0,"INCORPORACIÓN",IF(AA535=0,"MANTIENE",IF(AA535&lt;0,"BAJA",IF(AA535&gt;0,"ALZA",""))))))</f>
        <v>MANTIENE</v>
      </c>
      <c r="Z535" s="54">
        <v>26700</v>
      </c>
      <c r="AA535" s="40">
        <f>IF(Z535=0,"INDICAR PRECIO VTA",Z535-MaestraLP3[[#This Row],[PRECIO OCT]])</f>
        <v>0</v>
      </c>
      <c r="AB535" s="56">
        <f t="shared" si="8"/>
        <v>0.33184719101123594</v>
      </c>
      <c r="AC535" s="58">
        <f>IFERROR(MaestraLP3[[#This Row],[PRECIO]]*MaestraLP3[[#This Row],[%MG UMV]],0)</f>
        <v>8860.32</v>
      </c>
      <c r="AD535" s="59">
        <v>3.2639999999999998</v>
      </c>
      <c r="AE535" s="54">
        <f>IFERROR(MaestraLP3[[#This Row],[MARGEN UNITARIO]]/MaestraLP3[[#This Row],[Peso Neto UMV (KG)]],0)</f>
        <v>2714.5588235294117</v>
      </c>
      <c r="AF535" s="38" t="s">
        <v>49</v>
      </c>
      <c r="AG535" s="38">
        <v>1</v>
      </c>
      <c r="AH535" s="56">
        <v>9.9999999999999992E-2</v>
      </c>
      <c r="AI535" s="56">
        <v>0.15</v>
      </c>
      <c r="AJ535" s="38" t="s">
        <v>50</v>
      </c>
      <c r="AK535" s="38" t="s">
        <v>50</v>
      </c>
    </row>
    <row r="536" spans="1:37" x14ac:dyDescent="0.35">
      <c r="A536" s="38" t="s">
        <v>525</v>
      </c>
      <c r="B536" s="38">
        <v>104543890</v>
      </c>
      <c r="C536" s="38" t="str">
        <f>+MaestraLP3[[#This Row],[CÓDIGO]]&amp;MaestraLP3[[#Headers],[-]]&amp;MaestraLP3[[#This Row],[UMV]]</f>
        <v>104543890-C48</v>
      </c>
      <c r="D536" s="45" t="str">
        <f>+MaestraLP3[[#This Row],[CÓDIGO]]&amp;MaestraLP3[[#Headers],[FS00]]</f>
        <v>104543890FS00</v>
      </c>
      <c r="E536" s="38" t="s">
        <v>66</v>
      </c>
      <c r="F536" s="38" t="s">
        <v>66</v>
      </c>
      <c r="G536" s="38" t="s">
        <v>67</v>
      </c>
      <c r="H536" s="38" t="s">
        <v>240</v>
      </c>
      <c r="I536" s="38" t="s">
        <v>755</v>
      </c>
      <c r="J536" s="44" t="s">
        <v>242</v>
      </c>
      <c r="K536" s="45" t="s">
        <v>44</v>
      </c>
      <c r="L536" s="38"/>
      <c r="M536" s="38" t="str">
        <f>VLOOKUP(MaestraLP3[[#This Row],[UMV]],VALIDACIONES!J:L,3,0)</f>
        <v>Caja 48 Unidades</v>
      </c>
      <c r="N536" s="38" t="s">
        <v>71</v>
      </c>
      <c r="O536" s="38" t="s">
        <v>72</v>
      </c>
      <c r="P536" s="54">
        <v>19296</v>
      </c>
      <c r="Q536" s="38" t="s">
        <v>47</v>
      </c>
      <c r="R536" s="54">
        <v>27900</v>
      </c>
      <c r="S536" s="56">
        <f>IFERROR((MaestraLP3[[#This Row],[COSTO ]]/MaestraLP3[[#This Row],[COSTO OCT]]-1),0)</f>
        <v>0</v>
      </c>
      <c r="T536" s="55" t="s">
        <v>172</v>
      </c>
      <c r="U536" s="55" t="s">
        <v>172</v>
      </c>
      <c r="V536" s="54">
        <f>+VLOOKUP(MaestraLP3[[#This Row],[-]],'[1]BD MES'!$A:$N,14,0)</f>
        <v>19776</v>
      </c>
      <c r="W536" s="54">
        <v>19296</v>
      </c>
      <c r="X536" s="56">
        <f>+(MaestraLP3[[#This Row],[COSTO ]]-MaestraLP3[[#This Row],[COSTO OCT AL 27-10]])/MaestraLP3[[#This Row],[COSTO OCT AL 27-10]]</f>
        <v>-2.4271844660194174E-2</v>
      </c>
      <c r="Y536" s="57" t="str">
        <f>++IF(Q536="HASTA AGOTAR STOCK","HASTA AGOTAR STOCK",IF(MaestraLP3[[#This Row],[PRECIO OCT]]=0,"NO PARA LP",IF(MaestraLP3[[#This Row],[PRECIO OCT]]=0,"INCORPORACIÓN",IF(AA536=0,"MANTIENE",IF(AA536&lt;0,"BAJA",IF(AA536&gt;0,"ALZA",""))))))</f>
        <v>MANTIENE</v>
      </c>
      <c r="Z536" s="54">
        <v>27900</v>
      </c>
      <c r="AA536" s="40">
        <f>IF(Z536=0,"INDICAR PRECIO VTA",Z536-MaestraLP3[[#This Row],[PRECIO OCT]])</f>
        <v>0</v>
      </c>
      <c r="AB536" s="56">
        <f t="shared" si="8"/>
        <v>0.30838709677419357</v>
      </c>
      <c r="AC536" s="58">
        <f>IFERROR(MaestraLP3[[#This Row],[PRECIO]]*MaestraLP3[[#This Row],[%MG UMV]],0)</f>
        <v>8604</v>
      </c>
      <c r="AD536" s="59">
        <v>3.36</v>
      </c>
      <c r="AE536" s="54">
        <f>IFERROR(MaestraLP3[[#This Row],[MARGEN UNITARIO]]/MaestraLP3[[#This Row],[Peso Neto UMV (KG)]],0)</f>
        <v>2560.7142857142858</v>
      </c>
      <c r="AF536" s="38" t="s">
        <v>49</v>
      </c>
      <c r="AG536" s="38">
        <v>1</v>
      </c>
      <c r="AH536" s="56">
        <v>0.08</v>
      </c>
      <c r="AI536" s="56">
        <v>0.1</v>
      </c>
      <c r="AJ536" s="38" t="s">
        <v>50</v>
      </c>
      <c r="AK536" s="38" t="s">
        <v>50</v>
      </c>
    </row>
    <row r="537" spans="1:37" x14ac:dyDescent="0.35">
      <c r="A537" s="38" t="s">
        <v>525</v>
      </c>
      <c r="B537" s="38">
        <v>104548630</v>
      </c>
      <c r="C537" s="38" t="str">
        <f>+MaestraLP3[[#This Row],[CÓDIGO]]&amp;MaestraLP3[[#Headers],[-]]&amp;MaestraLP3[[#This Row],[UMV]]</f>
        <v>104548630-C48</v>
      </c>
      <c r="D537" s="45" t="str">
        <f>+MaestraLP3[[#This Row],[CÓDIGO]]&amp;MaestraLP3[[#Headers],[FS00]]</f>
        <v>104548630FS00</v>
      </c>
      <c r="E537" s="38" t="s">
        <v>66</v>
      </c>
      <c r="F537" s="38" t="s">
        <v>66</v>
      </c>
      <c r="G537" s="38" t="s">
        <v>67</v>
      </c>
      <c r="H537" s="38" t="s">
        <v>240</v>
      </c>
      <c r="I537" s="38" t="s">
        <v>756</v>
      </c>
      <c r="J537" s="44" t="s">
        <v>242</v>
      </c>
      <c r="K537" s="45" t="s">
        <v>44</v>
      </c>
      <c r="L537" s="38"/>
      <c r="M537" s="38" t="str">
        <f>VLOOKUP(MaestraLP3[[#This Row],[UMV]],VALIDACIONES!J:L,3,0)</f>
        <v>Caja 48 Unidades</v>
      </c>
      <c r="N537" s="38" t="s">
        <v>71</v>
      </c>
      <c r="O537" s="38" t="s">
        <v>72</v>
      </c>
      <c r="P537" s="54">
        <v>21792</v>
      </c>
      <c r="Q537" s="38" t="s">
        <v>73</v>
      </c>
      <c r="R537" s="55">
        <v>0</v>
      </c>
      <c r="S537" s="56">
        <f>IFERROR((MaestraLP3[[#This Row],[COSTO ]]/MaestraLP3[[#This Row],[COSTO OCT]]-1),0)</f>
        <v>0</v>
      </c>
      <c r="T537" s="55" t="s">
        <v>172</v>
      </c>
      <c r="U537" s="55" t="s">
        <v>172</v>
      </c>
      <c r="V537" s="54">
        <f>+VLOOKUP(MaestraLP3[[#This Row],[-]],'[1]BD MES'!$A:$N,14,0)</f>
        <v>21792</v>
      </c>
      <c r="W537" s="54">
        <v>21792</v>
      </c>
      <c r="X537" s="56">
        <f>+(MaestraLP3[[#This Row],[COSTO ]]-MaestraLP3[[#This Row],[COSTO OCT AL 27-10]])/MaestraLP3[[#This Row],[COSTO OCT AL 27-10]]</f>
        <v>0</v>
      </c>
      <c r="Y537" s="57" t="str">
        <f>++IF(Q537="HASTA AGOTAR STOCK","HASTA AGOTAR STOCK",IF(MaestraLP3[[#This Row],[PRECIO OCT]]=0,"NO PARA LP",IF(MaestraLP3[[#This Row],[PRECIO OCT]]=0,"INCORPORACIÓN",IF(AA537=0,"MANTIENE",IF(AA537&lt;0,"BAJA",IF(AA537&gt;0,"ALZA",""))))))</f>
        <v>NO PARA LP</v>
      </c>
      <c r="Z537" s="54">
        <v>0</v>
      </c>
      <c r="AA537" s="40" t="str">
        <f>IF(Z537=0,"INDICAR PRECIO VTA",Z537-MaestraLP3[[#This Row],[PRECIO OCT]])</f>
        <v>INDICAR PRECIO VTA</v>
      </c>
      <c r="AB537" s="56" t="str">
        <f t="shared" si="8"/>
        <v>-</v>
      </c>
      <c r="AC537" s="58">
        <f>IFERROR(MaestraLP3[[#This Row],[PRECIO]]*MaestraLP3[[#This Row],[%MG UMV]],0)</f>
        <v>0</v>
      </c>
      <c r="AD537" s="59">
        <v>3.36</v>
      </c>
      <c r="AE537" s="54">
        <f>IFERROR(MaestraLP3[[#This Row],[MARGEN UNITARIO]]/MaestraLP3[[#This Row],[Peso Neto UMV (KG)]],0)</f>
        <v>0</v>
      </c>
      <c r="AF537" s="38" t="s">
        <v>49</v>
      </c>
      <c r="AG537" s="38">
        <v>1</v>
      </c>
      <c r="AH537" s="56">
        <v>0.05</v>
      </c>
      <c r="AI537" s="56">
        <v>0.05</v>
      </c>
      <c r="AJ537" s="38" t="s">
        <v>50</v>
      </c>
      <c r="AK537" s="38" t="s">
        <v>50</v>
      </c>
    </row>
    <row r="538" spans="1:37" x14ac:dyDescent="0.35">
      <c r="A538" s="38" t="s">
        <v>525</v>
      </c>
      <c r="B538" s="38">
        <v>104548640</v>
      </c>
      <c r="C538" s="38" t="str">
        <f>+MaestraLP3[[#This Row],[CÓDIGO]]&amp;MaestraLP3[[#Headers],[-]]&amp;MaestraLP3[[#This Row],[UMV]]</f>
        <v>104548640-C48</v>
      </c>
      <c r="D538" s="45" t="str">
        <f>+MaestraLP3[[#This Row],[CÓDIGO]]&amp;MaestraLP3[[#Headers],[FS00]]</f>
        <v>104548640FS00</v>
      </c>
      <c r="E538" s="38" t="s">
        <v>66</v>
      </c>
      <c r="F538" s="38" t="s">
        <v>66</v>
      </c>
      <c r="G538" s="38" t="s">
        <v>67</v>
      </c>
      <c r="H538" s="38" t="s">
        <v>240</v>
      </c>
      <c r="I538" s="38" t="s">
        <v>757</v>
      </c>
      <c r="J538" s="44" t="s">
        <v>242</v>
      </c>
      <c r="K538" s="45" t="s">
        <v>44</v>
      </c>
      <c r="L538" s="38"/>
      <c r="M538" s="38" t="str">
        <f>VLOOKUP(MaestraLP3[[#This Row],[UMV]],VALIDACIONES!J:L,3,0)</f>
        <v>Caja 48 Unidades</v>
      </c>
      <c r="N538" s="38" t="s">
        <v>71</v>
      </c>
      <c r="O538" s="38" t="s">
        <v>72</v>
      </c>
      <c r="P538" s="54">
        <v>20640</v>
      </c>
      <c r="Q538" s="38" t="s">
        <v>73</v>
      </c>
      <c r="R538" s="55">
        <v>0</v>
      </c>
      <c r="S538" s="56">
        <f>IFERROR((MaestraLP3[[#This Row],[COSTO ]]/MaestraLP3[[#This Row],[COSTO OCT]]-1),0)</f>
        <v>0</v>
      </c>
      <c r="T538" s="55" t="s">
        <v>172</v>
      </c>
      <c r="U538" s="55" t="s">
        <v>172</v>
      </c>
      <c r="V538" s="54">
        <f>+VLOOKUP(MaestraLP3[[#This Row],[-]],'[1]BD MES'!$A:$N,14,0)</f>
        <v>20640</v>
      </c>
      <c r="W538" s="54">
        <v>20640</v>
      </c>
      <c r="X538" s="56">
        <f>+(MaestraLP3[[#This Row],[COSTO ]]-MaestraLP3[[#This Row],[COSTO OCT AL 27-10]])/MaestraLP3[[#This Row],[COSTO OCT AL 27-10]]</f>
        <v>0</v>
      </c>
      <c r="Y538" s="57" t="str">
        <f>++IF(Q538="HASTA AGOTAR STOCK","HASTA AGOTAR STOCK",IF(MaestraLP3[[#This Row],[PRECIO OCT]]=0,"NO PARA LP",IF(MaestraLP3[[#This Row],[PRECIO OCT]]=0,"INCORPORACIÓN",IF(AA538=0,"MANTIENE",IF(AA538&lt;0,"BAJA",IF(AA538&gt;0,"ALZA",""))))))</f>
        <v>NO PARA LP</v>
      </c>
      <c r="Z538" s="54">
        <v>0</v>
      </c>
      <c r="AA538" s="40" t="str">
        <f>IF(Z538=0,"INDICAR PRECIO VTA",Z538-MaestraLP3[[#This Row],[PRECIO OCT]])</f>
        <v>INDICAR PRECIO VTA</v>
      </c>
      <c r="AB538" s="56" t="str">
        <f t="shared" si="8"/>
        <v>-</v>
      </c>
      <c r="AC538" s="58">
        <f>IFERROR(MaestraLP3[[#This Row],[PRECIO]]*MaestraLP3[[#This Row],[%MG UMV]],0)</f>
        <v>0</v>
      </c>
      <c r="AD538" s="59">
        <v>3.36</v>
      </c>
      <c r="AE538" s="54">
        <f>IFERROR(MaestraLP3[[#This Row],[MARGEN UNITARIO]]/MaestraLP3[[#This Row],[Peso Neto UMV (KG)]],0)</f>
        <v>0</v>
      </c>
      <c r="AF538" s="38" t="s">
        <v>49</v>
      </c>
      <c r="AG538" s="38">
        <v>1</v>
      </c>
      <c r="AH538" s="56">
        <v>0.05</v>
      </c>
      <c r="AI538" s="56">
        <v>0.05</v>
      </c>
      <c r="AJ538" s="38" t="s">
        <v>50</v>
      </c>
      <c r="AK538" s="38" t="s">
        <v>50</v>
      </c>
    </row>
    <row r="539" spans="1:37" x14ac:dyDescent="0.35">
      <c r="A539" s="38" t="s">
        <v>525</v>
      </c>
      <c r="B539" s="38">
        <v>104543920</v>
      </c>
      <c r="C539" s="38" t="str">
        <f>+MaestraLP3[[#This Row],[CÓDIGO]]&amp;MaestraLP3[[#Headers],[-]]&amp;MaestraLP3[[#This Row],[UMV]]</f>
        <v>104543920-C48</v>
      </c>
      <c r="D539" s="45" t="str">
        <f>+MaestraLP3[[#This Row],[CÓDIGO]]&amp;MaestraLP3[[#Headers],[FS00]]</f>
        <v>104543920FS00</v>
      </c>
      <c r="E539" s="38" t="s">
        <v>66</v>
      </c>
      <c r="F539" s="38" t="s">
        <v>66</v>
      </c>
      <c r="G539" s="38" t="s">
        <v>67</v>
      </c>
      <c r="H539" s="38" t="s">
        <v>240</v>
      </c>
      <c r="I539" s="38" t="s">
        <v>758</v>
      </c>
      <c r="J539" s="44" t="s">
        <v>242</v>
      </c>
      <c r="K539" s="45" t="s">
        <v>44</v>
      </c>
      <c r="L539" s="38"/>
      <c r="M539" s="38" t="str">
        <f>VLOOKUP(MaestraLP3[[#This Row],[UMV]],VALIDACIONES!J:L,3,0)</f>
        <v>Caja 48 Unidades</v>
      </c>
      <c r="N539" s="38" t="s">
        <v>71</v>
      </c>
      <c r="O539" s="38" t="s">
        <v>72</v>
      </c>
      <c r="P539" s="54">
        <v>11760</v>
      </c>
      <c r="Q539" s="38" t="s">
        <v>47</v>
      </c>
      <c r="R539" s="54">
        <v>19000</v>
      </c>
      <c r="S539" s="56">
        <f>IFERROR((MaestraLP3[[#This Row],[COSTO ]]/MaestraLP3[[#This Row],[COSTO OCT]]-1),0)</f>
        <v>0</v>
      </c>
      <c r="T539" s="55" t="s">
        <v>172</v>
      </c>
      <c r="U539" s="55" t="s">
        <v>172</v>
      </c>
      <c r="V539" s="54">
        <f>+VLOOKUP(MaestraLP3[[#This Row],[-]],'[1]BD MES'!$A:$N,14,0)</f>
        <v>11808</v>
      </c>
      <c r="W539" s="54">
        <v>11760</v>
      </c>
      <c r="X539" s="56">
        <f>+(MaestraLP3[[#This Row],[COSTO ]]-MaestraLP3[[#This Row],[COSTO OCT AL 27-10]])/MaestraLP3[[#This Row],[COSTO OCT AL 27-10]]</f>
        <v>-4.0650406504065045E-3</v>
      </c>
      <c r="Y539" s="57" t="str">
        <f>++IF(Q539="HASTA AGOTAR STOCK","HASTA AGOTAR STOCK",IF(MaestraLP3[[#This Row],[PRECIO OCT]]=0,"NO PARA LP",IF(MaestraLP3[[#This Row],[PRECIO OCT]]=0,"INCORPORACIÓN",IF(AA539=0,"MANTIENE",IF(AA539&lt;0,"BAJA",IF(AA539&gt;0,"ALZA",""))))))</f>
        <v>MANTIENE</v>
      </c>
      <c r="Z539" s="54">
        <v>19000</v>
      </c>
      <c r="AA539" s="40">
        <f>IF(Z539=0,"INDICAR PRECIO VTA",Z539-MaestraLP3[[#This Row],[PRECIO OCT]])</f>
        <v>0</v>
      </c>
      <c r="AB539" s="56">
        <f t="shared" si="8"/>
        <v>0.38105263157894737</v>
      </c>
      <c r="AC539" s="58">
        <f>IFERROR(MaestraLP3[[#This Row],[PRECIO]]*MaestraLP3[[#This Row],[%MG UMV]],0)</f>
        <v>7240</v>
      </c>
      <c r="AD539" s="59">
        <v>2.88</v>
      </c>
      <c r="AE539" s="54">
        <f>IFERROR(MaestraLP3[[#This Row],[MARGEN UNITARIO]]/MaestraLP3[[#This Row],[Peso Neto UMV (KG)]],0)</f>
        <v>2513.8888888888891</v>
      </c>
      <c r="AF539" s="38" t="s">
        <v>49</v>
      </c>
      <c r="AG539" s="38">
        <v>1</v>
      </c>
      <c r="AH539" s="56">
        <v>9.9999999999999992E-2</v>
      </c>
      <c r="AI539" s="56">
        <v>0.15</v>
      </c>
      <c r="AJ539" s="38" t="s">
        <v>50</v>
      </c>
      <c r="AK539" s="38" t="s">
        <v>50</v>
      </c>
    </row>
    <row r="540" spans="1:37" x14ac:dyDescent="0.35">
      <c r="A540" s="38" t="s">
        <v>525</v>
      </c>
      <c r="B540" s="38">
        <v>104539390</v>
      </c>
      <c r="C540" s="38" t="str">
        <f>+MaestraLP3[[#This Row],[CÓDIGO]]&amp;MaestraLP3[[#Headers],[-]]&amp;MaestraLP3[[#This Row],[UMV]]</f>
        <v>104539390-C09</v>
      </c>
      <c r="D540" s="45" t="str">
        <f>+MaestraLP3[[#This Row],[CÓDIGO]]&amp;MaestraLP3[[#Headers],[FS00]]</f>
        <v>104539390FS00</v>
      </c>
      <c r="E540" s="38" t="s">
        <v>66</v>
      </c>
      <c r="F540" s="38" t="s">
        <v>66</v>
      </c>
      <c r="G540" s="38" t="s">
        <v>67</v>
      </c>
      <c r="H540" s="38" t="s">
        <v>240</v>
      </c>
      <c r="I540" s="38" t="s">
        <v>759</v>
      </c>
      <c r="J540" s="44" t="s">
        <v>760</v>
      </c>
      <c r="K540" s="45" t="s">
        <v>44</v>
      </c>
      <c r="L540" s="38"/>
      <c r="M540" s="38" t="str">
        <f>VLOOKUP(MaestraLP3[[#This Row],[UMV]],VALIDACIONES!J:L,3,0)</f>
        <v>Caja 9 Unidades</v>
      </c>
      <c r="N540" s="38" t="s">
        <v>71</v>
      </c>
      <c r="O540" s="38" t="s">
        <v>72</v>
      </c>
      <c r="P540" s="54">
        <v>28629</v>
      </c>
      <c r="Q540" s="38" t="s">
        <v>47</v>
      </c>
      <c r="R540" s="54">
        <v>35700</v>
      </c>
      <c r="S540" s="56">
        <f>IFERROR((MaestraLP3[[#This Row],[COSTO ]]/MaestraLP3[[#This Row],[COSTO OCT]]-1),0)</f>
        <v>0</v>
      </c>
      <c r="T540" s="55" t="s">
        <v>48</v>
      </c>
      <c r="U540" s="55" t="s">
        <v>48</v>
      </c>
      <c r="V540" s="54">
        <f>+VLOOKUP(MaestraLP3[[#This Row],[-]],'[1]BD MES'!$A:$N,14,0)</f>
        <v>28629</v>
      </c>
      <c r="W540" s="54">
        <v>28629</v>
      </c>
      <c r="X540" s="56">
        <f>+(MaestraLP3[[#This Row],[COSTO ]]-MaestraLP3[[#This Row],[COSTO OCT AL 27-10]])/MaestraLP3[[#This Row],[COSTO OCT AL 27-10]]</f>
        <v>0</v>
      </c>
      <c r="Y540" s="57" t="str">
        <f>++IF(Q540="HASTA AGOTAR STOCK","HASTA AGOTAR STOCK",IF(MaestraLP3[[#This Row],[PRECIO OCT]]=0,"NO PARA LP",IF(MaestraLP3[[#This Row],[PRECIO OCT]]=0,"INCORPORACIÓN",IF(AA540=0,"MANTIENE",IF(AA540&lt;0,"BAJA",IF(AA540&gt;0,"ALZA",""))))))</f>
        <v>MANTIENE</v>
      </c>
      <c r="Z540" s="54">
        <v>35700</v>
      </c>
      <c r="AA540" s="40">
        <f>IF(Z540=0,"INDICAR PRECIO VTA",Z540-MaestraLP3[[#This Row],[PRECIO OCT]])</f>
        <v>0</v>
      </c>
      <c r="AB540" s="56">
        <f t="shared" si="8"/>
        <v>0.19806722689075631</v>
      </c>
      <c r="AC540" s="58">
        <f>IFERROR(MaestraLP3[[#This Row],[PRECIO]]*MaestraLP3[[#This Row],[%MG UMV]],0)</f>
        <v>7071</v>
      </c>
      <c r="AD540" s="59">
        <v>0.81</v>
      </c>
      <c r="AE540" s="54">
        <f>IFERROR(MaestraLP3[[#This Row],[MARGEN UNITARIO]]/MaestraLP3[[#This Row],[Peso Neto UMV (KG)]],0)</f>
        <v>8729.6296296296296</v>
      </c>
      <c r="AF540" s="38" t="s">
        <v>49</v>
      </c>
      <c r="AG540" s="38">
        <v>1</v>
      </c>
      <c r="AH540" s="56">
        <v>9.9999999999999992E-2</v>
      </c>
      <c r="AI540" s="56">
        <v>0.15</v>
      </c>
      <c r="AJ540" s="38" t="s">
        <v>50</v>
      </c>
      <c r="AK540" s="38" t="s">
        <v>50</v>
      </c>
    </row>
    <row r="541" spans="1:37" x14ac:dyDescent="0.35">
      <c r="A541" s="38" t="s">
        <v>525</v>
      </c>
      <c r="B541" s="38">
        <v>104549220</v>
      </c>
      <c r="C541" s="38" t="str">
        <f>+MaestraLP3[[#This Row],[CÓDIGO]]&amp;MaestraLP3[[#Headers],[-]]&amp;MaestraLP3[[#This Row],[UMV]]</f>
        <v>104549220-C72</v>
      </c>
      <c r="D541" s="45" t="str">
        <f>+MaestraLP3[[#This Row],[CÓDIGO]]&amp;MaestraLP3[[#Headers],[FS00]]</f>
        <v>104549220FS00</v>
      </c>
      <c r="E541" s="38" t="s">
        <v>66</v>
      </c>
      <c r="F541" s="38" t="s">
        <v>66</v>
      </c>
      <c r="G541" s="38" t="s">
        <v>67</v>
      </c>
      <c r="H541" s="38" t="s">
        <v>240</v>
      </c>
      <c r="I541" s="38" t="s">
        <v>761</v>
      </c>
      <c r="J541" s="44" t="s">
        <v>762</v>
      </c>
      <c r="K541" s="45" t="s">
        <v>44</v>
      </c>
      <c r="L541" s="38"/>
      <c r="M541" s="38" t="str">
        <f>VLOOKUP(MaestraLP3[[#This Row],[UMV]],VALIDACIONES!J:L,3,0)</f>
        <v>Caja 72 Unidades</v>
      </c>
      <c r="N541" s="38" t="s">
        <v>71</v>
      </c>
      <c r="O541" s="38" t="s">
        <v>72</v>
      </c>
      <c r="P541" s="54"/>
      <c r="Q541" s="38"/>
      <c r="R541" s="55"/>
      <c r="S541" s="56">
        <f>IFERROR((MaestraLP3[[#This Row],[COSTO ]]/MaestraLP3[[#This Row],[COSTO OCT]]-1),0)</f>
        <v>0</v>
      </c>
      <c r="T541" s="55" t="s">
        <v>172</v>
      </c>
      <c r="U541" s="55"/>
      <c r="V541" s="54">
        <f>+VLOOKUP(MaestraLP3[[#This Row],[-]],'[1]BD MES'!$A:$N,14,0)</f>
        <v>19872</v>
      </c>
      <c r="W541" s="54">
        <v>19872</v>
      </c>
      <c r="X541" s="56">
        <f>+(MaestraLP3[[#This Row],[COSTO ]]-MaestraLP3[[#This Row],[COSTO OCT AL 27-10]])/MaestraLP3[[#This Row],[COSTO OCT AL 27-10]]</f>
        <v>0</v>
      </c>
      <c r="Y541" s="57" t="str">
        <f>++IF(Q541="HASTA AGOTAR STOCK","HASTA AGOTAR STOCK",IF(MaestraLP3[[#This Row],[PRECIO OCT]]=0,"NO PARA LP",IF(MaestraLP3[[#This Row],[PRECIO OCT]]=0,"INCORPORACIÓN",IF(AA541=0,"MANTIENE",IF(AA541&lt;0,"BAJA",IF(AA541&gt;0,"ALZA",""))))))</f>
        <v>NO PARA LP</v>
      </c>
      <c r="Z541" s="54">
        <v>0</v>
      </c>
      <c r="AA541" s="40" t="str">
        <f>IF(Z541=0,"INDICAR PRECIO VTA",Z541-MaestraLP3[[#This Row],[PRECIO OCT]])</f>
        <v>INDICAR PRECIO VTA</v>
      </c>
      <c r="AB541" s="56" t="str">
        <f t="shared" si="8"/>
        <v>-</v>
      </c>
      <c r="AC541" s="58">
        <f>IFERROR(MaestraLP3[[#This Row],[PRECIO]]*MaestraLP3[[#This Row],[%MG UMV]],0)</f>
        <v>0</v>
      </c>
      <c r="AD541" s="59">
        <v>0.72</v>
      </c>
      <c r="AE541" s="54">
        <f>IFERROR(MaestraLP3[[#This Row],[MARGEN UNITARIO]]/MaestraLP3[[#This Row],[Peso Neto UMV (KG)]],0)</f>
        <v>0</v>
      </c>
      <c r="AF541" s="38" t="s">
        <v>49</v>
      </c>
      <c r="AG541" s="38">
        <v>1</v>
      </c>
      <c r="AH541" s="56">
        <v>0</v>
      </c>
      <c r="AI541" s="56">
        <v>0</v>
      </c>
      <c r="AJ541" s="38" t="s">
        <v>50</v>
      </c>
      <c r="AK541" s="38" t="s">
        <v>50</v>
      </c>
    </row>
    <row r="542" spans="1:37" x14ac:dyDescent="0.35">
      <c r="A542" s="38" t="s">
        <v>525</v>
      </c>
      <c r="B542" s="38">
        <v>104523150</v>
      </c>
      <c r="C542" s="38" t="str">
        <f>+MaestraLP3[[#This Row],[CÓDIGO]]&amp;MaestraLP3[[#Headers],[-]]&amp;MaestraLP3[[#This Row],[UMV]]</f>
        <v>104523150-C72</v>
      </c>
      <c r="D542" s="45" t="str">
        <f>+MaestraLP3[[#This Row],[CÓDIGO]]&amp;MaestraLP3[[#Headers],[FS00]]</f>
        <v>104523150FS00</v>
      </c>
      <c r="E542" s="38" t="s">
        <v>66</v>
      </c>
      <c r="F542" s="38" t="s">
        <v>66</v>
      </c>
      <c r="G542" s="38" t="s">
        <v>67</v>
      </c>
      <c r="H542" s="38" t="s">
        <v>240</v>
      </c>
      <c r="I542" s="38" t="s">
        <v>763</v>
      </c>
      <c r="J542" s="44" t="s">
        <v>762</v>
      </c>
      <c r="K542" s="45" t="s">
        <v>44</v>
      </c>
      <c r="L542" s="38" t="s">
        <v>643</v>
      </c>
      <c r="M542" s="38" t="str">
        <f>VLOOKUP(MaestraLP3[[#This Row],[UMV]],VALIDACIONES!J:L,3,0)</f>
        <v>Caja 72 Unidades</v>
      </c>
      <c r="N542" s="38" t="s">
        <v>71</v>
      </c>
      <c r="O542" s="38" t="s">
        <v>72</v>
      </c>
      <c r="P542" s="54">
        <v>18072</v>
      </c>
      <c r="Q542" s="38" t="s">
        <v>47</v>
      </c>
      <c r="R542" s="54">
        <v>35700</v>
      </c>
      <c r="S542" s="56">
        <f>IFERROR((MaestraLP3[[#This Row],[COSTO ]]/MaestraLP3[[#This Row],[COSTO OCT]]-1),0)</f>
        <v>0</v>
      </c>
      <c r="T542" s="55" t="s">
        <v>48</v>
      </c>
      <c r="U542" s="55" t="s">
        <v>48</v>
      </c>
      <c r="V542" s="54">
        <f>+VLOOKUP(MaestraLP3[[#This Row],[-]],'[1]BD MES'!$A:$N,14,0)</f>
        <v>18720</v>
      </c>
      <c r="W542" s="54">
        <v>18072</v>
      </c>
      <c r="X542" s="56">
        <f>+(MaestraLP3[[#This Row],[COSTO ]]-MaestraLP3[[#This Row],[COSTO OCT AL 27-10]])/MaestraLP3[[#This Row],[COSTO OCT AL 27-10]]</f>
        <v>-3.4615384615384617E-2</v>
      </c>
      <c r="Y542" s="57" t="str">
        <f>++IF(Q542="HASTA AGOTAR STOCK","HASTA AGOTAR STOCK",IF(MaestraLP3[[#This Row],[PRECIO OCT]]=0,"NO PARA LP",IF(MaestraLP3[[#This Row],[PRECIO OCT]]=0,"INCORPORACIÓN",IF(AA542=0,"MANTIENE",IF(AA542&lt;0,"BAJA",IF(AA542&gt;0,"ALZA",""))))))</f>
        <v>MANTIENE</v>
      </c>
      <c r="Z542" s="54">
        <v>35700</v>
      </c>
      <c r="AA542" s="40">
        <f>IF(Z542=0,"INDICAR PRECIO VTA",Z542-MaestraLP3[[#This Row],[PRECIO OCT]])</f>
        <v>0</v>
      </c>
      <c r="AB542" s="56">
        <f t="shared" si="8"/>
        <v>0.49378151260504199</v>
      </c>
      <c r="AC542" s="58">
        <f>IFERROR(MaestraLP3[[#This Row],[PRECIO]]*MaestraLP3[[#This Row],[%MG UMV]],0)</f>
        <v>17628</v>
      </c>
      <c r="AD542" s="59">
        <v>0.79200000000000004</v>
      </c>
      <c r="AE542" s="54">
        <f>IFERROR(MaestraLP3[[#This Row],[MARGEN UNITARIO]]/MaestraLP3[[#This Row],[Peso Neto UMV (KG)]],0)</f>
        <v>22257.575757575756</v>
      </c>
      <c r="AF542" s="38" t="s">
        <v>49</v>
      </c>
      <c r="AG542" s="38" t="s">
        <v>184</v>
      </c>
      <c r="AH542" s="56">
        <v>0.08</v>
      </c>
      <c r="AI542" s="56">
        <v>0.1</v>
      </c>
      <c r="AJ542" s="38" t="s">
        <v>50</v>
      </c>
      <c r="AK542" s="38" t="s">
        <v>50</v>
      </c>
    </row>
    <row r="543" spans="1:37" x14ac:dyDescent="0.35">
      <c r="A543" s="38" t="s">
        <v>525</v>
      </c>
      <c r="B543" s="38">
        <v>104532430</v>
      </c>
      <c r="C543" s="38" t="str">
        <f>+MaestraLP3[[#This Row],[CÓDIGO]]&amp;MaestraLP3[[#Headers],[-]]&amp;MaestraLP3[[#This Row],[UMV]]</f>
        <v>104532430-C90</v>
      </c>
      <c r="D543" s="45" t="str">
        <f>+MaestraLP3[[#This Row],[CÓDIGO]]&amp;MaestraLP3[[#Headers],[FS00]]</f>
        <v>104532430FS00</v>
      </c>
      <c r="E543" s="38" t="s">
        <v>66</v>
      </c>
      <c r="F543" s="38" t="s">
        <v>66</v>
      </c>
      <c r="G543" s="38" t="s">
        <v>67</v>
      </c>
      <c r="H543" s="38" t="s">
        <v>240</v>
      </c>
      <c r="I543" s="38" t="s">
        <v>764</v>
      </c>
      <c r="J543" s="44" t="s">
        <v>765</v>
      </c>
      <c r="K543" s="45" t="s">
        <v>765</v>
      </c>
      <c r="L543" s="38"/>
      <c r="M543" s="38" t="str">
        <f>VLOOKUP(MaestraLP3[[#This Row],[UMV]],VALIDACIONES!J:L,3,0)</f>
        <v>Caja 90 Unidades</v>
      </c>
      <c r="N543" s="38" t="s">
        <v>71</v>
      </c>
      <c r="O543" s="38" t="s">
        <v>46</v>
      </c>
      <c r="P543" s="54">
        <v>21956</v>
      </c>
      <c r="Q543" s="38" t="s">
        <v>47</v>
      </c>
      <c r="R543" s="54">
        <v>31000</v>
      </c>
      <c r="S543" s="56">
        <f>IFERROR((MaestraLP3[[#This Row],[COSTO ]]/MaestraLP3[[#This Row],[COSTO OCT]]-1),0)</f>
        <v>0</v>
      </c>
      <c r="T543" s="55" t="s">
        <v>48</v>
      </c>
      <c r="U543" s="55" t="s">
        <v>48</v>
      </c>
      <c r="V543" s="54">
        <f>+VLOOKUP(MaestraLP3[[#This Row],[-]],'[1]BD MES'!$A:$N,14,0)</f>
        <v>21956</v>
      </c>
      <c r="W543" s="54">
        <v>21956</v>
      </c>
      <c r="X543" s="56">
        <f>+(MaestraLP3[[#This Row],[COSTO ]]-MaestraLP3[[#This Row],[COSTO OCT AL 27-10]])/MaestraLP3[[#This Row],[COSTO OCT AL 27-10]]</f>
        <v>0</v>
      </c>
      <c r="Y543" s="57" t="str">
        <f>++IF(Q543="HASTA AGOTAR STOCK","HASTA AGOTAR STOCK",IF(MaestraLP3[[#This Row],[PRECIO OCT]]=0,"NO PARA LP",IF(MaestraLP3[[#This Row],[PRECIO OCT]]=0,"INCORPORACIÓN",IF(AA543=0,"MANTIENE",IF(AA543&lt;0,"BAJA",IF(AA543&gt;0,"ALZA",""))))))</f>
        <v>MANTIENE</v>
      </c>
      <c r="Z543" s="54">
        <v>31000</v>
      </c>
      <c r="AA543" s="40">
        <f>IF(Z543=0,"INDICAR PRECIO VTA",Z543-MaestraLP3[[#This Row],[PRECIO OCT]])</f>
        <v>0</v>
      </c>
      <c r="AB543" s="56">
        <f t="shared" si="8"/>
        <v>0.29174193548387095</v>
      </c>
      <c r="AC543" s="58">
        <f>IFERROR(MaestraLP3[[#This Row],[PRECIO]]*MaestraLP3[[#This Row],[%MG UMV]],0)</f>
        <v>9044</v>
      </c>
      <c r="AD543" s="59">
        <v>3.6</v>
      </c>
      <c r="AE543" s="54">
        <f>IFERROR(MaestraLP3[[#This Row],[MARGEN UNITARIO]]/MaestraLP3[[#This Row],[Peso Neto UMV (KG)]],0)</f>
        <v>2512.2222222222222</v>
      </c>
      <c r="AF543" s="38" t="s">
        <v>49</v>
      </c>
      <c r="AG543" s="38">
        <v>1</v>
      </c>
      <c r="AH543" s="56">
        <v>9.9999999999999992E-2</v>
      </c>
      <c r="AI543" s="56">
        <v>0.15</v>
      </c>
      <c r="AJ543" s="38" t="s">
        <v>50</v>
      </c>
      <c r="AK543" s="38" t="s">
        <v>50</v>
      </c>
    </row>
    <row r="544" spans="1:37" x14ac:dyDescent="0.35">
      <c r="A544" s="38" t="s">
        <v>525</v>
      </c>
      <c r="B544" s="38">
        <v>104546950</v>
      </c>
      <c r="C544" s="38" t="str">
        <f>+MaestraLP3[[#This Row],[CÓDIGO]]&amp;MaestraLP3[[#Headers],[-]]&amp;MaestraLP3[[#This Row],[UMV]]</f>
        <v>104546950-CJ</v>
      </c>
      <c r="D544" s="45" t="str">
        <f>+MaestraLP3[[#This Row],[CÓDIGO]]&amp;MaestraLP3[[#Headers],[FS00]]</f>
        <v>104546950FS00</v>
      </c>
      <c r="E544" s="38" t="s">
        <v>66</v>
      </c>
      <c r="F544" s="38" t="s">
        <v>66</v>
      </c>
      <c r="G544" s="38" t="s">
        <v>67</v>
      </c>
      <c r="H544" s="38" t="s">
        <v>240</v>
      </c>
      <c r="I544" s="38" t="s">
        <v>766</v>
      </c>
      <c r="J544" s="86" t="s">
        <v>77</v>
      </c>
      <c r="K544" s="45" t="s">
        <v>77</v>
      </c>
      <c r="L544" s="38"/>
      <c r="M544" s="38" t="str">
        <f>VLOOKUP(MaestraLP3[[#This Row],[UMV]],VALIDACIONES!J:L,3,0)</f>
        <v>Caja</v>
      </c>
      <c r="N544" s="38" t="s">
        <v>71</v>
      </c>
      <c r="O544" s="38" t="s">
        <v>72</v>
      </c>
      <c r="P544" s="54">
        <v>4343</v>
      </c>
      <c r="Q544" s="38" t="s">
        <v>47</v>
      </c>
      <c r="R544" s="55">
        <v>7900</v>
      </c>
      <c r="S544" s="56">
        <f>IFERROR((MaestraLP3[[#This Row],[COSTO ]]/MaestraLP3[[#This Row],[COSTO OCT]]-1),0)</f>
        <v>0</v>
      </c>
      <c r="T544" s="55" t="s">
        <v>172</v>
      </c>
      <c r="U544" s="55" t="s">
        <v>172</v>
      </c>
      <c r="V544" s="54">
        <f>+VLOOKUP(MaestraLP3[[#This Row],[-]],'[1]BD MES'!$A:$N,14,0)</f>
        <v>4344</v>
      </c>
      <c r="W544" s="54">
        <v>4343</v>
      </c>
      <c r="X544" s="56">
        <f>+(MaestraLP3[[#This Row],[COSTO ]]-MaestraLP3[[#This Row],[COSTO OCT AL 27-10]])/MaestraLP3[[#This Row],[COSTO OCT AL 27-10]]</f>
        <v>-2.3020257826887662E-4</v>
      </c>
      <c r="Y544" s="57" t="str">
        <f>++IF(Q544="HASTA AGOTAR STOCK","HASTA AGOTAR STOCK",IF(MaestraLP3[[#This Row],[PRECIO OCT]]=0,"NO PARA LP",IF(MaestraLP3[[#This Row],[PRECIO OCT]]=0,"INCORPORACIÓN",IF(AA544=0,"MANTIENE",IF(AA544&lt;0,"BAJA",IF(AA544&gt;0,"ALZA",""))))))</f>
        <v>MANTIENE</v>
      </c>
      <c r="Z544" s="54">
        <v>7900</v>
      </c>
      <c r="AA544" s="40">
        <f>IF(Z544=0,"INDICAR PRECIO VTA",Z544-MaestraLP3[[#This Row],[PRECIO OCT]])</f>
        <v>0</v>
      </c>
      <c r="AB544" s="56">
        <f t="shared" si="8"/>
        <v>0.45025316455696202</v>
      </c>
      <c r="AC544" s="58">
        <f>IFERROR(MaestraLP3[[#This Row],[PRECIO]]*MaestraLP3[[#This Row],[%MG UMV]],0)</f>
        <v>3557</v>
      </c>
      <c r="AD544" s="59">
        <v>1</v>
      </c>
      <c r="AE544" s="54">
        <f>IFERROR(MaestraLP3[[#This Row],[MARGEN UNITARIO]]/MaestraLP3[[#This Row],[Peso Neto UMV (KG)]],0)</f>
        <v>3557</v>
      </c>
      <c r="AF544" s="38" t="s">
        <v>49</v>
      </c>
      <c r="AG544" s="38">
        <v>1</v>
      </c>
      <c r="AH544" s="56">
        <v>9.9999999999999992E-2</v>
      </c>
      <c r="AI544" s="56">
        <v>9.9999999999999992E-2</v>
      </c>
      <c r="AJ544" s="38" t="s">
        <v>50</v>
      </c>
      <c r="AK544" s="38" t="s">
        <v>50</v>
      </c>
    </row>
    <row r="545" spans="1:37" x14ac:dyDescent="0.35">
      <c r="A545" s="38" t="s">
        <v>525</v>
      </c>
      <c r="B545" s="38">
        <v>105154030</v>
      </c>
      <c r="C545" s="38" t="str">
        <f>+MaestraLP3[[#This Row],[CÓDIGO]]&amp;MaestraLP3[[#Headers],[-]]&amp;MaestraLP3[[#This Row],[UMV]]</f>
        <v>105154030-C80</v>
      </c>
      <c r="D545" s="45" t="str">
        <f>+MaestraLP3[[#This Row],[CÓDIGO]]&amp;MaestraLP3[[#Headers],[FS00]]</f>
        <v>105154030FS00</v>
      </c>
      <c r="E545" s="38" t="s">
        <v>66</v>
      </c>
      <c r="F545" s="38" t="s">
        <v>66</v>
      </c>
      <c r="G545" s="38" t="s">
        <v>67</v>
      </c>
      <c r="H545" s="38" t="s">
        <v>240</v>
      </c>
      <c r="I545" s="38" t="s">
        <v>767</v>
      </c>
      <c r="J545" s="44" t="s">
        <v>768</v>
      </c>
      <c r="K545" s="45" t="s">
        <v>768</v>
      </c>
      <c r="L545" s="38"/>
      <c r="M545" s="38" t="str">
        <f>VLOOKUP(MaestraLP3[[#This Row],[UMV]],VALIDACIONES!J:L,3,0)</f>
        <v>Caja 80 Unidades</v>
      </c>
      <c r="N545" s="38" t="s">
        <v>71</v>
      </c>
      <c r="O545" s="38" t="s">
        <v>72</v>
      </c>
      <c r="P545" s="54">
        <v>11184.55</v>
      </c>
      <c r="Q545" s="38" t="s">
        <v>47</v>
      </c>
      <c r="R545" s="54">
        <v>20200</v>
      </c>
      <c r="S545" s="56">
        <f>IFERROR((MaestraLP3[[#This Row],[COSTO ]]/MaestraLP3[[#This Row],[COSTO OCT]]-1),0)</f>
        <v>0</v>
      </c>
      <c r="T545" s="55" t="s">
        <v>48</v>
      </c>
      <c r="U545" s="55" t="s">
        <v>48</v>
      </c>
      <c r="V545" s="54">
        <f>+VLOOKUP(MaestraLP3[[#This Row],[-]],'[1]BD MES'!$A:$N,14,0)</f>
        <v>11184.52</v>
      </c>
      <c r="W545" s="54">
        <v>11184.55</v>
      </c>
      <c r="X545" s="56">
        <f>+(MaestraLP3[[#This Row],[COSTO ]]-MaestraLP3[[#This Row],[COSTO OCT AL 27-10]])/MaestraLP3[[#This Row],[COSTO OCT AL 27-10]]</f>
        <v>2.682278720842365E-6</v>
      </c>
      <c r="Y545" s="57" t="str">
        <f>++IF(Q545="HASTA AGOTAR STOCK","HASTA AGOTAR STOCK",IF(MaestraLP3[[#This Row],[PRECIO OCT]]=0,"NO PARA LP",IF(MaestraLP3[[#This Row],[PRECIO OCT]]=0,"INCORPORACIÓN",IF(AA545=0,"MANTIENE",IF(AA545&lt;0,"BAJA",IF(AA545&gt;0,"ALZA",""))))))</f>
        <v>MANTIENE</v>
      </c>
      <c r="Z545" s="54">
        <v>20200</v>
      </c>
      <c r="AA545" s="40">
        <f>IF(Z545=0,"INDICAR PRECIO VTA",Z545-MaestraLP3[[#This Row],[PRECIO OCT]])</f>
        <v>0</v>
      </c>
      <c r="AB545" s="56">
        <f t="shared" si="8"/>
        <v>0.44630940594059409</v>
      </c>
      <c r="AC545" s="58">
        <f>IFERROR(MaestraLP3[[#This Row],[PRECIO]]*MaestraLP3[[#This Row],[%MG UMV]],0)</f>
        <v>9015.4500000000007</v>
      </c>
      <c r="AD545" s="59">
        <v>1.92</v>
      </c>
      <c r="AE545" s="54">
        <f>IFERROR(MaestraLP3[[#This Row],[MARGEN UNITARIO]]/MaestraLP3[[#This Row],[Peso Neto UMV (KG)]],0)</f>
        <v>4695.5468750000009</v>
      </c>
      <c r="AF545" s="38" t="s">
        <v>49</v>
      </c>
      <c r="AG545" s="38">
        <v>1</v>
      </c>
      <c r="AH545" s="56">
        <v>9.9999999999999992E-2</v>
      </c>
      <c r="AI545" s="56">
        <v>0.2</v>
      </c>
      <c r="AJ545" s="38" t="s">
        <v>50</v>
      </c>
      <c r="AK545" s="38" t="s">
        <v>50</v>
      </c>
    </row>
    <row r="546" spans="1:37" x14ac:dyDescent="0.35">
      <c r="A546" s="38" t="s">
        <v>525</v>
      </c>
      <c r="B546" s="38">
        <v>105154040</v>
      </c>
      <c r="C546" s="38" t="str">
        <f>+MaestraLP3[[#This Row],[CÓDIGO]]&amp;MaestraLP3[[#Headers],[-]]&amp;MaestraLP3[[#This Row],[UMV]]</f>
        <v>105154040-C80</v>
      </c>
      <c r="D546" s="45" t="str">
        <f>+MaestraLP3[[#This Row],[CÓDIGO]]&amp;MaestraLP3[[#Headers],[FS00]]</f>
        <v>105154040FS00</v>
      </c>
      <c r="E546" s="38" t="s">
        <v>66</v>
      </c>
      <c r="F546" s="38" t="s">
        <v>66</v>
      </c>
      <c r="G546" s="38" t="s">
        <v>67</v>
      </c>
      <c r="H546" s="38" t="s">
        <v>240</v>
      </c>
      <c r="I546" s="38" t="s">
        <v>769</v>
      </c>
      <c r="J546" s="44" t="s">
        <v>768</v>
      </c>
      <c r="K546" s="45" t="s">
        <v>768</v>
      </c>
      <c r="L546" s="38"/>
      <c r="M546" s="38" t="str">
        <f>VLOOKUP(MaestraLP3[[#This Row],[UMV]],VALIDACIONES!J:L,3,0)</f>
        <v>Caja 80 Unidades</v>
      </c>
      <c r="N546" s="38" t="s">
        <v>71</v>
      </c>
      <c r="O546" s="38" t="s">
        <v>72</v>
      </c>
      <c r="P546" s="54">
        <v>14249.09</v>
      </c>
      <c r="Q546" s="38" t="s">
        <v>47</v>
      </c>
      <c r="R546" s="54">
        <v>26500</v>
      </c>
      <c r="S546" s="56">
        <f>IFERROR((MaestraLP3[[#This Row],[COSTO ]]/MaestraLP3[[#This Row],[COSTO OCT]]-1),0)</f>
        <v>0</v>
      </c>
      <c r="T546" s="55" t="s">
        <v>48</v>
      </c>
      <c r="U546" s="55" t="s">
        <v>48</v>
      </c>
      <c r="V546" s="54">
        <f>+VLOOKUP(MaestraLP3[[#This Row],[-]],'[1]BD MES'!$A:$N,14,0)</f>
        <v>14249.27</v>
      </c>
      <c r="W546" s="54">
        <v>14249.09</v>
      </c>
      <c r="X546" s="56">
        <f>+(MaestraLP3[[#This Row],[COSTO ]]-MaestraLP3[[#This Row],[COSTO OCT AL 27-10]])/MaestraLP3[[#This Row],[COSTO OCT AL 27-10]]</f>
        <v>-1.263222607195253E-5</v>
      </c>
      <c r="Y546" s="57" t="str">
        <f>++IF(Q546="HASTA AGOTAR STOCK","HASTA AGOTAR STOCK",IF(MaestraLP3[[#This Row],[PRECIO OCT]]=0,"NO PARA LP",IF(MaestraLP3[[#This Row],[PRECIO OCT]]=0,"INCORPORACIÓN",IF(AA546=0,"MANTIENE",IF(AA546&lt;0,"BAJA",IF(AA546&gt;0,"ALZA",""))))))</f>
        <v>MANTIENE</v>
      </c>
      <c r="Z546" s="54">
        <v>26500</v>
      </c>
      <c r="AA546" s="40">
        <f>IF(Z546=0,"INDICAR PRECIO VTA",Z546-MaestraLP3[[#This Row],[PRECIO OCT]])</f>
        <v>0</v>
      </c>
      <c r="AB546" s="56">
        <f t="shared" si="8"/>
        <v>0.46229849056603772</v>
      </c>
      <c r="AC546" s="58">
        <f>IFERROR(MaestraLP3[[#This Row],[PRECIO]]*MaestraLP3[[#This Row],[%MG UMV]],0)</f>
        <v>12250.91</v>
      </c>
      <c r="AD546" s="59">
        <v>2.48</v>
      </c>
      <c r="AE546" s="54">
        <f>IFERROR(MaestraLP3[[#This Row],[MARGEN UNITARIO]]/MaestraLP3[[#This Row],[Peso Neto UMV (KG)]],0)</f>
        <v>4939.8830645161288</v>
      </c>
      <c r="AF546" s="38" t="s">
        <v>49</v>
      </c>
      <c r="AG546" s="38">
        <v>1</v>
      </c>
      <c r="AH546" s="56">
        <v>0.15</v>
      </c>
      <c r="AI546" s="56">
        <v>0.2</v>
      </c>
      <c r="AJ546" s="38" t="s">
        <v>50</v>
      </c>
      <c r="AK546" s="38" t="s">
        <v>50</v>
      </c>
    </row>
    <row r="547" spans="1:37" x14ac:dyDescent="0.35">
      <c r="A547" s="38" t="s">
        <v>525</v>
      </c>
      <c r="B547" s="38">
        <v>104521100</v>
      </c>
      <c r="C547" s="38" t="str">
        <f>+MaestraLP3[[#This Row],[CÓDIGO]]&amp;MaestraLP3[[#Headers],[-]]&amp;MaestraLP3[[#This Row],[UMV]]</f>
        <v>104521100-C80</v>
      </c>
      <c r="D547" s="45" t="str">
        <f>+MaestraLP3[[#This Row],[CÓDIGO]]&amp;MaestraLP3[[#Headers],[FS00]]</f>
        <v>104521100FS00</v>
      </c>
      <c r="E547" s="38" t="s">
        <v>66</v>
      </c>
      <c r="F547" s="38" t="s">
        <v>66</v>
      </c>
      <c r="G547" s="38" t="s">
        <v>67</v>
      </c>
      <c r="H547" s="38" t="s">
        <v>240</v>
      </c>
      <c r="I547" s="38" t="s">
        <v>770</v>
      </c>
      <c r="J547" s="44" t="s">
        <v>768</v>
      </c>
      <c r="K547" s="45" t="s">
        <v>44</v>
      </c>
      <c r="L547" s="38"/>
      <c r="M547" s="38" t="str">
        <f>VLOOKUP(MaestraLP3[[#This Row],[UMV]],VALIDACIONES!J:L,3,0)</f>
        <v>Caja 80 Unidades</v>
      </c>
      <c r="N547" s="38" t="s">
        <v>71</v>
      </c>
      <c r="O547" s="38" t="s">
        <v>72</v>
      </c>
      <c r="P547" s="54">
        <v>14232</v>
      </c>
      <c r="Q547" s="38" t="s">
        <v>47</v>
      </c>
      <c r="R547" s="54">
        <v>21500</v>
      </c>
      <c r="S547" s="56">
        <f>IFERROR((MaestraLP3[[#This Row],[COSTO ]]/MaestraLP3[[#This Row],[COSTO OCT]]-1),0)</f>
        <v>0</v>
      </c>
      <c r="T547" s="55" t="s">
        <v>48</v>
      </c>
      <c r="U547" s="55" t="s">
        <v>48</v>
      </c>
      <c r="V547" s="54">
        <f>+VLOOKUP(MaestraLP3[[#This Row],[-]],'[1]BD MES'!$A:$N,14,0)</f>
        <v>14232</v>
      </c>
      <c r="W547" s="54">
        <v>14232</v>
      </c>
      <c r="X547" s="56">
        <f>+(MaestraLP3[[#This Row],[COSTO ]]-MaestraLP3[[#This Row],[COSTO OCT AL 27-10]])/MaestraLP3[[#This Row],[COSTO OCT AL 27-10]]</f>
        <v>0</v>
      </c>
      <c r="Y547" s="57" t="str">
        <f>++IF(Q547="HASTA AGOTAR STOCK","HASTA AGOTAR STOCK",IF(MaestraLP3[[#This Row],[PRECIO OCT]]=0,"NO PARA LP",IF(MaestraLP3[[#This Row],[PRECIO OCT]]=0,"INCORPORACIÓN",IF(AA547=0,"MANTIENE",IF(AA547&lt;0,"BAJA",IF(AA547&gt;0,"ALZA",""))))))</f>
        <v>MANTIENE</v>
      </c>
      <c r="Z547" s="54">
        <v>21500</v>
      </c>
      <c r="AA547" s="40">
        <f>IF(Z547=0,"INDICAR PRECIO VTA",Z547-MaestraLP3[[#This Row],[PRECIO OCT]])</f>
        <v>0</v>
      </c>
      <c r="AB547" s="56">
        <f t="shared" si="8"/>
        <v>0.338046511627907</v>
      </c>
      <c r="AC547" s="58">
        <f>IFERROR(MaestraLP3[[#This Row],[PRECIO]]*MaestraLP3[[#This Row],[%MG UMV]],0)</f>
        <v>7268.0000000000009</v>
      </c>
      <c r="AD547" s="59">
        <v>2.48</v>
      </c>
      <c r="AE547" s="54">
        <f>IFERROR(MaestraLP3[[#This Row],[MARGEN UNITARIO]]/MaestraLP3[[#This Row],[Peso Neto UMV (KG)]],0)</f>
        <v>2930.6451612903229</v>
      </c>
      <c r="AF547" s="38" t="s">
        <v>49</v>
      </c>
      <c r="AG547" s="38">
        <v>1</v>
      </c>
      <c r="AH547" s="56">
        <v>9.9999999999999992E-2</v>
      </c>
      <c r="AI547" s="56">
        <v>0.15</v>
      </c>
      <c r="AJ547" s="38" t="s">
        <v>50</v>
      </c>
      <c r="AK547" s="38" t="s">
        <v>50</v>
      </c>
    </row>
    <row r="548" spans="1:37" x14ac:dyDescent="0.35">
      <c r="A548" s="38" t="s">
        <v>525</v>
      </c>
      <c r="B548" s="38">
        <v>104545340</v>
      </c>
      <c r="C548" s="38" t="str">
        <f>+MaestraLP3[[#This Row],[CÓDIGO]]&amp;MaestraLP3[[#Headers],[-]]&amp;MaestraLP3[[#This Row],[UMV]]</f>
        <v>104545340-CJ</v>
      </c>
      <c r="D548" s="45" t="str">
        <f>+MaestraLP3[[#This Row],[CÓDIGO]]&amp;MaestraLP3[[#Headers],[FS00]]</f>
        <v>104545340FS00</v>
      </c>
      <c r="E548" s="38" t="s">
        <v>66</v>
      </c>
      <c r="F548" s="38" t="s">
        <v>66</v>
      </c>
      <c r="G548" s="38" t="s">
        <v>67</v>
      </c>
      <c r="H548" s="38" t="s">
        <v>240</v>
      </c>
      <c r="I548" s="38" t="s">
        <v>771</v>
      </c>
      <c r="J548" s="44" t="s">
        <v>77</v>
      </c>
      <c r="K548" s="45" t="s">
        <v>77</v>
      </c>
      <c r="L548" s="38"/>
      <c r="M548" s="38" t="str">
        <f>VLOOKUP(MaestraLP3[[#This Row],[UMV]],VALIDACIONES!J:L,3,0)</f>
        <v>Caja</v>
      </c>
      <c r="N548" s="38" t="s">
        <v>71</v>
      </c>
      <c r="O548" s="38" t="s">
        <v>72</v>
      </c>
      <c r="P548" s="54">
        <v>14090</v>
      </c>
      <c r="Q548" s="38" t="s">
        <v>47</v>
      </c>
      <c r="R548" s="55">
        <v>21600</v>
      </c>
      <c r="S548" s="56">
        <f>IFERROR((MaestraLP3[[#This Row],[COSTO ]]/MaestraLP3[[#This Row],[COSTO OCT]]-1),0)</f>
        <v>0</v>
      </c>
      <c r="T548" s="55" t="s">
        <v>48</v>
      </c>
      <c r="U548" s="55" t="s">
        <v>48</v>
      </c>
      <c r="V548" s="54">
        <f>+VLOOKUP(MaestraLP3[[#This Row],[-]],'[1]BD MES'!$A:$N,14,0)</f>
        <v>14126</v>
      </c>
      <c r="W548" s="54">
        <v>14090</v>
      </c>
      <c r="X548" s="56">
        <f>+(MaestraLP3[[#This Row],[COSTO ]]-MaestraLP3[[#This Row],[COSTO OCT AL 27-10]])/MaestraLP3[[#This Row],[COSTO OCT AL 27-10]]</f>
        <v>-2.5484921421492284E-3</v>
      </c>
      <c r="Y548" s="57" t="str">
        <f>++IF(Q548="HASTA AGOTAR STOCK","HASTA AGOTAR STOCK",IF(MaestraLP3[[#This Row],[PRECIO OCT]]=0,"NO PARA LP",IF(MaestraLP3[[#This Row],[PRECIO OCT]]=0,"INCORPORACIÓN",IF(AA548=0,"MANTIENE",IF(AA548&lt;0,"BAJA",IF(AA548&gt;0,"ALZA",""))))))</f>
        <v>MANTIENE</v>
      </c>
      <c r="Z548" s="54">
        <v>21600</v>
      </c>
      <c r="AA548" s="40">
        <f>IF(Z548=0,"INDICAR PRECIO VTA",Z548-MaestraLP3[[#This Row],[PRECIO OCT]])</f>
        <v>0</v>
      </c>
      <c r="AB548" s="56">
        <f t="shared" si="8"/>
        <v>0.34768518518518521</v>
      </c>
      <c r="AC548" s="58">
        <f>IFERROR(MaestraLP3[[#This Row],[PRECIO]]*MaestraLP3[[#This Row],[%MG UMV]],0)</f>
        <v>7510.0000000000009</v>
      </c>
      <c r="AD548" s="59">
        <v>1.8</v>
      </c>
      <c r="AE548" s="54">
        <f>IFERROR(MaestraLP3[[#This Row],[MARGEN UNITARIO]]/MaestraLP3[[#This Row],[Peso Neto UMV (KG)]],0)</f>
        <v>4172.2222222222226</v>
      </c>
      <c r="AF548" s="38" t="s">
        <v>49</v>
      </c>
      <c r="AG548" s="38">
        <v>1</v>
      </c>
      <c r="AH548" s="56">
        <v>9.9999999999999992E-2</v>
      </c>
      <c r="AI548" s="56">
        <v>0.15</v>
      </c>
      <c r="AJ548" s="38" t="s">
        <v>50</v>
      </c>
      <c r="AK548" s="38" t="s">
        <v>50</v>
      </c>
    </row>
    <row r="549" spans="1:37" x14ac:dyDescent="0.35">
      <c r="A549" s="38" t="s">
        <v>525</v>
      </c>
      <c r="B549" s="38">
        <v>104523160</v>
      </c>
      <c r="C549" s="38" t="str">
        <f>+MaestraLP3[[#This Row],[CÓDIGO]]&amp;MaestraLP3[[#Headers],[-]]&amp;MaestraLP3[[#This Row],[UMV]]</f>
        <v>104523160-C36</v>
      </c>
      <c r="D549" s="45" t="str">
        <f>+MaestraLP3[[#This Row],[CÓDIGO]]&amp;MaestraLP3[[#Headers],[FS00]]</f>
        <v>104523160FS00</v>
      </c>
      <c r="E549" s="38" t="s">
        <v>66</v>
      </c>
      <c r="F549" s="38" t="s">
        <v>66</v>
      </c>
      <c r="G549" s="38" t="s">
        <v>67</v>
      </c>
      <c r="H549" s="38" t="s">
        <v>240</v>
      </c>
      <c r="I549" s="38" t="s">
        <v>772</v>
      </c>
      <c r="J549" s="44" t="s">
        <v>773</v>
      </c>
      <c r="K549" s="45" t="s">
        <v>44</v>
      </c>
      <c r="L549" s="38"/>
      <c r="M549" s="38" t="str">
        <f>VLOOKUP(MaestraLP3[[#This Row],[UMV]],VALIDACIONES!J:L,3,0)</f>
        <v>Caja 36 Unidades</v>
      </c>
      <c r="N549" s="38" t="s">
        <v>71</v>
      </c>
      <c r="O549" s="38" t="s">
        <v>72</v>
      </c>
      <c r="P549" s="54">
        <v>16236</v>
      </c>
      <c r="Q549" s="38" t="s">
        <v>47</v>
      </c>
      <c r="R549" s="54">
        <v>22500</v>
      </c>
      <c r="S549" s="56">
        <f>IFERROR((MaestraLP3[[#This Row],[COSTO ]]/MaestraLP3[[#This Row],[COSTO OCT]]-1),0)</f>
        <v>0</v>
      </c>
      <c r="T549" s="55" t="s">
        <v>48</v>
      </c>
      <c r="U549" s="55" t="s">
        <v>48</v>
      </c>
      <c r="V549" s="54">
        <f>+VLOOKUP(MaestraLP3[[#This Row],[-]],'[1]BD MES'!$A:$N,14,0)</f>
        <v>16956</v>
      </c>
      <c r="W549" s="54">
        <v>16236</v>
      </c>
      <c r="X549" s="56">
        <f>+(MaestraLP3[[#This Row],[COSTO ]]-MaestraLP3[[#This Row],[COSTO OCT AL 27-10]])/MaestraLP3[[#This Row],[COSTO OCT AL 27-10]]</f>
        <v>-4.2462845010615709E-2</v>
      </c>
      <c r="Y549" s="57" t="str">
        <f>++IF(Q549="HASTA AGOTAR STOCK","HASTA AGOTAR STOCK",IF(MaestraLP3[[#This Row],[PRECIO OCT]]=0,"NO PARA LP",IF(MaestraLP3[[#This Row],[PRECIO OCT]]=0,"INCORPORACIÓN",IF(AA549=0,"MANTIENE",IF(AA549&lt;0,"BAJA",IF(AA549&gt;0,"ALZA",""))))))</f>
        <v>MANTIENE</v>
      </c>
      <c r="Z549" s="54">
        <v>22500</v>
      </c>
      <c r="AA549" s="40">
        <f>IF(Z549=0,"INDICAR PRECIO VTA",Z549-MaestraLP3[[#This Row],[PRECIO OCT]])</f>
        <v>0</v>
      </c>
      <c r="AB549" s="56">
        <f t="shared" si="8"/>
        <v>0.27839999999999998</v>
      </c>
      <c r="AC549" s="58">
        <f>IFERROR(MaestraLP3[[#This Row],[PRECIO]]*MaestraLP3[[#This Row],[%MG UMV]],0)</f>
        <v>6264</v>
      </c>
      <c r="AD549" s="59">
        <v>2.448</v>
      </c>
      <c r="AE549" s="54">
        <f>IFERROR(MaestraLP3[[#This Row],[MARGEN UNITARIO]]/MaestraLP3[[#This Row],[Peso Neto UMV (KG)]],0)</f>
        <v>2558.8235294117649</v>
      </c>
      <c r="AF549" s="38" t="s">
        <v>49</v>
      </c>
      <c r="AG549" s="38">
        <v>1</v>
      </c>
      <c r="AH549" s="56">
        <v>0.08</v>
      </c>
      <c r="AI549" s="56">
        <v>0.1</v>
      </c>
      <c r="AJ549" s="38" t="s">
        <v>50</v>
      </c>
      <c r="AK549" s="38" t="s">
        <v>50</v>
      </c>
    </row>
    <row r="550" spans="1:37" x14ac:dyDescent="0.35">
      <c r="A550" s="38" t="s">
        <v>525</v>
      </c>
      <c r="B550" s="38">
        <v>104523170</v>
      </c>
      <c r="C550" s="38" t="str">
        <f>+MaestraLP3[[#This Row],[CÓDIGO]]&amp;MaestraLP3[[#Headers],[-]]&amp;MaestraLP3[[#This Row],[UMV]]</f>
        <v>104523170-Z12</v>
      </c>
      <c r="D550" s="45" t="str">
        <f>+MaestraLP3[[#This Row],[CÓDIGO]]&amp;MaestraLP3[[#Headers],[FS00]]</f>
        <v>104523170FS00</v>
      </c>
      <c r="E550" s="38" t="s">
        <v>66</v>
      </c>
      <c r="F550" s="38" t="s">
        <v>66</v>
      </c>
      <c r="G550" s="38" t="s">
        <v>67</v>
      </c>
      <c r="H550" s="38" t="s">
        <v>240</v>
      </c>
      <c r="I550" s="38" t="s">
        <v>774</v>
      </c>
      <c r="J550" s="44" t="s">
        <v>775</v>
      </c>
      <c r="K550" s="45" t="s">
        <v>44</v>
      </c>
      <c r="L550" s="38"/>
      <c r="M550" s="38" t="str">
        <f>VLOOKUP(MaestraLP3[[#This Row],[UMV]],VALIDACIONES!J:L,3,0)</f>
        <v>Caja 112 Unidades</v>
      </c>
      <c r="N550" s="38" t="s">
        <v>71</v>
      </c>
      <c r="O550" s="38" t="s">
        <v>72</v>
      </c>
      <c r="P550" s="54">
        <v>21280</v>
      </c>
      <c r="Q550" s="38" t="s">
        <v>47</v>
      </c>
      <c r="R550" s="54">
        <v>29000</v>
      </c>
      <c r="S550" s="56">
        <f>IFERROR((MaestraLP3[[#This Row],[COSTO ]]/MaestraLP3[[#This Row],[COSTO OCT]]-1),0)</f>
        <v>0</v>
      </c>
      <c r="T550" s="55" t="s">
        <v>48</v>
      </c>
      <c r="U550" s="55" t="s">
        <v>48</v>
      </c>
      <c r="V550" s="54">
        <f>+VLOOKUP(MaestraLP3[[#This Row],[-]],'[1]BD MES'!$A:$N,14,0)</f>
        <v>22400</v>
      </c>
      <c r="W550" s="54">
        <v>21280</v>
      </c>
      <c r="X550" s="56">
        <f>+(MaestraLP3[[#This Row],[COSTO ]]-MaestraLP3[[#This Row],[COSTO OCT AL 27-10]])/MaestraLP3[[#This Row],[COSTO OCT AL 27-10]]</f>
        <v>-0.05</v>
      </c>
      <c r="Y550" s="57" t="str">
        <f>++IF(Q550="HASTA AGOTAR STOCK","HASTA AGOTAR STOCK",IF(MaestraLP3[[#This Row],[PRECIO OCT]]=0,"NO PARA LP",IF(MaestraLP3[[#This Row],[PRECIO OCT]]=0,"INCORPORACIÓN",IF(AA550=0,"MANTIENE",IF(AA550&lt;0,"BAJA",IF(AA550&gt;0,"ALZA",""))))))</f>
        <v>MANTIENE</v>
      </c>
      <c r="Z550" s="54">
        <v>29000</v>
      </c>
      <c r="AA550" s="40">
        <f>IF(Z550=0,"INDICAR PRECIO VTA",Z550-MaestraLP3[[#This Row],[PRECIO OCT]])</f>
        <v>0</v>
      </c>
      <c r="AB550" s="56">
        <f t="shared" si="8"/>
        <v>0.26620689655172414</v>
      </c>
      <c r="AC550" s="58">
        <f>IFERROR(MaestraLP3[[#This Row],[PRECIO]]*MaestraLP3[[#This Row],[%MG UMV]],0)</f>
        <v>7720</v>
      </c>
      <c r="AD550" s="59">
        <v>2.016</v>
      </c>
      <c r="AE550" s="54">
        <f>IFERROR(MaestraLP3[[#This Row],[MARGEN UNITARIO]]/MaestraLP3[[#This Row],[Peso Neto UMV (KG)]],0)</f>
        <v>3829.3650793650795</v>
      </c>
      <c r="AF550" s="38" t="s">
        <v>49</v>
      </c>
      <c r="AG550" s="38">
        <v>1</v>
      </c>
      <c r="AH550" s="56">
        <v>0.08</v>
      </c>
      <c r="AI550" s="56">
        <v>0.1</v>
      </c>
      <c r="AJ550" s="38" t="s">
        <v>50</v>
      </c>
      <c r="AK550" s="38" t="s">
        <v>50</v>
      </c>
    </row>
    <row r="551" spans="1:37" x14ac:dyDescent="0.35">
      <c r="A551" s="38" t="s">
        <v>525</v>
      </c>
      <c r="B551" s="38">
        <v>104538930</v>
      </c>
      <c r="C551" s="38" t="str">
        <f>+MaestraLP3[[#This Row],[CÓDIGO]]&amp;MaestraLP3[[#Headers],[-]]&amp;MaestraLP3[[#This Row],[UMV]]</f>
        <v>104538930-C48</v>
      </c>
      <c r="D551" s="45" t="str">
        <f>+MaestraLP3[[#This Row],[CÓDIGO]]&amp;MaestraLP3[[#Headers],[FS00]]</f>
        <v>104538930FS00</v>
      </c>
      <c r="E551" s="38" t="s">
        <v>66</v>
      </c>
      <c r="F551" s="38" t="s">
        <v>66</v>
      </c>
      <c r="G551" s="38" t="s">
        <v>67</v>
      </c>
      <c r="H551" s="38" t="s">
        <v>240</v>
      </c>
      <c r="I551" s="38" t="s">
        <v>776</v>
      </c>
      <c r="J551" s="44" t="s">
        <v>242</v>
      </c>
      <c r="K551" s="45" t="s">
        <v>44</v>
      </c>
      <c r="L551" s="38"/>
      <c r="M551" s="38" t="str">
        <f>VLOOKUP(MaestraLP3[[#This Row],[UMV]],VALIDACIONES!J:L,3,0)</f>
        <v>Caja 48 Unidades</v>
      </c>
      <c r="N551" s="38" t="s">
        <v>71</v>
      </c>
      <c r="O551" s="38" t="s">
        <v>72</v>
      </c>
      <c r="P551" s="54">
        <v>11280</v>
      </c>
      <c r="Q551" s="38" t="s">
        <v>47</v>
      </c>
      <c r="R551" s="54">
        <v>15000</v>
      </c>
      <c r="S551" s="56">
        <f>IFERROR((MaestraLP3[[#This Row],[COSTO ]]/MaestraLP3[[#This Row],[COSTO OCT]]-1),0)</f>
        <v>0</v>
      </c>
      <c r="T551" s="55" t="s">
        <v>48</v>
      </c>
      <c r="U551" s="55" t="s">
        <v>48</v>
      </c>
      <c r="V551" s="54">
        <f>+VLOOKUP(MaestraLP3[[#This Row],[-]],'[1]BD MES'!$A:$N,14,0)</f>
        <v>11328</v>
      </c>
      <c r="W551" s="54">
        <v>11280</v>
      </c>
      <c r="X551" s="56">
        <f>+(MaestraLP3[[#This Row],[COSTO ]]-MaestraLP3[[#This Row],[COSTO OCT AL 27-10]])/MaestraLP3[[#This Row],[COSTO OCT AL 27-10]]</f>
        <v>-4.2372881355932203E-3</v>
      </c>
      <c r="Y551" s="57" t="str">
        <f>++IF(Q551="HASTA AGOTAR STOCK","HASTA AGOTAR STOCK",IF(MaestraLP3[[#This Row],[PRECIO OCT]]=0,"NO PARA LP",IF(MaestraLP3[[#This Row],[PRECIO OCT]]=0,"INCORPORACIÓN",IF(AA551=0,"MANTIENE",IF(AA551&lt;0,"BAJA",IF(AA551&gt;0,"ALZA",""))))))</f>
        <v>MANTIENE</v>
      </c>
      <c r="Z551" s="54">
        <v>15000</v>
      </c>
      <c r="AA551" s="40">
        <f>IF(Z551=0,"INDICAR PRECIO VTA",Z551-MaestraLP3[[#This Row],[PRECIO OCT]])</f>
        <v>0</v>
      </c>
      <c r="AB551" s="56">
        <f t="shared" si="8"/>
        <v>0.248</v>
      </c>
      <c r="AC551" s="58">
        <f>IFERROR(MaestraLP3[[#This Row],[PRECIO]]*MaestraLP3[[#This Row],[%MG UMV]],0)</f>
        <v>3720</v>
      </c>
      <c r="AD551" s="59">
        <v>0.96</v>
      </c>
      <c r="AE551" s="54">
        <f>IFERROR(MaestraLP3[[#This Row],[MARGEN UNITARIO]]/MaestraLP3[[#This Row],[Peso Neto UMV (KG)]],0)</f>
        <v>3875</v>
      </c>
      <c r="AF551" s="38" t="s">
        <v>49</v>
      </c>
      <c r="AG551" s="38">
        <v>1</v>
      </c>
      <c r="AH551" s="56">
        <v>0.15</v>
      </c>
      <c r="AI551" s="56">
        <v>0.2</v>
      </c>
      <c r="AJ551" s="38" t="s">
        <v>50</v>
      </c>
      <c r="AK551" s="38" t="s">
        <v>50</v>
      </c>
    </row>
    <row r="552" spans="1:37" x14ac:dyDescent="0.35">
      <c r="A552" s="38" t="s">
        <v>525</v>
      </c>
      <c r="B552" s="38">
        <v>104542880</v>
      </c>
      <c r="C552" s="38" t="str">
        <f>+MaestraLP3[[#This Row],[CÓDIGO]]&amp;MaestraLP3[[#Headers],[-]]&amp;MaestraLP3[[#This Row],[UMV]]</f>
        <v>104542880-C30</v>
      </c>
      <c r="D552" s="45" t="str">
        <f>+MaestraLP3[[#This Row],[CÓDIGO]]&amp;MaestraLP3[[#Headers],[FS00]]</f>
        <v>104542880FS00</v>
      </c>
      <c r="E552" s="38" t="s">
        <v>66</v>
      </c>
      <c r="F552" s="38" t="s">
        <v>66</v>
      </c>
      <c r="G552" s="38" t="s">
        <v>67</v>
      </c>
      <c r="H552" s="38" t="s">
        <v>240</v>
      </c>
      <c r="I552" s="38" t="s">
        <v>777</v>
      </c>
      <c r="J552" s="44" t="s">
        <v>339</v>
      </c>
      <c r="K552" s="45" t="s">
        <v>44</v>
      </c>
      <c r="L552" s="38"/>
      <c r="M552" s="38" t="str">
        <f>VLOOKUP(MaestraLP3[[#This Row],[UMV]],VALIDACIONES!J:L,3,0)</f>
        <v>Caja 30 Unidades</v>
      </c>
      <c r="N552" s="38" t="s">
        <v>71</v>
      </c>
      <c r="O552" s="38" t="s">
        <v>46</v>
      </c>
      <c r="P552" s="54">
        <v>18840</v>
      </c>
      <c r="Q552" s="38" t="s">
        <v>47</v>
      </c>
      <c r="R552" s="54">
        <v>27900</v>
      </c>
      <c r="S552" s="56">
        <f>IFERROR((MaestraLP3[[#This Row],[COSTO ]]/MaestraLP3[[#This Row],[COSTO OCT]]-1),0)</f>
        <v>0</v>
      </c>
      <c r="T552" s="55" t="s">
        <v>48</v>
      </c>
      <c r="U552" s="55" t="s">
        <v>48</v>
      </c>
      <c r="V552" s="54">
        <f>+VLOOKUP(MaestraLP3[[#This Row],[-]],'[1]BD MES'!$A:$N,14,0)</f>
        <v>18930</v>
      </c>
      <c r="W552" s="54">
        <v>18840</v>
      </c>
      <c r="X552" s="56">
        <f>+(MaestraLP3[[#This Row],[COSTO ]]-MaestraLP3[[#This Row],[COSTO OCT AL 27-10]])/MaestraLP3[[#This Row],[COSTO OCT AL 27-10]]</f>
        <v>-4.7543581616481777E-3</v>
      </c>
      <c r="Y552" s="57" t="str">
        <f>++IF(Q552="HASTA AGOTAR STOCK","HASTA AGOTAR STOCK",IF(MaestraLP3[[#This Row],[PRECIO OCT]]=0,"NO PARA LP",IF(MaestraLP3[[#This Row],[PRECIO OCT]]=0,"INCORPORACIÓN",IF(AA552=0,"MANTIENE",IF(AA552&lt;0,"BAJA",IF(AA552&gt;0,"ALZA",""))))))</f>
        <v>BAJA</v>
      </c>
      <c r="Z552" s="54">
        <v>26800</v>
      </c>
      <c r="AA552" s="40">
        <f>IF(Z552=0,"INDICAR PRECIO VTA",Z552-MaestraLP3[[#This Row],[PRECIO OCT]])</f>
        <v>-1100</v>
      </c>
      <c r="AB552" s="56">
        <f t="shared" si="8"/>
        <v>0.29701492537313434</v>
      </c>
      <c r="AC552" s="58">
        <f>IFERROR(MaestraLP3[[#This Row],[PRECIO]]*MaestraLP3[[#This Row],[%MG UMV]],0)</f>
        <v>7960</v>
      </c>
      <c r="AD552" s="59">
        <v>3.45</v>
      </c>
      <c r="AE552" s="54">
        <f>IFERROR(MaestraLP3[[#This Row],[MARGEN UNITARIO]]/MaestraLP3[[#This Row],[Peso Neto UMV (KG)]],0)</f>
        <v>2307.246376811594</v>
      </c>
      <c r="AF552" s="38" t="s">
        <v>49</v>
      </c>
      <c r="AG552" s="38">
        <v>1</v>
      </c>
      <c r="AH552" s="56">
        <v>9.9999999999999992E-2</v>
      </c>
      <c r="AI552" s="56">
        <v>0.15</v>
      </c>
      <c r="AJ552" s="38" t="s">
        <v>50</v>
      </c>
      <c r="AK552" s="38" t="s">
        <v>50</v>
      </c>
    </row>
    <row r="553" spans="1:37" x14ac:dyDescent="0.35">
      <c r="A553" s="38" t="s">
        <v>525</v>
      </c>
      <c r="B553" s="38">
        <v>104542890</v>
      </c>
      <c r="C553" s="38" t="str">
        <f>+MaestraLP3[[#This Row],[CÓDIGO]]&amp;MaestraLP3[[#Headers],[-]]&amp;MaestraLP3[[#This Row],[UMV]]</f>
        <v>104542890-C30</v>
      </c>
      <c r="D553" s="45" t="str">
        <f>+MaestraLP3[[#This Row],[CÓDIGO]]&amp;MaestraLP3[[#Headers],[FS00]]</f>
        <v>104542890FS00</v>
      </c>
      <c r="E553" s="38" t="s">
        <v>66</v>
      </c>
      <c r="F553" s="38" t="s">
        <v>66</v>
      </c>
      <c r="G553" s="38" t="s">
        <v>67</v>
      </c>
      <c r="H553" s="38" t="s">
        <v>240</v>
      </c>
      <c r="I553" s="38" t="s">
        <v>778</v>
      </c>
      <c r="J553" s="44" t="s">
        <v>339</v>
      </c>
      <c r="K553" s="45" t="s">
        <v>44</v>
      </c>
      <c r="L553" s="38"/>
      <c r="M553" s="38" t="str">
        <f>VLOOKUP(MaestraLP3[[#This Row],[UMV]],VALIDACIONES!J:L,3,0)</f>
        <v>Caja 30 Unidades</v>
      </c>
      <c r="N553" s="38" t="s">
        <v>71</v>
      </c>
      <c r="O553" s="38" t="s">
        <v>46</v>
      </c>
      <c r="P553" s="54">
        <v>11610</v>
      </c>
      <c r="Q553" s="38" t="s">
        <v>47</v>
      </c>
      <c r="R553" s="54">
        <v>14400</v>
      </c>
      <c r="S553" s="56">
        <f>IFERROR((MaestraLP3[[#This Row],[COSTO ]]/MaestraLP3[[#This Row],[COSTO OCT]]-1),0)</f>
        <v>0</v>
      </c>
      <c r="T553" s="55" t="s">
        <v>48</v>
      </c>
      <c r="U553" s="55" t="s">
        <v>48</v>
      </c>
      <c r="V553" s="54">
        <f>+VLOOKUP(MaestraLP3[[#This Row],[-]],'[1]BD MES'!$A:$N,14,0)</f>
        <v>11670</v>
      </c>
      <c r="W553" s="54">
        <v>11610</v>
      </c>
      <c r="X553" s="56">
        <f>+(MaestraLP3[[#This Row],[COSTO ]]-MaestraLP3[[#This Row],[COSTO OCT AL 27-10]])/MaestraLP3[[#This Row],[COSTO OCT AL 27-10]]</f>
        <v>-5.1413881748071976E-3</v>
      </c>
      <c r="Y553" s="57" t="str">
        <f>++IF(Q553="HASTA AGOTAR STOCK","HASTA AGOTAR STOCK",IF(MaestraLP3[[#This Row],[PRECIO OCT]]=0,"NO PARA LP",IF(MaestraLP3[[#This Row],[PRECIO OCT]]=0,"INCORPORACIÓN",IF(AA553=0,"MANTIENE",IF(AA553&lt;0,"BAJA",IF(AA553&gt;0,"ALZA",""))))))</f>
        <v>MANTIENE</v>
      </c>
      <c r="Z553" s="54">
        <v>14400</v>
      </c>
      <c r="AA553" s="40">
        <f>IF(Z553=0,"INDICAR PRECIO VTA",Z553-MaestraLP3[[#This Row],[PRECIO OCT]])</f>
        <v>0</v>
      </c>
      <c r="AB553" s="56">
        <f t="shared" si="8"/>
        <v>0.19375000000000001</v>
      </c>
      <c r="AC553" s="58">
        <f>IFERROR(MaestraLP3[[#This Row],[PRECIO]]*MaestraLP3[[#This Row],[%MG UMV]],0)</f>
        <v>2790</v>
      </c>
      <c r="AD553" s="59">
        <v>1.8</v>
      </c>
      <c r="AE553" s="54">
        <f>IFERROR(MaestraLP3[[#This Row],[MARGEN UNITARIO]]/MaestraLP3[[#This Row],[Peso Neto UMV (KG)]],0)</f>
        <v>1550</v>
      </c>
      <c r="AF553" s="38" t="s">
        <v>49</v>
      </c>
      <c r="AG553" s="38">
        <v>1</v>
      </c>
      <c r="AH553" s="56">
        <v>4.9999999999999996E-2</v>
      </c>
      <c r="AI553" s="56">
        <v>0.06</v>
      </c>
      <c r="AJ553" s="38" t="s">
        <v>50</v>
      </c>
      <c r="AK553" s="38" t="s">
        <v>50</v>
      </c>
    </row>
    <row r="554" spans="1:37" x14ac:dyDescent="0.35">
      <c r="A554" s="38" t="s">
        <v>525</v>
      </c>
      <c r="B554" s="38">
        <v>104524440</v>
      </c>
      <c r="C554" s="38" t="str">
        <f>+MaestraLP3[[#This Row],[CÓDIGO]]&amp;MaestraLP3[[#Headers],[-]]&amp;MaestraLP3[[#This Row],[UMV]]</f>
        <v>104524440-C30</v>
      </c>
      <c r="D554" s="45" t="str">
        <f>+MaestraLP3[[#This Row],[CÓDIGO]]&amp;MaestraLP3[[#Headers],[FS00]]</f>
        <v>104524440FS00</v>
      </c>
      <c r="E554" s="38" t="s">
        <v>66</v>
      </c>
      <c r="F554" s="38" t="s">
        <v>66</v>
      </c>
      <c r="G554" s="38" t="s">
        <v>67</v>
      </c>
      <c r="H554" s="38" t="s">
        <v>240</v>
      </c>
      <c r="I554" s="38" t="s">
        <v>779</v>
      </c>
      <c r="J554" s="44" t="s">
        <v>339</v>
      </c>
      <c r="K554" s="45" t="s">
        <v>44</v>
      </c>
      <c r="L554" s="38"/>
      <c r="M554" s="38" t="str">
        <f>VLOOKUP(MaestraLP3[[#This Row],[UMV]],VALIDACIONES!J:L,3,0)</f>
        <v>Caja 30 Unidades</v>
      </c>
      <c r="N554" s="38" t="s">
        <v>71</v>
      </c>
      <c r="O554" s="38" t="s">
        <v>46</v>
      </c>
      <c r="P554" s="54">
        <v>16560</v>
      </c>
      <c r="Q554" s="38" t="s">
        <v>47</v>
      </c>
      <c r="R554" s="55">
        <v>25700</v>
      </c>
      <c r="S554" s="56">
        <f>IFERROR((MaestraLP3[[#This Row],[COSTO ]]/MaestraLP3[[#This Row],[COSTO OCT]]-1),0)</f>
        <v>0</v>
      </c>
      <c r="T554" s="55" t="s">
        <v>545</v>
      </c>
      <c r="U554" s="55" t="s">
        <v>545</v>
      </c>
      <c r="V554" s="54">
        <f>+VLOOKUP(MaestraLP3[[#This Row],[-]],'[1]BD MES'!$A:$N,14,0)</f>
        <v>16559.400000000001</v>
      </c>
      <c r="W554" s="54">
        <v>16560</v>
      </c>
      <c r="X554" s="56">
        <f>+(MaestraLP3[[#This Row],[COSTO ]]-MaestraLP3[[#This Row],[COSTO OCT AL 27-10]])/MaestraLP3[[#This Row],[COSTO OCT AL 27-10]]</f>
        <v>3.6233196854870631E-5</v>
      </c>
      <c r="Y554" s="57" t="str">
        <f>++IF(Q554="HASTA AGOTAR STOCK","HASTA AGOTAR STOCK",IF(MaestraLP3[[#This Row],[PRECIO OCT]]=0,"NO PARA LP",IF(MaestraLP3[[#This Row],[PRECIO OCT]]=0,"INCORPORACIÓN",IF(AA554=0,"MANTIENE",IF(AA554&lt;0,"BAJA",IF(AA554&gt;0,"ALZA",""))))))</f>
        <v>MANTIENE</v>
      </c>
      <c r="Z554" s="54">
        <v>25700</v>
      </c>
      <c r="AA554" s="40">
        <f>IF(Z554=0,"INDICAR PRECIO VTA",Z554-MaestraLP3[[#This Row],[PRECIO OCT]])</f>
        <v>0</v>
      </c>
      <c r="AB554" s="56">
        <f t="shared" si="8"/>
        <v>0.35564202334630352</v>
      </c>
      <c r="AC554" s="58">
        <f>IFERROR(MaestraLP3[[#This Row],[PRECIO]]*MaestraLP3[[#This Row],[%MG UMV]],0)</f>
        <v>9140</v>
      </c>
      <c r="AD554" s="59">
        <v>3.45</v>
      </c>
      <c r="AE554" s="54">
        <f>IFERROR(MaestraLP3[[#This Row],[MARGEN UNITARIO]]/MaestraLP3[[#This Row],[Peso Neto UMV (KG)]],0)</f>
        <v>2649.2753623188405</v>
      </c>
      <c r="AF554" s="38" t="s">
        <v>49</v>
      </c>
      <c r="AG554" s="38">
        <v>1</v>
      </c>
      <c r="AH554" s="56">
        <v>7.0000000000000007E-2</v>
      </c>
      <c r="AI554" s="56">
        <v>0.1</v>
      </c>
      <c r="AJ554" s="38" t="s">
        <v>50</v>
      </c>
      <c r="AK554" s="38" t="s">
        <v>50</v>
      </c>
    </row>
    <row r="555" spans="1:37" x14ac:dyDescent="0.35">
      <c r="A555" s="38" t="s">
        <v>525</v>
      </c>
      <c r="B555" s="38">
        <v>104524450</v>
      </c>
      <c r="C555" s="38" t="str">
        <f>+MaestraLP3[[#This Row],[CÓDIGO]]&amp;MaestraLP3[[#Headers],[-]]&amp;MaestraLP3[[#This Row],[UMV]]</f>
        <v>104524450-C30</v>
      </c>
      <c r="D555" s="45" t="str">
        <f>+MaestraLP3[[#This Row],[CÓDIGO]]&amp;MaestraLP3[[#Headers],[FS00]]</f>
        <v>104524450FS00</v>
      </c>
      <c r="E555" s="38" t="s">
        <v>66</v>
      </c>
      <c r="F555" s="38" t="s">
        <v>66</v>
      </c>
      <c r="G555" s="38" t="s">
        <v>67</v>
      </c>
      <c r="H555" s="38" t="s">
        <v>240</v>
      </c>
      <c r="I555" s="38" t="s">
        <v>780</v>
      </c>
      <c r="J555" s="44" t="s">
        <v>339</v>
      </c>
      <c r="K555" s="45" t="s">
        <v>44</v>
      </c>
      <c r="L555" s="38"/>
      <c r="M555" s="38" t="str">
        <f>VLOOKUP(MaestraLP3[[#This Row],[UMV]],VALIDACIONES!J:L,3,0)</f>
        <v>Caja 30 Unidades</v>
      </c>
      <c r="N555" s="38" t="s">
        <v>71</v>
      </c>
      <c r="O555" s="38" t="s">
        <v>46</v>
      </c>
      <c r="P555" s="54">
        <v>9900</v>
      </c>
      <c r="Q555" s="38" t="s">
        <v>62</v>
      </c>
      <c r="R555" s="55">
        <v>14440</v>
      </c>
      <c r="S555" s="56">
        <f>IFERROR((MaestraLP3[[#This Row],[COSTO ]]/MaestraLP3[[#This Row],[COSTO OCT]]-1),0)</f>
        <v>0</v>
      </c>
      <c r="T555" s="55" t="s">
        <v>545</v>
      </c>
      <c r="U555" s="55" t="s">
        <v>545</v>
      </c>
      <c r="V555" s="54">
        <f>+VLOOKUP(MaestraLP3[[#This Row],[-]],'[1]BD MES'!$A:$N,14,0)</f>
        <v>9900</v>
      </c>
      <c r="W555" s="54">
        <v>9900</v>
      </c>
      <c r="X555" s="56">
        <f>+(MaestraLP3[[#This Row],[COSTO ]]-MaestraLP3[[#This Row],[COSTO OCT AL 27-10]])/MaestraLP3[[#This Row],[COSTO OCT AL 27-10]]</f>
        <v>0</v>
      </c>
      <c r="Y555" s="57" t="str">
        <f>++IF(Q555="HASTA AGOTAR STOCK","HASTA AGOTAR STOCK",IF(MaestraLP3[[#This Row],[PRECIO OCT]]=0,"NO PARA LP",IF(MaestraLP3[[#This Row],[PRECIO OCT]]=0,"INCORPORACIÓN",IF(AA555=0,"MANTIENE",IF(AA555&lt;0,"BAJA",IF(AA555&gt;0,"ALZA",""))))))</f>
        <v>MANTIENE</v>
      </c>
      <c r="Z555" s="54">
        <v>14440</v>
      </c>
      <c r="AA555" s="40">
        <f>IF(Z555=0,"INDICAR PRECIO VTA",Z555-MaestraLP3[[#This Row],[PRECIO OCT]])</f>
        <v>0</v>
      </c>
      <c r="AB555" s="56">
        <f t="shared" si="8"/>
        <v>0.31440443213296398</v>
      </c>
      <c r="AC555" s="58">
        <f>IFERROR(MaestraLP3[[#This Row],[PRECIO]]*MaestraLP3[[#This Row],[%MG UMV]],0)</f>
        <v>4540</v>
      </c>
      <c r="AD555" s="59">
        <v>1.8</v>
      </c>
      <c r="AE555" s="54">
        <f>IFERROR(MaestraLP3[[#This Row],[MARGEN UNITARIO]]/MaestraLP3[[#This Row],[Peso Neto UMV (KG)]],0)</f>
        <v>2522.2222222222222</v>
      </c>
      <c r="AF555" s="38" t="s">
        <v>49</v>
      </c>
      <c r="AG555" s="38">
        <v>1</v>
      </c>
      <c r="AH555" s="56">
        <v>0.05</v>
      </c>
      <c r="AI555" s="56">
        <v>7.0000000000000007E-2</v>
      </c>
      <c r="AJ555" s="38" t="s">
        <v>50</v>
      </c>
      <c r="AK555" s="38" t="s">
        <v>50</v>
      </c>
    </row>
    <row r="556" spans="1:37" x14ac:dyDescent="0.35">
      <c r="A556" s="38" t="s">
        <v>525</v>
      </c>
      <c r="B556" s="38">
        <v>104542900</v>
      </c>
      <c r="C556" s="38" t="str">
        <f>+MaestraLP3[[#This Row],[CÓDIGO]]&amp;MaestraLP3[[#Headers],[-]]&amp;MaestraLP3[[#This Row],[UMV]]</f>
        <v>104542900-C30</v>
      </c>
      <c r="D556" s="45" t="str">
        <f>+MaestraLP3[[#This Row],[CÓDIGO]]&amp;MaestraLP3[[#Headers],[FS00]]</f>
        <v>104542900FS00</v>
      </c>
      <c r="E556" s="38" t="s">
        <v>66</v>
      </c>
      <c r="F556" s="38" t="s">
        <v>66</v>
      </c>
      <c r="G556" s="38" t="s">
        <v>67</v>
      </c>
      <c r="H556" s="38" t="s">
        <v>240</v>
      </c>
      <c r="I556" s="38" t="s">
        <v>781</v>
      </c>
      <c r="J556" s="44" t="s">
        <v>339</v>
      </c>
      <c r="K556" s="45" t="s">
        <v>44</v>
      </c>
      <c r="L556" s="38"/>
      <c r="M556" s="38" t="str">
        <f>VLOOKUP(MaestraLP3[[#This Row],[UMV]],VALIDACIONES!J:L,3,0)</f>
        <v>Caja 30 Unidades</v>
      </c>
      <c r="N556" s="38" t="s">
        <v>71</v>
      </c>
      <c r="O556" s="38" t="s">
        <v>46</v>
      </c>
      <c r="P556" s="54">
        <v>18600</v>
      </c>
      <c r="Q556" s="38" t="s">
        <v>47</v>
      </c>
      <c r="R556" s="54">
        <v>25700</v>
      </c>
      <c r="S556" s="56">
        <f>IFERROR((MaestraLP3[[#This Row],[COSTO ]]/MaestraLP3[[#This Row],[COSTO OCT]]-1),0)</f>
        <v>0</v>
      </c>
      <c r="T556" s="55" t="s">
        <v>48</v>
      </c>
      <c r="U556" s="55" t="s">
        <v>48</v>
      </c>
      <c r="V556" s="54">
        <f>+VLOOKUP(MaestraLP3[[#This Row],[-]],'[1]BD MES'!$A:$N,14,0)</f>
        <v>18870</v>
      </c>
      <c r="W556" s="54">
        <v>18600</v>
      </c>
      <c r="X556" s="56">
        <f>+(MaestraLP3[[#This Row],[COSTO ]]-MaestraLP3[[#This Row],[COSTO OCT AL 27-10]])/MaestraLP3[[#This Row],[COSTO OCT AL 27-10]]</f>
        <v>-1.4308426073131956E-2</v>
      </c>
      <c r="Y556" s="57" t="str">
        <f>++IF(Q556="HASTA AGOTAR STOCK","HASTA AGOTAR STOCK",IF(MaestraLP3[[#This Row],[PRECIO OCT]]=0,"NO PARA LP",IF(MaestraLP3[[#This Row],[PRECIO OCT]]=0,"INCORPORACIÓN",IF(AA556=0,"MANTIENE",IF(AA556&lt;0,"BAJA",IF(AA556&gt;0,"ALZA",""))))))</f>
        <v>MANTIENE</v>
      </c>
      <c r="Z556" s="54">
        <v>25700</v>
      </c>
      <c r="AA556" s="40">
        <f>IF(Z556=0,"INDICAR PRECIO VTA",Z556-MaestraLP3[[#This Row],[PRECIO OCT]])</f>
        <v>0</v>
      </c>
      <c r="AB556" s="56">
        <f t="shared" si="8"/>
        <v>0.27626459143968873</v>
      </c>
      <c r="AC556" s="58">
        <f>IFERROR(MaestraLP3[[#This Row],[PRECIO]]*MaestraLP3[[#This Row],[%MG UMV]],0)</f>
        <v>7100.0000000000009</v>
      </c>
      <c r="AD556" s="59">
        <v>3.45</v>
      </c>
      <c r="AE556" s="54">
        <f>IFERROR(MaestraLP3[[#This Row],[MARGEN UNITARIO]]/MaestraLP3[[#This Row],[Peso Neto UMV (KG)]],0)</f>
        <v>2057.971014492754</v>
      </c>
      <c r="AF556" s="38" t="s">
        <v>49</v>
      </c>
      <c r="AG556" s="38">
        <v>1</v>
      </c>
      <c r="AH556" s="56">
        <v>6.9999999999999993E-2</v>
      </c>
      <c r="AI556" s="56">
        <v>9.9999999999999992E-2</v>
      </c>
      <c r="AJ556" s="38" t="s">
        <v>50</v>
      </c>
      <c r="AK556" s="38" t="s">
        <v>50</v>
      </c>
    </row>
    <row r="557" spans="1:37" x14ac:dyDescent="0.35">
      <c r="A557" s="38" t="s">
        <v>525</v>
      </c>
      <c r="B557" s="38">
        <v>104542910</v>
      </c>
      <c r="C557" s="38" t="str">
        <f>+MaestraLP3[[#This Row],[CÓDIGO]]&amp;MaestraLP3[[#Headers],[-]]&amp;MaestraLP3[[#This Row],[UMV]]</f>
        <v>104542910-C30</v>
      </c>
      <c r="D557" s="45" t="str">
        <f>+MaestraLP3[[#This Row],[CÓDIGO]]&amp;MaestraLP3[[#Headers],[FS00]]</f>
        <v>104542910FS00</v>
      </c>
      <c r="E557" s="38" t="s">
        <v>66</v>
      </c>
      <c r="F557" s="38" t="s">
        <v>66</v>
      </c>
      <c r="G557" s="38" t="s">
        <v>67</v>
      </c>
      <c r="H557" s="38" t="s">
        <v>240</v>
      </c>
      <c r="I557" s="38" t="s">
        <v>782</v>
      </c>
      <c r="J557" s="44" t="s">
        <v>339</v>
      </c>
      <c r="K557" s="45" t="s">
        <v>44</v>
      </c>
      <c r="L557" s="38"/>
      <c r="M557" s="38" t="str">
        <f>VLOOKUP(MaestraLP3[[#This Row],[UMV]],VALIDACIONES!J:L,3,0)</f>
        <v>Caja 30 Unidades</v>
      </c>
      <c r="N557" s="38" t="s">
        <v>71</v>
      </c>
      <c r="O557" s="38" t="s">
        <v>46</v>
      </c>
      <c r="P557" s="54">
        <v>11430</v>
      </c>
      <c r="Q557" s="38" t="s">
        <v>47</v>
      </c>
      <c r="R557" s="54">
        <v>14440</v>
      </c>
      <c r="S557" s="56">
        <f>IFERROR((MaestraLP3[[#This Row],[COSTO ]]/MaestraLP3[[#This Row],[COSTO OCT]]-1),0)</f>
        <v>0</v>
      </c>
      <c r="T557" s="55" t="s">
        <v>48</v>
      </c>
      <c r="U557" s="55" t="s">
        <v>48</v>
      </c>
      <c r="V557" s="54">
        <f>+VLOOKUP(MaestraLP3[[#This Row],[-]],'[1]BD MES'!$A:$N,14,0)</f>
        <v>11610</v>
      </c>
      <c r="W557" s="54">
        <v>11430</v>
      </c>
      <c r="X557" s="56">
        <f>+(MaestraLP3[[#This Row],[COSTO ]]-MaestraLP3[[#This Row],[COSTO OCT AL 27-10]])/MaestraLP3[[#This Row],[COSTO OCT AL 27-10]]</f>
        <v>-1.5503875968992248E-2</v>
      </c>
      <c r="Y557" s="57" t="str">
        <f>++IF(Q557="HASTA AGOTAR STOCK","HASTA AGOTAR STOCK",IF(MaestraLP3[[#This Row],[PRECIO OCT]]=0,"NO PARA LP",IF(MaestraLP3[[#This Row],[PRECIO OCT]]=0,"INCORPORACIÓN",IF(AA557=0,"MANTIENE",IF(AA557&lt;0,"BAJA",IF(AA557&gt;0,"ALZA",""))))))</f>
        <v>MANTIENE</v>
      </c>
      <c r="Z557" s="54">
        <v>14440</v>
      </c>
      <c r="AA557" s="40">
        <f>IF(Z557=0,"INDICAR PRECIO VTA",Z557-MaestraLP3[[#This Row],[PRECIO OCT]])</f>
        <v>0</v>
      </c>
      <c r="AB557" s="56">
        <f t="shared" si="8"/>
        <v>0.20844875346260389</v>
      </c>
      <c r="AC557" s="58">
        <f>IFERROR(MaestraLP3[[#This Row],[PRECIO]]*MaestraLP3[[#This Row],[%MG UMV]],0)</f>
        <v>3010</v>
      </c>
      <c r="AD557" s="59">
        <v>1.8</v>
      </c>
      <c r="AE557" s="54">
        <f>IFERROR(MaestraLP3[[#This Row],[MARGEN UNITARIO]]/MaestraLP3[[#This Row],[Peso Neto UMV (KG)]],0)</f>
        <v>1672.2222222222222</v>
      </c>
      <c r="AF557" s="38" t="s">
        <v>49</v>
      </c>
      <c r="AG557" s="38">
        <v>1</v>
      </c>
      <c r="AH557" s="56">
        <v>4.9999999999999996E-2</v>
      </c>
      <c r="AI557" s="56">
        <v>6.9999999999999993E-2</v>
      </c>
      <c r="AJ557" s="38" t="s">
        <v>50</v>
      </c>
      <c r="AK557" s="38" t="s">
        <v>50</v>
      </c>
    </row>
    <row r="558" spans="1:37" x14ac:dyDescent="0.35">
      <c r="A558" s="38" t="s">
        <v>525</v>
      </c>
      <c r="B558" s="38">
        <v>104528080</v>
      </c>
      <c r="C558" s="38" t="str">
        <f>+MaestraLP3[[#This Row],[CÓDIGO]]&amp;MaestraLP3[[#Headers],[-]]&amp;MaestraLP3[[#This Row],[UMV]]</f>
        <v>104528080-C30</v>
      </c>
      <c r="D558" s="45" t="str">
        <f>+MaestraLP3[[#This Row],[CÓDIGO]]&amp;MaestraLP3[[#Headers],[FS00]]</f>
        <v>104528080FS00</v>
      </c>
      <c r="E558" s="38" t="s">
        <v>66</v>
      </c>
      <c r="F558" s="38" t="s">
        <v>66</v>
      </c>
      <c r="G558" s="38" t="s">
        <v>67</v>
      </c>
      <c r="H558" s="38" t="s">
        <v>240</v>
      </c>
      <c r="I558" s="38" t="s">
        <v>783</v>
      </c>
      <c r="J558" s="44" t="s">
        <v>339</v>
      </c>
      <c r="K558" s="45" t="s">
        <v>339</v>
      </c>
      <c r="L558" s="38"/>
      <c r="M558" s="38" t="str">
        <f>VLOOKUP(MaestraLP3[[#This Row],[UMV]],VALIDACIONES!J:L,3,0)</f>
        <v>Caja 30 Unidades</v>
      </c>
      <c r="N558" s="38" t="s">
        <v>71</v>
      </c>
      <c r="O558" s="38" t="s">
        <v>46</v>
      </c>
      <c r="P558" s="54">
        <v>16540</v>
      </c>
      <c r="Q558" s="38" t="s">
        <v>47</v>
      </c>
      <c r="R558" s="54">
        <v>25700</v>
      </c>
      <c r="S558" s="56">
        <f>IFERROR((MaestraLP3[[#This Row],[COSTO ]]/MaestraLP3[[#This Row],[COSTO OCT]]-1),0)</f>
        <v>0</v>
      </c>
      <c r="T558" s="55" t="s">
        <v>48</v>
      </c>
      <c r="U558" s="55" t="s">
        <v>48</v>
      </c>
      <c r="V558" s="54">
        <f>+VLOOKUP(MaestraLP3[[#This Row],[-]],'[1]BD MES'!$A:$N,14,0)</f>
        <v>16555</v>
      </c>
      <c r="W558" s="54">
        <v>16540</v>
      </c>
      <c r="X558" s="56">
        <f>+(MaestraLP3[[#This Row],[COSTO ]]-MaestraLP3[[#This Row],[COSTO OCT AL 27-10]])/MaestraLP3[[#This Row],[COSTO OCT AL 27-10]]</f>
        <v>-9.0607067351253397E-4</v>
      </c>
      <c r="Y558" s="57" t="str">
        <f>++IF(Q558="HASTA AGOTAR STOCK","HASTA AGOTAR STOCK",IF(MaestraLP3[[#This Row],[PRECIO OCT]]=0,"NO PARA LP",IF(MaestraLP3[[#This Row],[PRECIO OCT]]=0,"INCORPORACIÓN",IF(AA558=0,"MANTIENE",IF(AA558&lt;0,"BAJA",IF(AA558&gt;0,"ALZA",""))))))</f>
        <v>MANTIENE</v>
      </c>
      <c r="Z558" s="54">
        <v>25700</v>
      </c>
      <c r="AA558" s="40">
        <f>IF(Z558=0,"INDICAR PRECIO VTA",Z558-MaestraLP3[[#This Row],[PRECIO OCT]])</f>
        <v>0</v>
      </c>
      <c r="AB558" s="56">
        <f t="shared" si="8"/>
        <v>0.35642023346303503</v>
      </c>
      <c r="AC558" s="58">
        <f>IFERROR(MaestraLP3[[#This Row],[PRECIO]]*MaestraLP3[[#This Row],[%MG UMV]],0)</f>
        <v>9160</v>
      </c>
      <c r="AD558" s="59">
        <v>3.45</v>
      </c>
      <c r="AE558" s="54">
        <f>IFERROR(MaestraLP3[[#This Row],[MARGEN UNITARIO]]/MaestraLP3[[#This Row],[Peso Neto UMV (KG)]],0)</f>
        <v>2655.072463768116</v>
      </c>
      <c r="AF558" s="38" t="s">
        <v>49</v>
      </c>
      <c r="AG558" s="38">
        <v>1</v>
      </c>
      <c r="AH558" s="56">
        <v>6.9999999999999993E-2</v>
      </c>
      <c r="AI558" s="56">
        <v>9.9999999999999992E-2</v>
      </c>
      <c r="AJ558" s="38" t="s">
        <v>50</v>
      </c>
      <c r="AK558" s="38" t="s">
        <v>50</v>
      </c>
    </row>
    <row r="559" spans="1:37" x14ac:dyDescent="0.35">
      <c r="A559" s="38" t="s">
        <v>525</v>
      </c>
      <c r="B559" s="38">
        <v>104542920</v>
      </c>
      <c r="C559" s="38" t="str">
        <f>+MaestraLP3[[#This Row],[CÓDIGO]]&amp;MaestraLP3[[#Headers],[-]]&amp;MaestraLP3[[#This Row],[UMV]]</f>
        <v>104542920-C30</v>
      </c>
      <c r="D559" s="45" t="str">
        <f>+MaestraLP3[[#This Row],[CÓDIGO]]&amp;MaestraLP3[[#Headers],[FS00]]</f>
        <v>104542920FS00</v>
      </c>
      <c r="E559" s="38" t="s">
        <v>66</v>
      </c>
      <c r="F559" s="38" t="s">
        <v>66</v>
      </c>
      <c r="G559" s="38" t="s">
        <v>67</v>
      </c>
      <c r="H559" s="38" t="s">
        <v>240</v>
      </c>
      <c r="I559" s="38" t="s">
        <v>784</v>
      </c>
      <c r="J559" s="44" t="s">
        <v>339</v>
      </c>
      <c r="K559" s="45" t="s">
        <v>44</v>
      </c>
      <c r="L559" s="38"/>
      <c r="M559" s="38" t="str">
        <f>VLOOKUP(MaestraLP3[[#This Row],[UMV]],VALIDACIONES!J:L,3,0)</f>
        <v>Caja 30 Unidades</v>
      </c>
      <c r="N559" s="38" t="s">
        <v>71</v>
      </c>
      <c r="O559" s="38" t="s">
        <v>46</v>
      </c>
      <c r="P559" s="54">
        <v>20220</v>
      </c>
      <c r="Q559" s="38" t="s">
        <v>47</v>
      </c>
      <c r="R559" s="54">
        <v>25700</v>
      </c>
      <c r="S559" s="56">
        <f>IFERROR((MaestraLP3[[#This Row],[COSTO ]]/MaestraLP3[[#This Row],[COSTO OCT]]-1),0)</f>
        <v>0</v>
      </c>
      <c r="T559" s="55" t="s">
        <v>48</v>
      </c>
      <c r="U559" s="55" t="s">
        <v>48</v>
      </c>
      <c r="V559" s="54">
        <f>+VLOOKUP(MaestraLP3[[#This Row],[-]],'[1]BD MES'!$A:$N,14,0)</f>
        <v>20220</v>
      </c>
      <c r="W559" s="54">
        <v>20220</v>
      </c>
      <c r="X559" s="56">
        <f>+(MaestraLP3[[#This Row],[COSTO ]]-MaestraLP3[[#This Row],[COSTO OCT AL 27-10]])/MaestraLP3[[#This Row],[COSTO OCT AL 27-10]]</f>
        <v>0</v>
      </c>
      <c r="Y559" s="57" t="str">
        <f>++IF(Q559="HASTA AGOTAR STOCK","HASTA AGOTAR STOCK",IF(MaestraLP3[[#This Row],[PRECIO OCT]]=0,"NO PARA LP",IF(MaestraLP3[[#This Row],[PRECIO OCT]]=0,"INCORPORACIÓN",IF(AA559=0,"MANTIENE",IF(AA559&lt;0,"BAJA",IF(AA559&gt;0,"ALZA",""))))))</f>
        <v>MANTIENE</v>
      </c>
      <c r="Z559" s="54">
        <v>25700</v>
      </c>
      <c r="AA559" s="40">
        <f>IF(Z559=0,"INDICAR PRECIO VTA",Z559-MaestraLP3[[#This Row],[PRECIO OCT]])</f>
        <v>0</v>
      </c>
      <c r="AB559" s="56">
        <f t="shared" si="8"/>
        <v>0.21322957198443579</v>
      </c>
      <c r="AC559" s="58">
        <f>IFERROR(MaestraLP3[[#This Row],[PRECIO]]*MaestraLP3[[#This Row],[%MG UMV]],0)</f>
        <v>5480</v>
      </c>
      <c r="AD559" s="59">
        <v>3.45</v>
      </c>
      <c r="AE559" s="54">
        <f>IFERROR(MaestraLP3[[#This Row],[MARGEN UNITARIO]]/MaestraLP3[[#This Row],[Peso Neto UMV (KG)]],0)</f>
        <v>1588.4057971014493</v>
      </c>
      <c r="AF559" s="38" t="s">
        <v>49</v>
      </c>
      <c r="AG559" s="38">
        <v>1</v>
      </c>
      <c r="AH559" s="56">
        <v>4.9999999999999996E-2</v>
      </c>
      <c r="AI559" s="56">
        <v>0.06</v>
      </c>
      <c r="AJ559" s="38" t="s">
        <v>50</v>
      </c>
      <c r="AK559" s="38" t="s">
        <v>50</v>
      </c>
    </row>
    <row r="560" spans="1:37" x14ac:dyDescent="0.35">
      <c r="A560" s="38" t="s">
        <v>525</v>
      </c>
      <c r="B560" s="38">
        <v>104535350</v>
      </c>
      <c r="C560" s="38" t="str">
        <f>+MaestraLP3[[#This Row],[CÓDIGO]]&amp;MaestraLP3[[#Headers],[-]]&amp;MaestraLP3[[#This Row],[UMV]]</f>
        <v>104535350-C30</v>
      </c>
      <c r="D560" s="45" t="str">
        <f>+MaestraLP3[[#This Row],[CÓDIGO]]&amp;MaestraLP3[[#Headers],[FS00]]</f>
        <v>104535350FS00</v>
      </c>
      <c r="E560" s="38" t="s">
        <v>66</v>
      </c>
      <c r="F560" s="38" t="s">
        <v>66</v>
      </c>
      <c r="G560" s="38" t="s">
        <v>67</v>
      </c>
      <c r="H560" s="38" t="s">
        <v>240</v>
      </c>
      <c r="I560" s="38" t="s">
        <v>785</v>
      </c>
      <c r="J560" s="44" t="s">
        <v>339</v>
      </c>
      <c r="K560" s="45" t="s">
        <v>44</v>
      </c>
      <c r="L560" s="38"/>
      <c r="M560" s="38" t="str">
        <f>VLOOKUP(MaestraLP3[[#This Row],[UMV]],VALIDACIONES!J:L,3,0)</f>
        <v>Caja 30 Unidades</v>
      </c>
      <c r="N560" s="38" t="s">
        <v>71</v>
      </c>
      <c r="O560" s="38" t="s">
        <v>46</v>
      </c>
      <c r="P560" s="54">
        <v>19470</v>
      </c>
      <c r="Q560" s="38" t="s">
        <v>47</v>
      </c>
      <c r="R560" s="54">
        <v>27900</v>
      </c>
      <c r="S560" s="56">
        <f>IFERROR((MaestraLP3[[#This Row],[COSTO ]]/MaestraLP3[[#This Row],[COSTO OCT]]-1),0)</f>
        <v>0</v>
      </c>
      <c r="T560" s="55" t="s">
        <v>48</v>
      </c>
      <c r="U560" s="55" t="s">
        <v>48</v>
      </c>
      <c r="V560" s="54">
        <f>+VLOOKUP(MaestraLP3[[#This Row],[-]],'[1]BD MES'!$A:$N,14,0)</f>
        <v>19770</v>
      </c>
      <c r="W560" s="54">
        <v>19470</v>
      </c>
      <c r="X560" s="56">
        <f>+(MaestraLP3[[#This Row],[COSTO ]]-MaestraLP3[[#This Row],[COSTO OCT AL 27-10]])/MaestraLP3[[#This Row],[COSTO OCT AL 27-10]]</f>
        <v>-1.5174506828528073E-2</v>
      </c>
      <c r="Y560" s="57" t="str">
        <f>++IF(Q560="HASTA AGOTAR STOCK","HASTA AGOTAR STOCK",IF(MaestraLP3[[#This Row],[PRECIO OCT]]=0,"NO PARA LP",IF(MaestraLP3[[#This Row],[PRECIO OCT]]=0,"INCORPORACIÓN",IF(AA560=0,"MANTIENE",IF(AA560&lt;0,"BAJA",IF(AA560&gt;0,"ALZA",""))))))</f>
        <v>MANTIENE</v>
      </c>
      <c r="Z560" s="54">
        <v>27900</v>
      </c>
      <c r="AA560" s="40">
        <f>IF(Z560=0,"INDICAR PRECIO VTA",Z560-MaestraLP3[[#This Row],[PRECIO OCT]])</f>
        <v>0</v>
      </c>
      <c r="AB560" s="56">
        <f t="shared" si="8"/>
        <v>0.30215053763440858</v>
      </c>
      <c r="AC560" s="58">
        <f>IFERROR(MaestraLP3[[#This Row],[PRECIO]]*MaestraLP3[[#This Row],[%MG UMV]],0)</f>
        <v>8430</v>
      </c>
      <c r="AD560" s="59">
        <v>3.45</v>
      </c>
      <c r="AE560" s="54">
        <f>IFERROR(MaestraLP3[[#This Row],[MARGEN UNITARIO]]/MaestraLP3[[#This Row],[Peso Neto UMV (KG)]],0)</f>
        <v>2443.478260869565</v>
      </c>
      <c r="AF560" s="38" t="s">
        <v>49</v>
      </c>
      <c r="AG560" s="38">
        <v>1</v>
      </c>
      <c r="AH560" s="56">
        <v>0.08</v>
      </c>
      <c r="AI560" s="56">
        <v>0.1</v>
      </c>
      <c r="AJ560" s="38" t="s">
        <v>50</v>
      </c>
      <c r="AK560" s="38" t="s">
        <v>50</v>
      </c>
    </row>
    <row r="561" spans="1:37" x14ac:dyDescent="0.35">
      <c r="A561" s="38" t="s">
        <v>525</v>
      </c>
      <c r="B561" s="38">
        <v>104535360</v>
      </c>
      <c r="C561" s="38" t="str">
        <f>+MaestraLP3[[#This Row],[CÓDIGO]]&amp;MaestraLP3[[#Headers],[-]]&amp;MaestraLP3[[#This Row],[UMV]]</f>
        <v>104535360-C30</v>
      </c>
      <c r="D561" s="45" t="str">
        <f>+MaestraLP3[[#This Row],[CÓDIGO]]&amp;MaestraLP3[[#Headers],[FS00]]</f>
        <v>104535360FS00</v>
      </c>
      <c r="E561" s="38" t="s">
        <v>66</v>
      </c>
      <c r="F561" s="38" t="s">
        <v>66</v>
      </c>
      <c r="G561" s="38" t="s">
        <v>67</v>
      </c>
      <c r="H561" s="38" t="s">
        <v>240</v>
      </c>
      <c r="I561" s="38" t="s">
        <v>786</v>
      </c>
      <c r="J561" s="44" t="s">
        <v>339</v>
      </c>
      <c r="K561" s="45" t="s">
        <v>44</v>
      </c>
      <c r="L561" s="38"/>
      <c r="M561" s="38" t="str">
        <f>VLOOKUP(MaestraLP3[[#This Row],[UMV]],VALIDACIONES!J:L,3,0)</f>
        <v>Caja 30 Unidades</v>
      </c>
      <c r="N561" s="38" t="s">
        <v>71</v>
      </c>
      <c r="O561" s="38" t="s">
        <v>46</v>
      </c>
      <c r="P561" s="54">
        <v>19020</v>
      </c>
      <c r="Q561" s="38" t="s">
        <v>47</v>
      </c>
      <c r="R561" s="54">
        <v>27900</v>
      </c>
      <c r="S561" s="56">
        <f>IFERROR((MaestraLP3[[#This Row],[COSTO ]]/MaestraLP3[[#This Row],[COSTO OCT]]-1),0)</f>
        <v>0</v>
      </c>
      <c r="T561" s="55" t="s">
        <v>48</v>
      </c>
      <c r="U561" s="55" t="s">
        <v>48</v>
      </c>
      <c r="V561" s="54">
        <f>+VLOOKUP(MaestraLP3[[#This Row],[-]],'[1]BD MES'!$A:$N,14,0)</f>
        <v>19230</v>
      </c>
      <c r="W561" s="54">
        <v>19020</v>
      </c>
      <c r="X561" s="56">
        <f>+(MaestraLP3[[#This Row],[COSTO ]]-MaestraLP3[[#This Row],[COSTO OCT AL 27-10]])/MaestraLP3[[#This Row],[COSTO OCT AL 27-10]]</f>
        <v>-1.0920436817472699E-2</v>
      </c>
      <c r="Y561" s="57" t="str">
        <f>++IF(Q561="HASTA AGOTAR STOCK","HASTA AGOTAR STOCK",IF(MaestraLP3[[#This Row],[PRECIO OCT]]=0,"NO PARA LP",IF(MaestraLP3[[#This Row],[PRECIO OCT]]=0,"INCORPORACIÓN",IF(AA561=0,"MANTIENE",IF(AA561&lt;0,"BAJA",IF(AA561&gt;0,"ALZA",""))))))</f>
        <v>MANTIENE</v>
      </c>
      <c r="Z561" s="54">
        <v>27900</v>
      </c>
      <c r="AA561" s="40">
        <f>IF(Z561=0,"INDICAR PRECIO VTA",Z561-MaestraLP3[[#This Row],[PRECIO OCT]])</f>
        <v>0</v>
      </c>
      <c r="AB561" s="56">
        <f t="shared" si="8"/>
        <v>0.31827956989247314</v>
      </c>
      <c r="AC561" s="58">
        <f>IFERROR(MaestraLP3[[#This Row],[PRECIO]]*MaestraLP3[[#This Row],[%MG UMV]],0)</f>
        <v>8880</v>
      </c>
      <c r="AD561" s="59">
        <v>3.45</v>
      </c>
      <c r="AE561" s="54">
        <f>IFERROR(MaestraLP3[[#This Row],[MARGEN UNITARIO]]/MaestraLP3[[#This Row],[Peso Neto UMV (KG)]],0)</f>
        <v>2573.9130434782605</v>
      </c>
      <c r="AF561" s="38" t="s">
        <v>49</v>
      </c>
      <c r="AG561" s="38">
        <v>1</v>
      </c>
      <c r="AH561" s="56">
        <v>0.08</v>
      </c>
      <c r="AI561" s="56">
        <v>0.1</v>
      </c>
      <c r="AJ561" s="38" t="s">
        <v>50</v>
      </c>
      <c r="AK561" s="38" t="s">
        <v>50</v>
      </c>
    </row>
    <row r="562" spans="1:37" x14ac:dyDescent="0.35">
      <c r="A562" s="38" t="s">
        <v>525</v>
      </c>
      <c r="B562" s="38">
        <v>104545350</v>
      </c>
      <c r="C562" s="38" t="str">
        <f>+MaestraLP3[[#This Row],[CÓDIGO]]&amp;MaestraLP3[[#Headers],[-]]&amp;MaestraLP3[[#This Row],[UMV]]</f>
        <v>104545350-C30</v>
      </c>
      <c r="D562" s="45" t="str">
        <f>+MaestraLP3[[#This Row],[CÓDIGO]]&amp;MaestraLP3[[#Headers],[FS00]]</f>
        <v>104545350FS00</v>
      </c>
      <c r="E562" s="38" t="s">
        <v>66</v>
      </c>
      <c r="F562" s="38" t="s">
        <v>66</v>
      </c>
      <c r="G562" s="38" t="s">
        <v>67</v>
      </c>
      <c r="H562" s="38" t="s">
        <v>240</v>
      </c>
      <c r="I562" s="38" t="s">
        <v>787</v>
      </c>
      <c r="J562" s="44" t="s">
        <v>339</v>
      </c>
      <c r="K562" s="45" t="s">
        <v>44</v>
      </c>
      <c r="L562" s="38"/>
      <c r="M562" s="38" t="str">
        <f>VLOOKUP(MaestraLP3[[#This Row],[UMV]],VALIDACIONES!J:L,3,0)</f>
        <v>Caja 30 Unidades</v>
      </c>
      <c r="N562" s="38" t="s">
        <v>71</v>
      </c>
      <c r="O562" s="38" t="s">
        <v>46</v>
      </c>
      <c r="P562" s="54">
        <v>17400</v>
      </c>
      <c r="Q562" s="38" t="s">
        <v>47</v>
      </c>
      <c r="R562" s="54">
        <v>24700</v>
      </c>
      <c r="S562" s="56">
        <f>IFERROR((MaestraLP3[[#This Row],[COSTO ]]/MaestraLP3[[#This Row],[COSTO OCT]]-1),0)</f>
        <v>0</v>
      </c>
      <c r="T562" s="55" t="s">
        <v>172</v>
      </c>
      <c r="U562" s="55" t="s">
        <v>172</v>
      </c>
      <c r="V562" s="54">
        <f>+VLOOKUP(MaestraLP3[[#This Row],[-]],'[1]BD MES'!$A:$N,14,0)</f>
        <v>17400</v>
      </c>
      <c r="W562" s="54">
        <v>17400</v>
      </c>
      <c r="X562" s="56">
        <f>+(MaestraLP3[[#This Row],[COSTO ]]-MaestraLP3[[#This Row],[COSTO OCT AL 27-10]])/MaestraLP3[[#This Row],[COSTO OCT AL 27-10]]</f>
        <v>0</v>
      </c>
      <c r="Y562" s="57" t="str">
        <f>++IF(Q562="HASTA AGOTAR STOCK","HASTA AGOTAR STOCK",IF(MaestraLP3[[#This Row],[PRECIO OCT]]=0,"NO PARA LP",IF(MaestraLP3[[#This Row],[PRECIO OCT]]=0,"INCORPORACIÓN",IF(AA562=0,"MANTIENE",IF(AA562&lt;0,"BAJA",IF(AA562&gt;0,"ALZA",""))))))</f>
        <v>MANTIENE</v>
      </c>
      <c r="Z562" s="54">
        <v>24700</v>
      </c>
      <c r="AA562" s="40">
        <f>IF(Z562=0,"INDICAR PRECIO VTA",Z562-MaestraLP3[[#This Row],[PRECIO OCT]])</f>
        <v>0</v>
      </c>
      <c r="AB562" s="56">
        <f t="shared" si="8"/>
        <v>0.29554655870445345</v>
      </c>
      <c r="AC562" s="58">
        <f>IFERROR(MaestraLP3[[#This Row],[PRECIO]]*MaestraLP3[[#This Row],[%MG UMV]],0)</f>
        <v>7300</v>
      </c>
      <c r="AD562" s="59">
        <v>3.6</v>
      </c>
      <c r="AE562" s="54">
        <f>IFERROR(MaestraLP3[[#This Row],[MARGEN UNITARIO]]/MaestraLP3[[#This Row],[Peso Neto UMV (KG)]],0)</f>
        <v>2027.7777777777778</v>
      </c>
      <c r="AF562" s="38" t="s">
        <v>49</v>
      </c>
      <c r="AG562" s="38">
        <v>1</v>
      </c>
      <c r="AH562" s="56">
        <v>9.9999999999999992E-2</v>
      </c>
      <c r="AI562" s="56">
        <v>9.9999999999999992E-2</v>
      </c>
      <c r="AJ562" s="38" t="s">
        <v>50</v>
      </c>
      <c r="AK562" s="38" t="s">
        <v>50</v>
      </c>
    </row>
    <row r="563" spans="1:37" x14ac:dyDescent="0.35">
      <c r="A563" s="38" t="s">
        <v>525</v>
      </c>
      <c r="B563" s="38">
        <v>104528070</v>
      </c>
      <c r="C563" s="38" t="str">
        <f>+MaestraLP3[[#This Row],[CÓDIGO]]&amp;MaestraLP3[[#Headers],[-]]&amp;MaestraLP3[[#This Row],[UMV]]</f>
        <v>104528070-C30</v>
      </c>
      <c r="D563" s="45" t="str">
        <f>+MaestraLP3[[#This Row],[CÓDIGO]]&amp;MaestraLP3[[#Headers],[FS00]]</f>
        <v>104528070FS00</v>
      </c>
      <c r="E563" s="38" t="s">
        <v>66</v>
      </c>
      <c r="F563" s="38" t="s">
        <v>66</v>
      </c>
      <c r="G563" s="38" t="s">
        <v>67</v>
      </c>
      <c r="H563" s="38" t="s">
        <v>240</v>
      </c>
      <c r="I563" s="38" t="s">
        <v>788</v>
      </c>
      <c r="J563" s="44" t="s">
        <v>339</v>
      </c>
      <c r="K563" s="45" t="s">
        <v>339</v>
      </c>
      <c r="L563" s="38"/>
      <c r="M563" s="38" t="str">
        <f>VLOOKUP(MaestraLP3[[#This Row],[UMV]],VALIDACIONES!J:L,3,0)</f>
        <v>Caja 30 Unidades</v>
      </c>
      <c r="N563" s="38" t="s">
        <v>71</v>
      </c>
      <c r="O563" s="38" t="s">
        <v>46</v>
      </c>
      <c r="P563" s="54">
        <v>16560</v>
      </c>
      <c r="Q563" s="38" t="s">
        <v>47</v>
      </c>
      <c r="R563" s="54">
        <v>25700</v>
      </c>
      <c r="S563" s="56">
        <f>IFERROR((MaestraLP3[[#This Row],[COSTO ]]/MaestraLP3[[#This Row],[COSTO OCT]]-1),0)</f>
        <v>0</v>
      </c>
      <c r="T563" s="55" t="s">
        <v>48</v>
      </c>
      <c r="U563" s="55" t="s">
        <v>48</v>
      </c>
      <c r="V563" s="54">
        <f>+VLOOKUP(MaestraLP3[[#This Row],[-]],'[1]BD MES'!$A:$N,14,0)</f>
        <v>16560</v>
      </c>
      <c r="W563" s="54">
        <v>16560</v>
      </c>
      <c r="X563" s="56">
        <f>+(MaestraLP3[[#This Row],[COSTO ]]-MaestraLP3[[#This Row],[COSTO OCT AL 27-10]])/MaestraLP3[[#This Row],[COSTO OCT AL 27-10]]</f>
        <v>0</v>
      </c>
      <c r="Y563" s="57" t="str">
        <f>++IF(Q563="HASTA AGOTAR STOCK","HASTA AGOTAR STOCK",IF(MaestraLP3[[#This Row],[PRECIO OCT]]=0,"NO PARA LP",IF(MaestraLP3[[#This Row],[PRECIO OCT]]=0,"INCORPORACIÓN",IF(AA563=0,"MANTIENE",IF(AA563&lt;0,"BAJA",IF(AA563&gt;0,"ALZA",""))))))</f>
        <v>MANTIENE</v>
      </c>
      <c r="Z563" s="54">
        <v>25700</v>
      </c>
      <c r="AA563" s="40">
        <f>IF(Z563=0,"INDICAR PRECIO VTA",Z563-MaestraLP3[[#This Row],[PRECIO OCT]])</f>
        <v>0</v>
      </c>
      <c r="AB563" s="56">
        <f t="shared" si="8"/>
        <v>0.35564202334630352</v>
      </c>
      <c r="AC563" s="58">
        <f>IFERROR(MaestraLP3[[#This Row],[PRECIO]]*MaestraLP3[[#This Row],[%MG UMV]],0)</f>
        <v>9140</v>
      </c>
      <c r="AD563" s="59">
        <v>3.45</v>
      </c>
      <c r="AE563" s="54">
        <f>IFERROR(MaestraLP3[[#This Row],[MARGEN UNITARIO]]/MaestraLP3[[#This Row],[Peso Neto UMV (KG)]],0)</f>
        <v>2649.2753623188405</v>
      </c>
      <c r="AF563" s="38" t="s">
        <v>49</v>
      </c>
      <c r="AG563" s="38">
        <v>1</v>
      </c>
      <c r="AH563" s="56">
        <v>6.9999999999999993E-2</v>
      </c>
      <c r="AI563" s="56">
        <v>9.9999999999999992E-2</v>
      </c>
      <c r="AJ563" s="38" t="s">
        <v>50</v>
      </c>
      <c r="AK563" s="38" t="s">
        <v>50</v>
      </c>
    </row>
    <row r="564" spans="1:37" x14ac:dyDescent="0.35">
      <c r="A564" s="38" t="s">
        <v>525</v>
      </c>
      <c r="B564" s="38">
        <v>104542930</v>
      </c>
      <c r="C564" s="38" t="str">
        <f>+MaestraLP3[[#This Row],[CÓDIGO]]&amp;MaestraLP3[[#Headers],[-]]&amp;MaestraLP3[[#This Row],[UMV]]</f>
        <v>104542930-C30</v>
      </c>
      <c r="D564" s="45" t="str">
        <f>+MaestraLP3[[#This Row],[CÓDIGO]]&amp;MaestraLP3[[#Headers],[FS00]]</f>
        <v>104542930FS00</v>
      </c>
      <c r="E564" s="38" t="s">
        <v>66</v>
      </c>
      <c r="F564" s="38" t="s">
        <v>66</v>
      </c>
      <c r="G564" s="38" t="s">
        <v>67</v>
      </c>
      <c r="H564" s="38" t="s">
        <v>240</v>
      </c>
      <c r="I564" s="38" t="s">
        <v>789</v>
      </c>
      <c r="J564" s="44" t="s">
        <v>339</v>
      </c>
      <c r="K564" s="45" t="s">
        <v>44</v>
      </c>
      <c r="L564" s="38"/>
      <c r="M564" s="38" t="str">
        <f>VLOOKUP(MaestraLP3[[#This Row],[UMV]],VALIDACIONES!J:L,3,0)</f>
        <v>Caja 30 Unidades</v>
      </c>
      <c r="N564" s="38" t="s">
        <v>71</v>
      </c>
      <c r="O564" s="38" t="s">
        <v>46</v>
      </c>
      <c r="P564" s="54">
        <v>20010</v>
      </c>
      <c r="Q564" s="38" t="s">
        <v>47</v>
      </c>
      <c r="R564" s="54">
        <v>25700</v>
      </c>
      <c r="S564" s="56">
        <f>IFERROR((MaestraLP3[[#This Row],[COSTO ]]/MaestraLP3[[#This Row],[COSTO OCT]]-1),0)</f>
        <v>0</v>
      </c>
      <c r="T564" s="55" t="s">
        <v>48</v>
      </c>
      <c r="U564" s="55" t="s">
        <v>48</v>
      </c>
      <c r="V564" s="54">
        <f>+VLOOKUP(MaestraLP3[[#This Row],[-]],'[1]BD MES'!$A:$N,14,0)</f>
        <v>20310</v>
      </c>
      <c r="W564" s="54">
        <v>20010</v>
      </c>
      <c r="X564" s="56">
        <f>+(MaestraLP3[[#This Row],[COSTO ]]-MaestraLP3[[#This Row],[COSTO OCT AL 27-10]])/MaestraLP3[[#This Row],[COSTO OCT AL 27-10]]</f>
        <v>-1.4771048744460856E-2</v>
      </c>
      <c r="Y564" s="57" t="str">
        <f>++IF(Q564="HASTA AGOTAR STOCK","HASTA AGOTAR STOCK",IF(MaestraLP3[[#This Row],[PRECIO OCT]]=0,"NO PARA LP",IF(MaestraLP3[[#This Row],[PRECIO OCT]]=0,"INCORPORACIÓN",IF(AA564=0,"MANTIENE",IF(AA564&lt;0,"BAJA",IF(AA564&gt;0,"ALZA",""))))))</f>
        <v>MANTIENE</v>
      </c>
      <c r="Z564" s="54">
        <v>25700</v>
      </c>
      <c r="AA564" s="40">
        <f>IF(Z564=0,"INDICAR PRECIO VTA",Z564-MaestraLP3[[#This Row],[PRECIO OCT]])</f>
        <v>0</v>
      </c>
      <c r="AB564" s="56">
        <f t="shared" si="8"/>
        <v>0.22140077821011672</v>
      </c>
      <c r="AC564" s="58">
        <f>IFERROR(MaestraLP3[[#This Row],[PRECIO]]*MaestraLP3[[#This Row],[%MG UMV]],0)</f>
        <v>5690</v>
      </c>
      <c r="AD564" s="59">
        <v>3.45</v>
      </c>
      <c r="AE564" s="54">
        <f>IFERROR(MaestraLP3[[#This Row],[MARGEN UNITARIO]]/MaestraLP3[[#This Row],[Peso Neto UMV (KG)]],0)</f>
        <v>1649.2753623188405</v>
      </c>
      <c r="AF564" s="38" t="s">
        <v>49</v>
      </c>
      <c r="AG564" s="38">
        <v>1</v>
      </c>
      <c r="AH564" s="56">
        <v>4.9999999999999996E-2</v>
      </c>
      <c r="AI564" s="56">
        <v>6.9999999999999993E-2</v>
      </c>
      <c r="AJ564" s="38" t="s">
        <v>50</v>
      </c>
      <c r="AK564" s="38" t="s">
        <v>50</v>
      </c>
    </row>
    <row r="565" spans="1:37" x14ac:dyDescent="0.35">
      <c r="A565" s="38" t="s">
        <v>525</v>
      </c>
      <c r="B565" s="38">
        <v>104548950</v>
      </c>
      <c r="C565" s="38" t="str">
        <f>+MaestraLP3[[#This Row],[CÓDIGO]]&amp;MaestraLP3[[#Headers],[-]]&amp;MaestraLP3[[#This Row],[UMV]]</f>
        <v>104548950-CJ</v>
      </c>
      <c r="D565" s="45" t="str">
        <f>+MaestraLP3[[#This Row],[CÓDIGO]]&amp;MaestraLP3[[#Headers],[FS00]]</f>
        <v>104548950FS00</v>
      </c>
      <c r="E565" s="38" t="s">
        <v>66</v>
      </c>
      <c r="F565" s="38" t="s">
        <v>66</v>
      </c>
      <c r="G565" s="38" t="s">
        <v>67</v>
      </c>
      <c r="H565" s="38" t="s">
        <v>240</v>
      </c>
      <c r="I565" s="38" t="s">
        <v>790</v>
      </c>
      <c r="J565" s="44" t="s">
        <v>77</v>
      </c>
      <c r="K565" s="45" t="s">
        <v>77</v>
      </c>
      <c r="L565" s="38"/>
      <c r="M565" s="38" t="str">
        <f>VLOOKUP(MaestraLP3[[#This Row],[UMV]],VALIDACIONES!J:L,3,0)</f>
        <v>Caja</v>
      </c>
      <c r="N565" s="38" t="s">
        <v>71</v>
      </c>
      <c r="O565" s="38" t="s">
        <v>46</v>
      </c>
      <c r="P565" s="54">
        <v>19330</v>
      </c>
      <c r="Q565" s="38" t="s">
        <v>73</v>
      </c>
      <c r="R565" s="55">
        <v>0</v>
      </c>
      <c r="S565" s="56">
        <f>IFERROR((MaestraLP3[[#This Row],[COSTO ]]/MaestraLP3[[#This Row],[COSTO OCT]]-1),0)</f>
        <v>0</v>
      </c>
      <c r="T565" s="55" t="s">
        <v>48</v>
      </c>
      <c r="U565" s="55" t="s">
        <v>48</v>
      </c>
      <c r="V565" s="54">
        <f>+VLOOKUP(MaestraLP3[[#This Row],[-]],'[1]BD MES'!$A:$N,14,0)</f>
        <v>19330</v>
      </c>
      <c r="W565" s="54">
        <v>19330</v>
      </c>
      <c r="X565" s="56">
        <f>+(MaestraLP3[[#This Row],[COSTO ]]-MaestraLP3[[#This Row],[COSTO OCT AL 27-10]])/MaestraLP3[[#This Row],[COSTO OCT AL 27-10]]</f>
        <v>0</v>
      </c>
      <c r="Y565" s="57" t="str">
        <f>++IF(Q565="HASTA AGOTAR STOCK","HASTA AGOTAR STOCK",IF(MaestraLP3[[#This Row],[PRECIO OCT]]=0,"NO PARA LP",IF(MaestraLP3[[#This Row],[PRECIO OCT]]=0,"INCORPORACIÓN",IF(AA565=0,"MANTIENE",IF(AA565&lt;0,"BAJA",IF(AA565&gt;0,"ALZA",""))))))</f>
        <v>NO PARA LP</v>
      </c>
      <c r="Z565" s="54">
        <v>27900</v>
      </c>
      <c r="AA565" s="40">
        <f>IF(Z565=0,"INDICAR PRECIO VTA",Z565-MaestraLP3[[#This Row],[PRECIO OCT]])</f>
        <v>27900</v>
      </c>
      <c r="AB565" s="56">
        <f t="shared" si="8"/>
        <v>0.30716845878136201</v>
      </c>
      <c r="AC565" s="58">
        <f>IFERROR(MaestraLP3[[#This Row],[PRECIO]]*MaestraLP3[[#This Row],[%MG UMV]],0)</f>
        <v>8570</v>
      </c>
      <c r="AD565" s="59">
        <v>3.45</v>
      </c>
      <c r="AE565" s="54">
        <f>IFERROR(MaestraLP3[[#This Row],[MARGEN UNITARIO]]/MaestraLP3[[#This Row],[Peso Neto UMV (KG)]],0)</f>
        <v>2484.0579710144925</v>
      </c>
      <c r="AF565" s="38" t="s">
        <v>49</v>
      </c>
      <c r="AG565" s="38">
        <v>1</v>
      </c>
      <c r="AH565" s="56">
        <v>0.05</v>
      </c>
      <c r="AI565" s="56">
        <v>0.1</v>
      </c>
      <c r="AJ565" s="38" t="s">
        <v>50</v>
      </c>
      <c r="AK565" s="38" t="s">
        <v>50</v>
      </c>
    </row>
    <row r="566" spans="1:37" x14ac:dyDescent="0.35">
      <c r="A566" s="38" t="s">
        <v>525</v>
      </c>
      <c r="B566" s="38">
        <v>104547410</v>
      </c>
      <c r="C566" s="38" t="str">
        <f>+MaestraLP3[[#This Row],[CÓDIGO]]&amp;MaestraLP3[[#Headers],[-]]&amp;MaestraLP3[[#This Row],[UMV]]</f>
        <v>104547410-C48</v>
      </c>
      <c r="D566" s="45" t="str">
        <f>+MaestraLP3[[#This Row],[CÓDIGO]]&amp;MaestraLP3[[#Headers],[FS00]]</f>
        <v>104547410FS00</v>
      </c>
      <c r="E566" s="38" t="s">
        <v>66</v>
      </c>
      <c r="F566" s="38" t="s">
        <v>66</v>
      </c>
      <c r="G566" s="38" t="s">
        <v>67</v>
      </c>
      <c r="H566" s="38" t="s">
        <v>240</v>
      </c>
      <c r="I566" s="38" t="s">
        <v>791</v>
      </c>
      <c r="J566" s="44" t="s">
        <v>242</v>
      </c>
      <c r="K566" s="45" t="s">
        <v>44</v>
      </c>
      <c r="L566" s="38"/>
      <c r="M566" s="38" t="str">
        <f>VLOOKUP(MaestraLP3[[#This Row],[UMV]],VALIDACIONES!J:L,3,0)</f>
        <v>Caja 48 Unidades</v>
      </c>
      <c r="N566" s="38" t="s">
        <v>71</v>
      </c>
      <c r="O566" s="38" t="s">
        <v>72</v>
      </c>
      <c r="P566" s="54">
        <v>16368</v>
      </c>
      <c r="Q566" s="38" t="s">
        <v>73</v>
      </c>
      <c r="R566" s="55">
        <v>0</v>
      </c>
      <c r="S566" s="56">
        <f>IFERROR((MaestraLP3[[#This Row],[COSTO ]]/MaestraLP3[[#This Row],[COSTO OCT]]-1),0)</f>
        <v>0</v>
      </c>
      <c r="T566" s="55" t="s">
        <v>172</v>
      </c>
      <c r="U566" s="55" t="s">
        <v>172</v>
      </c>
      <c r="V566" s="54">
        <f>+VLOOKUP(MaestraLP3[[#This Row],[-]],'[1]BD MES'!$A:$N,14,0)</f>
        <v>21888</v>
      </c>
      <c r="W566" s="54">
        <v>16368</v>
      </c>
      <c r="X566" s="56">
        <f>+(MaestraLP3[[#This Row],[COSTO ]]-MaestraLP3[[#This Row],[COSTO OCT AL 27-10]])/MaestraLP3[[#This Row],[COSTO OCT AL 27-10]]</f>
        <v>-0.25219298245614036</v>
      </c>
      <c r="Y566" s="57" t="str">
        <f>++IF(Q566="HASTA AGOTAR STOCK","HASTA AGOTAR STOCK",IF(MaestraLP3[[#This Row],[PRECIO OCT]]=0,"NO PARA LP",IF(MaestraLP3[[#This Row],[PRECIO OCT]]=0,"INCORPORACIÓN",IF(AA566=0,"MANTIENE",IF(AA566&lt;0,"BAJA",IF(AA566&gt;0,"ALZA",""))))))</f>
        <v>NO PARA LP</v>
      </c>
      <c r="Z566" s="54">
        <v>0</v>
      </c>
      <c r="AA566" s="40" t="str">
        <f>IF(Z566=0,"INDICAR PRECIO VTA",Z566-MaestraLP3[[#This Row],[PRECIO OCT]])</f>
        <v>INDICAR PRECIO VTA</v>
      </c>
      <c r="AB566" s="56" t="str">
        <f t="shared" si="8"/>
        <v>-</v>
      </c>
      <c r="AC566" s="58">
        <f>IFERROR(MaestraLP3[[#This Row],[PRECIO]]*MaestraLP3[[#This Row],[%MG UMV]],0)</f>
        <v>0</v>
      </c>
      <c r="AD566" s="59">
        <v>3.36</v>
      </c>
      <c r="AE566" s="54">
        <f>IFERROR(MaestraLP3[[#This Row],[MARGEN UNITARIO]]/MaestraLP3[[#This Row],[Peso Neto UMV (KG)]],0)</f>
        <v>0</v>
      </c>
      <c r="AF566" s="38" t="s">
        <v>49</v>
      </c>
      <c r="AG566" s="38">
        <v>1</v>
      </c>
      <c r="AH566" s="56">
        <v>0</v>
      </c>
      <c r="AI566" s="56">
        <v>0</v>
      </c>
      <c r="AJ566" s="38" t="s">
        <v>50</v>
      </c>
      <c r="AK566" s="38" t="s">
        <v>50</v>
      </c>
    </row>
    <row r="567" spans="1:37" x14ac:dyDescent="0.35">
      <c r="A567" s="38" t="s">
        <v>525</v>
      </c>
      <c r="B567" s="38">
        <v>104532790</v>
      </c>
      <c r="C567" s="38" t="str">
        <f>+MaestraLP3[[#This Row],[CÓDIGO]]&amp;MaestraLP3[[#Headers],[-]]&amp;MaestraLP3[[#This Row],[UMV]]</f>
        <v>104532790-Z20</v>
      </c>
      <c r="D567" s="45" t="str">
        <f>+MaestraLP3[[#This Row],[CÓDIGO]]&amp;MaestraLP3[[#Headers],[FS00]]</f>
        <v>104532790FS00</v>
      </c>
      <c r="E567" s="38" t="s">
        <v>66</v>
      </c>
      <c r="F567" s="38" t="s">
        <v>66</v>
      </c>
      <c r="G567" s="38" t="s">
        <v>67</v>
      </c>
      <c r="H567" s="38" t="s">
        <v>240</v>
      </c>
      <c r="I567" s="38" t="s">
        <v>792</v>
      </c>
      <c r="J567" s="44" t="s">
        <v>246</v>
      </c>
      <c r="K567" s="45" t="s">
        <v>44</v>
      </c>
      <c r="L567" s="38"/>
      <c r="M567" s="38" t="str">
        <f>VLOOKUP(MaestraLP3[[#This Row],[UMV]],VALIDACIONES!J:L,3,0)</f>
        <v>Caja 120 Unidades</v>
      </c>
      <c r="N567" s="38" t="s">
        <v>71</v>
      </c>
      <c r="O567" s="38" t="s">
        <v>72</v>
      </c>
      <c r="P567" s="54">
        <v>20760</v>
      </c>
      <c r="Q567" s="38" t="s">
        <v>58</v>
      </c>
      <c r="R567" s="54">
        <v>25000</v>
      </c>
      <c r="S567" s="56">
        <f>IFERROR((MaestraLP3[[#This Row],[COSTO ]]/MaestraLP3[[#This Row],[COSTO OCT]]-1),0)</f>
        <v>0</v>
      </c>
      <c r="T567" s="55" t="s">
        <v>48</v>
      </c>
      <c r="U567" s="55" t="s">
        <v>48</v>
      </c>
      <c r="V567" s="54">
        <f>+VLOOKUP(MaestraLP3[[#This Row],[-]],'[1]BD MES'!$A:$N,14,0)</f>
        <v>20400</v>
      </c>
      <c r="W567" s="54">
        <v>20760</v>
      </c>
      <c r="X567" s="56">
        <f>+(MaestraLP3[[#This Row],[COSTO ]]-MaestraLP3[[#This Row],[COSTO OCT AL 27-10]])/MaestraLP3[[#This Row],[COSTO OCT AL 27-10]]</f>
        <v>1.7647058823529412E-2</v>
      </c>
      <c r="Y567" s="57" t="str">
        <f>++IF(Q567="HASTA AGOTAR STOCK","HASTA AGOTAR STOCK",IF(MaestraLP3[[#This Row],[PRECIO OCT]]=0,"NO PARA LP",IF(MaestraLP3[[#This Row],[PRECIO OCT]]=0,"INCORPORACIÓN",IF(AA567=0,"MANTIENE",IF(AA567&lt;0,"BAJA",IF(AA567&gt;0,"ALZA",""))))))</f>
        <v>MANTIENE</v>
      </c>
      <c r="Z567" s="54">
        <v>25000</v>
      </c>
      <c r="AA567" s="40">
        <f>IF(Z567=0,"INDICAR PRECIO VTA",Z567-MaestraLP3[[#This Row],[PRECIO OCT]])</f>
        <v>0</v>
      </c>
      <c r="AB567" s="56">
        <f t="shared" si="8"/>
        <v>0.1696</v>
      </c>
      <c r="AC567" s="58">
        <f>IFERROR(MaestraLP3[[#This Row],[PRECIO]]*MaestraLP3[[#This Row],[%MG UMV]],0)</f>
        <v>4240</v>
      </c>
      <c r="AD567" s="59">
        <v>2.16</v>
      </c>
      <c r="AE567" s="54">
        <f>IFERROR(MaestraLP3[[#This Row],[MARGEN UNITARIO]]/MaestraLP3[[#This Row],[Peso Neto UMV (KG)]],0)</f>
        <v>1962.9629629629628</v>
      </c>
      <c r="AF567" s="38" t="s">
        <v>49</v>
      </c>
      <c r="AG567" s="38">
        <v>1</v>
      </c>
      <c r="AH567" s="56">
        <v>9.9999999999999992E-2</v>
      </c>
      <c r="AI567" s="56">
        <v>9.9999999999999992E-2</v>
      </c>
      <c r="AJ567" s="38" t="s">
        <v>50</v>
      </c>
      <c r="AK567" s="38" t="s">
        <v>50</v>
      </c>
    </row>
    <row r="568" spans="1:37" x14ac:dyDescent="0.35">
      <c r="A568" s="38" t="s">
        <v>525</v>
      </c>
      <c r="B568" s="38">
        <v>104545320</v>
      </c>
      <c r="C568" s="38" t="str">
        <f>+MaestraLP3[[#This Row],[CÓDIGO]]&amp;MaestraLP3[[#Headers],[-]]&amp;MaestraLP3[[#This Row],[UMV]]</f>
        <v>104545320-CJ</v>
      </c>
      <c r="D568" s="45" t="str">
        <f>+MaestraLP3[[#This Row],[CÓDIGO]]&amp;MaestraLP3[[#Headers],[FS00]]</f>
        <v>104545320FS00</v>
      </c>
      <c r="E568" s="38" t="s">
        <v>66</v>
      </c>
      <c r="F568" s="38" t="s">
        <v>66</v>
      </c>
      <c r="G568" s="38" t="s">
        <v>67</v>
      </c>
      <c r="H568" s="38" t="s">
        <v>240</v>
      </c>
      <c r="I568" s="38" t="s">
        <v>793</v>
      </c>
      <c r="J568" s="44" t="s">
        <v>77</v>
      </c>
      <c r="K568" s="44" t="s">
        <v>77</v>
      </c>
      <c r="L568" s="38"/>
      <c r="M568" s="38" t="str">
        <f>VLOOKUP(MaestraLP3[[#This Row],[UMV]],VALIDACIONES!J:L,3,0)</f>
        <v>Caja</v>
      </c>
      <c r="N568" s="38" t="s">
        <v>71</v>
      </c>
      <c r="O568" s="38" t="s">
        <v>72</v>
      </c>
      <c r="P568" s="54">
        <v>11828</v>
      </c>
      <c r="Q568" s="38" t="s">
        <v>47</v>
      </c>
      <c r="R568" s="55">
        <v>15000</v>
      </c>
      <c r="S568" s="56">
        <f>IFERROR((MaestraLP3[[#This Row],[COSTO ]]/MaestraLP3[[#This Row],[COSTO OCT]]-1),0)</f>
        <v>0</v>
      </c>
      <c r="T568" s="55" t="s">
        <v>48</v>
      </c>
      <c r="U568" s="55" t="s">
        <v>48</v>
      </c>
      <c r="V568" s="54">
        <f>+VLOOKUP(MaestraLP3[[#This Row],[-]],'[1]BD MES'!$A:$N,14,0)</f>
        <v>11971</v>
      </c>
      <c r="W568" s="54">
        <v>11828</v>
      </c>
      <c r="X568" s="56">
        <f>+(MaestraLP3[[#This Row],[COSTO ]]-MaestraLP3[[#This Row],[COSTO OCT AL 27-10]])/MaestraLP3[[#This Row],[COSTO OCT AL 27-10]]</f>
        <v>-1.1945535043020632E-2</v>
      </c>
      <c r="Y568" s="57" t="str">
        <f>++IF(Q568="HASTA AGOTAR STOCK","HASTA AGOTAR STOCK",IF(MaestraLP3[[#This Row],[PRECIO OCT]]=0,"NO PARA LP",IF(MaestraLP3[[#This Row],[PRECIO OCT]]=0,"INCORPORACIÓN",IF(AA568=0,"MANTIENE",IF(AA568&lt;0,"BAJA",IF(AA568&gt;0,"ALZA",""))))))</f>
        <v>MANTIENE</v>
      </c>
      <c r="Z568" s="54">
        <v>15000</v>
      </c>
      <c r="AA568" s="40">
        <f>IF(Z568=0,"INDICAR PRECIO VTA",Z568-MaestraLP3[[#This Row],[PRECIO OCT]])</f>
        <v>0</v>
      </c>
      <c r="AB568" s="56">
        <f t="shared" si="8"/>
        <v>0.21146666666666666</v>
      </c>
      <c r="AC568" s="58">
        <f>IFERROR(MaestraLP3[[#This Row],[PRECIO]]*MaestraLP3[[#This Row],[%MG UMV]],0)</f>
        <v>3172</v>
      </c>
      <c r="AD568" s="59">
        <v>1.25</v>
      </c>
      <c r="AE568" s="54">
        <f>IFERROR(MaestraLP3[[#This Row],[MARGEN UNITARIO]]/MaestraLP3[[#This Row],[Peso Neto UMV (KG)]],0)</f>
        <v>2537.6</v>
      </c>
      <c r="AF568" s="38" t="s">
        <v>49</v>
      </c>
      <c r="AG568" s="38">
        <v>1</v>
      </c>
      <c r="AH568" s="56">
        <v>9.9999999999999992E-2</v>
      </c>
      <c r="AI568" s="56">
        <v>0.15</v>
      </c>
      <c r="AJ568" s="38" t="s">
        <v>50</v>
      </c>
      <c r="AK568" s="38" t="s">
        <v>50</v>
      </c>
    </row>
    <row r="569" spans="1:37" x14ac:dyDescent="0.35">
      <c r="A569" s="38" t="s">
        <v>525</v>
      </c>
      <c r="B569" s="38">
        <v>104545330</v>
      </c>
      <c r="C569" s="38" t="str">
        <f>+MaestraLP3[[#This Row],[CÓDIGO]]&amp;MaestraLP3[[#Headers],[-]]&amp;MaestraLP3[[#This Row],[UMV]]</f>
        <v>104545330-CJ</v>
      </c>
      <c r="D569" s="45" t="str">
        <f>+MaestraLP3[[#This Row],[CÓDIGO]]&amp;MaestraLP3[[#Headers],[FS00]]</f>
        <v>104545330FS00</v>
      </c>
      <c r="E569" s="38" t="s">
        <v>66</v>
      </c>
      <c r="F569" s="38" t="s">
        <v>66</v>
      </c>
      <c r="G569" s="38" t="s">
        <v>67</v>
      </c>
      <c r="H569" s="38" t="s">
        <v>240</v>
      </c>
      <c r="I569" s="38" t="s">
        <v>794</v>
      </c>
      <c r="J569" s="44" t="s">
        <v>77</v>
      </c>
      <c r="K569" s="44" t="s">
        <v>77</v>
      </c>
      <c r="L569" s="38"/>
      <c r="M569" s="38" t="str">
        <f>VLOOKUP(MaestraLP3[[#This Row],[UMV]],VALIDACIONES!J:L,3,0)</f>
        <v>Caja</v>
      </c>
      <c r="N569" s="38" t="s">
        <v>71</v>
      </c>
      <c r="O569" s="38" t="s">
        <v>72</v>
      </c>
      <c r="P569" s="54">
        <v>8489</v>
      </c>
      <c r="Q569" s="38" t="s">
        <v>47</v>
      </c>
      <c r="R569" s="55">
        <v>12000</v>
      </c>
      <c r="S569" s="56">
        <f>IFERROR((MaestraLP3[[#This Row],[COSTO ]]/MaestraLP3[[#This Row],[COSTO OCT]]-1),0)</f>
        <v>0</v>
      </c>
      <c r="T569" s="55" t="s">
        <v>48</v>
      </c>
      <c r="U569" s="55" t="s">
        <v>48</v>
      </c>
      <c r="V569" s="54">
        <f>+VLOOKUP(MaestraLP3[[#This Row],[-]],'[1]BD MES'!$A:$N,14,0)</f>
        <v>8611</v>
      </c>
      <c r="W569" s="54">
        <v>8489</v>
      </c>
      <c r="X569" s="56">
        <f>+(MaestraLP3[[#This Row],[COSTO ]]-MaestraLP3[[#This Row],[COSTO OCT AL 27-10]])/MaestraLP3[[#This Row],[COSTO OCT AL 27-10]]</f>
        <v>-1.4167924747416096E-2</v>
      </c>
      <c r="Y569" s="57" t="str">
        <f>++IF(Q569="HASTA AGOTAR STOCK","HASTA AGOTAR STOCK",IF(MaestraLP3[[#This Row],[PRECIO OCT]]=0,"NO PARA LP",IF(MaestraLP3[[#This Row],[PRECIO OCT]]=0,"INCORPORACIÓN",IF(AA569=0,"MANTIENE",IF(AA569&lt;0,"BAJA",IF(AA569&gt;0,"ALZA",""))))))</f>
        <v>MANTIENE</v>
      </c>
      <c r="Z569" s="54">
        <v>12000</v>
      </c>
      <c r="AA569" s="40">
        <f>IF(Z569=0,"INDICAR PRECIO VTA",Z569-MaestraLP3[[#This Row],[PRECIO OCT]])</f>
        <v>0</v>
      </c>
      <c r="AB569" s="56">
        <f t="shared" si="8"/>
        <v>0.29258333333333331</v>
      </c>
      <c r="AC569" s="58">
        <f>IFERROR(MaestraLP3[[#This Row],[PRECIO]]*MaestraLP3[[#This Row],[%MG UMV]],0)</f>
        <v>3510.9999999999995</v>
      </c>
      <c r="AD569" s="59">
        <v>2</v>
      </c>
      <c r="AE569" s="54">
        <f>IFERROR(MaestraLP3[[#This Row],[MARGEN UNITARIO]]/MaestraLP3[[#This Row],[Peso Neto UMV (KG)]],0)</f>
        <v>1755.4999999999998</v>
      </c>
      <c r="AF569" s="38" t="s">
        <v>49</v>
      </c>
      <c r="AG569" s="38">
        <v>1</v>
      </c>
      <c r="AH569" s="56">
        <v>0.08</v>
      </c>
      <c r="AI569" s="56">
        <v>0.1</v>
      </c>
      <c r="AJ569" s="38" t="s">
        <v>50</v>
      </c>
      <c r="AK569" s="38" t="s">
        <v>50</v>
      </c>
    </row>
    <row r="570" spans="1:37" x14ac:dyDescent="0.35">
      <c r="A570" s="38" t="s">
        <v>525</v>
      </c>
      <c r="B570" s="38">
        <v>104543870</v>
      </c>
      <c r="C570" s="38" t="str">
        <f>+MaestraLP3[[#This Row],[CÓDIGO]]&amp;MaestraLP3[[#Headers],[-]]&amp;MaestraLP3[[#This Row],[UMV]]</f>
        <v>104543870-CJ</v>
      </c>
      <c r="D570" s="45" t="str">
        <f>+MaestraLP3[[#This Row],[CÓDIGO]]&amp;MaestraLP3[[#Headers],[FS00]]</f>
        <v>104543870FS00</v>
      </c>
      <c r="E570" s="38" t="s">
        <v>66</v>
      </c>
      <c r="F570" s="38" t="s">
        <v>66</v>
      </c>
      <c r="G570" s="38" t="s">
        <v>67</v>
      </c>
      <c r="H570" s="38" t="s">
        <v>240</v>
      </c>
      <c r="I570" s="38" t="s">
        <v>795</v>
      </c>
      <c r="J570" s="44" t="s">
        <v>77</v>
      </c>
      <c r="K570" s="45" t="s">
        <v>77</v>
      </c>
      <c r="L570" s="38"/>
      <c r="M570" s="38" t="str">
        <f>VLOOKUP(MaestraLP3[[#This Row],[UMV]],VALIDACIONES!J:L,3,0)</f>
        <v>Caja</v>
      </c>
      <c r="N570" s="38" t="s">
        <v>71</v>
      </c>
      <c r="O570" s="38" t="s">
        <v>72</v>
      </c>
      <c r="P570" s="54">
        <v>18675</v>
      </c>
      <c r="Q570" s="38" t="s">
        <v>47</v>
      </c>
      <c r="R570" s="54">
        <v>28900</v>
      </c>
      <c r="S570" s="56">
        <f>IFERROR((MaestraLP3[[#This Row],[COSTO ]]/MaestraLP3[[#This Row],[COSTO OCT]]-1),0)</f>
        <v>0</v>
      </c>
      <c r="T570" s="55" t="s">
        <v>172</v>
      </c>
      <c r="U570" s="55" t="s">
        <v>172</v>
      </c>
      <c r="V570" s="54">
        <f>+VLOOKUP(MaestraLP3[[#This Row],[-]],'[1]BD MES'!$A:$N,14,0)</f>
        <v>21803</v>
      </c>
      <c r="W570" s="54">
        <v>18675</v>
      </c>
      <c r="X570" s="56">
        <f>+(MaestraLP3[[#This Row],[COSTO ]]-MaestraLP3[[#This Row],[COSTO OCT AL 27-10]])/MaestraLP3[[#This Row],[COSTO OCT AL 27-10]]</f>
        <v>-0.14346649543640783</v>
      </c>
      <c r="Y570" s="57" t="str">
        <f>++IF(Q570="HASTA AGOTAR STOCK","HASTA AGOTAR STOCK",IF(MaestraLP3[[#This Row],[PRECIO OCT]]=0,"NO PARA LP",IF(MaestraLP3[[#This Row],[PRECIO OCT]]=0,"INCORPORACIÓN",IF(AA570=0,"MANTIENE",IF(AA570&lt;0,"BAJA",IF(AA570&gt;0,"ALZA",""))))))</f>
        <v>MANTIENE</v>
      </c>
      <c r="Z570" s="54">
        <v>28900</v>
      </c>
      <c r="AA570" s="40">
        <f>IF(Z570=0,"INDICAR PRECIO VTA",Z570-MaestraLP3[[#This Row],[PRECIO OCT]])</f>
        <v>0</v>
      </c>
      <c r="AB570" s="56">
        <f t="shared" si="8"/>
        <v>0.3538062283737024</v>
      </c>
      <c r="AC570" s="58">
        <f>IFERROR(MaestraLP3[[#This Row],[PRECIO]]*MaestraLP3[[#This Row],[%MG UMV]],0)</f>
        <v>10225</v>
      </c>
      <c r="AD570" s="59">
        <v>4</v>
      </c>
      <c r="AE570" s="54">
        <f>IFERROR(MaestraLP3[[#This Row],[MARGEN UNITARIO]]/MaestraLP3[[#This Row],[Peso Neto UMV (KG)]],0)</f>
        <v>2556.25</v>
      </c>
      <c r="AF570" s="38" t="s">
        <v>49</v>
      </c>
      <c r="AG570" s="38">
        <v>1</v>
      </c>
      <c r="AH570" s="56">
        <v>0.08</v>
      </c>
      <c r="AI570" s="56">
        <v>0.1</v>
      </c>
      <c r="AJ570" s="38" t="s">
        <v>50</v>
      </c>
      <c r="AK570" s="38" t="s">
        <v>50</v>
      </c>
    </row>
    <row r="571" spans="1:37" x14ac:dyDescent="0.35">
      <c r="A571" s="38" t="s">
        <v>525</v>
      </c>
      <c r="B571" s="38">
        <v>104547400</v>
      </c>
      <c r="C571" s="38" t="str">
        <f>+MaestraLP3[[#This Row],[CÓDIGO]]&amp;MaestraLP3[[#Headers],[-]]&amp;MaestraLP3[[#This Row],[UMV]]</f>
        <v>104547400-C48</v>
      </c>
      <c r="D571" s="45" t="str">
        <f>+MaestraLP3[[#This Row],[CÓDIGO]]&amp;MaestraLP3[[#Headers],[FS00]]</f>
        <v>104547400FS00</v>
      </c>
      <c r="E571" s="38" t="s">
        <v>66</v>
      </c>
      <c r="F571" s="38" t="s">
        <v>66</v>
      </c>
      <c r="G571" s="38" t="s">
        <v>67</v>
      </c>
      <c r="H571" s="38" t="s">
        <v>240</v>
      </c>
      <c r="I571" s="38" t="s">
        <v>796</v>
      </c>
      <c r="J571" s="44" t="s">
        <v>242</v>
      </c>
      <c r="K571" s="45" t="s">
        <v>44</v>
      </c>
      <c r="L571" s="38"/>
      <c r="M571" s="38" t="str">
        <f>VLOOKUP(MaestraLP3[[#This Row],[UMV]],VALIDACIONES!J:L,3,0)</f>
        <v>Caja 48 Unidades</v>
      </c>
      <c r="N571" s="38" t="s">
        <v>71</v>
      </c>
      <c r="O571" s="38" t="s">
        <v>72</v>
      </c>
      <c r="P571" s="54">
        <v>17952</v>
      </c>
      <c r="Q571" s="38" t="s">
        <v>73</v>
      </c>
      <c r="R571" s="55">
        <v>0</v>
      </c>
      <c r="S571" s="56">
        <f>IFERROR((MaestraLP3[[#This Row],[COSTO ]]/MaestraLP3[[#This Row],[COSTO OCT]]-1),0)</f>
        <v>0</v>
      </c>
      <c r="T571" s="55" t="s">
        <v>172</v>
      </c>
      <c r="U571" s="55" t="s">
        <v>172</v>
      </c>
      <c r="V571" s="54">
        <f>+VLOOKUP(MaestraLP3[[#This Row],[-]],'[1]BD MES'!$A:$N,14,0)</f>
        <v>18000</v>
      </c>
      <c r="W571" s="54">
        <v>17952</v>
      </c>
      <c r="X571" s="56">
        <f>+(MaestraLP3[[#This Row],[COSTO ]]-MaestraLP3[[#This Row],[COSTO OCT AL 27-10]])/MaestraLP3[[#This Row],[COSTO OCT AL 27-10]]</f>
        <v>-2.6666666666666666E-3</v>
      </c>
      <c r="Y571" s="57" t="str">
        <f>++IF(Q571="HASTA AGOTAR STOCK","HASTA AGOTAR STOCK",IF(MaestraLP3[[#This Row],[PRECIO OCT]]=0,"NO PARA LP",IF(MaestraLP3[[#This Row],[PRECIO OCT]]=0,"INCORPORACIÓN",IF(AA571=0,"MANTIENE",IF(AA571&lt;0,"BAJA",IF(AA571&gt;0,"ALZA",""))))))</f>
        <v>NO PARA LP</v>
      </c>
      <c r="Z571" s="54">
        <v>25000</v>
      </c>
      <c r="AA571" s="40">
        <f>IF(Z571=0,"INDICAR PRECIO VTA",Z571-MaestraLP3[[#This Row],[PRECIO OCT]])</f>
        <v>25000</v>
      </c>
      <c r="AB571" s="56">
        <f t="shared" si="8"/>
        <v>0.28192</v>
      </c>
      <c r="AC571" s="58">
        <f>IFERROR(MaestraLP3[[#This Row],[PRECIO]]*MaestraLP3[[#This Row],[%MG UMV]],0)</f>
        <v>7048</v>
      </c>
      <c r="AD571" s="59">
        <v>2.88</v>
      </c>
      <c r="AE571" s="54">
        <f>IFERROR(MaestraLP3[[#This Row],[MARGEN UNITARIO]]/MaestraLP3[[#This Row],[Peso Neto UMV (KG)]],0)</f>
        <v>2447.2222222222222</v>
      </c>
      <c r="AF571" s="38" t="s">
        <v>49</v>
      </c>
      <c r="AG571" s="38">
        <v>1</v>
      </c>
      <c r="AH571" s="56">
        <v>0.1</v>
      </c>
      <c r="AI571" s="56">
        <v>0.15</v>
      </c>
      <c r="AJ571" s="38" t="s">
        <v>50</v>
      </c>
      <c r="AK571" s="38" t="s">
        <v>50</v>
      </c>
    </row>
    <row r="572" spans="1:37" x14ac:dyDescent="0.35">
      <c r="A572" s="38" t="s">
        <v>525</v>
      </c>
      <c r="B572" s="38">
        <v>104537940</v>
      </c>
      <c r="C572" s="38" t="str">
        <f>+MaestraLP3[[#This Row],[CÓDIGO]]&amp;MaestraLP3[[#Headers],[-]]&amp;MaestraLP3[[#This Row],[UMV]]</f>
        <v>104537940-C63</v>
      </c>
      <c r="D572" s="45" t="str">
        <f>+MaestraLP3[[#This Row],[CÓDIGO]]&amp;MaestraLP3[[#Headers],[FS00]]</f>
        <v>104537940FS00</v>
      </c>
      <c r="E572" s="38" t="s">
        <v>66</v>
      </c>
      <c r="F572" s="38" t="s">
        <v>66</v>
      </c>
      <c r="G572" s="38" t="s">
        <v>67</v>
      </c>
      <c r="H572" s="38" t="s">
        <v>240</v>
      </c>
      <c r="I572" s="38" t="s">
        <v>797</v>
      </c>
      <c r="J572" s="44" t="s">
        <v>798</v>
      </c>
      <c r="K572" s="45" t="s">
        <v>44</v>
      </c>
      <c r="L572" s="38"/>
      <c r="M572" s="38" t="str">
        <f>VLOOKUP(MaestraLP3[[#This Row],[UMV]],VALIDACIONES!J:L,3,0)</f>
        <v>Caja 63 Unidades</v>
      </c>
      <c r="N572" s="38" t="s">
        <v>71</v>
      </c>
      <c r="O572" s="38" t="s">
        <v>46</v>
      </c>
      <c r="P572" s="54">
        <v>36225</v>
      </c>
      <c r="Q572" s="38" t="s">
        <v>58</v>
      </c>
      <c r="R572" s="54">
        <v>49000</v>
      </c>
      <c r="S572" s="56">
        <f>IFERROR((MaestraLP3[[#This Row],[COSTO ]]/MaestraLP3[[#This Row],[COSTO OCT]]-1),0)</f>
        <v>0</v>
      </c>
      <c r="T572" s="55" t="s">
        <v>48</v>
      </c>
      <c r="U572" s="55" t="s">
        <v>48</v>
      </c>
      <c r="V572" s="54">
        <f>+VLOOKUP(MaestraLP3[[#This Row],[-]],'[1]BD MES'!$A:$N,14,0)</f>
        <v>35721</v>
      </c>
      <c r="W572" s="54">
        <v>36225</v>
      </c>
      <c r="X572" s="56">
        <f>+(MaestraLP3[[#This Row],[COSTO ]]-MaestraLP3[[#This Row],[COSTO OCT AL 27-10]])/MaestraLP3[[#This Row],[COSTO OCT AL 27-10]]</f>
        <v>1.4109347442680775E-2</v>
      </c>
      <c r="Y572" s="57" t="str">
        <f>++IF(Q572="HASTA AGOTAR STOCK","HASTA AGOTAR STOCK",IF(MaestraLP3[[#This Row],[PRECIO OCT]]=0,"NO PARA LP",IF(MaestraLP3[[#This Row],[PRECIO OCT]]=0,"INCORPORACIÓN",IF(AA572=0,"MANTIENE",IF(AA572&lt;0,"BAJA",IF(AA572&gt;0,"ALZA",""))))))</f>
        <v>MANTIENE</v>
      </c>
      <c r="Z572" s="54">
        <v>49000</v>
      </c>
      <c r="AA572" s="40">
        <f>IF(Z572=0,"INDICAR PRECIO VTA",Z572-MaestraLP3[[#This Row],[PRECIO OCT]])</f>
        <v>0</v>
      </c>
      <c r="AB572" s="56">
        <f t="shared" si="8"/>
        <v>0.26071428571428573</v>
      </c>
      <c r="AC572" s="58">
        <f>IFERROR(MaestraLP3[[#This Row],[PRECIO]]*MaestraLP3[[#This Row],[%MG UMV]],0)</f>
        <v>12775</v>
      </c>
      <c r="AD572" s="59">
        <v>6.93</v>
      </c>
      <c r="AE572" s="54">
        <f>IFERROR(MaestraLP3[[#This Row],[MARGEN UNITARIO]]/MaestraLP3[[#This Row],[Peso Neto UMV (KG)]],0)</f>
        <v>1843.4343434343434</v>
      </c>
      <c r="AF572" s="38" t="s">
        <v>49</v>
      </c>
      <c r="AG572" s="38">
        <v>1</v>
      </c>
      <c r="AH572" s="56">
        <v>9.9999999999999992E-2</v>
      </c>
      <c r="AI572" s="56">
        <v>0.15</v>
      </c>
      <c r="AJ572" s="38" t="s">
        <v>50</v>
      </c>
      <c r="AK572" s="38" t="s">
        <v>50</v>
      </c>
    </row>
    <row r="573" spans="1:37" x14ac:dyDescent="0.35">
      <c r="A573" s="38" t="s">
        <v>525</v>
      </c>
      <c r="B573" s="38">
        <v>105154610</v>
      </c>
      <c r="C573" s="38" t="str">
        <f>+MaestraLP3[[#This Row],[CÓDIGO]]&amp;MaestraLP3[[#Headers],[-]]&amp;MaestraLP3[[#This Row],[UMV]]</f>
        <v>105154610-C30</v>
      </c>
      <c r="D573" s="45" t="str">
        <f>+MaestraLP3[[#This Row],[CÓDIGO]]&amp;MaestraLP3[[#Headers],[FS00]]</f>
        <v>105154610FS00</v>
      </c>
      <c r="E573" s="38" t="s">
        <v>66</v>
      </c>
      <c r="F573" s="38" t="s">
        <v>66</v>
      </c>
      <c r="G573" s="38" t="s">
        <v>67</v>
      </c>
      <c r="H573" s="38" t="s">
        <v>240</v>
      </c>
      <c r="I573" s="38" t="s">
        <v>799</v>
      </c>
      <c r="J573" s="44" t="s">
        <v>339</v>
      </c>
      <c r="K573" s="45" t="s">
        <v>44</v>
      </c>
      <c r="L573" s="38"/>
      <c r="M573" s="38" t="str">
        <f>VLOOKUP(MaestraLP3[[#This Row],[UMV]],VALIDACIONES!J:L,3,0)</f>
        <v>Caja 30 Unidades</v>
      </c>
      <c r="N573" s="38" t="s">
        <v>71</v>
      </c>
      <c r="O573" s="38" t="s">
        <v>72</v>
      </c>
      <c r="P573" s="54">
        <v>20639.100000000002</v>
      </c>
      <c r="Q573" s="38" t="s">
        <v>47</v>
      </c>
      <c r="R573" s="54">
        <v>25800</v>
      </c>
      <c r="S573" s="56">
        <f>IFERROR((MaestraLP3[[#This Row],[COSTO ]]/MaestraLP3[[#This Row],[COSTO OCT]]-1),0)</f>
        <v>0</v>
      </c>
      <c r="T573" s="55" t="s">
        <v>48</v>
      </c>
      <c r="U573" s="55" t="s">
        <v>48</v>
      </c>
      <c r="V573" s="54">
        <f>+VLOOKUP(MaestraLP3[[#This Row],[-]],'[1]BD MES'!$A:$N,14,0)</f>
        <v>20955.899999999998</v>
      </c>
      <c r="W573" s="54">
        <v>20639.100000000002</v>
      </c>
      <c r="X573" s="56">
        <f>+(MaestraLP3[[#This Row],[COSTO ]]-MaestraLP3[[#This Row],[COSTO OCT AL 27-10]])/MaestraLP3[[#This Row],[COSTO OCT AL 27-10]]</f>
        <v>-1.5117460953716884E-2</v>
      </c>
      <c r="Y573" s="57" t="str">
        <f>++IF(Q573="HASTA AGOTAR STOCK","HASTA AGOTAR STOCK",IF(MaestraLP3[[#This Row],[PRECIO OCT]]=0,"NO PARA LP",IF(MaestraLP3[[#This Row],[PRECIO OCT]]=0,"INCORPORACIÓN",IF(AA573=0,"MANTIENE",IF(AA573&lt;0,"BAJA",IF(AA573&gt;0,"ALZA",""))))))</f>
        <v>MANTIENE</v>
      </c>
      <c r="Z573" s="54">
        <v>25800</v>
      </c>
      <c r="AA573" s="40">
        <f>IF(Z573=0,"INDICAR PRECIO VTA",Z573-MaestraLP3[[#This Row],[PRECIO OCT]])</f>
        <v>0</v>
      </c>
      <c r="AB573" s="56">
        <f t="shared" si="8"/>
        <v>0.20003488372093015</v>
      </c>
      <c r="AC573" s="58">
        <f>IFERROR(MaestraLP3[[#This Row],[PRECIO]]*MaestraLP3[[#This Row],[%MG UMV]],0)</f>
        <v>5160.8999999999978</v>
      </c>
      <c r="AD573" s="59">
        <v>2.4</v>
      </c>
      <c r="AE573" s="54">
        <f>IFERROR(MaestraLP3[[#This Row],[MARGEN UNITARIO]]/MaestraLP3[[#This Row],[Peso Neto UMV (KG)]],0)</f>
        <v>2150.3749999999991</v>
      </c>
      <c r="AF573" s="38" t="s">
        <v>49</v>
      </c>
      <c r="AG573" s="38">
        <v>1</v>
      </c>
      <c r="AH573" s="56">
        <v>0.08</v>
      </c>
      <c r="AI573" s="56">
        <v>0.1</v>
      </c>
      <c r="AJ573" s="38" t="s">
        <v>50</v>
      </c>
      <c r="AK573" s="38" t="s">
        <v>50</v>
      </c>
    </row>
    <row r="574" spans="1:37" x14ac:dyDescent="0.35">
      <c r="A574" s="38" t="s">
        <v>525</v>
      </c>
      <c r="B574" s="38">
        <v>104518330</v>
      </c>
      <c r="C574" s="38" t="str">
        <f>+MaestraLP3[[#This Row],[CÓDIGO]]&amp;MaestraLP3[[#Headers],[-]]&amp;MaestraLP3[[#This Row],[UMV]]</f>
        <v>104518330-C30</v>
      </c>
      <c r="D574" s="45" t="str">
        <f>+MaestraLP3[[#This Row],[CÓDIGO]]&amp;MaestraLP3[[#Headers],[FS00]]</f>
        <v>104518330FS00</v>
      </c>
      <c r="E574" s="38" t="s">
        <v>66</v>
      </c>
      <c r="F574" s="38" t="s">
        <v>66</v>
      </c>
      <c r="G574" s="38" t="s">
        <v>67</v>
      </c>
      <c r="H574" s="38" t="s">
        <v>240</v>
      </c>
      <c r="I574" s="38" t="s">
        <v>800</v>
      </c>
      <c r="J574" s="44" t="s">
        <v>339</v>
      </c>
      <c r="K574" s="45" t="s">
        <v>44</v>
      </c>
      <c r="L574" s="38"/>
      <c r="M574" s="38" t="str">
        <f>VLOOKUP(MaestraLP3[[#This Row],[UMV]],VALIDACIONES!J:L,3,0)</f>
        <v>Caja 30 Unidades</v>
      </c>
      <c r="N574" s="38" t="s">
        <v>71</v>
      </c>
      <c r="O574" s="38" t="s">
        <v>72</v>
      </c>
      <c r="P574" s="54">
        <v>21554.7</v>
      </c>
      <c r="Q574" s="38" t="s">
        <v>47</v>
      </c>
      <c r="R574" s="54">
        <v>26900</v>
      </c>
      <c r="S574" s="56">
        <f>IFERROR((MaestraLP3[[#This Row],[COSTO ]]/MaestraLP3[[#This Row],[COSTO OCT]]-1),0)</f>
        <v>0</v>
      </c>
      <c r="T574" s="55" t="s">
        <v>48</v>
      </c>
      <c r="U574" s="55" t="s">
        <v>48</v>
      </c>
      <c r="V574" s="54">
        <f>+VLOOKUP(MaestraLP3[[#This Row],[-]],'[1]BD MES'!$A:$N,14,0)</f>
        <v>20651.7</v>
      </c>
      <c r="W574" s="54">
        <v>21554.7</v>
      </c>
      <c r="X574" s="56">
        <f>+(MaestraLP3[[#This Row],[COSTO ]]-MaestraLP3[[#This Row],[COSTO OCT AL 27-10]])/MaestraLP3[[#This Row],[COSTO OCT AL 27-10]]</f>
        <v>4.372521390490855E-2</v>
      </c>
      <c r="Y574" s="57" t="str">
        <f>++IF(Q574="HASTA AGOTAR STOCK","HASTA AGOTAR STOCK",IF(MaestraLP3[[#This Row],[PRECIO OCT]]=0,"NO PARA LP",IF(MaestraLP3[[#This Row],[PRECIO OCT]]=0,"INCORPORACIÓN",IF(AA574=0,"MANTIENE",IF(AA574&lt;0,"BAJA",IF(AA574&gt;0,"ALZA",""))))))</f>
        <v>MANTIENE</v>
      </c>
      <c r="Z574" s="54">
        <v>26900</v>
      </c>
      <c r="AA574" s="40">
        <f>IF(Z574=0,"INDICAR PRECIO VTA",Z574-MaestraLP3[[#This Row],[PRECIO OCT]])</f>
        <v>0</v>
      </c>
      <c r="AB574" s="56">
        <f t="shared" si="8"/>
        <v>0.19871003717472116</v>
      </c>
      <c r="AC574" s="58">
        <f>IFERROR(MaestraLP3[[#This Row],[PRECIO]]*MaestraLP3[[#This Row],[%MG UMV]],0)</f>
        <v>5345.2999999999993</v>
      </c>
      <c r="AD574" s="59">
        <v>2.7</v>
      </c>
      <c r="AE574" s="54">
        <f>IFERROR(MaestraLP3[[#This Row],[MARGEN UNITARIO]]/MaestraLP3[[#This Row],[Peso Neto UMV (KG)]],0)</f>
        <v>1979.7407407407404</v>
      </c>
      <c r="AF574" s="38" t="s">
        <v>49</v>
      </c>
      <c r="AG574" s="38">
        <v>1</v>
      </c>
      <c r="AH574" s="56">
        <v>0.13</v>
      </c>
      <c r="AI574" s="56">
        <v>0.13</v>
      </c>
      <c r="AJ574" s="38" t="s">
        <v>50</v>
      </c>
      <c r="AK574" s="38" t="s">
        <v>50</v>
      </c>
    </row>
    <row r="575" spans="1:37" x14ac:dyDescent="0.35">
      <c r="A575" s="38" t="s">
        <v>525</v>
      </c>
      <c r="B575" s="38">
        <v>104522520</v>
      </c>
      <c r="C575" s="38" t="str">
        <f>+MaestraLP3[[#This Row],[CÓDIGO]]&amp;MaestraLP3[[#Headers],[-]]&amp;MaestraLP3[[#This Row],[UMV]]</f>
        <v>104522520-C04</v>
      </c>
      <c r="D575" s="45" t="str">
        <f>+MaestraLP3[[#This Row],[CÓDIGO]]&amp;MaestraLP3[[#Headers],[FS00]]</f>
        <v>104522520FS00</v>
      </c>
      <c r="E575" s="38" t="s">
        <v>66</v>
      </c>
      <c r="F575" s="38" t="s">
        <v>66</v>
      </c>
      <c r="G575" s="38" t="s">
        <v>67</v>
      </c>
      <c r="H575" s="38" t="s">
        <v>68</v>
      </c>
      <c r="I575" s="38" t="s">
        <v>801</v>
      </c>
      <c r="J575" s="44" t="s">
        <v>209</v>
      </c>
      <c r="K575" s="45" t="s">
        <v>44</v>
      </c>
      <c r="L575" s="38"/>
      <c r="M575" s="38" t="str">
        <f>VLOOKUP(MaestraLP3[[#This Row],[UMV]],VALIDACIONES!J:L,3,0)</f>
        <v>Caja 4 Unidades</v>
      </c>
      <c r="N575" s="38" t="s">
        <v>71</v>
      </c>
      <c r="O575" s="38" t="s">
        <v>72</v>
      </c>
      <c r="P575" s="54">
        <v>10792</v>
      </c>
      <c r="Q575" s="38" t="s">
        <v>47</v>
      </c>
      <c r="R575" s="54">
        <v>18200</v>
      </c>
      <c r="S575" s="56">
        <f>IFERROR((MaestraLP3[[#This Row],[COSTO ]]/MaestraLP3[[#This Row],[COSTO OCT]]-1),0)</f>
        <v>0</v>
      </c>
      <c r="T575" s="55" t="s">
        <v>48</v>
      </c>
      <c r="U575" s="55" t="s">
        <v>48</v>
      </c>
      <c r="V575" s="54">
        <f>+VLOOKUP(MaestraLP3[[#This Row],[-]],'[1]BD MES'!$A:$N,14,0)</f>
        <v>10980</v>
      </c>
      <c r="W575" s="54">
        <v>10792</v>
      </c>
      <c r="X575" s="56">
        <f>+(MaestraLP3[[#This Row],[COSTO ]]-MaestraLP3[[#This Row],[COSTO OCT AL 27-10]])/MaestraLP3[[#This Row],[COSTO OCT AL 27-10]]</f>
        <v>-1.7122040072859744E-2</v>
      </c>
      <c r="Y575" s="57" t="str">
        <f>++IF(Q575="HASTA AGOTAR STOCK","HASTA AGOTAR STOCK",IF(MaestraLP3[[#This Row],[PRECIO OCT]]=0,"NO PARA LP",IF(MaestraLP3[[#This Row],[PRECIO OCT]]=0,"INCORPORACIÓN",IF(AA575=0,"MANTIENE",IF(AA575&lt;0,"BAJA",IF(AA575&gt;0,"ALZA",""))))))</f>
        <v>MANTIENE</v>
      </c>
      <c r="Z575" s="54">
        <v>18200</v>
      </c>
      <c r="AA575" s="40">
        <f>IF(Z575=0,"INDICAR PRECIO VTA",Z575-MaestraLP3[[#This Row],[PRECIO OCT]])</f>
        <v>0</v>
      </c>
      <c r="AB575" s="56">
        <f t="shared" si="8"/>
        <v>0.40703296703296704</v>
      </c>
      <c r="AC575" s="58">
        <f>IFERROR(MaestraLP3[[#This Row],[PRECIO]]*MaestraLP3[[#This Row],[%MG UMV]],0)</f>
        <v>7408</v>
      </c>
      <c r="AD575" s="59">
        <v>4</v>
      </c>
      <c r="AE575" s="54">
        <f>IFERROR(MaestraLP3[[#This Row],[MARGEN UNITARIO]]/MaestraLP3[[#This Row],[Peso Neto UMV (KG)]],0)</f>
        <v>1852</v>
      </c>
      <c r="AF575" s="38" t="s">
        <v>50</v>
      </c>
      <c r="AG575" s="38">
        <v>1</v>
      </c>
      <c r="AH575" s="56">
        <v>0.15</v>
      </c>
      <c r="AI575" s="56">
        <v>0.2</v>
      </c>
      <c r="AJ575" s="38"/>
      <c r="AK575" s="38" t="s">
        <v>50</v>
      </c>
    </row>
    <row r="576" spans="1:37" x14ac:dyDescent="0.35">
      <c r="A576" s="38" t="s">
        <v>525</v>
      </c>
      <c r="B576" s="38">
        <v>104524040</v>
      </c>
      <c r="C576" s="38" t="str">
        <f>+MaestraLP3[[#This Row],[CÓDIGO]]&amp;MaestraLP3[[#Headers],[-]]&amp;MaestraLP3[[#This Row],[UMV]]</f>
        <v>104524040-C06</v>
      </c>
      <c r="D576" s="45" t="str">
        <f>+MaestraLP3[[#This Row],[CÓDIGO]]&amp;MaestraLP3[[#Headers],[FS00]]</f>
        <v>104524040FS00</v>
      </c>
      <c r="E576" s="38" t="s">
        <v>66</v>
      </c>
      <c r="F576" s="38" t="s">
        <v>66</v>
      </c>
      <c r="G576" s="38" t="s">
        <v>67</v>
      </c>
      <c r="H576" s="38" t="s">
        <v>68</v>
      </c>
      <c r="I576" s="38" t="s">
        <v>802</v>
      </c>
      <c r="J576" s="44" t="s">
        <v>53</v>
      </c>
      <c r="K576" s="45" t="s">
        <v>44</v>
      </c>
      <c r="L576" s="38"/>
      <c r="M576" s="38" t="str">
        <f>VLOOKUP(MaestraLP3[[#This Row],[UMV]],VALIDACIONES!J:L,3,0)</f>
        <v>Caja 6 Unidades</v>
      </c>
      <c r="N576" s="38" t="s">
        <v>71</v>
      </c>
      <c r="O576" s="38" t="s">
        <v>72</v>
      </c>
      <c r="P576" s="54">
        <v>16961.82</v>
      </c>
      <c r="Q576" s="38" t="s">
        <v>47</v>
      </c>
      <c r="R576" s="54">
        <v>29000</v>
      </c>
      <c r="S576" s="56">
        <f>IFERROR((MaestraLP3[[#This Row],[COSTO ]]/MaestraLP3[[#This Row],[COSTO OCT]]-1),0)</f>
        <v>0</v>
      </c>
      <c r="T576" s="55" t="s">
        <v>48</v>
      </c>
      <c r="U576" s="55" t="s">
        <v>48</v>
      </c>
      <c r="V576" s="54">
        <f>+VLOOKUP(MaestraLP3[[#This Row],[-]],'[1]BD MES'!$A:$N,14,0)</f>
        <v>16961.760000000002</v>
      </c>
      <c r="W576" s="54">
        <v>16961.82</v>
      </c>
      <c r="X576" s="56">
        <f>+(MaestraLP3[[#This Row],[COSTO ]]-MaestraLP3[[#This Row],[COSTO OCT AL 27-10]])/MaestraLP3[[#This Row],[COSTO OCT AL 27-10]]</f>
        <v>3.5373687634816014E-6</v>
      </c>
      <c r="Y576" s="57" t="str">
        <f>++IF(Q576="HASTA AGOTAR STOCK","HASTA AGOTAR STOCK",IF(MaestraLP3[[#This Row],[PRECIO OCT]]=0,"NO PARA LP",IF(MaestraLP3[[#This Row],[PRECIO OCT]]=0,"INCORPORACIÓN",IF(AA576=0,"MANTIENE",IF(AA576&lt;0,"BAJA",IF(AA576&gt;0,"ALZA",""))))))</f>
        <v>MANTIENE</v>
      </c>
      <c r="Z576" s="54">
        <v>29000</v>
      </c>
      <c r="AA576" s="40">
        <f>IF(Z576=0,"INDICAR PRECIO VTA",Z576-MaestraLP3[[#This Row],[PRECIO OCT]])</f>
        <v>0</v>
      </c>
      <c r="AB576" s="56">
        <f t="shared" si="8"/>
        <v>0.41510965517241383</v>
      </c>
      <c r="AC576" s="58">
        <f>IFERROR(MaestraLP3[[#This Row],[PRECIO]]*MaestraLP3[[#This Row],[%MG UMV]],0)</f>
        <v>12038.18</v>
      </c>
      <c r="AD576" s="59">
        <v>6</v>
      </c>
      <c r="AE576" s="54">
        <f>IFERROR(MaestraLP3[[#This Row],[MARGEN UNITARIO]]/MaestraLP3[[#This Row],[Peso Neto UMV (KG)]],0)</f>
        <v>2006.3633333333335</v>
      </c>
      <c r="AF576" s="38" t="s">
        <v>50</v>
      </c>
      <c r="AG576" s="38">
        <v>1</v>
      </c>
      <c r="AH576" s="56">
        <v>0.15</v>
      </c>
      <c r="AI576" s="56">
        <v>0.2</v>
      </c>
      <c r="AJ576" s="38"/>
      <c r="AK576" s="38" t="s">
        <v>50</v>
      </c>
    </row>
    <row r="577" spans="1:37" x14ac:dyDescent="0.35">
      <c r="A577" s="38" t="s">
        <v>525</v>
      </c>
      <c r="B577" s="38">
        <v>104515580</v>
      </c>
      <c r="C577" s="38" t="str">
        <f>+MaestraLP3[[#This Row],[CÓDIGO]]&amp;MaestraLP3[[#Headers],[-]]&amp;MaestraLP3[[#This Row],[UMV]]</f>
        <v>104515580-C42</v>
      </c>
      <c r="D577" s="45" t="str">
        <f>+MaestraLP3[[#This Row],[CÓDIGO]]&amp;MaestraLP3[[#Headers],[FS00]]</f>
        <v>104515580FS00</v>
      </c>
      <c r="E577" s="38" t="s">
        <v>66</v>
      </c>
      <c r="F577" s="38" t="s">
        <v>66</v>
      </c>
      <c r="G577" s="38" t="s">
        <v>67</v>
      </c>
      <c r="H577" s="38" t="s">
        <v>68</v>
      </c>
      <c r="I577" s="38" t="s">
        <v>803</v>
      </c>
      <c r="J577" s="44" t="s">
        <v>804</v>
      </c>
      <c r="K577" s="45" t="s">
        <v>44</v>
      </c>
      <c r="L577" s="38"/>
      <c r="M577" s="38" t="str">
        <f>VLOOKUP(MaestraLP3[[#This Row],[UMV]],VALIDACIONES!J:L,3,0)</f>
        <v>Caja 42 Unidades</v>
      </c>
      <c r="N577" s="38" t="s">
        <v>71</v>
      </c>
      <c r="O577" s="38" t="s">
        <v>72</v>
      </c>
      <c r="P577" s="54">
        <v>17148.18</v>
      </c>
      <c r="Q577" s="38" t="s">
        <v>47</v>
      </c>
      <c r="R577" s="54">
        <v>24000</v>
      </c>
      <c r="S577" s="56">
        <f>IFERROR((MaestraLP3[[#This Row],[COSTO ]]/MaestraLP3[[#This Row],[COSTO OCT]]-1),0)</f>
        <v>0</v>
      </c>
      <c r="T577" s="55" t="s">
        <v>48</v>
      </c>
      <c r="U577" s="55" t="s">
        <v>48</v>
      </c>
      <c r="V577" s="54">
        <f>+VLOOKUP(MaestraLP3[[#This Row],[-]],'[1]BD MES'!$A:$N,14,0)</f>
        <v>18352.740000000002</v>
      </c>
      <c r="W577" s="54">
        <v>17148.18</v>
      </c>
      <c r="X577" s="56">
        <f>+(MaestraLP3[[#This Row],[COSTO ]]-MaestraLP3[[#This Row],[COSTO OCT AL 27-10]])/MaestraLP3[[#This Row],[COSTO OCT AL 27-10]]</f>
        <v>-6.5633796370460282E-2</v>
      </c>
      <c r="Y577" s="57" t="str">
        <f>++IF(Q577="HASTA AGOTAR STOCK","HASTA AGOTAR STOCK",IF(MaestraLP3[[#This Row],[PRECIO OCT]]=0,"NO PARA LP",IF(MaestraLP3[[#This Row],[PRECIO OCT]]=0,"INCORPORACIÓN",IF(AA577=0,"MANTIENE",IF(AA577&lt;0,"BAJA",IF(AA577&gt;0,"ALZA",""))))))</f>
        <v>MANTIENE</v>
      </c>
      <c r="Z577" s="54">
        <v>24000</v>
      </c>
      <c r="AA577" s="40">
        <f>IF(Z577=0,"INDICAR PRECIO VTA",Z577-MaestraLP3[[#This Row],[PRECIO OCT]])</f>
        <v>0</v>
      </c>
      <c r="AB577" s="56">
        <f t="shared" si="8"/>
        <v>0.28549249999999998</v>
      </c>
      <c r="AC577" s="58">
        <f>IFERROR(MaestraLP3[[#This Row],[PRECIO]]*MaestraLP3[[#This Row],[%MG UMV]],0)</f>
        <v>6851.82</v>
      </c>
      <c r="AD577" s="59">
        <v>4.2</v>
      </c>
      <c r="AE577" s="54">
        <f>IFERROR(MaestraLP3[[#This Row],[MARGEN UNITARIO]]/MaestraLP3[[#This Row],[Peso Neto UMV (KG)]],0)</f>
        <v>1631.3857142857141</v>
      </c>
      <c r="AF577" s="38" t="s">
        <v>49</v>
      </c>
      <c r="AG577" s="38">
        <v>1</v>
      </c>
      <c r="AH577" s="56">
        <v>0.08</v>
      </c>
      <c r="AI577" s="56">
        <v>0.1</v>
      </c>
      <c r="AJ577" s="38"/>
      <c r="AK577" s="38" t="s">
        <v>50</v>
      </c>
    </row>
    <row r="578" spans="1:37" x14ac:dyDescent="0.35">
      <c r="A578" s="38" t="s">
        <v>525</v>
      </c>
      <c r="B578" s="38">
        <v>104529290</v>
      </c>
      <c r="C578" s="38" t="str">
        <f>+MaestraLP3[[#This Row],[CÓDIGO]]&amp;MaestraLP3[[#Headers],[-]]&amp;MaestraLP3[[#This Row],[UMV]]</f>
        <v>104529290-Z20</v>
      </c>
      <c r="D578" s="45" t="str">
        <f>+MaestraLP3[[#This Row],[CÓDIGO]]&amp;MaestraLP3[[#Headers],[FS00]]</f>
        <v>104529290FS00</v>
      </c>
      <c r="E578" s="38" t="s">
        <v>66</v>
      </c>
      <c r="F578" s="38" t="s">
        <v>66</v>
      </c>
      <c r="G578" s="38" t="s">
        <v>67</v>
      </c>
      <c r="H578" s="38" t="s">
        <v>68</v>
      </c>
      <c r="I578" s="38" t="s">
        <v>805</v>
      </c>
      <c r="J578" s="44" t="s">
        <v>246</v>
      </c>
      <c r="K578" s="45" t="s">
        <v>44</v>
      </c>
      <c r="L578" s="38"/>
      <c r="M578" s="38" t="str">
        <f>VLOOKUP(MaestraLP3[[#This Row],[UMV]],VALIDACIONES!J:L,3,0)</f>
        <v>Caja 120 Unidades</v>
      </c>
      <c r="N578" s="38" t="s">
        <v>71</v>
      </c>
      <c r="O578" s="38" t="s">
        <v>72</v>
      </c>
      <c r="P578" s="54">
        <v>10200</v>
      </c>
      <c r="Q578" s="38" t="s">
        <v>47</v>
      </c>
      <c r="R578" s="54">
        <v>15750</v>
      </c>
      <c r="S578" s="56">
        <f>IFERROR((MaestraLP3[[#This Row],[COSTO ]]/MaestraLP3[[#This Row],[COSTO OCT]]-1),0)</f>
        <v>0</v>
      </c>
      <c r="T578" s="55" t="s">
        <v>48</v>
      </c>
      <c r="U578" s="55" t="s">
        <v>48</v>
      </c>
      <c r="V578" s="54">
        <f>+VLOOKUP(MaestraLP3[[#This Row],[-]],'[1]BD MES'!$A:$N,14,0)</f>
        <v>12960</v>
      </c>
      <c r="W578" s="54">
        <v>10200</v>
      </c>
      <c r="X578" s="56">
        <f>+(MaestraLP3[[#This Row],[COSTO ]]-MaestraLP3[[#This Row],[COSTO OCT AL 27-10]])/MaestraLP3[[#This Row],[COSTO OCT AL 27-10]]</f>
        <v>-0.21296296296296297</v>
      </c>
      <c r="Y578" s="57" t="str">
        <f>++IF(Q578="HASTA AGOTAR STOCK","HASTA AGOTAR STOCK",IF(MaestraLP3[[#This Row],[PRECIO OCT]]=0,"NO PARA LP",IF(MaestraLP3[[#This Row],[PRECIO OCT]]=0,"INCORPORACIÓN",IF(AA578=0,"MANTIENE",IF(AA578&lt;0,"BAJA",IF(AA578&gt;0,"ALZA",""))))))</f>
        <v>MANTIENE</v>
      </c>
      <c r="Z578" s="54">
        <v>15750</v>
      </c>
      <c r="AA578" s="40">
        <f>IF(Z578=0,"INDICAR PRECIO VTA",Z578-MaestraLP3[[#This Row],[PRECIO OCT]])</f>
        <v>0</v>
      </c>
      <c r="AB578" s="56">
        <f t="shared" si="8"/>
        <v>0.35238095238095241</v>
      </c>
      <c r="AC578" s="58">
        <f>IFERROR(MaestraLP3[[#This Row],[PRECIO]]*MaestraLP3[[#This Row],[%MG UMV]],0)</f>
        <v>5550</v>
      </c>
      <c r="AD578" s="59">
        <v>4.8</v>
      </c>
      <c r="AE578" s="54">
        <f>IFERROR(MaestraLP3[[#This Row],[MARGEN UNITARIO]]/MaestraLP3[[#This Row],[Peso Neto UMV (KG)]],0)</f>
        <v>1156.25</v>
      </c>
      <c r="AF578" s="38" t="s">
        <v>49</v>
      </c>
      <c r="AG578" s="38">
        <v>1</v>
      </c>
      <c r="AH578" s="56">
        <v>0.08</v>
      </c>
      <c r="AI578" s="56">
        <v>0.1</v>
      </c>
      <c r="AJ578" s="38"/>
      <c r="AK578" s="38" t="s">
        <v>50</v>
      </c>
    </row>
    <row r="579" spans="1:37" x14ac:dyDescent="0.35">
      <c r="A579" s="38" t="s">
        <v>525</v>
      </c>
      <c r="B579" s="38">
        <v>104529270</v>
      </c>
      <c r="C579" s="38" t="str">
        <f>+MaestraLP3[[#This Row],[CÓDIGO]]&amp;MaestraLP3[[#Headers],[-]]&amp;MaestraLP3[[#This Row],[UMV]]</f>
        <v>104529270-Z30</v>
      </c>
      <c r="D579" s="45" t="str">
        <f>+MaestraLP3[[#This Row],[CÓDIGO]]&amp;MaestraLP3[[#Headers],[FS00]]</f>
        <v>104529270FS00</v>
      </c>
      <c r="E579" s="38" t="s">
        <v>66</v>
      </c>
      <c r="F579" s="38" t="s">
        <v>66</v>
      </c>
      <c r="G579" s="38" t="s">
        <v>67</v>
      </c>
      <c r="H579" s="38" t="s">
        <v>68</v>
      </c>
      <c r="I579" s="38" t="s">
        <v>806</v>
      </c>
      <c r="J579" s="44" t="s">
        <v>807</v>
      </c>
      <c r="K579" s="45" t="s">
        <v>44</v>
      </c>
      <c r="L579" s="38"/>
      <c r="M579" s="38" t="str">
        <f>VLOOKUP(MaestraLP3[[#This Row],[UMV]],VALIDACIONES!J:L,3,0)</f>
        <v>Caja 130 Unidades</v>
      </c>
      <c r="N579" s="38" t="s">
        <v>71</v>
      </c>
      <c r="O579" s="38" t="s">
        <v>72</v>
      </c>
      <c r="P579" s="54">
        <v>11050</v>
      </c>
      <c r="Q579" s="38" t="s">
        <v>47</v>
      </c>
      <c r="R579" s="54">
        <v>13900</v>
      </c>
      <c r="S579" s="56">
        <f>IFERROR((MaestraLP3[[#This Row],[COSTO ]]/MaestraLP3[[#This Row],[COSTO OCT]]-1),0)</f>
        <v>0</v>
      </c>
      <c r="T579" s="55" t="s">
        <v>48</v>
      </c>
      <c r="U579" s="55" t="s">
        <v>48</v>
      </c>
      <c r="V579" s="54">
        <f>+VLOOKUP(MaestraLP3[[#This Row],[-]],'[1]BD MES'!$A:$N,14,0)</f>
        <v>11960</v>
      </c>
      <c r="W579" s="54">
        <v>11050</v>
      </c>
      <c r="X579" s="56">
        <f>+(MaestraLP3[[#This Row],[COSTO ]]-MaestraLP3[[#This Row],[COSTO OCT AL 27-10]])/MaestraLP3[[#This Row],[COSTO OCT AL 27-10]]</f>
        <v>-7.6086956521739135E-2</v>
      </c>
      <c r="Y579" s="57" t="str">
        <f>++IF(Q579="HASTA AGOTAR STOCK","HASTA AGOTAR STOCK",IF(MaestraLP3[[#This Row],[PRECIO OCT]]=0,"NO PARA LP",IF(MaestraLP3[[#This Row],[PRECIO OCT]]=0,"INCORPORACIÓN",IF(AA579=0,"MANTIENE",IF(AA579&lt;0,"BAJA",IF(AA579&gt;0,"ALZA",""))))))</f>
        <v>MANTIENE</v>
      </c>
      <c r="Z579" s="54">
        <v>13900</v>
      </c>
      <c r="AA579" s="40">
        <f>IF(Z579=0,"INDICAR PRECIO VTA",Z579-MaestraLP3[[#This Row],[PRECIO OCT]])</f>
        <v>0</v>
      </c>
      <c r="AB579" s="56">
        <f t="shared" ref="AB579:AB642" si="9">+IFERROR((Z579-W579)/Z579,"-")</f>
        <v>0.20503597122302158</v>
      </c>
      <c r="AC579" s="58">
        <f>IFERROR(MaestraLP3[[#This Row],[PRECIO]]*MaestraLP3[[#This Row],[%MG UMV]],0)</f>
        <v>2850</v>
      </c>
      <c r="AD579" s="59">
        <v>5.2</v>
      </c>
      <c r="AE579" s="54">
        <f>IFERROR(MaestraLP3[[#This Row],[MARGEN UNITARIO]]/MaestraLP3[[#This Row],[Peso Neto UMV (KG)]],0)</f>
        <v>548.07692307692309</v>
      </c>
      <c r="AF579" s="38" t="s">
        <v>49</v>
      </c>
      <c r="AG579" s="38">
        <v>1</v>
      </c>
      <c r="AH579" s="56">
        <v>4.9999999999999996E-2</v>
      </c>
      <c r="AI579" s="56">
        <v>6.9999999999999993E-2</v>
      </c>
      <c r="AJ579" s="38"/>
      <c r="AK579" s="38" t="s">
        <v>50</v>
      </c>
    </row>
    <row r="580" spans="1:37" x14ac:dyDescent="0.35">
      <c r="A580" s="38" t="s">
        <v>525</v>
      </c>
      <c r="B580" s="38">
        <v>104529280</v>
      </c>
      <c r="C580" s="38" t="str">
        <f>+MaestraLP3[[#This Row],[CÓDIGO]]&amp;MaestraLP3[[#Headers],[-]]&amp;MaestraLP3[[#This Row],[UMV]]</f>
        <v>104529280-Z30</v>
      </c>
      <c r="D580" s="45" t="str">
        <f>+MaestraLP3[[#This Row],[CÓDIGO]]&amp;MaestraLP3[[#Headers],[FS00]]</f>
        <v>104529280FS00</v>
      </c>
      <c r="E580" s="38" t="s">
        <v>66</v>
      </c>
      <c r="F580" s="38" t="s">
        <v>66</v>
      </c>
      <c r="G580" s="38" t="s">
        <v>67</v>
      </c>
      <c r="H580" s="38" t="s">
        <v>68</v>
      </c>
      <c r="I580" s="38" t="s">
        <v>808</v>
      </c>
      <c r="J580" s="44" t="s">
        <v>807</v>
      </c>
      <c r="K580" s="45" t="s">
        <v>44</v>
      </c>
      <c r="L580" s="38"/>
      <c r="M580" s="38" t="str">
        <f>VLOOKUP(MaestraLP3[[#This Row],[UMV]],VALIDACIONES!J:L,3,0)</f>
        <v>Caja 130 Unidades</v>
      </c>
      <c r="N580" s="38" t="s">
        <v>71</v>
      </c>
      <c r="O580" s="38" t="s">
        <v>72</v>
      </c>
      <c r="P580" s="54">
        <v>12220</v>
      </c>
      <c r="Q580" s="38" t="s">
        <v>47</v>
      </c>
      <c r="R580" s="54">
        <v>16900</v>
      </c>
      <c r="S580" s="56">
        <f>IFERROR((MaestraLP3[[#This Row],[COSTO ]]/MaestraLP3[[#This Row],[COSTO OCT]]-1),0)</f>
        <v>0</v>
      </c>
      <c r="T580" s="55" t="s">
        <v>48</v>
      </c>
      <c r="U580" s="55" t="s">
        <v>48</v>
      </c>
      <c r="V580" s="54">
        <f>+VLOOKUP(MaestraLP3[[#This Row],[-]],'[1]BD MES'!$A:$N,14,0)</f>
        <v>13260</v>
      </c>
      <c r="W580" s="54">
        <v>12220</v>
      </c>
      <c r="X580" s="56">
        <f>+(MaestraLP3[[#This Row],[COSTO ]]-MaestraLP3[[#This Row],[COSTO OCT AL 27-10]])/MaestraLP3[[#This Row],[COSTO OCT AL 27-10]]</f>
        <v>-7.8431372549019607E-2</v>
      </c>
      <c r="Y580" s="57" t="str">
        <f>++IF(Q580="HASTA AGOTAR STOCK","HASTA AGOTAR STOCK",IF(MaestraLP3[[#This Row],[PRECIO OCT]]=0,"NO PARA LP",IF(MaestraLP3[[#This Row],[PRECIO OCT]]=0,"INCORPORACIÓN",IF(AA580=0,"MANTIENE",IF(AA580&lt;0,"BAJA",IF(AA580&gt;0,"ALZA",""))))))</f>
        <v>MANTIENE</v>
      </c>
      <c r="Z580" s="54">
        <v>16900</v>
      </c>
      <c r="AA580" s="40">
        <f>IF(Z580=0,"INDICAR PRECIO VTA",Z580-MaestraLP3[[#This Row],[PRECIO OCT]])</f>
        <v>0</v>
      </c>
      <c r="AB580" s="56">
        <f t="shared" si="9"/>
        <v>0.27692307692307694</v>
      </c>
      <c r="AC580" s="58">
        <f>IFERROR(MaestraLP3[[#This Row],[PRECIO]]*MaestraLP3[[#This Row],[%MG UMV]],0)</f>
        <v>4680</v>
      </c>
      <c r="AD580" s="59">
        <v>5.2</v>
      </c>
      <c r="AE580" s="54">
        <f>IFERROR(MaestraLP3[[#This Row],[MARGEN UNITARIO]]/MaestraLP3[[#This Row],[Peso Neto UMV (KG)]],0)</f>
        <v>900</v>
      </c>
      <c r="AF580" s="38" t="s">
        <v>49</v>
      </c>
      <c r="AG580" s="38">
        <v>1</v>
      </c>
      <c r="AH580" s="56">
        <v>4.9999999999999996E-2</v>
      </c>
      <c r="AI580" s="56">
        <v>6.9999999999999993E-2</v>
      </c>
      <c r="AJ580" s="38"/>
      <c r="AK580" s="38" t="s">
        <v>50</v>
      </c>
    </row>
    <row r="581" spans="1:37" x14ac:dyDescent="0.35">
      <c r="A581" s="38" t="s">
        <v>525</v>
      </c>
      <c r="B581" s="38">
        <v>104528980</v>
      </c>
      <c r="C581" s="38" t="str">
        <f>+MaestraLP3[[#This Row],[CÓDIGO]]&amp;MaestraLP3[[#Headers],[-]]&amp;MaestraLP3[[#This Row],[UMV]]</f>
        <v>104528980-Z20</v>
      </c>
      <c r="D581" s="45" t="str">
        <f>+MaestraLP3[[#This Row],[CÓDIGO]]&amp;MaestraLP3[[#Headers],[FS00]]</f>
        <v>104528980FS00</v>
      </c>
      <c r="E581" s="38" t="s">
        <v>66</v>
      </c>
      <c r="F581" s="38" t="s">
        <v>66</v>
      </c>
      <c r="G581" s="38" t="s">
        <v>67</v>
      </c>
      <c r="H581" s="38" t="s">
        <v>68</v>
      </c>
      <c r="I581" s="38" t="s">
        <v>809</v>
      </c>
      <c r="J581" s="44" t="s">
        <v>246</v>
      </c>
      <c r="K581" s="45" t="s">
        <v>44</v>
      </c>
      <c r="L581" s="38"/>
      <c r="M581" s="38" t="str">
        <f>VLOOKUP(MaestraLP3[[#This Row],[UMV]],VALIDACIONES!J:L,3,0)</f>
        <v>Caja 120 Unidades</v>
      </c>
      <c r="N581" s="38" t="s">
        <v>71</v>
      </c>
      <c r="O581" s="38" t="s">
        <v>72</v>
      </c>
      <c r="P581" s="54">
        <v>14040</v>
      </c>
      <c r="Q581" s="38" t="s">
        <v>47</v>
      </c>
      <c r="R581" s="54">
        <v>24900</v>
      </c>
      <c r="S581" s="56">
        <f>IFERROR((MaestraLP3[[#This Row],[COSTO ]]/MaestraLP3[[#This Row],[COSTO OCT]]-1),0)</f>
        <v>0</v>
      </c>
      <c r="T581" s="55" t="s">
        <v>48</v>
      </c>
      <c r="U581" s="55" t="s">
        <v>48</v>
      </c>
      <c r="V581" s="54">
        <f>+VLOOKUP(MaestraLP3[[#This Row],[-]],'[1]BD MES'!$A:$N,14,0)</f>
        <v>15600</v>
      </c>
      <c r="W581" s="54">
        <v>14040</v>
      </c>
      <c r="X581" s="56">
        <f>+(MaestraLP3[[#This Row],[COSTO ]]-MaestraLP3[[#This Row],[COSTO OCT AL 27-10]])/MaestraLP3[[#This Row],[COSTO OCT AL 27-10]]</f>
        <v>-0.1</v>
      </c>
      <c r="Y581" s="57" t="str">
        <f>++IF(Q581="HASTA AGOTAR STOCK","HASTA AGOTAR STOCK",IF(MaestraLP3[[#This Row],[PRECIO OCT]]=0,"NO PARA LP",IF(MaestraLP3[[#This Row],[PRECIO OCT]]=0,"INCORPORACIÓN",IF(AA581=0,"MANTIENE",IF(AA581&lt;0,"BAJA",IF(AA581&gt;0,"ALZA",""))))))</f>
        <v>MANTIENE</v>
      </c>
      <c r="Z581" s="54">
        <v>24900</v>
      </c>
      <c r="AA581" s="40">
        <f>IF(Z581=0,"INDICAR PRECIO VTA",Z581-MaestraLP3[[#This Row],[PRECIO OCT]])</f>
        <v>0</v>
      </c>
      <c r="AB581" s="56">
        <f t="shared" si="9"/>
        <v>0.43614457831325304</v>
      </c>
      <c r="AC581" s="58">
        <f>IFERROR(MaestraLP3[[#This Row],[PRECIO]]*MaestraLP3[[#This Row],[%MG UMV]],0)</f>
        <v>10860</v>
      </c>
      <c r="AD581" s="59">
        <v>4.8</v>
      </c>
      <c r="AE581" s="54">
        <f>IFERROR(MaestraLP3[[#This Row],[MARGEN UNITARIO]]/MaestraLP3[[#This Row],[Peso Neto UMV (KG)]],0)</f>
        <v>2262.5</v>
      </c>
      <c r="AF581" s="38" t="s">
        <v>49</v>
      </c>
      <c r="AG581" s="38">
        <v>1</v>
      </c>
      <c r="AH581" s="56">
        <v>0.08</v>
      </c>
      <c r="AI581" s="56">
        <v>0.1</v>
      </c>
      <c r="AJ581" s="38"/>
      <c r="AK581" s="38" t="s">
        <v>50</v>
      </c>
    </row>
    <row r="582" spans="1:37" x14ac:dyDescent="0.35">
      <c r="A582" s="38" t="s">
        <v>525</v>
      </c>
      <c r="B582" s="38">
        <v>104528990</v>
      </c>
      <c r="C582" s="38" t="str">
        <f>+MaestraLP3[[#This Row],[CÓDIGO]]&amp;MaestraLP3[[#Headers],[-]]&amp;MaestraLP3[[#This Row],[UMV]]</f>
        <v>104528990-Z20</v>
      </c>
      <c r="D582" s="45" t="str">
        <f>+MaestraLP3[[#This Row],[CÓDIGO]]&amp;MaestraLP3[[#Headers],[FS00]]</f>
        <v>104528990FS00</v>
      </c>
      <c r="E582" s="38" t="s">
        <v>66</v>
      </c>
      <c r="F582" s="38" t="s">
        <v>66</v>
      </c>
      <c r="G582" s="38" t="s">
        <v>67</v>
      </c>
      <c r="H582" s="38" t="s">
        <v>68</v>
      </c>
      <c r="I582" s="38" t="s">
        <v>810</v>
      </c>
      <c r="J582" s="44" t="s">
        <v>246</v>
      </c>
      <c r="K582" s="45" t="s">
        <v>44</v>
      </c>
      <c r="L582" s="38"/>
      <c r="M582" s="38" t="str">
        <f>VLOOKUP(MaestraLP3[[#This Row],[UMV]],VALIDACIONES!J:L,3,0)</f>
        <v>Caja 120 Unidades</v>
      </c>
      <c r="N582" s="38" t="s">
        <v>71</v>
      </c>
      <c r="O582" s="38" t="s">
        <v>72</v>
      </c>
      <c r="P582" s="54">
        <v>15480</v>
      </c>
      <c r="Q582" s="38" t="s">
        <v>47</v>
      </c>
      <c r="R582" s="54">
        <v>27700</v>
      </c>
      <c r="S582" s="56">
        <f>IFERROR((MaestraLP3[[#This Row],[COSTO ]]/MaestraLP3[[#This Row],[COSTO OCT]]-1),0)</f>
        <v>0</v>
      </c>
      <c r="T582" s="55" t="s">
        <v>48</v>
      </c>
      <c r="U582" s="55" t="s">
        <v>48</v>
      </c>
      <c r="V582" s="54">
        <f>+VLOOKUP(MaestraLP3[[#This Row],[-]],'[1]BD MES'!$A:$N,14,0)</f>
        <v>15240</v>
      </c>
      <c r="W582" s="54">
        <v>15480</v>
      </c>
      <c r="X582" s="56">
        <f>+(MaestraLP3[[#This Row],[COSTO ]]-MaestraLP3[[#This Row],[COSTO OCT AL 27-10]])/MaestraLP3[[#This Row],[COSTO OCT AL 27-10]]</f>
        <v>1.5748031496062992E-2</v>
      </c>
      <c r="Y582" s="57" t="str">
        <f>++IF(Q582="HASTA AGOTAR STOCK","HASTA AGOTAR STOCK",IF(MaestraLP3[[#This Row],[PRECIO OCT]]=0,"NO PARA LP",IF(MaestraLP3[[#This Row],[PRECIO OCT]]=0,"INCORPORACIÓN",IF(AA582=0,"MANTIENE",IF(AA582&lt;0,"BAJA",IF(AA582&gt;0,"ALZA",""))))))</f>
        <v>MANTIENE</v>
      </c>
      <c r="Z582" s="54">
        <v>27700</v>
      </c>
      <c r="AA582" s="40">
        <f>IF(Z582=0,"INDICAR PRECIO VTA",Z582-MaestraLP3[[#This Row],[PRECIO OCT]])</f>
        <v>0</v>
      </c>
      <c r="AB582" s="56">
        <f t="shared" si="9"/>
        <v>0.44115523465703971</v>
      </c>
      <c r="AC582" s="58">
        <f>IFERROR(MaestraLP3[[#This Row],[PRECIO]]*MaestraLP3[[#This Row],[%MG UMV]],0)</f>
        <v>12220</v>
      </c>
      <c r="AD582" s="59">
        <v>5.4</v>
      </c>
      <c r="AE582" s="54">
        <f>IFERROR(MaestraLP3[[#This Row],[MARGEN UNITARIO]]/MaestraLP3[[#This Row],[Peso Neto UMV (KG)]],0)</f>
        <v>2262.9629629629626</v>
      </c>
      <c r="AF582" s="38" t="s">
        <v>49</v>
      </c>
      <c r="AG582" s="38">
        <v>1</v>
      </c>
      <c r="AH582" s="56">
        <v>0.15</v>
      </c>
      <c r="AI582" s="56">
        <v>0.2</v>
      </c>
      <c r="AJ582" s="38"/>
      <c r="AK582" s="38" t="s">
        <v>50</v>
      </c>
    </row>
    <row r="583" spans="1:37" x14ac:dyDescent="0.35">
      <c r="A583" s="38" t="s">
        <v>525</v>
      </c>
      <c r="B583" s="38">
        <v>104351590</v>
      </c>
      <c r="C583" s="38" t="str">
        <f>+MaestraLP3[[#This Row],[CÓDIGO]]&amp;MaestraLP3[[#Headers],[-]]&amp;MaestraLP3[[#This Row],[UMV]]</f>
        <v>104351590-Z00</v>
      </c>
      <c r="D583" s="45" t="str">
        <f>+MaestraLP3[[#This Row],[CÓDIGO]]&amp;MaestraLP3[[#Headers],[FS00]]</f>
        <v>104351590FS00</v>
      </c>
      <c r="E583" s="38" t="s">
        <v>66</v>
      </c>
      <c r="F583" s="38" t="s">
        <v>66</v>
      </c>
      <c r="G583" s="38" t="s">
        <v>67</v>
      </c>
      <c r="H583" s="38" t="s">
        <v>68</v>
      </c>
      <c r="I583" s="38" t="s">
        <v>811</v>
      </c>
      <c r="J583" s="44" t="s">
        <v>200</v>
      </c>
      <c r="K583" s="45" t="s">
        <v>200</v>
      </c>
      <c r="L583" s="38"/>
      <c r="M583" s="38" t="str">
        <f>VLOOKUP(MaestraLP3[[#This Row],[UMV]],VALIDACIONES!J:L,3,0)</f>
        <v>Caja 100 Unidades</v>
      </c>
      <c r="N583" s="38" t="s">
        <v>71</v>
      </c>
      <c r="O583" s="38" t="s">
        <v>72</v>
      </c>
      <c r="P583" s="54">
        <v>19490.97</v>
      </c>
      <c r="Q583" s="38" t="s">
        <v>47</v>
      </c>
      <c r="R583" s="54">
        <v>27300</v>
      </c>
      <c r="S583" s="56">
        <f>IFERROR((MaestraLP3[[#This Row],[COSTO ]]/MaestraLP3[[#This Row],[COSTO OCT]]-1),0)</f>
        <v>0</v>
      </c>
      <c r="T583" s="55" t="s">
        <v>48</v>
      </c>
      <c r="U583" s="55" t="s">
        <v>48</v>
      </c>
      <c r="V583" s="54">
        <f>+VLOOKUP(MaestraLP3[[#This Row],[-]],'[1]BD MES'!$A:$N,14,0)</f>
        <v>19671.439999999999</v>
      </c>
      <c r="W583" s="54">
        <v>19490.97</v>
      </c>
      <c r="X583" s="56">
        <f>+(MaestraLP3[[#This Row],[COSTO ]]-MaestraLP3[[#This Row],[COSTO OCT AL 27-10]])/MaestraLP3[[#This Row],[COSTO OCT AL 27-10]]</f>
        <v>-9.1742139873846312E-3</v>
      </c>
      <c r="Y583" s="57" t="str">
        <f>++IF(Q583="HASTA AGOTAR STOCK","HASTA AGOTAR STOCK",IF(MaestraLP3[[#This Row],[PRECIO OCT]]=0,"NO PARA LP",IF(MaestraLP3[[#This Row],[PRECIO OCT]]=0,"INCORPORACIÓN",IF(AA583=0,"MANTIENE",IF(AA583&lt;0,"BAJA",IF(AA583&gt;0,"ALZA",""))))))</f>
        <v>MANTIENE</v>
      </c>
      <c r="Z583" s="54">
        <v>27300</v>
      </c>
      <c r="AA583" s="40">
        <f>IF(Z583=0,"INDICAR PRECIO VTA",Z583-MaestraLP3[[#This Row],[PRECIO OCT]])</f>
        <v>0</v>
      </c>
      <c r="AB583" s="56">
        <f t="shared" si="9"/>
        <v>0.28604505494505489</v>
      </c>
      <c r="AC583" s="58">
        <f>IFERROR(MaestraLP3[[#This Row],[PRECIO]]*MaestraLP3[[#This Row],[%MG UMV]],0)</f>
        <v>7809.0299999999988</v>
      </c>
      <c r="AD583" s="59">
        <v>5.5</v>
      </c>
      <c r="AE583" s="54">
        <f>IFERROR(MaestraLP3[[#This Row],[MARGEN UNITARIO]]/MaestraLP3[[#This Row],[Peso Neto UMV (KG)]],0)</f>
        <v>1419.8236363636361</v>
      </c>
      <c r="AF583" s="38" t="s">
        <v>49</v>
      </c>
      <c r="AG583" s="38">
        <v>1</v>
      </c>
      <c r="AH583" s="56">
        <v>0.08</v>
      </c>
      <c r="AI583" s="56">
        <v>0.1</v>
      </c>
      <c r="AJ583" s="38"/>
      <c r="AK583" s="38" t="s">
        <v>50</v>
      </c>
    </row>
    <row r="584" spans="1:37" x14ac:dyDescent="0.35">
      <c r="A584" s="38" t="s">
        <v>525</v>
      </c>
      <c r="B584" s="38">
        <v>104543490</v>
      </c>
      <c r="C584" s="38" t="str">
        <f>+MaestraLP3[[#This Row],[CÓDIGO]]&amp;MaestraLP3[[#Headers],[-]]&amp;MaestraLP3[[#This Row],[UMV]]</f>
        <v>104543490-C80</v>
      </c>
      <c r="D584" s="45" t="str">
        <f>+MaestraLP3[[#This Row],[CÓDIGO]]&amp;MaestraLP3[[#Headers],[FS00]]</f>
        <v>104543490FS00</v>
      </c>
      <c r="E584" s="38" t="s">
        <v>66</v>
      </c>
      <c r="F584" s="38" t="s">
        <v>66</v>
      </c>
      <c r="G584" s="38" t="s">
        <v>67</v>
      </c>
      <c r="H584" s="38" t="s">
        <v>68</v>
      </c>
      <c r="I584" s="38" t="s">
        <v>812</v>
      </c>
      <c r="J584" s="44" t="s">
        <v>768</v>
      </c>
      <c r="K584" s="45" t="s">
        <v>44</v>
      </c>
      <c r="L584" s="38"/>
      <c r="M584" s="38" t="str">
        <f>VLOOKUP(MaestraLP3[[#This Row],[UMV]],VALIDACIONES!J:L,3,0)</f>
        <v>Caja 80 Unidades</v>
      </c>
      <c r="N584" s="38" t="s">
        <v>71</v>
      </c>
      <c r="O584" s="38" t="s">
        <v>72</v>
      </c>
      <c r="P584" s="54">
        <v>27520</v>
      </c>
      <c r="Q584" s="38" t="s">
        <v>47</v>
      </c>
      <c r="R584" s="54">
        <v>37600</v>
      </c>
      <c r="S584" s="56">
        <f>IFERROR((MaestraLP3[[#This Row],[COSTO ]]/MaestraLP3[[#This Row],[COSTO OCT]]-1),0)</f>
        <v>0</v>
      </c>
      <c r="T584" s="55" t="s">
        <v>48</v>
      </c>
      <c r="U584" s="55" t="s">
        <v>48</v>
      </c>
      <c r="V584" s="54">
        <f>+VLOOKUP(MaestraLP3[[#This Row],[-]],'[1]BD MES'!$A:$N,14,0)</f>
        <v>27120</v>
      </c>
      <c r="W584" s="54">
        <v>27520</v>
      </c>
      <c r="X584" s="56">
        <f>+(MaestraLP3[[#This Row],[COSTO ]]-MaestraLP3[[#This Row],[COSTO OCT AL 27-10]])/MaestraLP3[[#This Row],[COSTO OCT AL 27-10]]</f>
        <v>1.4749262536873156E-2</v>
      </c>
      <c r="Y584" s="57" t="str">
        <f>++IF(Q584="HASTA AGOTAR STOCK","HASTA AGOTAR STOCK",IF(MaestraLP3[[#This Row],[PRECIO OCT]]=0,"NO PARA LP",IF(MaestraLP3[[#This Row],[PRECIO OCT]]=0,"INCORPORACIÓN",IF(AA584=0,"MANTIENE",IF(AA584&lt;0,"BAJA",IF(AA584&gt;0,"ALZA",""))))))</f>
        <v>MANTIENE</v>
      </c>
      <c r="Z584" s="54">
        <v>37600</v>
      </c>
      <c r="AA584" s="40">
        <f>IF(Z584=0,"INDICAR PRECIO VTA",Z584-MaestraLP3[[#This Row],[PRECIO OCT]])</f>
        <v>0</v>
      </c>
      <c r="AB584" s="56">
        <f t="shared" si="9"/>
        <v>0.26808510638297872</v>
      </c>
      <c r="AC584" s="58">
        <f>IFERROR(MaestraLP3[[#This Row],[PRECIO]]*MaestraLP3[[#This Row],[%MG UMV]],0)</f>
        <v>10080</v>
      </c>
      <c r="AD584" s="59">
        <v>5.6</v>
      </c>
      <c r="AE584" s="54">
        <f>IFERROR(MaestraLP3[[#This Row],[MARGEN UNITARIO]]/MaestraLP3[[#This Row],[Peso Neto UMV (KG)]],0)</f>
        <v>1800.0000000000002</v>
      </c>
      <c r="AF584" s="38" t="s">
        <v>49</v>
      </c>
      <c r="AG584" s="38">
        <v>1</v>
      </c>
      <c r="AH584" s="56">
        <v>0.03</v>
      </c>
      <c r="AI584" s="56">
        <v>6.9999999999999993E-2</v>
      </c>
      <c r="AJ584" s="38" t="s">
        <v>50</v>
      </c>
      <c r="AK584" s="38" t="s">
        <v>50</v>
      </c>
    </row>
    <row r="585" spans="1:37" x14ac:dyDescent="0.35">
      <c r="A585" s="38" t="s">
        <v>525</v>
      </c>
      <c r="B585" s="38">
        <v>104543500</v>
      </c>
      <c r="C585" s="38" t="str">
        <f>+MaestraLP3[[#This Row],[CÓDIGO]]&amp;MaestraLP3[[#Headers],[-]]&amp;MaestraLP3[[#This Row],[UMV]]</f>
        <v>104543500-C80</v>
      </c>
      <c r="D585" s="45" t="str">
        <f>+MaestraLP3[[#This Row],[CÓDIGO]]&amp;MaestraLP3[[#Headers],[FS00]]</f>
        <v>104543500FS00</v>
      </c>
      <c r="E585" s="38" t="s">
        <v>66</v>
      </c>
      <c r="F585" s="38" t="s">
        <v>66</v>
      </c>
      <c r="G585" s="38" t="s">
        <v>67</v>
      </c>
      <c r="H585" s="38" t="s">
        <v>68</v>
      </c>
      <c r="I585" s="38" t="s">
        <v>813</v>
      </c>
      <c r="J585" s="44" t="s">
        <v>768</v>
      </c>
      <c r="K585" s="45" t="s">
        <v>44</v>
      </c>
      <c r="L585" s="38"/>
      <c r="M585" s="38" t="str">
        <f>VLOOKUP(MaestraLP3[[#This Row],[UMV]],VALIDACIONES!J:L,3,0)</f>
        <v>Caja 80 Unidades</v>
      </c>
      <c r="N585" s="38" t="s">
        <v>71</v>
      </c>
      <c r="O585" s="38" t="s">
        <v>72</v>
      </c>
      <c r="P585" s="54">
        <v>24720</v>
      </c>
      <c r="Q585" s="38" t="s">
        <v>47</v>
      </c>
      <c r="R585" s="54">
        <v>34400</v>
      </c>
      <c r="S585" s="56">
        <f>IFERROR((MaestraLP3[[#This Row],[COSTO ]]/MaestraLP3[[#This Row],[COSTO OCT]]-1),0)</f>
        <v>0</v>
      </c>
      <c r="T585" s="55" t="s">
        <v>48</v>
      </c>
      <c r="U585" s="55" t="s">
        <v>48</v>
      </c>
      <c r="V585" s="54">
        <f>+VLOOKUP(MaestraLP3[[#This Row],[-]],'[1]BD MES'!$A:$N,14,0)</f>
        <v>20160</v>
      </c>
      <c r="W585" s="54">
        <v>24720</v>
      </c>
      <c r="X585" s="56">
        <f>+(MaestraLP3[[#This Row],[COSTO ]]-MaestraLP3[[#This Row],[COSTO OCT AL 27-10]])/MaestraLP3[[#This Row],[COSTO OCT AL 27-10]]</f>
        <v>0.22619047619047619</v>
      </c>
      <c r="Y585" s="57" t="str">
        <f>++IF(Q585="HASTA AGOTAR STOCK","HASTA AGOTAR STOCK",IF(MaestraLP3[[#This Row],[PRECIO OCT]]=0,"NO PARA LP",IF(MaestraLP3[[#This Row],[PRECIO OCT]]=0,"INCORPORACIÓN",IF(AA585=0,"MANTIENE",IF(AA585&lt;0,"BAJA",IF(AA585&gt;0,"ALZA",""))))))</f>
        <v>MANTIENE</v>
      </c>
      <c r="Z585" s="54">
        <v>34400</v>
      </c>
      <c r="AA585" s="40">
        <f>IF(Z585=0,"INDICAR PRECIO VTA",Z585-MaestraLP3[[#This Row],[PRECIO OCT]])</f>
        <v>0</v>
      </c>
      <c r="AB585" s="56">
        <f t="shared" si="9"/>
        <v>0.28139534883720929</v>
      </c>
      <c r="AC585" s="58">
        <f>IFERROR(MaestraLP3[[#This Row],[PRECIO]]*MaestraLP3[[#This Row],[%MG UMV]],0)</f>
        <v>9680</v>
      </c>
      <c r="AD585" s="59">
        <v>5.6</v>
      </c>
      <c r="AE585" s="54">
        <f>IFERROR(MaestraLP3[[#This Row],[MARGEN UNITARIO]]/MaestraLP3[[#This Row],[Peso Neto UMV (KG)]],0)</f>
        <v>1728.5714285714287</v>
      </c>
      <c r="AF585" s="38" t="s">
        <v>49</v>
      </c>
      <c r="AG585" s="38">
        <v>1</v>
      </c>
      <c r="AH585" s="56">
        <v>0.03</v>
      </c>
      <c r="AI585" s="56">
        <v>6.9999999999999993E-2</v>
      </c>
      <c r="AJ585" s="38" t="s">
        <v>50</v>
      </c>
      <c r="AK585" s="38" t="s">
        <v>50</v>
      </c>
    </row>
    <row r="586" spans="1:37" x14ac:dyDescent="0.35">
      <c r="A586" s="38" t="s">
        <v>525</v>
      </c>
      <c r="B586" s="38">
        <v>104529000</v>
      </c>
      <c r="C586" s="38" t="str">
        <f>+MaestraLP3[[#This Row],[CÓDIGO]]&amp;MaestraLP3[[#Headers],[-]]&amp;MaestraLP3[[#This Row],[UMV]]</f>
        <v>104529000-Z20</v>
      </c>
      <c r="D586" s="45" t="str">
        <f>+MaestraLP3[[#This Row],[CÓDIGO]]&amp;MaestraLP3[[#Headers],[FS00]]</f>
        <v>104529000FS00</v>
      </c>
      <c r="E586" s="38" t="s">
        <v>66</v>
      </c>
      <c r="F586" s="38" t="s">
        <v>66</v>
      </c>
      <c r="G586" s="38" t="s">
        <v>67</v>
      </c>
      <c r="H586" s="38" t="s">
        <v>68</v>
      </c>
      <c r="I586" s="38" t="s">
        <v>814</v>
      </c>
      <c r="J586" s="44" t="s">
        <v>246</v>
      </c>
      <c r="K586" s="45" t="s">
        <v>44</v>
      </c>
      <c r="L586" s="38"/>
      <c r="M586" s="38" t="str">
        <f>VLOOKUP(MaestraLP3[[#This Row],[UMV]],VALIDACIONES!J:L,3,0)</f>
        <v>Caja 120 Unidades</v>
      </c>
      <c r="N586" s="38" t="s">
        <v>71</v>
      </c>
      <c r="O586" s="38" t="s">
        <v>72</v>
      </c>
      <c r="P586" s="54">
        <v>12840</v>
      </c>
      <c r="Q586" s="38" t="s">
        <v>47</v>
      </c>
      <c r="R586" s="54">
        <v>17400</v>
      </c>
      <c r="S586" s="56">
        <f>IFERROR((MaestraLP3[[#This Row],[COSTO ]]/MaestraLP3[[#This Row],[COSTO OCT]]-1),0)</f>
        <v>0</v>
      </c>
      <c r="T586" s="55" t="s">
        <v>48</v>
      </c>
      <c r="U586" s="55" t="s">
        <v>48</v>
      </c>
      <c r="V586" s="54">
        <f>+VLOOKUP(MaestraLP3[[#This Row],[-]],'[1]BD MES'!$A:$N,14,0)</f>
        <v>12600</v>
      </c>
      <c r="W586" s="54">
        <v>12840</v>
      </c>
      <c r="X586" s="56">
        <f>+(MaestraLP3[[#This Row],[COSTO ]]-MaestraLP3[[#This Row],[COSTO OCT AL 27-10]])/MaestraLP3[[#This Row],[COSTO OCT AL 27-10]]</f>
        <v>1.9047619047619049E-2</v>
      </c>
      <c r="Y586" s="57" t="str">
        <f>++IF(Q586="HASTA AGOTAR STOCK","HASTA AGOTAR STOCK",IF(MaestraLP3[[#This Row],[PRECIO OCT]]=0,"NO PARA LP",IF(MaestraLP3[[#This Row],[PRECIO OCT]]=0,"INCORPORACIÓN",IF(AA586=0,"MANTIENE",IF(AA586&lt;0,"BAJA",IF(AA586&gt;0,"ALZA",""))))))</f>
        <v>MANTIENE</v>
      </c>
      <c r="Z586" s="54">
        <v>17400</v>
      </c>
      <c r="AA586" s="40">
        <f>IF(Z586=0,"INDICAR PRECIO VTA",Z586-MaestraLP3[[#This Row],[PRECIO OCT]])</f>
        <v>0</v>
      </c>
      <c r="AB586" s="56">
        <f t="shared" si="9"/>
        <v>0.2620689655172414</v>
      </c>
      <c r="AC586" s="58">
        <f>IFERROR(MaestraLP3[[#This Row],[PRECIO]]*MaestraLP3[[#This Row],[%MG UMV]],0)</f>
        <v>4560</v>
      </c>
      <c r="AD586" s="59">
        <v>5.76</v>
      </c>
      <c r="AE586" s="54">
        <f>IFERROR(MaestraLP3[[#This Row],[MARGEN UNITARIO]]/MaestraLP3[[#This Row],[Peso Neto UMV (KG)]],0)</f>
        <v>791.66666666666674</v>
      </c>
      <c r="AF586" s="38" t="s">
        <v>49</v>
      </c>
      <c r="AG586" s="38">
        <v>1</v>
      </c>
      <c r="AH586" s="56">
        <v>4.9999999999999996E-2</v>
      </c>
      <c r="AI586" s="56">
        <v>6.9999999999999993E-2</v>
      </c>
      <c r="AJ586" s="38"/>
      <c r="AK586" s="38" t="s">
        <v>50</v>
      </c>
    </row>
    <row r="587" spans="1:37" x14ac:dyDescent="0.35">
      <c r="A587" s="38" t="s">
        <v>525</v>
      </c>
      <c r="B587" s="38">
        <v>104518070</v>
      </c>
      <c r="C587" s="38" t="str">
        <f>+MaestraLP3[[#This Row],[CÓDIGO]]&amp;MaestraLP3[[#Headers],[-]]&amp;MaestraLP3[[#This Row],[UMV]]</f>
        <v>104518070-Z00</v>
      </c>
      <c r="D587" s="45" t="str">
        <f>+MaestraLP3[[#This Row],[CÓDIGO]]&amp;MaestraLP3[[#Headers],[FS00]]</f>
        <v>104518070FS00</v>
      </c>
      <c r="E587" s="38" t="s">
        <v>66</v>
      </c>
      <c r="F587" s="38" t="s">
        <v>66</v>
      </c>
      <c r="G587" s="38" t="s">
        <v>67</v>
      </c>
      <c r="H587" s="38" t="s">
        <v>68</v>
      </c>
      <c r="I587" s="38" t="s">
        <v>815</v>
      </c>
      <c r="J587" s="44" t="s">
        <v>200</v>
      </c>
      <c r="K587" s="45" t="s">
        <v>44</v>
      </c>
      <c r="L587" s="38"/>
      <c r="M587" s="38" t="str">
        <f>VLOOKUP(MaestraLP3[[#This Row],[UMV]],VALIDACIONES!J:L,3,0)</f>
        <v>Caja 100 Unidades</v>
      </c>
      <c r="N587" s="38" t="s">
        <v>71</v>
      </c>
      <c r="O587" s="38" t="s">
        <v>72</v>
      </c>
      <c r="P587" s="54">
        <v>20512</v>
      </c>
      <c r="Q587" s="38" t="s">
        <v>47</v>
      </c>
      <c r="R587" s="54">
        <v>27300</v>
      </c>
      <c r="S587" s="56">
        <f>IFERROR((MaestraLP3[[#This Row],[COSTO ]]/MaestraLP3[[#This Row],[COSTO OCT]]-1),0)</f>
        <v>0</v>
      </c>
      <c r="T587" s="55" t="s">
        <v>48</v>
      </c>
      <c r="U587" s="55" t="s">
        <v>48</v>
      </c>
      <c r="V587" s="54">
        <f>+VLOOKUP(MaestraLP3[[#This Row],[-]],'[1]BD MES'!$A:$N,14,0)</f>
        <v>20219</v>
      </c>
      <c r="W587" s="54">
        <v>20512</v>
      </c>
      <c r="X587" s="56">
        <f>+(MaestraLP3[[#This Row],[COSTO ]]-MaestraLP3[[#This Row],[COSTO OCT AL 27-10]])/MaestraLP3[[#This Row],[COSTO OCT AL 27-10]]</f>
        <v>1.4491320045501755E-2</v>
      </c>
      <c r="Y587" s="57" t="str">
        <f>++IF(Q587="HASTA AGOTAR STOCK","HASTA AGOTAR STOCK",IF(MaestraLP3[[#This Row],[PRECIO OCT]]=0,"NO PARA LP",IF(MaestraLP3[[#This Row],[PRECIO OCT]]=0,"INCORPORACIÓN",IF(AA587=0,"MANTIENE",IF(AA587&lt;0,"BAJA",IF(AA587&gt;0,"ALZA",""))))))</f>
        <v>MANTIENE</v>
      </c>
      <c r="Z587" s="54">
        <v>27300</v>
      </c>
      <c r="AA587" s="40">
        <f>IF(Z587=0,"INDICAR PRECIO VTA",Z587-MaestraLP3[[#This Row],[PRECIO OCT]])</f>
        <v>0</v>
      </c>
      <c r="AB587" s="56">
        <f t="shared" si="9"/>
        <v>0.24864468864468864</v>
      </c>
      <c r="AC587" s="58">
        <f>IFERROR(MaestraLP3[[#This Row],[PRECIO]]*MaestraLP3[[#This Row],[%MG UMV]],0)</f>
        <v>6788</v>
      </c>
      <c r="AD587" s="59">
        <v>5.6</v>
      </c>
      <c r="AE587" s="54">
        <f>IFERROR(MaestraLP3[[#This Row],[MARGEN UNITARIO]]/MaestraLP3[[#This Row],[Peso Neto UMV (KG)]],0)</f>
        <v>1212.1428571428571</v>
      </c>
      <c r="AF587" s="38" t="s">
        <v>49</v>
      </c>
      <c r="AG587" s="38">
        <v>1</v>
      </c>
      <c r="AH587" s="56">
        <v>9.9999999999999992E-2</v>
      </c>
      <c r="AI587" s="56">
        <v>0.15</v>
      </c>
      <c r="AJ587" s="38"/>
      <c r="AK587" s="38" t="s">
        <v>50</v>
      </c>
    </row>
    <row r="588" spans="1:37" x14ac:dyDescent="0.35">
      <c r="A588" s="38" t="s">
        <v>525</v>
      </c>
      <c r="B588" s="38">
        <v>104529030</v>
      </c>
      <c r="C588" s="38" t="str">
        <f>+MaestraLP3[[#This Row],[CÓDIGO]]&amp;MaestraLP3[[#Headers],[-]]&amp;MaestraLP3[[#This Row],[UMV]]</f>
        <v>104529030-C80</v>
      </c>
      <c r="D588" s="45" t="str">
        <f>+MaestraLP3[[#This Row],[CÓDIGO]]&amp;MaestraLP3[[#Headers],[FS00]]</f>
        <v>104529030FS00</v>
      </c>
      <c r="E588" s="38" t="s">
        <v>66</v>
      </c>
      <c r="F588" s="38" t="s">
        <v>66</v>
      </c>
      <c r="G588" s="38" t="s">
        <v>67</v>
      </c>
      <c r="H588" s="38" t="s">
        <v>68</v>
      </c>
      <c r="I588" s="38" t="s">
        <v>816</v>
      </c>
      <c r="J588" s="44" t="s">
        <v>768</v>
      </c>
      <c r="K588" s="45" t="s">
        <v>44</v>
      </c>
      <c r="L588" s="38"/>
      <c r="M588" s="38" t="str">
        <f>VLOOKUP(MaestraLP3[[#This Row],[UMV]],VALIDACIONES!J:L,3,0)</f>
        <v>Caja 80 Unidades</v>
      </c>
      <c r="N588" s="38" t="s">
        <v>71</v>
      </c>
      <c r="O588" s="38" t="s">
        <v>46</v>
      </c>
      <c r="P588" s="54">
        <v>22160</v>
      </c>
      <c r="Q588" s="38" t="s">
        <v>47</v>
      </c>
      <c r="R588" s="54">
        <v>29000</v>
      </c>
      <c r="S588" s="56">
        <f>IFERROR((MaestraLP3[[#This Row],[COSTO ]]/MaestraLP3[[#This Row],[COSTO OCT]]-1),0)</f>
        <v>0</v>
      </c>
      <c r="T588" s="55" t="s">
        <v>48</v>
      </c>
      <c r="U588" s="55" t="s">
        <v>48</v>
      </c>
      <c r="V588" s="54">
        <f>+VLOOKUP(MaestraLP3[[#This Row],[-]],'[1]BD MES'!$A:$N,14,0)</f>
        <v>22320</v>
      </c>
      <c r="W588" s="54">
        <v>22160</v>
      </c>
      <c r="X588" s="56">
        <f>+(MaestraLP3[[#This Row],[COSTO ]]-MaestraLP3[[#This Row],[COSTO OCT AL 27-10]])/MaestraLP3[[#This Row],[COSTO OCT AL 27-10]]</f>
        <v>-7.1684587813620072E-3</v>
      </c>
      <c r="Y588" s="57" t="str">
        <f>++IF(Q588="HASTA AGOTAR STOCK","HASTA AGOTAR STOCK",IF(MaestraLP3[[#This Row],[PRECIO OCT]]=0,"NO PARA LP",IF(MaestraLP3[[#This Row],[PRECIO OCT]]=0,"INCORPORACIÓN",IF(AA588=0,"MANTIENE",IF(AA588&lt;0,"BAJA",IF(AA588&gt;0,"ALZA",""))))))</f>
        <v>MANTIENE</v>
      </c>
      <c r="Z588" s="54">
        <v>29000</v>
      </c>
      <c r="AA588" s="40">
        <f>IF(Z588=0,"INDICAR PRECIO VTA",Z588-MaestraLP3[[#This Row],[PRECIO OCT]])</f>
        <v>0</v>
      </c>
      <c r="AB588" s="56">
        <f t="shared" si="9"/>
        <v>0.23586206896551723</v>
      </c>
      <c r="AC588" s="58">
        <f>IFERROR(MaestraLP3[[#This Row],[PRECIO]]*MaestraLP3[[#This Row],[%MG UMV]],0)</f>
        <v>6840</v>
      </c>
      <c r="AD588" s="59">
        <v>5.76</v>
      </c>
      <c r="AE588" s="54">
        <f>IFERROR(MaestraLP3[[#This Row],[MARGEN UNITARIO]]/MaestraLP3[[#This Row],[Peso Neto UMV (KG)]],0)</f>
        <v>1187.5</v>
      </c>
      <c r="AF588" s="38" t="s">
        <v>49</v>
      </c>
      <c r="AG588" s="38">
        <v>1</v>
      </c>
      <c r="AH588" s="56">
        <v>4.9999999999999996E-2</v>
      </c>
      <c r="AI588" s="56">
        <v>6.9999999999999993E-2</v>
      </c>
      <c r="AJ588" s="38"/>
      <c r="AK588" s="38" t="s">
        <v>50</v>
      </c>
    </row>
    <row r="589" spans="1:37" x14ac:dyDescent="0.35">
      <c r="A589" s="38" t="s">
        <v>525</v>
      </c>
      <c r="B589" s="38">
        <v>104532420</v>
      </c>
      <c r="C589" s="38" t="str">
        <f>+MaestraLP3[[#This Row],[CÓDIGO]]&amp;MaestraLP3[[#Headers],[-]]&amp;MaestraLP3[[#This Row],[UMV]]</f>
        <v>104532420-CJ</v>
      </c>
      <c r="D589" s="45" t="str">
        <f>+MaestraLP3[[#This Row],[CÓDIGO]]&amp;MaestraLP3[[#Headers],[FS00]]</f>
        <v>104532420FS00</v>
      </c>
      <c r="E589" s="38" t="s">
        <v>66</v>
      </c>
      <c r="F589" s="38" t="s">
        <v>66</v>
      </c>
      <c r="G589" s="38" t="s">
        <v>67</v>
      </c>
      <c r="H589" s="38" t="s">
        <v>817</v>
      </c>
      <c r="I589" s="38" t="s">
        <v>818</v>
      </c>
      <c r="J589" s="44" t="s">
        <v>77</v>
      </c>
      <c r="K589" s="45" t="s">
        <v>77</v>
      </c>
      <c r="L589" s="38"/>
      <c r="M589" s="38" t="str">
        <f>VLOOKUP(MaestraLP3[[#This Row],[UMV]],VALIDACIONES!J:L,3,0)</f>
        <v>Caja</v>
      </c>
      <c r="N589" s="38" t="s">
        <v>71</v>
      </c>
      <c r="O589" s="38" t="s">
        <v>46</v>
      </c>
      <c r="P589" s="54">
        <v>11806</v>
      </c>
      <c r="Q589" s="38" t="s">
        <v>47</v>
      </c>
      <c r="R589" s="54">
        <v>14700</v>
      </c>
      <c r="S589" s="56">
        <f>IFERROR((MaestraLP3[[#This Row],[COSTO ]]/MaestraLP3[[#This Row],[COSTO OCT]]-1),0)</f>
        <v>0</v>
      </c>
      <c r="T589" s="55" t="s">
        <v>48</v>
      </c>
      <c r="U589" s="55" t="s">
        <v>48</v>
      </c>
      <c r="V589" s="54">
        <f>+VLOOKUP(MaestraLP3[[#This Row],[-]],'[1]BD MES'!$A:$N,14,0)</f>
        <v>11806</v>
      </c>
      <c r="W589" s="54">
        <v>11806</v>
      </c>
      <c r="X589" s="56">
        <f>+(MaestraLP3[[#This Row],[COSTO ]]-MaestraLP3[[#This Row],[COSTO OCT AL 27-10]])/MaestraLP3[[#This Row],[COSTO OCT AL 27-10]]</f>
        <v>0</v>
      </c>
      <c r="Y589" s="57" t="str">
        <f>++IF(Q589="HASTA AGOTAR STOCK","HASTA AGOTAR STOCK",IF(MaestraLP3[[#This Row],[PRECIO OCT]]=0,"NO PARA LP",IF(MaestraLP3[[#This Row],[PRECIO OCT]]=0,"INCORPORACIÓN",IF(AA589=0,"MANTIENE",IF(AA589&lt;0,"BAJA",IF(AA589&gt;0,"ALZA",""))))))</f>
        <v>MANTIENE</v>
      </c>
      <c r="Z589" s="54">
        <v>14700</v>
      </c>
      <c r="AA589" s="40">
        <f>IF(Z589=0,"INDICAR PRECIO VTA",Z589-MaestraLP3[[#This Row],[PRECIO OCT]])</f>
        <v>0</v>
      </c>
      <c r="AB589" s="56">
        <f t="shared" si="9"/>
        <v>0.19687074829931972</v>
      </c>
      <c r="AC589" s="58">
        <f>IFERROR(MaestraLP3[[#This Row],[PRECIO]]*MaestraLP3[[#This Row],[%MG UMV]],0)</f>
        <v>2894</v>
      </c>
      <c r="AD589" s="59">
        <v>4.8499999999999996</v>
      </c>
      <c r="AE589" s="54">
        <f>IFERROR(MaestraLP3[[#This Row],[MARGEN UNITARIO]]/MaestraLP3[[#This Row],[Peso Neto UMV (KG)]],0)</f>
        <v>596.70103092783506</v>
      </c>
      <c r="AF589" s="38" t="s">
        <v>49</v>
      </c>
      <c r="AG589" s="38">
        <v>1</v>
      </c>
      <c r="AH589" s="56">
        <v>4.9999999999999996E-2</v>
      </c>
      <c r="AI589" s="56">
        <v>0.06</v>
      </c>
      <c r="AJ589" s="38"/>
      <c r="AK589" s="38" t="s">
        <v>50</v>
      </c>
    </row>
    <row r="590" spans="1:37" x14ac:dyDescent="0.35">
      <c r="A590" s="38" t="s">
        <v>525</v>
      </c>
      <c r="B590" s="38">
        <v>104532410</v>
      </c>
      <c r="C590" s="38" t="str">
        <f>+MaestraLP3[[#This Row],[CÓDIGO]]&amp;MaestraLP3[[#Headers],[-]]&amp;MaestraLP3[[#This Row],[UMV]]</f>
        <v>104532410-C60</v>
      </c>
      <c r="D590" s="45" t="str">
        <f>+MaestraLP3[[#This Row],[CÓDIGO]]&amp;MaestraLP3[[#Headers],[FS00]]</f>
        <v>104532410FS00</v>
      </c>
      <c r="E590" s="38" t="s">
        <v>66</v>
      </c>
      <c r="F590" s="38" t="s">
        <v>66</v>
      </c>
      <c r="G590" s="38" t="s">
        <v>67</v>
      </c>
      <c r="H590" s="38" t="s">
        <v>817</v>
      </c>
      <c r="I590" s="38" t="s">
        <v>819</v>
      </c>
      <c r="J590" s="44" t="s">
        <v>81</v>
      </c>
      <c r="K590" s="45" t="s">
        <v>81</v>
      </c>
      <c r="L590" s="38"/>
      <c r="M590" s="38" t="str">
        <f>VLOOKUP(MaestraLP3[[#This Row],[UMV]],VALIDACIONES!J:L,3,0)</f>
        <v>Caja 60 Unidades</v>
      </c>
      <c r="N590" s="38" t="s">
        <v>71</v>
      </c>
      <c r="O590" s="38" t="s">
        <v>46</v>
      </c>
      <c r="P590" s="54">
        <v>17252</v>
      </c>
      <c r="Q590" s="38" t="s">
        <v>47</v>
      </c>
      <c r="R590" s="54">
        <v>28000</v>
      </c>
      <c r="S590" s="56">
        <f>IFERROR((MaestraLP3[[#This Row],[COSTO ]]/MaestraLP3[[#This Row],[COSTO OCT]]-1),0)</f>
        <v>0</v>
      </c>
      <c r="T590" s="55" t="s">
        <v>48</v>
      </c>
      <c r="U590" s="55" t="s">
        <v>48</v>
      </c>
      <c r="V590" s="54">
        <f>+VLOOKUP(MaestraLP3[[#This Row],[-]],'[1]BD MES'!$A:$N,14,0)</f>
        <v>17252</v>
      </c>
      <c r="W590" s="54">
        <v>17252</v>
      </c>
      <c r="X590" s="56">
        <f>+(MaestraLP3[[#This Row],[COSTO ]]-MaestraLP3[[#This Row],[COSTO OCT AL 27-10]])/MaestraLP3[[#This Row],[COSTO OCT AL 27-10]]</f>
        <v>0</v>
      </c>
      <c r="Y590" s="57" t="str">
        <f>++IF(Q590="HASTA AGOTAR STOCK","HASTA AGOTAR STOCK",IF(MaestraLP3[[#This Row],[PRECIO OCT]]=0,"NO PARA LP",IF(MaestraLP3[[#This Row],[PRECIO OCT]]=0,"INCORPORACIÓN",IF(AA590=0,"MANTIENE",IF(AA590&lt;0,"BAJA",IF(AA590&gt;0,"ALZA",""))))))</f>
        <v>MANTIENE</v>
      </c>
      <c r="Z590" s="54">
        <v>28000</v>
      </c>
      <c r="AA590" s="40">
        <f>IF(Z590=0,"INDICAR PRECIO VTA",Z590-MaestraLP3[[#This Row],[PRECIO OCT]])</f>
        <v>0</v>
      </c>
      <c r="AB590" s="56">
        <f t="shared" si="9"/>
        <v>0.38385714285714284</v>
      </c>
      <c r="AC590" s="58">
        <f>IFERROR(MaestraLP3[[#This Row],[PRECIO]]*MaestraLP3[[#This Row],[%MG UMV]],0)</f>
        <v>10748</v>
      </c>
      <c r="AD590" s="59">
        <v>7.55</v>
      </c>
      <c r="AE590" s="54">
        <f>IFERROR(MaestraLP3[[#This Row],[MARGEN UNITARIO]]/MaestraLP3[[#This Row],[Peso Neto UMV (KG)]],0)</f>
        <v>1423.5761589403974</v>
      </c>
      <c r="AF590" s="38" t="s">
        <v>49</v>
      </c>
      <c r="AG590" s="38">
        <v>1</v>
      </c>
      <c r="AH590" s="56">
        <v>6.9999999999999993E-2</v>
      </c>
      <c r="AI590" s="56">
        <v>9.9999999999999992E-2</v>
      </c>
      <c r="AJ590" s="38"/>
      <c r="AK590" s="38" t="s">
        <v>50</v>
      </c>
    </row>
    <row r="591" spans="1:37" x14ac:dyDescent="0.35">
      <c r="A591" s="38" t="s">
        <v>525</v>
      </c>
      <c r="B591" s="38">
        <v>104546900</v>
      </c>
      <c r="C591" s="38" t="str">
        <f>+MaestraLP3[[#This Row],[CÓDIGO]]&amp;MaestraLP3[[#Headers],[-]]&amp;MaestraLP3[[#This Row],[UMV]]</f>
        <v>104546900-Y10</v>
      </c>
      <c r="D591" s="45" t="str">
        <f>+MaestraLP3[[#This Row],[CÓDIGO]]&amp;MaestraLP3[[#Headers],[FS00]]</f>
        <v>104546900FS00</v>
      </c>
      <c r="E591" s="38" t="s">
        <v>66</v>
      </c>
      <c r="F591" s="38" t="s">
        <v>66</v>
      </c>
      <c r="G591" s="38" t="s">
        <v>67</v>
      </c>
      <c r="H591" s="38" t="s">
        <v>817</v>
      </c>
      <c r="I591" s="38" t="s">
        <v>820</v>
      </c>
      <c r="J591" s="44" t="s">
        <v>821</v>
      </c>
      <c r="K591" s="45" t="s">
        <v>44</v>
      </c>
      <c r="L591" s="38"/>
      <c r="M591" s="38" t="str">
        <f>VLOOKUP(MaestraLP3[[#This Row],[UMV]],VALIDACIONES!J:L,3,0)</f>
        <v>Caja 210 Unidades</v>
      </c>
      <c r="N591" s="38" t="s">
        <v>71</v>
      </c>
      <c r="O591" s="38" t="s">
        <v>46</v>
      </c>
      <c r="P591" s="54">
        <v>39060</v>
      </c>
      <c r="Q591" s="38" t="s">
        <v>47</v>
      </c>
      <c r="R591" s="54">
        <v>50500</v>
      </c>
      <c r="S591" s="56">
        <f>IFERROR((MaestraLP3[[#This Row],[COSTO ]]/MaestraLP3[[#This Row],[COSTO OCT]]-1),0)</f>
        <v>0</v>
      </c>
      <c r="T591" s="55" t="s">
        <v>545</v>
      </c>
      <c r="U591" s="55" t="s">
        <v>545</v>
      </c>
      <c r="V591" s="54">
        <f>+VLOOKUP(MaestraLP3[[#This Row],[-]],'[1]BD MES'!$A:$N,14,0)</f>
        <v>39060</v>
      </c>
      <c r="W591" s="54">
        <v>39060</v>
      </c>
      <c r="X591" s="56">
        <f>+(MaestraLP3[[#This Row],[COSTO ]]-MaestraLP3[[#This Row],[COSTO OCT AL 27-10]])/MaestraLP3[[#This Row],[COSTO OCT AL 27-10]]</f>
        <v>0</v>
      </c>
      <c r="Y591" s="57" t="str">
        <f>++IF(Q591="HASTA AGOTAR STOCK","HASTA AGOTAR STOCK",IF(MaestraLP3[[#This Row],[PRECIO OCT]]=0,"NO PARA LP",IF(MaestraLP3[[#This Row],[PRECIO OCT]]=0,"INCORPORACIÓN",IF(AA591=0,"MANTIENE",IF(AA591&lt;0,"BAJA",IF(AA591&gt;0,"ALZA",""))))))</f>
        <v>MANTIENE</v>
      </c>
      <c r="Z591" s="54">
        <v>50500</v>
      </c>
      <c r="AA591" s="40">
        <f>IF(Z591=0,"INDICAR PRECIO VTA",Z591-MaestraLP3[[#This Row],[PRECIO OCT]])</f>
        <v>0</v>
      </c>
      <c r="AB591" s="56">
        <f t="shared" si="9"/>
        <v>0.22653465346534654</v>
      </c>
      <c r="AC591" s="58">
        <f>IFERROR(MaestraLP3[[#This Row],[PRECIO]]*MaestraLP3[[#This Row],[%MG UMV]],0)</f>
        <v>11440</v>
      </c>
      <c r="AD591" s="59">
        <v>15.96</v>
      </c>
      <c r="AE591" s="54">
        <f>IFERROR(MaestraLP3[[#This Row],[MARGEN UNITARIO]]/MaestraLP3[[#This Row],[Peso Neto UMV (KG)]],0)</f>
        <v>716.79197994987464</v>
      </c>
      <c r="AF591" s="38" t="s">
        <v>49</v>
      </c>
      <c r="AG591" s="38">
        <v>1</v>
      </c>
      <c r="AH591" s="56">
        <v>4.9999999999999996E-2</v>
      </c>
      <c r="AI591" s="56">
        <v>6.9999999999999993E-2</v>
      </c>
      <c r="AJ591" s="38"/>
      <c r="AK591" s="38" t="s">
        <v>50</v>
      </c>
    </row>
    <row r="592" spans="1:37" x14ac:dyDescent="0.35">
      <c r="A592" s="38" t="s">
        <v>525</v>
      </c>
      <c r="B592" s="38">
        <v>104522660</v>
      </c>
      <c r="C592" s="38" t="str">
        <f>+MaestraLP3[[#This Row],[CÓDIGO]]&amp;MaestraLP3[[#Headers],[-]]&amp;MaestraLP3[[#This Row],[UMV]]</f>
        <v>104522660-Y40</v>
      </c>
      <c r="D592" s="45" t="str">
        <f>+MaestraLP3[[#This Row],[CÓDIGO]]&amp;MaestraLP3[[#Headers],[FS00]]</f>
        <v>104522660FS00</v>
      </c>
      <c r="E592" s="38" t="s">
        <v>66</v>
      </c>
      <c r="F592" s="38" t="s">
        <v>66</v>
      </c>
      <c r="G592" s="38" t="s">
        <v>67</v>
      </c>
      <c r="H592" s="38" t="s">
        <v>817</v>
      </c>
      <c r="I592" s="38" t="s">
        <v>820</v>
      </c>
      <c r="J592" s="44" t="s">
        <v>822</v>
      </c>
      <c r="K592" s="45" t="s">
        <v>44</v>
      </c>
      <c r="L592" s="38"/>
      <c r="M592" s="38" t="str">
        <f>VLOOKUP(MaestraLP3[[#This Row],[UMV]],VALIDACIONES!J:L,3,0)</f>
        <v>Caja 240 Unidades</v>
      </c>
      <c r="N592" s="38" t="s">
        <v>71</v>
      </c>
      <c r="O592" s="38" t="s">
        <v>72</v>
      </c>
      <c r="P592" s="54">
        <v>40560</v>
      </c>
      <c r="Q592" s="38" t="s">
        <v>47</v>
      </c>
      <c r="R592" s="54">
        <v>54900</v>
      </c>
      <c r="S592" s="56">
        <f>IFERROR((MaestraLP3[[#This Row],[COSTO ]]/MaestraLP3[[#This Row],[COSTO OCT]]-1),0)</f>
        <v>0</v>
      </c>
      <c r="T592" s="55" t="s">
        <v>48</v>
      </c>
      <c r="U592" s="55" t="s">
        <v>48</v>
      </c>
      <c r="V592" s="54">
        <f>+VLOOKUP(MaestraLP3[[#This Row],[-]],'[1]BD MES'!$A:$N,14,0)</f>
        <v>40800</v>
      </c>
      <c r="W592" s="54">
        <v>40560</v>
      </c>
      <c r="X592" s="56">
        <f>+(MaestraLP3[[#This Row],[COSTO ]]-MaestraLP3[[#This Row],[COSTO OCT AL 27-10]])/MaestraLP3[[#This Row],[COSTO OCT AL 27-10]]</f>
        <v>-5.8823529411764705E-3</v>
      </c>
      <c r="Y592" s="57" t="str">
        <f>++IF(Q592="HASTA AGOTAR STOCK","HASTA AGOTAR STOCK",IF(MaestraLP3[[#This Row],[PRECIO OCT]]=0,"NO PARA LP",IF(MaestraLP3[[#This Row],[PRECIO OCT]]=0,"INCORPORACIÓN",IF(AA592=0,"MANTIENE",IF(AA592&lt;0,"BAJA",IF(AA592&gt;0,"ALZA",""))))))</f>
        <v>MANTIENE</v>
      </c>
      <c r="Z592" s="54">
        <v>54900</v>
      </c>
      <c r="AA592" s="40">
        <f>IF(Z592=0,"INDICAR PRECIO VTA",Z592-MaestraLP3[[#This Row],[PRECIO OCT]])</f>
        <v>0</v>
      </c>
      <c r="AB592" s="56">
        <f t="shared" si="9"/>
        <v>0.26120218579234972</v>
      </c>
      <c r="AC592" s="58">
        <f>IFERROR(MaestraLP3[[#This Row],[PRECIO]]*MaestraLP3[[#This Row],[%MG UMV]],0)</f>
        <v>14340</v>
      </c>
      <c r="AD592" s="59">
        <v>17.760000000000002</v>
      </c>
      <c r="AE592" s="54">
        <f>IFERROR(MaestraLP3[[#This Row],[MARGEN UNITARIO]]/MaestraLP3[[#This Row],[Peso Neto UMV (KG)]],0)</f>
        <v>807.43243243243239</v>
      </c>
      <c r="AF592" s="38" t="s">
        <v>49</v>
      </c>
      <c r="AG592" s="38">
        <v>1</v>
      </c>
      <c r="AH592" s="56">
        <v>0.03</v>
      </c>
      <c r="AI592" s="56">
        <v>0.03</v>
      </c>
      <c r="AJ592" s="38"/>
      <c r="AK592" s="38" t="s">
        <v>50</v>
      </c>
    </row>
    <row r="593" spans="1:37" x14ac:dyDescent="0.35">
      <c r="A593" s="38" t="s">
        <v>525</v>
      </c>
      <c r="B593" s="38">
        <v>104521720</v>
      </c>
      <c r="C593" s="38" t="str">
        <f>+MaestraLP3[[#This Row],[CÓDIGO]]&amp;MaestraLP3[[#Headers],[-]]&amp;MaestraLP3[[#This Row],[UMV]]</f>
        <v>104521720-Z80</v>
      </c>
      <c r="D593" s="45" t="str">
        <f>+MaestraLP3[[#This Row],[CÓDIGO]]&amp;MaestraLP3[[#Headers],[FS00]]</f>
        <v>104521720FS00</v>
      </c>
      <c r="E593" s="38" t="s">
        <v>66</v>
      </c>
      <c r="F593" s="38" t="s">
        <v>66</v>
      </c>
      <c r="G593" s="38" t="s">
        <v>67</v>
      </c>
      <c r="H593" s="38" t="s">
        <v>817</v>
      </c>
      <c r="I593" s="38" t="s">
        <v>823</v>
      </c>
      <c r="J593" s="44" t="s">
        <v>585</v>
      </c>
      <c r="K593" s="45" t="s">
        <v>44</v>
      </c>
      <c r="L593" s="38"/>
      <c r="M593" s="38" t="str">
        <f>VLOOKUP(MaestraLP3[[#This Row],[UMV]],VALIDACIONES!J:L,3,0)</f>
        <v>Caja 180 Unidades</v>
      </c>
      <c r="N593" s="38" t="s">
        <v>71</v>
      </c>
      <c r="O593" s="38" t="s">
        <v>72</v>
      </c>
      <c r="P593" s="54">
        <v>37620</v>
      </c>
      <c r="Q593" s="38" t="s">
        <v>47</v>
      </c>
      <c r="R593" s="54">
        <v>56000</v>
      </c>
      <c r="S593" s="56">
        <f>IFERROR((MaestraLP3[[#This Row],[COSTO ]]/MaestraLP3[[#This Row],[COSTO OCT]]-1),0)</f>
        <v>0</v>
      </c>
      <c r="T593" s="55" t="s">
        <v>48</v>
      </c>
      <c r="U593" s="55" t="s">
        <v>48</v>
      </c>
      <c r="V593" s="54">
        <f>+VLOOKUP(MaestraLP3[[#This Row],[-]],'[1]BD MES'!$A:$N,14,0)</f>
        <v>37620</v>
      </c>
      <c r="W593" s="54">
        <v>37620</v>
      </c>
      <c r="X593" s="56">
        <f>+(MaestraLP3[[#This Row],[COSTO ]]-MaestraLP3[[#This Row],[COSTO OCT AL 27-10]])/MaestraLP3[[#This Row],[COSTO OCT AL 27-10]]</f>
        <v>0</v>
      </c>
      <c r="Y593" s="57" t="str">
        <f>++IF(Q593="HASTA AGOTAR STOCK","HASTA AGOTAR STOCK",IF(MaestraLP3[[#This Row],[PRECIO OCT]]=0,"NO PARA LP",IF(MaestraLP3[[#This Row],[PRECIO OCT]]=0,"INCORPORACIÓN",IF(AA593=0,"MANTIENE",IF(AA593&lt;0,"BAJA",IF(AA593&gt;0,"ALZA",""))))))</f>
        <v>MANTIENE</v>
      </c>
      <c r="Z593" s="54">
        <v>56000</v>
      </c>
      <c r="AA593" s="40">
        <f>IF(Z593=0,"INDICAR PRECIO VTA",Z593-MaestraLP3[[#This Row],[PRECIO OCT]])</f>
        <v>0</v>
      </c>
      <c r="AB593" s="56">
        <f t="shared" si="9"/>
        <v>0.32821428571428574</v>
      </c>
      <c r="AC593" s="58">
        <f>IFERROR(MaestraLP3[[#This Row],[PRECIO]]*MaestraLP3[[#This Row],[%MG UMV]],0)</f>
        <v>18380</v>
      </c>
      <c r="AD593" s="59">
        <v>14.94</v>
      </c>
      <c r="AE593" s="54">
        <f>IFERROR(MaestraLP3[[#This Row],[MARGEN UNITARIO]]/MaestraLP3[[#This Row],[Peso Neto UMV (KG)]],0)</f>
        <v>1230.2543507362784</v>
      </c>
      <c r="AF593" s="38" t="s">
        <v>49</v>
      </c>
      <c r="AG593" s="38">
        <v>1</v>
      </c>
      <c r="AH593" s="56">
        <v>6.9999999999999993E-2</v>
      </c>
      <c r="AI593" s="56">
        <v>9.9999999999999992E-2</v>
      </c>
      <c r="AJ593" s="38"/>
      <c r="AK593" s="38" t="s">
        <v>50</v>
      </c>
    </row>
    <row r="594" spans="1:37" x14ac:dyDescent="0.35">
      <c r="A594" s="38" t="s">
        <v>525</v>
      </c>
      <c r="B594" s="38">
        <v>104546910</v>
      </c>
      <c r="C594" s="38" t="str">
        <f>+MaestraLP3[[#This Row],[CÓDIGO]]&amp;MaestraLP3[[#Headers],[-]]&amp;MaestraLP3[[#This Row],[UMV]]</f>
        <v>104546910-Z40</v>
      </c>
      <c r="D594" s="45" t="str">
        <f>+MaestraLP3[[#This Row],[CÓDIGO]]&amp;MaestraLP3[[#Headers],[FS00]]</f>
        <v>104546910FS00</v>
      </c>
      <c r="E594" s="38" t="s">
        <v>66</v>
      </c>
      <c r="F594" s="38" t="s">
        <v>66</v>
      </c>
      <c r="G594" s="38" t="s">
        <v>67</v>
      </c>
      <c r="H594" s="38" t="s">
        <v>817</v>
      </c>
      <c r="I594" s="38" t="s">
        <v>823</v>
      </c>
      <c r="J594" s="44" t="s">
        <v>486</v>
      </c>
      <c r="K594" s="45" t="s">
        <v>44</v>
      </c>
      <c r="L594" s="38"/>
      <c r="M594" s="38" t="str">
        <f>VLOOKUP(MaestraLP3[[#This Row],[UMV]],VALIDACIONES!J:L,3,0)</f>
        <v>Caja 140 Unidades</v>
      </c>
      <c r="N594" s="38" t="s">
        <v>71</v>
      </c>
      <c r="O594" s="38" t="s">
        <v>46</v>
      </c>
      <c r="P594" s="54">
        <v>32900</v>
      </c>
      <c r="Q594" s="38" t="s">
        <v>47</v>
      </c>
      <c r="R594" s="54">
        <v>47600</v>
      </c>
      <c r="S594" s="56">
        <f>IFERROR((MaestraLP3[[#This Row],[COSTO ]]/MaestraLP3[[#This Row],[COSTO OCT]]-1),0)</f>
        <v>0</v>
      </c>
      <c r="T594" s="55" t="s">
        <v>545</v>
      </c>
      <c r="U594" s="55" t="s">
        <v>545</v>
      </c>
      <c r="V594" s="54">
        <f>+VLOOKUP(MaestraLP3[[#This Row],[-]],'[1]BD MES'!$A:$N,14,0)</f>
        <v>32900</v>
      </c>
      <c r="W594" s="54">
        <v>32900</v>
      </c>
      <c r="X594" s="56">
        <f>+(MaestraLP3[[#This Row],[COSTO ]]-MaestraLP3[[#This Row],[COSTO OCT AL 27-10]])/MaestraLP3[[#This Row],[COSTO OCT AL 27-10]]</f>
        <v>0</v>
      </c>
      <c r="Y594" s="57" t="str">
        <f>++IF(Q594="HASTA AGOTAR STOCK","HASTA AGOTAR STOCK",IF(MaestraLP3[[#This Row],[PRECIO OCT]]=0,"NO PARA LP",IF(MaestraLP3[[#This Row],[PRECIO OCT]]=0,"INCORPORACIÓN",IF(AA594=0,"MANTIENE",IF(AA594&lt;0,"BAJA",IF(AA594&gt;0,"ALZA",""))))))</f>
        <v>MANTIENE</v>
      </c>
      <c r="Z594" s="54">
        <v>47600</v>
      </c>
      <c r="AA594" s="40">
        <f>IF(Z594=0,"INDICAR PRECIO VTA",Z594-MaestraLP3[[#This Row],[PRECIO OCT]])</f>
        <v>0</v>
      </c>
      <c r="AB594" s="56">
        <f t="shared" si="9"/>
        <v>0.30882352941176472</v>
      </c>
      <c r="AC594" s="58">
        <f>IFERROR(MaestraLP3[[#This Row],[PRECIO]]*MaestraLP3[[#This Row],[%MG UMV]],0)</f>
        <v>14700</v>
      </c>
      <c r="AD594" s="59">
        <v>14</v>
      </c>
      <c r="AE594" s="54">
        <f>IFERROR(MaestraLP3[[#This Row],[MARGEN UNITARIO]]/MaestraLP3[[#This Row],[Peso Neto UMV (KG)]],0)</f>
        <v>1050</v>
      </c>
      <c r="AF594" s="38" t="s">
        <v>49</v>
      </c>
      <c r="AG594" s="38">
        <v>1</v>
      </c>
      <c r="AH594" s="56">
        <v>4.9999999999999996E-2</v>
      </c>
      <c r="AI594" s="56">
        <v>9.9999999999999992E-2</v>
      </c>
      <c r="AJ594" s="38"/>
      <c r="AK594" s="38" t="s">
        <v>50</v>
      </c>
    </row>
    <row r="595" spans="1:37" x14ac:dyDescent="0.35">
      <c r="A595" s="38" t="s">
        <v>525</v>
      </c>
      <c r="B595" s="38">
        <v>104540140</v>
      </c>
      <c r="C595" s="38" t="str">
        <f>+MaestraLP3[[#This Row],[CÓDIGO]]&amp;MaestraLP3[[#Headers],[-]]&amp;MaestraLP3[[#This Row],[UMV]]</f>
        <v>104540140-C80</v>
      </c>
      <c r="D595" s="45" t="str">
        <f>+MaestraLP3[[#This Row],[CÓDIGO]]&amp;MaestraLP3[[#Headers],[FS00]]</f>
        <v>104540140FS00</v>
      </c>
      <c r="E595" s="38" t="s">
        <v>66</v>
      </c>
      <c r="F595" s="38" t="s">
        <v>66</v>
      </c>
      <c r="G595" s="38" t="s">
        <v>67</v>
      </c>
      <c r="H595" s="38" t="s">
        <v>817</v>
      </c>
      <c r="I595" s="38" t="s">
        <v>824</v>
      </c>
      <c r="J595" s="44" t="s">
        <v>768</v>
      </c>
      <c r="K595" s="45" t="s">
        <v>44</v>
      </c>
      <c r="L595" s="38"/>
      <c r="M595" s="38" t="str">
        <f>VLOOKUP(MaestraLP3[[#This Row],[UMV]],VALIDACIONES!J:L,3,0)</f>
        <v>Caja 80 Unidades</v>
      </c>
      <c r="N595" s="38" t="s">
        <v>71</v>
      </c>
      <c r="O595" s="38" t="s">
        <v>46</v>
      </c>
      <c r="P595" s="54">
        <v>25280</v>
      </c>
      <c r="Q595" s="38" t="s">
        <v>47</v>
      </c>
      <c r="R595" s="54">
        <v>39440</v>
      </c>
      <c r="S595" s="56">
        <f>IFERROR((MaestraLP3[[#This Row],[COSTO ]]/MaestraLP3[[#This Row],[COSTO OCT]]-1),0)</f>
        <v>0</v>
      </c>
      <c r="T595" s="55" t="s">
        <v>48</v>
      </c>
      <c r="U595" s="55" t="s">
        <v>48</v>
      </c>
      <c r="V595" s="54">
        <f>+VLOOKUP(MaestraLP3[[#This Row],[-]],'[1]BD MES'!$A:$N,14,0)</f>
        <v>25280</v>
      </c>
      <c r="W595" s="54">
        <v>25280</v>
      </c>
      <c r="X595" s="56">
        <f>+(MaestraLP3[[#This Row],[COSTO ]]-MaestraLP3[[#This Row],[COSTO OCT AL 27-10]])/MaestraLP3[[#This Row],[COSTO OCT AL 27-10]]</f>
        <v>0</v>
      </c>
      <c r="Y595" s="57" t="str">
        <f>++IF(Q595="HASTA AGOTAR STOCK","HASTA AGOTAR STOCK",IF(MaestraLP3[[#This Row],[PRECIO OCT]]=0,"NO PARA LP",IF(MaestraLP3[[#This Row],[PRECIO OCT]]=0,"INCORPORACIÓN",IF(AA595=0,"MANTIENE",IF(AA595&lt;0,"BAJA",IF(AA595&gt;0,"ALZA",""))))))</f>
        <v>MANTIENE</v>
      </c>
      <c r="Z595" s="54">
        <v>39440</v>
      </c>
      <c r="AA595" s="40">
        <f>IF(Z595=0,"INDICAR PRECIO VTA",Z595-MaestraLP3[[#This Row],[PRECIO OCT]])</f>
        <v>0</v>
      </c>
      <c r="AB595" s="56">
        <f t="shared" si="9"/>
        <v>0.35902636916835701</v>
      </c>
      <c r="AC595" s="58">
        <f>IFERROR(MaestraLP3[[#This Row],[PRECIO]]*MaestraLP3[[#This Row],[%MG UMV]],0)</f>
        <v>14160</v>
      </c>
      <c r="AD595" s="59">
        <v>6.4</v>
      </c>
      <c r="AE595" s="54">
        <f>IFERROR(MaestraLP3[[#This Row],[MARGEN UNITARIO]]/MaestraLP3[[#This Row],[Peso Neto UMV (KG)]],0)</f>
        <v>2212.5</v>
      </c>
      <c r="AF595" s="38" t="s">
        <v>49</v>
      </c>
      <c r="AG595" s="38">
        <v>1</v>
      </c>
      <c r="AH595" s="56">
        <v>9.9999999999999992E-2</v>
      </c>
      <c r="AI595" s="56">
        <v>0.15</v>
      </c>
      <c r="AJ595" s="38"/>
      <c r="AK595" s="38" t="s">
        <v>50</v>
      </c>
    </row>
    <row r="596" spans="1:37" x14ac:dyDescent="0.35">
      <c r="A596" s="38" t="s">
        <v>525</v>
      </c>
      <c r="B596" s="38">
        <v>104545310</v>
      </c>
      <c r="C596" s="38" t="str">
        <f>+MaestraLP3[[#This Row],[CÓDIGO]]&amp;MaestraLP3[[#Headers],[-]]&amp;MaestraLP3[[#This Row],[UMV]]</f>
        <v>104545310-C60</v>
      </c>
      <c r="D596" s="45" t="str">
        <f>+MaestraLP3[[#This Row],[CÓDIGO]]&amp;MaestraLP3[[#Headers],[FS00]]</f>
        <v>104545310FS00</v>
      </c>
      <c r="E596" s="38" t="s">
        <v>66</v>
      </c>
      <c r="F596" s="38" t="s">
        <v>66</v>
      </c>
      <c r="G596" s="38" t="s">
        <v>67</v>
      </c>
      <c r="H596" s="38" t="s">
        <v>817</v>
      </c>
      <c r="I596" s="38" t="s">
        <v>825</v>
      </c>
      <c r="J596" s="44" t="s">
        <v>81</v>
      </c>
      <c r="K596" s="45" t="s">
        <v>44</v>
      </c>
      <c r="L596" s="38" t="s">
        <v>643</v>
      </c>
      <c r="M596" s="38" t="str">
        <f>VLOOKUP(MaestraLP3[[#This Row],[UMV]],VALIDACIONES!J:L,3,0)</f>
        <v>Caja 60 Unidades</v>
      </c>
      <c r="N596" s="38" t="s">
        <v>71</v>
      </c>
      <c r="O596" s="38" t="s">
        <v>72</v>
      </c>
      <c r="P596" s="54">
        <v>26400</v>
      </c>
      <c r="Q596" s="38" t="s">
        <v>47</v>
      </c>
      <c r="R596" s="54">
        <v>36000</v>
      </c>
      <c r="S596" s="56">
        <f>IFERROR((MaestraLP3[[#This Row],[COSTO ]]/MaestraLP3[[#This Row],[COSTO OCT]]-1),0)</f>
        <v>0</v>
      </c>
      <c r="T596" s="55" t="s">
        <v>48</v>
      </c>
      <c r="U596" s="55" t="s">
        <v>48</v>
      </c>
      <c r="V596" s="54">
        <f>+VLOOKUP(MaestraLP3[[#This Row],[-]],'[1]BD MES'!$A:$N,14,0)</f>
        <v>26700</v>
      </c>
      <c r="W596" s="54">
        <v>26400</v>
      </c>
      <c r="X596" s="56">
        <f>+(MaestraLP3[[#This Row],[COSTO ]]-MaestraLP3[[#This Row],[COSTO OCT AL 27-10]])/MaestraLP3[[#This Row],[COSTO OCT AL 27-10]]</f>
        <v>-1.1235955056179775E-2</v>
      </c>
      <c r="Y596" s="57" t="str">
        <f>++IF(Q596="HASTA AGOTAR STOCK","HASTA AGOTAR STOCK",IF(MaestraLP3[[#This Row],[PRECIO OCT]]=0,"NO PARA LP",IF(MaestraLP3[[#This Row],[PRECIO OCT]]=0,"INCORPORACIÓN",IF(AA596=0,"MANTIENE",IF(AA596&lt;0,"BAJA",IF(AA596&gt;0,"ALZA",""))))))</f>
        <v>MANTIENE</v>
      </c>
      <c r="Z596" s="54">
        <v>36000</v>
      </c>
      <c r="AA596" s="40">
        <f>IF(Z596=0,"INDICAR PRECIO VTA",Z596-MaestraLP3[[#This Row],[PRECIO OCT]])</f>
        <v>0</v>
      </c>
      <c r="AB596" s="56">
        <f t="shared" si="9"/>
        <v>0.26666666666666666</v>
      </c>
      <c r="AC596" s="58">
        <f>IFERROR(MaestraLP3[[#This Row],[PRECIO]]*MaestraLP3[[#This Row],[%MG UMV]],0)</f>
        <v>9600</v>
      </c>
      <c r="AD596" s="59">
        <v>4.62</v>
      </c>
      <c r="AE596" s="54">
        <f>IFERROR(MaestraLP3[[#This Row],[MARGEN UNITARIO]]/MaestraLP3[[#This Row],[Peso Neto UMV (KG)]],0)</f>
        <v>2077.9220779220777</v>
      </c>
      <c r="AF596" s="38" t="s">
        <v>49</v>
      </c>
      <c r="AG596" s="38" t="s">
        <v>184</v>
      </c>
      <c r="AH596" s="56">
        <v>0.03</v>
      </c>
      <c r="AI596" s="56">
        <v>0.08</v>
      </c>
      <c r="AJ596" s="38" t="s">
        <v>50</v>
      </c>
      <c r="AK596" s="38" t="s">
        <v>50</v>
      </c>
    </row>
    <row r="597" spans="1:37" x14ac:dyDescent="0.35">
      <c r="A597" s="38" t="s">
        <v>525</v>
      </c>
      <c r="B597" s="38">
        <v>104547790</v>
      </c>
      <c r="C597" s="38" t="str">
        <f>+MaestraLP3[[#This Row],[CÓDIGO]]&amp;MaestraLP3[[#Headers],[-]]&amp;MaestraLP3[[#This Row],[UMV]]</f>
        <v>104547790-C55</v>
      </c>
      <c r="D597" s="45" t="str">
        <f>+MaestraLP3[[#This Row],[CÓDIGO]]&amp;MaestraLP3[[#Headers],[FS00]]</f>
        <v>104547790FS00</v>
      </c>
      <c r="E597" s="38" t="s">
        <v>66</v>
      </c>
      <c r="F597" s="38" t="s">
        <v>66</v>
      </c>
      <c r="G597" s="38" t="s">
        <v>67</v>
      </c>
      <c r="H597" s="38" t="s">
        <v>817</v>
      </c>
      <c r="I597" s="38" t="s">
        <v>826</v>
      </c>
      <c r="J597" s="44" t="s">
        <v>827</v>
      </c>
      <c r="K597" s="45" t="s">
        <v>44</v>
      </c>
      <c r="L597" s="38"/>
      <c r="M597" s="38" t="str">
        <f>VLOOKUP(MaestraLP3[[#This Row],[UMV]],VALIDACIONES!J:L,3,0)</f>
        <v>Caja 55 Unidades</v>
      </c>
      <c r="N597" s="38" t="s">
        <v>71</v>
      </c>
      <c r="O597" s="38" t="s">
        <v>46</v>
      </c>
      <c r="P597" s="54">
        <v>11220</v>
      </c>
      <c r="Q597" s="38" t="s">
        <v>47</v>
      </c>
      <c r="R597" s="55">
        <v>14850</v>
      </c>
      <c r="S597" s="56">
        <f>IFERROR((MaestraLP3[[#This Row],[COSTO ]]/MaestraLP3[[#This Row],[COSTO OCT]]-1),0)</f>
        <v>0</v>
      </c>
      <c r="T597" s="55" t="s">
        <v>172</v>
      </c>
      <c r="U597" s="55" t="s">
        <v>172</v>
      </c>
      <c r="V597" s="54">
        <f>+VLOOKUP(MaestraLP3[[#This Row],[-]],'[1]BD MES'!$A:$N,14,0)</f>
        <v>11330</v>
      </c>
      <c r="W597" s="54">
        <v>11220</v>
      </c>
      <c r="X597" s="56">
        <f>+(MaestraLP3[[#This Row],[COSTO ]]-MaestraLP3[[#This Row],[COSTO OCT AL 27-10]])/MaestraLP3[[#This Row],[COSTO OCT AL 27-10]]</f>
        <v>-9.7087378640776691E-3</v>
      </c>
      <c r="Y597" s="57" t="str">
        <f>++IF(Q597="HASTA AGOTAR STOCK","HASTA AGOTAR STOCK",IF(MaestraLP3[[#This Row],[PRECIO OCT]]=0,"NO PARA LP",IF(MaestraLP3[[#This Row],[PRECIO OCT]]=0,"INCORPORACIÓN",IF(AA597=0,"MANTIENE",IF(AA597&lt;0,"BAJA",IF(AA597&gt;0,"ALZA",""))))))</f>
        <v>ALZA</v>
      </c>
      <c r="Z597" s="54">
        <v>18000</v>
      </c>
      <c r="AA597" s="40">
        <f>IF(Z597=0,"INDICAR PRECIO VTA",Z597-MaestraLP3[[#This Row],[PRECIO OCT]])</f>
        <v>3150</v>
      </c>
      <c r="AB597" s="56">
        <f t="shared" si="9"/>
        <v>0.37666666666666665</v>
      </c>
      <c r="AC597" s="58">
        <f>IFERROR(MaestraLP3[[#This Row],[PRECIO]]*MaestraLP3[[#This Row],[%MG UMV]],0)</f>
        <v>6780</v>
      </c>
      <c r="AD597" s="59">
        <v>4.4000000000000004</v>
      </c>
      <c r="AE597" s="54">
        <f>IFERROR(MaestraLP3[[#This Row],[MARGEN UNITARIO]]/MaestraLP3[[#This Row],[Peso Neto UMV (KG)]],0)</f>
        <v>1540.9090909090908</v>
      </c>
      <c r="AF597" s="38" t="s">
        <v>49</v>
      </c>
      <c r="AG597" s="38">
        <v>1</v>
      </c>
      <c r="AH597" s="56">
        <v>0.03</v>
      </c>
      <c r="AI597" s="56">
        <v>0.08</v>
      </c>
      <c r="AJ597" s="38" t="s">
        <v>50</v>
      </c>
      <c r="AK597" s="38" t="s">
        <v>50</v>
      </c>
    </row>
    <row r="598" spans="1:37" x14ac:dyDescent="0.35">
      <c r="A598" s="38" t="s">
        <v>525</v>
      </c>
      <c r="B598" s="38">
        <v>104548220</v>
      </c>
      <c r="C598" s="38" t="str">
        <f>+MaestraLP3[[#This Row],[CÓDIGO]]&amp;MaestraLP3[[#Headers],[-]]&amp;MaestraLP3[[#This Row],[UMV]]</f>
        <v>104548220-C75</v>
      </c>
      <c r="D598" s="45" t="str">
        <f>+MaestraLP3[[#This Row],[CÓDIGO]]&amp;MaestraLP3[[#Headers],[FS00]]</f>
        <v>104548220FS00</v>
      </c>
      <c r="E598" s="38" t="s">
        <v>66</v>
      </c>
      <c r="F598" s="38" t="s">
        <v>66</v>
      </c>
      <c r="G598" s="38" t="s">
        <v>67</v>
      </c>
      <c r="H598" s="38" t="s">
        <v>817</v>
      </c>
      <c r="I598" s="38" t="s">
        <v>828</v>
      </c>
      <c r="J598" s="44" t="s">
        <v>829</v>
      </c>
      <c r="K598" s="45" t="s">
        <v>44</v>
      </c>
      <c r="L598" s="38"/>
      <c r="M598" s="38" t="str">
        <f>VLOOKUP(MaestraLP3[[#This Row],[UMV]],VALIDACIONES!J:L,3,0)</f>
        <v>Caja 75 Unidades</v>
      </c>
      <c r="N598" s="38" t="s">
        <v>71</v>
      </c>
      <c r="O598" s="38" t="s">
        <v>46</v>
      </c>
      <c r="P598" s="54">
        <v>14850</v>
      </c>
      <c r="Q598" s="38" t="s">
        <v>47</v>
      </c>
      <c r="R598" s="55">
        <v>21375</v>
      </c>
      <c r="S598" s="56">
        <f>IFERROR((MaestraLP3[[#This Row],[COSTO ]]/MaestraLP3[[#This Row],[COSTO OCT]]-1),0)</f>
        <v>0</v>
      </c>
      <c r="T598" s="55" t="s">
        <v>172</v>
      </c>
      <c r="U598" s="55" t="s">
        <v>172</v>
      </c>
      <c r="V598" s="54">
        <f>+VLOOKUP(MaestraLP3[[#This Row],[-]],'[1]BD MES'!$A:$N,14,0)</f>
        <v>14850</v>
      </c>
      <c r="W598" s="54">
        <v>14850</v>
      </c>
      <c r="X598" s="56">
        <f>+(MaestraLP3[[#This Row],[COSTO ]]-MaestraLP3[[#This Row],[COSTO OCT AL 27-10]])/MaestraLP3[[#This Row],[COSTO OCT AL 27-10]]</f>
        <v>0</v>
      </c>
      <c r="Y598" s="57" t="str">
        <f>++IF(Q598="HASTA AGOTAR STOCK","HASTA AGOTAR STOCK",IF(MaestraLP3[[#This Row],[PRECIO OCT]]=0,"NO PARA LP",IF(MaestraLP3[[#This Row],[PRECIO OCT]]=0,"INCORPORACIÓN",IF(AA598=0,"MANTIENE",IF(AA598&lt;0,"BAJA",IF(AA598&gt;0,"ALZA",""))))))</f>
        <v>MANTIENE</v>
      </c>
      <c r="Z598" s="54">
        <v>21375</v>
      </c>
      <c r="AA598" s="40">
        <f>IF(Z598=0,"INDICAR PRECIO VTA",Z598-MaestraLP3[[#This Row],[PRECIO OCT]])</f>
        <v>0</v>
      </c>
      <c r="AB598" s="56">
        <f t="shared" si="9"/>
        <v>0.30526315789473685</v>
      </c>
      <c r="AC598" s="58">
        <f>IFERROR(MaestraLP3[[#This Row],[PRECIO]]*MaestraLP3[[#This Row],[%MG UMV]],0)</f>
        <v>6525</v>
      </c>
      <c r="AD598" s="59">
        <v>9</v>
      </c>
      <c r="AE598" s="54">
        <f>IFERROR(MaestraLP3[[#This Row],[MARGEN UNITARIO]]/MaestraLP3[[#This Row],[Peso Neto UMV (KG)]],0)</f>
        <v>725</v>
      </c>
      <c r="AF598" s="38" t="s">
        <v>49</v>
      </c>
      <c r="AG598" s="38">
        <v>1</v>
      </c>
      <c r="AH598" s="56">
        <v>0.03</v>
      </c>
      <c r="AI598" s="56">
        <v>4.9999999999999996E-2</v>
      </c>
      <c r="AJ598" s="38" t="s">
        <v>50</v>
      </c>
      <c r="AK598" s="38" t="s">
        <v>50</v>
      </c>
    </row>
    <row r="599" spans="1:37" x14ac:dyDescent="0.35">
      <c r="A599" s="38" t="s">
        <v>525</v>
      </c>
      <c r="B599" s="38">
        <v>104548130</v>
      </c>
      <c r="C599" s="38" t="str">
        <f>+MaestraLP3[[#This Row],[CÓDIGO]]&amp;MaestraLP3[[#Headers],[-]]&amp;MaestraLP3[[#This Row],[UMV]]</f>
        <v>104548130-C50</v>
      </c>
      <c r="D599" s="45" t="str">
        <f>+MaestraLP3[[#This Row],[CÓDIGO]]&amp;MaestraLP3[[#Headers],[FS00]]</f>
        <v>104548130FS00</v>
      </c>
      <c r="E599" s="38" t="s">
        <v>66</v>
      </c>
      <c r="F599" s="38" t="s">
        <v>66</v>
      </c>
      <c r="G599" s="38" t="s">
        <v>67</v>
      </c>
      <c r="H599" s="38" t="s">
        <v>82</v>
      </c>
      <c r="I599" s="38" t="s">
        <v>830</v>
      </c>
      <c r="J599" s="44" t="s">
        <v>211</v>
      </c>
      <c r="K599" s="45" t="s">
        <v>44</v>
      </c>
      <c r="L599" s="38"/>
      <c r="M599" s="38" t="str">
        <f>VLOOKUP(MaestraLP3[[#This Row],[UMV]],VALIDACIONES!J:L,3,0)</f>
        <v>Caja 50 Unidades</v>
      </c>
      <c r="N599" s="38" t="s">
        <v>71</v>
      </c>
      <c r="O599" s="38" t="s">
        <v>72</v>
      </c>
      <c r="P599" s="54">
        <v>23850</v>
      </c>
      <c r="Q599" s="38" t="s">
        <v>73</v>
      </c>
      <c r="R599" s="55">
        <v>0</v>
      </c>
      <c r="S599" s="56">
        <f>IFERROR((MaestraLP3[[#This Row],[COSTO ]]/MaestraLP3[[#This Row],[COSTO OCT]]-1),0)</f>
        <v>0</v>
      </c>
      <c r="T599" s="55" t="s">
        <v>172</v>
      </c>
      <c r="U599" s="55" t="s">
        <v>172</v>
      </c>
      <c r="V599" s="54">
        <f>+VLOOKUP(MaestraLP3[[#This Row],[-]],'[1]BD MES'!$A:$N,14,0)</f>
        <v>17800</v>
      </c>
      <c r="W599" s="54">
        <v>23850</v>
      </c>
      <c r="X599" s="56">
        <f>+(MaestraLP3[[#This Row],[COSTO ]]-MaestraLP3[[#This Row],[COSTO OCT AL 27-10]])/MaestraLP3[[#This Row],[COSTO OCT AL 27-10]]</f>
        <v>0.3398876404494382</v>
      </c>
      <c r="Y599" s="57" t="str">
        <f>++IF(Q599="HASTA AGOTAR STOCK","HASTA AGOTAR STOCK",IF(MaestraLP3[[#This Row],[PRECIO OCT]]=0,"NO PARA LP",IF(MaestraLP3[[#This Row],[PRECIO OCT]]=0,"INCORPORACIÓN",IF(AA599=0,"MANTIENE",IF(AA599&lt;0,"BAJA",IF(AA599&gt;0,"ALZA",""))))))</f>
        <v>NO PARA LP</v>
      </c>
      <c r="Z599" s="54">
        <v>29500</v>
      </c>
      <c r="AA599" s="40">
        <f>IF(Z599=0,"INDICAR PRECIO VTA",Z599-MaestraLP3[[#This Row],[PRECIO OCT]])</f>
        <v>29500</v>
      </c>
      <c r="AB599" s="56">
        <f t="shared" si="9"/>
        <v>0.19152542372881357</v>
      </c>
      <c r="AC599" s="58">
        <f>IFERROR(MaestraLP3[[#This Row],[PRECIO]]*MaestraLP3[[#This Row],[%MG UMV]],0)</f>
        <v>5650</v>
      </c>
      <c r="AD599" s="59">
        <v>7.5</v>
      </c>
      <c r="AE599" s="54">
        <f>IFERROR(MaestraLP3[[#This Row],[MARGEN UNITARIO]]/MaestraLP3[[#This Row],[Peso Neto UMV (KG)]],0)</f>
        <v>753.33333333333337</v>
      </c>
      <c r="AF599" s="38" t="s">
        <v>49</v>
      </c>
      <c r="AG599" s="38">
        <v>1</v>
      </c>
      <c r="AH599" s="56">
        <v>0</v>
      </c>
      <c r="AI599" s="56">
        <v>0</v>
      </c>
      <c r="AJ599" s="38" t="s">
        <v>50</v>
      </c>
      <c r="AK599" s="38" t="s">
        <v>50</v>
      </c>
    </row>
    <row r="600" spans="1:37" x14ac:dyDescent="0.35">
      <c r="A600" s="38" t="s">
        <v>525</v>
      </c>
      <c r="B600" s="38">
        <v>104520830</v>
      </c>
      <c r="C600" s="38" t="str">
        <f>+MaestraLP3[[#This Row],[CÓDIGO]]&amp;MaestraLP3[[#Headers],[-]]&amp;MaestraLP3[[#This Row],[UMV]]</f>
        <v>104520830-C61</v>
      </c>
      <c r="D600" s="45" t="str">
        <f>+MaestraLP3[[#This Row],[CÓDIGO]]&amp;MaestraLP3[[#Headers],[FS00]]</f>
        <v>104520830FS00</v>
      </c>
      <c r="E600" s="38" t="s">
        <v>66</v>
      </c>
      <c r="F600" s="38" t="s">
        <v>66</v>
      </c>
      <c r="G600" s="38" t="s">
        <v>67</v>
      </c>
      <c r="H600" s="38" t="s">
        <v>82</v>
      </c>
      <c r="I600" s="38" t="s">
        <v>831</v>
      </c>
      <c r="J600" s="44" t="s">
        <v>832</v>
      </c>
      <c r="K600" s="45" t="s">
        <v>44</v>
      </c>
      <c r="L600" s="38"/>
      <c r="M600" s="38" t="str">
        <f>VLOOKUP(MaestraLP3[[#This Row],[UMV]],VALIDACIONES!J:L,3,0)</f>
        <v>Caja 61 Unidades</v>
      </c>
      <c r="N600" s="38" t="s">
        <v>71</v>
      </c>
      <c r="O600" s="38" t="s">
        <v>72</v>
      </c>
      <c r="P600" s="54">
        <v>16487.690000000002</v>
      </c>
      <c r="Q600" s="38" t="s">
        <v>47</v>
      </c>
      <c r="R600" s="54">
        <v>22900</v>
      </c>
      <c r="S600" s="56">
        <f>IFERROR((MaestraLP3[[#This Row],[COSTO ]]/MaestraLP3[[#This Row],[COSTO OCT]]-1),0)</f>
        <v>0</v>
      </c>
      <c r="T600" s="55" t="s">
        <v>48</v>
      </c>
      <c r="U600" s="55" t="s">
        <v>48</v>
      </c>
      <c r="V600" s="54">
        <f>+VLOOKUP(MaestraLP3[[#This Row],[-]],'[1]BD MES'!$A:$N,14,0)</f>
        <v>14053.789999999999</v>
      </c>
      <c r="W600" s="54">
        <v>16487.690000000002</v>
      </c>
      <c r="X600" s="56">
        <f>+(MaestraLP3[[#This Row],[COSTO ]]-MaestraLP3[[#This Row],[COSTO OCT AL 27-10]])/MaestraLP3[[#This Row],[COSTO OCT AL 27-10]]</f>
        <v>0.17318460002604305</v>
      </c>
      <c r="Y600" s="57" t="str">
        <f>++IF(Q600="HASTA AGOTAR STOCK","HASTA AGOTAR STOCK",IF(MaestraLP3[[#This Row],[PRECIO OCT]]=0,"NO PARA LP",IF(MaestraLP3[[#This Row],[PRECIO OCT]]=0,"INCORPORACIÓN",IF(AA600=0,"MANTIENE",IF(AA600&lt;0,"BAJA",IF(AA600&gt;0,"ALZA",""))))))</f>
        <v>MANTIENE</v>
      </c>
      <c r="Z600" s="54">
        <v>22900</v>
      </c>
      <c r="AA600" s="40">
        <f>IF(Z600=0,"INDICAR PRECIO VTA",Z600-MaestraLP3[[#This Row],[PRECIO OCT]])</f>
        <v>0</v>
      </c>
      <c r="AB600" s="56">
        <f t="shared" si="9"/>
        <v>0.28001353711790383</v>
      </c>
      <c r="AC600" s="58">
        <f>IFERROR(MaestraLP3[[#This Row],[PRECIO]]*MaestraLP3[[#This Row],[%MG UMV]],0)</f>
        <v>6412.3099999999977</v>
      </c>
      <c r="AD600" s="59">
        <v>8.1129999999999995</v>
      </c>
      <c r="AE600" s="54">
        <f>IFERROR(MaestraLP3[[#This Row],[MARGEN UNITARIO]]/MaestraLP3[[#This Row],[Peso Neto UMV (KG)]],0)</f>
        <v>790.37470725995297</v>
      </c>
      <c r="AF600" s="38" t="s">
        <v>49</v>
      </c>
      <c r="AG600" s="38">
        <v>1</v>
      </c>
      <c r="AH600" s="56">
        <v>4.9999999999999996E-2</v>
      </c>
      <c r="AI600" s="56">
        <v>6.9999999999999993E-2</v>
      </c>
      <c r="AJ600" s="38"/>
      <c r="AK600" s="38" t="s">
        <v>50</v>
      </c>
    </row>
    <row r="601" spans="1:37" x14ac:dyDescent="0.35">
      <c r="A601" s="38" t="s">
        <v>525</v>
      </c>
      <c r="B601" s="38">
        <v>104548910</v>
      </c>
      <c r="C601" s="38" t="str">
        <f>+MaestraLP3[[#This Row],[CÓDIGO]]&amp;MaestraLP3[[#Headers],[-]]&amp;MaestraLP3[[#This Row],[UMV]]</f>
        <v>104548910-UN</v>
      </c>
      <c r="D601" s="45" t="str">
        <f>+MaestraLP3[[#This Row],[CÓDIGO]]&amp;MaestraLP3[[#Headers],[FS00]]</f>
        <v>104548910FS00</v>
      </c>
      <c r="E601" s="38" t="s">
        <v>66</v>
      </c>
      <c r="F601" s="38" t="s">
        <v>66</v>
      </c>
      <c r="G601" s="38" t="s">
        <v>67</v>
      </c>
      <c r="H601" s="38" t="s">
        <v>82</v>
      </c>
      <c r="I601" s="38" t="s">
        <v>833</v>
      </c>
      <c r="J601" s="44" t="s">
        <v>44</v>
      </c>
      <c r="K601" s="45" t="s">
        <v>44</v>
      </c>
      <c r="L601" s="38"/>
      <c r="M601" s="38" t="str">
        <f>VLOOKUP(MaestraLP3[[#This Row],[UMV]],VALIDACIONES!J:L,3,0)</f>
        <v>Unidad</v>
      </c>
      <c r="N601" s="38" t="s">
        <v>71</v>
      </c>
      <c r="O601" s="38" t="s">
        <v>72</v>
      </c>
      <c r="P601" s="54">
        <v>21450</v>
      </c>
      <c r="Q601" s="38" t="s">
        <v>73</v>
      </c>
      <c r="R601" s="55">
        <v>0</v>
      </c>
      <c r="S601" s="56">
        <f>IFERROR((MaestraLP3[[#This Row],[COSTO ]]/MaestraLP3[[#This Row],[COSTO OCT]]-1),0)</f>
        <v>0</v>
      </c>
      <c r="T601" s="55" t="s">
        <v>172</v>
      </c>
      <c r="U601" s="55" t="s">
        <v>172</v>
      </c>
      <c r="V601" s="54">
        <f>+VLOOKUP(MaestraLP3[[#This Row],[-]],'[1]BD MES'!$A:$N,14,0)</f>
        <v>21450</v>
      </c>
      <c r="W601" s="54">
        <v>21450</v>
      </c>
      <c r="X601" s="56">
        <f>+(MaestraLP3[[#This Row],[COSTO ]]-MaestraLP3[[#This Row],[COSTO OCT AL 27-10]])/MaestraLP3[[#This Row],[COSTO OCT AL 27-10]]</f>
        <v>0</v>
      </c>
      <c r="Y601" s="57" t="str">
        <f>++IF(Q601="HASTA AGOTAR STOCK","HASTA AGOTAR STOCK",IF(MaestraLP3[[#This Row],[PRECIO OCT]]=0,"NO PARA LP",IF(MaestraLP3[[#This Row],[PRECIO OCT]]=0,"INCORPORACIÓN",IF(AA601=0,"MANTIENE",IF(AA601&lt;0,"BAJA",IF(AA601&gt;0,"ALZA",""))))))</f>
        <v>NO PARA LP</v>
      </c>
      <c r="Z601" s="54">
        <v>0</v>
      </c>
      <c r="AA601" s="40" t="str">
        <f>IF(Z601=0,"INDICAR PRECIO VTA",Z601-MaestraLP3[[#This Row],[PRECIO OCT]])</f>
        <v>INDICAR PRECIO VTA</v>
      </c>
      <c r="AB601" s="56" t="str">
        <f t="shared" si="9"/>
        <v>-</v>
      </c>
      <c r="AC601" s="58">
        <f>IFERROR(MaestraLP3[[#This Row],[PRECIO]]*MaestraLP3[[#This Row],[%MG UMV]],0)</f>
        <v>0</v>
      </c>
      <c r="AD601" s="59">
        <v>0.06</v>
      </c>
      <c r="AE601" s="54">
        <f>IFERROR(MaestraLP3[[#This Row],[MARGEN UNITARIO]]/MaestraLP3[[#This Row],[Peso Neto UMV (KG)]],0)</f>
        <v>0</v>
      </c>
      <c r="AF601" s="38" t="s">
        <v>49</v>
      </c>
      <c r="AG601" s="38">
        <v>1</v>
      </c>
      <c r="AH601" s="56">
        <v>0.05</v>
      </c>
      <c r="AI601" s="56">
        <v>0.05</v>
      </c>
      <c r="AJ601" s="38" t="s">
        <v>50</v>
      </c>
      <c r="AK601" s="38" t="s">
        <v>50</v>
      </c>
    </row>
    <row r="602" spans="1:37" x14ac:dyDescent="0.35">
      <c r="A602" s="38" t="s">
        <v>525</v>
      </c>
      <c r="B602" s="38">
        <v>104548930</v>
      </c>
      <c r="C602" s="38" t="str">
        <f>+MaestraLP3[[#This Row],[CÓDIGO]]&amp;MaestraLP3[[#Headers],[-]]&amp;MaestraLP3[[#This Row],[UMV]]</f>
        <v>104548930-C34</v>
      </c>
      <c r="D602" s="45" t="str">
        <f>+MaestraLP3[[#This Row],[CÓDIGO]]&amp;MaestraLP3[[#Headers],[FS00]]</f>
        <v>104548930FS00</v>
      </c>
      <c r="E602" s="38" t="s">
        <v>66</v>
      </c>
      <c r="F602" s="38" t="s">
        <v>66</v>
      </c>
      <c r="G602" s="38" t="s">
        <v>67</v>
      </c>
      <c r="H602" s="38" t="s">
        <v>82</v>
      </c>
      <c r="I602" s="38" t="s">
        <v>834</v>
      </c>
      <c r="J602" s="44" t="s">
        <v>835</v>
      </c>
      <c r="K602" s="45" t="s">
        <v>44</v>
      </c>
      <c r="L602" s="38"/>
      <c r="M602" s="38" t="str">
        <f>VLOOKUP(MaestraLP3[[#This Row],[UMV]],VALIDACIONES!J:L,3,0)</f>
        <v>Caja 34 Unidades</v>
      </c>
      <c r="N602" s="38" t="s">
        <v>71</v>
      </c>
      <c r="O602" s="38" t="s">
        <v>72</v>
      </c>
      <c r="P602" s="54">
        <v>196520</v>
      </c>
      <c r="Q602" s="38" t="s">
        <v>73</v>
      </c>
      <c r="R602" s="55">
        <v>0</v>
      </c>
      <c r="S602" s="56">
        <f>IFERROR((MaestraLP3[[#This Row],[COSTO ]]/MaestraLP3[[#This Row],[COSTO OCT]]-1),0)</f>
        <v>0</v>
      </c>
      <c r="T602" s="55" t="s">
        <v>172</v>
      </c>
      <c r="U602" s="55" t="s">
        <v>172</v>
      </c>
      <c r="V602" s="54">
        <f>+VLOOKUP(MaestraLP3[[#This Row],[-]],'[1]BD MES'!$A:$N,14,0)</f>
        <v>196520</v>
      </c>
      <c r="W602" s="54">
        <v>196520</v>
      </c>
      <c r="X602" s="56">
        <f>+(MaestraLP3[[#This Row],[COSTO ]]-MaestraLP3[[#This Row],[COSTO OCT AL 27-10]])/MaestraLP3[[#This Row],[COSTO OCT AL 27-10]]</f>
        <v>0</v>
      </c>
      <c r="Y602" s="57" t="str">
        <f>++IF(Q602="HASTA AGOTAR STOCK","HASTA AGOTAR STOCK",IF(MaestraLP3[[#This Row],[PRECIO OCT]]=0,"NO PARA LP",IF(MaestraLP3[[#This Row],[PRECIO OCT]]=0,"INCORPORACIÓN",IF(AA602=0,"MANTIENE",IF(AA602&lt;0,"BAJA",IF(AA602&gt;0,"ALZA",""))))))</f>
        <v>NO PARA LP</v>
      </c>
      <c r="Z602" s="54">
        <v>0</v>
      </c>
      <c r="AA602" s="40" t="str">
        <f>IF(Z602=0,"INDICAR PRECIO VTA",Z602-MaestraLP3[[#This Row],[PRECIO OCT]])</f>
        <v>INDICAR PRECIO VTA</v>
      </c>
      <c r="AB602" s="56" t="str">
        <f t="shared" si="9"/>
        <v>-</v>
      </c>
      <c r="AC602" s="58">
        <f>IFERROR(MaestraLP3[[#This Row],[PRECIO]]*MaestraLP3[[#This Row],[%MG UMV]],0)</f>
        <v>0</v>
      </c>
      <c r="AD602" s="59">
        <v>1.7</v>
      </c>
      <c r="AE602" s="54">
        <f>IFERROR(MaestraLP3[[#This Row],[MARGEN UNITARIO]]/MaestraLP3[[#This Row],[Peso Neto UMV (KG)]],0)</f>
        <v>0</v>
      </c>
      <c r="AF602" s="38" t="s">
        <v>49</v>
      </c>
      <c r="AG602" s="38">
        <v>1</v>
      </c>
      <c r="AH602" s="56">
        <v>0.05</v>
      </c>
      <c r="AI602" s="56">
        <v>0.05</v>
      </c>
      <c r="AJ602" s="38" t="s">
        <v>50</v>
      </c>
      <c r="AK602" s="38" t="s">
        <v>50</v>
      </c>
    </row>
    <row r="603" spans="1:37" x14ac:dyDescent="0.35">
      <c r="A603" s="38" t="s">
        <v>525</v>
      </c>
      <c r="B603" s="38">
        <v>104548120</v>
      </c>
      <c r="C603" s="38" t="str">
        <f>+MaestraLP3[[#This Row],[CÓDIGO]]&amp;MaestraLP3[[#Headers],[-]]&amp;MaestraLP3[[#This Row],[UMV]]</f>
        <v>104548120-C24</v>
      </c>
      <c r="D603" s="45" t="str">
        <f>+MaestraLP3[[#This Row],[CÓDIGO]]&amp;MaestraLP3[[#Headers],[FS00]]</f>
        <v>104548120FS00</v>
      </c>
      <c r="E603" s="38" t="s">
        <v>66</v>
      </c>
      <c r="F603" s="38" t="s">
        <v>66</v>
      </c>
      <c r="G603" s="38" t="s">
        <v>67</v>
      </c>
      <c r="H603" s="38" t="s">
        <v>82</v>
      </c>
      <c r="I603" s="38" t="s">
        <v>836</v>
      </c>
      <c r="J603" s="44" t="s">
        <v>288</v>
      </c>
      <c r="K603" s="45" t="s">
        <v>44</v>
      </c>
      <c r="L603" s="38"/>
      <c r="M603" s="38" t="str">
        <f>VLOOKUP(MaestraLP3[[#This Row],[UMV]],VALIDACIONES!J:L,3,0)</f>
        <v>Caja 24 Unidades</v>
      </c>
      <c r="N603" s="38" t="s">
        <v>71</v>
      </c>
      <c r="O603" s="38" t="s">
        <v>72</v>
      </c>
      <c r="P603" s="54">
        <v>21360</v>
      </c>
      <c r="Q603" s="38" t="s">
        <v>73</v>
      </c>
      <c r="R603" s="55">
        <v>0</v>
      </c>
      <c r="S603" s="56">
        <f>IFERROR((MaestraLP3[[#This Row],[COSTO ]]/MaestraLP3[[#This Row],[COSTO OCT]]-1),0)</f>
        <v>0</v>
      </c>
      <c r="T603" s="55" t="s">
        <v>172</v>
      </c>
      <c r="U603" s="55" t="s">
        <v>172</v>
      </c>
      <c r="V603" s="54">
        <f>+VLOOKUP(MaestraLP3[[#This Row],[-]],'[1]BD MES'!$A:$N,14,0)</f>
        <v>21168</v>
      </c>
      <c r="W603" s="54">
        <v>21360</v>
      </c>
      <c r="X603" s="56">
        <f>+(MaestraLP3[[#This Row],[COSTO ]]-MaestraLP3[[#This Row],[COSTO OCT AL 27-10]])/MaestraLP3[[#This Row],[COSTO OCT AL 27-10]]</f>
        <v>9.0702947845804991E-3</v>
      </c>
      <c r="Y603" s="57" t="str">
        <f>++IF(Q603="HASTA AGOTAR STOCK","HASTA AGOTAR STOCK",IF(MaestraLP3[[#This Row],[PRECIO OCT]]=0,"NO PARA LP",IF(MaestraLP3[[#This Row],[PRECIO OCT]]=0,"INCORPORACIÓN",IF(AA603=0,"MANTIENE",IF(AA603&lt;0,"BAJA",IF(AA603&gt;0,"ALZA",""))))))</f>
        <v>NO PARA LP</v>
      </c>
      <c r="Z603" s="54">
        <v>25920</v>
      </c>
      <c r="AA603" s="40">
        <f>IF(Z603=0,"INDICAR PRECIO VTA",Z603-MaestraLP3[[#This Row],[PRECIO OCT]])</f>
        <v>25920</v>
      </c>
      <c r="AB603" s="56">
        <f t="shared" si="9"/>
        <v>0.17592592592592593</v>
      </c>
      <c r="AC603" s="58">
        <f>IFERROR(MaestraLP3[[#This Row],[PRECIO]]*MaestraLP3[[#This Row],[%MG UMV]],0)</f>
        <v>4560</v>
      </c>
      <c r="AD603" s="59">
        <v>6.48</v>
      </c>
      <c r="AE603" s="54">
        <f>IFERROR(MaestraLP3[[#This Row],[MARGEN UNITARIO]]/MaestraLP3[[#This Row],[Peso Neto UMV (KG)]],0)</f>
        <v>703.7037037037037</v>
      </c>
      <c r="AF603" s="38" t="s">
        <v>49</v>
      </c>
      <c r="AG603" s="38">
        <v>1</v>
      </c>
      <c r="AH603" s="56">
        <v>0</v>
      </c>
      <c r="AI603" s="56">
        <v>0</v>
      </c>
      <c r="AJ603" s="38" t="s">
        <v>50</v>
      </c>
      <c r="AK603" s="38" t="s">
        <v>50</v>
      </c>
    </row>
    <row r="604" spans="1:37" x14ac:dyDescent="0.35">
      <c r="A604" s="38" t="s">
        <v>525</v>
      </c>
      <c r="B604" s="38">
        <v>104254030</v>
      </c>
      <c r="C604" s="38" t="str">
        <f>+MaestraLP3[[#This Row],[CÓDIGO]]&amp;MaestraLP3[[#Headers],[-]]&amp;MaestraLP3[[#This Row],[UMV]]</f>
        <v>104254030-Y14</v>
      </c>
      <c r="D604" s="45" t="str">
        <f>+MaestraLP3[[#This Row],[CÓDIGO]]&amp;MaestraLP3[[#Headers],[FS00]]</f>
        <v>104254030FS00</v>
      </c>
      <c r="E604" s="38" t="s">
        <v>66</v>
      </c>
      <c r="F604" s="38" t="s">
        <v>66</v>
      </c>
      <c r="G604" s="38" t="s">
        <v>67</v>
      </c>
      <c r="H604" s="38" t="s">
        <v>82</v>
      </c>
      <c r="I604" s="38" t="s">
        <v>837</v>
      </c>
      <c r="J604" s="44" t="s">
        <v>838</v>
      </c>
      <c r="K604" s="45" t="s">
        <v>838</v>
      </c>
      <c r="L604" s="38"/>
      <c r="M604" s="38" t="str">
        <f>VLOOKUP(MaestraLP3[[#This Row],[UMV]],VALIDACIONES!J:L,3,0)</f>
        <v>Caja 214 Unidades</v>
      </c>
      <c r="N604" s="38" t="s">
        <v>71</v>
      </c>
      <c r="O604" s="38" t="s">
        <v>72</v>
      </c>
      <c r="P604" s="54">
        <v>11692.63</v>
      </c>
      <c r="Q604" s="38" t="s">
        <v>47</v>
      </c>
      <c r="R604" s="54">
        <v>16000</v>
      </c>
      <c r="S604" s="56">
        <f>IFERROR((MaestraLP3[[#This Row],[COSTO ]]/MaestraLP3[[#This Row],[COSTO OCT]]-1),0)</f>
        <v>0</v>
      </c>
      <c r="T604" s="55" t="s">
        <v>48</v>
      </c>
      <c r="U604" s="55" t="s">
        <v>48</v>
      </c>
      <c r="V604" s="54">
        <f>+VLOOKUP(MaestraLP3[[#This Row],[-]],'[1]BD MES'!$A:$N,14,0)</f>
        <v>11361.99</v>
      </c>
      <c r="W604" s="54">
        <v>11692.63</v>
      </c>
      <c r="X604" s="56">
        <f>+(MaestraLP3[[#This Row],[COSTO ]]-MaestraLP3[[#This Row],[COSTO OCT AL 27-10]])/MaestraLP3[[#This Row],[COSTO OCT AL 27-10]]</f>
        <v>2.9100536085668042E-2</v>
      </c>
      <c r="Y604" s="57" t="str">
        <f>++IF(Q604="HASTA AGOTAR STOCK","HASTA AGOTAR STOCK",IF(MaestraLP3[[#This Row],[PRECIO OCT]]=0,"NO PARA LP",IF(MaestraLP3[[#This Row],[PRECIO OCT]]=0,"INCORPORACIÓN",IF(AA604=0,"MANTIENE",IF(AA604&lt;0,"BAJA",IF(AA604&gt;0,"ALZA",""))))))</f>
        <v>MANTIENE</v>
      </c>
      <c r="Z604" s="54">
        <v>16000</v>
      </c>
      <c r="AA604" s="40">
        <f>IF(Z604=0,"INDICAR PRECIO VTA",Z604-MaestraLP3[[#This Row],[PRECIO OCT]])</f>
        <v>0</v>
      </c>
      <c r="AB604" s="56">
        <f t="shared" si="9"/>
        <v>0.26921062500000004</v>
      </c>
      <c r="AC604" s="58">
        <f>IFERROR(MaestraLP3[[#This Row],[PRECIO]]*MaestraLP3[[#This Row],[%MG UMV]],0)</f>
        <v>4307.3700000000008</v>
      </c>
      <c r="AD604" s="59">
        <v>5.992</v>
      </c>
      <c r="AE604" s="54">
        <f>IFERROR(MaestraLP3[[#This Row],[MARGEN UNITARIO]]/MaestraLP3[[#This Row],[Peso Neto UMV (KG)]],0)</f>
        <v>718.85347129506022</v>
      </c>
      <c r="AF604" s="38" t="s">
        <v>49</v>
      </c>
      <c r="AG604" s="38">
        <v>1</v>
      </c>
      <c r="AH604" s="56">
        <v>4.9999999999999996E-2</v>
      </c>
      <c r="AI604" s="56">
        <v>6.9999999999999993E-2</v>
      </c>
      <c r="AJ604" s="38"/>
      <c r="AK604" s="38" t="s">
        <v>50</v>
      </c>
    </row>
    <row r="605" spans="1:37" x14ac:dyDescent="0.35">
      <c r="A605" s="38" t="s">
        <v>525</v>
      </c>
      <c r="B605" s="38">
        <v>104548920</v>
      </c>
      <c r="C605" s="38" t="str">
        <f>+MaestraLP3[[#This Row],[CÓDIGO]]&amp;MaestraLP3[[#Headers],[-]]&amp;MaestraLP3[[#This Row],[UMV]]</f>
        <v>104548920-UN</v>
      </c>
      <c r="D605" s="45" t="str">
        <f>+MaestraLP3[[#This Row],[CÓDIGO]]&amp;MaestraLP3[[#Headers],[FS00]]</f>
        <v>104548920FS00</v>
      </c>
      <c r="E605" s="38" t="s">
        <v>66</v>
      </c>
      <c r="F605" s="38" t="s">
        <v>66</v>
      </c>
      <c r="G605" s="38" t="s">
        <v>67</v>
      </c>
      <c r="H605" s="38" t="s">
        <v>82</v>
      </c>
      <c r="I605" s="38" t="s">
        <v>839</v>
      </c>
      <c r="J605" s="44" t="s">
        <v>44</v>
      </c>
      <c r="K605" s="45" t="s">
        <v>44</v>
      </c>
      <c r="L605" s="38"/>
      <c r="M605" s="38" t="str">
        <f>VLOOKUP(MaestraLP3[[#This Row],[UMV]],VALIDACIONES!J:L,3,0)</f>
        <v>Unidad</v>
      </c>
      <c r="N605" s="38" t="s">
        <v>71</v>
      </c>
      <c r="O605" s="38" t="s">
        <v>72</v>
      </c>
      <c r="P605" s="54">
        <v>10200</v>
      </c>
      <c r="Q605" s="38" t="s">
        <v>73</v>
      </c>
      <c r="R605" s="55">
        <v>0</v>
      </c>
      <c r="S605" s="56">
        <f>IFERROR((MaestraLP3[[#This Row],[COSTO ]]/MaestraLP3[[#This Row],[COSTO OCT]]-1),0)</f>
        <v>0</v>
      </c>
      <c r="T605" s="55" t="s">
        <v>172</v>
      </c>
      <c r="U605" s="55" t="s">
        <v>172</v>
      </c>
      <c r="V605" s="54">
        <f>+VLOOKUP(MaestraLP3[[#This Row],[-]],'[1]BD MES'!$A:$N,14,0)</f>
        <v>10200</v>
      </c>
      <c r="W605" s="54">
        <v>10200</v>
      </c>
      <c r="X605" s="56">
        <f>+(MaestraLP3[[#This Row],[COSTO ]]-MaestraLP3[[#This Row],[COSTO OCT AL 27-10]])/MaestraLP3[[#This Row],[COSTO OCT AL 27-10]]</f>
        <v>0</v>
      </c>
      <c r="Y605" s="57" t="str">
        <f>++IF(Q605="HASTA AGOTAR STOCK","HASTA AGOTAR STOCK",IF(MaestraLP3[[#This Row],[PRECIO OCT]]=0,"NO PARA LP",IF(MaestraLP3[[#This Row],[PRECIO OCT]]=0,"INCORPORACIÓN",IF(AA605=0,"MANTIENE",IF(AA605&lt;0,"BAJA",IF(AA605&gt;0,"ALZA",""))))))</f>
        <v>NO PARA LP</v>
      </c>
      <c r="Z605" s="54">
        <v>0</v>
      </c>
      <c r="AA605" s="40" t="str">
        <f>IF(Z605=0,"INDICAR PRECIO VTA",Z605-MaestraLP3[[#This Row],[PRECIO OCT]])</f>
        <v>INDICAR PRECIO VTA</v>
      </c>
      <c r="AB605" s="56" t="str">
        <f t="shared" si="9"/>
        <v>-</v>
      </c>
      <c r="AC605" s="58">
        <f>IFERROR(MaestraLP3[[#This Row],[PRECIO]]*MaestraLP3[[#This Row],[%MG UMV]],0)</f>
        <v>0</v>
      </c>
      <c r="AD605" s="59">
        <v>0.03</v>
      </c>
      <c r="AE605" s="54">
        <f>IFERROR(MaestraLP3[[#This Row],[MARGEN UNITARIO]]/MaestraLP3[[#This Row],[Peso Neto UMV (KG)]],0)</f>
        <v>0</v>
      </c>
      <c r="AF605" s="38" t="s">
        <v>49</v>
      </c>
      <c r="AG605" s="38">
        <v>1</v>
      </c>
      <c r="AH605" s="56">
        <v>0.05</v>
      </c>
      <c r="AI605" s="56">
        <v>0.05</v>
      </c>
      <c r="AJ605" s="38" t="s">
        <v>50</v>
      </c>
      <c r="AK605" s="38" t="s">
        <v>50</v>
      </c>
    </row>
    <row r="606" spans="1:37" x14ac:dyDescent="0.35">
      <c r="A606" s="38" t="s">
        <v>525</v>
      </c>
      <c r="B606" s="38">
        <v>104548110</v>
      </c>
      <c r="C606" s="38" t="str">
        <f>+MaestraLP3[[#This Row],[CÓDIGO]]&amp;MaestraLP3[[#Headers],[-]]&amp;MaestraLP3[[#This Row],[UMV]]</f>
        <v>104548110-C80</v>
      </c>
      <c r="D606" s="45" t="str">
        <f>+MaestraLP3[[#This Row],[CÓDIGO]]&amp;MaestraLP3[[#Headers],[FS00]]</f>
        <v>104548110FS00</v>
      </c>
      <c r="E606" s="38" t="s">
        <v>66</v>
      </c>
      <c r="F606" s="38" t="s">
        <v>66</v>
      </c>
      <c r="G606" s="38" t="s">
        <v>67</v>
      </c>
      <c r="H606" s="38" t="s">
        <v>82</v>
      </c>
      <c r="I606" s="38" t="s">
        <v>840</v>
      </c>
      <c r="J606" s="44" t="s">
        <v>768</v>
      </c>
      <c r="K606" s="45" t="s">
        <v>44</v>
      </c>
      <c r="L606" s="38"/>
      <c r="M606" s="38" t="str">
        <f>VLOOKUP(MaestraLP3[[#This Row],[UMV]],VALIDACIONES!J:L,3,0)</f>
        <v>Caja 80 Unidades</v>
      </c>
      <c r="N606" s="38" t="s">
        <v>71</v>
      </c>
      <c r="O606" s="38" t="s">
        <v>72</v>
      </c>
      <c r="P606" s="54">
        <v>16080</v>
      </c>
      <c r="Q606" s="38" t="s">
        <v>73</v>
      </c>
      <c r="R606" s="55">
        <v>0</v>
      </c>
      <c r="S606" s="56">
        <f>IFERROR((MaestraLP3[[#This Row],[COSTO ]]/MaestraLP3[[#This Row],[COSTO OCT]]-1),0)</f>
        <v>0</v>
      </c>
      <c r="T606" s="55" t="s">
        <v>172</v>
      </c>
      <c r="U606" s="55" t="s">
        <v>172</v>
      </c>
      <c r="V606" s="54">
        <f>+VLOOKUP(MaestraLP3[[#This Row],[-]],'[1]BD MES'!$A:$N,14,0)</f>
        <v>10400</v>
      </c>
      <c r="W606" s="54">
        <v>16080</v>
      </c>
      <c r="X606" s="56">
        <f>+(MaestraLP3[[#This Row],[COSTO ]]-MaestraLP3[[#This Row],[COSTO OCT AL 27-10]])/MaestraLP3[[#This Row],[COSTO OCT AL 27-10]]</f>
        <v>0.5461538461538461</v>
      </c>
      <c r="Y606" s="57" t="str">
        <f>++IF(Q606="HASTA AGOTAR STOCK","HASTA AGOTAR STOCK",IF(MaestraLP3[[#This Row],[PRECIO OCT]]=0,"NO PARA LP",IF(MaestraLP3[[#This Row],[PRECIO OCT]]=0,"INCORPORACIÓN",IF(AA606=0,"MANTIENE",IF(AA606&lt;0,"BAJA",IF(AA606&gt;0,"ALZA",""))))))</f>
        <v>NO PARA LP</v>
      </c>
      <c r="Z606" s="54">
        <v>18800</v>
      </c>
      <c r="AA606" s="40">
        <f>IF(Z606=0,"INDICAR PRECIO VTA",Z606-MaestraLP3[[#This Row],[PRECIO OCT]])</f>
        <v>18800</v>
      </c>
      <c r="AB606" s="56">
        <f t="shared" si="9"/>
        <v>0.14468085106382977</v>
      </c>
      <c r="AC606" s="58">
        <f>IFERROR(MaestraLP3[[#This Row],[PRECIO]]*MaestraLP3[[#This Row],[%MG UMV]],0)</f>
        <v>2719.9999999999995</v>
      </c>
      <c r="AD606" s="59">
        <v>4</v>
      </c>
      <c r="AE606" s="54">
        <f>IFERROR(MaestraLP3[[#This Row],[MARGEN UNITARIO]]/MaestraLP3[[#This Row],[Peso Neto UMV (KG)]],0)</f>
        <v>679.99999999999989</v>
      </c>
      <c r="AF606" s="38" t="s">
        <v>49</v>
      </c>
      <c r="AG606" s="38">
        <v>1</v>
      </c>
      <c r="AH606" s="56">
        <v>0</v>
      </c>
      <c r="AI606" s="56">
        <v>0</v>
      </c>
      <c r="AJ606" s="38" t="s">
        <v>50</v>
      </c>
      <c r="AK606" s="38" t="s">
        <v>50</v>
      </c>
    </row>
    <row r="607" spans="1:37" x14ac:dyDescent="0.35">
      <c r="A607" s="38" t="s">
        <v>525</v>
      </c>
      <c r="B607" s="38">
        <v>104531070</v>
      </c>
      <c r="C607" s="38" t="str">
        <f>+MaestraLP3[[#This Row],[CÓDIGO]]&amp;MaestraLP3[[#Headers],[-]]&amp;MaestraLP3[[#This Row],[UMV]]</f>
        <v>104531070-C12</v>
      </c>
      <c r="D607" s="45" t="str">
        <f>+MaestraLP3[[#This Row],[CÓDIGO]]&amp;MaestraLP3[[#Headers],[FS00]]</f>
        <v>104531070FS00</v>
      </c>
      <c r="E607" s="38" t="s">
        <v>95</v>
      </c>
      <c r="F607" s="38" t="s">
        <v>96</v>
      </c>
      <c r="G607" s="38" t="s">
        <v>249</v>
      </c>
      <c r="H607" s="38" t="s">
        <v>250</v>
      </c>
      <c r="I607" s="38" t="s">
        <v>841</v>
      </c>
      <c r="J607" s="44" t="s">
        <v>43</v>
      </c>
      <c r="K607" s="45" t="s">
        <v>44</v>
      </c>
      <c r="L607" s="38"/>
      <c r="M607" s="38" t="str">
        <f>VLOOKUP(MaestraLP3[[#This Row],[UMV]],VALIDACIONES!J:L,3,0)</f>
        <v>Caja 12 Unidades</v>
      </c>
      <c r="N607" s="38" t="s">
        <v>45</v>
      </c>
      <c r="O607" s="38" t="s">
        <v>72</v>
      </c>
      <c r="P607" s="54">
        <v>27330.97</v>
      </c>
      <c r="Q607" s="38" t="s">
        <v>62</v>
      </c>
      <c r="R607" s="54">
        <v>50000</v>
      </c>
      <c r="S607" s="56">
        <f>IFERROR((MaestraLP3[[#This Row],[COSTO ]]/MaestraLP3[[#This Row],[COSTO OCT]]-1),0)</f>
        <v>0</v>
      </c>
      <c r="T607" s="55" t="s">
        <v>48</v>
      </c>
      <c r="U607" s="55" t="s">
        <v>48</v>
      </c>
      <c r="V607" s="54">
        <f>+VLOOKUP(MaestraLP3[[#This Row],[-]],'[1]BD MES'!$A:$N,14,0)</f>
        <v>27330.920000000002</v>
      </c>
      <c r="W607" s="54">
        <v>27330.97</v>
      </c>
      <c r="X607" s="56">
        <f>+(MaestraLP3[[#This Row],[COSTO ]]-MaestraLP3[[#This Row],[COSTO OCT AL 27-10]])/MaestraLP3[[#This Row],[COSTO OCT AL 27-10]]</f>
        <v>1.8294298179231582E-6</v>
      </c>
      <c r="Y607" s="57" t="str">
        <f>++IF(Q607="HASTA AGOTAR STOCK","HASTA AGOTAR STOCK",IF(MaestraLP3[[#This Row],[PRECIO OCT]]=0,"NO PARA LP",IF(MaestraLP3[[#This Row],[PRECIO OCT]]=0,"INCORPORACIÓN",IF(AA607=0,"MANTIENE",IF(AA607&lt;0,"BAJA",IF(AA607&gt;0,"ALZA",""))))))</f>
        <v>MANTIENE</v>
      </c>
      <c r="Z607" s="54">
        <v>50000</v>
      </c>
      <c r="AA607" s="40">
        <f>IF(Z607=0,"INDICAR PRECIO VTA",Z607-MaestraLP3[[#This Row],[PRECIO OCT]])</f>
        <v>0</v>
      </c>
      <c r="AB607" s="56">
        <f t="shared" si="9"/>
        <v>0.45338059999999997</v>
      </c>
      <c r="AC607" s="58">
        <f>IFERROR(MaestraLP3[[#This Row],[PRECIO]]*MaestraLP3[[#This Row],[%MG UMV]],0)</f>
        <v>22669.03</v>
      </c>
      <c r="AD607" s="59">
        <v>3</v>
      </c>
      <c r="AE607" s="54">
        <f>IFERROR(MaestraLP3[[#This Row],[MARGEN UNITARIO]]/MaestraLP3[[#This Row],[Peso Neto UMV (KG)]],0)</f>
        <v>7556.3433333333332</v>
      </c>
      <c r="AF607" s="38" t="s">
        <v>50</v>
      </c>
      <c r="AG607" s="38">
        <v>1</v>
      </c>
      <c r="AH607" s="56">
        <v>0.03</v>
      </c>
      <c r="AI607" s="56">
        <v>0.05</v>
      </c>
      <c r="AJ607" s="38"/>
      <c r="AK607" s="38" t="s">
        <v>50</v>
      </c>
    </row>
    <row r="608" spans="1:37" x14ac:dyDescent="0.35">
      <c r="A608" s="38" t="s">
        <v>525</v>
      </c>
      <c r="B608" s="38">
        <v>104512230</v>
      </c>
      <c r="C608" s="38" t="str">
        <f>+MaestraLP3[[#This Row],[CÓDIGO]]&amp;MaestraLP3[[#Headers],[-]]&amp;MaestraLP3[[#This Row],[UMV]]</f>
        <v>104512230-C02</v>
      </c>
      <c r="D608" s="45" t="str">
        <f>+MaestraLP3[[#This Row],[CÓDIGO]]&amp;MaestraLP3[[#Headers],[FS00]]</f>
        <v>104512230FS00</v>
      </c>
      <c r="E608" s="38" t="s">
        <v>95</v>
      </c>
      <c r="F608" s="38" t="s">
        <v>96</v>
      </c>
      <c r="G608" s="38" t="s">
        <v>249</v>
      </c>
      <c r="H608" s="38" t="s">
        <v>250</v>
      </c>
      <c r="I608" s="38" t="s">
        <v>842</v>
      </c>
      <c r="J608" s="44" t="s">
        <v>176</v>
      </c>
      <c r="K608" s="45" t="s">
        <v>44</v>
      </c>
      <c r="L608" s="38"/>
      <c r="M608" s="38" t="str">
        <f>VLOOKUP(MaestraLP3[[#This Row],[UMV]],VALIDACIONES!J:L,3,0)</f>
        <v>Caja 2 Unidades</v>
      </c>
      <c r="N608" s="38" t="s">
        <v>45</v>
      </c>
      <c r="O608" s="38" t="s">
        <v>72</v>
      </c>
      <c r="P608" s="54">
        <v>70681.7</v>
      </c>
      <c r="Q608" s="38" t="s">
        <v>62</v>
      </c>
      <c r="R608" s="54">
        <v>91000</v>
      </c>
      <c r="S608" s="56">
        <f>IFERROR((MaestraLP3[[#This Row],[COSTO ]]/MaestraLP3[[#This Row],[COSTO OCT]]-1),0)</f>
        <v>0</v>
      </c>
      <c r="T608" s="55" t="s">
        <v>48</v>
      </c>
      <c r="U608" s="55" t="s">
        <v>48</v>
      </c>
      <c r="V608" s="54">
        <f>+VLOOKUP(MaestraLP3[[#This Row],[-]],'[1]BD MES'!$A:$N,14,0)</f>
        <v>70681.679999999993</v>
      </c>
      <c r="W608" s="54">
        <v>70681.7</v>
      </c>
      <c r="X608" s="56">
        <f>+(MaestraLP3[[#This Row],[COSTO ]]-MaestraLP3[[#This Row],[COSTO OCT AL 27-10]])/MaestraLP3[[#This Row],[COSTO OCT AL 27-10]]</f>
        <v>2.8295875259437156E-7</v>
      </c>
      <c r="Y608" s="57" t="str">
        <f>++IF(Q608="HASTA AGOTAR STOCK","HASTA AGOTAR STOCK",IF(MaestraLP3[[#This Row],[PRECIO OCT]]=0,"NO PARA LP",IF(MaestraLP3[[#This Row],[PRECIO OCT]]=0,"INCORPORACIÓN",IF(AA608=0,"MANTIENE",IF(AA608&lt;0,"BAJA",IF(AA608&gt;0,"ALZA",""))))))</f>
        <v>MANTIENE</v>
      </c>
      <c r="Z608" s="54">
        <v>91000</v>
      </c>
      <c r="AA608" s="40">
        <f>IF(Z608=0,"INDICAR PRECIO VTA",Z608-MaestraLP3[[#This Row],[PRECIO OCT]])</f>
        <v>0</v>
      </c>
      <c r="AB608" s="56">
        <f t="shared" si="9"/>
        <v>0.22327802197802202</v>
      </c>
      <c r="AC608" s="58">
        <f>IFERROR(MaestraLP3[[#This Row],[PRECIO]]*MaestraLP3[[#This Row],[%MG UMV]],0)</f>
        <v>20318.300000000003</v>
      </c>
      <c r="AD608" s="59">
        <v>10</v>
      </c>
      <c r="AE608" s="54">
        <f>IFERROR(MaestraLP3[[#This Row],[MARGEN UNITARIO]]/MaestraLP3[[#This Row],[Peso Neto UMV (KG)]],0)</f>
        <v>2031.8300000000004</v>
      </c>
      <c r="AF608" s="38" t="s">
        <v>50</v>
      </c>
      <c r="AG608" s="38">
        <v>1</v>
      </c>
      <c r="AH608" s="56">
        <v>0.03</v>
      </c>
      <c r="AI608" s="56">
        <v>0.05</v>
      </c>
      <c r="AJ608" s="38"/>
      <c r="AK608" s="38" t="s">
        <v>50</v>
      </c>
    </row>
    <row r="609" spans="1:37" x14ac:dyDescent="0.35">
      <c r="A609" s="38" t="s">
        <v>525</v>
      </c>
      <c r="B609" s="38">
        <v>104524420</v>
      </c>
      <c r="C609" s="38" t="str">
        <f>+MaestraLP3[[#This Row],[CÓDIGO]]&amp;MaestraLP3[[#Headers],[-]]&amp;MaestraLP3[[#This Row],[UMV]]</f>
        <v>104524420-C12</v>
      </c>
      <c r="D609" s="45" t="str">
        <f>+MaestraLP3[[#This Row],[CÓDIGO]]&amp;MaestraLP3[[#Headers],[FS00]]</f>
        <v>104524420FS00</v>
      </c>
      <c r="E609" s="38" t="s">
        <v>95</v>
      </c>
      <c r="F609" s="38" t="s">
        <v>96</v>
      </c>
      <c r="G609" s="38" t="s">
        <v>249</v>
      </c>
      <c r="H609" s="38" t="s">
        <v>250</v>
      </c>
      <c r="I609" s="38" t="s">
        <v>843</v>
      </c>
      <c r="J609" s="44" t="s">
        <v>43</v>
      </c>
      <c r="K609" s="45" t="s">
        <v>44</v>
      </c>
      <c r="L609" s="38"/>
      <c r="M609" s="38" t="str">
        <f>VLOOKUP(MaestraLP3[[#This Row],[UMV]],VALIDACIONES!J:L,3,0)</f>
        <v>Caja 12 Unidades</v>
      </c>
      <c r="N609" s="38" t="s">
        <v>45</v>
      </c>
      <c r="O609" s="38" t="s">
        <v>46</v>
      </c>
      <c r="P609" s="54">
        <v>45305.399999999994</v>
      </c>
      <c r="Q609" s="38" t="s">
        <v>62</v>
      </c>
      <c r="R609" s="54">
        <v>70000</v>
      </c>
      <c r="S609" s="56">
        <f>IFERROR((MaestraLP3[[#This Row],[COSTO ]]/MaestraLP3[[#This Row],[COSTO OCT]]-1),0)</f>
        <v>0</v>
      </c>
      <c r="T609" s="55" t="s">
        <v>48</v>
      </c>
      <c r="U609" s="55" t="s">
        <v>48</v>
      </c>
      <c r="V609" s="54">
        <f>+VLOOKUP(MaestraLP3[[#This Row],[-]],'[1]BD MES'!$A:$N,14,0)</f>
        <v>45305.399999999994</v>
      </c>
      <c r="W609" s="54">
        <v>45305.399999999994</v>
      </c>
      <c r="X609" s="56">
        <f>+(MaestraLP3[[#This Row],[COSTO ]]-MaestraLP3[[#This Row],[COSTO OCT AL 27-10]])/MaestraLP3[[#This Row],[COSTO OCT AL 27-10]]</f>
        <v>0</v>
      </c>
      <c r="Y609" s="57" t="str">
        <f>++IF(Q609="HASTA AGOTAR STOCK","HASTA AGOTAR STOCK",IF(MaestraLP3[[#This Row],[PRECIO OCT]]=0,"NO PARA LP",IF(MaestraLP3[[#This Row],[PRECIO OCT]]=0,"INCORPORACIÓN",IF(AA609=0,"MANTIENE",IF(AA609&lt;0,"BAJA",IF(AA609&gt;0,"ALZA",""))))))</f>
        <v>MANTIENE</v>
      </c>
      <c r="Z609" s="54">
        <v>70000</v>
      </c>
      <c r="AA609" s="40">
        <f>IF(Z609=0,"INDICAR PRECIO VTA",Z609-MaestraLP3[[#This Row],[PRECIO OCT]])</f>
        <v>0</v>
      </c>
      <c r="AB609" s="56">
        <f t="shared" si="9"/>
        <v>0.35278000000000009</v>
      </c>
      <c r="AC609" s="58">
        <f>IFERROR(MaestraLP3[[#This Row],[PRECIO]]*MaestraLP3[[#This Row],[%MG UMV]],0)</f>
        <v>24694.600000000006</v>
      </c>
      <c r="AD609" s="59">
        <v>6</v>
      </c>
      <c r="AE609" s="54">
        <f>IFERROR(MaestraLP3[[#This Row],[MARGEN UNITARIO]]/MaestraLP3[[#This Row],[Peso Neto UMV (KG)]],0)</f>
        <v>4115.7666666666673</v>
      </c>
      <c r="AF609" s="38" t="s">
        <v>50</v>
      </c>
      <c r="AG609" s="38">
        <v>1</v>
      </c>
      <c r="AH609" s="56">
        <v>7.0000000000000007E-2</v>
      </c>
      <c r="AI609" s="56">
        <v>0.1</v>
      </c>
      <c r="AJ609" s="38"/>
      <c r="AK609" s="38" t="s">
        <v>50</v>
      </c>
    </row>
    <row r="610" spans="1:37" x14ac:dyDescent="0.35">
      <c r="A610" s="38" t="s">
        <v>525</v>
      </c>
      <c r="B610" s="38">
        <v>104521640</v>
      </c>
      <c r="C610" s="38" t="str">
        <f>+MaestraLP3[[#This Row],[CÓDIGO]]&amp;MaestraLP3[[#Headers],[-]]&amp;MaestraLP3[[#This Row],[UMV]]</f>
        <v>104521640-UN</v>
      </c>
      <c r="D610" s="45" t="str">
        <f>+MaestraLP3[[#This Row],[CÓDIGO]]&amp;MaestraLP3[[#Headers],[FS00]]</f>
        <v>104521640FS00</v>
      </c>
      <c r="E610" s="38" t="s">
        <v>95</v>
      </c>
      <c r="F610" s="38" t="s">
        <v>96</v>
      </c>
      <c r="G610" s="38" t="s">
        <v>249</v>
      </c>
      <c r="H610" s="38" t="s">
        <v>250</v>
      </c>
      <c r="I610" s="38" t="s">
        <v>844</v>
      </c>
      <c r="J610" s="44" t="s">
        <v>44</v>
      </c>
      <c r="K610" s="45" t="s">
        <v>44</v>
      </c>
      <c r="L610" s="38"/>
      <c r="M610" s="38" t="str">
        <f>VLOOKUP(MaestraLP3[[#This Row],[UMV]],VALIDACIONES!J:L,3,0)</f>
        <v>Unidad</v>
      </c>
      <c r="N610" s="38" t="s">
        <v>45</v>
      </c>
      <c r="O610" s="38" t="s">
        <v>46</v>
      </c>
      <c r="P610" s="54">
        <v>20333.3</v>
      </c>
      <c r="Q610" s="38" t="s">
        <v>47</v>
      </c>
      <c r="R610" s="54">
        <v>40000</v>
      </c>
      <c r="S610" s="56">
        <f>IFERROR((MaestraLP3[[#This Row],[COSTO ]]/MaestraLP3[[#This Row],[COSTO OCT]]-1),0)</f>
        <v>0</v>
      </c>
      <c r="T610" s="55" t="s">
        <v>48</v>
      </c>
      <c r="U610" s="55" t="s">
        <v>48</v>
      </c>
      <c r="V610" s="54">
        <f>+VLOOKUP(MaestraLP3[[#This Row],[-]],'[1]BD MES'!$A:$N,14,0)</f>
        <v>20331.509999999998</v>
      </c>
      <c r="W610" s="54">
        <v>20333.3</v>
      </c>
      <c r="X610" s="56">
        <f>+(MaestraLP3[[#This Row],[COSTO ]]-MaestraLP3[[#This Row],[COSTO OCT AL 27-10]])/MaestraLP3[[#This Row],[COSTO OCT AL 27-10]]</f>
        <v>8.8040681680842854E-5</v>
      </c>
      <c r="Y610" s="57" t="str">
        <f>++IF(Q610="HASTA AGOTAR STOCK","HASTA AGOTAR STOCK",IF(MaestraLP3[[#This Row],[PRECIO OCT]]=0,"NO PARA LP",IF(MaestraLP3[[#This Row],[PRECIO OCT]]=0,"INCORPORACIÓN",IF(AA610=0,"MANTIENE",IF(AA610&lt;0,"BAJA",IF(AA610&gt;0,"ALZA",""))))))</f>
        <v>MANTIENE</v>
      </c>
      <c r="Z610" s="54">
        <v>40000</v>
      </c>
      <c r="AA610" s="40">
        <f>IF(Z610=0,"INDICAR PRECIO VTA",Z610-MaestraLP3[[#This Row],[PRECIO OCT]])</f>
        <v>0</v>
      </c>
      <c r="AB610" s="56">
        <f t="shared" si="9"/>
        <v>0.49166750000000004</v>
      </c>
      <c r="AC610" s="58">
        <f>IFERROR(MaestraLP3[[#This Row],[PRECIO]]*MaestraLP3[[#This Row],[%MG UMV]],0)</f>
        <v>19666.7</v>
      </c>
      <c r="AD610" s="59">
        <v>5</v>
      </c>
      <c r="AE610" s="54">
        <f>IFERROR(MaestraLP3[[#This Row],[MARGEN UNITARIO]]/MaestraLP3[[#This Row],[Peso Neto UMV (KG)]],0)</f>
        <v>3933.34</v>
      </c>
      <c r="AF610" s="38" t="s">
        <v>50</v>
      </c>
      <c r="AG610" s="38">
        <v>1</v>
      </c>
      <c r="AH610" s="56">
        <v>0.2</v>
      </c>
      <c r="AI610" s="56">
        <v>0.25</v>
      </c>
      <c r="AJ610" s="38"/>
      <c r="AK610" s="38" t="s">
        <v>50</v>
      </c>
    </row>
    <row r="611" spans="1:37" x14ac:dyDescent="0.35">
      <c r="A611" s="38" t="s">
        <v>525</v>
      </c>
      <c r="B611" s="38">
        <v>104537630</v>
      </c>
      <c r="C611" s="38" t="str">
        <f>+MaestraLP3[[#This Row],[CÓDIGO]]&amp;MaestraLP3[[#Headers],[-]]&amp;MaestraLP3[[#This Row],[UMV]]</f>
        <v>104537630-C20</v>
      </c>
      <c r="D611" s="45" t="str">
        <f>+MaestraLP3[[#This Row],[CÓDIGO]]&amp;MaestraLP3[[#Headers],[FS00]]</f>
        <v>104537630FS00</v>
      </c>
      <c r="E611" s="38" t="s">
        <v>95</v>
      </c>
      <c r="F611" s="38" t="s">
        <v>96</v>
      </c>
      <c r="G611" s="38" t="s">
        <v>249</v>
      </c>
      <c r="H611" s="38" t="s">
        <v>250</v>
      </c>
      <c r="I611" s="38" t="s">
        <v>845</v>
      </c>
      <c r="J611" s="44" t="s">
        <v>86</v>
      </c>
      <c r="K611" s="45" t="s">
        <v>44</v>
      </c>
      <c r="L611" s="38"/>
      <c r="M611" s="38" t="str">
        <f>VLOOKUP(MaestraLP3[[#This Row],[UMV]],VALIDACIONES!J:L,3,0)</f>
        <v>Caja 20 Unidades</v>
      </c>
      <c r="N611" s="38" t="s">
        <v>45</v>
      </c>
      <c r="O611" s="38" t="s">
        <v>46</v>
      </c>
      <c r="P611" s="54">
        <v>55180</v>
      </c>
      <c r="Q611" s="38" t="s">
        <v>47</v>
      </c>
      <c r="R611" s="54">
        <v>83866</v>
      </c>
      <c r="S611" s="56">
        <f>IFERROR((MaestraLP3[[#This Row],[COSTO ]]/MaestraLP3[[#This Row],[COSTO OCT]]-1),0)</f>
        <v>0</v>
      </c>
      <c r="T611" s="55" t="s">
        <v>48</v>
      </c>
      <c r="U611" s="55" t="s">
        <v>48</v>
      </c>
      <c r="V611" s="54">
        <f>+VLOOKUP(MaestraLP3[[#This Row],[-]],'[1]BD MES'!$A:$N,14,0)</f>
        <v>55180</v>
      </c>
      <c r="W611" s="54">
        <v>55180</v>
      </c>
      <c r="X611" s="56">
        <f>+(MaestraLP3[[#This Row],[COSTO ]]-MaestraLP3[[#This Row],[COSTO OCT AL 27-10]])/MaestraLP3[[#This Row],[COSTO OCT AL 27-10]]</f>
        <v>0</v>
      </c>
      <c r="Y611" s="57" t="str">
        <f>++IF(Q611="HASTA AGOTAR STOCK","HASTA AGOTAR STOCK",IF(MaestraLP3[[#This Row],[PRECIO OCT]]=0,"NO PARA LP",IF(MaestraLP3[[#This Row],[PRECIO OCT]]=0,"INCORPORACIÓN",IF(AA611=0,"MANTIENE",IF(AA611&lt;0,"BAJA",IF(AA611&gt;0,"ALZA",""))))))</f>
        <v>MANTIENE</v>
      </c>
      <c r="Z611" s="54">
        <v>83866</v>
      </c>
      <c r="AA611" s="40">
        <f>IF(Z611=0,"INDICAR PRECIO VTA",Z611-MaestraLP3[[#This Row],[PRECIO OCT]])</f>
        <v>0</v>
      </c>
      <c r="AB611" s="56">
        <f t="shared" si="9"/>
        <v>0.34204564424200512</v>
      </c>
      <c r="AC611" s="58">
        <f>IFERROR(MaestraLP3[[#This Row],[PRECIO]]*MaestraLP3[[#This Row],[%MG UMV]],0)</f>
        <v>28686</v>
      </c>
      <c r="AD611" s="59">
        <v>10</v>
      </c>
      <c r="AE611" s="54">
        <f>IFERROR(MaestraLP3[[#This Row],[MARGEN UNITARIO]]/MaestraLP3[[#This Row],[Peso Neto UMV (KG)]],0)</f>
        <v>2868.6</v>
      </c>
      <c r="AF611" s="38" t="s">
        <v>50</v>
      </c>
      <c r="AG611" s="38">
        <v>1</v>
      </c>
      <c r="AH611" s="56">
        <v>0.1</v>
      </c>
      <c r="AI611" s="56">
        <v>9.9999999999999992E-2</v>
      </c>
      <c r="AJ611" s="38"/>
      <c r="AK611" s="38" t="s">
        <v>50</v>
      </c>
    </row>
    <row r="612" spans="1:37" x14ac:dyDescent="0.35">
      <c r="A612" s="38" t="s">
        <v>525</v>
      </c>
      <c r="B612" s="38">
        <v>104514840</v>
      </c>
      <c r="C612" s="38" t="str">
        <f>+MaestraLP3[[#This Row],[CÓDIGO]]&amp;MaestraLP3[[#Headers],[-]]&amp;MaestraLP3[[#This Row],[UMV]]</f>
        <v>104514840-CJ</v>
      </c>
      <c r="D612" s="45" t="str">
        <f>+MaestraLP3[[#This Row],[CÓDIGO]]&amp;MaestraLP3[[#Headers],[FS00]]</f>
        <v>104514840FS00</v>
      </c>
      <c r="E612" s="38" t="s">
        <v>95</v>
      </c>
      <c r="F612" s="38" t="s">
        <v>96</v>
      </c>
      <c r="G612" s="38" t="s">
        <v>249</v>
      </c>
      <c r="H612" s="38" t="s">
        <v>250</v>
      </c>
      <c r="I612" s="38" t="s">
        <v>846</v>
      </c>
      <c r="J612" s="44" t="s">
        <v>77</v>
      </c>
      <c r="K612" s="45" t="s">
        <v>44</v>
      </c>
      <c r="L612" s="38"/>
      <c r="M612" s="38" t="str">
        <f>VLOOKUP(MaestraLP3[[#This Row],[UMV]],VALIDACIONES!J:L,3,0)</f>
        <v>Caja</v>
      </c>
      <c r="N612" s="38" t="s">
        <v>45</v>
      </c>
      <c r="O612" s="38" t="s">
        <v>72</v>
      </c>
      <c r="P612" s="54">
        <v>61391.94</v>
      </c>
      <c r="Q612" s="38" t="s">
        <v>62</v>
      </c>
      <c r="R612" s="54">
        <v>88000</v>
      </c>
      <c r="S612" s="56">
        <f>IFERROR((MaestraLP3[[#This Row],[COSTO ]]/MaestraLP3[[#This Row],[COSTO OCT]]-1),0)</f>
        <v>0</v>
      </c>
      <c r="T612" s="55" t="s">
        <v>48</v>
      </c>
      <c r="U612" s="55" t="s">
        <v>48</v>
      </c>
      <c r="V612" s="54">
        <f>+VLOOKUP(MaestraLP3[[#This Row],[-]],'[1]BD MES'!$A:$N,14,0)</f>
        <v>61391.92</v>
      </c>
      <c r="W612" s="54">
        <v>61391.94</v>
      </c>
      <c r="X612" s="56">
        <f>+(MaestraLP3[[#This Row],[COSTO ]]-MaestraLP3[[#This Row],[COSTO OCT AL 27-10]])/MaestraLP3[[#This Row],[COSTO OCT AL 27-10]]</f>
        <v>3.2577576990709097E-7</v>
      </c>
      <c r="Y612" s="57" t="str">
        <f>++IF(Q612="HASTA AGOTAR STOCK","HASTA AGOTAR STOCK",IF(MaestraLP3[[#This Row],[PRECIO OCT]]=0,"NO PARA LP",IF(MaestraLP3[[#This Row],[PRECIO OCT]]=0,"INCORPORACIÓN",IF(AA612=0,"MANTIENE",IF(AA612&lt;0,"BAJA",IF(AA612&gt;0,"ALZA",""))))))</f>
        <v>MANTIENE</v>
      </c>
      <c r="Z612" s="54">
        <v>88000</v>
      </c>
      <c r="AA612" s="40">
        <f>IF(Z612=0,"INDICAR PRECIO VTA",Z612-MaestraLP3[[#This Row],[PRECIO OCT]])</f>
        <v>0</v>
      </c>
      <c r="AB612" s="56">
        <f t="shared" si="9"/>
        <v>0.30236431818181814</v>
      </c>
      <c r="AC612" s="58">
        <f>IFERROR(MaestraLP3[[#This Row],[PRECIO]]*MaestraLP3[[#This Row],[%MG UMV]],0)</f>
        <v>26608.059999999998</v>
      </c>
      <c r="AD612" s="59">
        <v>10</v>
      </c>
      <c r="AE612" s="54">
        <f>IFERROR(MaestraLP3[[#This Row],[MARGEN UNITARIO]]/MaestraLP3[[#This Row],[Peso Neto UMV (KG)]],0)</f>
        <v>2660.8059999999996</v>
      </c>
      <c r="AF612" s="38" t="s">
        <v>50</v>
      </c>
      <c r="AG612" s="38">
        <v>1</v>
      </c>
      <c r="AH612" s="56">
        <v>0.03</v>
      </c>
      <c r="AI612" s="56">
        <v>4.9999999999999996E-2</v>
      </c>
      <c r="AJ612" s="38" t="s">
        <v>50</v>
      </c>
      <c r="AK612" s="38" t="s">
        <v>50</v>
      </c>
    </row>
    <row r="613" spans="1:37" x14ac:dyDescent="0.35">
      <c r="A613" s="38" t="s">
        <v>525</v>
      </c>
      <c r="B613" s="38">
        <v>150000273</v>
      </c>
      <c r="C613" s="38" t="str">
        <f>+MaestraLP3[[#This Row],[CÓDIGO]]&amp;MaestraLP3[[#Headers],[-]]&amp;MaestraLP3[[#This Row],[UMV]]</f>
        <v>150000273-C02</v>
      </c>
      <c r="D613" s="45" t="str">
        <f>+MaestraLP3[[#This Row],[CÓDIGO]]&amp;MaestraLP3[[#Headers],[FS00]]</f>
        <v>150000273FS00</v>
      </c>
      <c r="E613" s="38" t="s">
        <v>95</v>
      </c>
      <c r="F613" s="38" t="s">
        <v>96</v>
      </c>
      <c r="G613" s="38" t="s">
        <v>249</v>
      </c>
      <c r="H613" s="38" t="s">
        <v>847</v>
      </c>
      <c r="I613" s="38" t="s">
        <v>848</v>
      </c>
      <c r="J613" s="44" t="s">
        <v>176</v>
      </c>
      <c r="K613" s="45" t="s">
        <v>44</v>
      </c>
      <c r="L613" s="38"/>
      <c r="M613" s="38" t="str">
        <f>VLOOKUP(MaestraLP3[[#This Row],[UMV]],VALIDACIONES!J:L,3,0)</f>
        <v>Caja 2 Unidades</v>
      </c>
      <c r="N613" s="38" t="s">
        <v>45</v>
      </c>
      <c r="O613" s="38" t="s">
        <v>46</v>
      </c>
      <c r="P613" s="54">
        <v>57532.02</v>
      </c>
      <c r="Q613" s="38" t="s">
        <v>62</v>
      </c>
      <c r="R613" s="54">
        <v>78000</v>
      </c>
      <c r="S613" s="56">
        <f>IFERROR((MaestraLP3[[#This Row],[COSTO ]]/MaestraLP3[[#This Row],[COSTO OCT]]-1),0)</f>
        <v>0</v>
      </c>
      <c r="T613" s="55" t="s">
        <v>48</v>
      </c>
      <c r="U613" s="55" t="s">
        <v>48</v>
      </c>
      <c r="V613" s="54">
        <f>+VLOOKUP(MaestraLP3[[#This Row],[-]],'[1]BD MES'!$A:$N,14,0)</f>
        <v>57755.5</v>
      </c>
      <c r="W613" s="54">
        <v>57532.02</v>
      </c>
      <c r="X613" s="56">
        <f>+(MaestraLP3[[#This Row],[COSTO ]]-MaestraLP3[[#This Row],[COSTO OCT AL 27-10]])/MaestraLP3[[#This Row],[COSTO OCT AL 27-10]]</f>
        <v>-3.8694150340660752E-3</v>
      </c>
      <c r="Y613" s="57" t="str">
        <f>++IF(Q613="HASTA AGOTAR STOCK","HASTA AGOTAR STOCK",IF(MaestraLP3[[#This Row],[PRECIO OCT]]=0,"NO PARA LP",IF(MaestraLP3[[#This Row],[PRECIO OCT]]=0,"INCORPORACIÓN",IF(AA613=0,"MANTIENE",IF(AA613&lt;0,"BAJA",IF(AA613&gt;0,"ALZA",""))))))</f>
        <v>MANTIENE</v>
      </c>
      <c r="Z613" s="54">
        <v>78000</v>
      </c>
      <c r="AA613" s="40">
        <f>IF(Z613=0,"INDICAR PRECIO VTA",Z613-MaestraLP3[[#This Row],[PRECIO OCT]])</f>
        <v>0</v>
      </c>
      <c r="AB613" s="56">
        <f t="shared" si="9"/>
        <v>0.26241000000000003</v>
      </c>
      <c r="AC613" s="58">
        <f>IFERROR(MaestraLP3[[#This Row],[PRECIO]]*MaestraLP3[[#This Row],[%MG UMV]],0)</f>
        <v>20467.980000000003</v>
      </c>
      <c r="AD613" s="59">
        <v>18.32</v>
      </c>
      <c r="AE613" s="54">
        <f>IFERROR(MaestraLP3[[#This Row],[MARGEN UNITARIO]]/MaestraLP3[[#This Row],[Peso Neto UMV (KG)]],0)</f>
        <v>1117.2478165938867</v>
      </c>
      <c r="AF613" s="38" t="s">
        <v>50</v>
      </c>
      <c r="AG613" s="38">
        <v>1</v>
      </c>
      <c r="AH613" s="56">
        <v>0.05</v>
      </c>
      <c r="AI613" s="56">
        <v>7.0000000000000007E-2</v>
      </c>
      <c r="AJ613" s="38" t="s">
        <v>50</v>
      </c>
      <c r="AK613" s="38" t="s">
        <v>50</v>
      </c>
    </row>
    <row r="614" spans="1:37" x14ac:dyDescent="0.35">
      <c r="A614" s="38" t="s">
        <v>525</v>
      </c>
      <c r="B614" s="38">
        <v>104534130</v>
      </c>
      <c r="C614" s="38" t="str">
        <f>+MaestraLP3[[#This Row],[CÓDIGO]]&amp;MaestraLP3[[#Headers],[-]]&amp;MaestraLP3[[#This Row],[UMV]]</f>
        <v>104534130-C12</v>
      </c>
      <c r="D614" s="45" t="str">
        <f>+MaestraLP3[[#This Row],[CÓDIGO]]&amp;MaestraLP3[[#Headers],[FS00]]</f>
        <v>104534130FS00</v>
      </c>
      <c r="E614" s="38" t="s">
        <v>95</v>
      </c>
      <c r="F614" s="38" t="s">
        <v>96</v>
      </c>
      <c r="G614" s="38" t="s">
        <v>249</v>
      </c>
      <c r="H614" s="38" t="s">
        <v>847</v>
      </c>
      <c r="I614" s="38" t="s">
        <v>849</v>
      </c>
      <c r="J614" s="44" t="s">
        <v>43</v>
      </c>
      <c r="K614" s="45" t="s">
        <v>44</v>
      </c>
      <c r="L614" s="38"/>
      <c r="M614" s="38" t="str">
        <f>VLOOKUP(MaestraLP3[[#This Row],[UMV]],VALIDACIONES!J:L,3,0)</f>
        <v>Caja 12 Unidades</v>
      </c>
      <c r="N614" s="38" t="s">
        <v>45</v>
      </c>
      <c r="O614" s="38" t="s">
        <v>46</v>
      </c>
      <c r="P614" s="54">
        <v>39444</v>
      </c>
      <c r="Q614" s="38" t="s">
        <v>47</v>
      </c>
      <c r="R614" s="54">
        <v>46900</v>
      </c>
      <c r="S614" s="56">
        <f>IFERROR((MaestraLP3[[#This Row],[COSTO ]]/MaestraLP3[[#This Row],[COSTO OCT]]-1),0)</f>
        <v>0</v>
      </c>
      <c r="T614" s="55" t="s">
        <v>48</v>
      </c>
      <c r="U614" s="55" t="s">
        <v>48</v>
      </c>
      <c r="V614" s="54">
        <f>+VLOOKUP(MaestraLP3[[#This Row],[-]],'[1]BD MES'!$A:$N,14,0)</f>
        <v>39804</v>
      </c>
      <c r="W614" s="54">
        <v>39444</v>
      </c>
      <c r="X614" s="56">
        <f>+(MaestraLP3[[#This Row],[COSTO ]]-MaestraLP3[[#This Row],[COSTO OCT AL 27-10]])/MaestraLP3[[#This Row],[COSTO OCT AL 27-10]]</f>
        <v>-9.0443171540548692E-3</v>
      </c>
      <c r="Y614" s="57" t="str">
        <f>++IF(Q614="HASTA AGOTAR STOCK","HASTA AGOTAR STOCK",IF(MaestraLP3[[#This Row],[PRECIO OCT]]=0,"NO PARA LP",IF(MaestraLP3[[#This Row],[PRECIO OCT]]=0,"INCORPORACIÓN",IF(AA614=0,"MANTIENE",IF(AA614&lt;0,"BAJA",IF(AA614&gt;0,"ALZA",""))))))</f>
        <v>MANTIENE</v>
      </c>
      <c r="Z614" s="54">
        <v>46900</v>
      </c>
      <c r="AA614" s="40">
        <f>IF(Z614=0,"INDICAR PRECIO VTA",Z614-MaestraLP3[[#This Row],[PRECIO OCT]])</f>
        <v>0</v>
      </c>
      <c r="AB614" s="56">
        <f t="shared" si="9"/>
        <v>0.15897654584221749</v>
      </c>
      <c r="AC614" s="58">
        <f>IFERROR(MaestraLP3[[#This Row],[PRECIO]]*MaestraLP3[[#This Row],[%MG UMV]],0)</f>
        <v>7456</v>
      </c>
      <c r="AD614" s="59">
        <v>6</v>
      </c>
      <c r="AE614" s="54">
        <f>IFERROR(MaestraLP3[[#This Row],[MARGEN UNITARIO]]/MaestraLP3[[#This Row],[Peso Neto UMV (KG)]],0)</f>
        <v>1242.6666666666667</v>
      </c>
      <c r="AF614" s="38" t="s">
        <v>50</v>
      </c>
      <c r="AG614" s="38">
        <v>1</v>
      </c>
      <c r="AH614" s="56">
        <v>4.9999999999999996E-2</v>
      </c>
      <c r="AI614" s="56">
        <v>6.9999999999999993E-2</v>
      </c>
      <c r="AJ614" s="38"/>
      <c r="AK614" s="38" t="s">
        <v>50</v>
      </c>
    </row>
    <row r="615" spans="1:37" x14ac:dyDescent="0.35">
      <c r="A615" s="38" t="s">
        <v>525</v>
      </c>
      <c r="B615" s="38">
        <v>104511950</v>
      </c>
      <c r="C615" s="38" t="str">
        <f>+MaestraLP3[[#This Row],[CÓDIGO]]&amp;MaestraLP3[[#Headers],[-]]&amp;MaestraLP3[[#This Row],[UMV]]</f>
        <v>104511950-C06</v>
      </c>
      <c r="D615" s="45" t="str">
        <f>+MaestraLP3[[#This Row],[CÓDIGO]]&amp;MaestraLP3[[#Headers],[FS00]]</f>
        <v>104511950FS00</v>
      </c>
      <c r="E615" s="38" t="s">
        <v>95</v>
      </c>
      <c r="F615" s="38" t="s">
        <v>96</v>
      </c>
      <c r="G615" s="38" t="s">
        <v>249</v>
      </c>
      <c r="H615" s="38" t="s">
        <v>847</v>
      </c>
      <c r="I615" s="38" t="s">
        <v>850</v>
      </c>
      <c r="J615" s="44" t="s">
        <v>53</v>
      </c>
      <c r="K615" s="45" t="s">
        <v>44</v>
      </c>
      <c r="L615" s="45" t="s">
        <v>44</v>
      </c>
      <c r="M615" s="38" t="str">
        <f>VLOOKUP(MaestraLP3[[#This Row],[UMV]],VALIDACIONES!J:L,3,0)</f>
        <v>Caja 6 Unidades</v>
      </c>
      <c r="N615" s="38" t="s">
        <v>45</v>
      </c>
      <c r="O615" s="38" t="s">
        <v>72</v>
      </c>
      <c r="P615" s="54">
        <v>14938.399999999998</v>
      </c>
      <c r="Q615" s="38" t="s">
        <v>47</v>
      </c>
      <c r="R615" s="54">
        <v>30244</v>
      </c>
      <c r="S615" s="56">
        <f>IFERROR((MaestraLP3[[#This Row],[COSTO ]]/MaestraLP3[[#This Row],[COSTO OCT]]-1),0)</f>
        <v>0</v>
      </c>
      <c r="T615" s="55" t="s">
        <v>48</v>
      </c>
      <c r="U615" s="55" t="s">
        <v>48</v>
      </c>
      <c r="V615" s="54">
        <f>+VLOOKUP(MaestraLP3[[#This Row],[-]],'[1]BD MES'!$A:$N,14,0)</f>
        <v>14938.41</v>
      </c>
      <c r="W615" s="54">
        <v>14938.399999999998</v>
      </c>
      <c r="X615" s="56">
        <f>+(MaestraLP3[[#This Row],[COSTO ]]-MaestraLP3[[#This Row],[COSTO OCT AL 27-10]])/MaestraLP3[[#This Row],[COSTO OCT AL 27-10]]</f>
        <v>-6.6941528596666372E-7</v>
      </c>
      <c r="Y615" s="57" t="str">
        <f>++IF(Q615="HASTA AGOTAR STOCK","HASTA AGOTAR STOCK",IF(MaestraLP3[[#This Row],[PRECIO OCT]]=0,"NO PARA LP",IF(MaestraLP3[[#This Row],[PRECIO OCT]]=0,"INCORPORACIÓN",IF(AA615=0,"MANTIENE",IF(AA615&lt;0,"BAJA",IF(AA615&gt;0,"ALZA",""))))))</f>
        <v>MANTIENE</v>
      </c>
      <c r="Z615" s="54">
        <v>30244</v>
      </c>
      <c r="AA615" s="40">
        <f>IF(Z615=0,"INDICAR PRECIO VTA",Z615-MaestraLP3[[#This Row],[PRECIO OCT]])</f>
        <v>0</v>
      </c>
      <c r="AB615" s="56">
        <f t="shared" si="9"/>
        <v>0.50607062557862725</v>
      </c>
      <c r="AC615" s="58">
        <f>IFERROR(MaestraLP3[[#This Row],[PRECIO]]*MaestraLP3[[#This Row],[%MG UMV]],0)</f>
        <v>15305.600000000002</v>
      </c>
      <c r="AD615" s="59">
        <v>2.8860000000000001</v>
      </c>
      <c r="AE615" s="54">
        <f>IFERROR(MaestraLP3[[#This Row],[MARGEN UNITARIO]]/MaestraLP3[[#This Row],[Peso Neto UMV (KG)]],0)</f>
        <v>5303.395703395704</v>
      </c>
      <c r="AF615" s="38" t="s">
        <v>49</v>
      </c>
      <c r="AG615" s="38" t="s">
        <v>184</v>
      </c>
      <c r="AH615" s="56">
        <v>9.9999999999999992E-2</v>
      </c>
      <c r="AI615" s="56">
        <v>0.15</v>
      </c>
      <c r="AJ615" s="38" t="s">
        <v>50</v>
      </c>
      <c r="AK615" s="38" t="s">
        <v>50</v>
      </c>
    </row>
    <row r="616" spans="1:37" x14ac:dyDescent="0.35">
      <c r="A616" s="38" t="s">
        <v>525</v>
      </c>
      <c r="B616" s="38">
        <v>104500940</v>
      </c>
      <c r="C616" s="38" t="str">
        <f>+MaestraLP3[[#This Row],[CÓDIGO]]&amp;MaestraLP3[[#Headers],[-]]&amp;MaestraLP3[[#This Row],[UMV]]</f>
        <v>104500940-C06</v>
      </c>
      <c r="D616" s="45" t="str">
        <f>+MaestraLP3[[#This Row],[CÓDIGO]]&amp;MaestraLP3[[#Headers],[FS00]]</f>
        <v>104500940FS00</v>
      </c>
      <c r="E616" s="38" t="s">
        <v>95</v>
      </c>
      <c r="F616" s="38" t="s">
        <v>96</v>
      </c>
      <c r="G616" s="38" t="s">
        <v>249</v>
      </c>
      <c r="H616" s="38" t="s">
        <v>254</v>
      </c>
      <c r="I616" s="38" t="s">
        <v>851</v>
      </c>
      <c r="J616" s="44" t="s">
        <v>53</v>
      </c>
      <c r="K616" s="45" t="s">
        <v>44</v>
      </c>
      <c r="L616" s="38"/>
      <c r="M616" s="38" t="str">
        <f>VLOOKUP(MaestraLP3[[#This Row],[UMV]],VALIDACIONES!J:L,3,0)</f>
        <v>Caja 6 Unidades</v>
      </c>
      <c r="N616" s="38" t="s">
        <v>45</v>
      </c>
      <c r="O616" s="38" t="s">
        <v>46</v>
      </c>
      <c r="P616" s="54">
        <v>32030.22</v>
      </c>
      <c r="Q616" s="38" t="s">
        <v>62</v>
      </c>
      <c r="R616" s="54">
        <v>55000</v>
      </c>
      <c r="S616" s="56">
        <f>IFERROR((MaestraLP3[[#This Row],[COSTO ]]/MaestraLP3[[#This Row],[COSTO OCT]]-1),0)</f>
        <v>0</v>
      </c>
      <c r="T616" s="55" t="s">
        <v>48</v>
      </c>
      <c r="U616" s="55" t="s">
        <v>48</v>
      </c>
      <c r="V616" s="54">
        <f>+VLOOKUP(MaestraLP3[[#This Row],[-]],'[1]BD MES'!$A:$N,14,0)</f>
        <v>31520.58</v>
      </c>
      <c r="W616" s="54">
        <v>32030.22</v>
      </c>
      <c r="X616" s="56">
        <f>+(MaestraLP3[[#This Row],[COSTO ]]-MaestraLP3[[#This Row],[COSTO OCT AL 27-10]])/MaestraLP3[[#This Row],[COSTO OCT AL 27-10]]</f>
        <v>1.6168484209364148E-2</v>
      </c>
      <c r="Y616" s="57" t="str">
        <f>++IF(Q616="HASTA AGOTAR STOCK","HASTA AGOTAR STOCK",IF(MaestraLP3[[#This Row],[PRECIO OCT]]=0,"NO PARA LP",IF(MaestraLP3[[#This Row],[PRECIO OCT]]=0,"INCORPORACIÓN",IF(AA616=0,"MANTIENE",IF(AA616&lt;0,"BAJA",IF(AA616&gt;0,"ALZA",""))))))</f>
        <v>MANTIENE</v>
      </c>
      <c r="Z616" s="54">
        <v>55000</v>
      </c>
      <c r="AA616" s="40">
        <f>IF(Z616=0,"INDICAR PRECIO VTA",Z616-MaestraLP3[[#This Row],[PRECIO OCT]])</f>
        <v>0</v>
      </c>
      <c r="AB616" s="56">
        <f t="shared" si="9"/>
        <v>0.41763236363636363</v>
      </c>
      <c r="AC616" s="58">
        <f>IFERROR(MaestraLP3[[#This Row],[PRECIO]]*MaestraLP3[[#This Row],[%MG UMV]],0)</f>
        <v>22969.78</v>
      </c>
      <c r="AD616" s="59">
        <v>18</v>
      </c>
      <c r="AE616" s="54">
        <f>IFERROR(MaestraLP3[[#This Row],[MARGEN UNITARIO]]/MaestraLP3[[#This Row],[Peso Neto UMV (KG)]],0)</f>
        <v>1276.0988888888887</v>
      </c>
      <c r="AF616" s="38" t="s">
        <v>50</v>
      </c>
      <c r="AG616" s="38">
        <v>1</v>
      </c>
      <c r="AH616" s="56">
        <v>0.05</v>
      </c>
      <c r="AI616" s="56">
        <v>0.08</v>
      </c>
      <c r="AJ616" s="38"/>
      <c r="AK616" s="38" t="s">
        <v>50</v>
      </c>
    </row>
    <row r="617" spans="1:37" x14ac:dyDescent="0.35">
      <c r="A617" s="38" t="s">
        <v>525</v>
      </c>
      <c r="B617" s="38">
        <v>104540490</v>
      </c>
      <c r="C617" s="38" t="str">
        <f>+MaestraLP3[[#This Row],[CÓDIGO]]&amp;MaestraLP3[[#Headers],[-]]&amp;MaestraLP3[[#This Row],[UMV]]</f>
        <v>104540490-C04</v>
      </c>
      <c r="D617" s="45" t="str">
        <f>+MaestraLP3[[#This Row],[CÓDIGO]]&amp;MaestraLP3[[#Headers],[FS00]]</f>
        <v>104540490FS00</v>
      </c>
      <c r="E617" s="38" t="s">
        <v>95</v>
      </c>
      <c r="F617" s="38" t="s">
        <v>96</v>
      </c>
      <c r="G617" s="38" t="s">
        <v>249</v>
      </c>
      <c r="H617" s="38" t="s">
        <v>254</v>
      </c>
      <c r="I617" s="38" t="s">
        <v>852</v>
      </c>
      <c r="J617" s="44" t="s">
        <v>209</v>
      </c>
      <c r="K617" s="45" t="s">
        <v>44</v>
      </c>
      <c r="L617" s="38"/>
      <c r="M617" s="38" t="str">
        <f>VLOOKUP(MaestraLP3[[#This Row],[UMV]],VALIDACIONES!J:L,3,0)</f>
        <v>Caja 4 Unidades</v>
      </c>
      <c r="N617" s="38" t="s">
        <v>45</v>
      </c>
      <c r="O617" s="38" t="s">
        <v>46</v>
      </c>
      <c r="P617" s="54">
        <v>29848</v>
      </c>
      <c r="Q617" s="38" t="s">
        <v>47</v>
      </c>
      <c r="R617" s="54">
        <v>53880</v>
      </c>
      <c r="S617" s="56">
        <f>IFERROR((MaestraLP3[[#This Row],[COSTO ]]/MaestraLP3[[#This Row],[COSTO OCT]]-1),0)</f>
        <v>0</v>
      </c>
      <c r="T617" s="55" t="s">
        <v>48</v>
      </c>
      <c r="U617" s="55" t="s">
        <v>48</v>
      </c>
      <c r="V617" s="54">
        <f>+VLOOKUP(MaestraLP3[[#This Row],[-]],'[1]BD MES'!$A:$N,14,0)</f>
        <v>29448</v>
      </c>
      <c r="W617" s="54">
        <v>29848</v>
      </c>
      <c r="X617" s="56">
        <f>+(MaestraLP3[[#This Row],[COSTO ]]-MaestraLP3[[#This Row],[COSTO OCT AL 27-10]])/MaestraLP3[[#This Row],[COSTO OCT AL 27-10]]</f>
        <v>1.3583265417006248E-2</v>
      </c>
      <c r="Y617" s="57" t="str">
        <f>++IF(Q617="HASTA AGOTAR STOCK","HASTA AGOTAR STOCK",IF(MaestraLP3[[#This Row],[PRECIO OCT]]=0,"NO PARA LP",IF(MaestraLP3[[#This Row],[PRECIO OCT]]=0,"INCORPORACIÓN",IF(AA617=0,"MANTIENE",IF(AA617&lt;0,"BAJA",IF(AA617&gt;0,"ALZA",""))))))</f>
        <v>MANTIENE</v>
      </c>
      <c r="Z617" s="54">
        <v>53880</v>
      </c>
      <c r="AA617" s="40">
        <f>IF(Z617=0,"INDICAR PRECIO VTA",Z617-MaestraLP3[[#This Row],[PRECIO OCT]])</f>
        <v>0</v>
      </c>
      <c r="AB617" s="56">
        <f t="shared" si="9"/>
        <v>0.44602821083890126</v>
      </c>
      <c r="AC617" s="58">
        <f>IFERROR(MaestraLP3[[#This Row],[PRECIO]]*MaestraLP3[[#This Row],[%MG UMV]],0)</f>
        <v>24032</v>
      </c>
      <c r="AD617" s="59">
        <v>18.308</v>
      </c>
      <c r="AE617" s="54">
        <f>IFERROR(MaestraLP3[[#This Row],[MARGEN UNITARIO]]/MaestraLP3[[#This Row],[Peso Neto UMV (KG)]],0)</f>
        <v>1312.6502075595367</v>
      </c>
      <c r="AF617" s="38" t="s">
        <v>50</v>
      </c>
      <c r="AG617" s="38">
        <v>1</v>
      </c>
      <c r="AH617" s="56">
        <v>0.15</v>
      </c>
      <c r="AI617" s="56">
        <v>0.2</v>
      </c>
      <c r="AJ617" s="38"/>
      <c r="AK617" s="38" t="s">
        <v>50</v>
      </c>
    </row>
    <row r="618" spans="1:37" x14ac:dyDescent="0.35">
      <c r="A618" s="38" t="s">
        <v>525</v>
      </c>
      <c r="B618" s="38">
        <v>104540480</v>
      </c>
      <c r="C618" s="38" t="str">
        <f>+MaestraLP3[[#This Row],[CÓDIGO]]&amp;MaestraLP3[[#Headers],[-]]&amp;MaestraLP3[[#This Row],[UMV]]</f>
        <v>104540480-C12</v>
      </c>
      <c r="D618" s="45" t="str">
        <f>+MaestraLP3[[#This Row],[CÓDIGO]]&amp;MaestraLP3[[#Headers],[FS00]]</f>
        <v>104540480FS00</v>
      </c>
      <c r="E618" s="38" t="s">
        <v>95</v>
      </c>
      <c r="F618" s="38" t="s">
        <v>96</v>
      </c>
      <c r="G618" s="38" t="s">
        <v>249</v>
      </c>
      <c r="H618" s="38" t="s">
        <v>254</v>
      </c>
      <c r="I618" s="38" t="s">
        <v>853</v>
      </c>
      <c r="J618" s="44" t="s">
        <v>43</v>
      </c>
      <c r="K618" s="45" t="s">
        <v>44</v>
      </c>
      <c r="L618" s="38"/>
      <c r="M618" s="38" t="str">
        <f>VLOOKUP(MaestraLP3[[#This Row],[UMV]],VALIDACIONES!J:L,3,0)</f>
        <v>Caja 12 Unidades</v>
      </c>
      <c r="N618" s="38" t="s">
        <v>45</v>
      </c>
      <c r="O618" s="38" t="s">
        <v>46</v>
      </c>
      <c r="P618" s="54">
        <v>16116</v>
      </c>
      <c r="Q618" s="38" t="s">
        <v>58</v>
      </c>
      <c r="R618" s="54">
        <v>25300</v>
      </c>
      <c r="S618" s="56">
        <f>IFERROR((MaestraLP3[[#This Row],[COSTO ]]/MaestraLP3[[#This Row],[COSTO OCT]]-1),0)</f>
        <v>0</v>
      </c>
      <c r="T618" s="55" t="s">
        <v>48</v>
      </c>
      <c r="U618" s="55" t="s">
        <v>48</v>
      </c>
      <c r="V618" s="54">
        <f>+VLOOKUP(MaestraLP3[[#This Row],[-]],'[1]BD MES'!$A:$N,14,0)</f>
        <v>15948</v>
      </c>
      <c r="W618" s="54">
        <v>16116</v>
      </c>
      <c r="X618" s="56">
        <f>+(MaestraLP3[[#This Row],[COSTO ]]-MaestraLP3[[#This Row],[COSTO OCT AL 27-10]])/MaestraLP3[[#This Row],[COSTO OCT AL 27-10]]</f>
        <v>1.0534236267870579E-2</v>
      </c>
      <c r="Y618" s="57" t="str">
        <f>++IF(Q618="HASTA AGOTAR STOCK","HASTA AGOTAR STOCK",IF(MaestraLP3[[#This Row],[PRECIO OCT]]=0,"NO PARA LP",IF(MaestraLP3[[#This Row],[PRECIO OCT]]=0,"INCORPORACIÓN",IF(AA618=0,"MANTIENE",IF(AA618&lt;0,"BAJA",IF(AA618&gt;0,"ALZA",""))))))</f>
        <v>MANTIENE</v>
      </c>
      <c r="Z618" s="54">
        <v>25300</v>
      </c>
      <c r="AA618" s="40">
        <f>IF(Z618=0,"INDICAR PRECIO VTA",Z618-MaestraLP3[[#This Row],[PRECIO OCT]])</f>
        <v>0</v>
      </c>
      <c r="AB618" s="56">
        <f t="shared" si="9"/>
        <v>0.36300395256916995</v>
      </c>
      <c r="AC618" s="58">
        <f>IFERROR(MaestraLP3[[#This Row],[PRECIO]]*MaestraLP3[[#This Row],[%MG UMV]],0)</f>
        <v>9184</v>
      </c>
      <c r="AD618" s="59">
        <v>9.9600000000000009</v>
      </c>
      <c r="AE618" s="54">
        <f>IFERROR(MaestraLP3[[#This Row],[MARGEN UNITARIO]]/MaestraLP3[[#This Row],[Peso Neto UMV (KG)]],0)</f>
        <v>922.08835341365454</v>
      </c>
      <c r="AF618" s="38" t="s">
        <v>50</v>
      </c>
      <c r="AG618" s="38">
        <v>1</v>
      </c>
      <c r="AH618" s="56">
        <v>4.9999999999999996E-2</v>
      </c>
      <c r="AI618" s="56">
        <v>0.08</v>
      </c>
      <c r="AJ618" s="38"/>
      <c r="AK618" s="38" t="s">
        <v>50</v>
      </c>
    </row>
    <row r="619" spans="1:37" x14ac:dyDescent="0.35">
      <c r="A619" s="38" t="s">
        <v>525</v>
      </c>
      <c r="B619" s="38">
        <v>104512690</v>
      </c>
      <c r="C619" s="38" t="str">
        <f>+MaestraLP3[[#This Row],[CÓDIGO]]&amp;MaestraLP3[[#Headers],[-]]&amp;MaestraLP3[[#This Row],[UMV]]</f>
        <v>104512690-UN</v>
      </c>
      <c r="D619" s="45" t="str">
        <f>+MaestraLP3[[#This Row],[CÓDIGO]]&amp;MaestraLP3[[#Headers],[FS00]]</f>
        <v>104512690FS00</v>
      </c>
      <c r="E619" s="38" t="s">
        <v>95</v>
      </c>
      <c r="F619" s="38" t="s">
        <v>96</v>
      </c>
      <c r="G619" s="38" t="s">
        <v>249</v>
      </c>
      <c r="H619" s="38" t="s">
        <v>254</v>
      </c>
      <c r="I619" s="38" t="s">
        <v>854</v>
      </c>
      <c r="J619" s="44" t="s">
        <v>44</v>
      </c>
      <c r="K619" s="45" t="s">
        <v>44</v>
      </c>
      <c r="L619" s="38"/>
      <c r="M619" s="38" t="str">
        <f>VLOOKUP(MaestraLP3[[#This Row],[UMV]],VALIDACIONES!J:L,3,0)</f>
        <v>Unidad</v>
      </c>
      <c r="N619" s="38" t="s">
        <v>45</v>
      </c>
      <c r="O619" s="38" t="s">
        <v>72</v>
      </c>
      <c r="P619" s="54">
        <v>31063.64</v>
      </c>
      <c r="Q619" s="38" t="s">
        <v>47</v>
      </c>
      <c r="R619" s="54">
        <v>47000</v>
      </c>
      <c r="S619" s="56">
        <f>IFERROR((MaestraLP3[[#This Row],[COSTO ]]/MaestraLP3[[#This Row],[COSTO OCT]]-1),0)</f>
        <v>0</v>
      </c>
      <c r="T619" s="55" t="s">
        <v>48</v>
      </c>
      <c r="U619" s="55" t="s">
        <v>48</v>
      </c>
      <c r="V619" s="54">
        <f>+VLOOKUP(MaestraLP3[[#This Row],[-]],'[1]BD MES'!$A:$N,14,0)</f>
        <v>32106.77</v>
      </c>
      <c r="W619" s="54">
        <v>31063.64</v>
      </c>
      <c r="X619" s="56">
        <f>+(MaestraLP3[[#This Row],[COSTO ]]-MaestraLP3[[#This Row],[COSTO OCT AL 27-10]])/MaestraLP3[[#This Row],[COSTO OCT AL 27-10]]</f>
        <v>-3.2489409554433565E-2</v>
      </c>
      <c r="Y619" s="57" t="str">
        <f>++IF(Q619="HASTA AGOTAR STOCK","HASTA AGOTAR STOCK",IF(MaestraLP3[[#This Row],[PRECIO OCT]]=0,"NO PARA LP",IF(MaestraLP3[[#This Row],[PRECIO OCT]]=0,"INCORPORACIÓN",IF(AA619=0,"MANTIENE",IF(AA619&lt;0,"BAJA",IF(AA619&gt;0,"ALZA",""))))))</f>
        <v>ALZA</v>
      </c>
      <c r="Z619" s="54">
        <v>48300</v>
      </c>
      <c r="AA619" s="40">
        <f>IF(Z619=0,"INDICAR PRECIO VTA",Z619-MaestraLP3[[#This Row],[PRECIO OCT]])</f>
        <v>1300</v>
      </c>
      <c r="AB619" s="56">
        <f t="shared" si="9"/>
        <v>0.35686045548654244</v>
      </c>
      <c r="AC619" s="58">
        <f>IFERROR(MaestraLP3[[#This Row],[PRECIO]]*MaestraLP3[[#This Row],[%MG UMV]],0)</f>
        <v>17236.36</v>
      </c>
      <c r="AD619" s="59">
        <v>15.88</v>
      </c>
      <c r="AE619" s="54">
        <f>IFERROR(MaestraLP3[[#This Row],[MARGEN UNITARIO]]/MaestraLP3[[#This Row],[Peso Neto UMV (KG)]],0)</f>
        <v>1085.4130982367758</v>
      </c>
      <c r="AF619" s="38" t="s">
        <v>50</v>
      </c>
      <c r="AG619" s="38">
        <v>1</v>
      </c>
      <c r="AH619" s="56">
        <v>0.05</v>
      </c>
      <c r="AI619" s="56">
        <v>7.0000000000000007E-2</v>
      </c>
      <c r="AJ619" s="38"/>
      <c r="AK619" s="38" t="s">
        <v>50</v>
      </c>
    </row>
    <row r="620" spans="1:37" x14ac:dyDescent="0.35">
      <c r="A620" s="38" t="s">
        <v>525</v>
      </c>
      <c r="B620" s="38">
        <v>104500860</v>
      </c>
      <c r="C620" s="38" t="str">
        <f>+MaestraLP3[[#This Row],[CÓDIGO]]&amp;MaestraLP3[[#Headers],[-]]&amp;MaestraLP3[[#This Row],[UMV]]</f>
        <v>104500860-C04</v>
      </c>
      <c r="D620" s="45" t="str">
        <f>+MaestraLP3[[#This Row],[CÓDIGO]]&amp;MaestraLP3[[#Headers],[FS00]]</f>
        <v>104500860FS00</v>
      </c>
      <c r="E620" s="38" t="s">
        <v>95</v>
      </c>
      <c r="F620" s="38" t="s">
        <v>96</v>
      </c>
      <c r="G620" s="38" t="s">
        <v>249</v>
      </c>
      <c r="H620" s="38" t="s">
        <v>254</v>
      </c>
      <c r="I620" s="38" t="s">
        <v>855</v>
      </c>
      <c r="J620" s="44" t="s">
        <v>209</v>
      </c>
      <c r="K620" s="45" t="s">
        <v>44</v>
      </c>
      <c r="L620" s="38"/>
      <c r="M620" s="38" t="str">
        <f>VLOOKUP(MaestraLP3[[#This Row],[UMV]],VALIDACIONES!J:L,3,0)</f>
        <v>Caja 4 Unidades</v>
      </c>
      <c r="N620" s="38" t="s">
        <v>45</v>
      </c>
      <c r="O620" s="38" t="s">
        <v>46</v>
      </c>
      <c r="P620" s="54">
        <v>26888</v>
      </c>
      <c r="Q620" s="38" t="s">
        <v>58</v>
      </c>
      <c r="R620" s="54">
        <v>44000</v>
      </c>
      <c r="S620" s="56">
        <f>IFERROR((MaestraLP3[[#This Row],[COSTO ]]/MaestraLP3[[#This Row],[COSTO OCT]]-1),0)</f>
        <v>0</v>
      </c>
      <c r="T620" s="55" t="s">
        <v>48</v>
      </c>
      <c r="U620" s="55" t="s">
        <v>48</v>
      </c>
      <c r="V620" s="54">
        <f>+VLOOKUP(MaestraLP3[[#This Row],[-]],'[1]BD MES'!$A:$N,14,0)</f>
        <v>26672.959999999999</v>
      </c>
      <c r="W620" s="54">
        <v>26888</v>
      </c>
      <c r="X620" s="56">
        <f>+(MaestraLP3[[#This Row],[COSTO ]]-MaestraLP3[[#This Row],[COSTO OCT AL 27-10]])/MaestraLP3[[#This Row],[COSTO OCT AL 27-10]]</f>
        <v>8.062097345026607E-3</v>
      </c>
      <c r="Y620" s="57" t="str">
        <f>++IF(Q620="HASTA AGOTAR STOCK","HASTA AGOTAR STOCK",IF(MaestraLP3[[#This Row],[PRECIO OCT]]=0,"NO PARA LP",IF(MaestraLP3[[#This Row],[PRECIO OCT]]=0,"INCORPORACIÓN",IF(AA620=0,"MANTIENE",IF(AA620&lt;0,"BAJA",IF(AA620&gt;0,"ALZA",""))))))</f>
        <v>MANTIENE</v>
      </c>
      <c r="Z620" s="54">
        <v>44000</v>
      </c>
      <c r="AA620" s="40">
        <f>IF(Z620=0,"INDICAR PRECIO VTA",Z620-MaestraLP3[[#This Row],[PRECIO OCT]])</f>
        <v>0</v>
      </c>
      <c r="AB620" s="56">
        <f t="shared" si="9"/>
        <v>0.38890909090909093</v>
      </c>
      <c r="AC620" s="58">
        <f>IFERROR(MaestraLP3[[#This Row],[PRECIO]]*MaestraLP3[[#This Row],[%MG UMV]],0)</f>
        <v>17112</v>
      </c>
      <c r="AD620" s="59">
        <v>20</v>
      </c>
      <c r="AE620" s="54">
        <f>IFERROR(MaestraLP3[[#This Row],[MARGEN UNITARIO]]/MaestraLP3[[#This Row],[Peso Neto UMV (KG)]],0)</f>
        <v>855.6</v>
      </c>
      <c r="AF620" s="38" t="s">
        <v>50</v>
      </c>
      <c r="AG620" s="38">
        <v>1</v>
      </c>
      <c r="AH620" s="56">
        <v>0.05</v>
      </c>
      <c r="AI620" s="56">
        <v>7.0000000000000007E-2</v>
      </c>
      <c r="AJ620" s="38"/>
      <c r="AK620" s="38" t="s">
        <v>50</v>
      </c>
    </row>
    <row r="621" spans="1:37" x14ac:dyDescent="0.35">
      <c r="A621" s="38" t="s">
        <v>525</v>
      </c>
      <c r="B621" s="38">
        <v>104519250</v>
      </c>
      <c r="C621" s="38" t="str">
        <f>+MaestraLP3[[#This Row],[CÓDIGO]]&amp;MaestraLP3[[#Headers],[-]]&amp;MaestraLP3[[#This Row],[UMV]]</f>
        <v>104519250-C12</v>
      </c>
      <c r="D621" s="45" t="str">
        <f>+MaestraLP3[[#This Row],[CÓDIGO]]&amp;MaestraLP3[[#Headers],[FS00]]</f>
        <v>104519250FS00</v>
      </c>
      <c r="E621" s="38" t="s">
        <v>95</v>
      </c>
      <c r="F621" s="38" t="s">
        <v>96</v>
      </c>
      <c r="G621" s="38" t="s">
        <v>249</v>
      </c>
      <c r="H621" s="38" t="s">
        <v>254</v>
      </c>
      <c r="I621" s="38" t="s">
        <v>856</v>
      </c>
      <c r="J621" s="44" t="s">
        <v>43</v>
      </c>
      <c r="K621" s="45" t="s">
        <v>44</v>
      </c>
      <c r="L621" s="38"/>
      <c r="M621" s="38" t="str">
        <f>VLOOKUP(MaestraLP3[[#This Row],[UMV]],VALIDACIONES!J:L,3,0)</f>
        <v>Caja 12 Unidades</v>
      </c>
      <c r="N621" s="38" t="s">
        <v>45</v>
      </c>
      <c r="O621" s="38" t="s">
        <v>46</v>
      </c>
      <c r="P621" s="54">
        <v>14520</v>
      </c>
      <c r="Q621" s="38" t="s">
        <v>58</v>
      </c>
      <c r="R621" s="54">
        <v>19000</v>
      </c>
      <c r="S621" s="56">
        <f>IFERROR((MaestraLP3[[#This Row],[COSTO ]]/MaestraLP3[[#This Row],[COSTO OCT]]-1),0)</f>
        <v>0</v>
      </c>
      <c r="T621" s="55" t="s">
        <v>48</v>
      </c>
      <c r="U621" s="55" t="s">
        <v>48</v>
      </c>
      <c r="V621" s="54">
        <f>+VLOOKUP(MaestraLP3[[#This Row],[-]],'[1]BD MES'!$A:$N,14,0)</f>
        <v>14436</v>
      </c>
      <c r="W621" s="54">
        <v>14520</v>
      </c>
      <c r="X621" s="56">
        <f>+(MaestraLP3[[#This Row],[COSTO ]]-MaestraLP3[[#This Row],[COSTO OCT AL 27-10]])/MaestraLP3[[#This Row],[COSTO OCT AL 27-10]]</f>
        <v>5.8187863674147968E-3</v>
      </c>
      <c r="Y621" s="57" t="str">
        <f>++IF(Q621="HASTA AGOTAR STOCK","HASTA AGOTAR STOCK",IF(MaestraLP3[[#This Row],[PRECIO OCT]]=0,"NO PARA LP",IF(MaestraLP3[[#This Row],[PRECIO OCT]]=0,"INCORPORACIÓN",IF(AA621=0,"MANTIENE",IF(AA621&lt;0,"BAJA",IF(AA621&gt;0,"ALZA",""))))))</f>
        <v>MANTIENE</v>
      </c>
      <c r="Z621" s="54">
        <v>19000</v>
      </c>
      <c r="AA621" s="40">
        <f>IF(Z621=0,"INDICAR PRECIO VTA",Z621-MaestraLP3[[#This Row],[PRECIO OCT]])</f>
        <v>0</v>
      </c>
      <c r="AB621" s="56">
        <f t="shared" si="9"/>
        <v>0.23578947368421052</v>
      </c>
      <c r="AC621" s="58">
        <f>IFERROR(MaestraLP3[[#This Row],[PRECIO]]*MaestraLP3[[#This Row],[%MG UMV]],0)</f>
        <v>4480</v>
      </c>
      <c r="AD621" s="59">
        <v>9.9600000000000009</v>
      </c>
      <c r="AE621" s="54">
        <f>IFERROR(MaestraLP3[[#This Row],[MARGEN UNITARIO]]/MaestraLP3[[#This Row],[Peso Neto UMV (KG)]],0)</f>
        <v>449.79919678714856</v>
      </c>
      <c r="AF621" s="38" t="s">
        <v>50</v>
      </c>
      <c r="AG621" s="38">
        <v>1</v>
      </c>
      <c r="AH621" s="56">
        <v>0</v>
      </c>
      <c r="AI621" s="56">
        <v>0</v>
      </c>
      <c r="AJ621" s="38"/>
      <c r="AK621" s="38" t="s">
        <v>50</v>
      </c>
    </row>
    <row r="622" spans="1:37" x14ac:dyDescent="0.35">
      <c r="A622" s="38" t="s">
        <v>525</v>
      </c>
      <c r="B622" s="38">
        <v>104530120</v>
      </c>
      <c r="C622" s="38" t="str">
        <f>+MaestraLP3[[#This Row],[CÓDIGO]]&amp;MaestraLP3[[#Headers],[-]]&amp;MaestraLP3[[#This Row],[UMV]]</f>
        <v>104530120-C12</v>
      </c>
      <c r="D622" s="45" t="str">
        <f>+MaestraLP3[[#This Row],[CÓDIGO]]&amp;MaestraLP3[[#Headers],[FS00]]</f>
        <v>104530120FS00</v>
      </c>
      <c r="E622" s="38" t="s">
        <v>95</v>
      </c>
      <c r="F622" s="38" t="s">
        <v>96</v>
      </c>
      <c r="G622" s="38" t="s">
        <v>249</v>
      </c>
      <c r="H622" s="38" t="s">
        <v>257</v>
      </c>
      <c r="I622" s="38" t="s">
        <v>857</v>
      </c>
      <c r="J622" s="44" t="s">
        <v>43</v>
      </c>
      <c r="K622" s="45" t="s">
        <v>44</v>
      </c>
      <c r="L622" s="38"/>
      <c r="M622" s="38" t="str">
        <f>VLOOKUP(MaestraLP3[[#This Row],[UMV]],VALIDACIONES!J:L,3,0)</f>
        <v>Caja 12 Unidades</v>
      </c>
      <c r="N622" s="38" t="s">
        <v>45</v>
      </c>
      <c r="O622" s="38" t="s">
        <v>46</v>
      </c>
      <c r="P622" s="54">
        <v>17340</v>
      </c>
      <c r="Q622" s="38" t="s">
        <v>47</v>
      </c>
      <c r="R622" s="54">
        <v>21588</v>
      </c>
      <c r="S622" s="56">
        <f>IFERROR((MaestraLP3[[#This Row],[COSTO ]]/MaestraLP3[[#This Row],[COSTO OCT]]-1),0)</f>
        <v>0</v>
      </c>
      <c r="T622" s="55" t="s">
        <v>48</v>
      </c>
      <c r="U622" s="55" t="s">
        <v>48</v>
      </c>
      <c r="V622" s="54">
        <f>+VLOOKUP(MaestraLP3[[#This Row],[-]],'[1]BD MES'!$A:$N,14,0)</f>
        <v>16524</v>
      </c>
      <c r="W622" s="54">
        <v>17340</v>
      </c>
      <c r="X622" s="56">
        <f>+(MaestraLP3[[#This Row],[COSTO ]]-MaestraLP3[[#This Row],[COSTO OCT AL 27-10]])/MaestraLP3[[#This Row],[COSTO OCT AL 27-10]]</f>
        <v>4.9382716049382713E-2</v>
      </c>
      <c r="Y622" s="57" t="str">
        <f>++IF(Q622="HASTA AGOTAR STOCK","HASTA AGOTAR STOCK",IF(MaestraLP3[[#This Row],[PRECIO OCT]]=0,"NO PARA LP",IF(MaestraLP3[[#This Row],[PRECIO OCT]]=0,"INCORPORACIÓN",IF(AA622=0,"MANTIENE",IF(AA622&lt;0,"BAJA",IF(AA622&gt;0,"ALZA",""))))))</f>
        <v>MANTIENE</v>
      </c>
      <c r="Z622" s="54">
        <v>21588</v>
      </c>
      <c r="AA622" s="40">
        <f>IF(Z622=0,"INDICAR PRECIO VTA",Z622-MaestraLP3[[#This Row],[PRECIO OCT]])</f>
        <v>0</v>
      </c>
      <c r="AB622" s="56">
        <f t="shared" si="9"/>
        <v>0.19677598665925514</v>
      </c>
      <c r="AC622" s="58">
        <f>IFERROR(MaestraLP3[[#This Row],[PRECIO]]*MaestraLP3[[#This Row],[%MG UMV]],0)</f>
        <v>4248</v>
      </c>
      <c r="AD622" s="59">
        <v>6</v>
      </c>
      <c r="AE622" s="54">
        <f>IFERROR(MaestraLP3[[#This Row],[MARGEN UNITARIO]]/MaestraLP3[[#This Row],[Peso Neto UMV (KG)]],0)</f>
        <v>708</v>
      </c>
      <c r="AF622" s="38" t="s">
        <v>50</v>
      </c>
      <c r="AG622" s="38">
        <v>1</v>
      </c>
      <c r="AH622" s="56">
        <v>4.9999999999999996E-2</v>
      </c>
      <c r="AI622" s="56">
        <v>6.9999999999999993E-2</v>
      </c>
      <c r="AJ622" s="38"/>
      <c r="AK622" s="38" t="s">
        <v>50</v>
      </c>
    </row>
    <row r="623" spans="1:37" x14ac:dyDescent="0.35">
      <c r="A623" s="38" t="s">
        <v>525</v>
      </c>
      <c r="B623" s="38">
        <v>104531100</v>
      </c>
      <c r="C623" s="38" t="str">
        <f>+MaestraLP3[[#This Row],[CÓDIGO]]&amp;MaestraLP3[[#Headers],[-]]&amp;MaestraLP3[[#This Row],[UMV]]</f>
        <v>104531100-C12</v>
      </c>
      <c r="D623" s="45" t="str">
        <f>+MaestraLP3[[#This Row],[CÓDIGO]]&amp;MaestraLP3[[#Headers],[FS00]]</f>
        <v>104531100FS00</v>
      </c>
      <c r="E623" s="38" t="s">
        <v>95</v>
      </c>
      <c r="F623" s="38" t="s">
        <v>96</v>
      </c>
      <c r="G623" s="38" t="s">
        <v>249</v>
      </c>
      <c r="H623" s="38" t="s">
        <v>257</v>
      </c>
      <c r="I623" s="38" t="s">
        <v>858</v>
      </c>
      <c r="J623" s="44" t="s">
        <v>43</v>
      </c>
      <c r="K623" s="45" t="s">
        <v>44</v>
      </c>
      <c r="L623" s="38"/>
      <c r="M623" s="38" t="str">
        <f>VLOOKUP(MaestraLP3[[#This Row],[UMV]],VALIDACIONES!J:L,3,0)</f>
        <v>Caja 12 Unidades</v>
      </c>
      <c r="N623" s="38" t="s">
        <v>45</v>
      </c>
      <c r="O623" s="38" t="s">
        <v>72</v>
      </c>
      <c r="P623" s="54">
        <v>12425.5</v>
      </c>
      <c r="Q623" s="38" t="s">
        <v>47</v>
      </c>
      <c r="R623" s="54">
        <v>20000</v>
      </c>
      <c r="S623" s="56">
        <f>IFERROR((MaestraLP3[[#This Row],[COSTO ]]/MaestraLP3[[#This Row],[COSTO OCT]]-1),0)</f>
        <v>0</v>
      </c>
      <c r="T623" s="55" t="s">
        <v>48</v>
      </c>
      <c r="U623" s="55" t="s">
        <v>48</v>
      </c>
      <c r="V623" s="54">
        <f>+VLOOKUP(MaestraLP3[[#This Row],[-]],'[1]BD MES'!$A:$N,14,0)</f>
        <v>12425.5</v>
      </c>
      <c r="W623" s="54">
        <v>12425.5</v>
      </c>
      <c r="X623" s="56">
        <f>+(MaestraLP3[[#This Row],[COSTO ]]-MaestraLP3[[#This Row],[COSTO OCT AL 27-10]])/MaestraLP3[[#This Row],[COSTO OCT AL 27-10]]</f>
        <v>0</v>
      </c>
      <c r="Y623" s="57" t="str">
        <f>++IF(Q623="HASTA AGOTAR STOCK","HASTA AGOTAR STOCK",IF(MaestraLP3[[#This Row],[PRECIO OCT]]=0,"NO PARA LP",IF(MaestraLP3[[#This Row],[PRECIO OCT]]=0,"INCORPORACIÓN",IF(AA623=0,"MANTIENE",IF(AA623&lt;0,"BAJA",IF(AA623&gt;0,"ALZA",""))))))</f>
        <v>MANTIENE</v>
      </c>
      <c r="Z623" s="54">
        <v>20000</v>
      </c>
      <c r="AA623" s="40">
        <f>IF(Z623=0,"INDICAR PRECIO VTA",Z623-MaestraLP3[[#This Row],[PRECIO OCT]])</f>
        <v>0</v>
      </c>
      <c r="AB623" s="56">
        <f t="shared" si="9"/>
        <v>0.37872499999999998</v>
      </c>
      <c r="AC623" s="58">
        <f>IFERROR(MaestraLP3[[#This Row],[PRECIO]]*MaestraLP3[[#This Row],[%MG UMV]],0)</f>
        <v>7574.5</v>
      </c>
      <c r="AD623" s="59">
        <v>3</v>
      </c>
      <c r="AE623" s="54">
        <f>IFERROR(MaestraLP3[[#This Row],[MARGEN UNITARIO]]/MaestraLP3[[#This Row],[Peso Neto UMV (KG)]],0)</f>
        <v>2524.8333333333335</v>
      </c>
      <c r="AF623" s="38" t="s">
        <v>50</v>
      </c>
      <c r="AG623" s="38">
        <v>1</v>
      </c>
      <c r="AH623" s="56">
        <v>6.9999999999999993E-2</v>
      </c>
      <c r="AI623" s="56">
        <v>9.9999999999999992E-2</v>
      </c>
      <c r="AJ623" s="38"/>
      <c r="AK623" s="38" t="s">
        <v>50</v>
      </c>
    </row>
    <row r="624" spans="1:37" x14ac:dyDescent="0.35">
      <c r="A624" s="38" t="s">
        <v>525</v>
      </c>
      <c r="B624" s="38">
        <v>104514870</v>
      </c>
      <c r="C624" s="38" t="str">
        <f>+MaestraLP3[[#This Row],[CÓDIGO]]&amp;MaestraLP3[[#Headers],[-]]&amp;MaestraLP3[[#This Row],[UMV]]</f>
        <v>104514870-C02</v>
      </c>
      <c r="D624" s="45" t="str">
        <f>+MaestraLP3[[#This Row],[CÓDIGO]]&amp;MaestraLP3[[#Headers],[FS00]]</f>
        <v>104514870FS00</v>
      </c>
      <c r="E624" s="38" t="s">
        <v>95</v>
      </c>
      <c r="F624" s="38" t="s">
        <v>96</v>
      </c>
      <c r="G624" s="38" t="s">
        <v>249</v>
      </c>
      <c r="H624" s="38" t="s">
        <v>257</v>
      </c>
      <c r="I624" s="38" t="s">
        <v>859</v>
      </c>
      <c r="J624" s="44" t="s">
        <v>176</v>
      </c>
      <c r="K624" s="45" t="s">
        <v>44</v>
      </c>
      <c r="L624" s="38"/>
      <c r="M624" s="38" t="str">
        <f>VLOOKUP(MaestraLP3[[#This Row],[UMV]],VALIDACIONES!J:L,3,0)</f>
        <v>Caja 2 Unidades</v>
      </c>
      <c r="N624" s="38" t="s">
        <v>45</v>
      </c>
      <c r="O624" s="38" t="s">
        <v>72</v>
      </c>
      <c r="P624" s="54">
        <v>18455.5</v>
      </c>
      <c r="Q624" s="38" t="s">
        <v>47</v>
      </c>
      <c r="R624" s="54">
        <v>30300</v>
      </c>
      <c r="S624" s="56">
        <f>IFERROR((MaestraLP3[[#This Row],[COSTO ]]/MaestraLP3[[#This Row],[COSTO OCT]]-1),0)</f>
        <v>0</v>
      </c>
      <c r="T624" s="55" t="s">
        <v>48</v>
      </c>
      <c r="U624" s="55" t="s">
        <v>48</v>
      </c>
      <c r="V624" s="54">
        <f>+VLOOKUP(MaestraLP3[[#This Row],[-]],'[1]BD MES'!$A:$N,14,0)</f>
        <v>18455.48</v>
      </c>
      <c r="W624" s="54">
        <v>18455.5</v>
      </c>
      <c r="X624" s="56">
        <f>+(MaestraLP3[[#This Row],[COSTO ]]-MaestraLP3[[#This Row],[COSTO OCT AL 27-10]])/MaestraLP3[[#This Row],[COSTO OCT AL 27-10]]</f>
        <v>1.0836889639519837E-6</v>
      </c>
      <c r="Y624" s="57" t="str">
        <f>++IF(Q624="HASTA AGOTAR STOCK","HASTA AGOTAR STOCK",IF(MaestraLP3[[#This Row],[PRECIO OCT]]=0,"NO PARA LP",IF(MaestraLP3[[#This Row],[PRECIO OCT]]=0,"INCORPORACIÓN",IF(AA624=0,"MANTIENE",IF(AA624&lt;0,"BAJA",IF(AA624&gt;0,"ALZA",""))))))</f>
        <v>MANTIENE</v>
      </c>
      <c r="Z624" s="54">
        <v>30300</v>
      </c>
      <c r="AA624" s="40">
        <f>IF(Z624=0,"INDICAR PRECIO VTA",Z624-MaestraLP3[[#This Row],[PRECIO OCT]])</f>
        <v>0</v>
      </c>
      <c r="AB624" s="56">
        <f t="shared" si="9"/>
        <v>0.39090759075907588</v>
      </c>
      <c r="AC624" s="58">
        <f>IFERROR(MaestraLP3[[#This Row],[PRECIO]]*MaestraLP3[[#This Row],[%MG UMV]],0)</f>
        <v>11844.5</v>
      </c>
      <c r="AD624" s="59">
        <v>10</v>
      </c>
      <c r="AE624" s="54">
        <f>IFERROR(MaestraLP3[[#This Row],[MARGEN UNITARIO]]/MaestraLP3[[#This Row],[Peso Neto UMV (KG)]],0)</f>
        <v>1184.45</v>
      </c>
      <c r="AF624" s="38" t="s">
        <v>50</v>
      </c>
      <c r="AG624" s="38">
        <v>1</v>
      </c>
      <c r="AH624" s="56">
        <v>6.9999999999999993E-2</v>
      </c>
      <c r="AI624" s="56">
        <v>9.9999999999999992E-2</v>
      </c>
      <c r="AJ624" s="38"/>
      <c r="AK624" s="38" t="s">
        <v>50</v>
      </c>
    </row>
    <row r="625" spans="1:37" x14ac:dyDescent="0.35">
      <c r="A625" s="38" t="s">
        <v>525</v>
      </c>
      <c r="B625" s="38">
        <v>150001445</v>
      </c>
      <c r="C625" s="38" t="str">
        <f>+MaestraLP3[[#This Row],[CÓDIGO]]&amp;MaestraLP3[[#Headers],[-]]&amp;MaestraLP3[[#This Row],[UMV]]</f>
        <v>150001445-C02</v>
      </c>
      <c r="D625" s="45" t="str">
        <f>+MaestraLP3[[#This Row],[CÓDIGO]]&amp;MaestraLP3[[#Headers],[FS00]]</f>
        <v>150001445FS00</v>
      </c>
      <c r="E625" s="38" t="s">
        <v>95</v>
      </c>
      <c r="F625" s="38" t="s">
        <v>96</v>
      </c>
      <c r="G625" s="38" t="s">
        <v>249</v>
      </c>
      <c r="H625" s="38" t="s">
        <v>257</v>
      </c>
      <c r="I625" s="38" t="s">
        <v>860</v>
      </c>
      <c r="J625" s="44" t="s">
        <v>176</v>
      </c>
      <c r="K625" s="45" t="s">
        <v>44</v>
      </c>
      <c r="L625" s="38"/>
      <c r="M625" s="38" t="str">
        <f>VLOOKUP(MaestraLP3[[#This Row],[UMV]],VALIDACIONES!J:L,3,0)</f>
        <v>Caja 2 Unidades</v>
      </c>
      <c r="N625" s="38" t="s">
        <v>45</v>
      </c>
      <c r="O625" s="38" t="s">
        <v>46</v>
      </c>
      <c r="P625" s="54">
        <v>16493.060000000001</v>
      </c>
      <c r="Q625" s="38" t="s">
        <v>47</v>
      </c>
      <c r="R625" s="54">
        <v>22400</v>
      </c>
      <c r="S625" s="56">
        <f>IFERROR((MaestraLP3[[#This Row],[COSTO ]]/MaestraLP3[[#This Row],[COSTO OCT]]-1),0)</f>
        <v>3.0736564348883721E-2</v>
      </c>
      <c r="T625" s="55" t="s">
        <v>48</v>
      </c>
      <c r="U625" s="55" t="s">
        <v>48</v>
      </c>
      <c r="V625" s="54">
        <f>+VLOOKUP(MaestraLP3[[#This Row],[-]],'[1]BD MES'!$A:$N,14,0)</f>
        <v>16493.12</v>
      </c>
      <c r="W625" s="54">
        <v>17000</v>
      </c>
      <c r="X625" s="56">
        <f>+(MaestraLP3[[#This Row],[COSTO ]]-MaestraLP3[[#This Row],[COSTO OCT AL 27-10]])/MaestraLP3[[#This Row],[COSTO OCT AL 27-10]]</f>
        <v>3.0732814652412704E-2</v>
      </c>
      <c r="Y625" s="57" t="str">
        <f>++IF(Q625="HASTA AGOTAR STOCK","HASTA AGOTAR STOCK",IF(MaestraLP3[[#This Row],[PRECIO OCT]]=0,"NO PARA LP",IF(MaestraLP3[[#This Row],[PRECIO OCT]]=0,"INCORPORACIÓN",IF(AA625=0,"MANTIENE",IF(AA625&lt;0,"BAJA",IF(AA625&gt;0,"ALZA",""))))))</f>
        <v>MANTIENE</v>
      </c>
      <c r="Z625" s="54">
        <v>22400</v>
      </c>
      <c r="AA625" s="40">
        <f>IF(Z625=0,"INDICAR PRECIO VTA",Z625-MaestraLP3[[#This Row],[PRECIO OCT]])</f>
        <v>0</v>
      </c>
      <c r="AB625" s="56">
        <f t="shared" si="9"/>
        <v>0.24107142857142858</v>
      </c>
      <c r="AC625" s="58">
        <f>IFERROR(MaestraLP3[[#This Row],[PRECIO]]*MaestraLP3[[#This Row],[%MG UMV]],0)</f>
        <v>5400</v>
      </c>
      <c r="AD625" s="59">
        <v>10</v>
      </c>
      <c r="AE625" s="54">
        <f>IFERROR(MaestraLP3[[#This Row],[MARGEN UNITARIO]]/MaestraLP3[[#This Row],[Peso Neto UMV (KG)]],0)</f>
        <v>540</v>
      </c>
      <c r="AF625" s="38" t="s">
        <v>50</v>
      </c>
      <c r="AG625" s="38">
        <v>1</v>
      </c>
      <c r="AH625" s="56">
        <v>4.9999999999999996E-2</v>
      </c>
      <c r="AI625" s="56">
        <v>6.9999999999999993E-2</v>
      </c>
      <c r="AJ625" s="38"/>
      <c r="AK625" s="38" t="s">
        <v>50</v>
      </c>
    </row>
    <row r="626" spans="1:37" x14ac:dyDescent="0.35">
      <c r="A626" s="38" t="s">
        <v>525</v>
      </c>
      <c r="B626" s="38">
        <v>104521960</v>
      </c>
      <c r="C626" s="38" t="str">
        <f>+MaestraLP3[[#This Row],[CÓDIGO]]&amp;MaestraLP3[[#Headers],[-]]&amp;MaestraLP3[[#This Row],[UMV]]</f>
        <v>104521960-X00</v>
      </c>
      <c r="D626" s="45" t="str">
        <f>+MaestraLP3[[#This Row],[CÓDIGO]]&amp;MaestraLP3[[#Headers],[FS00]]</f>
        <v>104521960FS00</v>
      </c>
      <c r="E626" s="38" t="s">
        <v>95</v>
      </c>
      <c r="F626" s="38" t="s">
        <v>96</v>
      </c>
      <c r="G626" s="38" t="s">
        <v>249</v>
      </c>
      <c r="H626" s="38" t="s">
        <v>398</v>
      </c>
      <c r="I626" s="38" t="s">
        <v>861</v>
      </c>
      <c r="J626" s="44" t="s">
        <v>125</v>
      </c>
      <c r="K626" s="45" t="s">
        <v>44</v>
      </c>
      <c r="L626" s="38"/>
      <c r="M626" s="38" t="str">
        <f>VLOOKUP(MaestraLP3[[#This Row],[UMV]],VALIDACIONES!J:L,3,0)</f>
        <v>Caja 300 Unidades</v>
      </c>
      <c r="N626" s="38" t="s">
        <v>45</v>
      </c>
      <c r="O626" s="38" t="s">
        <v>46</v>
      </c>
      <c r="P626" s="54">
        <v>6093</v>
      </c>
      <c r="Q626" s="38" t="s">
        <v>47</v>
      </c>
      <c r="R626" s="54">
        <v>11300</v>
      </c>
      <c r="S626" s="56">
        <f>IFERROR((MaestraLP3[[#This Row],[COSTO ]]/MaestraLP3[[#This Row],[COSTO OCT]]-1),0)</f>
        <v>0</v>
      </c>
      <c r="T626" s="55" t="s">
        <v>48</v>
      </c>
      <c r="U626" s="55" t="s">
        <v>48</v>
      </c>
      <c r="V626" s="54">
        <f>+VLOOKUP(MaestraLP3[[#This Row],[-]],'[1]BD MES'!$A:$N,14,0)</f>
        <v>6093</v>
      </c>
      <c r="W626" s="54">
        <v>6093</v>
      </c>
      <c r="X626" s="56">
        <f>+(MaestraLP3[[#This Row],[COSTO ]]-MaestraLP3[[#This Row],[COSTO OCT AL 27-10]])/MaestraLP3[[#This Row],[COSTO OCT AL 27-10]]</f>
        <v>0</v>
      </c>
      <c r="Y626" s="57" t="str">
        <f>++IF(Q626="HASTA AGOTAR STOCK","HASTA AGOTAR STOCK",IF(MaestraLP3[[#This Row],[PRECIO OCT]]=0,"NO PARA LP",IF(MaestraLP3[[#This Row],[PRECIO OCT]]=0,"INCORPORACIÓN",IF(AA626=0,"MANTIENE",IF(AA626&lt;0,"BAJA",IF(AA626&gt;0,"ALZA",""))))))</f>
        <v>MANTIENE</v>
      </c>
      <c r="Z626" s="54">
        <v>11300</v>
      </c>
      <c r="AA626" s="40">
        <f>IF(Z626=0,"INDICAR PRECIO VTA",Z626-MaestraLP3[[#This Row],[PRECIO OCT]])</f>
        <v>0</v>
      </c>
      <c r="AB626" s="56">
        <f t="shared" si="9"/>
        <v>0.46079646017699116</v>
      </c>
      <c r="AC626" s="58">
        <f>IFERROR(MaestraLP3[[#This Row],[PRECIO]]*MaestraLP3[[#This Row],[%MG UMV]],0)</f>
        <v>5207</v>
      </c>
      <c r="AD626" s="59">
        <v>2.4</v>
      </c>
      <c r="AE626" s="54">
        <f>IFERROR(MaestraLP3[[#This Row],[MARGEN UNITARIO]]/MaestraLP3[[#This Row],[Peso Neto UMV (KG)]],0)</f>
        <v>2169.5833333333335</v>
      </c>
      <c r="AF626" s="38" t="s">
        <v>49</v>
      </c>
      <c r="AG626" s="38">
        <v>1</v>
      </c>
      <c r="AH626" s="56">
        <v>0.2</v>
      </c>
      <c r="AI626" s="56">
        <v>0.25</v>
      </c>
      <c r="AJ626" s="38" t="s">
        <v>50</v>
      </c>
      <c r="AK626" s="38" t="s">
        <v>50</v>
      </c>
    </row>
    <row r="627" spans="1:37" x14ac:dyDescent="0.35">
      <c r="A627" s="38" t="s">
        <v>525</v>
      </c>
      <c r="B627" s="38">
        <v>104537620</v>
      </c>
      <c r="C627" s="38" t="str">
        <f>+MaestraLP3[[#This Row],[CÓDIGO]]&amp;MaestraLP3[[#Headers],[-]]&amp;MaestraLP3[[#This Row],[UMV]]</f>
        <v>104537620-X00</v>
      </c>
      <c r="D627" s="45" t="str">
        <f>+MaestraLP3[[#This Row],[CÓDIGO]]&amp;MaestraLP3[[#Headers],[FS00]]</f>
        <v>104537620FS00</v>
      </c>
      <c r="E627" s="38" t="s">
        <v>95</v>
      </c>
      <c r="F627" s="38" t="s">
        <v>96</v>
      </c>
      <c r="G627" s="38" t="s">
        <v>249</v>
      </c>
      <c r="H627" s="38" t="s">
        <v>398</v>
      </c>
      <c r="I627" s="38" t="s">
        <v>862</v>
      </c>
      <c r="J627" s="44" t="s">
        <v>125</v>
      </c>
      <c r="K627" s="45" t="s">
        <v>125</v>
      </c>
      <c r="L627" s="38"/>
      <c r="M627" s="38" t="str">
        <f>VLOOKUP(MaestraLP3[[#This Row],[UMV]],VALIDACIONES!J:L,3,0)</f>
        <v>Caja 300 Unidades</v>
      </c>
      <c r="N627" s="38" t="s">
        <v>45</v>
      </c>
      <c r="O627" s="38" t="s">
        <v>46</v>
      </c>
      <c r="P627" s="54">
        <v>26700</v>
      </c>
      <c r="Q627" s="38" t="s">
        <v>47</v>
      </c>
      <c r="R627" s="54">
        <v>36000</v>
      </c>
      <c r="S627" s="56">
        <f>IFERROR((MaestraLP3[[#This Row],[COSTO ]]/MaestraLP3[[#This Row],[COSTO OCT]]-1),0)</f>
        <v>0</v>
      </c>
      <c r="T627" s="55" t="s">
        <v>48</v>
      </c>
      <c r="U627" s="55" t="s">
        <v>48</v>
      </c>
      <c r="V627" s="54">
        <f>+VLOOKUP(MaestraLP3[[#This Row],[-]],'[1]BD MES'!$A:$N,14,0)</f>
        <v>26700</v>
      </c>
      <c r="W627" s="54">
        <v>26700</v>
      </c>
      <c r="X627" s="56">
        <f>+(MaestraLP3[[#This Row],[COSTO ]]-MaestraLP3[[#This Row],[COSTO OCT AL 27-10]])/MaestraLP3[[#This Row],[COSTO OCT AL 27-10]]</f>
        <v>0</v>
      </c>
      <c r="Y627" s="57" t="str">
        <f>++IF(Q627="HASTA AGOTAR STOCK","HASTA AGOTAR STOCK",IF(MaestraLP3[[#This Row],[PRECIO OCT]]=0,"NO PARA LP",IF(MaestraLP3[[#This Row],[PRECIO OCT]]=0,"INCORPORACIÓN",IF(AA627=0,"MANTIENE",IF(AA627&lt;0,"BAJA",IF(AA627&gt;0,"ALZA",""))))))</f>
        <v>MANTIENE</v>
      </c>
      <c r="Z627" s="54">
        <v>36000</v>
      </c>
      <c r="AA627" s="40">
        <f>IF(Z627=0,"INDICAR PRECIO VTA",Z627-MaestraLP3[[#This Row],[PRECIO OCT]])</f>
        <v>0</v>
      </c>
      <c r="AB627" s="56">
        <f t="shared" si="9"/>
        <v>0.25833333333333336</v>
      </c>
      <c r="AC627" s="58">
        <f>IFERROR(MaestraLP3[[#This Row],[PRECIO]]*MaestraLP3[[#This Row],[%MG UMV]],0)</f>
        <v>9300.0000000000018</v>
      </c>
      <c r="AD627" s="59">
        <v>3</v>
      </c>
      <c r="AE627" s="54">
        <f>IFERROR(MaestraLP3[[#This Row],[MARGEN UNITARIO]]/MaestraLP3[[#This Row],[Peso Neto UMV (KG)]],0)</f>
        <v>3100.0000000000005</v>
      </c>
      <c r="AF627" s="38" t="s">
        <v>49</v>
      </c>
      <c r="AG627" s="38">
        <v>1</v>
      </c>
      <c r="AH627" s="56">
        <v>0.15</v>
      </c>
      <c r="AI627" s="56">
        <v>0.2</v>
      </c>
      <c r="AJ627" s="38" t="s">
        <v>50</v>
      </c>
      <c r="AK627" s="38" t="s">
        <v>50</v>
      </c>
    </row>
    <row r="628" spans="1:37" x14ac:dyDescent="0.35">
      <c r="A628" s="38" t="s">
        <v>525</v>
      </c>
      <c r="B628" s="38">
        <v>201230620</v>
      </c>
      <c r="C628" s="38" t="str">
        <f>+MaestraLP3[[#This Row],[CÓDIGO]]&amp;MaestraLP3[[#Headers],[-]]&amp;MaestraLP3[[#This Row],[UMV]]</f>
        <v>201230620-C12</v>
      </c>
      <c r="D628" s="45" t="str">
        <f>+MaestraLP3[[#This Row],[CÓDIGO]]&amp;MaestraLP3[[#Headers],[FS00]]</f>
        <v>201230620FS00</v>
      </c>
      <c r="E628" s="38" t="s">
        <v>95</v>
      </c>
      <c r="F628" s="38" t="s">
        <v>96</v>
      </c>
      <c r="G628" s="38" t="s">
        <v>249</v>
      </c>
      <c r="H628" s="38" t="s">
        <v>863</v>
      </c>
      <c r="I628" s="38" t="s">
        <v>864</v>
      </c>
      <c r="J628" s="44" t="s">
        <v>43</v>
      </c>
      <c r="K628" s="45" t="s">
        <v>44</v>
      </c>
      <c r="L628" s="38"/>
      <c r="M628" s="38" t="str">
        <f>VLOOKUP(MaestraLP3[[#This Row],[UMV]],VALIDACIONES!J:L,3,0)</f>
        <v>Caja 12 Unidades</v>
      </c>
      <c r="N628" s="38" t="s">
        <v>45</v>
      </c>
      <c r="O628" s="38" t="s">
        <v>46</v>
      </c>
      <c r="P628" s="54">
        <v>4162.9311500000003</v>
      </c>
      <c r="Q628" s="38" t="s">
        <v>62</v>
      </c>
      <c r="R628" s="54">
        <v>7200</v>
      </c>
      <c r="S628" s="56">
        <f>IFERROR((MaestraLP3[[#This Row],[COSTO ]]/MaestraLP3[[#This Row],[COSTO OCT]]-1),0)</f>
        <v>0</v>
      </c>
      <c r="T628" s="55" t="s">
        <v>48</v>
      </c>
      <c r="U628" s="55" t="s">
        <v>48</v>
      </c>
      <c r="V628" s="54">
        <f>+VLOOKUP(MaestraLP3[[#This Row],[-]],'[1]BD MES'!$A:$N,14,0)</f>
        <v>3859.51</v>
      </c>
      <c r="W628" s="54">
        <v>4162.9311500000003</v>
      </c>
      <c r="X628" s="56">
        <f>+(MaestraLP3[[#This Row],[COSTO ]]-MaestraLP3[[#This Row],[COSTO OCT AL 27-10]])/MaestraLP3[[#This Row],[COSTO OCT AL 27-10]]</f>
        <v>7.8616495358219074E-2</v>
      </c>
      <c r="Y628" s="57" t="str">
        <f>++IF(Q628="HASTA AGOTAR STOCK","HASTA AGOTAR STOCK",IF(MaestraLP3[[#This Row],[PRECIO OCT]]=0,"NO PARA LP",IF(MaestraLP3[[#This Row],[PRECIO OCT]]=0,"INCORPORACIÓN",IF(AA628=0,"MANTIENE",IF(AA628&lt;0,"BAJA",IF(AA628&gt;0,"ALZA",""))))))</f>
        <v>MANTIENE</v>
      </c>
      <c r="Z628" s="54">
        <v>7200</v>
      </c>
      <c r="AA628" s="40">
        <f>IF(Z628=0,"INDICAR PRECIO VTA",Z628-MaestraLP3[[#This Row],[PRECIO OCT]])</f>
        <v>0</v>
      </c>
      <c r="AB628" s="56">
        <f t="shared" si="9"/>
        <v>0.42181511805555549</v>
      </c>
      <c r="AC628" s="58">
        <f>IFERROR(MaestraLP3[[#This Row],[PRECIO]]*MaestraLP3[[#This Row],[%MG UMV]],0)</f>
        <v>3037.0688499999997</v>
      </c>
      <c r="AD628" s="59">
        <v>6</v>
      </c>
      <c r="AE628" s="54">
        <f>IFERROR(MaestraLP3[[#This Row],[MARGEN UNITARIO]]/MaestraLP3[[#This Row],[Peso Neto UMV (KG)]],0)</f>
        <v>506.17814166666659</v>
      </c>
      <c r="AF628" s="38" t="s">
        <v>50</v>
      </c>
      <c r="AG628" s="38">
        <v>1</v>
      </c>
      <c r="AH628" s="56">
        <v>0.03</v>
      </c>
      <c r="AI628" s="56">
        <v>0.05</v>
      </c>
      <c r="AJ628" s="38"/>
      <c r="AK628" s="38" t="s">
        <v>50</v>
      </c>
    </row>
    <row r="629" spans="1:37" x14ac:dyDescent="0.35">
      <c r="A629" s="38" t="s">
        <v>525</v>
      </c>
      <c r="B629" s="38">
        <v>150001692</v>
      </c>
      <c r="C629" s="38" t="str">
        <f>+MaestraLP3[[#This Row],[CÓDIGO]]&amp;MaestraLP3[[#Headers],[-]]&amp;MaestraLP3[[#This Row],[UMV]]</f>
        <v>150001692-C02</v>
      </c>
      <c r="D629" s="45" t="str">
        <f>+MaestraLP3[[#This Row],[CÓDIGO]]&amp;MaestraLP3[[#Headers],[FS00]]</f>
        <v>150001692FS00</v>
      </c>
      <c r="E629" s="38" t="s">
        <v>95</v>
      </c>
      <c r="F629" s="38" t="s">
        <v>96</v>
      </c>
      <c r="G629" s="38" t="s">
        <v>249</v>
      </c>
      <c r="H629" s="38" t="s">
        <v>863</v>
      </c>
      <c r="I629" s="38" t="s">
        <v>865</v>
      </c>
      <c r="J629" s="44" t="s">
        <v>176</v>
      </c>
      <c r="K629" s="45" t="s">
        <v>44</v>
      </c>
      <c r="L629" s="38"/>
      <c r="M629" s="38" t="str">
        <f>VLOOKUP(MaestraLP3[[#This Row],[UMV]],VALIDACIONES!J:L,3,0)</f>
        <v>Caja 2 Unidades</v>
      </c>
      <c r="N629" s="38" t="s">
        <v>45</v>
      </c>
      <c r="O629" s="38" t="s">
        <v>46</v>
      </c>
      <c r="P629" s="54">
        <v>3783.3</v>
      </c>
      <c r="Q629" s="38" t="s">
        <v>47</v>
      </c>
      <c r="R629" s="54">
        <v>10100</v>
      </c>
      <c r="S629" s="56">
        <f>IFERROR((MaestraLP3[[#This Row],[COSTO ]]/MaestraLP3[[#This Row],[COSTO OCT]]-1),0)</f>
        <v>5.595644014484713E-2</v>
      </c>
      <c r="T629" s="55" t="s">
        <v>48</v>
      </c>
      <c r="U629" s="55" t="s">
        <v>48</v>
      </c>
      <c r="V629" s="54">
        <f>+VLOOKUP(MaestraLP3[[#This Row],[-]],'[1]BD MES'!$A:$N,14,0)</f>
        <v>3783.3</v>
      </c>
      <c r="W629" s="54">
        <v>3995</v>
      </c>
      <c r="X629" s="56">
        <f>+(MaestraLP3[[#This Row],[COSTO ]]-MaestraLP3[[#This Row],[COSTO OCT AL 27-10]])/MaestraLP3[[#This Row],[COSTO OCT AL 27-10]]</f>
        <v>5.595644014484704E-2</v>
      </c>
      <c r="Y629" s="57" t="str">
        <f>++IF(Q629="HASTA AGOTAR STOCK","HASTA AGOTAR STOCK",IF(MaestraLP3[[#This Row],[PRECIO OCT]]=0,"NO PARA LP",IF(MaestraLP3[[#This Row],[PRECIO OCT]]=0,"INCORPORACIÓN",IF(AA629=0,"MANTIENE",IF(AA629&lt;0,"BAJA",IF(AA629&gt;0,"ALZA",""))))))</f>
        <v>MANTIENE</v>
      </c>
      <c r="Z629" s="54">
        <v>10100</v>
      </c>
      <c r="AA629" s="40">
        <f>IF(Z629=0,"INDICAR PRECIO VTA",Z629-MaestraLP3[[#This Row],[PRECIO OCT]])</f>
        <v>0</v>
      </c>
      <c r="AB629" s="56">
        <f t="shared" si="9"/>
        <v>0.60445544554455444</v>
      </c>
      <c r="AC629" s="58">
        <f>IFERROR(MaestraLP3[[#This Row],[PRECIO]]*MaestraLP3[[#This Row],[%MG UMV]],0)</f>
        <v>6105</v>
      </c>
      <c r="AD629" s="59">
        <v>10</v>
      </c>
      <c r="AE629" s="54">
        <f>IFERROR(MaestraLP3[[#This Row],[MARGEN UNITARIO]]/MaestraLP3[[#This Row],[Peso Neto UMV (KG)]],0)</f>
        <v>610.5</v>
      </c>
      <c r="AF629" s="38" t="s">
        <v>50</v>
      </c>
      <c r="AG629" s="38">
        <v>1</v>
      </c>
      <c r="AH629" s="56">
        <v>0.03</v>
      </c>
      <c r="AI629" s="56">
        <v>0.03</v>
      </c>
      <c r="AJ629" s="38"/>
      <c r="AK629" s="38" t="s">
        <v>50</v>
      </c>
    </row>
    <row r="630" spans="1:37" x14ac:dyDescent="0.35">
      <c r="A630" s="38" t="s">
        <v>525</v>
      </c>
      <c r="B630" s="38">
        <v>104534090</v>
      </c>
      <c r="C630" s="38" t="str">
        <f>+MaestraLP3[[#This Row],[CÓDIGO]]&amp;MaestraLP3[[#Headers],[-]]&amp;MaestraLP3[[#This Row],[UMV]]</f>
        <v>104534090-C02</v>
      </c>
      <c r="D630" s="45" t="str">
        <f>+MaestraLP3[[#This Row],[CÓDIGO]]&amp;MaestraLP3[[#Headers],[FS00]]</f>
        <v>104534090FS00</v>
      </c>
      <c r="E630" s="38" t="s">
        <v>95</v>
      </c>
      <c r="F630" s="38" t="s">
        <v>96</v>
      </c>
      <c r="G630" s="38" t="s">
        <v>249</v>
      </c>
      <c r="H630" s="38" t="s">
        <v>863</v>
      </c>
      <c r="I630" s="38" t="s">
        <v>866</v>
      </c>
      <c r="J630" s="44" t="s">
        <v>176</v>
      </c>
      <c r="K630" s="45" t="s">
        <v>44</v>
      </c>
      <c r="L630" s="38"/>
      <c r="M630" s="38" t="str">
        <f>VLOOKUP(MaestraLP3[[#This Row],[UMV]],VALIDACIONES!J:L,3,0)</f>
        <v>Caja 2 Unidades</v>
      </c>
      <c r="N630" s="38" t="s">
        <v>45</v>
      </c>
      <c r="O630" s="38" t="s">
        <v>46</v>
      </c>
      <c r="P630" s="54">
        <v>8528</v>
      </c>
      <c r="Q630" s="38" t="s">
        <v>47</v>
      </c>
      <c r="R630" s="54">
        <v>13000</v>
      </c>
      <c r="S630" s="56">
        <f>IFERROR((MaestraLP3[[#This Row],[COSTO ]]/MaestraLP3[[#This Row],[COSTO OCT]]-1),0)</f>
        <v>3.6585365853658569E-2</v>
      </c>
      <c r="T630" s="55" t="s">
        <v>48</v>
      </c>
      <c r="U630" s="55" t="s">
        <v>48</v>
      </c>
      <c r="V630" s="54">
        <f>+VLOOKUP(MaestraLP3[[#This Row],[-]],'[1]BD MES'!$A:$N,14,0)</f>
        <v>8528</v>
      </c>
      <c r="W630" s="54">
        <v>8840</v>
      </c>
      <c r="X630" s="56">
        <f>+(MaestraLP3[[#This Row],[COSTO ]]-MaestraLP3[[#This Row],[COSTO OCT AL 27-10]])/MaestraLP3[[#This Row],[COSTO OCT AL 27-10]]</f>
        <v>3.6585365853658534E-2</v>
      </c>
      <c r="Y630" s="57" t="str">
        <f>++IF(Q630="HASTA AGOTAR STOCK","HASTA AGOTAR STOCK",IF(MaestraLP3[[#This Row],[PRECIO OCT]]=0,"NO PARA LP",IF(MaestraLP3[[#This Row],[PRECIO OCT]]=0,"INCORPORACIÓN",IF(AA630=0,"MANTIENE",IF(AA630&lt;0,"BAJA",IF(AA630&gt;0,"ALZA",""))))))</f>
        <v>MANTIENE</v>
      </c>
      <c r="Z630" s="54">
        <v>13000</v>
      </c>
      <c r="AA630" s="40">
        <f>IF(Z630=0,"INDICAR PRECIO VTA",Z630-MaestraLP3[[#This Row],[PRECIO OCT]])</f>
        <v>0</v>
      </c>
      <c r="AB630" s="56">
        <f t="shared" si="9"/>
        <v>0.32</v>
      </c>
      <c r="AC630" s="58">
        <f>IFERROR(MaestraLP3[[#This Row],[PRECIO]]*MaestraLP3[[#This Row],[%MG UMV]],0)</f>
        <v>4160</v>
      </c>
      <c r="AD630" s="59">
        <v>10</v>
      </c>
      <c r="AE630" s="54">
        <f>IFERROR(MaestraLP3[[#This Row],[MARGEN UNITARIO]]/MaestraLP3[[#This Row],[Peso Neto UMV (KG)]],0)</f>
        <v>416</v>
      </c>
      <c r="AF630" s="38" t="s">
        <v>50</v>
      </c>
      <c r="AG630" s="38">
        <v>1</v>
      </c>
      <c r="AH630" s="56">
        <v>0.03</v>
      </c>
      <c r="AI630" s="56">
        <v>0.03</v>
      </c>
      <c r="AJ630" s="38"/>
      <c r="AK630" s="38" t="s">
        <v>50</v>
      </c>
    </row>
    <row r="631" spans="1:37" x14ac:dyDescent="0.35">
      <c r="A631" s="38" t="s">
        <v>525</v>
      </c>
      <c r="B631" s="38">
        <v>201200131</v>
      </c>
      <c r="C631" s="38" t="str">
        <f>+MaestraLP3[[#This Row],[CÓDIGO]]&amp;MaestraLP3[[#Headers],[-]]&amp;MaestraLP3[[#This Row],[UMV]]</f>
        <v>201200131-C04</v>
      </c>
      <c r="D631" s="45" t="str">
        <f>+MaestraLP3[[#This Row],[CÓDIGO]]&amp;MaestraLP3[[#Headers],[FS00]]</f>
        <v>201200131FS00</v>
      </c>
      <c r="E631" s="38" t="s">
        <v>95</v>
      </c>
      <c r="F631" s="38" t="s">
        <v>96</v>
      </c>
      <c r="G631" s="38" t="s">
        <v>249</v>
      </c>
      <c r="H631" s="38" t="s">
        <v>863</v>
      </c>
      <c r="I631" s="38" t="s">
        <v>867</v>
      </c>
      <c r="J631" s="44" t="s">
        <v>209</v>
      </c>
      <c r="K631" s="45" t="s">
        <v>44</v>
      </c>
      <c r="L631" s="38"/>
      <c r="M631" s="38" t="str">
        <f>VLOOKUP(MaestraLP3[[#This Row],[UMV]],VALIDACIONES!J:L,3,0)</f>
        <v>Caja 4 Unidades</v>
      </c>
      <c r="N631" s="38" t="s">
        <v>45</v>
      </c>
      <c r="O631" s="38" t="s">
        <v>46</v>
      </c>
      <c r="P631" s="54">
        <v>9005.9833499999986</v>
      </c>
      <c r="Q631" s="38" t="s">
        <v>62</v>
      </c>
      <c r="R631" s="55">
        <v>15000</v>
      </c>
      <c r="S631" s="56">
        <f>IFERROR((MaestraLP3[[#This Row],[COSTO ]]/MaestraLP3[[#This Row],[COSTO OCT]]-1),0)</f>
        <v>0</v>
      </c>
      <c r="T631" s="55" t="s">
        <v>48</v>
      </c>
      <c r="U631" s="55" t="s">
        <v>48</v>
      </c>
      <c r="V631" s="54">
        <f>+VLOOKUP(MaestraLP3[[#This Row],[-]],'[1]BD MES'!$A:$N,14,0)</f>
        <v>7905.82</v>
      </c>
      <c r="W631" s="54">
        <v>9005.9833499999986</v>
      </c>
      <c r="X631" s="56">
        <f>+(MaestraLP3[[#This Row],[COSTO ]]-MaestraLP3[[#This Row],[COSTO OCT AL 27-10]])/MaestraLP3[[#This Row],[COSTO OCT AL 27-10]]</f>
        <v>0.13915866412339251</v>
      </c>
      <c r="Y631" s="57" t="str">
        <f>++IF(Q631="HASTA AGOTAR STOCK","HASTA AGOTAR STOCK",IF(MaestraLP3[[#This Row],[PRECIO OCT]]=0,"NO PARA LP",IF(MaestraLP3[[#This Row],[PRECIO OCT]]=0,"INCORPORACIÓN",IF(AA631=0,"MANTIENE",IF(AA631&lt;0,"BAJA",IF(AA631&gt;0,"ALZA",""))))))</f>
        <v>ALZA</v>
      </c>
      <c r="Z631" s="54">
        <v>18422</v>
      </c>
      <c r="AA631" s="40">
        <f>IF(Z631=0,"INDICAR PRECIO VTA",Z631-MaestraLP3[[#This Row],[PRECIO OCT]])</f>
        <v>3422</v>
      </c>
      <c r="AB631" s="56">
        <f t="shared" si="9"/>
        <v>0.51112890294213453</v>
      </c>
      <c r="AC631" s="58">
        <f>IFERROR(MaestraLP3[[#This Row],[PRECIO]]*MaestraLP3[[#This Row],[%MG UMV]],0)</f>
        <v>9416.0166500000032</v>
      </c>
      <c r="AD631" s="59">
        <v>20</v>
      </c>
      <c r="AE631" s="54">
        <f>IFERROR(MaestraLP3[[#This Row],[MARGEN UNITARIO]]/MaestraLP3[[#This Row],[Peso Neto UMV (KG)]],0)</f>
        <v>470.80083250000018</v>
      </c>
      <c r="AF631" s="38" t="s">
        <v>50</v>
      </c>
      <c r="AG631" s="38">
        <v>1</v>
      </c>
      <c r="AH631" s="56">
        <v>0</v>
      </c>
      <c r="AI631" s="56">
        <v>0.03</v>
      </c>
      <c r="AJ631" s="38" t="s">
        <v>50</v>
      </c>
      <c r="AK631" s="38" t="s">
        <v>50</v>
      </c>
    </row>
    <row r="632" spans="1:37" x14ac:dyDescent="0.35">
      <c r="A632" s="38" t="s">
        <v>525</v>
      </c>
      <c r="B632" s="38">
        <v>150001883</v>
      </c>
      <c r="C632" s="38" t="str">
        <f>+MaestraLP3[[#This Row],[CÓDIGO]]&amp;MaestraLP3[[#Headers],[-]]&amp;MaestraLP3[[#This Row],[UMV]]</f>
        <v>150001883-C02</v>
      </c>
      <c r="D632" s="45" t="str">
        <f>+MaestraLP3[[#This Row],[CÓDIGO]]&amp;MaestraLP3[[#Headers],[FS00]]</f>
        <v>150001883FS00</v>
      </c>
      <c r="E632" s="38" t="s">
        <v>95</v>
      </c>
      <c r="F632" s="38" t="s">
        <v>96</v>
      </c>
      <c r="G632" s="38" t="s">
        <v>249</v>
      </c>
      <c r="H632" s="38" t="s">
        <v>863</v>
      </c>
      <c r="I632" s="38" t="s">
        <v>868</v>
      </c>
      <c r="J632" s="44" t="s">
        <v>176</v>
      </c>
      <c r="K632" s="45" t="s">
        <v>44</v>
      </c>
      <c r="L632" s="38"/>
      <c r="M632" s="38" t="str">
        <f>VLOOKUP(MaestraLP3[[#This Row],[UMV]],VALIDACIONES!J:L,3,0)</f>
        <v>Caja 2 Unidades</v>
      </c>
      <c r="N632" s="38" t="s">
        <v>45</v>
      </c>
      <c r="O632" s="38" t="s">
        <v>46</v>
      </c>
      <c r="P632" s="54">
        <v>3811.22</v>
      </c>
      <c r="Q632" s="38" t="s">
        <v>47</v>
      </c>
      <c r="R632" s="54">
        <v>10100</v>
      </c>
      <c r="S632" s="56">
        <f>IFERROR((MaestraLP3[[#This Row],[COSTO ]]/MaestraLP3[[#This Row],[COSTO OCT]]-1),0)</f>
        <v>4.8220779697839555E-2</v>
      </c>
      <c r="T632" s="55" t="s">
        <v>48</v>
      </c>
      <c r="U632" s="55" t="s">
        <v>48</v>
      </c>
      <c r="V632" s="54">
        <f>+VLOOKUP(MaestraLP3[[#This Row],[-]],'[1]BD MES'!$A:$N,14,0)</f>
        <v>3784.94</v>
      </c>
      <c r="W632" s="54">
        <v>3995</v>
      </c>
      <c r="X632" s="56">
        <f>+(MaestraLP3[[#This Row],[COSTO ]]-MaestraLP3[[#This Row],[COSTO OCT AL 27-10]])/MaestraLP3[[#This Row],[COSTO OCT AL 27-10]]</f>
        <v>5.5498898265230079E-2</v>
      </c>
      <c r="Y632" s="57" t="str">
        <f>++IF(Q632="HASTA AGOTAR STOCK","HASTA AGOTAR STOCK",IF(MaestraLP3[[#This Row],[PRECIO OCT]]=0,"NO PARA LP",IF(MaestraLP3[[#This Row],[PRECIO OCT]]=0,"INCORPORACIÓN",IF(AA632=0,"MANTIENE",IF(AA632&lt;0,"BAJA",IF(AA632&gt;0,"ALZA",""))))))</f>
        <v>MANTIENE</v>
      </c>
      <c r="Z632" s="54">
        <v>10100</v>
      </c>
      <c r="AA632" s="40">
        <f>IF(Z632=0,"INDICAR PRECIO VTA",Z632-MaestraLP3[[#This Row],[PRECIO OCT]])</f>
        <v>0</v>
      </c>
      <c r="AB632" s="56">
        <f t="shared" si="9"/>
        <v>0.60445544554455444</v>
      </c>
      <c r="AC632" s="58">
        <f>IFERROR(MaestraLP3[[#This Row],[PRECIO]]*MaestraLP3[[#This Row],[%MG UMV]],0)</f>
        <v>6105</v>
      </c>
      <c r="AD632" s="59">
        <v>10</v>
      </c>
      <c r="AE632" s="54">
        <f>IFERROR(MaestraLP3[[#This Row],[MARGEN UNITARIO]]/MaestraLP3[[#This Row],[Peso Neto UMV (KG)]],0)</f>
        <v>610.5</v>
      </c>
      <c r="AF632" s="38" t="s">
        <v>50</v>
      </c>
      <c r="AG632" s="38">
        <v>1</v>
      </c>
      <c r="AH632" s="56">
        <v>0.03</v>
      </c>
      <c r="AI632" s="56">
        <v>0.03</v>
      </c>
      <c r="AJ632" s="38"/>
      <c r="AK632" s="38" t="s">
        <v>50</v>
      </c>
    </row>
    <row r="633" spans="1:37" x14ac:dyDescent="0.35">
      <c r="A633" s="38" t="s">
        <v>525</v>
      </c>
      <c r="B633" s="38">
        <v>201230700</v>
      </c>
      <c r="C633" s="38" t="str">
        <f>+MaestraLP3[[#This Row],[CÓDIGO]]&amp;MaestraLP3[[#Headers],[-]]&amp;MaestraLP3[[#This Row],[UMV]]</f>
        <v>201230700-C04</v>
      </c>
      <c r="D633" s="45" t="str">
        <f>+MaestraLP3[[#This Row],[CÓDIGO]]&amp;MaestraLP3[[#Headers],[FS00]]</f>
        <v>201230700FS00</v>
      </c>
      <c r="E633" s="38" t="s">
        <v>95</v>
      </c>
      <c r="F633" s="38" t="s">
        <v>96</v>
      </c>
      <c r="G633" s="38" t="s">
        <v>249</v>
      </c>
      <c r="H633" s="38" t="s">
        <v>863</v>
      </c>
      <c r="I633" s="38" t="s">
        <v>869</v>
      </c>
      <c r="J633" s="44" t="s">
        <v>209</v>
      </c>
      <c r="K633" s="45" t="s">
        <v>44</v>
      </c>
      <c r="L633" s="38"/>
      <c r="M633" s="38" t="str">
        <f>VLOOKUP(MaestraLP3[[#This Row],[UMV]],VALIDACIONES!J:L,3,0)</f>
        <v>Caja 4 Unidades</v>
      </c>
      <c r="N633" s="38" t="s">
        <v>45</v>
      </c>
      <c r="O633" s="38" t="s">
        <v>46</v>
      </c>
      <c r="P633" s="54">
        <v>11540.752999999999</v>
      </c>
      <c r="Q633" s="38" t="s">
        <v>62</v>
      </c>
      <c r="R633" s="54">
        <v>18000</v>
      </c>
      <c r="S633" s="56">
        <f>IFERROR((MaestraLP3[[#This Row],[COSTO ]]/MaestraLP3[[#This Row],[COSTO OCT]]-1),0)</f>
        <v>0</v>
      </c>
      <c r="T633" s="55" t="s">
        <v>48</v>
      </c>
      <c r="U633" s="55" t="s">
        <v>48</v>
      </c>
      <c r="V633" s="54">
        <f>+VLOOKUP(MaestraLP3[[#This Row],[-]],'[1]BD MES'!$A:$N,14,0)</f>
        <v>10201.76</v>
      </c>
      <c r="W633" s="54">
        <v>11540.752999999999</v>
      </c>
      <c r="X633" s="56">
        <f>+(MaestraLP3[[#This Row],[COSTO ]]-MaestraLP3[[#This Row],[COSTO OCT AL 27-10]])/MaestraLP3[[#This Row],[COSTO OCT AL 27-10]]</f>
        <v>0.13125117626762428</v>
      </c>
      <c r="Y633" s="57" t="str">
        <f>++IF(Q633="HASTA AGOTAR STOCK","HASTA AGOTAR STOCK",IF(MaestraLP3[[#This Row],[PRECIO OCT]]=0,"NO PARA LP",IF(MaestraLP3[[#This Row],[PRECIO OCT]]=0,"INCORPORACIÓN",IF(AA633=0,"MANTIENE",IF(AA633&lt;0,"BAJA",IF(AA633&gt;0,"ALZA",""))))))</f>
        <v>ALZA</v>
      </c>
      <c r="Z633" s="54">
        <v>21000</v>
      </c>
      <c r="AA633" s="40">
        <f>IF(Z633=0,"INDICAR PRECIO VTA",Z633-MaestraLP3[[#This Row],[PRECIO OCT]])</f>
        <v>3000</v>
      </c>
      <c r="AB633" s="56">
        <f t="shared" si="9"/>
        <v>0.45044033333333339</v>
      </c>
      <c r="AC633" s="58">
        <f>IFERROR(MaestraLP3[[#This Row],[PRECIO]]*MaestraLP3[[#This Row],[%MG UMV]],0)</f>
        <v>9459.2470000000012</v>
      </c>
      <c r="AD633" s="59">
        <v>20</v>
      </c>
      <c r="AE633" s="54">
        <f>IFERROR(MaestraLP3[[#This Row],[MARGEN UNITARIO]]/MaestraLP3[[#This Row],[Peso Neto UMV (KG)]],0)</f>
        <v>472.96235000000007</v>
      </c>
      <c r="AF633" s="38" t="s">
        <v>50</v>
      </c>
      <c r="AG633" s="38">
        <v>1</v>
      </c>
      <c r="AH633" s="56">
        <v>0</v>
      </c>
      <c r="AI633" s="56">
        <v>0</v>
      </c>
      <c r="AJ633" s="38"/>
      <c r="AK633" s="38" t="s">
        <v>50</v>
      </c>
    </row>
    <row r="634" spans="1:37" x14ac:dyDescent="0.35">
      <c r="A634" s="38" t="s">
        <v>525</v>
      </c>
      <c r="B634" s="38">
        <v>201230300</v>
      </c>
      <c r="C634" s="38" t="str">
        <f>+MaestraLP3[[#This Row],[CÓDIGO]]&amp;MaestraLP3[[#Headers],[-]]&amp;MaestraLP3[[#This Row],[UMV]]</f>
        <v>201230300-C04</v>
      </c>
      <c r="D634" s="45" t="str">
        <f>+MaestraLP3[[#This Row],[CÓDIGO]]&amp;MaestraLP3[[#Headers],[FS00]]</f>
        <v>201230300FS00</v>
      </c>
      <c r="E634" s="38" t="s">
        <v>95</v>
      </c>
      <c r="F634" s="38" t="s">
        <v>96</v>
      </c>
      <c r="G634" s="38" t="s">
        <v>249</v>
      </c>
      <c r="H634" s="38" t="s">
        <v>863</v>
      </c>
      <c r="I634" s="38" t="s">
        <v>870</v>
      </c>
      <c r="J634" s="44" t="s">
        <v>209</v>
      </c>
      <c r="K634" s="45" t="s">
        <v>44</v>
      </c>
      <c r="L634" s="38"/>
      <c r="M634" s="38" t="str">
        <f>VLOOKUP(MaestraLP3[[#This Row],[UMV]],VALIDACIONES!J:L,3,0)</f>
        <v>Caja 4 Unidades</v>
      </c>
      <c r="N634" s="38" t="s">
        <v>45</v>
      </c>
      <c r="O634" s="38" t="s">
        <v>46</v>
      </c>
      <c r="P634" s="54">
        <v>8790.8337999999985</v>
      </c>
      <c r="Q634" s="38" t="s">
        <v>62</v>
      </c>
      <c r="R634" s="54">
        <v>14800</v>
      </c>
      <c r="S634" s="56">
        <f>IFERROR((MaestraLP3[[#This Row],[COSTO ]]/MaestraLP3[[#This Row],[COSTO OCT]]-1),0)</f>
        <v>0</v>
      </c>
      <c r="T634" s="55" t="s">
        <v>48</v>
      </c>
      <c r="U634" s="55" t="s">
        <v>48</v>
      </c>
      <c r="V634" s="54">
        <f>+VLOOKUP(MaestraLP3[[#This Row],[-]],'[1]BD MES'!$A:$N,14,0)</f>
        <v>8794.7999999999993</v>
      </c>
      <c r="W634" s="54">
        <v>8790.8337999999985</v>
      </c>
      <c r="X634" s="56">
        <f>+(MaestraLP3[[#This Row],[COSTO ]]-MaestraLP3[[#This Row],[COSTO OCT AL 27-10]])/MaestraLP3[[#This Row],[COSTO OCT AL 27-10]]</f>
        <v>-4.5097102833501092E-4</v>
      </c>
      <c r="Y634" s="57" t="str">
        <f>++IF(Q634="HASTA AGOTAR STOCK","HASTA AGOTAR STOCK",IF(MaestraLP3[[#This Row],[PRECIO OCT]]=0,"NO PARA LP",IF(MaestraLP3[[#This Row],[PRECIO OCT]]=0,"INCORPORACIÓN",IF(AA634=0,"MANTIENE",IF(AA634&lt;0,"BAJA",IF(AA634&gt;0,"ALZA",""))))))</f>
        <v>ALZA</v>
      </c>
      <c r="Z634" s="54">
        <v>16990</v>
      </c>
      <c r="AA634" s="40">
        <f>IF(Z634=0,"INDICAR PRECIO VTA",Z634-MaestraLP3[[#This Row],[PRECIO OCT]])</f>
        <v>2190</v>
      </c>
      <c r="AB634" s="56">
        <f t="shared" si="9"/>
        <v>0.4825877692760448</v>
      </c>
      <c r="AC634" s="58">
        <f>IFERROR(MaestraLP3[[#This Row],[PRECIO]]*MaestraLP3[[#This Row],[%MG UMV]],0)</f>
        <v>8199.1662000000015</v>
      </c>
      <c r="AD634" s="59">
        <v>20</v>
      </c>
      <c r="AE634" s="54">
        <f>IFERROR(MaestraLP3[[#This Row],[MARGEN UNITARIO]]/MaestraLP3[[#This Row],[Peso Neto UMV (KG)]],0)</f>
        <v>409.9583100000001</v>
      </c>
      <c r="AF634" s="38" t="s">
        <v>50</v>
      </c>
      <c r="AG634" s="38">
        <v>1</v>
      </c>
      <c r="AH634" s="56">
        <v>0</v>
      </c>
      <c r="AI634" s="56">
        <v>0</v>
      </c>
      <c r="AJ634" s="38"/>
      <c r="AK634" s="38" t="s">
        <v>50</v>
      </c>
    </row>
    <row r="635" spans="1:37" x14ac:dyDescent="0.35">
      <c r="A635" s="38" t="s">
        <v>525</v>
      </c>
      <c r="B635" s="38">
        <v>201230210</v>
      </c>
      <c r="C635" s="38" t="str">
        <f>+MaestraLP3[[#This Row],[CÓDIGO]]&amp;MaestraLP3[[#Headers],[-]]&amp;MaestraLP3[[#This Row],[UMV]]</f>
        <v>201230210-C12</v>
      </c>
      <c r="D635" s="45" t="str">
        <f>+MaestraLP3[[#This Row],[CÓDIGO]]&amp;MaestraLP3[[#Headers],[FS00]]</f>
        <v>201230210FS00</v>
      </c>
      <c r="E635" s="38" t="s">
        <v>95</v>
      </c>
      <c r="F635" s="38" t="s">
        <v>96</v>
      </c>
      <c r="G635" s="38" t="s">
        <v>249</v>
      </c>
      <c r="H635" s="38" t="s">
        <v>863</v>
      </c>
      <c r="I635" s="38" t="s">
        <v>871</v>
      </c>
      <c r="J635" s="44" t="s">
        <v>43</v>
      </c>
      <c r="K635" s="45" t="s">
        <v>44</v>
      </c>
      <c r="L635" s="38"/>
      <c r="M635" s="38" t="str">
        <f>VLOOKUP(MaestraLP3[[#This Row],[UMV]],VALIDACIONES!J:L,3,0)</f>
        <v>Caja 12 Unidades</v>
      </c>
      <c r="N635" s="38" t="s">
        <v>45</v>
      </c>
      <c r="O635" s="38" t="s">
        <v>46</v>
      </c>
      <c r="P635" s="54">
        <v>3346.4549999999995</v>
      </c>
      <c r="Q635" s="38" t="s">
        <v>62</v>
      </c>
      <c r="R635" s="54">
        <v>7200</v>
      </c>
      <c r="S635" s="56">
        <f>IFERROR((MaestraLP3[[#This Row],[COSTO ]]/MaestraLP3[[#This Row],[COSTO OCT]]-1),0)</f>
        <v>0</v>
      </c>
      <c r="T635" s="55" t="s">
        <v>48</v>
      </c>
      <c r="U635" s="55" t="s">
        <v>48</v>
      </c>
      <c r="V635" s="54">
        <f>+VLOOKUP(MaestraLP3[[#This Row],[-]],'[1]BD MES'!$A:$N,14,0)</f>
        <v>3070</v>
      </c>
      <c r="W635" s="54">
        <v>3346.4549999999995</v>
      </c>
      <c r="X635" s="56">
        <f>+(MaestraLP3[[#This Row],[COSTO ]]-MaestraLP3[[#This Row],[COSTO OCT AL 27-10]])/MaestraLP3[[#This Row],[COSTO OCT AL 27-10]]</f>
        <v>9.0050488599348361E-2</v>
      </c>
      <c r="Y635" s="57" t="str">
        <f>++IF(Q635="HASTA AGOTAR STOCK","HASTA AGOTAR STOCK",IF(MaestraLP3[[#This Row],[PRECIO OCT]]=0,"NO PARA LP",IF(MaestraLP3[[#This Row],[PRECIO OCT]]=0,"INCORPORACIÓN",IF(AA635=0,"MANTIENE",IF(AA635&lt;0,"BAJA",IF(AA635&gt;0,"ALZA",""))))))</f>
        <v>MANTIENE</v>
      </c>
      <c r="Z635" s="54">
        <v>7200</v>
      </c>
      <c r="AA635" s="40">
        <f>IF(Z635=0,"INDICAR PRECIO VTA",Z635-MaestraLP3[[#This Row],[PRECIO OCT]])</f>
        <v>0</v>
      </c>
      <c r="AB635" s="56">
        <f t="shared" si="9"/>
        <v>0.53521458333333338</v>
      </c>
      <c r="AC635" s="58">
        <f>IFERROR(MaestraLP3[[#This Row],[PRECIO]]*MaestraLP3[[#This Row],[%MG UMV]],0)</f>
        <v>3853.5450000000005</v>
      </c>
      <c r="AD635" s="59">
        <v>6</v>
      </c>
      <c r="AE635" s="54">
        <f>IFERROR(MaestraLP3[[#This Row],[MARGEN UNITARIO]]/MaestraLP3[[#This Row],[Peso Neto UMV (KG)]],0)</f>
        <v>642.25750000000005</v>
      </c>
      <c r="AF635" s="61" t="s">
        <v>50</v>
      </c>
      <c r="AG635" s="38">
        <v>1</v>
      </c>
      <c r="AH635" s="56">
        <v>0.05</v>
      </c>
      <c r="AI635" s="56">
        <v>7.0000000000000007E-2</v>
      </c>
      <c r="AJ635" s="38"/>
      <c r="AK635" s="38" t="s">
        <v>50</v>
      </c>
    </row>
    <row r="636" spans="1:37" x14ac:dyDescent="0.35">
      <c r="A636" s="38" t="s">
        <v>525</v>
      </c>
      <c r="B636" s="38">
        <v>104519850</v>
      </c>
      <c r="C636" s="38" t="str">
        <f>+MaestraLP3[[#This Row],[CÓDIGO]]&amp;MaestraLP3[[#Headers],[-]]&amp;MaestraLP3[[#This Row],[UMV]]</f>
        <v>104519850-C10</v>
      </c>
      <c r="D636" s="45" t="str">
        <f>+MaestraLP3[[#This Row],[CÓDIGO]]&amp;MaestraLP3[[#Headers],[FS00]]</f>
        <v>104519850FS00</v>
      </c>
      <c r="E636" s="38" t="s">
        <v>95</v>
      </c>
      <c r="F636" s="38" t="s">
        <v>96</v>
      </c>
      <c r="G636" s="38" t="s">
        <v>263</v>
      </c>
      <c r="H636" s="38" t="s">
        <v>264</v>
      </c>
      <c r="I636" s="38" t="s">
        <v>872</v>
      </c>
      <c r="J636" s="44" t="s">
        <v>61</v>
      </c>
      <c r="K636" s="45" t="s">
        <v>44</v>
      </c>
      <c r="L636" s="38"/>
      <c r="M636" s="38" t="str">
        <f>VLOOKUP(MaestraLP3[[#This Row],[UMV]],VALIDACIONES!J:L,3,0)</f>
        <v>Caja 10 Unidades</v>
      </c>
      <c r="N636" s="38" t="s">
        <v>45</v>
      </c>
      <c r="O636" s="38" t="s">
        <v>72</v>
      </c>
      <c r="P636" s="54">
        <v>36608.699999999997</v>
      </c>
      <c r="Q636" s="38" t="s">
        <v>47</v>
      </c>
      <c r="R636" s="54">
        <v>55210</v>
      </c>
      <c r="S636" s="56">
        <f>IFERROR((MaestraLP3[[#This Row],[COSTO ]]/MaestraLP3[[#This Row],[COSTO OCT]]-1),0)</f>
        <v>0</v>
      </c>
      <c r="T636" s="55" t="s">
        <v>48</v>
      </c>
      <c r="U636" s="55" t="s">
        <v>48</v>
      </c>
      <c r="V636" s="54">
        <f>+VLOOKUP(MaestraLP3[[#This Row],[-]],'[1]BD MES'!$A:$N,14,0)</f>
        <v>38166.699999999997</v>
      </c>
      <c r="W636" s="54">
        <v>36608.699999999997</v>
      </c>
      <c r="X636" s="56">
        <f>+(MaestraLP3[[#This Row],[COSTO ]]-MaestraLP3[[#This Row],[COSTO OCT AL 27-10]])/MaestraLP3[[#This Row],[COSTO OCT AL 27-10]]</f>
        <v>-4.0820925047227036E-2</v>
      </c>
      <c r="Y636" s="57" t="str">
        <f>++IF(Q636="HASTA AGOTAR STOCK","HASTA AGOTAR STOCK",IF(MaestraLP3[[#This Row],[PRECIO OCT]]=0,"NO PARA LP",IF(MaestraLP3[[#This Row],[PRECIO OCT]]=0,"INCORPORACIÓN",IF(AA636=0,"MANTIENE",IF(AA636&lt;0,"BAJA",IF(AA636&gt;0,"ALZA",""))))))</f>
        <v>MANTIENE</v>
      </c>
      <c r="Z636" s="54">
        <v>55210</v>
      </c>
      <c r="AA636" s="40">
        <f>IF(Z636=0,"INDICAR PRECIO VTA",Z636-MaestraLP3[[#This Row],[PRECIO OCT]])</f>
        <v>0</v>
      </c>
      <c r="AB636" s="56">
        <f t="shared" si="9"/>
        <v>0.33691903640644816</v>
      </c>
      <c r="AC636" s="58">
        <f>IFERROR(MaestraLP3[[#This Row],[PRECIO]]*MaestraLP3[[#This Row],[%MG UMV]],0)</f>
        <v>18601.300000000003</v>
      </c>
      <c r="AD636" s="59">
        <v>17</v>
      </c>
      <c r="AE636" s="54">
        <f>IFERROR(MaestraLP3[[#This Row],[MARGEN UNITARIO]]/MaestraLP3[[#This Row],[Peso Neto UMV (KG)]],0)</f>
        <v>1094.1941176470591</v>
      </c>
      <c r="AF636" s="38" t="s">
        <v>50</v>
      </c>
      <c r="AG636" s="38">
        <v>1</v>
      </c>
      <c r="AH636" s="56">
        <v>4.9999999999999996E-2</v>
      </c>
      <c r="AI636" s="56">
        <v>6.9999999999999993E-2</v>
      </c>
      <c r="AJ636" s="38"/>
      <c r="AK636" s="38" t="s">
        <v>50</v>
      </c>
    </row>
    <row r="637" spans="1:37" x14ac:dyDescent="0.35">
      <c r="A637" s="38" t="s">
        <v>525</v>
      </c>
      <c r="B637" s="38">
        <v>104544600</v>
      </c>
      <c r="C637" s="38" t="str">
        <f>+MaestraLP3[[#This Row],[CÓDIGO]]&amp;MaestraLP3[[#Headers],[-]]&amp;MaestraLP3[[#This Row],[UMV]]</f>
        <v>104544600-C10</v>
      </c>
      <c r="D637" s="45" t="str">
        <f>+MaestraLP3[[#This Row],[CÓDIGO]]&amp;MaestraLP3[[#Headers],[FS00]]</f>
        <v>104544600FS00</v>
      </c>
      <c r="E637" s="38" t="s">
        <v>95</v>
      </c>
      <c r="F637" s="38" t="s">
        <v>96</v>
      </c>
      <c r="G637" s="38" t="s">
        <v>263</v>
      </c>
      <c r="H637" s="38" t="s">
        <v>264</v>
      </c>
      <c r="I637" s="38" t="s">
        <v>873</v>
      </c>
      <c r="J637" s="44" t="s">
        <v>61</v>
      </c>
      <c r="K637" s="45" t="s">
        <v>44</v>
      </c>
      <c r="L637" s="38"/>
      <c r="M637" s="38" t="str">
        <f>VLOOKUP(MaestraLP3[[#This Row],[UMV]],VALIDACIONES!J:L,3,0)</f>
        <v>Caja 10 Unidades</v>
      </c>
      <c r="N637" s="38" t="s">
        <v>45</v>
      </c>
      <c r="O637" s="38" t="s">
        <v>72</v>
      </c>
      <c r="P637" s="54">
        <v>37870</v>
      </c>
      <c r="Q637" s="38" t="s">
        <v>47</v>
      </c>
      <c r="R637" s="54">
        <v>57070</v>
      </c>
      <c r="S637" s="56">
        <f>IFERROR((MaestraLP3[[#This Row],[COSTO ]]/MaestraLP3[[#This Row],[COSTO OCT]]-1),0)</f>
        <v>0</v>
      </c>
      <c r="T637" s="55" t="s">
        <v>48</v>
      </c>
      <c r="U637" s="55" t="s">
        <v>48</v>
      </c>
      <c r="V637" s="54">
        <f>+VLOOKUP(MaestraLP3[[#This Row],[-]],'[1]BD MES'!$A:$N,14,0)</f>
        <v>39260</v>
      </c>
      <c r="W637" s="54">
        <v>37870</v>
      </c>
      <c r="X637" s="56">
        <f>+(MaestraLP3[[#This Row],[COSTO ]]-MaestraLP3[[#This Row],[COSTO OCT AL 27-10]])/MaestraLP3[[#This Row],[COSTO OCT AL 27-10]]</f>
        <v>-3.5404992358634743E-2</v>
      </c>
      <c r="Y637" s="57" t="str">
        <f>++IF(Q637="HASTA AGOTAR STOCK","HASTA AGOTAR STOCK",IF(MaestraLP3[[#This Row],[PRECIO OCT]]=0,"NO PARA LP",IF(MaestraLP3[[#This Row],[PRECIO OCT]]=0,"INCORPORACIÓN",IF(AA637=0,"MANTIENE",IF(AA637&lt;0,"BAJA",IF(AA637&gt;0,"ALZA",""))))))</f>
        <v>MANTIENE</v>
      </c>
      <c r="Z637" s="54">
        <v>57070</v>
      </c>
      <c r="AA637" s="40">
        <f>IF(Z637=0,"INDICAR PRECIO VTA",Z637-MaestraLP3[[#This Row],[PRECIO OCT]])</f>
        <v>0</v>
      </c>
      <c r="AB637" s="56">
        <f t="shared" si="9"/>
        <v>0.33642894690730679</v>
      </c>
      <c r="AC637" s="58">
        <f>IFERROR(MaestraLP3[[#This Row],[PRECIO]]*MaestraLP3[[#This Row],[%MG UMV]],0)</f>
        <v>19200</v>
      </c>
      <c r="AD637" s="59">
        <v>8.5</v>
      </c>
      <c r="AE637" s="54">
        <f>IFERROR(MaestraLP3[[#This Row],[MARGEN UNITARIO]]/MaestraLP3[[#This Row],[Peso Neto UMV (KG)]],0)</f>
        <v>2258.8235294117649</v>
      </c>
      <c r="AF637" s="38" t="s">
        <v>50</v>
      </c>
      <c r="AG637" s="38">
        <v>1</v>
      </c>
      <c r="AH637" s="56">
        <v>4.9999999999999996E-2</v>
      </c>
      <c r="AI637" s="56">
        <v>6.9999999999999993E-2</v>
      </c>
      <c r="AJ637" s="38"/>
      <c r="AK637" s="38" t="s">
        <v>50</v>
      </c>
    </row>
    <row r="638" spans="1:37" x14ac:dyDescent="0.35">
      <c r="A638" s="38" t="s">
        <v>525</v>
      </c>
      <c r="B638" s="38">
        <v>104516010</v>
      </c>
      <c r="C638" s="38" t="str">
        <f>+MaestraLP3[[#This Row],[CÓDIGO]]&amp;MaestraLP3[[#Headers],[-]]&amp;MaestraLP3[[#This Row],[UMV]]</f>
        <v>104516010-C10</v>
      </c>
      <c r="D638" s="45" t="str">
        <f>+MaestraLP3[[#This Row],[CÓDIGO]]&amp;MaestraLP3[[#Headers],[FS00]]</f>
        <v>104516010FS00</v>
      </c>
      <c r="E638" s="38" t="s">
        <v>95</v>
      </c>
      <c r="F638" s="38" t="s">
        <v>96</v>
      </c>
      <c r="G638" s="38" t="s">
        <v>263</v>
      </c>
      <c r="H638" s="38" t="s">
        <v>264</v>
      </c>
      <c r="I638" s="38" t="s">
        <v>874</v>
      </c>
      <c r="J638" s="44" t="s">
        <v>61</v>
      </c>
      <c r="K638" s="45" t="s">
        <v>44</v>
      </c>
      <c r="L638" s="38"/>
      <c r="M638" s="38" t="str">
        <f>VLOOKUP(MaestraLP3[[#This Row],[UMV]],VALIDACIONES!J:L,3,0)</f>
        <v>Caja 10 Unidades</v>
      </c>
      <c r="N638" s="38" t="s">
        <v>45</v>
      </c>
      <c r="O638" s="38" t="s">
        <v>72</v>
      </c>
      <c r="P638" s="54">
        <v>37564.400000000001</v>
      </c>
      <c r="Q638" s="38" t="s">
        <v>47</v>
      </c>
      <c r="R638" s="54">
        <v>50400</v>
      </c>
      <c r="S638" s="56">
        <f>IFERROR((MaestraLP3[[#This Row],[COSTO ]]/MaestraLP3[[#This Row],[COSTO OCT]]-1),0)</f>
        <v>0</v>
      </c>
      <c r="T638" s="55" t="s">
        <v>48</v>
      </c>
      <c r="U638" s="55" t="s">
        <v>48</v>
      </c>
      <c r="V638" s="54">
        <f>+VLOOKUP(MaestraLP3[[#This Row],[-]],'[1]BD MES'!$A:$N,14,0)</f>
        <v>38871.599999999999</v>
      </c>
      <c r="W638" s="54">
        <v>37564.400000000001</v>
      </c>
      <c r="X638" s="56">
        <f>+(MaestraLP3[[#This Row],[COSTO ]]-MaestraLP3[[#This Row],[COSTO OCT AL 27-10]])/MaestraLP3[[#This Row],[COSTO OCT AL 27-10]]</f>
        <v>-3.3628664629189363E-2</v>
      </c>
      <c r="Y638" s="57" t="str">
        <f>++IF(Q638="HASTA AGOTAR STOCK","HASTA AGOTAR STOCK",IF(MaestraLP3[[#This Row],[PRECIO OCT]]=0,"NO PARA LP",IF(MaestraLP3[[#This Row],[PRECIO OCT]]=0,"INCORPORACIÓN",IF(AA638=0,"MANTIENE",IF(AA638&lt;0,"BAJA",IF(AA638&gt;0,"ALZA",""))))))</f>
        <v>MANTIENE</v>
      </c>
      <c r="Z638" s="54">
        <v>50400</v>
      </c>
      <c r="AA638" s="40">
        <f>IF(Z638=0,"INDICAR PRECIO VTA",Z638-MaestraLP3[[#This Row],[PRECIO OCT]])</f>
        <v>0</v>
      </c>
      <c r="AB638" s="56">
        <f t="shared" si="9"/>
        <v>0.25467460317460316</v>
      </c>
      <c r="AC638" s="58">
        <f>IFERROR(MaestraLP3[[#This Row],[PRECIO]]*MaestraLP3[[#This Row],[%MG UMV]],0)</f>
        <v>12835.6</v>
      </c>
      <c r="AD638" s="59">
        <v>9.36</v>
      </c>
      <c r="AE638" s="54">
        <f>IFERROR(MaestraLP3[[#This Row],[MARGEN UNITARIO]]/MaestraLP3[[#This Row],[Peso Neto UMV (KG)]],0)</f>
        <v>1371.3247863247864</v>
      </c>
      <c r="AF638" s="38" t="s">
        <v>50</v>
      </c>
      <c r="AG638" s="38">
        <v>1</v>
      </c>
      <c r="AH638" s="56">
        <v>4.9999999999999996E-2</v>
      </c>
      <c r="AI638" s="56">
        <v>6.9999999999999993E-2</v>
      </c>
      <c r="AJ638" s="38"/>
      <c r="AK638" s="38" t="s">
        <v>50</v>
      </c>
    </row>
    <row r="639" spans="1:37" x14ac:dyDescent="0.35">
      <c r="A639" s="38" t="s">
        <v>525</v>
      </c>
      <c r="B639" s="38">
        <v>104544610</v>
      </c>
      <c r="C639" s="38" t="str">
        <f>+MaestraLP3[[#This Row],[CÓDIGO]]&amp;MaestraLP3[[#Headers],[-]]&amp;MaestraLP3[[#This Row],[UMV]]</f>
        <v>104544610-C10</v>
      </c>
      <c r="D639" s="45" t="str">
        <f>+MaestraLP3[[#This Row],[CÓDIGO]]&amp;MaestraLP3[[#Headers],[FS00]]</f>
        <v>104544610FS00</v>
      </c>
      <c r="E639" s="38" t="s">
        <v>95</v>
      </c>
      <c r="F639" s="38" t="s">
        <v>96</v>
      </c>
      <c r="G639" s="38" t="s">
        <v>263</v>
      </c>
      <c r="H639" s="38" t="s">
        <v>264</v>
      </c>
      <c r="I639" s="38" t="s">
        <v>875</v>
      </c>
      <c r="J639" s="44" t="s">
        <v>61</v>
      </c>
      <c r="K639" s="45" t="s">
        <v>44</v>
      </c>
      <c r="L639" s="38"/>
      <c r="M639" s="38" t="str">
        <f>VLOOKUP(MaestraLP3[[#This Row],[UMV]],VALIDACIONES!J:L,3,0)</f>
        <v>Caja 10 Unidades</v>
      </c>
      <c r="N639" s="38" t="s">
        <v>45</v>
      </c>
      <c r="O639" s="38" t="s">
        <v>72</v>
      </c>
      <c r="P639" s="54">
        <v>39090</v>
      </c>
      <c r="Q639" s="38" t="s">
        <v>47</v>
      </c>
      <c r="R639" s="54">
        <v>58500</v>
      </c>
      <c r="S639" s="56">
        <f>IFERROR((MaestraLP3[[#This Row],[COSTO ]]/MaestraLP3[[#This Row],[COSTO OCT]]-1),0)</f>
        <v>0</v>
      </c>
      <c r="T639" s="55" t="s">
        <v>48</v>
      </c>
      <c r="U639" s="55" t="s">
        <v>48</v>
      </c>
      <c r="V639" s="54">
        <f>+VLOOKUP(MaestraLP3[[#This Row],[-]],'[1]BD MES'!$A:$N,14,0)</f>
        <v>39930</v>
      </c>
      <c r="W639" s="54">
        <v>39090</v>
      </c>
      <c r="X639" s="56">
        <f>+(MaestraLP3[[#This Row],[COSTO ]]-MaestraLP3[[#This Row],[COSTO OCT AL 27-10]])/MaestraLP3[[#This Row],[COSTO OCT AL 27-10]]</f>
        <v>-2.1036814425244178E-2</v>
      </c>
      <c r="Y639" s="57" t="str">
        <f>++IF(Q639="HASTA AGOTAR STOCK","HASTA AGOTAR STOCK",IF(MaestraLP3[[#This Row],[PRECIO OCT]]=0,"NO PARA LP",IF(MaestraLP3[[#This Row],[PRECIO OCT]]=0,"INCORPORACIÓN",IF(AA639=0,"MANTIENE",IF(AA639&lt;0,"BAJA",IF(AA639&gt;0,"ALZA",""))))))</f>
        <v>MANTIENE</v>
      </c>
      <c r="Z639" s="54">
        <v>58500</v>
      </c>
      <c r="AA639" s="40">
        <f>IF(Z639=0,"INDICAR PRECIO VTA",Z639-MaestraLP3[[#This Row],[PRECIO OCT]])</f>
        <v>0</v>
      </c>
      <c r="AB639" s="56">
        <f t="shared" si="9"/>
        <v>0.33179487179487177</v>
      </c>
      <c r="AC639" s="58">
        <f>IFERROR(MaestraLP3[[#This Row],[PRECIO]]*MaestraLP3[[#This Row],[%MG UMV]],0)</f>
        <v>19410</v>
      </c>
      <c r="AD639" s="59">
        <v>8.5</v>
      </c>
      <c r="AE639" s="54">
        <f>IFERROR(MaestraLP3[[#This Row],[MARGEN UNITARIO]]/MaestraLP3[[#This Row],[Peso Neto UMV (KG)]],0)</f>
        <v>2283.5294117647059</v>
      </c>
      <c r="AF639" s="38" t="s">
        <v>50</v>
      </c>
      <c r="AG639" s="38">
        <v>1</v>
      </c>
      <c r="AH639" s="56">
        <v>4.9999999999999996E-2</v>
      </c>
      <c r="AI639" s="56">
        <v>6.9999999999999993E-2</v>
      </c>
      <c r="AJ639" s="38"/>
      <c r="AK639" s="38" t="s">
        <v>50</v>
      </c>
    </row>
    <row r="640" spans="1:37" x14ac:dyDescent="0.35">
      <c r="A640" s="38" t="s">
        <v>525</v>
      </c>
      <c r="B640" s="38">
        <v>104520490</v>
      </c>
      <c r="C640" s="38" t="str">
        <f>+MaestraLP3[[#This Row],[CÓDIGO]]&amp;MaestraLP3[[#Headers],[-]]&amp;MaestraLP3[[#This Row],[UMV]]</f>
        <v>104520490-C10</v>
      </c>
      <c r="D640" s="45" t="str">
        <f>+MaestraLP3[[#This Row],[CÓDIGO]]&amp;MaestraLP3[[#Headers],[FS00]]</f>
        <v>104520490FS00</v>
      </c>
      <c r="E640" s="38" t="s">
        <v>95</v>
      </c>
      <c r="F640" s="38" t="s">
        <v>96</v>
      </c>
      <c r="G640" s="38" t="s">
        <v>263</v>
      </c>
      <c r="H640" s="38" t="s">
        <v>264</v>
      </c>
      <c r="I640" s="38" t="s">
        <v>876</v>
      </c>
      <c r="J640" s="44" t="s">
        <v>61</v>
      </c>
      <c r="K640" s="45" t="s">
        <v>44</v>
      </c>
      <c r="L640" s="38"/>
      <c r="M640" s="38" t="str">
        <f>VLOOKUP(MaestraLP3[[#This Row],[UMV]],VALIDACIONES!J:L,3,0)</f>
        <v>Caja 10 Unidades</v>
      </c>
      <c r="N640" s="38" t="s">
        <v>45</v>
      </c>
      <c r="O640" s="38" t="s">
        <v>72</v>
      </c>
      <c r="P640" s="54">
        <v>39172.03</v>
      </c>
      <c r="Q640" s="38" t="s">
        <v>47</v>
      </c>
      <c r="R640" s="54">
        <v>49500</v>
      </c>
      <c r="S640" s="56">
        <f>IFERROR((MaestraLP3[[#This Row],[COSTO ]]/MaestraLP3[[#This Row],[COSTO OCT]]-1),0)</f>
        <v>0</v>
      </c>
      <c r="T640" s="55" t="s">
        <v>48</v>
      </c>
      <c r="U640" s="55" t="s">
        <v>48</v>
      </c>
      <c r="V640" s="54">
        <f>+VLOOKUP(MaestraLP3[[#This Row],[-]],'[1]BD MES'!$A:$N,14,0)</f>
        <v>40070.18</v>
      </c>
      <c r="W640" s="54">
        <v>39172.03</v>
      </c>
      <c r="X640" s="56">
        <f>+(MaestraLP3[[#This Row],[COSTO ]]-MaestraLP3[[#This Row],[COSTO OCT AL 27-10]])/MaestraLP3[[#This Row],[COSTO OCT AL 27-10]]</f>
        <v>-2.2414423893279276E-2</v>
      </c>
      <c r="Y640" s="57" t="str">
        <f>++IF(Q640="HASTA AGOTAR STOCK","HASTA AGOTAR STOCK",IF(MaestraLP3[[#This Row],[PRECIO OCT]]=0,"NO PARA LP",IF(MaestraLP3[[#This Row],[PRECIO OCT]]=0,"INCORPORACIÓN",IF(AA640=0,"MANTIENE",IF(AA640&lt;0,"BAJA",IF(AA640&gt;0,"ALZA",""))))))</f>
        <v>MANTIENE</v>
      </c>
      <c r="Z640" s="54">
        <v>49500</v>
      </c>
      <c r="AA640" s="40">
        <f>IF(Z640=0,"INDICAR PRECIO VTA",Z640-MaestraLP3[[#This Row],[PRECIO OCT]])</f>
        <v>0</v>
      </c>
      <c r="AB640" s="56">
        <f t="shared" si="9"/>
        <v>0.2086458585858586</v>
      </c>
      <c r="AC640" s="58">
        <f>IFERROR(MaestraLP3[[#This Row],[PRECIO]]*MaestraLP3[[#This Row],[%MG UMV]],0)</f>
        <v>10327.970000000001</v>
      </c>
      <c r="AD640" s="59">
        <v>9.36</v>
      </c>
      <c r="AE640" s="54">
        <f>IFERROR(MaestraLP3[[#This Row],[MARGEN UNITARIO]]/MaestraLP3[[#This Row],[Peso Neto UMV (KG)]],0)</f>
        <v>1103.4155982905984</v>
      </c>
      <c r="AF640" s="38" t="s">
        <v>50</v>
      </c>
      <c r="AG640" s="38">
        <v>1</v>
      </c>
      <c r="AH640" s="56">
        <v>4.9999999999999996E-2</v>
      </c>
      <c r="AI640" s="56">
        <v>6.9999999999999993E-2</v>
      </c>
      <c r="AJ640" s="38"/>
      <c r="AK640" s="38" t="s">
        <v>50</v>
      </c>
    </row>
    <row r="641" spans="1:37" x14ac:dyDescent="0.35">
      <c r="A641" s="38" t="s">
        <v>525</v>
      </c>
      <c r="B641" s="38">
        <v>104533710</v>
      </c>
      <c r="C641" s="38" t="str">
        <f>+MaestraLP3[[#This Row],[CÓDIGO]]&amp;MaestraLP3[[#Headers],[-]]&amp;MaestraLP3[[#This Row],[UMV]]</f>
        <v>104533710-C06</v>
      </c>
      <c r="D641" s="45" t="str">
        <f>+MaestraLP3[[#This Row],[CÓDIGO]]&amp;MaestraLP3[[#Headers],[FS00]]</f>
        <v>104533710FS00</v>
      </c>
      <c r="E641" s="38" t="s">
        <v>95</v>
      </c>
      <c r="F641" s="38" t="s">
        <v>96</v>
      </c>
      <c r="G641" s="38" t="s">
        <v>263</v>
      </c>
      <c r="H641" s="38" t="s">
        <v>877</v>
      </c>
      <c r="I641" s="38" t="s">
        <v>878</v>
      </c>
      <c r="J641" s="44" t="s">
        <v>53</v>
      </c>
      <c r="K641" s="45" t="s">
        <v>44</v>
      </c>
      <c r="L641" s="38"/>
      <c r="M641" s="38" t="str">
        <f>VLOOKUP(MaestraLP3[[#This Row],[UMV]],VALIDACIONES!J:L,3,0)</f>
        <v>Caja 6 Unidades</v>
      </c>
      <c r="N641" s="38" t="s">
        <v>45</v>
      </c>
      <c r="O641" s="38" t="s">
        <v>72</v>
      </c>
      <c r="P641" s="54">
        <v>21630</v>
      </c>
      <c r="Q641" s="38" t="s">
        <v>47</v>
      </c>
      <c r="R641" s="54">
        <v>29900</v>
      </c>
      <c r="S641" s="56">
        <f>IFERROR((MaestraLP3[[#This Row],[COSTO ]]/MaestraLP3[[#This Row],[COSTO OCT]]-1),0)</f>
        <v>0</v>
      </c>
      <c r="T641" s="55" t="s">
        <v>48</v>
      </c>
      <c r="U641" s="55" t="s">
        <v>48</v>
      </c>
      <c r="V641" s="54">
        <f>+VLOOKUP(MaestraLP3[[#This Row],[-]],'[1]BD MES'!$A:$N,14,0)</f>
        <v>21630</v>
      </c>
      <c r="W641" s="54">
        <v>21630</v>
      </c>
      <c r="X641" s="56">
        <f>+(MaestraLP3[[#This Row],[COSTO ]]-MaestraLP3[[#This Row],[COSTO OCT AL 27-10]])/MaestraLP3[[#This Row],[COSTO OCT AL 27-10]]</f>
        <v>0</v>
      </c>
      <c r="Y641" s="57" t="str">
        <f>++IF(Q641="HASTA AGOTAR STOCK","HASTA AGOTAR STOCK",IF(MaestraLP3[[#This Row],[PRECIO OCT]]=0,"NO PARA LP",IF(MaestraLP3[[#This Row],[PRECIO OCT]]=0,"INCORPORACIÓN",IF(AA641=0,"MANTIENE",IF(AA641&lt;0,"BAJA",IF(AA641&gt;0,"ALZA",""))))))</f>
        <v>MANTIENE</v>
      </c>
      <c r="Z641" s="54">
        <v>29900</v>
      </c>
      <c r="AA641" s="40">
        <f>IF(Z641=0,"INDICAR PRECIO VTA",Z641-MaestraLP3[[#This Row],[PRECIO OCT]])</f>
        <v>0</v>
      </c>
      <c r="AB641" s="56">
        <f t="shared" si="9"/>
        <v>0.27658862876254181</v>
      </c>
      <c r="AC641" s="58">
        <f>IFERROR(MaestraLP3[[#This Row],[PRECIO]]*MaestraLP3[[#This Row],[%MG UMV]],0)</f>
        <v>8270</v>
      </c>
      <c r="AD641" s="59">
        <v>17.399999999999999</v>
      </c>
      <c r="AE641" s="54">
        <f>IFERROR(MaestraLP3[[#This Row],[MARGEN UNITARIO]]/MaestraLP3[[#This Row],[Peso Neto UMV (KG)]],0)</f>
        <v>475.28735632183913</v>
      </c>
      <c r="AF641" s="38" t="s">
        <v>50</v>
      </c>
      <c r="AG641" s="38">
        <v>1</v>
      </c>
      <c r="AH641" s="56">
        <v>0.03</v>
      </c>
      <c r="AI641" s="56">
        <v>4.9999999999999996E-2</v>
      </c>
      <c r="AJ641" s="38"/>
      <c r="AK641" s="38" t="s">
        <v>50</v>
      </c>
    </row>
    <row r="642" spans="1:37" x14ac:dyDescent="0.35">
      <c r="A642" s="38" t="s">
        <v>525</v>
      </c>
      <c r="B642" s="38">
        <v>201221650</v>
      </c>
      <c r="C642" s="38" t="str">
        <f>+MaestraLP3[[#This Row],[CÓDIGO]]&amp;MaestraLP3[[#Headers],[-]]&amp;MaestraLP3[[#This Row],[UMV]]</f>
        <v>201221650-C06</v>
      </c>
      <c r="D642" s="45" t="str">
        <f>+MaestraLP3[[#This Row],[CÓDIGO]]&amp;MaestraLP3[[#Headers],[FS00]]</f>
        <v>201221650FS00</v>
      </c>
      <c r="E642" s="38" t="s">
        <v>95</v>
      </c>
      <c r="F642" s="38" t="s">
        <v>96</v>
      </c>
      <c r="G642" s="38" t="s">
        <v>263</v>
      </c>
      <c r="H642" s="38" t="s">
        <v>877</v>
      </c>
      <c r="I642" s="38" t="s">
        <v>879</v>
      </c>
      <c r="J642" s="44" t="s">
        <v>53</v>
      </c>
      <c r="K642" s="45" t="s">
        <v>44</v>
      </c>
      <c r="L642" s="38"/>
      <c r="M642" s="38" t="str">
        <f>VLOOKUP(MaestraLP3[[#This Row],[UMV]],VALIDACIONES!J:L,3,0)</f>
        <v>Caja 6 Unidades</v>
      </c>
      <c r="N642" s="38" t="s">
        <v>45</v>
      </c>
      <c r="O642" s="38" t="s">
        <v>46</v>
      </c>
      <c r="P642" s="54">
        <v>13446.344449999999</v>
      </c>
      <c r="Q642" s="38" t="s">
        <v>62</v>
      </c>
      <c r="R642" s="54">
        <v>17302.965120000001</v>
      </c>
      <c r="S642" s="56">
        <f>IFERROR((MaestraLP3[[#This Row],[COSTO ]]/MaestraLP3[[#This Row],[COSTO OCT]]-1),0)</f>
        <v>0</v>
      </c>
      <c r="T642" s="55" t="s">
        <v>48</v>
      </c>
      <c r="U642" s="55" t="s">
        <v>48</v>
      </c>
      <c r="V642" s="54">
        <f>+VLOOKUP(MaestraLP3[[#This Row],[-]],'[1]BD MES'!$A:$N,14,0)</f>
        <v>13389.68</v>
      </c>
      <c r="W642" s="54">
        <v>13446.344449999999</v>
      </c>
      <c r="X642" s="56">
        <f>+(MaestraLP3[[#This Row],[COSTO ]]-MaestraLP3[[#This Row],[COSTO OCT AL 27-10]])/MaestraLP3[[#This Row],[COSTO OCT AL 27-10]]</f>
        <v>4.2319495312806875E-3</v>
      </c>
      <c r="Y642" s="57" t="str">
        <f>++IF(Q642="HASTA AGOTAR STOCK","HASTA AGOTAR STOCK",IF(MaestraLP3[[#This Row],[PRECIO OCT]]=0,"NO PARA LP",IF(MaestraLP3[[#This Row],[PRECIO OCT]]=0,"INCORPORACIÓN",IF(AA642=0,"MANTIENE",IF(AA642&lt;0,"BAJA",IF(AA642&gt;0,"ALZA",""))))))</f>
        <v>ALZA</v>
      </c>
      <c r="Z642" s="54">
        <v>17303</v>
      </c>
      <c r="AA642" s="40">
        <f>IF(Z642=0,"INDICAR PRECIO VTA",Z642-MaestraLP3[[#This Row],[PRECIO OCT]])</f>
        <v>3.4879999999247957E-2</v>
      </c>
      <c r="AB642" s="56">
        <f t="shared" si="9"/>
        <v>0.22288941513032429</v>
      </c>
      <c r="AC642" s="58">
        <f>IFERROR(MaestraLP3[[#This Row],[PRECIO]]*MaestraLP3[[#This Row],[%MG UMV]],0)</f>
        <v>3856.6555500000013</v>
      </c>
      <c r="AD642" s="59">
        <v>6</v>
      </c>
      <c r="AE642" s="54">
        <f>IFERROR(MaestraLP3[[#This Row],[MARGEN UNITARIO]]/MaestraLP3[[#This Row],[Peso Neto UMV (KG)]],0)</f>
        <v>642.77592500000026</v>
      </c>
      <c r="AF642" s="61" t="s">
        <v>50</v>
      </c>
      <c r="AG642" s="38">
        <v>1</v>
      </c>
      <c r="AH642" s="56">
        <v>0.03</v>
      </c>
      <c r="AI642" s="56">
        <v>0.05</v>
      </c>
      <c r="AJ642" s="38"/>
      <c r="AK642" s="38" t="s">
        <v>50</v>
      </c>
    </row>
    <row r="643" spans="1:37" x14ac:dyDescent="0.35">
      <c r="A643" s="38" t="s">
        <v>525</v>
      </c>
      <c r="B643" s="38">
        <v>104530130</v>
      </c>
      <c r="C643" s="38" t="str">
        <f>+MaestraLP3[[#This Row],[CÓDIGO]]&amp;MaestraLP3[[#Headers],[-]]&amp;MaestraLP3[[#This Row],[UMV]]</f>
        <v>104530130-C06</v>
      </c>
      <c r="D643" s="45" t="str">
        <f>+MaestraLP3[[#This Row],[CÓDIGO]]&amp;MaestraLP3[[#Headers],[FS00]]</f>
        <v>104530130FS00</v>
      </c>
      <c r="E643" s="38" t="s">
        <v>95</v>
      </c>
      <c r="F643" s="38" t="s">
        <v>96</v>
      </c>
      <c r="G643" s="38" t="s">
        <v>263</v>
      </c>
      <c r="H643" s="38" t="s">
        <v>877</v>
      </c>
      <c r="I643" s="38" t="s">
        <v>880</v>
      </c>
      <c r="J643" s="44" t="s">
        <v>53</v>
      </c>
      <c r="K643" s="45" t="s">
        <v>44</v>
      </c>
      <c r="L643" s="45" t="s">
        <v>44</v>
      </c>
      <c r="M643" s="38" t="str">
        <f>VLOOKUP(MaestraLP3[[#This Row],[UMV]],VALIDACIONES!J:L,3,0)</f>
        <v>Caja 6 Unidades</v>
      </c>
      <c r="N643" s="38" t="s">
        <v>45</v>
      </c>
      <c r="O643" s="38" t="s">
        <v>46</v>
      </c>
      <c r="P643" s="54">
        <v>9570</v>
      </c>
      <c r="Q643" s="38" t="s">
        <v>47</v>
      </c>
      <c r="R643" s="54">
        <v>16900</v>
      </c>
      <c r="S643" s="56">
        <f>IFERROR((MaestraLP3[[#This Row],[COSTO ]]/MaestraLP3[[#This Row],[COSTO OCT]]-1),0)</f>
        <v>0</v>
      </c>
      <c r="T643" s="55" t="s">
        <v>48</v>
      </c>
      <c r="U643" s="55" t="s">
        <v>48</v>
      </c>
      <c r="V643" s="54">
        <f>+VLOOKUP(MaestraLP3[[#This Row],[-]],'[1]BD MES'!$A:$N,14,0)</f>
        <v>9228</v>
      </c>
      <c r="W643" s="54">
        <v>9570</v>
      </c>
      <c r="X643" s="56">
        <f>+(MaestraLP3[[#This Row],[COSTO ]]-MaestraLP3[[#This Row],[COSTO OCT AL 27-10]])/MaestraLP3[[#This Row],[COSTO OCT AL 27-10]]</f>
        <v>3.7061118335500652E-2</v>
      </c>
      <c r="Y643" s="57" t="str">
        <f>++IF(Q643="HASTA AGOTAR STOCK","HASTA AGOTAR STOCK",IF(MaestraLP3[[#This Row],[PRECIO OCT]]=0,"NO PARA LP",IF(MaestraLP3[[#This Row],[PRECIO OCT]]=0,"INCORPORACIÓN",IF(AA643=0,"MANTIENE",IF(AA643&lt;0,"BAJA",IF(AA643&gt;0,"ALZA",""))))))</f>
        <v>MANTIENE</v>
      </c>
      <c r="Z643" s="54">
        <v>16900</v>
      </c>
      <c r="AA643" s="40">
        <f>IF(Z643=0,"INDICAR PRECIO VTA",Z643-MaestraLP3[[#This Row],[PRECIO OCT]])</f>
        <v>0</v>
      </c>
      <c r="AB643" s="56">
        <f t="shared" ref="AB643:AB706" si="10">+IFERROR((Z643-W643)/Z643,"-")</f>
        <v>0.43372781065088756</v>
      </c>
      <c r="AC643" s="58">
        <f>IFERROR(MaestraLP3[[#This Row],[PRECIO]]*MaestraLP3[[#This Row],[%MG UMV]],0)</f>
        <v>7330</v>
      </c>
      <c r="AD643" s="59">
        <v>6</v>
      </c>
      <c r="AE643" s="54">
        <f>IFERROR(MaestraLP3[[#This Row],[MARGEN UNITARIO]]/MaestraLP3[[#This Row],[Peso Neto UMV (KG)]],0)</f>
        <v>1221.6666666666667</v>
      </c>
      <c r="AF643" s="38" t="s">
        <v>49</v>
      </c>
      <c r="AG643" s="38" t="s">
        <v>184</v>
      </c>
      <c r="AH643" s="56">
        <v>4.9999999999999996E-2</v>
      </c>
      <c r="AI643" s="56">
        <v>6.9999999999999993E-2</v>
      </c>
      <c r="AJ643" s="38"/>
      <c r="AK643" s="38" t="s">
        <v>50</v>
      </c>
    </row>
    <row r="644" spans="1:37" x14ac:dyDescent="0.35">
      <c r="A644" s="38" t="s">
        <v>525</v>
      </c>
      <c r="B644" s="38">
        <v>201210650</v>
      </c>
      <c r="C644" s="38" t="str">
        <f>+MaestraLP3[[#This Row],[CÓDIGO]]&amp;MaestraLP3[[#Headers],[-]]&amp;MaestraLP3[[#This Row],[UMV]]</f>
        <v>201210650-C06</v>
      </c>
      <c r="D644" s="45" t="str">
        <f>+MaestraLP3[[#This Row],[CÓDIGO]]&amp;MaestraLP3[[#Headers],[FS00]]</f>
        <v>201210650FS00</v>
      </c>
      <c r="E644" s="38" t="s">
        <v>95</v>
      </c>
      <c r="F644" s="38" t="s">
        <v>96</v>
      </c>
      <c r="G644" s="38" t="s">
        <v>263</v>
      </c>
      <c r="H644" s="38" t="s">
        <v>877</v>
      </c>
      <c r="I644" s="38" t="s">
        <v>881</v>
      </c>
      <c r="J644" s="44" t="s">
        <v>53</v>
      </c>
      <c r="K644" s="45" t="s">
        <v>44</v>
      </c>
      <c r="L644" s="38"/>
      <c r="M644" s="38" t="str">
        <f>VLOOKUP(MaestraLP3[[#This Row],[UMV]],VALIDACIONES!J:L,3,0)</f>
        <v>Caja 6 Unidades</v>
      </c>
      <c r="N644" s="38" t="s">
        <v>45</v>
      </c>
      <c r="O644" s="38" t="s">
        <v>46</v>
      </c>
      <c r="P644" s="54">
        <v>7612.0838499999991</v>
      </c>
      <c r="Q644" s="38" t="s">
        <v>62</v>
      </c>
      <c r="R644" s="54">
        <v>13200</v>
      </c>
      <c r="S644" s="56">
        <f>IFERROR((MaestraLP3[[#This Row],[COSTO ]]/MaestraLP3[[#This Row],[COSTO OCT]]-1),0)</f>
        <v>0</v>
      </c>
      <c r="T644" s="55" t="s">
        <v>48</v>
      </c>
      <c r="U644" s="55" t="s">
        <v>48</v>
      </c>
      <c r="V644" s="54">
        <f>+VLOOKUP(MaestraLP3[[#This Row],[-]],'[1]BD MES'!$A:$N,14,0)</f>
        <v>7600.51</v>
      </c>
      <c r="W644" s="54">
        <v>7612.0838499999991</v>
      </c>
      <c r="X644" s="56">
        <f>+(MaestraLP3[[#This Row],[COSTO ]]-MaestraLP3[[#This Row],[COSTO OCT AL 27-10]])/MaestraLP3[[#This Row],[COSTO OCT AL 27-10]]</f>
        <v>1.5227728139294411E-3</v>
      </c>
      <c r="Y644" s="57" t="str">
        <f>++IF(Q644="HASTA AGOTAR STOCK","HASTA AGOTAR STOCK",IF(MaestraLP3[[#This Row],[PRECIO OCT]]=0,"NO PARA LP",IF(MaestraLP3[[#This Row],[PRECIO OCT]]=0,"INCORPORACIÓN",IF(AA644=0,"MANTIENE",IF(AA644&lt;0,"BAJA",IF(AA644&gt;0,"ALZA",""))))))</f>
        <v>MANTIENE</v>
      </c>
      <c r="Z644" s="54">
        <v>13200</v>
      </c>
      <c r="AA644" s="40">
        <f>IF(Z644=0,"INDICAR PRECIO VTA",Z644-MaestraLP3[[#This Row],[PRECIO OCT]])</f>
        <v>0</v>
      </c>
      <c r="AB644" s="56">
        <f t="shared" si="10"/>
        <v>0.42332698106060612</v>
      </c>
      <c r="AC644" s="58">
        <f>IFERROR(MaestraLP3[[#This Row],[PRECIO]]*MaestraLP3[[#This Row],[%MG UMV]],0)</f>
        <v>5587.9161500000009</v>
      </c>
      <c r="AD644" s="59">
        <v>6</v>
      </c>
      <c r="AE644" s="54">
        <f>IFERROR(MaestraLP3[[#This Row],[MARGEN UNITARIO]]/MaestraLP3[[#This Row],[Peso Neto UMV (KG)]],0)</f>
        <v>931.31935833333353</v>
      </c>
      <c r="AF644" s="61" t="s">
        <v>50</v>
      </c>
      <c r="AG644" s="38">
        <v>1</v>
      </c>
      <c r="AH644" s="56">
        <v>0.05</v>
      </c>
      <c r="AI644" s="56">
        <v>7.0000000000000007E-2</v>
      </c>
      <c r="AJ644" s="38"/>
      <c r="AK644" s="38" t="s">
        <v>50</v>
      </c>
    </row>
    <row r="645" spans="1:37" x14ac:dyDescent="0.35">
      <c r="A645" s="38" t="s">
        <v>525</v>
      </c>
      <c r="B645" s="38">
        <v>104530140</v>
      </c>
      <c r="C645" s="38" t="str">
        <f>+MaestraLP3[[#This Row],[CÓDIGO]]&amp;MaestraLP3[[#Headers],[-]]&amp;MaestraLP3[[#This Row],[UMV]]</f>
        <v>104530140-C06</v>
      </c>
      <c r="D645" s="45" t="str">
        <f>+MaestraLP3[[#This Row],[CÓDIGO]]&amp;MaestraLP3[[#Headers],[FS00]]</f>
        <v>104530140FS00</v>
      </c>
      <c r="E645" s="38" t="s">
        <v>95</v>
      </c>
      <c r="F645" s="38" t="s">
        <v>96</v>
      </c>
      <c r="G645" s="38" t="s">
        <v>263</v>
      </c>
      <c r="H645" s="38" t="s">
        <v>877</v>
      </c>
      <c r="I645" s="38" t="s">
        <v>882</v>
      </c>
      <c r="J645" s="44" t="s">
        <v>53</v>
      </c>
      <c r="K645" s="45" t="s">
        <v>44</v>
      </c>
      <c r="L645" s="45" t="s">
        <v>44</v>
      </c>
      <c r="M645" s="38" t="str">
        <f>VLOOKUP(MaestraLP3[[#This Row],[UMV]],VALIDACIONES!J:L,3,0)</f>
        <v>Caja 6 Unidades</v>
      </c>
      <c r="N645" s="38" t="s">
        <v>45</v>
      </c>
      <c r="O645" s="38" t="s">
        <v>46</v>
      </c>
      <c r="P645" s="54">
        <v>9714</v>
      </c>
      <c r="Q645" s="38" t="s">
        <v>47</v>
      </c>
      <c r="R645" s="54">
        <v>15000</v>
      </c>
      <c r="S645" s="56">
        <f>IFERROR((MaestraLP3[[#This Row],[COSTO ]]/MaestraLP3[[#This Row],[COSTO OCT]]-1),0)</f>
        <v>0</v>
      </c>
      <c r="T645" s="55" t="s">
        <v>48</v>
      </c>
      <c r="U645" s="55" t="s">
        <v>48</v>
      </c>
      <c r="V645" s="54">
        <f>+VLOOKUP(MaestraLP3[[#This Row],[-]],'[1]BD MES'!$A:$N,14,0)</f>
        <v>9186</v>
      </c>
      <c r="W645" s="54">
        <v>9714</v>
      </c>
      <c r="X645" s="56">
        <f>+(MaestraLP3[[#This Row],[COSTO ]]-MaestraLP3[[#This Row],[COSTO OCT AL 27-10]])/MaestraLP3[[#This Row],[COSTO OCT AL 27-10]]</f>
        <v>5.7478772044415413E-2</v>
      </c>
      <c r="Y645" s="57" t="str">
        <f>++IF(Q645="HASTA AGOTAR STOCK","HASTA AGOTAR STOCK",IF(MaestraLP3[[#This Row],[PRECIO OCT]]=0,"NO PARA LP",IF(MaestraLP3[[#This Row],[PRECIO OCT]]=0,"INCORPORACIÓN",IF(AA645=0,"MANTIENE",IF(AA645&lt;0,"BAJA",IF(AA645&gt;0,"ALZA",""))))))</f>
        <v>MANTIENE</v>
      </c>
      <c r="Z645" s="54">
        <v>15000</v>
      </c>
      <c r="AA645" s="40">
        <f>IF(Z645=0,"INDICAR PRECIO VTA",Z645-MaestraLP3[[#This Row],[PRECIO OCT]])</f>
        <v>0</v>
      </c>
      <c r="AB645" s="56">
        <f t="shared" si="10"/>
        <v>0.35239999999999999</v>
      </c>
      <c r="AC645" s="58">
        <f>IFERROR(MaestraLP3[[#This Row],[PRECIO]]*MaestraLP3[[#This Row],[%MG UMV]],0)</f>
        <v>5286</v>
      </c>
      <c r="AD645" s="59">
        <v>6</v>
      </c>
      <c r="AE645" s="54">
        <f>IFERROR(MaestraLP3[[#This Row],[MARGEN UNITARIO]]/MaestraLP3[[#This Row],[Peso Neto UMV (KG)]],0)</f>
        <v>881</v>
      </c>
      <c r="AF645" s="38" t="s">
        <v>49</v>
      </c>
      <c r="AG645" s="38" t="s">
        <v>184</v>
      </c>
      <c r="AH645" s="56">
        <v>4.9999999999999996E-2</v>
      </c>
      <c r="AI645" s="56">
        <v>6.9999999999999993E-2</v>
      </c>
      <c r="AJ645" s="38"/>
      <c r="AK645" s="38" t="s">
        <v>50</v>
      </c>
    </row>
    <row r="646" spans="1:37" x14ac:dyDescent="0.35">
      <c r="A646" s="38" t="s">
        <v>525</v>
      </c>
      <c r="B646" s="38">
        <v>104531630</v>
      </c>
      <c r="C646" s="38" t="str">
        <f>+MaestraLP3[[#This Row],[CÓDIGO]]&amp;MaestraLP3[[#Headers],[-]]&amp;MaestraLP3[[#This Row],[UMV]]</f>
        <v>104531630-C06</v>
      </c>
      <c r="D646" s="45" t="str">
        <f>+MaestraLP3[[#This Row],[CÓDIGO]]&amp;MaestraLP3[[#Headers],[FS00]]</f>
        <v>104531630FS00</v>
      </c>
      <c r="E646" s="38" t="s">
        <v>95</v>
      </c>
      <c r="F646" s="38" t="s">
        <v>96</v>
      </c>
      <c r="G646" s="38" t="s">
        <v>263</v>
      </c>
      <c r="H646" s="38" t="s">
        <v>877</v>
      </c>
      <c r="I646" s="38" t="s">
        <v>883</v>
      </c>
      <c r="J646" s="44" t="s">
        <v>53</v>
      </c>
      <c r="K646" s="45" t="s">
        <v>44</v>
      </c>
      <c r="L646" s="38"/>
      <c r="M646" s="38" t="str">
        <f>VLOOKUP(MaestraLP3[[#This Row],[UMV]],VALIDACIONES!J:L,3,0)</f>
        <v>Caja 6 Unidades</v>
      </c>
      <c r="N646" s="38" t="s">
        <v>45</v>
      </c>
      <c r="O646" s="38" t="s">
        <v>72</v>
      </c>
      <c r="P646" s="54">
        <v>47466</v>
      </c>
      <c r="Q646" s="38" t="s">
        <v>47</v>
      </c>
      <c r="R646" s="54">
        <v>68600</v>
      </c>
      <c r="S646" s="56">
        <f>IFERROR((MaestraLP3[[#This Row],[COSTO ]]/MaestraLP3[[#This Row],[COSTO OCT]]-1),0)</f>
        <v>0</v>
      </c>
      <c r="T646" s="55" t="s">
        <v>48</v>
      </c>
      <c r="U646" s="55" t="s">
        <v>48</v>
      </c>
      <c r="V646" s="54">
        <f>+VLOOKUP(MaestraLP3[[#This Row],[-]],'[1]BD MES'!$A:$N,14,0)</f>
        <v>48762</v>
      </c>
      <c r="W646" s="54">
        <v>47466</v>
      </c>
      <c r="X646" s="56">
        <f>+(MaestraLP3[[#This Row],[COSTO ]]-MaestraLP3[[#This Row],[COSTO OCT AL 27-10]])/MaestraLP3[[#This Row],[COSTO OCT AL 27-10]]</f>
        <v>-2.6578073089700997E-2</v>
      </c>
      <c r="Y646" s="57" t="str">
        <f>++IF(Q646="HASTA AGOTAR STOCK","HASTA AGOTAR STOCK",IF(MaestraLP3[[#This Row],[PRECIO OCT]]=0,"NO PARA LP",IF(MaestraLP3[[#This Row],[PRECIO OCT]]=0,"INCORPORACIÓN",IF(AA646=0,"MANTIENE",IF(AA646&lt;0,"BAJA",IF(AA646&gt;0,"ALZA",""))))))</f>
        <v>MANTIENE</v>
      </c>
      <c r="Z646" s="54">
        <v>68600</v>
      </c>
      <c r="AA646" s="40">
        <f>IF(Z646=0,"INDICAR PRECIO VTA",Z646-MaestraLP3[[#This Row],[PRECIO OCT]])</f>
        <v>0</v>
      </c>
      <c r="AB646" s="56">
        <f t="shared" si="10"/>
        <v>0.30807580174927113</v>
      </c>
      <c r="AC646" s="58">
        <f>IFERROR(MaestraLP3[[#This Row],[PRECIO]]*MaestraLP3[[#This Row],[%MG UMV]],0)</f>
        <v>21134</v>
      </c>
      <c r="AD646" s="59">
        <v>17.399999999999999</v>
      </c>
      <c r="AE646" s="54">
        <f>IFERROR(MaestraLP3[[#This Row],[MARGEN UNITARIO]]/MaestraLP3[[#This Row],[Peso Neto UMV (KG)]],0)</f>
        <v>1214.5977011494253</v>
      </c>
      <c r="AF646" s="38" t="s">
        <v>50</v>
      </c>
      <c r="AG646" s="38">
        <v>1</v>
      </c>
      <c r="AH646" s="56">
        <v>4.9999999999999996E-2</v>
      </c>
      <c r="AI646" s="56">
        <v>6.9999999999999993E-2</v>
      </c>
      <c r="AJ646" s="38"/>
      <c r="AK646" s="38" t="s">
        <v>50</v>
      </c>
    </row>
    <row r="647" spans="1:37" x14ac:dyDescent="0.35">
      <c r="A647" s="38" t="s">
        <v>525</v>
      </c>
      <c r="B647" s="38">
        <v>104530240</v>
      </c>
      <c r="C647" s="38" t="str">
        <f>+MaestraLP3[[#This Row],[CÓDIGO]]&amp;MaestraLP3[[#Headers],[-]]&amp;MaestraLP3[[#This Row],[UMV]]</f>
        <v>104530240-C06</v>
      </c>
      <c r="D647" s="45" t="str">
        <f>+MaestraLP3[[#This Row],[CÓDIGO]]&amp;MaestraLP3[[#Headers],[FS00]]</f>
        <v>104530240FS00</v>
      </c>
      <c r="E647" s="38" t="s">
        <v>95</v>
      </c>
      <c r="F647" s="38" t="s">
        <v>96</v>
      </c>
      <c r="G647" s="38" t="s">
        <v>263</v>
      </c>
      <c r="H647" s="38" t="s">
        <v>877</v>
      </c>
      <c r="I647" s="38" t="s">
        <v>884</v>
      </c>
      <c r="J647" s="44" t="s">
        <v>53</v>
      </c>
      <c r="K647" s="45" t="s">
        <v>44</v>
      </c>
      <c r="L647" s="38"/>
      <c r="M647" s="38" t="str">
        <f>VLOOKUP(MaestraLP3[[#This Row],[UMV]],VALIDACIONES!J:L,3,0)</f>
        <v>Caja 6 Unidades</v>
      </c>
      <c r="N647" s="38" t="s">
        <v>45</v>
      </c>
      <c r="O647" s="38" t="s">
        <v>46</v>
      </c>
      <c r="P647" s="54">
        <v>15132</v>
      </c>
      <c r="Q647" s="38" t="s">
        <v>47</v>
      </c>
      <c r="R647" s="54">
        <v>18990</v>
      </c>
      <c r="S647" s="56">
        <f>IFERROR((MaestraLP3[[#This Row],[COSTO ]]/MaestraLP3[[#This Row],[COSTO OCT]]-1),0)</f>
        <v>0</v>
      </c>
      <c r="T647" s="55" t="s">
        <v>48</v>
      </c>
      <c r="U647" s="55" t="s">
        <v>48</v>
      </c>
      <c r="V647" s="54">
        <f>+VLOOKUP(MaestraLP3[[#This Row],[-]],'[1]BD MES'!$A:$N,14,0)</f>
        <v>14250</v>
      </c>
      <c r="W647" s="54">
        <v>15132</v>
      </c>
      <c r="X647" s="56">
        <f>+(MaestraLP3[[#This Row],[COSTO ]]-MaestraLP3[[#This Row],[COSTO OCT AL 27-10]])/MaestraLP3[[#This Row],[COSTO OCT AL 27-10]]</f>
        <v>6.1894736842105266E-2</v>
      </c>
      <c r="Y647" s="57" t="str">
        <f>++IF(Q647="HASTA AGOTAR STOCK","HASTA AGOTAR STOCK",IF(MaestraLP3[[#This Row],[PRECIO OCT]]=0,"NO PARA LP",IF(MaestraLP3[[#This Row],[PRECIO OCT]]=0,"INCORPORACIÓN",IF(AA647=0,"MANTIENE",IF(AA647&lt;0,"BAJA",IF(AA647&gt;0,"ALZA",""))))))</f>
        <v>MANTIENE</v>
      </c>
      <c r="Z647" s="54">
        <v>18990</v>
      </c>
      <c r="AA647" s="40">
        <f>IF(Z647=0,"INDICAR PRECIO VTA",Z647-MaestraLP3[[#This Row],[PRECIO OCT]])</f>
        <v>0</v>
      </c>
      <c r="AB647" s="56">
        <f t="shared" si="10"/>
        <v>0.20315955766192734</v>
      </c>
      <c r="AC647" s="58">
        <f>IFERROR(MaestraLP3[[#This Row],[PRECIO]]*MaestraLP3[[#This Row],[%MG UMV]],0)</f>
        <v>3858</v>
      </c>
      <c r="AD647" s="59">
        <v>7.8</v>
      </c>
      <c r="AE647" s="54">
        <f>IFERROR(MaestraLP3[[#This Row],[MARGEN UNITARIO]]/MaestraLP3[[#This Row],[Peso Neto UMV (KG)]],0)</f>
        <v>494.61538461538464</v>
      </c>
      <c r="AF647" s="38" t="s">
        <v>50</v>
      </c>
      <c r="AG647" s="38">
        <v>1</v>
      </c>
      <c r="AH647" s="56">
        <v>4.9999999999999996E-2</v>
      </c>
      <c r="AI647" s="56">
        <v>6.9999999999999993E-2</v>
      </c>
      <c r="AJ647" s="38"/>
      <c r="AK647" s="38" t="s">
        <v>50</v>
      </c>
    </row>
    <row r="648" spans="1:37" x14ac:dyDescent="0.35">
      <c r="A648" s="38" t="s">
        <v>525</v>
      </c>
      <c r="B648" s="38">
        <v>201200082</v>
      </c>
      <c r="C648" s="38" t="str">
        <f>+MaestraLP3[[#This Row],[CÓDIGO]]&amp;MaestraLP3[[#Headers],[-]]&amp;MaestraLP3[[#This Row],[UMV]]</f>
        <v>201200082-C04</v>
      </c>
      <c r="D648" s="45" t="str">
        <f>+MaestraLP3[[#This Row],[CÓDIGO]]&amp;MaestraLP3[[#Headers],[FS00]]</f>
        <v>201200082FS00</v>
      </c>
      <c r="E648" s="38" t="s">
        <v>95</v>
      </c>
      <c r="F648" s="38" t="s">
        <v>96</v>
      </c>
      <c r="G648" s="38" t="s">
        <v>263</v>
      </c>
      <c r="H648" s="38" t="s">
        <v>877</v>
      </c>
      <c r="I648" s="38" t="s">
        <v>885</v>
      </c>
      <c r="J648" s="44" t="s">
        <v>209</v>
      </c>
      <c r="K648" s="45" t="s">
        <v>44</v>
      </c>
      <c r="L648" s="38"/>
      <c r="M648" s="38" t="str">
        <f>VLOOKUP(MaestraLP3[[#This Row],[UMV]],VALIDACIONES!J:L,3,0)</f>
        <v>Caja 4 Unidades</v>
      </c>
      <c r="N648" s="38" t="s">
        <v>45</v>
      </c>
      <c r="O648" s="38" t="s">
        <v>46</v>
      </c>
      <c r="P648" s="54">
        <v>7823.619999999999</v>
      </c>
      <c r="Q648" s="38" t="s">
        <v>47</v>
      </c>
      <c r="R648" s="54">
        <v>19500</v>
      </c>
      <c r="S648" s="56">
        <f>IFERROR((MaestraLP3[[#This Row],[COSTO ]]/MaestraLP3[[#This Row],[COSTO OCT]]-1),0)</f>
        <v>0</v>
      </c>
      <c r="T648" s="55" t="s">
        <v>48</v>
      </c>
      <c r="U648" s="55" t="s">
        <v>48</v>
      </c>
      <c r="V648" s="54">
        <f>+VLOOKUP(MaestraLP3[[#This Row],[-]],'[1]BD MES'!$A:$N,14,0)</f>
        <v>8605.6</v>
      </c>
      <c r="W648" s="54">
        <v>7823.619999999999</v>
      </c>
      <c r="X648" s="56">
        <f>+(MaestraLP3[[#This Row],[COSTO ]]-MaestraLP3[[#This Row],[COSTO OCT AL 27-10]])/MaestraLP3[[#This Row],[COSTO OCT AL 27-10]]</f>
        <v>-9.0868736636608882E-2</v>
      </c>
      <c r="Y648" s="57" t="str">
        <f>++IF(Q648="HASTA AGOTAR STOCK","HASTA AGOTAR STOCK",IF(MaestraLP3[[#This Row],[PRECIO OCT]]=0,"NO PARA LP",IF(MaestraLP3[[#This Row],[PRECIO OCT]]=0,"INCORPORACIÓN",IF(AA648=0,"MANTIENE",IF(AA648&lt;0,"BAJA",IF(AA648&gt;0,"ALZA",""))))))</f>
        <v>ALZA</v>
      </c>
      <c r="Z648" s="54">
        <v>22000</v>
      </c>
      <c r="AA648" s="40">
        <f>IF(Z648=0,"INDICAR PRECIO VTA",Z648-MaestraLP3[[#This Row],[PRECIO OCT]])</f>
        <v>2500</v>
      </c>
      <c r="AB648" s="56">
        <f t="shared" si="10"/>
        <v>0.64438090909090917</v>
      </c>
      <c r="AC648" s="58">
        <f>IFERROR(MaestraLP3[[#This Row],[PRECIO]]*MaestraLP3[[#This Row],[%MG UMV]],0)</f>
        <v>14176.380000000001</v>
      </c>
      <c r="AD648" s="59">
        <v>9.1999999999999993</v>
      </c>
      <c r="AE648" s="54">
        <f>IFERROR(MaestraLP3[[#This Row],[MARGEN UNITARIO]]/MaestraLP3[[#This Row],[Peso Neto UMV (KG)]],0)</f>
        <v>1540.9108695652176</v>
      </c>
      <c r="AF648" s="38" t="s">
        <v>50</v>
      </c>
      <c r="AG648" s="38">
        <v>1</v>
      </c>
      <c r="AH648" s="56">
        <v>0.03</v>
      </c>
      <c r="AI648" s="56">
        <v>4.9999999999999996E-2</v>
      </c>
      <c r="AJ648" s="38"/>
      <c r="AK648" s="38" t="s">
        <v>50</v>
      </c>
    </row>
    <row r="649" spans="1:37" x14ac:dyDescent="0.35">
      <c r="A649" s="38" t="s">
        <v>525</v>
      </c>
      <c r="B649" s="38">
        <v>201211650</v>
      </c>
      <c r="C649" s="38" t="str">
        <f>+MaestraLP3[[#This Row],[CÓDIGO]]&amp;MaestraLP3[[#Headers],[-]]&amp;MaestraLP3[[#This Row],[UMV]]</f>
        <v>201211650-C06</v>
      </c>
      <c r="D649" s="45" t="str">
        <f>+MaestraLP3[[#This Row],[CÓDIGO]]&amp;MaestraLP3[[#Headers],[FS00]]</f>
        <v>201211650FS00</v>
      </c>
      <c r="E649" s="38" t="s">
        <v>95</v>
      </c>
      <c r="F649" s="38" t="s">
        <v>96</v>
      </c>
      <c r="G649" s="38" t="s">
        <v>263</v>
      </c>
      <c r="H649" s="38" t="s">
        <v>877</v>
      </c>
      <c r="I649" s="38" t="s">
        <v>886</v>
      </c>
      <c r="J649" s="44" t="s">
        <v>53</v>
      </c>
      <c r="K649" s="45" t="s">
        <v>44</v>
      </c>
      <c r="L649" s="38"/>
      <c r="M649" s="38" t="str">
        <f>VLOOKUP(MaestraLP3[[#This Row],[UMV]],VALIDACIONES!J:L,3,0)</f>
        <v>Caja 6 Unidades</v>
      </c>
      <c r="N649" s="38" t="s">
        <v>45</v>
      </c>
      <c r="O649" s="38" t="s">
        <v>46</v>
      </c>
      <c r="P649" s="54">
        <v>8322.015449999999</v>
      </c>
      <c r="Q649" s="38" t="s">
        <v>62</v>
      </c>
      <c r="R649" s="54">
        <v>16800</v>
      </c>
      <c r="S649" s="56">
        <f>IFERROR((MaestraLP3[[#This Row],[COSTO ]]/MaestraLP3[[#This Row],[COSTO OCT]]-1),0)</f>
        <v>0</v>
      </c>
      <c r="T649" s="55" t="s">
        <v>48</v>
      </c>
      <c r="U649" s="55" t="s">
        <v>48</v>
      </c>
      <c r="V649" s="54">
        <f>+VLOOKUP(MaestraLP3[[#This Row],[-]],'[1]BD MES'!$A:$N,14,0)</f>
        <v>8294.77</v>
      </c>
      <c r="W649" s="54">
        <v>8322.015449999999</v>
      </c>
      <c r="X649" s="56">
        <f>+(MaestraLP3[[#This Row],[COSTO ]]-MaestraLP3[[#This Row],[COSTO OCT AL 27-10]])/MaestraLP3[[#This Row],[COSTO OCT AL 27-10]]</f>
        <v>3.2846540651517192E-3</v>
      </c>
      <c r="Y649" s="57" t="str">
        <f>++IF(Q649="HASTA AGOTAR STOCK","HASTA AGOTAR STOCK",IF(MaestraLP3[[#This Row],[PRECIO OCT]]=0,"NO PARA LP",IF(MaestraLP3[[#This Row],[PRECIO OCT]]=0,"INCORPORACIÓN",IF(AA649=0,"MANTIENE",IF(AA649&lt;0,"BAJA",IF(AA649&gt;0,"ALZA",""))))))</f>
        <v>MANTIENE</v>
      </c>
      <c r="Z649" s="54">
        <v>16800</v>
      </c>
      <c r="AA649" s="40">
        <f>IF(Z649=0,"INDICAR PRECIO VTA",Z649-MaestraLP3[[#This Row],[PRECIO OCT]])</f>
        <v>0</v>
      </c>
      <c r="AB649" s="56">
        <f t="shared" si="10"/>
        <v>0.50464193750000008</v>
      </c>
      <c r="AC649" s="58">
        <f>IFERROR(MaestraLP3[[#This Row],[PRECIO]]*MaestraLP3[[#This Row],[%MG UMV]],0)</f>
        <v>8477.984550000001</v>
      </c>
      <c r="AD649" s="59">
        <v>6</v>
      </c>
      <c r="AE649" s="54">
        <f>IFERROR(MaestraLP3[[#This Row],[MARGEN UNITARIO]]/MaestraLP3[[#This Row],[Peso Neto UMV (KG)]],0)</f>
        <v>1412.9974250000002</v>
      </c>
      <c r="AF649" s="61" t="s">
        <v>50</v>
      </c>
      <c r="AG649" s="38">
        <v>1</v>
      </c>
      <c r="AH649" s="56">
        <v>0.03</v>
      </c>
      <c r="AI649" s="56">
        <v>0.05</v>
      </c>
      <c r="AJ649" s="38"/>
      <c r="AK649" s="38" t="s">
        <v>50</v>
      </c>
    </row>
    <row r="650" spans="1:37" x14ac:dyDescent="0.35">
      <c r="A650" s="38" t="s">
        <v>525</v>
      </c>
      <c r="B650" s="38">
        <v>104521730</v>
      </c>
      <c r="C650" s="38" t="str">
        <f>+MaestraLP3[[#This Row],[CÓDIGO]]&amp;MaestraLP3[[#Headers],[-]]&amp;MaestraLP3[[#This Row],[UMV]]</f>
        <v>104521730-C02</v>
      </c>
      <c r="D650" s="45" t="str">
        <f>+MaestraLP3[[#This Row],[CÓDIGO]]&amp;MaestraLP3[[#Headers],[FS00]]</f>
        <v>104521730FS00</v>
      </c>
      <c r="E650" s="38" t="s">
        <v>95</v>
      </c>
      <c r="F650" s="38" t="s">
        <v>103</v>
      </c>
      <c r="G650" s="38" t="s">
        <v>266</v>
      </c>
      <c r="H650" s="38" t="s">
        <v>267</v>
      </c>
      <c r="I650" s="38" t="s">
        <v>887</v>
      </c>
      <c r="J650" s="44" t="s">
        <v>176</v>
      </c>
      <c r="K650" s="45" t="s">
        <v>44</v>
      </c>
      <c r="L650" s="45" t="s">
        <v>44</v>
      </c>
      <c r="M650" s="38" t="str">
        <f>VLOOKUP(MaestraLP3[[#This Row],[UMV]],VALIDACIONES!J:L,3,0)</f>
        <v>Caja 2 Unidades</v>
      </c>
      <c r="N650" s="38" t="s">
        <v>71</v>
      </c>
      <c r="O650" s="38" t="s">
        <v>46</v>
      </c>
      <c r="P650" s="54">
        <v>25000</v>
      </c>
      <c r="Q650" s="38" t="s">
        <v>47</v>
      </c>
      <c r="R650" s="54">
        <v>40700</v>
      </c>
      <c r="S650" s="56">
        <f>IFERROR((MaestraLP3[[#This Row],[COSTO ]]/MaestraLP3[[#This Row],[COSTO OCT]]-1),0)</f>
        <v>0</v>
      </c>
      <c r="T650" s="55" t="s">
        <v>48</v>
      </c>
      <c r="U650" s="55" t="s">
        <v>48</v>
      </c>
      <c r="V650" s="54">
        <f>+VLOOKUP(MaestraLP3[[#This Row],[-]],'[1]BD MES'!$A:$N,14,0)</f>
        <v>25066</v>
      </c>
      <c r="W650" s="54">
        <v>25000</v>
      </c>
      <c r="X650" s="56">
        <f>+(MaestraLP3[[#This Row],[COSTO ]]-MaestraLP3[[#This Row],[COSTO OCT AL 27-10]])/MaestraLP3[[#This Row],[COSTO OCT AL 27-10]]</f>
        <v>-2.6330487512965768E-3</v>
      </c>
      <c r="Y650" s="57" t="str">
        <f>++IF(Q650="HASTA AGOTAR STOCK","HASTA AGOTAR STOCK",IF(MaestraLP3[[#This Row],[PRECIO OCT]]=0,"NO PARA LP",IF(MaestraLP3[[#This Row],[PRECIO OCT]]=0,"INCORPORACIÓN",IF(AA650=0,"MANTIENE",IF(AA650&lt;0,"BAJA",IF(AA650&gt;0,"ALZA",""))))))</f>
        <v>MANTIENE</v>
      </c>
      <c r="Z650" s="54">
        <v>40700</v>
      </c>
      <c r="AA650" s="40">
        <f>IF(Z650=0,"INDICAR PRECIO VTA",Z650-MaestraLP3[[#This Row],[PRECIO OCT]])</f>
        <v>0</v>
      </c>
      <c r="AB650" s="56">
        <f t="shared" si="10"/>
        <v>0.38574938574938578</v>
      </c>
      <c r="AC650" s="58">
        <f>IFERROR(MaestraLP3[[#This Row],[PRECIO]]*MaestraLP3[[#This Row],[%MG UMV]],0)</f>
        <v>15700.000000000002</v>
      </c>
      <c r="AD650" s="59">
        <v>4</v>
      </c>
      <c r="AE650" s="54">
        <f>IFERROR(MaestraLP3[[#This Row],[MARGEN UNITARIO]]/MaestraLP3[[#This Row],[Peso Neto UMV (KG)]],0)</f>
        <v>3925.0000000000005</v>
      </c>
      <c r="AF650" s="38" t="s">
        <v>49</v>
      </c>
      <c r="AG650" s="38" t="s">
        <v>184</v>
      </c>
      <c r="AH650" s="56">
        <v>9.9999999999999992E-2</v>
      </c>
      <c r="AI650" s="56">
        <v>0.15</v>
      </c>
      <c r="AJ650" s="38"/>
      <c r="AK650" s="38" t="s">
        <v>50</v>
      </c>
    </row>
    <row r="651" spans="1:37" x14ac:dyDescent="0.35">
      <c r="A651" s="38" t="s">
        <v>525</v>
      </c>
      <c r="B651" s="38">
        <v>104521820</v>
      </c>
      <c r="C651" s="38" t="str">
        <f>+MaestraLP3[[#This Row],[CÓDIGO]]&amp;MaestraLP3[[#Headers],[-]]&amp;MaestraLP3[[#This Row],[UMV]]</f>
        <v>104521820-C02</v>
      </c>
      <c r="D651" s="45" t="str">
        <f>+MaestraLP3[[#This Row],[CÓDIGO]]&amp;MaestraLP3[[#Headers],[FS00]]</f>
        <v>104521820FS00</v>
      </c>
      <c r="E651" s="38" t="s">
        <v>95</v>
      </c>
      <c r="F651" s="38" t="s">
        <v>103</v>
      </c>
      <c r="G651" s="38" t="s">
        <v>266</v>
      </c>
      <c r="H651" s="38" t="s">
        <v>267</v>
      </c>
      <c r="I651" s="38" t="s">
        <v>888</v>
      </c>
      <c r="J651" s="44" t="s">
        <v>176</v>
      </c>
      <c r="K651" s="45" t="s">
        <v>44</v>
      </c>
      <c r="L651" s="45" t="s">
        <v>44</v>
      </c>
      <c r="M651" s="38" t="str">
        <f>VLOOKUP(MaestraLP3[[#This Row],[UMV]],VALIDACIONES!J:L,3,0)</f>
        <v>Caja 2 Unidades</v>
      </c>
      <c r="N651" s="38" t="s">
        <v>71</v>
      </c>
      <c r="O651" s="38" t="s">
        <v>46</v>
      </c>
      <c r="P651" s="54">
        <v>18000</v>
      </c>
      <c r="Q651" s="38" t="s">
        <v>47</v>
      </c>
      <c r="R651" s="54">
        <v>30910</v>
      </c>
      <c r="S651" s="56">
        <f>IFERROR((MaestraLP3[[#This Row],[COSTO ]]/MaestraLP3[[#This Row],[COSTO OCT]]-1),0)</f>
        <v>0</v>
      </c>
      <c r="T651" s="55" t="s">
        <v>48</v>
      </c>
      <c r="U651" s="55" t="s">
        <v>48</v>
      </c>
      <c r="V651" s="54">
        <f>+VLOOKUP(MaestraLP3[[#This Row],[-]],'[1]BD MES'!$A:$N,14,0)</f>
        <v>17996</v>
      </c>
      <c r="W651" s="54">
        <v>18000</v>
      </c>
      <c r="X651" s="56">
        <f>+(MaestraLP3[[#This Row],[COSTO ]]-MaestraLP3[[#This Row],[COSTO OCT AL 27-10]])/MaestraLP3[[#This Row],[COSTO OCT AL 27-10]]</f>
        <v>2.2227161591464769E-4</v>
      </c>
      <c r="Y651" s="57" t="str">
        <f>++IF(Q651="HASTA AGOTAR STOCK","HASTA AGOTAR STOCK",IF(MaestraLP3[[#This Row],[PRECIO OCT]]=0,"NO PARA LP",IF(MaestraLP3[[#This Row],[PRECIO OCT]]=0,"INCORPORACIÓN",IF(AA651=0,"MANTIENE",IF(AA651&lt;0,"BAJA",IF(AA651&gt;0,"ALZA",""))))))</f>
        <v>MANTIENE</v>
      </c>
      <c r="Z651" s="54">
        <v>30910</v>
      </c>
      <c r="AA651" s="40">
        <f>IF(Z651=0,"INDICAR PRECIO VTA",Z651-MaestraLP3[[#This Row],[PRECIO OCT]])</f>
        <v>0</v>
      </c>
      <c r="AB651" s="56">
        <f t="shared" si="10"/>
        <v>0.41766418634746039</v>
      </c>
      <c r="AC651" s="58">
        <f>IFERROR(MaestraLP3[[#This Row],[PRECIO]]*MaestraLP3[[#This Row],[%MG UMV]],0)</f>
        <v>12910</v>
      </c>
      <c r="AD651" s="59">
        <v>4</v>
      </c>
      <c r="AE651" s="54">
        <f>IFERROR(MaestraLP3[[#This Row],[MARGEN UNITARIO]]/MaestraLP3[[#This Row],[Peso Neto UMV (KG)]],0)</f>
        <v>3227.5</v>
      </c>
      <c r="AF651" s="38" t="s">
        <v>49</v>
      </c>
      <c r="AG651" s="38" t="s">
        <v>184</v>
      </c>
      <c r="AH651" s="56">
        <v>9.9999999999999992E-2</v>
      </c>
      <c r="AI651" s="56">
        <v>0.15</v>
      </c>
      <c r="AJ651" s="38"/>
      <c r="AK651" s="38" t="s">
        <v>50</v>
      </c>
    </row>
    <row r="652" spans="1:37" x14ac:dyDescent="0.35">
      <c r="A652" s="38" t="s">
        <v>525</v>
      </c>
      <c r="B652" s="38">
        <v>104544830</v>
      </c>
      <c r="C652" s="38" t="str">
        <f>+MaestraLP3[[#This Row],[CÓDIGO]]&amp;MaestraLP3[[#Headers],[-]]&amp;MaestraLP3[[#This Row],[UMV]]</f>
        <v>104544830-C02</v>
      </c>
      <c r="D652" s="45" t="str">
        <f>+MaestraLP3[[#This Row],[CÓDIGO]]&amp;MaestraLP3[[#Headers],[FS00]]</f>
        <v>104544830FS00</v>
      </c>
      <c r="E652" s="38" t="s">
        <v>95</v>
      </c>
      <c r="F652" s="38" t="s">
        <v>103</v>
      </c>
      <c r="G652" s="38" t="s">
        <v>266</v>
      </c>
      <c r="H652" s="38" t="s">
        <v>267</v>
      </c>
      <c r="I652" s="38" t="s">
        <v>889</v>
      </c>
      <c r="J652" s="44" t="s">
        <v>176</v>
      </c>
      <c r="K652" s="45" t="s">
        <v>44</v>
      </c>
      <c r="L652" s="38"/>
      <c r="M652" s="38" t="str">
        <f>VLOOKUP(MaestraLP3[[#This Row],[UMV]],VALIDACIONES!J:L,3,0)</f>
        <v>Caja 2 Unidades</v>
      </c>
      <c r="N652" s="38" t="s">
        <v>71</v>
      </c>
      <c r="O652" s="38" t="s">
        <v>46</v>
      </c>
      <c r="P652" s="54">
        <v>40000</v>
      </c>
      <c r="Q652" s="38" t="s">
        <v>58</v>
      </c>
      <c r="R652" s="54">
        <v>49000</v>
      </c>
      <c r="S652" s="56">
        <f>IFERROR((MaestraLP3[[#This Row],[COSTO ]]/MaestraLP3[[#This Row],[COSTO OCT]]-1),0)</f>
        <v>0</v>
      </c>
      <c r="T652" s="55" t="s">
        <v>48</v>
      </c>
      <c r="U652" s="55" t="s">
        <v>48</v>
      </c>
      <c r="V652" s="54">
        <f>+VLOOKUP(MaestraLP3[[#This Row],[-]],'[1]BD MES'!$A:$N,14,0)</f>
        <v>39602</v>
      </c>
      <c r="W652" s="54">
        <v>40000</v>
      </c>
      <c r="X652" s="56">
        <f>+(MaestraLP3[[#This Row],[COSTO ]]-MaestraLP3[[#This Row],[COSTO OCT AL 27-10]])/MaestraLP3[[#This Row],[COSTO OCT AL 27-10]]</f>
        <v>1.0049997474875007E-2</v>
      </c>
      <c r="Y652" s="57" t="str">
        <f>++IF(Q652="HASTA AGOTAR STOCK","HASTA AGOTAR STOCK",IF(MaestraLP3[[#This Row],[PRECIO OCT]]=0,"NO PARA LP",IF(MaestraLP3[[#This Row],[PRECIO OCT]]=0,"INCORPORACIÓN",IF(AA652=0,"MANTIENE",IF(AA652&lt;0,"BAJA",IF(AA652&gt;0,"ALZA",""))))))</f>
        <v>MANTIENE</v>
      </c>
      <c r="Z652" s="54">
        <v>49000</v>
      </c>
      <c r="AA652" s="40">
        <f>IF(Z652=0,"INDICAR PRECIO VTA",Z652-MaestraLP3[[#This Row],[PRECIO OCT]])</f>
        <v>0</v>
      </c>
      <c r="AB652" s="56">
        <f t="shared" si="10"/>
        <v>0.18367346938775511</v>
      </c>
      <c r="AC652" s="58">
        <f>IFERROR(MaestraLP3[[#This Row],[PRECIO]]*MaestraLP3[[#This Row],[%MG UMV]],0)</f>
        <v>9000</v>
      </c>
      <c r="AD652" s="59">
        <v>4</v>
      </c>
      <c r="AE652" s="54">
        <f>IFERROR(MaestraLP3[[#This Row],[MARGEN UNITARIO]]/MaestraLP3[[#This Row],[Peso Neto UMV (KG)]],0)</f>
        <v>2250</v>
      </c>
      <c r="AF652" s="38" t="s">
        <v>50</v>
      </c>
      <c r="AG652" s="38">
        <v>1</v>
      </c>
      <c r="AH652" s="56">
        <v>0.06</v>
      </c>
      <c r="AI652" s="56">
        <v>0.1</v>
      </c>
      <c r="AJ652" s="38"/>
      <c r="AK652" s="38" t="s">
        <v>50</v>
      </c>
    </row>
    <row r="653" spans="1:37" x14ac:dyDescent="0.35">
      <c r="A653" s="38" t="s">
        <v>525</v>
      </c>
      <c r="B653" s="38">
        <v>104544840</v>
      </c>
      <c r="C653" s="38" t="str">
        <f>+MaestraLP3[[#This Row],[CÓDIGO]]&amp;MaestraLP3[[#Headers],[-]]&amp;MaestraLP3[[#This Row],[UMV]]</f>
        <v>104544840-C02</v>
      </c>
      <c r="D653" s="45" t="str">
        <f>+MaestraLP3[[#This Row],[CÓDIGO]]&amp;MaestraLP3[[#Headers],[FS00]]</f>
        <v>104544840FS00</v>
      </c>
      <c r="E653" s="38" t="s">
        <v>95</v>
      </c>
      <c r="F653" s="38" t="s">
        <v>103</v>
      </c>
      <c r="G653" s="38" t="s">
        <v>266</v>
      </c>
      <c r="H653" s="38" t="s">
        <v>267</v>
      </c>
      <c r="I653" s="38" t="s">
        <v>890</v>
      </c>
      <c r="J653" s="44" t="s">
        <v>176</v>
      </c>
      <c r="K653" s="45" t="s">
        <v>44</v>
      </c>
      <c r="L653" s="38"/>
      <c r="M653" s="38" t="str">
        <f>VLOOKUP(MaestraLP3[[#This Row],[UMV]],VALIDACIONES!J:L,3,0)</f>
        <v>Caja 2 Unidades</v>
      </c>
      <c r="N653" s="38" t="s">
        <v>71</v>
      </c>
      <c r="O653" s="38" t="s">
        <v>46</v>
      </c>
      <c r="P653" s="54">
        <v>35000</v>
      </c>
      <c r="Q653" s="38" t="s">
        <v>58</v>
      </c>
      <c r="R653" s="54">
        <v>44000</v>
      </c>
      <c r="S653" s="56">
        <f>IFERROR((MaestraLP3[[#This Row],[COSTO ]]/MaestraLP3[[#This Row],[COSTO OCT]]-1),0)</f>
        <v>0</v>
      </c>
      <c r="T653" s="55" t="s">
        <v>48</v>
      </c>
      <c r="U653" s="55" t="s">
        <v>48</v>
      </c>
      <c r="V653" s="54">
        <f>+VLOOKUP(MaestraLP3[[#This Row],[-]],'[1]BD MES'!$A:$N,14,0)</f>
        <v>31314</v>
      </c>
      <c r="W653" s="54">
        <v>35000</v>
      </c>
      <c r="X653" s="56">
        <f>+(MaestraLP3[[#This Row],[COSTO ]]-MaestraLP3[[#This Row],[COSTO OCT AL 27-10]])/MaestraLP3[[#This Row],[COSTO OCT AL 27-10]]</f>
        <v>0.11771092801941624</v>
      </c>
      <c r="Y653" s="57" t="str">
        <f>++IF(Q653="HASTA AGOTAR STOCK","HASTA AGOTAR STOCK",IF(MaestraLP3[[#This Row],[PRECIO OCT]]=0,"NO PARA LP",IF(MaestraLP3[[#This Row],[PRECIO OCT]]=0,"INCORPORACIÓN",IF(AA653=0,"MANTIENE",IF(AA653&lt;0,"BAJA",IF(AA653&gt;0,"ALZA",""))))))</f>
        <v>MANTIENE</v>
      </c>
      <c r="Z653" s="54">
        <v>44000</v>
      </c>
      <c r="AA653" s="40">
        <f>IF(Z653=0,"INDICAR PRECIO VTA",Z653-MaestraLP3[[#This Row],[PRECIO OCT]])</f>
        <v>0</v>
      </c>
      <c r="AB653" s="56">
        <f t="shared" si="10"/>
        <v>0.20454545454545456</v>
      </c>
      <c r="AC653" s="58">
        <f>IFERROR(MaestraLP3[[#This Row],[PRECIO]]*MaestraLP3[[#This Row],[%MG UMV]],0)</f>
        <v>9000</v>
      </c>
      <c r="AD653" s="59">
        <v>4</v>
      </c>
      <c r="AE653" s="54">
        <f>IFERROR(MaestraLP3[[#This Row],[MARGEN UNITARIO]]/MaestraLP3[[#This Row],[Peso Neto UMV (KG)]],0)</f>
        <v>2250</v>
      </c>
      <c r="AF653" s="38" t="s">
        <v>50</v>
      </c>
      <c r="AG653" s="38">
        <v>1</v>
      </c>
      <c r="AH653" s="56">
        <v>0.06</v>
      </c>
      <c r="AI653" s="56">
        <v>0.1</v>
      </c>
      <c r="AJ653" s="38" t="s">
        <v>50</v>
      </c>
      <c r="AK653" s="38" t="s">
        <v>50</v>
      </c>
    </row>
    <row r="654" spans="1:37" x14ac:dyDescent="0.35">
      <c r="A654" s="38" t="s">
        <v>525</v>
      </c>
      <c r="B654" s="38">
        <v>104544850</v>
      </c>
      <c r="C654" s="38" t="str">
        <f>+MaestraLP3[[#This Row],[CÓDIGO]]&amp;MaestraLP3[[#Headers],[-]]&amp;MaestraLP3[[#This Row],[UMV]]</f>
        <v>104544850-C02</v>
      </c>
      <c r="D654" s="45" t="str">
        <f>+MaestraLP3[[#This Row],[CÓDIGO]]&amp;MaestraLP3[[#Headers],[FS00]]</f>
        <v>104544850FS00</v>
      </c>
      <c r="E654" s="38" t="s">
        <v>95</v>
      </c>
      <c r="F654" s="38" t="s">
        <v>103</v>
      </c>
      <c r="G654" s="38" t="s">
        <v>266</v>
      </c>
      <c r="H654" s="38" t="s">
        <v>267</v>
      </c>
      <c r="I654" s="38" t="s">
        <v>891</v>
      </c>
      <c r="J654" s="44" t="s">
        <v>176</v>
      </c>
      <c r="K654" s="45" t="s">
        <v>44</v>
      </c>
      <c r="L654" s="38"/>
      <c r="M654" s="38" t="str">
        <f>VLOOKUP(MaestraLP3[[#This Row],[UMV]],VALIDACIONES!J:L,3,0)</f>
        <v>Caja 2 Unidades</v>
      </c>
      <c r="N654" s="38" t="s">
        <v>71</v>
      </c>
      <c r="O654" s="38" t="s">
        <v>46</v>
      </c>
      <c r="P654" s="54">
        <v>37000</v>
      </c>
      <c r="Q654" s="38" t="s">
        <v>58</v>
      </c>
      <c r="R654" s="54">
        <v>46000</v>
      </c>
      <c r="S654" s="56">
        <f>IFERROR((MaestraLP3[[#This Row],[COSTO ]]/MaestraLP3[[#This Row],[COSTO OCT]]-1),0)</f>
        <v>0</v>
      </c>
      <c r="T654" s="55" t="s">
        <v>48</v>
      </c>
      <c r="U654" s="55" t="s">
        <v>48</v>
      </c>
      <c r="V654" s="54">
        <f>+VLOOKUP(MaestraLP3[[#This Row],[-]],'[1]BD MES'!$A:$N,14,0)</f>
        <v>35866</v>
      </c>
      <c r="W654" s="54">
        <v>37000</v>
      </c>
      <c r="X654" s="56">
        <f>+(MaestraLP3[[#This Row],[COSTO ]]-MaestraLP3[[#This Row],[COSTO OCT AL 27-10]])/MaestraLP3[[#This Row],[COSTO OCT AL 27-10]]</f>
        <v>3.1617688061116381E-2</v>
      </c>
      <c r="Y654" s="57" t="str">
        <f>++IF(Q654="HASTA AGOTAR STOCK","HASTA AGOTAR STOCK",IF(MaestraLP3[[#This Row],[PRECIO OCT]]=0,"NO PARA LP",IF(MaestraLP3[[#This Row],[PRECIO OCT]]=0,"INCORPORACIÓN",IF(AA654=0,"MANTIENE",IF(AA654&lt;0,"BAJA",IF(AA654&gt;0,"ALZA",""))))))</f>
        <v>MANTIENE</v>
      </c>
      <c r="Z654" s="54">
        <v>46000</v>
      </c>
      <c r="AA654" s="40">
        <f>IF(Z654=0,"INDICAR PRECIO VTA",Z654-MaestraLP3[[#This Row],[PRECIO OCT]])</f>
        <v>0</v>
      </c>
      <c r="AB654" s="56">
        <f t="shared" si="10"/>
        <v>0.19565217391304349</v>
      </c>
      <c r="AC654" s="58">
        <f>IFERROR(MaestraLP3[[#This Row],[PRECIO]]*MaestraLP3[[#This Row],[%MG UMV]],0)</f>
        <v>9000</v>
      </c>
      <c r="AD654" s="59">
        <v>4</v>
      </c>
      <c r="AE654" s="54">
        <f>IFERROR(MaestraLP3[[#This Row],[MARGEN UNITARIO]]/MaestraLP3[[#This Row],[Peso Neto UMV (KG)]],0)</f>
        <v>2250</v>
      </c>
      <c r="AF654" s="38" t="s">
        <v>50</v>
      </c>
      <c r="AG654" s="38">
        <v>1</v>
      </c>
      <c r="AH654" s="56">
        <v>0.06</v>
      </c>
      <c r="AI654" s="56">
        <v>0.1</v>
      </c>
      <c r="AJ654" s="38"/>
      <c r="AK654" s="38" t="s">
        <v>50</v>
      </c>
    </row>
    <row r="655" spans="1:37" x14ac:dyDescent="0.35">
      <c r="A655" s="38" t="s">
        <v>525</v>
      </c>
      <c r="B655" s="38">
        <v>104544860</v>
      </c>
      <c r="C655" s="38" t="str">
        <f>+MaestraLP3[[#This Row],[CÓDIGO]]&amp;MaestraLP3[[#Headers],[-]]&amp;MaestraLP3[[#This Row],[UMV]]</f>
        <v>104544860-C02</v>
      </c>
      <c r="D655" s="45" t="str">
        <f>+MaestraLP3[[#This Row],[CÓDIGO]]&amp;MaestraLP3[[#Headers],[FS00]]</f>
        <v>104544860FS00</v>
      </c>
      <c r="E655" s="38" t="s">
        <v>95</v>
      </c>
      <c r="F655" s="38" t="s">
        <v>103</v>
      </c>
      <c r="G655" s="38" t="s">
        <v>266</v>
      </c>
      <c r="H655" s="38" t="s">
        <v>267</v>
      </c>
      <c r="I655" s="38" t="s">
        <v>892</v>
      </c>
      <c r="J655" s="44" t="s">
        <v>176</v>
      </c>
      <c r="K655" s="45" t="s">
        <v>44</v>
      </c>
      <c r="L655" s="38"/>
      <c r="M655" s="38" t="str">
        <f>VLOOKUP(MaestraLP3[[#This Row],[UMV]],VALIDACIONES!J:L,3,0)</f>
        <v>Caja 2 Unidades</v>
      </c>
      <c r="N655" s="38" t="s">
        <v>71</v>
      </c>
      <c r="O655" s="38" t="s">
        <v>46</v>
      </c>
      <c r="P655" s="54">
        <v>27000</v>
      </c>
      <c r="Q655" s="38" t="s">
        <v>58</v>
      </c>
      <c r="R655" s="54">
        <v>36000</v>
      </c>
      <c r="S655" s="56">
        <f>IFERROR((MaestraLP3[[#This Row],[COSTO ]]/MaestraLP3[[#This Row],[COSTO OCT]]-1),0)</f>
        <v>0</v>
      </c>
      <c r="T655" s="55" t="s">
        <v>172</v>
      </c>
      <c r="U655" s="55" t="s">
        <v>172</v>
      </c>
      <c r="V655" s="54">
        <f>+VLOOKUP(MaestraLP3[[#This Row],[-]],'[1]BD MES'!$A:$N,14,0)</f>
        <v>24730</v>
      </c>
      <c r="W655" s="54">
        <v>27000</v>
      </c>
      <c r="X655" s="56">
        <f>+(MaestraLP3[[#This Row],[COSTO ]]-MaestraLP3[[#This Row],[COSTO OCT AL 27-10]])/MaestraLP3[[#This Row],[COSTO OCT AL 27-10]]</f>
        <v>9.1791346542660732E-2</v>
      </c>
      <c r="Y655" s="57" t="str">
        <f>++IF(Q655="HASTA AGOTAR STOCK","HASTA AGOTAR STOCK",IF(MaestraLP3[[#This Row],[PRECIO OCT]]=0,"NO PARA LP",IF(MaestraLP3[[#This Row],[PRECIO OCT]]=0,"INCORPORACIÓN",IF(AA655=0,"MANTIENE",IF(AA655&lt;0,"BAJA",IF(AA655&gt;0,"ALZA",""))))))</f>
        <v>MANTIENE</v>
      </c>
      <c r="Z655" s="54">
        <v>36000</v>
      </c>
      <c r="AA655" s="40">
        <f>IF(Z655=0,"INDICAR PRECIO VTA",Z655-MaestraLP3[[#This Row],[PRECIO OCT]])</f>
        <v>0</v>
      </c>
      <c r="AB655" s="56">
        <f t="shared" si="10"/>
        <v>0.25</v>
      </c>
      <c r="AC655" s="58">
        <f>IFERROR(MaestraLP3[[#This Row],[PRECIO]]*MaestraLP3[[#This Row],[%MG UMV]],0)</f>
        <v>9000</v>
      </c>
      <c r="AD655" s="59">
        <v>4</v>
      </c>
      <c r="AE655" s="54">
        <f>IFERROR(MaestraLP3[[#This Row],[MARGEN UNITARIO]]/MaestraLP3[[#This Row],[Peso Neto UMV (KG)]],0)</f>
        <v>2250</v>
      </c>
      <c r="AF655" s="38" t="s">
        <v>50</v>
      </c>
      <c r="AG655" s="38">
        <v>1</v>
      </c>
      <c r="AH655" s="56">
        <v>0.06</v>
      </c>
      <c r="AI655" s="56">
        <v>0.1</v>
      </c>
      <c r="AJ655" s="38" t="s">
        <v>50</v>
      </c>
      <c r="AK655" s="38" t="s">
        <v>50</v>
      </c>
    </row>
    <row r="656" spans="1:37" x14ac:dyDescent="0.35">
      <c r="A656" s="38" t="s">
        <v>525</v>
      </c>
      <c r="B656" s="38">
        <v>104534440</v>
      </c>
      <c r="C656" s="38" t="str">
        <f>+MaestraLP3[[#This Row],[CÓDIGO]]&amp;MaestraLP3[[#Headers],[-]]&amp;MaestraLP3[[#This Row],[UMV]]</f>
        <v>104534440-Z80</v>
      </c>
      <c r="D656" s="45" t="str">
        <f>+MaestraLP3[[#This Row],[CÓDIGO]]&amp;MaestraLP3[[#Headers],[FS00]]</f>
        <v>104534440FS00</v>
      </c>
      <c r="E656" s="38" t="s">
        <v>95</v>
      </c>
      <c r="F656" s="38" t="s">
        <v>103</v>
      </c>
      <c r="G656" s="38" t="s">
        <v>266</v>
      </c>
      <c r="H656" s="38" t="s">
        <v>267</v>
      </c>
      <c r="I656" s="38" t="s">
        <v>893</v>
      </c>
      <c r="J656" s="44" t="s">
        <v>585</v>
      </c>
      <c r="K656" s="45" t="s">
        <v>44</v>
      </c>
      <c r="L656" s="38"/>
      <c r="M656" s="38" t="str">
        <f>VLOOKUP(MaestraLP3[[#This Row],[UMV]],VALIDACIONES!J:L,3,0)</f>
        <v>Caja 180 Unidades</v>
      </c>
      <c r="N656" s="38" t="s">
        <v>71</v>
      </c>
      <c r="O656" s="38" t="s">
        <v>46</v>
      </c>
      <c r="P656" s="54">
        <v>24840</v>
      </c>
      <c r="Q656" s="38" t="s">
        <v>47</v>
      </c>
      <c r="R656" s="54">
        <v>34200</v>
      </c>
      <c r="S656" s="56">
        <f>IFERROR((MaestraLP3[[#This Row],[COSTO ]]/MaestraLP3[[#This Row],[COSTO OCT]]-1),0)</f>
        <v>0</v>
      </c>
      <c r="T656" s="55" t="s">
        <v>48</v>
      </c>
      <c r="U656" s="55" t="s">
        <v>48</v>
      </c>
      <c r="V656" s="54">
        <f>+VLOOKUP(MaestraLP3[[#This Row],[-]],'[1]BD MES'!$A:$N,14,0)</f>
        <v>24840</v>
      </c>
      <c r="W656" s="54">
        <v>24840</v>
      </c>
      <c r="X656" s="56">
        <f>+(MaestraLP3[[#This Row],[COSTO ]]-MaestraLP3[[#This Row],[COSTO OCT AL 27-10]])/MaestraLP3[[#This Row],[COSTO OCT AL 27-10]]</f>
        <v>0</v>
      </c>
      <c r="Y656" s="57" t="str">
        <f>++IF(Q656="HASTA AGOTAR STOCK","HASTA AGOTAR STOCK",IF(MaestraLP3[[#This Row],[PRECIO OCT]]=0,"NO PARA LP",IF(MaestraLP3[[#This Row],[PRECIO OCT]]=0,"INCORPORACIÓN",IF(AA656=0,"MANTIENE",IF(AA656&lt;0,"BAJA",IF(AA656&gt;0,"ALZA",""))))))</f>
        <v>MANTIENE</v>
      </c>
      <c r="Z656" s="54">
        <v>34200</v>
      </c>
      <c r="AA656" s="40">
        <f>IF(Z656=0,"INDICAR PRECIO VTA",Z656-MaestraLP3[[#This Row],[PRECIO OCT]])</f>
        <v>0</v>
      </c>
      <c r="AB656" s="56">
        <f t="shared" si="10"/>
        <v>0.27368421052631581</v>
      </c>
      <c r="AC656" s="58">
        <f>IFERROR(MaestraLP3[[#This Row],[PRECIO]]*MaestraLP3[[#This Row],[%MG UMV]],0)</f>
        <v>9360</v>
      </c>
      <c r="AD656" s="59">
        <v>5.04</v>
      </c>
      <c r="AE656" s="54">
        <f>IFERROR(MaestraLP3[[#This Row],[MARGEN UNITARIO]]/MaestraLP3[[#This Row],[Peso Neto UMV (KG)]],0)</f>
        <v>1857.1428571428571</v>
      </c>
      <c r="AF656" s="38" t="s">
        <v>49</v>
      </c>
      <c r="AG656" s="38">
        <v>1</v>
      </c>
      <c r="AH656" s="56">
        <v>9.9999999999999992E-2</v>
      </c>
      <c r="AI656" s="56">
        <v>0.15</v>
      </c>
      <c r="AJ656" s="38"/>
      <c r="AK656" s="38" t="s">
        <v>50</v>
      </c>
    </row>
    <row r="657" spans="1:37" x14ac:dyDescent="0.35">
      <c r="A657" s="38" t="s">
        <v>525</v>
      </c>
      <c r="B657" s="38">
        <v>104534450</v>
      </c>
      <c r="C657" s="38" t="str">
        <f>+MaestraLP3[[#This Row],[CÓDIGO]]&amp;MaestraLP3[[#Headers],[-]]&amp;MaestraLP3[[#This Row],[UMV]]</f>
        <v>104534450-Z80</v>
      </c>
      <c r="D657" s="45" t="str">
        <f>+MaestraLP3[[#This Row],[CÓDIGO]]&amp;MaestraLP3[[#Headers],[FS00]]</f>
        <v>104534450FS00</v>
      </c>
      <c r="E657" s="38" t="s">
        <v>95</v>
      </c>
      <c r="F657" s="38" t="s">
        <v>103</v>
      </c>
      <c r="G657" s="38" t="s">
        <v>266</v>
      </c>
      <c r="H657" s="38" t="s">
        <v>267</v>
      </c>
      <c r="I657" s="38" t="s">
        <v>894</v>
      </c>
      <c r="J657" s="44" t="s">
        <v>585</v>
      </c>
      <c r="K657" s="45" t="s">
        <v>44</v>
      </c>
      <c r="L657" s="38"/>
      <c r="M657" s="38" t="str">
        <f>VLOOKUP(MaestraLP3[[#This Row],[UMV]],VALIDACIONES!J:L,3,0)</f>
        <v>Caja 180 Unidades</v>
      </c>
      <c r="N657" s="38" t="s">
        <v>71</v>
      </c>
      <c r="O657" s="38" t="s">
        <v>46</v>
      </c>
      <c r="P657" s="54">
        <v>19620</v>
      </c>
      <c r="Q657" s="38" t="s">
        <v>47</v>
      </c>
      <c r="R657" s="54">
        <v>28080</v>
      </c>
      <c r="S657" s="56">
        <f>IFERROR((MaestraLP3[[#This Row],[COSTO ]]/MaestraLP3[[#This Row],[COSTO OCT]]-1),0)</f>
        <v>0</v>
      </c>
      <c r="T657" s="55" t="s">
        <v>48</v>
      </c>
      <c r="U657" s="55" t="s">
        <v>48</v>
      </c>
      <c r="V657" s="54">
        <f>+VLOOKUP(MaestraLP3[[#This Row],[-]],'[1]BD MES'!$A:$N,14,0)</f>
        <v>19620</v>
      </c>
      <c r="W657" s="54">
        <v>19620</v>
      </c>
      <c r="X657" s="56">
        <f>+(MaestraLP3[[#This Row],[COSTO ]]-MaestraLP3[[#This Row],[COSTO OCT AL 27-10]])/MaestraLP3[[#This Row],[COSTO OCT AL 27-10]]</f>
        <v>0</v>
      </c>
      <c r="Y657" s="57" t="str">
        <f>++IF(Q657="HASTA AGOTAR STOCK","HASTA AGOTAR STOCK",IF(MaestraLP3[[#This Row],[PRECIO OCT]]=0,"NO PARA LP",IF(MaestraLP3[[#This Row],[PRECIO OCT]]=0,"INCORPORACIÓN",IF(AA657=0,"MANTIENE",IF(AA657&lt;0,"BAJA",IF(AA657&gt;0,"ALZA",""))))))</f>
        <v>MANTIENE</v>
      </c>
      <c r="Z657" s="54">
        <v>28080</v>
      </c>
      <c r="AA657" s="40">
        <f>IF(Z657=0,"INDICAR PRECIO VTA",Z657-MaestraLP3[[#This Row],[PRECIO OCT]])</f>
        <v>0</v>
      </c>
      <c r="AB657" s="56">
        <f t="shared" si="10"/>
        <v>0.30128205128205127</v>
      </c>
      <c r="AC657" s="58">
        <f>IFERROR(MaestraLP3[[#This Row],[PRECIO]]*MaestraLP3[[#This Row],[%MG UMV]],0)</f>
        <v>8460</v>
      </c>
      <c r="AD657" s="59">
        <v>5.04</v>
      </c>
      <c r="AE657" s="54">
        <f>IFERROR(MaestraLP3[[#This Row],[MARGEN UNITARIO]]/MaestraLP3[[#This Row],[Peso Neto UMV (KG)]],0)</f>
        <v>1678.5714285714287</v>
      </c>
      <c r="AF657" s="38" t="s">
        <v>49</v>
      </c>
      <c r="AG657" s="38">
        <v>1</v>
      </c>
      <c r="AH657" s="56">
        <v>9.9999999999999992E-2</v>
      </c>
      <c r="AI657" s="56">
        <v>0.15</v>
      </c>
      <c r="AJ657" s="38"/>
      <c r="AK657" s="38" t="s">
        <v>50</v>
      </c>
    </row>
    <row r="658" spans="1:37" x14ac:dyDescent="0.35">
      <c r="A658" s="38" t="s">
        <v>525</v>
      </c>
      <c r="B658" s="38">
        <v>104534460</v>
      </c>
      <c r="C658" s="38" t="str">
        <f>+MaestraLP3[[#This Row],[CÓDIGO]]&amp;MaestraLP3[[#Headers],[-]]&amp;MaestraLP3[[#This Row],[UMV]]</f>
        <v>104534460-Z80</v>
      </c>
      <c r="D658" s="45" t="str">
        <f>+MaestraLP3[[#This Row],[CÓDIGO]]&amp;MaestraLP3[[#Headers],[FS00]]</f>
        <v>104534460FS00</v>
      </c>
      <c r="E658" s="38" t="s">
        <v>95</v>
      </c>
      <c r="F658" s="38" t="s">
        <v>103</v>
      </c>
      <c r="G658" s="38" t="s">
        <v>266</v>
      </c>
      <c r="H658" s="38" t="s">
        <v>267</v>
      </c>
      <c r="I658" s="38" t="s">
        <v>895</v>
      </c>
      <c r="J658" s="44" t="s">
        <v>585</v>
      </c>
      <c r="K658" s="45" t="s">
        <v>44</v>
      </c>
      <c r="L658" s="38"/>
      <c r="M658" s="38" t="str">
        <f>VLOOKUP(MaestraLP3[[#This Row],[UMV]],VALIDACIONES!J:L,3,0)</f>
        <v>Caja 180 Unidades</v>
      </c>
      <c r="N658" s="38" t="s">
        <v>71</v>
      </c>
      <c r="O658" s="38" t="s">
        <v>46</v>
      </c>
      <c r="P658" s="54">
        <v>19620</v>
      </c>
      <c r="Q658" s="38" t="s">
        <v>47</v>
      </c>
      <c r="R658" s="54">
        <v>28080</v>
      </c>
      <c r="S658" s="56">
        <f>IFERROR((MaestraLP3[[#This Row],[COSTO ]]/MaestraLP3[[#This Row],[COSTO OCT]]-1),0)</f>
        <v>0</v>
      </c>
      <c r="T658" s="55" t="s">
        <v>48</v>
      </c>
      <c r="U658" s="55" t="s">
        <v>48</v>
      </c>
      <c r="V658" s="54">
        <f>+VLOOKUP(MaestraLP3[[#This Row],[-]],'[1]BD MES'!$A:$N,14,0)</f>
        <v>19620</v>
      </c>
      <c r="W658" s="54">
        <v>19620</v>
      </c>
      <c r="X658" s="56">
        <f>+(MaestraLP3[[#This Row],[COSTO ]]-MaestraLP3[[#This Row],[COSTO OCT AL 27-10]])/MaestraLP3[[#This Row],[COSTO OCT AL 27-10]]</f>
        <v>0</v>
      </c>
      <c r="Y658" s="57" t="str">
        <f>++IF(Q658="HASTA AGOTAR STOCK","HASTA AGOTAR STOCK",IF(MaestraLP3[[#This Row],[PRECIO OCT]]=0,"NO PARA LP",IF(MaestraLP3[[#This Row],[PRECIO OCT]]=0,"INCORPORACIÓN",IF(AA658=0,"MANTIENE",IF(AA658&lt;0,"BAJA",IF(AA658&gt;0,"ALZA",""))))))</f>
        <v>MANTIENE</v>
      </c>
      <c r="Z658" s="54">
        <v>28080</v>
      </c>
      <c r="AA658" s="40">
        <f>IF(Z658=0,"INDICAR PRECIO VTA",Z658-MaestraLP3[[#This Row],[PRECIO OCT]])</f>
        <v>0</v>
      </c>
      <c r="AB658" s="56">
        <f t="shared" si="10"/>
        <v>0.30128205128205127</v>
      </c>
      <c r="AC658" s="58">
        <f>IFERROR(MaestraLP3[[#This Row],[PRECIO]]*MaestraLP3[[#This Row],[%MG UMV]],0)</f>
        <v>8460</v>
      </c>
      <c r="AD658" s="59">
        <v>5.04</v>
      </c>
      <c r="AE658" s="54">
        <f>IFERROR(MaestraLP3[[#This Row],[MARGEN UNITARIO]]/MaestraLP3[[#This Row],[Peso Neto UMV (KG)]],0)</f>
        <v>1678.5714285714287</v>
      </c>
      <c r="AF658" s="38" t="s">
        <v>49</v>
      </c>
      <c r="AG658" s="38">
        <v>1</v>
      </c>
      <c r="AH658" s="56">
        <v>9.9999999999999992E-2</v>
      </c>
      <c r="AI658" s="56">
        <v>0.15</v>
      </c>
      <c r="AJ658" s="38"/>
      <c r="AK658" s="38" t="s">
        <v>50</v>
      </c>
    </row>
    <row r="659" spans="1:37" x14ac:dyDescent="0.35">
      <c r="A659" s="38" t="s">
        <v>525</v>
      </c>
      <c r="B659" s="38">
        <v>104534470</v>
      </c>
      <c r="C659" s="38" t="str">
        <f>+MaestraLP3[[#This Row],[CÓDIGO]]&amp;MaestraLP3[[#Headers],[-]]&amp;MaestraLP3[[#This Row],[UMV]]</f>
        <v>104534470-Z80</v>
      </c>
      <c r="D659" s="45" t="str">
        <f>+MaestraLP3[[#This Row],[CÓDIGO]]&amp;MaestraLP3[[#Headers],[FS00]]</f>
        <v>104534470FS00</v>
      </c>
      <c r="E659" s="38" t="s">
        <v>95</v>
      </c>
      <c r="F659" s="38" t="s">
        <v>103</v>
      </c>
      <c r="G659" s="38" t="s">
        <v>266</v>
      </c>
      <c r="H659" s="38" t="s">
        <v>267</v>
      </c>
      <c r="I659" s="38" t="s">
        <v>896</v>
      </c>
      <c r="J659" s="44" t="s">
        <v>585</v>
      </c>
      <c r="K659" s="45" t="s">
        <v>44</v>
      </c>
      <c r="L659" s="38"/>
      <c r="M659" s="38" t="str">
        <f>VLOOKUP(MaestraLP3[[#This Row],[UMV]],VALIDACIONES!J:L,3,0)</f>
        <v>Caja 180 Unidades</v>
      </c>
      <c r="N659" s="38" t="s">
        <v>71</v>
      </c>
      <c r="O659" s="38" t="s">
        <v>46</v>
      </c>
      <c r="P659" s="54">
        <v>19620</v>
      </c>
      <c r="Q659" s="38" t="s">
        <v>47</v>
      </c>
      <c r="R659" s="54">
        <v>28080</v>
      </c>
      <c r="S659" s="56">
        <f>IFERROR((MaestraLP3[[#This Row],[COSTO ]]/MaestraLP3[[#This Row],[COSTO OCT]]-1),0)</f>
        <v>0</v>
      </c>
      <c r="T659" s="55" t="s">
        <v>48</v>
      </c>
      <c r="U659" s="55" t="s">
        <v>48</v>
      </c>
      <c r="V659" s="54">
        <f>+VLOOKUP(MaestraLP3[[#This Row],[-]],'[1]BD MES'!$A:$N,14,0)</f>
        <v>19620</v>
      </c>
      <c r="W659" s="54">
        <v>19620</v>
      </c>
      <c r="X659" s="56">
        <f>+(MaestraLP3[[#This Row],[COSTO ]]-MaestraLP3[[#This Row],[COSTO OCT AL 27-10]])/MaestraLP3[[#This Row],[COSTO OCT AL 27-10]]</f>
        <v>0</v>
      </c>
      <c r="Y659" s="57" t="str">
        <f>++IF(Q659="HASTA AGOTAR STOCK","HASTA AGOTAR STOCK",IF(MaestraLP3[[#This Row],[PRECIO OCT]]=0,"NO PARA LP",IF(MaestraLP3[[#This Row],[PRECIO OCT]]=0,"INCORPORACIÓN",IF(AA659=0,"MANTIENE",IF(AA659&lt;0,"BAJA",IF(AA659&gt;0,"ALZA",""))))))</f>
        <v>MANTIENE</v>
      </c>
      <c r="Z659" s="54">
        <v>28080</v>
      </c>
      <c r="AA659" s="40">
        <f>IF(Z659=0,"INDICAR PRECIO VTA",Z659-MaestraLP3[[#This Row],[PRECIO OCT]])</f>
        <v>0</v>
      </c>
      <c r="AB659" s="56">
        <f t="shared" si="10"/>
        <v>0.30128205128205127</v>
      </c>
      <c r="AC659" s="58">
        <f>IFERROR(MaestraLP3[[#This Row],[PRECIO]]*MaestraLP3[[#This Row],[%MG UMV]],0)</f>
        <v>8460</v>
      </c>
      <c r="AD659" s="59">
        <v>5.04</v>
      </c>
      <c r="AE659" s="54">
        <f>IFERROR(MaestraLP3[[#This Row],[MARGEN UNITARIO]]/MaestraLP3[[#This Row],[Peso Neto UMV (KG)]],0)</f>
        <v>1678.5714285714287</v>
      </c>
      <c r="AF659" s="38" t="s">
        <v>49</v>
      </c>
      <c r="AG659" s="38">
        <v>1</v>
      </c>
      <c r="AH659" s="56">
        <v>9.9999999999999992E-2</v>
      </c>
      <c r="AI659" s="56">
        <v>0.15</v>
      </c>
      <c r="AJ659" s="38"/>
      <c r="AK659" s="38" t="s">
        <v>50</v>
      </c>
    </row>
    <row r="660" spans="1:37" x14ac:dyDescent="0.35">
      <c r="A660" s="38" t="s">
        <v>525</v>
      </c>
      <c r="B660" s="38">
        <v>104544870</v>
      </c>
      <c r="C660" s="38" t="str">
        <f>+MaestraLP3[[#This Row],[CÓDIGO]]&amp;MaestraLP3[[#Headers],[-]]&amp;MaestraLP3[[#This Row],[UMV]]</f>
        <v>104544870-C10</v>
      </c>
      <c r="D660" s="45" t="str">
        <f>+MaestraLP3[[#This Row],[CÓDIGO]]&amp;MaestraLP3[[#Headers],[FS00]]</f>
        <v>104544870FS00</v>
      </c>
      <c r="E660" s="38" t="s">
        <v>95</v>
      </c>
      <c r="F660" s="38" t="s">
        <v>103</v>
      </c>
      <c r="G660" s="38" t="s">
        <v>266</v>
      </c>
      <c r="H660" s="38" t="s">
        <v>267</v>
      </c>
      <c r="I660" s="38" t="s">
        <v>897</v>
      </c>
      <c r="J660" s="44" t="s">
        <v>61</v>
      </c>
      <c r="K660" s="45" t="s">
        <v>44</v>
      </c>
      <c r="L660" s="38"/>
      <c r="M660" s="38" t="str">
        <f>VLOOKUP(MaestraLP3[[#This Row],[UMV]],VALIDACIONES!J:L,3,0)</f>
        <v>Caja 10 Unidades</v>
      </c>
      <c r="N660" s="38" t="s">
        <v>71</v>
      </c>
      <c r="O660" s="38" t="s">
        <v>46</v>
      </c>
      <c r="P660" s="54">
        <v>17500</v>
      </c>
      <c r="Q660" s="38" t="s">
        <v>58</v>
      </c>
      <c r="R660" s="54">
        <v>20900</v>
      </c>
      <c r="S660" s="56">
        <f>IFERROR((MaestraLP3[[#This Row],[COSTO ]]/MaestraLP3[[#This Row],[COSTO OCT]]-1),0)</f>
        <v>0</v>
      </c>
      <c r="T660" s="55" t="s">
        <v>172</v>
      </c>
      <c r="U660" s="55" t="s">
        <v>172</v>
      </c>
      <c r="V660" s="54">
        <f>+VLOOKUP(MaestraLP3[[#This Row],[-]],'[1]BD MES'!$A:$N,14,0)</f>
        <v>17400</v>
      </c>
      <c r="W660" s="54">
        <v>17500</v>
      </c>
      <c r="X660" s="56">
        <f>+(MaestraLP3[[#This Row],[COSTO ]]-MaestraLP3[[#This Row],[COSTO OCT AL 27-10]])/MaestraLP3[[#This Row],[COSTO OCT AL 27-10]]</f>
        <v>5.7471264367816091E-3</v>
      </c>
      <c r="Y660" s="57" t="str">
        <f>++IF(Q660="HASTA AGOTAR STOCK","HASTA AGOTAR STOCK",IF(MaestraLP3[[#This Row],[PRECIO OCT]]=0,"NO PARA LP",IF(MaestraLP3[[#This Row],[PRECIO OCT]]=0,"INCORPORACIÓN",IF(AA660=0,"MANTIENE",IF(AA660&lt;0,"BAJA",IF(AA660&gt;0,"ALZA",""))))))</f>
        <v>MANTIENE</v>
      </c>
      <c r="Z660" s="54">
        <v>20900</v>
      </c>
      <c r="AA660" s="40">
        <f>IF(Z660=0,"INDICAR PRECIO VTA",Z660-MaestraLP3[[#This Row],[PRECIO OCT]])</f>
        <v>0</v>
      </c>
      <c r="AB660" s="56">
        <f t="shared" si="10"/>
        <v>0.16267942583732056</v>
      </c>
      <c r="AC660" s="58">
        <f>IFERROR(MaestraLP3[[#This Row],[PRECIO]]*MaestraLP3[[#This Row],[%MG UMV]],0)</f>
        <v>3399.9999999999995</v>
      </c>
      <c r="AD660" s="59">
        <v>3</v>
      </c>
      <c r="AE660" s="54">
        <f>IFERROR(MaestraLP3[[#This Row],[MARGEN UNITARIO]]/MaestraLP3[[#This Row],[Peso Neto UMV (KG)]],0)</f>
        <v>1133.3333333333333</v>
      </c>
      <c r="AF660" s="38" t="s">
        <v>50</v>
      </c>
      <c r="AG660" s="38">
        <v>1</v>
      </c>
      <c r="AH660" s="56">
        <v>0.03</v>
      </c>
      <c r="AI660" s="56">
        <v>0.03</v>
      </c>
      <c r="AJ660" s="38" t="s">
        <v>50</v>
      </c>
      <c r="AK660" s="38" t="s">
        <v>50</v>
      </c>
    </row>
    <row r="661" spans="1:37" x14ac:dyDescent="0.35">
      <c r="A661" s="38" t="s">
        <v>525</v>
      </c>
      <c r="B661" s="38">
        <v>104539160</v>
      </c>
      <c r="C661" s="38" t="str">
        <f>+MaestraLP3[[#This Row],[CÓDIGO]]&amp;MaestraLP3[[#Headers],[-]]&amp;MaestraLP3[[#This Row],[UMV]]</f>
        <v>104539160-C06</v>
      </c>
      <c r="D661" s="45" t="str">
        <f>+MaestraLP3[[#This Row],[CÓDIGO]]&amp;MaestraLP3[[#Headers],[FS00]]</f>
        <v>104539160FS00</v>
      </c>
      <c r="E661" s="38" t="s">
        <v>95</v>
      </c>
      <c r="F661" s="38" t="s">
        <v>103</v>
      </c>
      <c r="G661" s="38" t="s">
        <v>266</v>
      </c>
      <c r="H661" s="38" t="s">
        <v>105</v>
      </c>
      <c r="I661" s="38" t="s">
        <v>898</v>
      </c>
      <c r="J661" s="44" t="s">
        <v>53</v>
      </c>
      <c r="K661" s="45" t="s">
        <v>44</v>
      </c>
      <c r="L661" s="38"/>
      <c r="M661" s="38" t="str">
        <f>VLOOKUP(MaestraLP3[[#This Row],[UMV]],VALIDACIONES!J:L,3,0)</f>
        <v>Caja 6 Unidades</v>
      </c>
      <c r="N661" s="38" t="s">
        <v>71</v>
      </c>
      <c r="O661" s="38" t="s">
        <v>72</v>
      </c>
      <c r="P661" s="54">
        <v>16038</v>
      </c>
      <c r="Q661" s="38" t="s">
        <v>47</v>
      </c>
      <c r="R661" s="54">
        <v>27273</v>
      </c>
      <c r="S661" s="56">
        <f>IFERROR((MaestraLP3[[#This Row],[COSTO ]]/MaestraLP3[[#This Row],[COSTO OCT]]-1),0)</f>
        <v>0</v>
      </c>
      <c r="T661" s="55" t="s">
        <v>48</v>
      </c>
      <c r="U661" s="55" t="s">
        <v>48</v>
      </c>
      <c r="V661" s="54">
        <f>+VLOOKUP(MaestraLP3[[#This Row],[-]],'[1]BD MES'!$A:$N,14,0)</f>
        <v>16386</v>
      </c>
      <c r="W661" s="54">
        <v>16038</v>
      </c>
      <c r="X661" s="56">
        <f>+(MaestraLP3[[#This Row],[COSTO ]]-MaestraLP3[[#This Row],[COSTO OCT AL 27-10]])/MaestraLP3[[#This Row],[COSTO OCT AL 27-10]]</f>
        <v>-2.1237641889417794E-2</v>
      </c>
      <c r="Y661" s="57" t="str">
        <f>++IF(Q661="HASTA AGOTAR STOCK","HASTA AGOTAR STOCK",IF(MaestraLP3[[#This Row],[PRECIO OCT]]=0,"NO PARA LP",IF(MaestraLP3[[#This Row],[PRECIO OCT]]=0,"INCORPORACIÓN",IF(AA661=0,"MANTIENE",IF(AA661&lt;0,"BAJA",IF(AA661&gt;0,"ALZA",""))))))</f>
        <v>MANTIENE</v>
      </c>
      <c r="Z661" s="54">
        <v>27273</v>
      </c>
      <c r="AA661" s="40">
        <f>IF(Z661=0,"INDICAR PRECIO VTA",Z661-MaestraLP3[[#This Row],[PRECIO OCT]])</f>
        <v>0</v>
      </c>
      <c r="AB661" s="56">
        <f t="shared" si="10"/>
        <v>0.41194588054119458</v>
      </c>
      <c r="AC661" s="58">
        <f>IFERROR(MaestraLP3[[#This Row],[PRECIO]]*MaestraLP3[[#This Row],[%MG UMV]],0)</f>
        <v>11235</v>
      </c>
      <c r="AD661" s="59">
        <v>6</v>
      </c>
      <c r="AE661" s="54">
        <f>IFERROR(MaestraLP3[[#This Row],[MARGEN UNITARIO]]/MaestraLP3[[#This Row],[Peso Neto UMV (KG)]],0)</f>
        <v>1872.5</v>
      </c>
      <c r="AF661" s="38" t="s">
        <v>50</v>
      </c>
      <c r="AG661" s="38">
        <v>1</v>
      </c>
      <c r="AH661" s="56">
        <v>9.9999999999999992E-2</v>
      </c>
      <c r="AI661" s="56">
        <v>0.15</v>
      </c>
      <c r="AJ661" s="38"/>
      <c r="AK661" s="38" t="s">
        <v>50</v>
      </c>
    </row>
    <row r="662" spans="1:37" x14ac:dyDescent="0.35">
      <c r="A662" s="38" t="s">
        <v>525</v>
      </c>
      <c r="B662" s="38">
        <v>104543130</v>
      </c>
      <c r="C662" s="38" t="str">
        <f>+MaestraLP3[[#This Row],[CÓDIGO]]&amp;MaestraLP3[[#Headers],[-]]&amp;MaestraLP3[[#This Row],[UMV]]</f>
        <v>104543130-C06</v>
      </c>
      <c r="D662" s="45" t="str">
        <f>+MaestraLP3[[#This Row],[CÓDIGO]]&amp;MaestraLP3[[#Headers],[FS00]]</f>
        <v>104543130FS00</v>
      </c>
      <c r="E662" s="38" t="s">
        <v>95</v>
      </c>
      <c r="F662" s="38" t="s">
        <v>103</v>
      </c>
      <c r="G662" s="38" t="s">
        <v>266</v>
      </c>
      <c r="H662" s="38" t="s">
        <v>105</v>
      </c>
      <c r="I662" s="38" t="s">
        <v>899</v>
      </c>
      <c r="J662" s="44" t="s">
        <v>53</v>
      </c>
      <c r="K662" s="45" t="s">
        <v>44</v>
      </c>
      <c r="L662" s="38"/>
      <c r="M662" s="38" t="str">
        <f>VLOOKUP(MaestraLP3[[#This Row],[UMV]],VALIDACIONES!J:L,3,0)</f>
        <v>Caja 6 Unidades</v>
      </c>
      <c r="N662" s="38" t="s">
        <v>71</v>
      </c>
      <c r="O662" s="38" t="s">
        <v>72</v>
      </c>
      <c r="P662" s="54">
        <v>27462</v>
      </c>
      <c r="Q662" s="38" t="s">
        <v>47</v>
      </c>
      <c r="R662" s="54">
        <v>35000</v>
      </c>
      <c r="S662" s="56">
        <f>IFERROR((MaestraLP3[[#This Row],[COSTO ]]/MaestraLP3[[#This Row],[COSTO OCT]]-1),0)</f>
        <v>0</v>
      </c>
      <c r="T662" s="55" t="s">
        <v>48</v>
      </c>
      <c r="U662" s="55" t="s">
        <v>48</v>
      </c>
      <c r="V662" s="54">
        <f>+VLOOKUP(MaestraLP3[[#This Row],[-]],'[1]BD MES'!$A:$N,14,0)</f>
        <v>25458</v>
      </c>
      <c r="W662" s="54">
        <v>27462</v>
      </c>
      <c r="X662" s="56">
        <f>+(MaestraLP3[[#This Row],[COSTO ]]-MaestraLP3[[#This Row],[COSTO OCT AL 27-10]])/MaestraLP3[[#This Row],[COSTO OCT AL 27-10]]</f>
        <v>7.8717888286589682E-2</v>
      </c>
      <c r="Y662" s="57" t="str">
        <f>++IF(Q662="HASTA AGOTAR STOCK","HASTA AGOTAR STOCK",IF(MaestraLP3[[#This Row],[PRECIO OCT]]=0,"NO PARA LP",IF(MaestraLP3[[#This Row],[PRECIO OCT]]=0,"INCORPORACIÓN",IF(AA662=0,"MANTIENE",IF(AA662&lt;0,"BAJA",IF(AA662&gt;0,"ALZA",""))))))</f>
        <v>MANTIENE</v>
      </c>
      <c r="Z662" s="54">
        <v>35000</v>
      </c>
      <c r="AA662" s="40">
        <f>IF(Z662=0,"INDICAR PRECIO VTA",Z662-MaestraLP3[[#This Row],[PRECIO OCT]])</f>
        <v>0</v>
      </c>
      <c r="AB662" s="56">
        <f t="shared" si="10"/>
        <v>0.21537142857142857</v>
      </c>
      <c r="AC662" s="58">
        <f>IFERROR(MaestraLP3[[#This Row],[PRECIO]]*MaestraLP3[[#This Row],[%MG UMV]],0)</f>
        <v>7538</v>
      </c>
      <c r="AD662" s="59">
        <v>6</v>
      </c>
      <c r="AE662" s="54">
        <f>IFERROR(MaestraLP3[[#This Row],[MARGEN UNITARIO]]/MaestraLP3[[#This Row],[Peso Neto UMV (KG)]],0)</f>
        <v>1256.3333333333333</v>
      </c>
      <c r="AF662" s="38" t="s">
        <v>50</v>
      </c>
      <c r="AG662" s="38">
        <v>1</v>
      </c>
      <c r="AH662" s="56">
        <v>0.14000000000000001</v>
      </c>
      <c r="AI662" s="56">
        <v>0.15</v>
      </c>
      <c r="AJ662" s="38"/>
      <c r="AK662" s="38" t="s">
        <v>50</v>
      </c>
    </row>
    <row r="663" spans="1:37" x14ac:dyDescent="0.35">
      <c r="A663" s="38" t="s">
        <v>525</v>
      </c>
      <c r="B663" s="38">
        <v>104541830</v>
      </c>
      <c r="C663" s="38" t="str">
        <f>+MaestraLP3[[#This Row],[CÓDIGO]]&amp;MaestraLP3[[#Headers],[-]]&amp;MaestraLP3[[#This Row],[UMV]]</f>
        <v>104541830-Z60</v>
      </c>
      <c r="D663" s="45" t="str">
        <f>+MaestraLP3[[#This Row],[CÓDIGO]]&amp;MaestraLP3[[#Headers],[FS00]]</f>
        <v>104541830FS00</v>
      </c>
      <c r="E663" s="38" t="s">
        <v>95</v>
      </c>
      <c r="F663" s="38" t="s">
        <v>103</v>
      </c>
      <c r="G663" s="38" t="s">
        <v>266</v>
      </c>
      <c r="H663" s="38" t="s">
        <v>900</v>
      </c>
      <c r="I663" s="38" t="s">
        <v>901</v>
      </c>
      <c r="J663" s="44" t="s">
        <v>589</v>
      </c>
      <c r="K663" s="45" t="s">
        <v>44</v>
      </c>
      <c r="L663" s="38"/>
      <c r="M663" s="38" t="str">
        <f>VLOOKUP(MaestraLP3[[#This Row],[UMV]],VALIDACIONES!J:L,3,0)</f>
        <v>Caja 160 Unidades</v>
      </c>
      <c r="N663" s="38" t="s">
        <v>71</v>
      </c>
      <c r="O663" s="38" t="s">
        <v>46</v>
      </c>
      <c r="P663" s="54">
        <v>11676</v>
      </c>
      <c r="Q663" s="38" t="s">
        <v>47</v>
      </c>
      <c r="R663" s="54">
        <v>22000</v>
      </c>
      <c r="S663" s="56">
        <f>IFERROR((MaestraLP3[[#This Row],[COSTO ]]/MaestraLP3[[#This Row],[COSTO OCT]]-1),0)</f>
        <v>0</v>
      </c>
      <c r="T663" s="55" t="s">
        <v>48</v>
      </c>
      <c r="U663" s="55" t="s">
        <v>48</v>
      </c>
      <c r="V663" s="54">
        <f>+VLOOKUP(MaestraLP3[[#This Row],[-]],'[1]BD MES'!$A:$N,14,0)</f>
        <v>11360</v>
      </c>
      <c r="W663" s="54">
        <v>11676</v>
      </c>
      <c r="X663" s="56">
        <f>+(MaestraLP3[[#This Row],[COSTO ]]-MaestraLP3[[#This Row],[COSTO OCT AL 27-10]])/MaestraLP3[[#This Row],[COSTO OCT AL 27-10]]</f>
        <v>2.7816901408450705E-2</v>
      </c>
      <c r="Y663" s="57" t="str">
        <f>++IF(Q663="HASTA AGOTAR STOCK","HASTA AGOTAR STOCK",IF(MaestraLP3[[#This Row],[PRECIO OCT]]=0,"NO PARA LP",IF(MaestraLP3[[#This Row],[PRECIO OCT]]=0,"INCORPORACIÓN",IF(AA663=0,"MANTIENE",IF(AA663&lt;0,"BAJA",IF(AA663&gt;0,"ALZA",""))))))</f>
        <v>MANTIENE</v>
      </c>
      <c r="Z663" s="54">
        <v>22000</v>
      </c>
      <c r="AA663" s="40">
        <f>IF(Z663=0,"INDICAR PRECIO VTA",Z663-MaestraLP3[[#This Row],[PRECIO OCT]])</f>
        <v>0</v>
      </c>
      <c r="AB663" s="56">
        <f t="shared" si="10"/>
        <v>0.46927272727272729</v>
      </c>
      <c r="AC663" s="58">
        <f>IFERROR(MaestraLP3[[#This Row],[PRECIO]]*MaestraLP3[[#This Row],[%MG UMV]],0)</f>
        <v>10324</v>
      </c>
      <c r="AD663" s="59">
        <v>4.32</v>
      </c>
      <c r="AE663" s="54">
        <f>IFERROR(MaestraLP3[[#This Row],[MARGEN UNITARIO]]/MaestraLP3[[#This Row],[Peso Neto UMV (KG)]],0)</f>
        <v>2389.8148148148148</v>
      </c>
      <c r="AF663" s="38" t="s">
        <v>49</v>
      </c>
      <c r="AG663" s="38">
        <v>1</v>
      </c>
      <c r="AH663" s="56">
        <v>9.9999999999999992E-2</v>
      </c>
      <c r="AI663" s="56">
        <v>0.2</v>
      </c>
      <c r="AJ663" s="38" t="s">
        <v>50</v>
      </c>
      <c r="AK663" s="38" t="s">
        <v>50</v>
      </c>
    </row>
    <row r="664" spans="1:37" x14ac:dyDescent="0.35">
      <c r="A664" s="38" t="s">
        <v>525</v>
      </c>
      <c r="B664" s="38">
        <v>104542810</v>
      </c>
      <c r="C664" s="38" t="str">
        <f>+MaestraLP3[[#This Row],[CÓDIGO]]&amp;MaestraLP3[[#Headers],[-]]&amp;MaestraLP3[[#This Row],[UMV]]</f>
        <v>104542810-C70</v>
      </c>
      <c r="D664" s="45" t="str">
        <f>+MaestraLP3[[#This Row],[CÓDIGO]]&amp;MaestraLP3[[#Headers],[FS00]]</f>
        <v>104542810FS00</v>
      </c>
      <c r="E664" s="38" t="s">
        <v>95</v>
      </c>
      <c r="F664" s="38" t="s">
        <v>103</v>
      </c>
      <c r="G664" s="38" t="s">
        <v>266</v>
      </c>
      <c r="H664" s="38" t="s">
        <v>900</v>
      </c>
      <c r="I664" s="38" t="s">
        <v>902</v>
      </c>
      <c r="J664" s="44" t="s">
        <v>903</v>
      </c>
      <c r="K664" s="45" t="s">
        <v>44</v>
      </c>
      <c r="L664" s="38"/>
      <c r="M664" s="38" t="str">
        <f>VLOOKUP(MaestraLP3[[#This Row],[UMV]],VALIDACIONES!J:L,3,0)</f>
        <v>Caja 70 Unidades</v>
      </c>
      <c r="N664" s="38" t="s">
        <v>71</v>
      </c>
      <c r="O664" s="38" t="s">
        <v>46</v>
      </c>
      <c r="P664" s="54">
        <v>13694</v>
      </c>
      <c r="Q664" s="38" t="s">
        <v>47</v>
      </c>
      <c r="R664" s="54">
        <v>18600</v>
      </c>
      <c r="S664" s="56">
        <f>IFERROR((MaestraLP3[[#This Row],[COSTO ]]/MaestraLP3[[#This Row],[COSTO OCT]]-1),0)</f>
        <v>0</v>
      </c>
      <c r="T664" s="55" t="s">
        <v>48</v>
      </c>
      <c r="U664" s="55" t="s">
        <v>48</v>
      </c>
      <c r="V664" s="54">
        <f>+VLOOKUP(MaestraLP3[[#This Row],[-]],'[1]BD MES'!$A:$N,14,0)</f>
        <v>13370</v>
      </c>
      <c r="W664" s="54">
        <v>13694</v>
      </c>
      <c r="X664" s="56">
        <f>+(MaestraLP3[[#This Row],[COSTO ]]-MaestraLP3[[#This Row],[COSTO OCT AL 27-10]])/MaestraLP3[[#This Row],[COSTO OCT AL 27-10]]</f>
        <v>2.4233358264771878E-2</v>
      </c>
      <c r="Y664" s="57" t="str">
        <f>++IF(Q664="HASTA AGOTAR STOCK","HASTA AGOTAR STOCK",IF(MaestraLP3[[#This Row],[PRECIO OCT]]=0,"NO PARA LP",IF(MaestraLP3[[#This Row],[PRECIO OCT]]=0,"INCORPORACIÓN",IF(AA664=0,"MANTIENE",IF(AA664&lt;0,"BAJA",IF(AA664&gt;0,"ALZA",""))))))</f>
        <v>MANTIENE</v>
      </c>
      <c r="Z664" s="54">
        <v>18600</v>
      </c>
      <c r="AA664" s="40">
        <f>IF(Z664=0,"INDICAR PRECIO VTA",Z664-MaestraLP3[[#This Row],[PRECIO OCT]])</f>
        <v>0</v>
      </c>
      <c r="AB664" s="56">
        <f t="shared" si="10"/>
        <v>0.26376344086021508</v>
      </c>
      <c r="AC664" s="58">
        <f>IFERROR(MaestraLP3[[#This Row],[PRECIO]]*MaestraLP3[[#This Row],[%MG UMV]],0)</f>
        <v>4906.0000000000009</v>
      </c>
      <c r="AD664" s="59">
        <v>3.5</v>
      </c>
      <c r="AE664" s="54">
        <f>IFERROR(MaestraLP3[[#This Row],[MARGEN UNITARIO]]/MaestraLP3[[#This Row],[Peso Neto UMV (KG)]],0)</f>
        <v>1401.714285714286</v>
      </c>
      <c r="AF664" s="38" t="s">
        <v>49</v>
      </c>
      <c r="AG664" s="38">
        <v>1</v>
      </c>
      <c r="AH664" s="56">
        <v>4.9999999999999996E-2</v>
      </c>
      <c r="AI664" s="56">
        <v>6.9999999999999993E-2</v>
      </c>
      <c r="AJ664" s="38" t="s">
        <v>50</v>
      </c>
      <c r="AK664" s="38" t="s">
        <v>50</v>
      </c>
    </row>
    <row r="665" spans="1:37" x14ac:dyDescent="0.35">
      <c r="A665" s="38" t="s">
        <v>525</v>
      </c>
      <c r="B665" s="38">
        <v>104351690</v>
      </c>
      <c r="C665" s="38" t="str">
        <f>+MaestraLP3[[#This Row],[CÓDIGO]]&amp;MaestraLP3[[#Headers],[-]]&amp;MaestraLP3[[#This Row],[UMV]]</f>
        <v>104351690-Z92</v>
      </c>
      <c r="D665" s="45" t="str">
        <f>+MaestraLP3[[#This Row],[CÓDIGO]]&amp;MaestraLP3[[#Headers],[FS00]]</f>
        <v>104351690FS00</v>
      </c>
      <c r="E665" s="38" t="s">
        <v>95</v>
      </c>
      <c r="F665" s="38" t="s">
        <v>103</v>
      </c>
      <c r="G665" s="38" t="s">
        <v>266</v>
      </c>
      <c r="H665" s="38" t="s">
        <v>900</v>
      </c>
      <c r="I665" s="38" t="s">
        <v>904</v>
      </c>
      <c r="J665" s="44" t="s">
        <v>905</v>
      </c>
      <c r="K665" s="44" t="s">
        <v>905</v>
      </c>
      <c r="L665" s="38"/>
      <c r="M665" s="38" t="str">
        <f>VLOOKUP(MaestraLP3[[#This Row],[UMV]],VALIDACIONES!J:L,3,0)</f>
        <v>Caja 192 Unidades</v>
      </c>
      <c r="N665" s="38" t="s">
        <v>71</v>
      </c>
      <c r="O665" s="38" t="s">
        <v>46</v>
      </c>
      <c r="P665" s="54">
        <v>8502</v>
      </c>
      <c r="Q665" s="38" t="s">
        <v>58</v>
      </c>
      <c r="R665" s="54">
        <v>12200</v>
      </c>
      <c r="S665" s="56">
        <f>IFERROR((MaestraLP3[[#This Row],[COSTO ]]/MaestraLP3[[#This Row],[COSTO OCT]]-1),0)</f>
        <v>0</v>
      </c>
      <c r="T665" s="55" t="s">
        <v>48</v>
      </c>
      <c r="U665" s="55" t="s">
        <v>48</v>
      </c>
      <c r="V665" s="54">
        <f>+VLOOKUP(MaestraLP3[[#This Row],[-]],'[1]BD MES'!$A:$N,14,0)</f>
        <v>8247.74</v>
      </c>
      <c r="W665" s="54">
        <v>8502</v>
      </c>
      <c r="X665" s="56">
        <f>+(MaestraLP3[[#This Row],[COSTO ]]-MaestraLP3[[#This Row],[COSTO OCT AL 27-10]])/MaestraLP3[[#This Row],[COSTO OCT AL 27-10]]</f>
        <v>3.0827838898898393E-2</v>
      </c>
      <c r="Y665" s="57" t="str">
        <f>++IF(Q665="HASTA AGOTAR STOCK","HASTA AGOTAR STOCK",IF(MaestraLP3[[#This Row],[PRECIO OCT]]=0,"NO PARA LP",IF(MaestraLP3[[#This Row],[PRECIO OCT]]=0,"INCORPORACIÓN",IF(AA665=0,"MANTIENE",IF(AA665&lt;0,"BAJA",IF(AA665&gt;0,"ALZA",""))))))</f>
        <v>MANTIENE</v>
      </c>
      <c r="Z665" s="54">
        <v>12200</v>
      </c>
      <c r="AA665" s="40">
        <f>IF(Z665=0,"INDICAR PRECIO VTA",Z665-MaestraLP3[[#This Row],[PRECIO OCT]])</f>
        <v>0</v>
      </c>
      <c r="AB665" s="56">
        <f t="shared" si="10"/>
        <v>0.30311475409836064</v>
      </c>
      <c r="AC665" s="58">
        <f>IFERROR(MaestraLP3[[#This Row],[PRECIO]]*MaestraLP3[[#This Row],[%MG UMV]],0)</f>
        <v>3698</v>
      </c>
      <c r="AD665" s="59">
        <v>4.032</v>
      </c>
      <c r="AE665" s="54">
        <f>IFERROR(MaestraLP3[[#This Row],[MARGEN UNITARIO]]/MaestraLP3[[#This Row],[Peso Neto UMV (KG)]],0)</f>
        <v>917.16269841269843</v>
      </c>
      <c r="AF665" s="38" t="s">
        <v>49</v>
      </c>
      <c r="AG665" s="38">
        <v>1</v>
      </c>
      <c r="AH665" s="56">
        <v>4.9999999999999996E-2</v>
      </c>
      <c r="AI665" s="56">
        <v>0.08</v>
      </c>
      <c r="AJ665" s="38"/>
      <c r="AK665" s="38" t="s">
        <v>50</v>
      </c>
    </row>
    <row r="666" spans="1:37" x14ac:dyDescent="0.35">
      <c r="A666" s="38" t="s">
        <v>525</v>
      </c>
      <c r="B666" s="38">
        <v>104547440</v>
      </c>
      <c r="C666" s="38" t="str">
        <f>+MaestraLP3[[#This Row],[CÓDIGO]]&amp;MaestraLP3[[#Headers],[-]]&amp;MaestraLP3[[#This Row],[UMV]]</f>
        <v>104547440-C17</v>
      </c>
      <c r="D666" s="45" t="str">
        <f>+MaestraLP3[[#This Row],[CÓDIGO]]&amp;MaestraLP3[[#Headers],[FS00]]</f>
        <v>104547440FS00</v>
      </c>
      <c r="E666" s="38" t="s">
        <v>95</v>
      </c>
      <c r="F666" s="38" t="s">
        <v>103</v>
      </c>
      <c r="G666" s="38" t="s">
        <v>266</v>
      </c>
      <c r="H666" s="38" t="s">
        <v>270</v>
      </c>
      <c r="I666" s="38" t="s">
        <v>271</v>
      </c>
      <c r="J666" s="44" t="s">
        <v>906</v>
      </c>
      <c r="K666" s="45" t="s">
        <v>44</v>
      </c>
      <c r="L666" s="38"/>
      <c r="M666" s="38" t="str">
        <f>VLOOKUP(MaestraLP3[[#This Row],[UMV]],VALIDACIONES!J:L,3,0)</f>
        <v>Caja 17 Unidades</v>
      </c>
      <c r="N666" s="38" t="s">
        <v>71</v>
      </c>
      <c r="O666" s="38" t="s">
        <v>46</v>
      </c>
      <c r="P666" s="54">
        <v>19227</v>
      </c>
      <c r="Q666" s="38" t="s">
        <v>47</v>
      </c>
      <c r="R666" s="55">
        <v>22100</v>
      </c>
      <c r="S666" s="56">
        <f>IFERROR((MaestraLP3[[#This Row],[COSTO ]]/MaestraLP3[[#This Row],[COSTO OCT]]-1),0)</f>
        <v>0</v>
      </c>
      <c r="T666" s="55" t="s">
        <v>172</v>
      </c>
      <c r="U666" s="55" t="s">
        <v>172</v>
      </c>
      <c r="V666" s="54">
        <f>+VLOOKUP(MaestraLP3[[#This Row],[-]],'[1]BD MES'!$A:$N,14,0)</f>
        <v>19227</v>
      </c>
      <c r="W666" s="54">
        <v>19227</v>
      </c>
      <c r="X666" s="56">
        <f>+(MaestraLP3[[#This Row],[COSTO ]]-MaestraLP3[[#This Row],[COSTO OCT AL 27-10]])/MaestraLP3[[#This Row],[COSTO OCT AL 27-10]]</f>
        <v>0</v>
      </c>
      <c r="Y666" s="57" t="str">
        <f>++IF(Q666="HASTA AGOTAR STOCK","HASTA AGOTAR STOCK",IF(MaestraLP3[[#This Row],[PRECIO OCT]]=0,"NO PARA LP",IF(MaestraLP3[[#This Row],[PRECIO OCT]]=0,"INCORPORACIÓN",IF(AA666=0,"MANTIENE",IF(AA666&lt;0,"BAJA",IF(AA666&gt;0,"ALZA",""))))))</f>
        <v>MANTIENE</v>
      </c>
      <c r="Z666" s="54">
        <v>22100</v>
      </c>
      <c r="AA666" s="40">
        <f>IF(Z666=0,"INDICAR PRECIO VTA",Z666-MaestraLP3[[#This Row],[PRECIO OCT]])</f>
        <v>0</v>
      </c>
      <c r="AB666" s="56">
        <f t="shared" si="10"/>
        <v>0.13</v>
      </c>
      <c r="AC666" s="58">
        <f>IFERROR(MaestraLP3[[#This Row],[PRECIO]]*MaestraLP3[[#This Row],[%MG UMV]],0)</f>
        <v>2873</v>
      </c>
      <c r="AD666" s="59">
        <v>2.72</v>
      </c>
      <c r="AE666" s="54">
        <f>IFERROR(MaestraLP3[[#This Row],[MARGEN UNITARIO]]/MaestraLP3[[#This Row],[Peso Neto UMV (KG)]],0)</f>
        <v>1056.25</v>
      </c>
      <c r="AF666" s="38" t="s">
        <v>49</v>
      </c>
      <c r="AG666" s="38">
        <v>1</v>
      </c>
      <c r="AH666" s="56">
        <v>0.03</v>
      </c>
      <c r="AI666" s="56">
        <v>0.03</v>
      </c>
      <c r="AJ666" s="38" t="s">
        <v>50</v>
      </c>
      <c r="AK666" s="38" t="s">
        <v>50</v>
      </c>
    </row>
    <row r="667" spans="1:37" x14ac:dyDescent="0.35">
      <c r="A667" s="38" t="s">
        <v>525</v>
      </c>
      <c r="B667" s="38">
        <v>104538630</v>
      </c>
      <c r="C667" s="38" t="str">
        <f>+MaestraLP3[[#This Row],[CÓDIGO]]&amp;MaestraLP3[[#Headers],[-]]&amp;MaestraLP3[[#This Row],[UMV]]</f>
        <v>104538630-C30</v>
      </c>
      <c r="D667" s="45" t="str">
        <f>+MaestraLP3[[#This Row],[CÓDIGO]]&amp;MaestraLP3[[#Headers],[FS00]]</f>
        <v>104538630FS00</v>
      </c>
      <c r="E667" s="38" t="s">
        <v>95</v>
      </c>
      <c r="F667" s="38" t="s">
        <v>103</v>
      </c>
      <c r="G667" s="38" t="s">
        <v>266</v>
      </c>
      <c r="H667" s="38" t="s">
        <v>270</v>
      </c>
      <c r="I667" s="38" t="s">
        <v>907</v>
      </c>
      <c r="J667" s="44" t="s">
        <v>339</v>
      </c>
      <c r="K667" s="45" t="s">
        <v>44</v>
      </c>
      <c r="L667" s="38"/>
      <c r="M667" s="38" t="str">
        <f>VLOOKUP(MaestraLP3[[#This Row],[UMV]],VALIDACIONES!J:L,3,0)</f>
        <v>Caja 30 Unidades</v>
      </c>
      <c r="N667" s="38" t="s">
        <v>71</v>
      </c>
      <c r="O667" s="38" t="s">
        <v>46</v>
      </c>
      <c r="P667" s="54">
        <v>26400</v>
      </c>
      <c r="Q667" s="38" t="s">
        <v>47</v>
      </c>
      <c r="R667" s="54">
        <v>33000</v>
      </c>
      <c r="S667" s="56">
        <f>IFERROR((MaestraLP3[[#This Row],[COSTO ]]/MaestraLP3[[#This Row],[COSTO OCT]]-1),0)</f>
        <v>0</v>
      </c>
      <c r="T667" s="55" t="s">
        <v>48</v>
      </c>
      <c r="U667" s="55" t="s">
        <v>48</v>
      </c>
      <c r="V667" s="54">
        <f>+VLOOKUP(MaestraLP3[[#This Row],[-]],'[1]BD MES'!$A:$N,14,0)</f>
        <v>26400</v>
      </c>
      <c r="W667" s="54">
        <v>26400</v>
      </c>
      <c r="X667" s="56">
        <f>+(MaestraLP3[[#This Row],[COSTO ]]-MaestraLP3[[#This Row],[COSTO OCT AL 27-10]])/MaestraLP3[[#This Row],[COSTO OCT AL 27-10]]</f>
        <v>0</v>
      </c>
      <c r="Y667" s="57" t="str">
        <f>++IF(Q667="HASTA AGOTAR STOCK","HASTA AGOTAR STOCK",IF(MaestraLP3[[#This Row],[PRECIO OCT]]=0,"NO PARA LP",IF(MaestraLP3[[#This Row],[PRECIO OCT]]=0,"INCORPORACIÓN",IF(AA667=0,"MANTIENE",IF(AA667&lt;0,"BAJA",IF(AA667&gt;0,"ALZA",""))))))</f>
        <v>MANTIENE</v>
      </c>
      <c r="Z667" s="54">
        <v>33000</v>
      </c>
      <c r="AA667" s="40">
        <f>IF(Z667=0,"INDICAR PRECIO VTA",Z667-MaestraLP3[[#This Row],[PRECIO OCT]])</f>
        <v>0</v>
      </c>
      <c r="AB667" s="56">
        <f t="shared" si="10"/>
        <v>0.2</v>
      </c>
      <c r="AC667" s="58">
        <f>IFERROR(MaestraLP3[[#This Row],[PRECIO]]*MaestraLP3[[#This Row],[%MG UMV]],0)</f>
        <v>6600</v>
      </c>
      <c r="AD667" s="59">
        <v>5.4</v>
      </c>
      <c r="AE667" s="54">
        <f>IFERROR(MaestraLP3[[#This Row],[MARGEN UNITARIO]]/MaestraLP3[[#This Row],[Peso Neto UMV (KG)]],0)</f>
        <v>1222.2222222222222</v>
      </c>
      <c r="AF667" s="38" t="s">
        <v>49</v>
      </c>
      <c r="AG667" s="38">
        <v>1</v>
      </c>
      <c r="AH667" s="56">
        <v>4.9999999999999996E-2</v>
      </c>
      <c r="AI667" s="56">
        <v>6.9999999999999993E-2</v>
      </c>
      <c r="AJ667" s="38" t="s">
        <v>50</v>
      </c>
      <c r="AK667" s="38" t="s">
        <v>50</v>
      </c>
    </row>
    <row r="668" spans="1:37" x14ac:dyDescent="0.35">
      <c r="A668" s="38" t="s">
        <v>525</v>
      </c>
      <c r="B668" s="38">
        <v>104538640</v>
      </c>
      <c r="C668" s="38" t="str">
        <f>+MaestraLP3[[#This Row],[CÓDIGO]]&amp;MaestraLP3[[#Headers],[-]]&amp;MaestraLP3[[#This Row],[UMV]]</f>
        <v>104538640-C30</v>
      </c>
      <c r="D668" s="45" t="str">
        <f>+MaestraLP3[[#This Row],[CÓDIGO]]&amp;MaestraLP3[[#Headers],[FS00]]</f>
        <v>104538640FS00</v>
      </c>
      <c r="E668" s="38" t="s">
        <v>95</v>
      </c>
      <c r="F668" s="38" t="s">
        <v>103</v>
      </c>
      <c r="G668" s="38" t="s">
        <v>266</v>
      </c>
      <c r="H668" s="38" t="s">
        <v>270</v>
      </c>
      <c r="I668" s="38" t="s">
        <v>908</v>
      </c>
      <c r="J668" s="44" t="s">
        <v>339</v>
      </c>
      <c r="K668" s="45" t="s">
        <v>44</v>
      </c>
      <c r="L668" s="38"/>
      <c r="M668" s="38" t="str">
        <f>VLOOKUP(MaestraLP3[[#This Row],[UMV]],VALIDACIONES!J:L,3,0)</f>
        <v>Caja 30 Unidades</v>
      </c>
      <c r="N668" s="38" t="s">
        <v>71</v>
      </c>
      <c r="O668" s="38" t="s">
        <v>46</v>
      </c>
      <c r="P668" s="54">
        <v>35130</v>
      </c>
      <c r="Q668" s="38" t="s">
        <v>47</v>
      </c>
      <c r="R668" s="54">
        <v>42000</v>
      </c>
      <c r="S668" s="56">
        <f>IFERROR((MaestraLP3[[#This Row],[COSTO ]]/MaestraLP3[[#This Row],[COSTO OCT]]-1),0)</f>
        <v>0</v>
      </c>
      <c r="T668" s="55" t="s">
        <v>48</v>
      </c>
      <c r="U668" s="55" t="s">
        <v>48</v>
      </c>
      <c r="V668" s="54">
        <f>+VLOOKUP(MaestraLP3[[#This Row],[-]],'[1]BD MES'!$A:$N,14,0)</f>
        <v>35220</v>
      </c>
      <c r="W668" s="54">
        <v>35130</v>
      </c>
      <c r="X668" s="56">
        <f>+(MaestraLP3[[#This Row],[COSTO ]]-MaestraLP3[[#This Row],[COSTO OCT AL 27-10]])/MaestraLP3[[#This Row],[COSTO OCT AL 27-10]]</f>
        <v>-2.5553662691652468E-3</v>
      </c>
      <c r="Y668" s="57" t="str">
        <f>++IF(Q668="HASTA AGOTAR STOCK","HASTA AGOTAR STOCK",IF(MaestraLP3[[#This Row],[PRECIO OCT]]=0,"NO PARA LP",IF(MaestraLP3[[#This Row],[PRECIO OCT]]=0,"INCORPORACIÓN",IF(AA668=0,"MANTIENE",IF(AA668&lt;0,"BAJA",IF(AA668&gt;0,"ALZA",""))))))</f>
        <v>MANTIENE</v>
      </c>
      <c r="Z668" s="54">
        <v>42000</v>
      </c>
      <c r="AA668" s="40">
        <f>IF(Z668=0,"INDICAR PRECIO VTA",Z668-MaestraLP3[[#This Row],[PRECIO OCT]])</f>
        <v>0</v>
      </c>
      <c r="AB668" s="56">
        <f t="shared" si="10"/>
        <v>0.16357142857142856</v>
      </c>
      <c r="AC668" s="58">
        <f>IFERROR(MaestraLP3[[#This Row],[PRECIO]]*MaestraLP3[[#This Row],[%MG UMV]],0)</f>
        <v>6870</v>
      </c>
      <c r="AD668" s="59">
        <v>4.8</v>
      </c>
      <c r="AE668" s="54">
        <f>IFERROR(MaestraLP3[[#This Row],[MARGEN UNITARIO]]/MaestraLP3[[#This Row],[Peso Neto UMV (KG)]],0)</f>
        <v>1431.25</v>
      </c>
      <c r="AF668" s="38" t="s">
        <v>49</v>
      </c>
      <c r="AG668" s="38">
        <v>1</v>
      </c>
      <c r="AH668" s="56">
        <v>4.9999999999999996E-2</v>
      </c>
      <c r="AI668" s="56">
        <v>6.9999999999999993E-2</v>
      </c>
      <c r="AJ668" s="38" t="s">
        <v>50</v>
      </c>
      <c r="AK668" s="38" t="s">
        <v>50</v>
      </c>
    </row>
    <row r="669" spans="1:37" x14ac:dyDescent="0.35">
      <c r="A669" s="38" t="s">
        <v>525</v>
      </c>
      <c r="B669" s="38">
        <v>104538650</v>
      </c>
      <c r="C669" s="38" t="str">
        <f>+MaestraLP3[[#This Row],[CÓDIGO]]&amp;MaestraLP3[[#Headers],[-]]&amp;MaestraLP3[[#This Row],[UMV]]</f>
        <v>104538650-C15</v>
      </c>
      <c r="D669" s="45" t="str">
        <f>+MaestraLP3[[#This Row],[CÓDIGO]]&amp;MaestraLP3[[#Headers],[FS00]]</f>
        <v>104538650FS00</v>
      </c>
      <c r="E669" s="38" t="s">
        <v>95</v>
      </c>
      <c r="F669" s="38" t="s">
        <v>103</v>
      </c>
      <c r="G669" s="38" t="s">
        <v>266</v>
      </c>
      <c r="H669" s="38" t="s">
        <v>272</v>
      </c>
      <c r="I669" s="38" t="s">
        <v>909</v>
      </c>
      <c r="J669" s="44" t="s">
        <v>910</v>
      </c>
      <c r="K669" s="45" t="s">
        <v>44</v>
      </c>
      <c r="L669" s="38"/>
      <c r="M669" s="38" t="str">
        <f>VLOOKUP(MaestraLP3[[#This Row],[UMV]],VALIDACIONES!J:L,3,0)</f>
        <v>Caja 15 Unidades</v>
      </c>
      <c r="N669" s="38" t="s">
        <v>71</v>
      </c>
      <c r="O669" s="38" t="s">
        <v>46</v>
      </c>
      <c r="P669" s="54">
        <v>14745</v>
      </c>
      <c r="Q669" s="38" t="s">
        <v>47</v>
      </c>
      <c r="R669" s="54">
        <v>18000</v>
      </c>
      <c r="S669" s="56">
        <f>IFERROR((MaestraLP3[[#This Row],[COSTO ]]/MaestraLP3[[#This Row],[COSTO OCT]]-1),0)</f>
        <v>0</v>
      </c>
      <c r="T669" s="55" t="s">
        <v>48</v>
      </c>
      <c r="U669" s="55" t="s">
        <v>48</v>
      </c>
      <c r="V669" s="54">
        <f>+VLOOKUP(MaestraLP3[[#This Row],[-]],'[1]BD MES'!$A:$N,14,0)</f>
        <v>14745</v>
      </c>
      <c r="W669" s="54">
        <v>14745</v>
      </c>
      <c r="X669" s="56">
        <f>+(MaestraLP3[[#This Row],[COSTO ]]-MaestraLP3[[#This Row],[COSTO OCT AL 27-10]])/MaestraLP3[[#This Row],[COSTO OCT AL 27-10]]</f>
        <v>0</v>
      </c>
      <c r="Y669" s="57" t="str">
        <f>++IF(Q669="HASTA AGOTAR STOCK","HASTA AGOTAR STOCK",IF(MaestraLP3[[#This Row],[PRECIO OCT]]=0,"NO PARA LP",IF(MaestraLP3[[#This Row],[PRECIO OCT]]=0,"INCORPORACIÓN",IF(AA669=0,"MANTIENE",IF(AA669&lt;0,"BAJA",IF(AA669&gt;0,"ALZA",""))))))</f>
        <v>MANTIENE</v>
      </c>
      <c r="Z669" s="54">
        <v>18000</v>
      </c>
      <c r="AA669" s="40">
        <f>IF(Z669=0,"INDICAR PRECIO VTA",Z669-MaestraLP3[[#This Row],[PRECIO OCT]])</f>
        <v>0</v>
      </c>
      <c r="AB669" s="56">
        <f t="shared" si="10"/>
        <v>0.18083333333333335</v>
      </c>
      <c r="AC669" s="58">
        <f>IFERROR(MaestraLP3[[#This Row],[PRECIO]]*MaestraLP3[[#This Row],[%MG UMV]],0)</f>
        <v>3255</v>
      </c>
      <c r="AD669" s="59">
        <v>2.4</v>
      </c>
      <c r="AE669" s="54">
        <f>IFERROR(MaestraLP3[[#This Row],[MARGEN UNITARIO]]/MaestraLP3[[#This Row],[Peso Neto UMV (KG)]],0)</f>
        <v>1356.25</v>
      </c>
      <c r="AF669" s="38" t="s">
        <v>49</v>
      </c>
      <c r="AG669" s="38">
        <v>1</v>
      </c>
      <c r="AH669" s="56">
        <v>4.9999999999999996E-2</v>
      </c>
      <c r="AI669" s="56">
        <v>6.9999999999999993E-2</v>
      </c>
      <c r="AJ669" s="38" t="s">
        <v>50</v>
      </c>
      <c r="AK669" s="38" t="s">
        <v>50</v>
      </c>
    </row>
    <row r="670" spans="1:37" x14ac:dyDescent="0.35">
      <c r="A670" s="38" t="s">
        <v>525</v>
      </c>
      <c r="B670" s="38">
        <v>104547500</v>
      </c>
      <c r="C670" s="38" t="str">
        <f>+MaestraLP3[[#This Row],[CÓDIGO]]&amp;MaestraLP3[[#Headers],[-]]&amp;MaestraLP3[[#This Row],[UMV]]</f>
        <v>104547500-C08</v>
      </c>
      <c r="D670" s="45" t="str">
        <f>+MaestraLP3[[#This Row],[CÓDIGO]]&amp;MaestraLP3[[#Headers],[FS00]]</f>
        <v>104547500FS00</v>
      </c>
      <c r="E670" s="38" t="s">
        <v>95</v>
      </c>
      <c r="F670" s="38" t="s">
        <v>103</v>
      </c>
      <c r="G670" s="38" t="s">
        <v>266</v>
      </c>
      <c r="H670" s="38" t="s">
        <v>272</v>
      </c>
      <c r="I670" s="38" t="s">
        <v>911</v>
      </c>
      <c r="J670" s="44" t="s">
        <v>365</v>
      </c>
      <c r="K670" s="45" t="s">
        <v>44</v>
      </c>
      <c r="L670" s="38"/>
      <c r="M670" s="38" t="str">
        <f>VLOOKUP(MaestraLP3[[#This Row],[UMV]],VALIDACIONES!J:L,3,0)</f>
        <v>Caja 8 Unidades</v>
      </c>
      <c r="N670" s="38" t="s">
        <v>71</v>
      </c>
      <c r="O670" s="38" t="s">
        <v>46</v>
      </c>
      <c r="P670" s="54">
        <v>183496</v>
      </c>
      <c r="Q670" s="38" t="s">
        <v>47</v>
      </c>
      <c r="R670" s="55">
        <v>210000</v>
      </c>
      <c r="S670" s="56">
        <f>IFERROR((MaestraLP3[[#This Row],[COSTO ]]/MaestraLP3[[#This Row],[COSTO OCT]]-1),0)</f>
        <v>0</v>
      </c>
      <c r="T670" s="55" t="s">
        <v>172</v>
      </c>
      <c r="U670" s="55" t="s">
        <v>172</v>
      </c>
      <c r="V670" s="54">
        <f>+VLOOKUP(MaestraLP3[[#This Row],[-]],'[1]BD MES'!$A:$N,14,0)</f>
        <v>178400</v>
      </c>
      <c r="W670" s="54">
        <v>183496</v>
      </c>
      <c r="X670" s="56">
        <f>+(MaestraLP3[[#This Row],[COSTO ]]-MaestraLP3[[#This Row],[COSTO OCT AL 27-10]])/MaestraLP3[[#This Row],[COSTO OCT AL 27-10]]</f>
        <v>2.8565022421524665E-2</v>
      </c>
      <c r="Y670" s="57" t="str">
        <f>++IF(Q670="HASTA AGOTAR STOCK","HASTA AGOTAR STOCK",IF(MaestraLP3[[#This Row],[PRECIO OCT]]=0,"NO PARA LP",IF(MaestraLP3[[#This Row],[PRECIO OCT]]=0,"INCORPORACIÓN",IF(AA670=0,"MANTIENE",IF(AA670&lt;0,"BAJA",IF(AA670&gt;0,"ALZA",""))))))</f>
        <v>MANTIENE</v>
      </c>
      <c r="Z670" s="54">
        <v>210000</v>
      </c>
      <c r="AA670" s="40">
        <f>IF(Z670=0,"INDICAR PRECIO VTA",Z670-MaestraLP3[[#This Row],[PRECIO OCT]])</f>
        <v>0</v>
      </c>
      <c r="AB670" s="56">
        <f t="shared" si="10"/>
        <v>0.1262095238095238</v>
      </c>
      <c r="AC670" s="58">
        <f>IFERROR(MaestraLP3[[#This Row],[PRECIO]]*MaestraLP3[[#This Row],[%MG UMV]],0)</f>
        <v>26503.999999999996</v>
      </c>
      <c r="AD670" s="59">
        <v>8</v>
      </c>
      <c r="AE670" s="54">
        <f>IFERROR(MaestraLP3[[#This Row],[MARGEN UNITARIO]]/MaestraLP3[[#This Row],[Peso Neto UMV (KG)]],0)</f>
        <v>3312.9999999999995</v>
      </c>
      <c r="AF670" s="38" t="s">
        <v>50</v>
      </c>
      <c r="AG670" s="38">
        <v>1</v>
      </c>
      <c r="AH670" s="56">
        <v>0.05</v>
      </c>
      <c r="AI670" s="56">
        <v>0.05</v>
      </c>
      <c r="AJ670" s="38" t="s">
        <v>50</v>
      </c>
      <c r="AK670" s="38" t="s">
        <v>50</v>
      </c>
    </row>
    <row r="671" spans="1:37" x14ac:dyDescent="0.35">
      <c r="A671" s="38" t="s">
        <v>525</v>
      </c>
      <c r="B671" s="38">
        <v>104547510</v>
      </c>
      <c r="C671" s="38" t="str">
        <f>+MaestraLP3[[#This Row],[CÓDIGO]]&amp;MaestraLP3[[#Headers],[-]]&amp;MaestraLP3[[#This Row],[UMV]]</f>
        <v>104547510-C08</v>
      </c>
      <c r="D671" s="45" t="str">
        <f>+MaestraLP3[[#This Row],[CÓDIGO]]&amp;MaestraLP3[[#Headers],[FS00]]</f>
        <v>104547510FS00</v>
      </c>
      <c r="E671" s="38" t="s">
        <v>95</v>
      </c>
      <c r="F671" s="38" t="s">
        <v>103</v>
      </c>
      <c r="G671" s="38" t="s">
        <v>266</v>
      </c>
      <c r="H671" s="38" t="s">
        <v>272</v>
      </c>
      <c r="I671" s="38" t="s">
        <v>912</v>
      </c>
      <c r="J671" s="44" t="s">
        <v>365</v>
      </c>
      <c r="K671" s="45" t="s">
        <v>44</v>
      </c>
      <c r="L671" s="38"/>
      <c r="M671" s="38" t="str">
        <f>VLOOKUP(MaestraLP3[[#This Row],[UMV]],VALIDACIONES!J:L,3,0)</f>
        <v>Caja 8 Unidades</v>
      </c>
      <c r="N671" s="38" t="s">
        <v>71</v>
      </c>
      <c r="O671" s="38" t="s">
        <v>46</v>
      </c>
      <c r="P671" s="54">
        <v>127552</v>
      </c>
      <c r="Q671" s="38" t="s">
        <v>47</v>
      </c>
      <c r="R671" s="55">
        <v>154000</v>
      </c>
      <c r="S671" s="56">
        <f>IFERROR((MaestraLP3[[#This Row],[COSTO ]]/MaestraLP3[[#This Row],[COSTO OCT]]-1),0)</f>
        <v>0</v>
      </c>
      <c r="T671" s="55" t="s">
        <v>172</v>
      </c>
      <c r="U671" s="55" t="s">
        <v>172</v>
      </c>
      <c r="V671" s="54">
        <f>+VLOOKUP(MaestraLP3[[#This Row],[-]],'[1]BD MES'!$A:$N,14,0)</f>
        <v>122232</v>
      </c>
      <c r="W671" s="54">
        <v>127552</v>
      </c>
      <c r="X671" s="56">
        <f>+(MaestraLP3[[#This Row],[COSTO ]]-MaestraLP3[[#This Row],[COSTO OCT AL 27-10]])/MaestraLP3[[#This Row],[COSTO OCT AL 27-10]]</f>
        <v>4.3523790824006807E-2</v>
      </c>
      <c r="Y671" s="57" t="str">
        <f>++IF(Q671="HASTA AGOTAR STOCK","HASTA AGOTAR STOCK",IF(MaestraLP3[[#This Row],[PRECIO OCT]]=0,"NO PARA LP",IF(MaestraLP3[[#This Row],[PRECIO OCT]]=0,"INCORPORACIÓN",IF(AA671=0,"MANTIENE",IF(AA671&lt;0,"BAJA",IF(AA671&gt;0,"ALZA",""))))))</f>
        <v>MANTIENE</v>
      </c>
      <c r="Z671" s="54">
        <v>154000</v>
      </c>
      <c r="AA671" s="40">
        <f>IF(Z671=0,"INDICAR PRECIO VTA",Z671-MaestraLP3[[#This Row],[PRECIO OCT]])</f>
        <v>0</v>
      </c>
      <c r="AB671" s="56">
        <f t="shared" si="10"/>
        <v>0.17174025974025975</v>
      </c>
      <c r="AC671" s="58">
        <f>IFERROR(MaestraLP3[[#This Row],[PRECIO]]*MaestraLP3[[#This Row],[%MG UMV]],0)</f>
        <v>26448</v>
      </c>
      <c r="AD671" s="59">
        <v>8</v>
      </c>
      <c r="AE671" s="54">
        <f>IFERROR(MaestraLP3[[#This Row],[MARGEN UNITARIO]]/MaestraLP3[[#This Row],[Peso Neto UMV (KG)]],0)</f>
        <v>3306</v>
      </c>
      <c r="AF671" s="38" t="s">
        <v>50</v>
      </c>
      <c r="AG671" s="38">
        <v>1</v>
      </c>
      <c r="AH671" s="56">
        <v>4.9999999999999996E-2</v>
      </c>
      <c r="AI671" s="56">
        <v>4.9999999999999996E-2</v>
      </c>
      <c r="AJ671" s="38" t="s">
        <v>50</v>
      </c>
      <c r="AK671" s="38" t="s">
        <v>50</v>
      </c>
    </row>
    <row r="672" spans="1:37" x14ac:dyDescent="0.35">
      <c r="A672" s="38" t="s">
        <v>525</v>
      </c>
      <c r="B672" s="38">
        <v>104547490</v>
      </c>
      <c r="C672" s="38" t="str">
        <f>+MaestraLP3[[#This Row],[CÓDIGO]]&amp;MaestraLP3[[#Headers],[-]]&amp;MaestraLP3[[#This Row],[UMV]]</f>
        <v>104547490-C08</v>
      </c>
      <c r="D672" s="45" t="str">
        <f>+MaestraLP3[[#This Row],[CÓDIGO]]&amp;MaestraLP3[[#Headers],[FS00]]</f>
        <v>104547490FS00</v>
      </c>
      <c r="E672" s="38" t="s">
        <v>95</v>
      </c>
      <c r="F672" s="38" t="s">
        <v>103</v>
      </c>
      <c r="G672" s="38" t="s">
        <v>266</v>
      </c>
      <c r="H672" s="38" t="s">
        <v>272</v>
      </c>
      <c r="I672" s="38" t="s">
        <v>913</v>
      </c>
      <c r="J672" s="44" t="s">
        <v>365</v>
      </c>
      <c r="K672" s="45" t="s">
        <v>44</v>
      </c>
      <c r="L672" s="38"/>
      <c r="M672" s="38" t="str">
        <f>VLOOKUP(MaestraLP3[[#This Row],[UMV]],VALIDACIONES!J:L,3,0)</f>
        <v>Caja 8 Unidades</v>
      </c>
      <c r="N672" s="38" t="s">
        <v>71</v>
      </c>
      <c r="O672" s="38" t="s">
        <v>46</v>
      </c>
      <c r="P672" s="54">
        <v>171600</v>
      </c>
      <c r="Q672" s="38" t="s">
        <v>47</v>
      </c>
      <c r="R672" s="55">
        <v>194000</v>
      </c>
      <c r="S672" s="56">
        <f>IFERROR((MaestraLP3[[#This Row],[COSTO ]]/MaestraLP3[[#This Row],[COSTO OCT]]-1),0)</f>
        <v>0</v>
      </c>
      <c r="T672" s="55" t="s">
        <v>172</v>
      </c>
      <c r="U672" s="55" t="s">
        <v>172</v>
      </c>
      <c r="V672" s="54">
        <f>+VLOOKUP(MaestraLP3[[#This Row],[-]],'[1]BD MES'!$A:$N,14,0)</f>
        <v>151200</v>
      </c>
      <c r="W672" s="54">
        <v>171600</v>
      </c>
      <c r="X672" s="56">
        <f>+(MaestraLP3[[#This Row],[COSTO ]]-MaestraLP3[[#This Row],[COSTO OCT AL 27-10]])/MaestraLP3[[#This Row],[COSTO OCT AL 27-10]]</f>
        <v>0.13492063492063491</v>
      </c>
      <c r="Y672" s="57" t="str">
        <f>++IF(Q672="HASTA AGOTAR STOCK","HASTA AGOTAR STOCK",IF(MaestraLP3[[#This Row],[PRECIO OCT]]=0,"NO PARA LP",IF(MaestraLP3[[#This Row],[PRECIO OCT]]=0,"INCORPORACIÓN",IF(AA672=0,"MANTIENE",IF(AA672&lt;0,"BAJA",IF(AA672&gt;0,"ALZA",""))))))</f>
        <v>MANTIENE</v>
      </c>
      <c r="Z672" s="54">
        <v>194000</v>
      </c>
      <c r="AA672" s="40">
        <f>IF(Z672=0,"INDICAR PRECIO VTA",Z672-MaestraLP3[[#This Row],[PRECIO OCT]])</f>
        <v>0</v>
      </c>
      <c r="AB672" s="56">
        <f t="shared" si="10"/>
        <v>0.1154639175257732</v>
      </c>
      <c r="AC672" s="58">
        <f>IFERROR(MaestraLP3[[#This Row],[PRECIO]]*MaestraLP3[[#This Row],[%MG UMV]],0)</f>
        <v>22400</v>
      </c>
      <c r="AD672" s="59">
        <v>8</v>
      </c>
      <c r="AE672" s="54">
        <f>IFERROR(MaestraLP3[[#This Row],[MARGEN UNITARIO]]/MaestraLP3[[#This Row],[Peso Neto UMV (KG)]],0)</f>
        <v>2800</v>
      </c>
      <c r="AF672" s="38" t="s">
        <v>50</v>
      </c>
      <c r="AG672" s="38">
        <v>1</v>
      </c>
      <c r="AH672" s="56">
        <v>4.9999999999999996E-2</v>
      </c>
      <c r="AI672" s="56">
        <v>4.9999999999999996E-2</v>
      </c>
      <c r="AJ672" s="38" t="s">
        <v>50</v>
      </c>
      <c r="AK672" s="38" t="s">
        <v>50</v>
      </c>
    </row>
    <row r="673" spans="1:37" x14ac:dyDescent="0.35">
      <c r="A673" s="38" t="s">
        <v>525</v>
      </c>
      <c r="B673" s="38">
        <v>104547520</v>
      </c>
      <c r="C673" s="38" t="str">
        <f>+MaestraLP3[[#This Row],[CÓDIGO]]&amp;MaestraLP3[[#Headers],[-]]&amp;MaestraLP3[[#This Row],[UMV]]</f>
        <v>104547520-C08</v>
      </c>
      <c r="D673" s="45" t="str">
        <f>+MaestraLP3[[#This Row],[CÓDIGO]]&amp;MaestraLP3[[#Headers],[FS00]]</f>
        <v>104547520FS00</v>
      </c>
      <c r="E673" s="38" t="s">
        <v>95</v>
      </c>
      <c r="F673" s="38" t="s">
        <v>103</v>
      </c>
      <c r="G673" s="38" t="s">
        <v>266</v>
      </c>
      <c r="H673" s="38" t="s">
        <v>272</v>
      </c>
      <c r="I673" s="38" t="s">
        <v>914</v>
      </c>
      <c r="J673" s="44" t="s">
        <v>365</v>
      </c>
      <c r="K673" s="45" t="s">
        <v>44</v>
      </c>
      <c r="L673" s="38"/>
      <c r="M673" s="38" t="str">
        <f>VLOOKUP(MaestraLP3[[#This Row],[UMV]],VALIDACIONES!J:L,3,0)</f>
        <v>Caja 8 Unidades</v>
      </c>
      <c r="N673" s="38" t="s">
        <v>71</v>
      </c>
      <c r="O673" s="38" t="s">
        <v>46</v>
      </c>
      <c r="P673" s="54">
        <v>155352</v>
      </c>
      <c r="Q673" s="38" t="s">
        <v>47</v>
      </c>
      <c r="R673" s="55">
        <v>182000</v>
      </c>
      <c r="S673" s="56">
        <f>IFERROR((MaestraLP3[[#This Row],[COSTO ]]/MaestraLP3[[#This Row],[COSTO OCT]]-1),0)</f>
        <v>0</v>
      </c>
      <c r="T673" s="55" t="s">
        <v>172</v>
      </c>
      <c r="U673" s="55" t="s">
        <v>172</v>
      </c>
      <c r="V673" s="54">
        <f>+VLOOKUP(MaestraLP3[[#This Row],[-]],'[1]BD MES'!$A:$N,14,0)</f>
        <v>151240</v>
      </c>
      <c r="W673" s="54">
        <v>155352</v>
      </c>
      <c r="X673" s="56">
        <f>+(MaestraLP3[[#This Row],[COSTO ]]-MaestraLP3[[#This Row],[COSTO OCT AL 27-10]])/MaestraLP3[[#This Row],[COSTO OCT AL 27-10]]</f>
        <v>2.7188574451203384E-2</v>
      </c>
      <c r="Y673" s="57" t="str">
        <f>++IF(Q673="HASTA AGOTAR STOCK","HASTA AGOTAR STOCK",IF(MaestraLP3[[#This Row],[PRECIO OCT]]=0,"NO PARA LP",IF(MaestraLP3[[#This Row],[PRECIO OCT]]=0,"INCORPORACIÓN",IF(AA673=0,"MANTIENE",IF(AA673&lt;0,"BAJA",IF(AA673&gt;0,"ALZA",""))))))</f>
        <v>MANTIENE</v>
      </c>
      <c r="Z673" s="54">
        <v>182000</v>
      </c>
      <c r="AA673" s="40">
        <f>IF(Z673=0,"INDICAR PRECIO VTA",Z673-MaestraLP3[[#This Row],[PRECIO OCT]])</f>
        <v>0</v>
      </c>
      <c r="AB673" s="56">
        <f t="shared" si="10"/>
        <v>0.14641758241758243</v>
      </c>
      <c r="AC673" s="58">
        <f>IFERROR(MaestraLP3[[#This Row],[PRECIO]]*MaestraLP3[[#This Row],[%MG UMV]],0)</f>
        <v>26648.000000000004</v>
      </c>
      <c r="AD673" s="59">
        <v>8</v>
      </c>
      <c r="AE673" s="54">
        <f>IFERROR(MaestraLP3[[#This Row],[MARGEN UNITARIO]]/MaestraLP3[[#This Row],[Peso Neto UMV (KG)]],0)</f>
        <v>3331.0000000000005</v>
      </c>
      <c r="AF673" s="38" t="s">
        <v>50</v>
      </c>
      <c r="AG673" s="38">
        <v>1</v>
      </c>
      <c r="AH673" s="56">
        <v>4.9999999999999996E-2</v>
      </c>
      <c r="AI673" s="56">
        <v>4.9999999999999996E-2</v>
      </c>
      <c r="AJ673" s="38" t="s">
        <v>50</v>
      </c>
      <c r="AK673" s="38" t="s">
        <v>50</v>
      </c>
    </row>
    <row r="674" spans="1:37" x14ac:dyDescent="0.35">
      <c r="A674" s="38" t="s">
        <v>525</v>
      </c>
      <c r="B674" s="38">
        <v>104528840</v>
      </c>
      <c r="C674" s="38" t="str">
        <f>+MaestraLP3[[#This Row],[CÓDIGO]]&amp;MaestraLP3[[#Headers],[-]]&amp;MaestraLP3[[#This Row],[UMV]]</f>
        <v>104528840-C10</v>
      </c>
      <c r="D674" s="45" t="str">
        <f>+MaestraLP3[[#This Row],[CÓDIGO]]&amp;MaestraLP3[[#Headers],[FS00]]</f>
        <v>104528840FS00</v>
      </c>
      <c r="E674" s="38" t="s">
        <v>95</v>
      </c>
      <c r="F674" s="38" t="s">
        <v>103</v>
      </c>
      <c r="G674" s="38" t="s">
        <v>266</v>
      </c>
      <c r="H674" s="38" t="s">
        <v>272</v>
      </c>
      <c r="I674" s="38" t="s">
        <v>915</v>
      </c>
      <c r="J674" s="44" t="s">
        <v>61</v>
      </c>
      <c r="K674" s="45" t="s">
        <v>44</v>
      </c>
      <c r="L674" s="38"/>
      <c r="M674" s="38" t="str">
        <f>VLOOKUP(MaestraLP3[[#This Row],[UMV]],VALIDACIONES!J:L,3,0)</f>
        <v>Caja 10 Unidades</v>
      </c>
      <c r="N674" s="38" t="s">
        <v>71</v>
      </c>
      <c r="O674" s="38" t="s">
        <v>72</v>
      </c>
      <c r="P674" s="54">
        <v>52240</v>
      </c>
      <c r="Q674" s="38" t="s">
        <v>47</v>
      </c>
      <c r="R674" s="54">
        <v>65000</v>
      </c>
      <c r="S674" s="56">
        <f>IFERROR((MaestraLP3[[#This Row],[COSTO ]]/MaestraLP3[[#This Row],[COSTO OCT]]-1),0)</f>
        <v>0</v>
      </c>
      <c r="T674" s="55" t="s">
        <v>48</v>
      </c>
      <c r="U674" s="55" t="s">
        <v>48</v>
      </c>
      <c r="V674" s="54">
        <f>+VLOOKUP(MaestraLP3[[#This Row],[-]],'[1]BD MES'!$A:$N,14,0)</f>
        <v>52440</v>
      </c>
      <c r="W674" s="54">
        <v>52240</v>
      </c>
      <c r="X674" s="56">
        <f>+(MaestraLP3[[#This Row],[COSTO ]]-MaestraLP3[[#This Row],[COSTO OCT AL 27-10]])/MaestraLP3[[#This Row],[COSTO OCT AL 27-10]]</f>
        <v>-3.8138825324180014E-3</v>
      </c>
      <c r="Y674" s="57" t="str">
        <f>++IF(Q674="HASTA AGOTAR STOCK","HASTA AGOTAR STOCK",IF(MaestraLP3[[#This Row],[PRECIO OCT]]=0,"NO PARA LP",IF(MaestraLP3[[#This Row],[PRECIO OCT]]=0,"INCORPORACIÓN",IF(AA674=0,"MANTIENE",IF(AA674&lt;0,"BAJA",IF(AA674&gt;0,"ALZA",""))))))</f>
        <v>MANTIENE</v>
      </c>
      <c r="Z674" s="54">
        <v>65000</v>
      </c>
      <c r="AA674" s="40">
        <f>IF(Z674=0,"INDICAR PRECIO VTA",Z674-MaestraLP3[[#This Row],[PRECIO OCT]])</f>
        <v>0</v>
      </c>
      <c r="AB674" s="56">
        <f t="shared" si="10"/>
        <v>0.19630769230769229</v>
      </c>
      <c r="AC674" s="58">
        <f>IFERROR(MaestraLP3[[#This Row],[PRECIO]]*MaestraLP3[[#This Row],[%MG UMV]],0)</f>
        <v>12760</v>
      </c>
      <c r="AD674" s="59">
        <v>10</v>
      </c>
      <c r="AE674" s="54">
        <f>IFERROR(MaestraLP3[[#This Row],[MARGEN UNITARIO]]/MaestraLP3[[#This Row],[Peso Neto UMV (KG)]],0)</f>
        <v>1276</v>
      </c>
      <c r="AF674" s="38" t="s">
        <v>50</v>
      </c>
      <c r="AG674" s="38">
        <v>1</v>
      </c>
      <c r="AH674" s="56">
        <v>4.9999999999999996E-2</v>
      </c>
      <c r="AI674" s="56">
        <v>9.9999999999999992E-2</v>
      </c>
      <c r="AJ674" s="38"/>
      <c r="AK674" s="38" t="s">
        <v>50</v>
      </c>
    </row>
    <row r="675" spans="1:37" x14ac:dyDescent="0.35">
      <c r="A675" s="38" t="s">
        <v>525</v>
      </c>
      <c r="B675" s="38">
        <v>104538620</v>
      </c>
      <c r="C675" s="38" t="str">
        <f>+MaestraLP3[[#This Row],[CÓDIGO]]&amp;MaestraLP3[[#Headers],[-]]&amp;MaestraLP3[[#This Row],[UMV]]</f>
        <v>104538620-C05</v>
      </c>
      <c r="D675" s="45" t="str">
        <f>+MaestraLP3[[#This Row],[CÓDIGO]]&amp;MaestraLP3[[#Headers],[FS00]]</f>
        <v>104538620FS00</v>
      </c>
      <c r="E675" s="38" t="s">
        <v>95</v>
      </c>
      <c r="F675" s="38" t="s">
        <v>103</v>
      </c>
      <c r="G675" s="38" t="s">
        <v>266</v>
      </c>
      <c r="H675" s="38" t="s">
        <v>272</v>
      </c>
      <c r="I675" s="38" t="s">
        <v>916</v>
      </c>
      <c r="J675" s="44" t="s">
        <v>300</v>
      </c>
      <c r="K675" s="45" t="s">
        <v>44</v>
      </c>
      <c r="L675" s="38"/>
      <c r="M675" s="38" t="str">
        <f>VLOOKUP(MaestraLP3[[#This Row],[UMV]],VALIDACIONES!J:L,3,0)</f>
        <v>Caja 5 Unidades</v>
      </c>
      <c r="N675" s="38" t="s">
        <v>71</v>
      </c>
      <c r="O675" s="38" t="s">
        <v>72</v>
      </c>
      <c r="P675" s="54">
        <v>36525</v>
      </c>
      <c r="Q675" s="38" t="s">
        <v>47</v>
      </c>
      <c r="R675" s="54">
        <v>53000</v>
      </c>
      <c r="S675" s="56">
        <f>IFERROR((MaestraLP3[[#This Row],[COSTO ]]/MaestraLP3[[#This Row],[COSTO OCT]]-1),0)</f>
        <v>0</v>
      </c>
      <c r="T675" s="55" t="s">
        <v>48</v>
      </c>
      <c r="U675" s="55" t="s">
        <v>48</v>
      </c>
      <c r="V675" s="54">
        <f>+VLOOKUP(MaestraLP3[[#This Row],[-]],'[1]BD MES'!$A:$N,14,0)</f>
        <v>36520</v>
      </c>
      <c r="W675" s="54">
        <v>36525</v>
      </c>
      <c r="X675" s="56">
        <f>+(MaestraLP3[[#This Row],[COSTO ]]-MaestraLP3[[#This Row],[COSTO OCT AL 27-10]])/MaestraLP3[[#This Row],[COSTO OCT AL 27-10]]</f>
        <v>1.3691128148959474E-4</v>
      </c>
      <c r="Y675" s="57" t="str">
        <f>++IF(Q675="HASTA AGOTAR STOCK","HASTA AGOTAR STOCK",IF(MaestraLP3[[#This Row],[PRECIO OCT]]=0,"NO PARA LP",IF(MaestraLP3[[#This Row],[PRECIO OCT]]=0,"INCORPORACIÓN",IF(AA675=0,"MANTIENE",IF(AA675&lt;0,"BAJA",IF(AA675&gt;0,"ALZA",""))))))</f>
        <v>MANTIENE</v>
      </c>
      <c r="Z675" s="54">
        <v>53000</v>
      </c>
      <c r="AA675" s="40">
        <f>IF(Z675=0,"INDICAR PRECIO VTA",Z675-MaestraLP3[[#This Row],[PRECIO OCT]])</f>
        <v>0</v>
      </c>
      <c r="AB675" s="56">
        <f t="shared" si="10"/>
        <v>0.3108490566037736</v>
      </c>
      <c r="AC675" s="58">
        <f>IFERROR(MaestraLP3[[#This Row],[PRECIO]]*MaestraLP3[[#This Row],[%MG UMV]],0)</f>
        <v>16475</v>
      </c>
      <c r="AD675" s="59">
        <v>5</v>
      </c>
      <c r="AE675" s="54">
        <f>IFERROR(MaestraLP3[[#This Row],[MARGEN UNITARIO]]/MaestraLP3[[#This Row],[Peso Neto UMV (KG)]],0)</f>
        <v>3295</v>
      </c>
      <c r="AF675" s="38" t="s">
        <v>50</v>
      </c>
      <c r="AG675" s="38">
        <v>1</v>
      </c>
      <c r="AH675" s="56">
        <v>9.9999999999999992E-2</v>
      </c>
      <c r="AI675" s="56">
        <v>0.15</v>
      </c>
      <c r="AJ675" s="38"/>
      <c r="AK675" s="38" t="s">
        <v>50</v>
      </c>
    </row>
    <row r="676" spans="1:37" x14ac:dyDescent="0.35">
      <c r="A676" s="38" t="s">
        <v>525</v>
      </c>
      <c r="B676" s="38">
        <v>104542720</v>
      </c>
      <c r="C676" s="38" t="str">
        <f>+MaestraLP3[[#This Row],[CÓDIGO]]&amp;MaestraLP3[[#Headers],[-]]&amp;MaestraLP3[[#This Row],[UMV]]</f>
        <v>104542720-C06</v>
      </c>
      <c r="D676" s="45" t="str">
        <f>+MaestraLP3[[#This Row],[CÓDIGO]]&amp;MaestraLP3[[#Headers],[FS00]]</f>
        <v>104542720FS00</v>
      </c>
      <c r="E676" s="38" t="s">
        <v>95</v>
      </c>
      <c r="F676" s="38" t="s">
        <v>103</v>
      </c>
      <c r="G676" s="38" t="s">
        <v>266</v>
      </c>
      <c r="H676" s="38" t="s">
        <v>272</v>
      </c>
      <c r="I676" s="38" t="s">
        <v>917</v>
      </c>
      <c r="J676" s="44" t="s">
        <v>53</v>
      </c>
      <c r="K676" s="45" t="s">
        <v>44</v>
      </c>
      <c r="L676" s="38"/>
      <c r="M676" s="38" t="str">
        <f>VLOOKUP(MaestraLP3[[#This Row],[UMV]],VALIDACIONES!J:L,3,0)</f>
        <v>Caja 6 Unidades</v>
      </c>
      <c r="N676" s="38" t="s">
        <v>71</v>
      </c>
      <c r="O676" s="38" t="s">
        <v>72</v>
      </c>
      <c r="P676" s="54">
        <v>41592</v>
      </c>
      <c r="Q676" s="38" t="s">
        <v>47</v>
      </c>
      <c r="R676" s="54">
        <v>70000</v>
      </c>
      <c r="S676" s="56">
        <f>IFERROR((MaestraLP3[[#This Row],[COSTO ]]/MaestraLP3[[#This Row],[COSTO OCT]]-1),0)</f>
        <v>0</v>
      </c>
      <c r="T676" s="55" t="s">
        <v>48</v>
      </c>
      <c r="U676" s="55" t="s">
        <v>48</v>
      </c>
      <c r="V676" s="54">
        <f>+VLOOKUP(MaestraLP3[[#This Row],[-]],'[1]BD MES'!$A:$N,14,0)</f>
        <v>41592</v>
      </c>
      <c r="W676" s="54">
        <v>41592</v>
      </c>
      <c r="X676" s="56">
        <f>+(MaestraLP3[[#This Row],[COSTO ]]-MaestraLP3[[#This Row],[COSTO OCT AL 27-10]])/MaestraLP3[[#This Row],[COSTO OCT AL 27-10]]</f>
        <v>0</v>
      </c>
      <c r="Y676" s="57" t="str">
        <f>++IF(Q676="HASTA AGOTAR STOCK","HASTA AGOTAR STOCK",IF(MaestraLP3[[#This Row],[PRECIO OCT]]=0,"NO PARA LP",IF(MaestraLP3[[#This Row],[PRECIO OCT]]=0,"INCORPORACIÓN",IF(AA676=0,"MANTIENE",IF(AA676&lt;0,"BAJA",IF(AA676&gt;0,"ALZA",""))))))</f>
        <v>BAJA</v>
      </c>
      <c r="Z676" s="54">
        <v>50000</v>
      </c>
      <c r="AA676" s="40">
        <f>IF(Z676=0,"INDICAR PRECIO VTA",Z676-MaestraLP3[[#This Row],[PRECIO OCT]])</f>
        <v>-20000</v>
      </c>
      <c r="AB676" s="56">
        <f t="shared" si="10"/>
        <v>0.16816</v>
      </c>
      <c r="AC676" s="58">
        <f>IFERROR(MaestraLP3[[#This Row],[PRECIO]]*MaestraLP3[[#This Row],[%MG UMV]],0)</f>
        <v>8408</v>
      </c>
      <c r="AD676" s="59">
        <v>6</v>
      </c>
      <c r="AE676" s="54">
        <f>IFERROR(MaestraLP3[[#This Row],[MARGEN UNITARIO]]/MaestraLP3[[#This Row],[Peso Neto UMV (KG)]],0)</f>
        <v>1401.3333333333333</v>
      </c>
      <c r="AF676" s="38" t="s">
        <v>50</v>
      </c>
      <c r="AG676" s="38">
        <v>1</v>
      </c>
      <c r="AH676" s="56">
        <v>7.0000000000000007E-2</v>
      </c>
      <c r="AI676" s="56">
        <v>0.1</v>
      </c>
      <c r="AJ676" s="38" t="s">
        <v>50</v>
      </c>
      <c r="AK676" s="38" t="s">
        <v>50</v>
      </c>
    </row>
    <row r="677" spans="1:37" x14ac:dyDescent="0.35">
      <c r="A677" s="38" t="s">
        <v>525</v>
      </c>
      <c r="B677" s="38">
        <v>104543780</v>
      </c>
      <c r="C677" s="38" t="str">
        <f>+MaestraLP3[[#This Row],[CÓDIGO]]&amp;MaestraLP3[[#Headers],[-]]&amp;MaestraLP3[[#This Row],[UMV]]</f>
        <v>104543780-C04</v>
      </c>
      <c r="D677" s="45" t="str">
        <f>+MaestraLP3[[#This Row],[CÓDIGO]]&amp;MaestraLP3[[#Headers],[FS00]]</f>
        <v>104543780FS00</v>
      </c>
      <c r="E677" s="38" t="s">
        <v>95</v>
      </c>
      <c r="F677" s="38" t="s">
        <v>103</v>
      </c>
      <c r="G677" s="38" t="s">
        <v>266</v>
      </c>
      <c r="H677" s="38" t="s">
        <v>272</v>
      </c>
      <c r="I677" s="38" t="s">
        <v>918</v>
      </c>
      <c r="J677" s="44" t="s">
        <v>209</v>
      </c>
      <c r="K677" s="45" t="s">
        <v>44</v>
      </c>
      <c r="L677" s="38"/>
      <c r="M677" s="38" t="str">
        <f>VLOOKUP(MaestraLP3[[#This Row],[UMV]],VALIDACIONES!J:L,3,0)</f>
        <v>Caja 4 Unidades</v>
      </c>
      <c r="N677" s="38" t="s">
        <v>71</v>
      </c>
      <c r="O677" s="38" t="s">
        <v>46</v>
      </c>
      <c r="P677" s="54">
        <v>12400</v>
      </c>
      <c r="Q677" s="38" t="s">
        <v>47</v>
      </c>
      <c r="R677" s="54">
        <v>19200</v>
      </c>
      <c r="S677" s="56">
        <f>IFERROR((MaestraLP3[[#This Row],[COSTO ]]/MaestraLP3[[#This Row],[COSTO OCT]]-1),0)</f>
        <v>0</v>
      </c>
      <c r="T677" s="55" t="s">
        <v>48</v>
      </c>
      <c r="U677" s="55" t="s">
        <v>48</v>
      </c>
      <c r="V677" s="54">
        <f>+VLOOKUP(MaestraLP3[[#This Row],[-]],'[1]BD MES'!$A:$N,14,0)</f>
        <v>12400</v>
      </c>
      <c r="W677" s="54">
        <v>12400</v>
      </c>
      <c r="X677" s="56">
        <f>+(MaestraLP3[[#This Row],[COSTO ]]-MaestraLP3[[#This Row],[COSTO OCT AL 27-10]])/MaestraLP3[[#This Row],[COSTO OCT AL 27-10]]</f>
        <v>0</v>
      </c>
      <c r="Y677" s="57" t="str">
        <f>++IF(Q677="HASTA AGOTAR STOCK","HASTA AGOTAR STOCK",IF(MaestraLP3[[#This Row],[PRECIO OCT]]=0,"NO PARA LP",IF(MaestraLP3[[#This Row],[PRECIO OCT]]=0,"INCORPORACIÓN",IF(AA677=0,"MANTIENE",IF(AA677&lt;0,"BAJA",IF(AA677&gt;0,"ALZA",""))))))</f>
        <v>MANTIENE</v>
      </c>
      <c r="Z677" s="54">
        <v>19200</v>
      </c>
      <c r="AA677" s="40">
        <f>IF(Z677=0,"INDICAR PRECIO VTA",Z677-MaestraLP3[[#This Row],[PRECIO OCT]])</f>
        <v>0</v>
      </c>
      <c r="AB677" s="56">
        <f t="shared" si="10"/>
        <v>0.35416666666666669</v>
      </c>
      <c r="AC677" s="58">
        <f>IFERROR(MaestraLP3[[#This Row],[PRECIO]]*MaestraLP3[[#This Row],[%MG UMV]],0)</f>
        <v>6800</v>
      </c>
      <c r="AD677" s="59">
        <v>2.92</v>
      </c>
      <c r="AE677" s="54">
        <f>IFERROR(MaestraLP3[[#This Row],[MARGEN UNITARIO]]/MaestraLP3[[#This Row],[Peso Neto UMV (KG)]],0)</f>
        <v>2328.7671232876714</v>
      </c>
      <c r="AF677" s="61" t="s">
        <v>50</v>
      </c>
      <c r="AG677" s="38">
        <v>1</v>
      </c>
      <c r="AH677" s="56">
        <v>0.03</v>
      </c>
      <c r="AI677" s="56">
        <v>0.03</v>
      </c>
      <c r="AJ677" s="38" t="s">
        <v>50</v>
      </c>
      <c r="AK677" s="38" t="s">
        <v>50</v>
      </c>
    </row>
    <row r="678" spans="1:37" x14ac:dyDescent="0.35">
      <c r="A678" s="38" t="s">
        <v>525</v>
      </c>
      <c r="B678" s="38">
        <v>104538200</v>
      </c>
      <c r="C678" s="38" t="str">
        <f>+MaestraLP3[[#This Row],[CÓDIGO]]&amp;MaestraLP3[[#Headers],[-]]&amp;MaestraLP3[[#This Row],[UMV]]</f>
        <v>104538200-C06</v>
      </c>
      <c r="D678" s="45" t="str">
        <f>+MaestraLP3[[#This Row],[CÓDIGO]]&amp;MaestraLP3[[#Headers],[FS00]]</f>
        <v>104538200FS00</v>
      </c>
      <c r="E678" s="38" t="s">
        <v>95</v>
      </c>
      <c r="F678" s="38" t="s">
        <v>103</v>
      </c>
      <c r="G678" s="38" t="s">
        <v>266</v>
      </c>
      <c r="H678" s="38" t="s">
        <v>272</v>
      </c>
      <c r="I678" s="38" t="s">
        <v>919</v>
      </c>
      <c r="J678" s="44" t="s">
        <v>53</v>
      </c>
      <c r="K678" s="45" t="s">
        <v>44</v>
      </c>
      <c r="L678" s="38"/>
      <c r="M678" s="38" t="str">
        <f>VLOOKUP(MaestraLP3[[#This Row],[UMV]],VALIDACIONES!J:L,3,0)</f>
        <v>Caja 6 Unidades</v>
      </c>
      <c r="N678" s="38" t="s">
        <v>71</v>
      </c>
      <c r="O678" s="38" t="s">
        <v>72</v>
      </c>
      <c r="P678" s="54">
        <v>42294</v>
      </c>
      <c r="Q678" s="38" t="s">
        <v>47</v>
      </c>
      <c r="R678" s="54">
        <v>75000</v>
      </c>
      <c r="S678" s="56">
        <f>IFERROR((MaestraLP3[[#This Row],[COSTO ]]/MaestraLP3[[#This Row],[COSTO OCT]]-1),0)</f>
        <v>0</v>
      </c>
      <c r="T678" s="55" t="s">
        <v>48</v>
      </c>
      <c r="U678" s="55" t="s">
        <v>48</v>
      </c>
      <c r="V678" s="54">
        <f>+VLOOKUP(MaestraLP3[[#This Row],[-]],'[1]BD MES'!$A:$N,14,0)</f>
        <v>42486</v>
      </c>
      <c r="W678" s="54">
        <v>42294</v>
      </c>
      <c r="X678" s="56">
        <f>+(MaestraLP3[[#This Row],[COSTO ]]-MaestraLP3[[#This Row],[COSTO OCT AL 27-10]])/MaestraLP3[[#This Row],[COSTO OCT AL 27-10]]</f>
        <v>-4.5191357152944501E-3</v>
      </c>
      <c r="Y678" s="57" t="str">
        <f>++IF(Q678="HASTA AGOTAR STOCK","HASTA AGOTAR STOCK",IF(MaestraLP3[[#This Row],[PRECIO OCT]]=0,"NO PARA LP",IF(MaestraLP3[[#This Row],[PRECIO OCT]]=0,"INCORPORACIÓN",IF(AA678=0,"MANTIENE",IF(AA678&lt;0,"BAJA",IF(AA678&gt;0,"ALZA",""))))))</f>
        <v>MANTIENE</v>
      </c>
      <c r="Z678" s="54">
        <v>75000</v>
      </c>
      <c r="AA678" s="40">
        <f>IF(Z678=0,"INDICAR PRECIO VTA",Z678-MaestraLP3[[#This Row],[PRECIO OCT]])</f>
        <v>0</v>
      </c>
      <c r="AB678" s="56">
        <f t="shared" si="10"/>
        <v>0.43608000000000002</v>
      </c>
      <c r="AC678" s="58">
        <f>IFERROR(MaestraLP3[[#This Row],[PRECIO]]*MaestraLP3[[#This Row],[%MG UMV]],0)</f>
        <v>32706</v>
      </c>
      <c r="AD678" s="59">
        <v>6</v>
      </c>
      <c r="AE678" s="54">
        <f>IFERROR(MaestraLP3[[#This Row],[MARGEN UNITARIO]]/MaestraLP3[[#This Row],[Peso Neto UMV (KG)]],0)</f>
        <v>5451</v>
      </c>
      <c r="AF678" s="38" t="s">
        <v>50</v>
      </c>
      <c r="AG678" s="38">
        <v>1</v>
      </c>
      <c r="AH678" s="56">
        <v>9.9999999999999992E-2</v>
      </c>
      <c r="AI678" s="56">
        <v>0.15</v>
      </c>
      <c r="AJ678" s="38"/>
      <c r="AK678" s="38" t="s">
        <v>50</v>
      </c>
    </row>
    <row r="679" spans="1:37" x14ac:dyDescent="0.35">
      <c r="A679" s="38" t="s">
        <v>525</v>
      </c>
      <c r="B679" s="38">
        <v>104542710</v>
      </c>
      <c r="C679" s="38" t="str">
        <f>+MaestraLP3[[#This Row],[CÓDIGO]]&amp;MaestraLP3[[#Headers],[-]]&amp;MaestraLP3[[#This Row],[UMV]]</f>
        <v>104542710-C04</v>
      </c>
      <c r="D679" s="45" t="str">
        <f>+MaestraLP3[[#This Row],[CÓDIGO]]&amp;MaestraLP3[[#Headers],[FS00]]</f>
        <v>104542710FS00</v>
      </c>
      <c r="E679" s="38" t="s">
        <v>95</v>
      </c>
      <c r="F679" s="38" t="s">
        <v>103</v>
      </c>
      <c r="G679" s="38" t="s">
        <v>266</v>
      </c>
      <c r="H679" s="38" t="s">
        <v>272</v>
      </c>
      <c r="I679" s="38" t="s">
        <v>920</v>
      </c>
      <c r="J679" s="44" t="s">
        <v>209</v>
      </c>
      <c r="K679" s="45" t="s">
        <v>44</v>
      </c>
      <c r="L679" s="38"/>
      <c r="M679" s="38" t="str">
        <f>VLOOKUP(MaestraLP3[[#This Row],[UMV]],VALIDACIONES!J:L,3,0)</f>
        <v>Caja 4 Unidades</v>
      </c>
      <c r="N679" s="38" t="s">
        <v>71</v>
      </c>
      <c r="O679" s="38" t="s">
        <v>72</v>
      </c>
      <c r="P679" s="54">
        <v>18016</v>
      </c>
      <c r="Q679" s="38" t="s">
        <v>47</v>
      </c>
      <c r="R679" s="54">
        <v>29000</v>
      </c>
      <c r="S679" s="56">
        <f>IFERROR((MaestraLP3[[#This Row],[COSTO ]]/MaestraLP3[[#This Row],[COSTO OCT]]-1),0)</f>
        <v>0</v>
      </c>
      <c r="T679" s="55" t="s">
        <v>48</v>
      </c>
      <c r="U679" s="55" t="s">
        <v>48</v>
      </c>
      <c r="V679" s="54">
        <f>+VLOOKUP(MaestraLP3[[#This Row],[-]],'[1]BD MES'!$A:$N,14,0)</f>
        <v>18048</v>
      </c>
      <c r="W679" s="54">
        <v>18016</v>
      </c>
      <c r="X679" s="56">
        <f>+(MaestraLP3[[#This Row],[COSTO ]]-MaestraLP3[[#This Row],[COSTO OCT AL 27-10]])/MaestraLP3[[#This Row],[COSTO OCT AL 27-10]]</f>
        <v>-1.7730496453900709E-3</v>
      </c>
      <c r="Y679" s="57" t="str">
        <f>++IF(Q679="HASTA AGOTAR STOCK","HASTA AGOTAR STOCK",IF(MaestraLP3[[#This Row],[PRECIO OCT]]=0,"NO PARA LP",IF(MaestraLP3[[#This Row],[PRECIO OCT]]=0,"INCORPORACIÓN",IF(AA679=0,"MANTIENE",IF(AA679&lt;0,"BAJA",IF(AA679&gt;0,"ALZA",""))))))</f>
        <v>MANTIENE</v>
      </c>
      <c r="Z679" s="54">
        <v>29000</v>
      </c>
      <c r="AA679" s="40">
        <f>IF(Z679=0,"INDICAR PRECIO VTA",Z679-MaestraLP3[[#This Row],[PRECIO OCT]])</f>
        <v>0</v>
      </c>
      <c r="AB679" s="56">
        <f t="shared" si="10"/>
        <v>0.37875862068965516</v>
      </c>
      <c r="AC679" s="58">
        <f>IFERROR(MaestraLP3[[#This Row],[PRECIO]]*MaestraLP3[[#This Row],[%MG UMV]],0)</f>
        <v>10984</v>
      </c>
      <c r="AD679" s="59">
        <v>10</v>
      </c>
      <c r="AE679" s="54">
        <f>IFERROR(MaestraLP3[[#This Row],[MARGEN UNITARIO]]/MaestraLP3[[#This Row],[Peso Neto UMV (KG)]],0)</f>
        <v>1098.4000000000001</v>
      </c>
      <c r="AF679" s="38" t="s">
        <v>50</v>
      </c>
      <c r="AG679" s="38">
        <v>1</v>
      </c>
      <c r="AH679" s="56">
        <v>0.03</v>
      </c>
      <c r="AI679" s="56">
        <v>6.9999999999999993E-2</v>
      </c>
      <c r="AJ679" s="38" t="s">
        <v>50</v>
      </c>
      <c r="AK679" s="38" t="s">
        <v>50</v>
      </c>
    </row>
    <row r="680" spans="1:37" x14ac:dyDescent="0.35">
      <c r="A680" s="38" t="s">
        <v>525</v>
      </c>
      <c r="B680" s="38">
        <v>104540430</v>
      </c>
      <c r="C680" s="38" t="str">
        <f>+MaestraLP3[[#This Row],[CÓDIGO]]&amp;MaestraLP3[[#Headers],[-]]&amp;MaestraLP3[[#This Row],[UMV]]</f>
        <v>104540430-C02</v>
      </c>
      <c r="D680" s="45" t="str">
        <f>+MaestraLP3[[#This Row],[CÓDIGO]]&amp;MaestraLP3[[#Headers],[FS00]]</f>
        <v>104540430FS00</v>
      </c>
      <c r="E680" s="38" t="s">
        <v>95</v>
      </c>
      <c r="F680" s="38" t="s">
        <v>103</v>
      </c>
      <c r="G680" s="38" t="s">
        <v>266</v>
      </c>
      <c r="H680" s="38" t="s">
        <v>272</v>
      </c>
      <c r="I680" s="38" t="s">
        <v>921</v>
      </c>
      <c r="J680" s="44" t="s">
        <v>176</v>
      </c>
      <c r="K680" s="45" t="s">
        <v>44</v>
      </c>
      <c r="L680" s="38"/>
      <c r="M680" s="38" t="str">
        <f>VLOOKUP(MaestraLP3[[#This Row],[UMV]],VALIDACIONES!J:L,3,0)</f>
        <v>Caja 2 Unidades</v>
      </c>
      <c r="N680" s="38" t="s">
        <v>71</v>
      </c>
      <c r="O680" s="38" t="s">
        <v>46</v>
      </c>
      <c r="P680" s="54">
        <v>12000</v>
      </c>
      <c r="Q680" s="38" t="s">
        <v>47</v>
      </c>
      <c r="R680" s="54">
        <v>18000</v>
      </c>
      <c r="S680" s="56">
        <f>IFERROR((MaestraLP3[[#This Row],[COSTO ]]/MaestraLP3[[#This Row],[COSTO OCT]]-1),0)</f>
        <v>0</v>
      </c>
      <c r="T680" s="55" t="s">
        <v>48</v>
      </c>
      <c r="U680" s="55" t="s">
        <v>48</v>
      </c>
      <c r="V680" s="54">
        <f>+VLOOKUP(MaestraLP3[[#This Row],[-]],'[1]BD MES'!$A:$N,14,0)</f>
        <v>12000</v>
      </c>
      <c r="W680" s="54">
        <v>12000</v>
      </c>
      <c r="X680" s="56">
        <f>+(MaestraLP3[[#This Row],[COSTO ]]-MaestraLP3[[#This Row],[COSTO OCT AL 27-10]])/MaestraLP3[[#This Row],[COSTO OCT AL 27-10]]</f>
        <v>0</v>
      </c>
      <c r="Y680" s="57" t="str">
        <f>++IF(Q680="HASTA AGOTAR STOCK","HASTA AGOTAR STOCK",IF(MaestraLP3[[#This Row],[PRECIO OCT]]=0,"NO PARA LP",IF(MaestraLP3[[#This Row],[PRECIO OCT]]=0,"INCORPORACIÓN",IF(AA680=0,"MANTIENE",IF(AA680&lt;0,"BAJA",IF(AA680&gt;0,"ALZA",""))))))</f>
        <v>MANTIENE</v>
      </c>
      <c r="Z680" s="54">
        <v>18000</v>
      </c>
      <c r="AA680" s="40">
        <f>IF(Z680=0,"INDICAR PRECIO VTA",Z680-MaestraLP3[[#This Row],[PRECIO OCT]])</f>
        <v>0</v>
      </c>
      <c r="AB680" s="56">
        <f t="shared" si="10"/>
        <v>0.33333333333333331</v>
      </c>
      <c r="AC680" s="58">
        <f>IFERROR(MaestraLP3[[#This Row],[PRECIO]]*MaestraLP3[[#This Row],[%MG UMV]],0)</f>
        <v>6000</v>
      </c>
      <c r="AD680" s="59">
        <v>2.82</v>
      </c>
      <c r="AE680" s="54">
        <f>IFERROR(MaestraLP3[[#This Row],[MARGEN UNITARIO]]/MaestraLP3[[#This Row],[Peso Neto UMV (KG)]],0)</f>
        <v>2127.6595744680853</v>
      </c>
      <c r="AF680" s="38" t="s">
        <v>50</v>
      </c>
      <c r="AG680" s="38">
        <v>1</v>
      </c>
      <c r="AH680" s="56">
        <v>4.9999999999999996E-2</v>
      </c>
      <c r="AI680" s="56">
        <v>6.9999999999999993E-2</v>
      </c>
      <c r="AJ680" s="38" t="s">
        <v>50</v>
      </c>
      <c r="AK680" s="38" t="s">
        <v>50</v>
      </c>
    </row>
    <row r="681" spans="1:37" x14ac:dyDescent="0.35">
      <c r="A681" s="38" t="s">
        <v>525</v>
      </c>
      <c r="B681" s="38">
        <v>104543120</v>
      </c>
      <c r="C681" s="38" t="str">
        <f>+MaestraLP3[[#This Row],[CÓDIGO]]&amp;MaestraLP3[[#Headers],[-]]&amp;MaestraLP3[[#This Row],[UMV]]</f>
        <v>104543120-C16</v>
      </c>
      <c r="D681" s="45" t="str">
        <f>+MaestraLP3[[#This Row],[CÓDIGO]]&amp;MaestraLP3[[#Headers],[FS00]]</f>
        <v>104543120FS00</v>
      </c>
      <c r="E681" s="38" t="s">
        <v>95</v>
      </c>
      <c r="F681" s="38" t="s">
        <v>103</v>
      </c>
      <c r="G681" s="38" t="s">
        <v>266</v>
      </c>
      <c r="H681" s="38" t="s">
        <v>272</v>
      </c>
      <c r="I681" s="38" t="s">
        <v>922</v>
      </c>
      <c r="J681" s="44" t="s">
        <v>112</v>
      </c>
      <c r="K681" s="45" t="s">
        <v>44</v>
      </c>
      <c r="L681" s="38"/>
      <c r="M681" s="38" t="str">
        <f>VLOOKUP(MaestraLP3[[#This Row],[UMV]],VALIDACIONES!J:L,3,0)</f>
        <v>Caja 16 Unidades</v>
      </c>
      <c r="N681" s="38" t="s">
        <v>71</v>
      </c>
      <c r="O681" s="38" t="s">
        <v>46</v>
      </c>
      <c r="P681" s="54">
        <v>28480</v>
      </c>
      <c r="Q681" s="38" t="s">
        <v>47</v>
      </c>
      <c r="R681" s="54">
        <v>57600</v>
      </c>
      <c r="S681" s="56">
        <f>IFERROR((MaestraLP3[[#This Row],[COSTO ]]/MaestraLP3[[#This Row],[COSTO OCT]]-1),0)</f>
        <v>0</v>
      </c>
      <c r="T681" s="55" t="s">
        <v>48</v>
      </c>
      <c r="U681" s="55" t="s">
        <v>48</v>
      </c>
      <c r="V681" s="54">
        <f>+VLOOKUP(MaestraLP3[[#This Row],[-]],'[1]BD MES'!$A:$N,14,0)</f>
        <v>28480</v>
      </c>
      <c r="W681" s="54">
        <v>28480</v>
      </c>
      <c r="X681" s="56">
        <f>+(MaestraLP3[[#This Row],[COSTO ]]-MaestraLP3[[#This Row],[COSTO OCT AL 27-10]])/MaestraLP3[[#This Row],[COSTO OCT AL 27-10]]</f>
        <v>0</v>
      </c>
      <c r="Y681" s="57" t="str">
        <f>++IF(Q681="HASTA AGOTAR STOCK","HASTA AGOTAR STOCK",IF(MaestraLP3[[#This Row],[PRECIO OCT]]=0,"NO PARA LP",IF(MaestraLP3[[#This Row],[PRECIO OCT]]=0,"INCORPORACIÓN",IF(AA681=0,"MANTIENE",IF(AA681&lt;0,"BAJA",IF(AA681&gt;0,"ALZA",""))))))</f>
        <v>MANTIENE</v>
      </c>
      <c r="Z681" s="54">
        <v>57600</v>
      </c>
      <c r="AA681" s="40">
        <f>IF(Z681=0,"INDICAR PRECIO VTA",Z681-MaestraLP3[[#This Row],[PRECIO OCT]])</f>
        <v>0</v>
      </c>
      <c r="AB681" s="56">
        <f t="shared" si="10"/>
        <v>0.50555555555555554</v>
      </c>
      <c r="AC681" s="58">
        <f>IFERROR(MaestraLP3[[#This Row],[PRECIO]]*MaestraLP3[[#This Row],[%MG UMV]],0)</f>
        <v>29120</v>
      </c>
      <c r="AD681" s="59">
        <v>20.8</v>
      </c>
      <c r="AE681" s="54">
        <f>IFERROR(MaestraLP3[[#This Row],[MARGEN UNITARIO]]/MaestraLP3[[#This Row],[Peso Neto UMV (KG)]],0)</f>
        <v>1400</v>
      </c>
      <c r="AF681" s="38" t="s">
        <v>49</v>
      </c>
      <c r="AG681" s="38">
        <v>1</v>
      </c>
      <c r="AH681" s="56">
        <v>4.9999999999999996E-2</v>
      </c>
      <c r="AI681" s="56">
        <v>6.9999999999999993E-2</v>
      </c>
      <c r="AJ681" s="38" t="s">
        <v>50</v>
      </c>
      <c r="AK681" s="38" t="s">
        <v>50</v>
      </c>
    </row>
    <row r="682" spans="1:37" x14ac:dyDescent="0.35">
      <c r="A682" s="38" t="s">
        <v>525</v>
      </c>
      <c r="B682" s="38">
        <v>107600030</v>
      </c>
      <c r="C682" s="38" t="str">
        <f>+MaestraLP3[[#This Row],[CÓDIGO]]&amp;MaestraLP3[[#Headers],[-]]&amp;MaestraLP3[[#This Row],[UMV]]</f>
        <v>107600030-C12</v>
      </c>
      <c r="D682" s="45" t="str">
        <f>+MaestraLP3[[#This Row],[CÓDIGO]]&amp;MaestraLP3[[#Headers],[FS00]]</f>
        <v>107600030FS00</v>
      </c>
      <c r="E682" s="38" t="s">
        <v>95</v>
      </c>
      <c r="F682" s="38" t="s">
        <v>114</v>
      </c>
      <c r="G682" s="38" t="s">
        <v>276</v>
      </c>
      <c r="H682" s="38" t="s">
        <v>923</v>
      </c>
      <c r="I682" s="38" t="s">
        <v>924</v>
      </c>
      <c r="J682" s="44" t="s">
        <v>43</v>
      </c>
      <c r="K682" s="45" t="s">
        <v>44</v>
      </c>
      <c r="L682" s="38"/>
      <c r="M682" s="38" t="str">
        <f>VLOOKUP(MaestraLP3[[#This Row],[UMV]],VALIDACIONES!J:L,3,0)</f>
        <v>Caja 12 Unidades</v>
      </c>
      <c r="N682" s="38" t="s">
        <v>45</v>
      </c>
      <c r="O682" s="38" t="s">
        <v>46</v>
      </c>
      <c r="P682" s="54">
        <v>3789.24</v>
      </c>
      <c r="Q682" s="38" t="s">
        <v>47</v>
      </c>
      <c r="R682" s="54">
        <v>7000</v>
      </c>
      <c r="S682" s="56">
        <f>IFERROR((MaestraLP3[[#This Row],[COSTO ]]/MaestraLP3[[#This Row],[COSTO OCT]]-1),0)</f>
        <v>0</v>
      </c>
      <c r="T682" s="55" t="s">
        <v>48</v>
      </c>
      <c r="U682" s="55" t="s">
        <v>48</v>
      </c>
      <c r="V682" s="54">
        <f>+VLOOKUP(MaestraLP3[[#This Row],[-]],'[1]BD MES'!$A:$N,14,0)</f>
        <v>3791.3999999999996</v>
      </c>
      <c r="W682" s="54">
        <v>3789.24</v>
      </c>
      <c r="X682" s="56">
        <f>+(MaestraLP3[[#This Row],[COSTO ]]-MaestraLP3[[#This Row],[COSTO OCT AL 27-10]])/MaestraLP3[[#This Row],[COSTO OCT AL 27-10]]</f>
        <v>-5.6971039721471085E-4</v>
      </c>
      <c r="Y682" s="57" t="str">
        <f>++IF(Q682="HASTA AGOTAR STOCK","HASTA AGOTAR STOCK",IF(MaestraLP3[[#This Row],[PRECIO OCT]]=0,"NO PARA LP",IF(MaestraLP3[[#This Row],[PRECIO OCT]]=0,"INCORPORACIÓN",IF(AA682=0,"MANTIENE",IF(AA682&lt;0,"BAJA",IF(AA682&gt;0,"ALZA",""))))))</f>
        <v>MANTIENE</v>
      </c>
      <c r="Z682" s="54">
        <v>7000</v>
      </c>
      <c r="AA682" s="40">
        <f>IF(Z682=0,"INDICAR PRECIO VTA",Z682-MaestraLP3[[#This Row],[PRECIO OCT]])</f>
        <v>0</v>
      </c>
      <c r="AB682" s="56">
        <f t="shared" si="10"/>
        <v>0.45868000000000003</v>
      </c>
      <c r="AC682" s="58">
        <f>IFERROR(MaestraLP3[[#This Row],[PRECIO]]*MaestraLP3[[#This Row],[%MG UMV]],0)</f>
        <v>3210.76</v>
      </c>
      <c r="AD682" s="59">
        <v>6</v>
      </c>
      <c r="AE682" s="54">
        <f>IFERROR(MaestraLP3[[#This Row],[MARGEN UNITARIO]]/MaestraLP3[[#This Row],[Peso Neto UMV (KG)]],0)</f>
        <v>535.12666666666667</v>
      </c>
      <c r="AF682" s="38" t="s">
        <v>49</v>
      </c>
      <c r="AG682" s="38">
        <v>1</v>
      </c>
      <c r="AH682" s="56">
        <v>0.03</v>
      </c>
      <c r="AI682" s="56">
        <v>4.9999999999999996E-2</v>
      </c>
      <c r="AJ682" s="38"/>
      <c r="AK682" s="38" t="s">
        <v>50</v>
      </c>
    </row>
    <row r="683" spans="1:37" x14ac:dyDescent="0.35">
      <c r="A683" s="38" t="s">
        <v>525</v>
      </c>
      <c r="B683" s="38">
        <v>107600010</v>
      </c>
      <c r="C683" s="38" t="str">
        <f>+MaestraLP3[[#This Row],[CÓDIGO]]&amp;MaestraLP3[[#Headers],[-]]&amp;MaestraLP3[[#This Row],[UMV]]</f>
        <v>107600010-C12</v>
      </c>
      <c r="D683" s="45" t="str">
        <f>+MaestraLP3[[#This Row],[CÓDIGO]]&amp;MaestraLP3[[#Headers],[FS00]]</f>
        <v>107600010FS00</v>
      </c>
      <c r="E683" s="38" t="s">
        <v>95</v>
      </c>
      <c r="F683" s="38" t="s">
        <v>114</v>
      </c>
      <c r="G683" s="38" t="s">
        <v>276</v>
      </c>
      <c r="H683" s="38" t="s">
        <v>923</v>
      </c>
      <c r="I683" s="38" t="s">
        <v>925</v>
      </c>
      <c r="J683" s="44" t="s">
        <v>43</v>
      </c>
      <c r="K683" s="45" t="s">
        <v>44</v>
      </c>
      <c r="L683" s="38"/>
      <c r="M683" s="38" t="str">
        <f>VLOOKUP(MaestraLP3[[#This Row],[UMV]],VALIDACIONES!J:L,3,0)</f>
        <v>Caja 12 Unidades</v>
      </c>
      <c r="N683" s="38" t="s">
        <v>45</v>
      </c>
      <c r="O683" s="38" t="s">
        <v>46</v>
      </c>
      <c r="P683" s="54">
        <v>4683</v>
      </c>
      <c r="Q683" s="38" t="s">
        <v>47</v>
      </c>
      <c r="R683" s="54">
        <v>7500</v>
      </c>
      <c r="S683" s="56">
        <f>IFERROR((MaestraLP3[[#This Row],[COSTO ]]/MaestraLP3[[#This Row],[COSTO OCT]]-1),0)</f>
        <v>0</v>
      </c>
      <c r="T683" s="55" t="s">
        <v>48</v>
      </c>
      <c r="U683" s="55" t="s">
        <v>48</v>
      </c>
      <c r="V683" s="54">
        <f>+VLOOKUP(MaestraLP3[[#This Row],[-]],'[1]BD MES'!$A:$N,14,0)</f>
        <v>4887.24</v>
      </c>
      <c r="W683" s="54">
        <v>4683</v>
      </c>
      <c r="X683" s="56">
        <f>+(MaestraLP3[[#This Row],[COSTO ]]-MaestraLP3[[#This Row],[COSTO OCT AL 27-10]])/MaestraLP3[[#This Row],[COSTO OCT AL 27-10]]</f>
        <v>-4.1790458418248293E-2</v>
      </c>
      <c r="Y683" s="57" t="str">
        <f>++IF(Q683="HASTA AGOTAR STOCK","HASTA AGOTAR STOCK",IF(MaestraLP3[[#This Row],[PRECIO OCT]]=0,"NO PARA LP",IF(MaestraLP3[[#This Row],[PRECIO OCT]]=0,"INCORPORACIÓN",IF(AA683=0,"MANTIENE",IF(AA683&lt;0,"BAJA",IF(AA683&gt;0,"ALZA",""))))))</f>
        <v>MANTIENE</v>
      </c>
      <c r="Z683" s="54">
        <v>7500</v>
      </c>
      <c r="AA683" s="40">
        <f>IF(Z683=0,"INDICAR PRECIO VTA",Z683-MaestraLP3[[#This Row],[PRECIO OCT]])</f>
        <v>0</v>
      </c>
      <c r="AB683" s="56">
        <f t="shared" si="10"/>
        <v>0.37559999999999999</v>
      </c>
      <c r="AC683" s="58">
        <f>IFERROR(MaestraLP3[[#This Row],[PRECIO]]*MaestraLP3[[#This Row],[%MG UMV]],0)</f>
        <v>2817</v>
      </c>
      <c r="AD683" s="59">
        <v>3.96</v>
      </c>
      <c r="AE683" s="54">
        <f>IFERROR(MaestraLP3[[#This Row],[MARGEN UNITARIO]]/MaestraLP3[[#This Row],[Peso Neto UMV (KG)]],0)</f>
        <v>711.36363636363637</v>
      </c>
      <c r="AF683" s="38" t="s">
        <v>49</v>
      </c>
      <c r="AG683" s="38">
        <v>1</v>
      </c>
      <c r="AH683" s="56">
        <v>0.03</v>
      </c>
      <c r="AI683" s="56">
        <v>4.9999999999999996E-2</v>
      </c>
      <c r="AJ683" s="38"/>
      <c r="AK683" s="38" t="s">
        <v>50</v>
      </c>
    </row>
    <row r="684" spans="1:37" x14ac:dyDescent="0.35">
      <c r="A684" s="38" t="s">
        <v>525</v>
      </c>
      <c r="B684" s="38">
        <v>107600040</v>
      </c>
      <c r="C684" s="38" t="str">
        <f>+MaestraLP3[[#This Row],[CÓDIGO]]&amp;MaestraLP3[[#Headers],[-]]&amp;MaestraLP3[[#This Row],[UMV]]</f>
        <v>107600040-C12</v>
      </c>
      <c r="D684" s="45" t="str">
        <f>+MaestraLP3[[#This Row],[CÓDIGO]]&amp;MaestraLP3[[#Headers],[FS00]]</f>
        <v>107600040FS00</v>
      </c>
      <c r="E684" s="38" t="s">
        <v>95</v>
      </c>
      <c r="F684" s="38" t="s">
        <v>114</v>
      </c>
      <c r="G684" s="38" t="s">
        <v>276</v>
      </c>
      <c r="H684" s="38" t="s">
        <v>923</v>
      </c>
      <c r="I684" s="38" t="s">
        <v>926</v>
      </c>
      <c r="J684" s="44" t="s">
        <v>43</v>
      </c>
      <c r="K684" s="45" t="s">
        <v>44</v>
      </c>
      <c r="L684" s="38"/>
      <c r="M684" s="38" t="str">
        <f>VLOOKUP(MaestraLP3[[#This Row],[UMV]],VALIDACIONES!J:L,3,0)</f>
        <v>Caja 12 Unidades</v>
      </c>
      <c r="N684" s="38" t="s">
        <v>45</v>
      </c>
      <c r="O684" s="38" t="s">
        <v>46</v>
      </c>
      <c r="P684" s="54">
        <v>3582.12</v>
      </c>
      <c r="Q684" s="38" t="s">
        <v>47</v>
      </c>
      <c r="R684" s="54">
        <v>7000</v>
      </c>
      <c r="S684" s="56">
        <f>IFERROR((MaestraLP3[[#This Row],[COSTO ]]/MaestraLP3[[#This Row],[COSTO OCT]]-1),0)</f>
        <v>0</v>
      </c>
      <c r="T684" s="55" t="s">
        <v>48</v>
      </c>
      <c r="U684" s="55" t="s">
        <v>48</v>
      </c>
      <c r="V684" s="54">
        <f>+VLOOKUP(MaestraLP3[[#This Row],[-]],'[1]BD MES'!$A:$N,14,0)</f>
        <v>3744.84</v>
      </c>
      <c r="W684" s="54">
        <v>3582.12</v>
      </c>
      <c r="X684" s="56">
        <f>+(MaestraLP3[[#This Row],[COSTO ]]-MaestraLP3[[#This Row],[COSTO OCT AL 27-10]])/MaestraLP3[[#This Row],[COSTO OCT AL 27-10]]</f>
        <v>-4.345178966257577E-2</v>
      </c>
      <c r="Y684" s="57" t="str">
        <f>++IF(Q684="HASTA AGOTAR STOCK","HASTA AGOTAR STOCK",IF(MaestraLP3[[#This Row],[PRECIO OCT]]=0,"NO PARA LP",IF(MaestraLP3[[#This Row],[PRECIO OCT]]=0,"INCORPORACIÓN",IF(AA684=0,"MANTIENE",IF(AA684&lt;0,"BAJA",IF(AA684&gt;0,"ALZA",""))))))</f>
        <v>MANTIENE</v>
      </c>
      <c r="Z684" s="54">
        <v>7000</v>
      </c>
      <c r="AA684" s="40">
        <f>IF(Z684=0,"INDICAR PRECIO VTA",Z684-MaestraLP3[[#This Row],[PRECIO OCT]])</f>
        <v>0</v>
      </c>
      <c r="AB684" s="56">
        <f t="shared" si="10"/>
        <v>0.48826857142857144</v>
      </c>
      <c r="AC684" s="58">
        <f>IFERROR(MaestraLP3[[#This Row],[PRECIO]]*MaestraLP3[[#This Row],[%MG UMV]],0)</f>
        <v>3417.88</v>
      </c>
      <c r="AD684" s="59">
        <v>6</v>
      </c>
      <c r="AE684" s="54">
        <f>IFERROR(MaestraLP3[[#This Row],[MARGEN UNITARIO]]/MaestraLP3[[#This Row],[Peso Neto UMV (KG)]],0)</f>
        <v>569.64666666666665</v>
      </c>
      <c r="AF684" s="38" t="s">
        <v>49</v>
      </c>
      <c r="AG684" s="38">
        <v>1</v>
      </c>
      <c r="AH684" s="56">
        <v>0.03</v>
      </c>
      <c r="AI684" s="56">
        <v>4.9999999999999996E-2</v>
      </c>
      <c r="AJ684" s="38"/>
      <c r="AK684" s="38" t="s">
        <v>50</v>
      </c>
    </row>
    <row r="685" spans="1:37" x14ac:dyDescent="0.35">
      <c r="A685" s="38" t="s">
        <v>525</v>
      </c>
      <c r="B685" s="38">
        <v>107600020</v>
      </c>
      <c r="C685" s="38" t="str">
        <f>+MaestraLP3[[#This Row],[CÓDIGO]]&amp;MaestraLP3[[#Headers],[-]]&amp;MaestraLP3[[#This Row],[UMV]]</f>
        <v>107600020-C12</v>
      </c>
      <c r="D685" s="45" t="str">
        <f>+MaestraLP3[[#This Row],[CÓDIGO]]&amp;MaestraLP3[[#Headers],[FS00]]</f>
        <v>107600020FS00</v>
      </c>
      <c r="E685" s="38" t="s">
        <v>95</v>
      </c>
      <c r="F685" s="38" t="s">
        <v>114</v>
      </c>
      <c r="G685" s="38" t="s">
        <v>276</v>
      </c>
      <c r="H685" s="38" t="s">
        <v>923</v>
      </c>
      <c r="I685" s="38" t="s">
        <v>927</v>
      </c>
      <c r="J685" s="44" t="s">
        <v>43</v>
      </c>
      <c r="K685" s="45" t="s">
        <v>44</v>
      </c>
      <c r="L685" s="38"/>
      <c r="M685" s="38" t="str">
        <f>VLOOKUP(MaestraLP3[[#This Row],[UMV]],VALIDACIONES!J:L,3,0)</f>
        <v>Caja 12 Unidades</v>
      </c>
      <c r="N685" s="38" t="s">
        <v>45</v>
      </c>
      <c r="O685" s="38" t="s">
        <v>46</v>
      </c>
      <c r="P685" s="54">
        <v>4676.88</v>
      </c>
      <c r="Q685" s="38" t="s">
        <v>47</v>
      </c>
      <c r="R685" s="54">
        <v>7500</v>
      </c>
      <c r="S685" s="56">
        <f>IFERROR((MaestraLP3[[#This Row],[COSTO ]]/MaestraLP3[[#This Row],[COSTO OCT]]-1),0)</f>
        <v>0</v>
      </c>
      <c r="T685" s="55" t="s">
        <v>48</v>
      </c>
      <c r="U685" s="55" t="s">
        <v>48</v>
      </c>
      <c r="V685" s="54">
        <f>+VLOOKUP(MaestraLP3[[#This Row],[-]],'[1]BD MES'!$A:$N,14,0)</f>
        <v>4894.5599999999995</v>
      </c>
      <c r="W685" s="54">
        <v>4676.88</v>
      </c>
      <c r="X685" s="56">
        <f>+(MaestraLP3[[#This Row],[COSTO ]]-MaestraLP3[[#This Row],[COSTO OCT AL 27-10]])/MaestraLP3[[#This Row],[COSTO OCT AL 27-10]]</f>
        <v>-4.4473864862214253E-2</v>
      </c>
      <c r="Y685" s="57" t="str">
        <f>++IF(Q685="HASTA AGOTAR STOCK","HASTA AGOTAR STOCK",IF(MaestraLP3[[#This Row],[PRECIO OCT]]=0,"NO PARA LP",IF(MaestraLP3[[#This Row],[PRECIO OCT]]=0,"INCORPORACIÓN",IF(AA685=0,"MANTIENE",IF(AA685&lt;0,"BAJA",IF(AA685&gt;0,"ALZA",""))))))</f>
        <v>MANTIENE</v>
      </c>
      <c r="Z685" s="54">
        <v>7500</v>
      </c>
      <c r="AA685" s="40">
        <f>IF(Z685=0,"INDICAR PRECIO VTA",Z685-MaestraLP3[[#This Row],[PRECIO OCT]])</f>
        <v>0</v>
      </c>
      <c r="AB685" s="56">
        <f t="shared" si="10"/>
        <v>0.37641599999999997</v>
      </c>
      <c r="AC685" s="58">
        <f>IFERROR(MaestraLP3[[#This Row],[PRECIO]]*MaestraLP3[[#This Row],[%MG UMV]],0)</f>
        <v>2823.12</v>
      </c>
      <c r="AD685" s="59">
        <v>3.96</v>
      </c>
      <c r="AE685" s="54">
        <f>IFERROR(MaestraLP3[[#This Row],[MARGEN UNITARIO]]/MaestraLP3[[#This Row],[Peso Neto UMV (KG)]],0)</f>
        <v>712.90909090909088</v>
      </c>
      <c r="AF685" s="38" t="s">
        <v>49</v>
      </c>
      <c r="AG685" s="38">
        <v>1</v>
      </c>
      <c r="AH685" s="56">
        <v>0.03</v>
      </c>
      <c r="AI685" s="56">
        <v>4.9999999999999996E-2</v>
      </c>
      <c r="AJ685" s="38"/>
      <c r="AK685" s="38" t="s">
        <v>50</v>
      </c>
    </row>
    <row r="686" spans="1:37" x14ac:dyDescent="0.35">
      <c r="A686" s="38" t="s">
        <v>525</v>
      </c>
      <c r="B686" s="38">
        <v>150001225</v>
      </c>
      <c r="C686" s="38" t="str">
        <f>+MaestraLP3[[#This Row],[CÓDIGO]]&amp;MaestraLP3[[#Headers],[-]]&amp;MaestraLP3[[#This Row],[UMV]]</f>
        <v>150001225-C04</v>
      </c>
      <c r="D686" s="45" t="str">
        <f>+MaestraLP3[[#This Row],[CÓDIGO]]&amp;MaestraLP3[[#Headers],[FS00]]</f>
        <v>150001225FS00</v>
      </c>
      <c r="E686" s="38" t="s">
        <v>95</v>
      </c>
      <c r="F686" s="38" t="s">
        <v>114</v>
      </c>
      <c r="G686" s="38" t="s">
        <v>276</v>
      </c>
      <c r="H686" s="38" t="s">
        <v>928</v>
      </c>
      <c r="I686" s="38" t="s">
        <v>929</v>
      </c>
      <c r="J686" s="44" t="s">
        <v>209</v>
      </c>
      <c r="K686" s="45" t="s">
        <v>44</v>
      </c>
      <c r="L686" s="38"/>
      <c r="M686" s="38" t="str">
        <f>VLOOKUP(MaestraLP3[[#This Row],[UMV]],VALIDACIONES!J:L,3,0)</f>
        <v>Caja 4 Unidades</v>
      </c>
      <c r="N686" s="38" t="s">
        <v>45</v>
      </c>
      <c r="O686" s="38" t="s">
        <v>46</v>
      </c>
      <c r="P686" s="54">
        <v>11786.64</v>
      </c>
      <c r="Q686" s="38" t="s">
        <v>47</v>
      </c>
      <c r="R686" s="54">
        <v>16500</v>
      </c>
      <c r="S686" s="56">
        <f>IFERROR((MaestraLP3[[#This Row],[COSTO ]]/MaestraLP3[[#This Row],[COSTO OCT]]-1),0)</f>
        <v>0</v>
      </c>
      <c r="T686" s="55" t="s">
        <v>48</v>
      </c>
      <c r="U686" s="55" t="s">
        <v>48</v>
      </c>
      <c r="V686" s="54">
        <f>+VLOOKUP(MaestraLP3[[#This Row],[-]],'[1]BD MES'!$A:$N,14,0)</f>
        <v>11781.119999999999</v>
      </c>
      <c r="W686" s="54">
        <v>11786.64</v>
      </c>
      <c r="X686" s="56">
        <f>+(MaestraLP3[[#This Row],[COSTO ]]-MaestraLP3[[#This Row],[COSTO OCT AL 27-10]])/MaestraLP3[[#This Row],[COSTO OCT AL 27-10]]</f>
        <v>4.6854628422428741E-4</v>
      </c>
      <c r="Y686" s="57" t="str">
        <f>++IF(Q686="HASTA AGOTAR STOCK","HASTA AGOTAR STOCK",IF(MaestraLP3[[#This Row],[PRECIO OCT]]=0,"NO PARA LP",IF(MaestraLP3[[#This Row],[PRECIO OCT]]=0,"INCORPORACIÓN",IF(AA686=0,"MANTIENE",IF(AA686&lt;0,"BAJA",IF(AA686&gt;0,"ALZA",""))))))</f>
        <v>MANTIENE</v>
      </c>
      <c r="Z686" s="54">
        <v>16500</v>
      </c>
      <c r="AA686" s="40">
        <f>IF(Z686=0,"INDICAR PRECIO VTA",Z686-MaestraLP3[[#This Row],[PRECIO OCT]])</f>
        <v>0</v>
      </c>
      <c r="AB686" s="56">
        <f t="shared" si="10"/>
        <v>0.28565818181818187</v>
      </c>
      <c r="AC686" s="58">
        <f>IFERROR(MaestraLP3[[#This Row],[PRECIO]]*MaestraLP3[[#This Row],[%MG UMV]],0)</f>
        <v>4713.3600000000006</v>
      </c>
      <c r="AD686" s="59">
        <v>8.4</v>
      </c>
      <c r="AE686" s="54">
        <f>IFERROR(MaestraLP3[[#This Row],[MARGEN UNITARIO]]/MaestraLP3[[#This Row],[Peso Neto UMV (KG)]],0)</f>
        <v>561.11428571428576</v>
      </c>
      <c r="AF686" s="38" t="s">
        <v>49</v>
      </c>
      <c r="AG686" s="38">
        <v>1</v>
      </c>
      <c r="AH686" s="56">
        <v>0.03</v>
      </c>
      <c r="AI686" s="56">
        <v>4.9999999999999996E-2</v>
      </c>
      <c r="AJ686" s="38"/>
      <c r="AK686" s="38" t="s">
        <v>50</v>
      </c>
    </row>
    <row r="687" spans="1:37" x14ac:dyDescent="0.35">
      <c r="A687" s="38" t="s">
        <v>525</v>
      </c>
      <c r="B687" s="38">
        <v>150001224</v>
      </c>
      <c r="C687" s="38" t="str">
        <f>+MaestraLP3[[#This Row],[CÓDIGO]]&amp;MaestraLP3[[#Headers],[-]]&amp;MaestraLP3[[#This Row],[UMV]]</f>
        <v>150001224-C04</v>
      </c>
      <c r="D687" s="45" t="str">
        <f>+MaestraLP3[[#This Row],[CÓDIGO]]&amp;MaestraLP3[[#Headers],[FS00]]</f>
        <v>150001224FS00</v>
      </c>
      <c r="E687" s="38" t="s">
        <v>95</v>
      </c>
      <c r="F687" s="38" t="s">
        <v>114</v>
      </c>
      <c r="G687" s="38" t="s">
        <v>276</v>
      </c>
      <c r="H687" s="38" t="s">
        <v>928</v>
      </c>
      <c r="I687" s="38" t="s">
        <v>930</v>
      </c>
      <c r="J687" s="44" t="s">
        <v>209</v>
      </c>
      <c r="K687" s="45" t="s">
        <v>44</v>
      </c>
      <c r="L687" s="38"/>
      <c r="M687" s="38" t="str">
        <f>VLOOKUP(MaestraLP3[[#This Row],[UMV]],VALIDACIONES!J:L,3,0)</f>
        <v>Caja 4 Unidades</v>
      </c>
      <c r="N687" s="38" t="s">
        <v>45</v>
      </c>
      <c r="O687" s="38" t="s">
        <v>46</v>
      </c>
      <c r="P687" s="54">
        <v>12547.68</v>
      </c>
      <c r="Q687" s="38" t="s">
        <v>47</v>
      </c>
      <c r="R687" s="54">
        <v>17300</v>
      </c>
      <c r="S687" s="56">
        <f>IFERROR((MaestraLP3[[#This Row],[COSTO ]]/MaestraLP3[[#This Row],[COSTO OCT]]-1),0)</f>
        <v>0</v>
      </c>
      <c r="T687" s="55" t="s">
        <v>48</v>
      </c>
      <c r="U687" s="55" t="s">
        <v>48</v>
      </c>
      <c r="V687" s="54">
        <f>+VLOOKUP(MaestraLP3[[#This Row],[-]],'[1]BD MES'!$A:$N,14,0)</f>
        <v>12442.32</v>
      </c>
      <c r="W687" s="54">
        <v>12547.68</v>
      </c>
      <c r="X687" s="56">
        <f>+(MaestraLP3[[#This Row],[COSTO ]]-MaestraLP3[[#This Row],[COSTO OCT AL 27-10]])/MaestraLP3[[#This Row],[COSTO OCT AL 27-10]]</f>
        <v>8.4678741585171077E-3</v>
      </c>
      <c r="Y687" s="57" t="str">
        <f>++IF(Q687="HASTA AGOTAR STOCK","HASTA AGOTAR STOCK",IF(MaestraLP3[[#This Row],[PRECIO OCT]]=0,"NO PARA LP",IF(MaestraLP3[[#This Row],[PRECIO OCT]]=0,"INCORPORACIÓN",IF(AA687=0,"MANTIENE",IF(AA687&lt;0,"BAJA",IF(AA687&gt;0,"ALZA",""))))))</f>
        <v>MANTIENE</v>
      </c>
      <c r="Z687" s="54">
        <v>17300</v>
      </c>
      <c r="AA687" s="40">
        <f>IF(Z687=0,"INDICAR PRECIO VTA",Z687-MaestraLP3[[#This Row],[PRECIO OCT]])</f>
        <v>0</v>
      </c>
      <c r="AB687" s="56">
        <f t="shared" si="10"/>
        <v>0.27470057803468206</v>
      </c>
      <c r="AC687" s="58">
        <f>IFERROR(MaestraLP3[[#This Row],[PRECIO]]*MaestraLP3[[#This Row],[%MG UMV]],0)</f>
        <v>4752.32</v>
      </c>
      <c r="AD687" s="59">
        <v>8.4</v>
      </c>
      <c r="AE687" s="54">
        <f>IFERROR(MaestraLP3[[#This Row],[MARGEN UNITARIO]]/MaestraLP3[[#This Row],[Peso Neto UMV (KG)]],0)</f>
        <v>565.75238095238092</v>
      </c>
      <c r="AF687" s="38" t="s">
        <v>49</v>
      </c>
      <c r="AG687" s="38">
        <v>1</v>
      </c>
      <c r="AH687" s="56">
        <v>0.03</v>
      </c>
      <c r="AI687" s="56">
        <v>4.9999999999999996E-2</v>
      </c>
      <c r="AJ687" s="38"/>
      <c r="AK687" s="38" t="s">
        <v>50</v>
      </c>
    </row>
    <row r="688" spans="1:37" x14ac:dyDescent="0.35">
      <c r="A688" s="38" t="s">
        <v>525</v>
      </c>
      <c r="B688" s="38">
        <v>150001223</v>
      </c>
      <c r="C688" s="38" t="str">
        <f>+MaestraLP3[[#This Row],[CÓDIGO]]&amp;MaestraLP3[[#Headers],[-]]&amp;MaestraLP3[[#This Row],[UMV]]</f>
        <v>150001223-C04</v>
      </c>
      <c r="D688" s="45" t="str">
        <f>+MaestraLP3[[#This Row],[CÓDIGO]]&amp;MaestraLP3[[#Headers],[FS00]]</f>
        <v>150001223FS00</v>
      </c>
      <c r="E688" s="38" t="s">
        <v>95</v>
      </c>
      <c r="F688" s="38" t="s">
        <v>114</v>
      </c>
      <c r="G688" s="38" t="s">
        <v>276</v>
      </c>
      <c r="H688" s="38" t="s">
        <v>928</v>
      </c>
      <c r="I688" s="38" t="s">
        <v>931</v>
      </c>
      <c r="J688" s="44" t="s">
        <v>209</v>
      </c>
      <c r="K688" s="45" t="s">
        <v>44</v>
      </c>
      <c r="L688" s="38"/>
      <c r="M688" s="38" t="str">
        <f>VLOOKUP(MaestraLP3[[#This Row],[UMV]],VALIDACIONES!J:L,3,0)</f>
        <v>Caja 4 Unidades</v>
      </c>
      <c r="N688" s="38" t="s">
        <v>45</v>
      </c>
      <c r="O688" s="38" t="s">
        <v>46</v>
      </c>
      <c r="P688" s="54">
        <v>12474</v>
      </c>
      <c r="Q688" s="38" t="s">
        <v>47</v>
      </c>
      <c r="R688" s="54">
        <v>18900</v>
      </c>
      <c r="S688" s="56">
        <f>IFERROR((MaestraLP3[[#This Row],[COSTO ]]/MaestraLP3[[#This Row],[COSTO OCT]]-1),0)</f>
        <v>0</v>
      </c>
      <c r="T688" s="55" t="s">
        <v>48</v>
      </c>
      <c r="U688" s="55" t="s">
        <v>48</v>
      </c>
      <c r="V688" s="54">
        <f>+VLOOKUP(MaestraLP3[[#This Row],[-]],'[1]BD MES'!$A:$N,14,0)</f>
        <v>12419.52</v>
      </c>
      <c r="W688" s="54">
        <v>12474</v>
      </c>
      <c r="X688" s="56">
        <f>+(MaestraLP3[[#This Row],[COSTO ]]-MaestraLP3[[#This Row],[COSTO OCT AL 27-10]])/MaestraLP3[[#This Row],[COSTO OCT AL 27-10]]</f>
        <v>4.3866429620468073E-3</v>
      </c>
      <c r="Y688" s="57" t="str">
        <f>++IF(Q688="HASTA AGOTAR STOCK","HASTA AGOTAR STOCK",IF(MaestraLP3[[#This Row],[PRECIO OCT]]=0,"NO PARA LP",IF(MaestraLP3[[#This Row],[PRECIO OCT]]=0,"INCORPORACIÓN",IF(AA688=0,"MANTIENE",IF(AA688&lt;0,"BAJA",IF(AA688&gt;0,"ALZA",""))))))</f>
        <v>MANTIENE</v>
      </c>
      <c r="Z688" s="54">
        <v>18900</v>
      </c>
      <c r="AA688" s="40">
        <f>IF(Z688=0,"INDICAR PRECIO VTA",Z688-MaestraLP3[[#This Row],[PRECIO OCT]])</f>
        <v>0</v>
      </c>
      <c r="AB688" s="56">
        <f t="shared" si="10"/>
        <v>0.34</v>
      </c>
      <c r="AC688" s="58">
        <f>IFERROR(MaestraLP3[[#This Row],[PRECIO]]*MaestraLP3[[#This Row],[%MG UMV]],0)</f>
        <v>6426.0000000000009</v>
      </c>
      <c r="AD688" s="59">
        <v>8.4</v>
      </c>
      <c r="AE688" s="54">
        <f>IFERROR(MaestraLP3[[#This Row],[MARGEN UNITARIO]]/MaestraLP3[[#This Row],[Peso Neto UMV (KG)]],0)</f>
        <v>765.00000000000011</v>
      </c>
      <c r="AF688" s="38" t="s">
        <v>49</v>
      </c>
      <c r="AG688" s="38">
        <v>1</v>
      </c>
      <c r="AH688" s="56">
        <v>0.03</v>
      </c>
      <c r="AI688" s="56">
        <v>4.9999999999999996E-2</v>
      </c>
      <c r="AJ688" s="38"/>
      <c r="AK688" s="38" t="s">
        <v>50</v>
      </c>
    </row>
    <row r="689" spans="1:37" x14ac:dyDescent="0.35">
      <c r="A689" s="38" t="s">
        <v>525</v>
      </c>
      <c r="B689" s="38">
        <v>150001228</v>
      </c>
      <c r="C689" s="38" t="str">
        <f>+MaestraLP3[[#This Row],[CÓDIGO]]&amp;MaestraLP3[[#Headers],[-]]&amp;MaestraLP3[[#This Row],[UMV]]</f>
        <v>150001228-C04</v>
      </c>
      <c r="D689" s="45" t="str">
        <f>+MaestraLP3[[#This Row],[CÓDIGO]]&amp;MaestraLP3[[#Headers],[FS00]]</f>
        <v>150001228FS00</v>
      </c>
      <c r="E689" s="38" t="s">
        <v>95</v>
      </c>
      <c r="F689" s="38" t="s">
        <v>114</v>
      </c>
      <c r="G689" s="38" t="s">
        <v>276</v>
      </c>
      <c r="H689" s="38" t="s">
        <v>928</v>
      </c>
      <c r="I689" s="38" t="s">
        <v>932</v>
      </c>
      <c r="J689" s="44" t="s">
        <v>209</v>
      </c>
      <c r="K689" s="45" t="s">
        <v>44</v>
      </c>
      <c r="L689" s="38"/>
      <c r="M689" s="38" t="str">
        <f>VLOOKUP(MaestraLP3[[#This Row],[UMV]],VALIDACIONES!J:L,3,0)</f>
        <v>Caja 4 Unidades</v>
      </c>
      <c r="N689" s="38" t="s">
        <v>45</v>
      </c>
      <c r="O689" s="38" t="s">
        <v>46</v>
      </c>
      <c r="P689" s="54">
        <v>11886.48</v>
      </c>
      <c r="Q689" s="38" t="s">
        <v>47</v>
      </c>
      <c r="R689" s="54">
        <v>16900</v>
      </c>
      <c r="S689" s="56">
        <f>IFERROR((MaestraLP3[[#This Row],[COSTO ]]/MaestraLP3[[#This Row],[COSTO OCT]]-1),0)</f>
        <v>0</v>
      </c>
      <c r="T689" s="55" t="s">
        <v>48</v>
      </c>
      <c r="U689" s="55" t="s">
        <v>48</v>
      </c>
      <c r="V689" s="54">
        <f>+VLOOKUP(MaestraLP3[[#This Row],[-]],'[1]BD MES'!$A:$N,14,0)</f>
        <v>11765.28</v>
      </c>
      <c r="W689" s="54">
        <v>11886.48</v>
      </c>
      <c r="X689" s="56">
        <f>+(MaestraLP3[[#This Row],[COSTO ]]-MaestraLP3[[#This Row],[COSTO OCT AL 27-10]])/MaestraLP3[[#This Row],[COSTO OCT AL 27-10]]</f>
        <v>1.0301497286932304E-2</v>
      </c>
      <c r="Y689" s="57" t="str">
        <f>++IF(Q689="HASTA AGOTAR STOCK","HASTA AGOTAR STOCK",IF(MaestraLP3[[#This Row],[PRECIO OCT]]=0,"NO PARA LP",IF(MaestraLP3[[#This Row],[PRECIO OCT]]=0,"INCORPORACIÓN",IF(AA689=0,"MANTIENE",IF(AA689&lt;0,"BAJA",IF(AA689&gt;0,"ALZA",""))))))</f>
        <v>MANTIENE</v>
      </c>
      <c r="Z689" s="54">
        <v>16900</v>
      </c>
      <c r="AA689" s="40">
        <f>IF(Z689=0,"INDICAR PRECIO VTA",Z689-MaestraLP3[[#This Row],[PRECIO OCT]])</f>
        <v>0</v>
      </c>
      <c r="AB689" s="56">
        <f t="shared" si="10"/>
        <v>0.29665798816568051</v>
      </c>
      <c r="AC689" s="58">
        <f>IFERROR(MaestraLP3[[#This Row],[PRECIO]]*MaestraLP3[[#This Row],[%MG UMV]],0)</f>
        <v>5013.5200000000004</v>
      </c>
      <c r="AD689" s="59">
        <v>8.4</v>
      </c>
      <c r="AE689" s="54">
        <f>IFERROR(MaestraLP3[[#This Row],[MARGEN UNITARIO]]/MaestraLP3[[#This Row],[Peso Neto UMV (KG)]],0)</f>
        <v>596.84761904761911</v>
      </c>
      <c r="AF689" s="38" t="s">
        <v>49</v>
      </c>
      <c r="AG689" s="38">
        <v>1</v>
      </c>
      <c r="AH689" s="56">
        <v>0.03</v>
      </c>
      <c r="AI689" s="56">
        <v>4.9999999999999996E-2</v>
      </c>
      <c r="AJ689" s="38"/>
      <c r="AK689" s="38" t="s">
        <v>50</v>
      </c>
    </row>
    <row r="690" spans="1:37" x14ac:dyDescent="0.35">
      <c r="A690" s="38" t="s">
        <v>525</v>
      </c>
      <c r="B690" s="38">
        <v>104546970</v>
      </c>
      <c r="C690" s="38" t="str">
        <f>+MaestraLP3[[#This Row],[CÓDIGO]]&amp;MaestraLP3[[#Headers],[-]]&amp;MaestraLP3[[#This Row],[UMV]]</f>
        <v>104546970-C04</v>
      </c>
      <c r="D690" s="45" t="str">
        <f>+MaestraLP3[[#This Row],[CÓDIGO]]&amp;MaestraLP3[[#Headers],[FS00]]</f>
        <v>104546970FS00</v>
      </c>
      <c r="E690" s="38" t="s">
        <v>95</v>
      </c>
      <c r="F690" s="38" t="s">
        <v>114</v>
      </c>
      <c r="G690" s="38" t="s">
        <v>276</v>
      </c>
      <c r="H690" s="38" t="s">
        <v>928</v>
      </c>
      <c r="I690" s="38" t="s">
        <v>933</v>
      </c>
      <c r="J690" s="44" t="s">
        <v>209</v>
      </c>
      <c r="K690" s="45" t="s">
        <v>44</v>
      </c>
      <c r="L690" s="38"/>
      <c r="M690" s="38" t="str">
        <f>VLOOKUP(MaestraLP3[[#This Row],[UMV]],VALIDACIONES!J:L,3,0)</f>
        <v>Caja 4 Unidades</v>
      </c>
      <c r="N690" s="38" t="s">
        <v>45</v>
      </c>
      <c r="O690" s="38" t="s">
        <v>46</v>
      </c>
      <c r="P690" s="54">
        <v>12704</v>
      </c>
      <c r="Q690" s="38" t="s">
        <v>47</v>
      </c>
      <c r="R690" s="54">
        <v>18900</v>
      </c>
      <c r="S690" s="56">
        <f>IFERROR((MaestraLP3[[#This Row],[COSTO ]]/MaestraLP3[[#This Row],[COSTO OCT]]-1),0)</f>
        <v>0</v>
      </c>
      <c r="T690" s="55" t="s">
        <v>172</v>
      </c>
      <c r="U690" s="55" t="s">
        <v>172</v>
      </c>
      <c r="V690" s="54">
        <f>+VLOOKUP(MaestraLP3[[#This Row],[-]],'[1]BD MES'!$A:$N,14,0)</f>
        <v>12496</v>
      </c>
      <c r="W690" s="54">
        <v>12704</v>
      </c>
      <c r="X690" s="56">
        <f>+(MaestraLP3[[#This Row],[COSTO ]]-MaestraLP3[[#This Row],[COSTO OCT AL 27-10]])/MaestraLP3[[#This Row],[COSTO OCT AL 27-10]]</f>
        <v>1.6645326504481434E-2</v>
      </c>
      <c r="Y690" s="57" t="str">
        <f>++IF(Q690="HASTA AGOTAR STOCK","HASTA AGOTAR STOCK",IF(MaestraLP3[[#This Row],[PRECIO OCT]]=0,"NO PARA LP",IF(MaestraLP3[[#This Row],[PRECIO OCT]]=0,"INCORPORACIÓN",IF(AA690=0,"MANTIENE",IF(AA690&lt;0,"BAJA",IF(AA690&gt;0,"ALZA",""))))))</f>
        <v>MANTIENE</v>
      </c>
      <c r="Z690" s="54">
        <v>18900</v>
      </c>
      <c r="AA690" s="40">
        <f>IF(Z690=0,"INDICAR PRECIO VTA",Z690-MaestraLP3[[#This Row],[PRECIO OCT]])</f>
        <v>0</v>
      </c>
      <c r="AB690" s="56">
        <f t="shared" si="10"/>
        <v>0.32783068783068781</v>
      </c>
      <c r="AC690" s="58">
        <f>IFERROR(MaestraLP3[[#This Row],[PRECIO]]*MaestraLP3[[#This Row],[%MG UMV]],0)</f>
        <v>6195.9999999999991</v>
      </c>
      <c r="AD690" s="59">
        <v>8.4</v>
      </c>
      <c r="AE690" s="54">
        <f>IFERROR(MaestraLP3[[#This Row],[MARGEN UNITARIO]]/MaestraLP3[[#This Row],[Peso Neto UMV (KG)]],0)</f>
        <v>737.61904761904748</v>
      </c>
      <c r="AF690" s="38" t="s">
        <v>49</v>
      </c>
      <c r="AG690" s="38">
        <v>1</v>
      </c>
      <c r="AH690" s="56">
        <v>0.03</v>
      </c>
      <c r="AI690" s="56">
        <v>4.9999999999999996E-2</v>
      </c>
      <c r="AJ690" s="38" t="s">
        <v>50</v>
      </c>
      <c r="AK690" s="38" t="s">
        <v>50</v>
      </c>
    </row>
    <row r="691" spans="1:37" x14ac:dyDescent="0.35">
      <c r="A691" s="38" t="s">
        <v>525</v>
      </c>
      <c r="B691" s="38">
        <v>150001227</v>
      </c>
      <c r="C691" s="38" t="str">
        <f>+MaestraLP3[[#This Row],[CÓDIGO]]&amp;MaestraLP3[[#Headers],[-]]&amp;MaestraLP3[[#This Row],[UMV]]</f>
        <v>150001227-C04</v>
      </c>
      <c r="D691" s="45" t="str">
        <f>+MaestraLP3[[#This Row],[CÓDIGO]]&amp;MaestraLP3[[#Headers],[FS00]]</f>
        <v>150001227FS00</v>
      </c>
      <c r="E691" s="38" t="s">
        <v>95</v>
      </c>
      <c r="F691" s="38" t="s">
        <v>114</v>
      </c>
      <c r="G691" s="38" t="s">
        <v>276</v>
      </c>
      <c r="H691" s="38" t="s">
        <v>928</v>
      </c>
      <c r="I691" s="38" t="s">
        <v>934</v>
      </c>
      <c r="J691" s="44" t="s">
        <v>209</v>
      </c>
      <c r="K691" s="45" t="s">
        <v>44</v>
      </c>
      <c r="L691" s="38"/>
      <c r="M691" s="38" t="str">
        <f>VLOOKUP(MaestraLP3[[#This Row],[UMV]],VALIDACIONES!J:L,3,0)</f>
        <v>Caja 4 Unidades</v>
      </c>
      <c r="N691" s="38" t="s">
        <v>45</v>
      </c>
      <c r="O691" s="38" t="s">
        <v>46</v>
      </c>
      <c r="P691" s="54">
        <v>12533.52</v>
      </c>
      <c r="Q691" s="38" t="s">
        <v>47</v>
      </c>
      <c r="R691" s="54">
        <v>17500</v>
      </c>
      <c r="S691" s="56">
        <f>IFERROR((MaestraLP3[[#This Row],[COSTO ]]/MaestraLP3[[#This Row],[COSTO OCT]]-1),0)</f>
        <v>0</v>
      </c>
      <c r="T691" s="55" t="s">
        <v>48</v>
      </c>
      <c r="U691" s="55" t="s">
        <v>48</v>
      </c>
      <c r="V691" s="54">
        <f>+VLOOKUP(MaestraLP3[[#This Row],[-]],'[1]BD MES'!$A:$N,14,0)</f>
        <v>12448.800000000001</v>
      </c>
      <c r="W691" s="54">
        <v>12533.52</v>
      </c>
      <c r="X691" s="56">
        <f>+(MaestraLP3[[#This Row],[COSTO ]]-MaestraLP3[[#This Row],[COSTO OCT AL 27-10]])/MaestraLP3[[#This Row],[COSTO OCT AL 27-10]]</f>
        <v>6.8054752265278053E-3</v>
      </c>
      <c r="Y691" s="57" t="str">
        <f>++IF(Q691="HASTA AGOTAR STOCK","HASTA AGOTAR STOCK",IF(MaestraLP3[[#This Row],[PRECIO OCT]]=0,"NO PARA LP",IF(MaestraLP3[[#This Row],[PRECIO OCT]]=0,"INCORPORACIÓN",IF(AA691=0,"MANTIENE",IF(AA691&lt;0,"BAJA",IF(AA691&gt;0,"ALZA",""))))))</f>
        <v>MANTIENE</v>
      </c>
      <c r="Z691" s="54">
        <v>17500</v>
      </c>
      <c r="AA691" s="40">
        <f>IF(Z691=0,"INDICAR PRECIO VTA",Z691-MaestraLP3[[#This Row],[PRECIO OCT]])</f>
        <v>0</v>
      </c>
      <c r="AB691" s="56">
        <f t="shared" si="10"/>
        <v>0.28379885714285713</v>
      </c>
      <c r="AC691" s="58">
        <f>IFERROR(MaestraLP3[[#This Row],[PRECIO]]*MaestraLP3[[#This Row],[%MG UMV]],0)</f>
        <v>4966.4799999999996</v>
      </c>
      <c r="AD691" s="59">
        <v>8.4</v>
      </c>
      <c r="AE691" s="54">
        <f>IFERROR(MaestraLP3[[#This Row],[MARGEN UNITARIO]]/MaestraLP3[[#This Row],[Peso Neto UMV (KG)]],0)</f>
        <v>591.24761904761897</v>
      </c>
      <c r="AF691" s="38" t="s">
        <v>49</v>
      </c>
      <c r="AG691" s="38">
        <v>1</v>
      </c>
      <c r="AH691" s="56">
        <v>0.03</v>
      </c>
      <c r="AI691" s="56">
        <v>4.9999999999999996E-2</v>
      </c>
      <c r="AJ691" s="38"/>
      <c r="AK691" s="38" t="s">
        <v>50</v>
      </c>
    </row>
    <row r="692" spans="1:37" x14ac:dyDescent="0.35">
      <c r="A692" s="38" t="s">
        <v>525</v>
      </c>
      <c r="B692" s="38">
        <v>150001229</v>
      </c>
      <c r="C692" s="38" t="str">
        <f>+MaestraLP3[[#This Row],[CÓDIGO]]&amp;MaestraLP3[[#Headers],[-]]&amp;MaestraLP3[[#This Row],[UMV]]</f>
        <v>150001229-C04</v>
      </c>
      <c r="D692" s="45" t="str">
        <f>+MaestraLP3[[#This Row],[CÓDIGO]]&amp;MaestraLP3[[#Headers],[FS00]]</f>
        <v>150001229FS00</v>
      </c>
      <c r="E692" s="38" t="s">
        <v>95</v>
      </c>
      <c r="F692" s="38" t="s">
        <v>114</v>
      </c>
      <c r="G692" s="38" t="s">
        <v>276</v>
      </c>
      <c r="H692" s="38" t="s">
        <v>928</v>
      </c>
      <c r="I692" s="38" t="s">
        <v>935</v>
      </c>
      <c r="J692" s="44" t="s">
        <v>209</v>
      </c>
      <c r="K692" s="45" t="s">
        <v>44</v>
      </c>
      <c r="L692" s="38"/>
      <c r="M692" s="38" t="str">
        <f>VLOOKUP(MaestraLP3[[#This Row],[UMV]],VALIDACIONES!J:L,3,0)</f>
        <v>Caja 4 Unidades</v>
      </c>
      <c r="N692" s="38" t="s">
        <v>45</v>
      </c>
      <c r="O692" s="38" t="s">
        <v>46</v>
      </c>
      <c r="P692" s="54">
        <v>7145.5187999999998</v>
      </c>
      <c r="Q692" s="38" t="s">
        <v>47</v>
      </c>
      <c r="R692" s="54">
        <v>17500</v>
      </c>
      <c r="S692" s="56">
        <f>IFERROR((MaestraLP3[[#This Row],[COSTO ]]/MaestraLP3[[#This Row],[COSTO OCT]]-1),0)</f>
        <v>0</v>
      </c>
      <c r="T692" s="55" t="s">
        <v>48</v>
      </c>
      <c r="U692" s="55" t="s">
        <v>48</v>
      </c>
      <c r="V692" s="54">
        <f>+VLOOKUP(MaestraLP3[[#This Row],[-]],'[1]BD MES'!$A:$N,14,0)</f>
        <v>12440.400000000001</v>
      </c>
      <c r="W692" s="54">
        <v>7145.5187999999998</v>
      </c>
      <c r="X692" s="56">
        <f>+(MaestraLP3[[#This Row],[COSTO ]]-MaestraLP3[[#This Row],[COSTO OCT AL 27-10]])/MaestraLP3[[#This Row],[COSTO OCT AL 27-10]]</f>
        <v>-0.42561985145172188</v>
      </c>
      <c r="Y692" s="57" t="str">
        <f>++IF(Q692="HASTA AGOTAR STOCK","HASTA AGOTAR STOCK",IF(MaestraLP3[[#This Row],[PRECIO OCT]]=0,"NO PARA LP",IF(MaestraLP3[[#This Row],[PRECIO OCT]]=0,"INCORPORACIÓN",IF(AA692=0,"MANTIENE",IF(AA692&lt;0,"BAJA",IF(AA692&gt;0,"ALZA",""))))))</f>
        <v>ALZA</v>
      </c>
      <c r="Z692" s="54">
        <v>18900</v>
      </c>
      <c r="AA692" s="40">
        <f>IF(Z692=0,"INDICAR PRECIO VTA",Z692-MaestraLP3[[#This Row],[PRECIO OCT]])</f>
        <v>1400</v>
      </c>
      <c r="AB692" s="56">
        <f t="shared" si="10"/>
        <v>0.62193022222222227</v>
      </c>
      <c r="AC692" s="58">
        <f>IFERROR(MaestraLP3[[#This Row],[PRECIO]]*MaestraLP3[[#This Row],[%MG UMV]],0)</f>
        <v>11754.4812</v>
      </c>
      <c r="AD692" s="59">
        <v>8.4</v>
      </c>
      <c r="AE692" s="54">
        <f>IFERROR(MaestraLP3[[#This Row],[MARGEN UNITARIO]]/MaestraLP3[[#This Row],[Peso Neto UMV (KG)]],0)</f>
        <v>1399.3430000000001</v>
      </c>
      <c r="AF692" s="38" t="s">
        <v>49</v>
      </c>
      <c r="AG692" s="38">
        <v>1</v>
      </c>
      <c r="AH692" s="56">
        <v>0.03</v>
      </c>
      <c r="AI692" s="56">
        <v>4.9999999999999996E-2</v>
      </c>
      <c r="AJ692" s="38"/>
      <c r="AK692" s="38" t="s">
        <v>50</v>
      </c>
    </row>
    <row r="693" spans="1:37" x14ac:dyDescent="0.35">
      <c r="A693" s="38" t="s">
        <v>525</v>
      </c>
      <c r="B693" s="38">
        <v>104546930</v>
      </c>
      <c r="C693" s="38" t="str">
        <f>+MaestraLP3[[#This Row],[CÓDIGO]]&amp;MaestraLP3[[#Headers],[-]]&amp;MaestraLP3[[#This Row],[UMV]]</f>
        <v>104546930-D06</v>
      </c>
      <c r="D693" s="45" t="str">
        <f>+MaestraLP3[[#This Row],[CÓDIGO]]&amp;MaestraLP3[[#Headers],[FS00]]</f>
        <v>104546930FS00</v>
      </c>
      <c r="E693" s="38" t="s">
        <v>95</v>
      </c>
      <c r="F693" s="38" t="s">
        <v>114</v>
      </c>
      <c r="G693" s="38" t="s">
        <v>276</v>
      </c>
      <c r="H693" s="38" t="s">
        <v>936</v>
      </c>
      <c r="I693" s="38" t="s">
        <v>937</v>
      </c>
      <c r="J693" s="44" t="s">
        <v>938</v>
      </c>
      <c r="K693" s="45" t="s">
        <v>44</v>
      </c>
      <c r="L693" s="38"/>
      <c r="M693" s="38" t="str">
        <f>VLOOKUP(MaestraLP3[[#This Row],[UMV]],VALIDACIONES!J:L,3,0)</f>
        <v>Display 6 Unidades</v>
      </c>
      <c r="N693" s="38" t="s">
        <v>45</v>
      </c>
      <c r="O693" s="38" t="s">
        <v>46</v>
      </c>
      <c r="P693" s="54">
        <v>3750</v>
      </c>
      <c r="Q693" s="38" t="s">
        <v>47</v>
      </c>
      <c r="R693" s="54">
        <v>5490</v>
      </c>
      <c r="S693" s="56">
        <f>IFERROR((MaestraLP3[[#This Row],[COSTO ]]/MaestraLP3[[#This Row],[COSTO OCT]]-1),0)</f>
        <v>0</v>
      </c>
      <c r="T693" s="55" t="s">
        <v>172</v>
      </c>
      <c r="U693" s="55" t="s">
        <v>172</v>
      </c>
      <c r="V693" s="54">
        <f>+VLOOKUP(MaestraLP3[[#This Row],[-]],'[1]BD MES'!$A:$N,14,0)</f>
        <v>3750</v>
      </c>
      <c r="W693" s="54">
        <v>3750</v>
      </c>
      <c r="X693" s="56">
        <f>+(MaestraLP3[[#This Row],[COSTO ]]-MaestraLP3[[#This Row],[COSTO OCT AL 27-10]])/MaestraLP3[[#This Row],[COSTO OCT AL 27-10]]</f>
        <v>0</v>
      </c>
      <c r="Y693" s="57" t="str">
        <f>++IF(Q693="HASTA AGOTAR STOCK","HASTA AGOTAR STOCK",IF(MaestraLP3[[#This Row],[PRECIO OCT]]=0,"NO PARA LP",IF(MaestraLP3[[#This Row],[PRECIO OCT]]=0,"INCORPORACIÓN",IF(AA693=0,"MANTIENE",IF(AA693&lt;0,"BAJA",IF(AA693&gt;0,"ALZA",""))))))</f>
        <v>MANTIENE</v>
      </c>
      <c r="Z693" s="54">
        <v>5490</v>
      </c>
      <c r="AA693" s="40">
        <f>IF(Z693=0,"INDICAR PRECIO VTA",Z693-MaestraLP3[[#This Row],[PRECIO OCT]])</f>
        <v>0</v>
      </c>
      <c r="AB693" s="56">
        <f t="shared" si="10"/>
        <v>0.31693989071038253</v>
      </c>
      <c r="AC693" s="58">
        <f>IFERROR(MaestraLP3[[#This Row],[PRECIO]]*MaestraLP3[[#This Row],[%MG UMV]],0)</f>
        <v>1740</v>
      </c>
      <c r="AD693" s="59">
        <v>3.36</v>
      </c>
      <c r="AE693" s="54">
        <f>IFERROR(MaestraLP3[[#This Row],[MARGEN UNITARIO]]/MaestraLP3[[#This Row],[Peso Neto UMV (KG)]],0)</f>
        <v>517.85714285714289</v>
      </c>
      <c r="AF693" s="38" t="s">
        <v>49</v>
      </c>
      <c r="AG693" s="38">
        <v>1</v>
      </c>
      <c r="AH693" s="56">
        <v>0.03</v>
      </c>
      <c r="AI693" s="56">
        <v>4.9999999999999996E-2</v>
      </c>
      <c r="AJ693" s="38" t="s">
        <v>50</v>
      </c>
      <c r="AK693" s="38" t="s">
        <v>50</v>
      </c>
    </row>
    <row r="694" spans="1:37" x14ac:dyDescent="0.35">
      <c r="A694" s="38" t="s">
        <v>525</v>
      </c>
      <c r="B694" s="38">
        <v>104546920</v>
      </c>
      <c r="C694" s="38" t="str">
        <f>+MaestraLP3[[#This Row],[CÓDIGO]]&amp;MaestraLP3[[#Headers],[-]]&amp;MaestraLP3[[#This Row],[UMV]]</f>
        <v>104546920-D06</v>
      </c>
      <c r="D694" s="45" t="str">
        <f>+MaestraLP3[[#This Row],[CÓDIGO]]&amp;MaestraLP3[[#Headers],[FS00]]</f>
        <v>104546920FS00</v>
      </c>
      <c r="E694" s="38" t="s">
        <v>95</v>
      </c>
      <c r="F694" s="38" t="s">
        <v>114</v>
      </c>
      <c r="G694" s="38" t="s">
        <v>276</v>
      </c>
      <c r="H694" s="38" t="s">
        <v>936</v>
      </c>
      <c r="I694" s="38" t="s">
        <v>939</v>
      </c>
      <c r="J694" s="44" t="s">
        <v>938</v>
      </c>
      <c r="K694" s="45" t="s">
        <v>44</v>
      </c>
      <c r="L694" s="38"/>
      <c r="M694" s="38" t="str">
        <f>VLOOKUP(MaestraLP3[[#This Row],[UMV]],VALIDACIONES!J:L,3,0)</f>
        <v>Display 6 Unidades</v>
      </c>
      <c r="N694" s="38" t="s">
        <v>45</v>
      </c>
      <c r="O694" s="38" t="s">
        <v>46</v>
      </c>
      <c r="P694" s="54">
        <v>3750</v>
      </c>
      <c r="Q694" s="38" t="s">
        <v>47</v>
      </c>
      <c r="R694" s="54">
        <v>5490</v>
      </c>
      <c r="S694" s="56">
        <f>IFERROR((MaestraLP3[[#This Row],[COSTO ]]/MaestraLP3[[#This Row],[COSTO OCT]]-1),0)</f>
        <v>0</v>
      </c>
      <c r="T694" s="55" t="s">
        <v>172</v>
      </c>
      <c r="U694" s="55" t="s">
        <v>172</v>
      </c>
      <c r="V694" s="54">
        <f>+VLOOKUP(MaestraLP3[[#This Row],[-]],'[1]BD MES'!$A:$N,14,0)</f>
        <v>3750</v>
      </c>
      <c r="W694" s="54">
        <v>3750</v>
      </c>
      <c r="X694" s="56">
        <f>+(MaestraLP3[[#This Row],[COSTO ]]-MaestraLP3[[#This Row],[COSTO OCT AL 27-10]])/MaestraLP3[[#This Row],[COSTO OCT AL 27-10]]</f>
        <v>0</v>
      </c>
      <c r="Y694" s="57" t="str">
        <f>++IF(Q694="HASTA AGOTAR STOCK","HASTA AGOTAR STOCK",IF(MaestraLP3[[#This Row],[PRECIO OCT]]=0,"NO PARA LP",IF(MaestraLP3[[#This Row],[PRECIO OCT]]=0,"INCORPORACIÓN",IF(AA694=0,"MANTIENE",IF(AA694&lt;0,"BAJA",IF(AA694&gt;0,"ALZA",""))))))</f>
        <v>MANTIENE</v>
      </c>
      <c r="Z694" s="54">
        <v>5490</v>
      </c>
      <c r="AA694" s="40">
        <f>IF(Z694=0,"INDICAR PRECIO VTA",Z694-MaestraLP3[[#This Row],[PRECIO OCT]])</f>
        <v>0</v>
      </c>
      <c r="AB694" s="56">
        <f t="shared" si="10"/>
        <v>0.31693989071038253</v>
      </c>
      <c r="AC694" s="58">
        <f>IFERROR(MaestraLP3[[#This Row],[PRECIO]]*MaestraLP3[[#This Row],[%MG UMV]],0)</f>
        <v>1740</v>
      </c>
      <c r="AD694" s="59">
        <v>3.36</v>
      </c>
      <c r="AE694" s="54">
        <f>IFERROR(MaestraLP3[[#This Row],[MARGEN UNITARIO]]/MaestraLP3[[#This Row],[Peso Neto UMV (KG)]],0)</f>
        <v>517.85714285714289</v>
      </c>
      <c r="AF694" s="38" t="s">
        <v>49</v>
      </c>
      <c r="AG694" s="38">
        <v>1</v>
      </c>
      <c r="AH694" s="56">
        <v>0.03</v>
      </c>
      <c r="AI694" s="56">
        <v>4.9999999999999996E-2</v>
      </c>
      <c r="AJ694" s="38" t="s">
        <v>50</v>
      </c>
      <c r="AK694" s="38" t="s">
        <v>50</v>
      </c>
    </row>
    <row r="695" spans="1:37" x14ac:dyDescent="0.35">
      <c r="A695" s="38" t="s">
        <v>525</v>
      </c>
      <c r="B695" s="38">
        <v>104546940</v>
      </c>
      <c r="C695" s="38" t="str">
        <f>+MaestraLP3[[#This Row],[CÓDIGO]]&amp;MaestraLP3[[#Headers],[-]]&amp;MaestraLP3[[#This Row],[UMV]]</f>
        <v>104546940-D06</v>
      </c>
      <c r="D695" s="45" t="str">
        <f>+MaestraLP3[[#This Row],[CÓDIGO]]&amp;MaestraLP3[[#Headers],[FS00]]</f>
        <v>104546940FS00</v>
      </c>
      <c r="E695" s="38" t="s">
        <v>95</v>
      </c>
      <c r="F695" s="38" t="s">
        <v>114</v>
      </c>
      <c r="G695" s="38" t="s">
        <v>276</v>
      </c>
      <c r="H695" s="38" t="s">
        <v>936</v>
      </c>
      <c r="I695" s="38" t="s">
        <v>940</v>
      </c>
      <c r="J695" s="44" t="s">
        <v>938</v>
      </c>
      <c r="K695" s="45" t="s">
        <v>44</v>
      </c>
      <c r="L695" s="38"/>
      <c r="M695" s="38" t="str">
        <f>VLOOKUP(MaestraLP3[[#This Row],[UMV]],VALIDACIONES!J:L,3,0)</f>
        <v>Display 6 Unidades</v>
      </c>
      <c r="N695" s="38" t="s">
        <v>45</v>
      </c>
      <c r="O695" s="38" t="s">
        <v>46</v>
      </c>
      <c r="P695" s="54">
        <v>3750</v>
      </c>
      <c r="Q695" s="38" t="s">
        <v>47</v>
      </c>
      <c r="R695" s="54">
        <v>5490</v>
      </c>
      <c r="S695" s="56">
        <f>IFERROR((MaestraLP3[[#This Row],[COSTO ]]/MaestraLP3[[#This Row],[COSTO OCT]]-1),0)</f>
        <v>0</v>
      </c>
      <c r="T695" s="55" t="s">
        <v>172</v>
      </c>
      <c r="U695" s="55" t="s">
        <v>172</v>
      </c>
      <c r="V695" s="54">
        <f>+VLOOKUP(MaestraLP3[[#This Row],[-]],'[1]BD MES'!$A:$N,14,0)</f>
        <v>3750</v>
      </c>
      <c r="W695" s="54">
        <v>3750</v>
      </c>
      <c r="X695" s="56">
        <f>+(MaestraLP3[[#This Row],[COSTO ]]-MaestraLP3[[#This Row],[COSTO OCT AL 27-10]])/MaestraLP3[[#This Row],[COSTO OCT AL 27-10]]</f>
        <v>0</v>
      </c>
      <c r="Y695" s="57" t="str">
        <f>++IF(Q695="HASTA AGOTAR STOCK","HASTA AGOTAR STOCK",IF(MaestraLP3[[#This Row],[PRECIO OCT]]=0,"NO PARA LP",IF(MaestraLP3[[#This Row],[PRECIO OCT]]=0,"INCORPORACIÓN",IF(AA695=0,"MANTIENE",IF(AA695&lt;0,"BAJA",IF(AA695&gt;0,"ALZA",""))))))</f>
        <v>MANTIENE</v>
      </c>
      <c r="Z695" s="54">
        <v>5490</v>
      </c>
      <c r="AA695" s="40">
        <f>IF(Z695=0,"INDICAR PRECIO VTA",Z695-MaestraLP3[[#This Row],[PRECIO OCT]])</f>
        <v>0</v>
      </c>
      <c r="AB695" s="56">
        <f t="shared" si="10"/>
        <v>0.31693989071038253</v>
      </c>
      <c r="AC695" s="58">
        <f>IFERROR(MaestraLP3[[#This Row],[PRECIO]]*MaestraLP3[[#This Row],[%MG UMV]],0)</f>
        <v>1740</v>
      </c>
      <c r="AD695" s="59">
        <v>3.36</v>
      </c>
      <c r="AE695" s="54">
        <f>IFERROR(MaestraLP3[[#This Row],[MARGEN UNITARIO]]/MaestraLP3[[#This Row],[Peso Neto UMV (KG)]],0)</f>
        <v>517.85714285714289</v>
      </c>
      <c r="AF695" s="38" t="s">
        <v>49</v>
      </c>
      <c r="AG695" s="38">
        <v>1</v>
      </c>
      <c r="AH695" s="56">
        <v>0.03</v>
      </c>
      <c r="AI695" s="56">
        <v>4.9999999999999996E-2</v>
      </c>
      <c r="AJ695" s="38" t="s">
        <v>50</v>
      </c>
      <c r="AK695" s="38" t="s">
        <v>50</v>
      </c>
    </row>
    <row r="696" spans="1:37" x14ac:dyDescent="0.35">
      <c r="A696" s="38" t="s">
        <v>525</v>
      </c>
      <c r="B696" s="38">
        <v>104547240</v>
      </c>
      <c r="C696" s="38" t="str">
        <f>+MaestraLP3[[#This Row],[CÓDIGO]]&amp;MaestraLP3[[#Headers],[-]]&amp;MaestraLP3[[#This Row],[UMV]]</f>
        <v>104547240-C12</v>
      </c>
      <c r="D696" s="45" t="str">
        <f>+MaestraLP3[[#This Row],[CÓDIGO]]&amp;MaestraLP3[[#Headers],[FS00]]</f>
        <v>104547240FS00</v>
      </c>
      <c r="E696" s="38" t="s">
        <v>95</v>
      </c>
      <c r="F696" s="38" t="s">
        <v>114</v>
      </c>
      <c r="G696" s="38" t="s">
        <v>276</v>
      </c>
      <c r="H696" s="38" t="s">
        <v>277</v>
      </c>
      <c r="I696" s="38" t="s">
        <v>941</v>
      </c>
      <c r="J696" s="44" t="s">
        <v>43</v>
      </c>
      <c r="K696" s="45" t="s">
        <v>44</v>
      </c>
      <c r="L696" s="38"/>
      <c r="M696" s="38" t="str">
        <f>VLOOKUP(MaestraLP3[[#This Row],[UMV]],VALIDACIONES!J:L,3,0)</f>
        <v>Caja 12 Unidades</v>
      </c>
      <c r="N696" s="38" t="s">
        <v>45</v>
      </c>
      <c r="O696" s="38" t="s">
        <v>46</v>
      </c>
      <c r="P696" s="54">
        <v>10260</v>
      </c>
      <c r="Q696" s="38" t="s">
        <v>47</v>
      </c>
      <c r="R696" s="55">
        <v>13500</v>
      </c>
      <c r="S696" s="56">
        <f>IFERROR((MaestraLP3[[#This Row],[COSTO ]]/MaestraLP3[[#This Row],[COSTO OCT]]-1),0)</f>
        <v>0</v>
      </c>
      <c r="T696" s="55" t="s">
        <v>48</v>
      </c>
      <c r="U696" s="55" t="s">
        <v>48</v>
      </c>
      <c r="V696" s="54">
        <f>+VLOOKUP(MaestraLP3[[#This Row],[-]],'[1]BD MES'!$A:$N,14,0)</f>
        <v>10260</v>
      </c>
      <c r="W696" s="54">
        <v>10260</v>
      </c>
      <c r="X696" s="56">
        <f>+(MaestraLP3[[#This Row],[COSTO ]]-MaestraLP3[[#This Row],[COSTO OCT AL 27-10]])/MaestraLP3[[#This Row],[COSTO OCT AL 27-10]]</f>
        <v>0</v>
      </c>
      <c r="Y696" s="57" t="str">
        <f>++IF(Q696="HASTA AGOTAR STOCK","HASTA AGOTAR STOCK",IF(MaestraLP3[[#This Row],[PRECIO OCT]]=0,"NO PARA LP",IF(MaestraLP3[[#This Row],[PRECIO OCT]]=0,"INCORPORACIÓN",IF(AA696=0,"MANTIENE",IF(AA696&lt;0,"BAJA",IF(AA696&gt;0,"ALZA",""))))))</f>
        <v>MANTIENE</v>
      </c>
      <c r="Z696" s="54">
        <v>13500</v>
      </c>
      <c r="AA696" s="40">
        <f>IF(Z696=0,"INDICAR PRECIO VTA",Z696-MaestraLP3[[#This Row],[PRECIO OCT]])</f>
        <v>0</v>
      </c>
      <c r="AB696" s="56">
        <f t="shared" si="10"/>
        <v>0.24</v>
      </c>
      <c r="AC696" s="58">
        <f>IFERROR(MaestraLP3[[#This Row],[PRECIO]]*MaestraLP3[[#This Row],[%MG UMV]],0)</f>
        <v>3240</v>
      </c>
      <c r="AD696" s="59">
        <v>3.48</v>
      </c>
      <c r="AE696" s="54">
        <f>IFERROR(MaestraLP3[[#This Row],[MARGEN UNITARIO]]/MaestraLP3[[#This Row],[Peso Neto UMV (KG)]],0)</f>
        <v>931.0344827586207</v>
      </c>
      <c r="AF696" s="38" t="s">
        <v>49</v>
      </c>
      <c r="AG696" s="38">
        <v>1</v>
      </c>
      <c r="AH696" s="56">
        <v>0.03</v>
      </c>
      <c r="AI696" s="56">
        <v>4.9999999999999996E-2</v>
      </c>
      <c r="AJ696" s="38" t="s">
        <v>50</v>
      </c>
      <c r="AK696" s="38" t="s">
        <v>50</v>
      </c>
    </row>
    <row r="697" spans="1:37" x14ac:dyDescent="0.35">
      <c r="A697" s="38" t="s">
        <v>525</v>
      </c>
      <c r="B697" s="38">
        <v>104547290</v>
      </c>
      <c r="C697" s="38" t="str">
        <f>+MaestraLP3[[#This Row],[CÓDIGO]]&amp;MaestraLP3[[#Headers],[-]]&amp;MaestraLP3[[#This Row],[UMV]]</f>
        <v>104547290-C12</v>
      </c>
      <c r="D697" s="45" t="str">
        <f>+MaestraLP3[[#This Row],[CÓDIGO]]&amp;MaestraLP3[[#Headers],[FS00]]</f>
        <v>104547290FS00</v>
      </c>
      <c r="E697" s="38" t="s">
        <v>95</v>
      </c>
      <c r="F697" s="38" t="s">
        <v>114</v>
      </c>
      <c r="G697" s="38" t="s">
        <v>276</v>
      </c>
      <c r="H697" s="38" t="s">
        <v>277</v>
      </c>
      <c r="I697" s="38" t="s">
        <v>942</v>
      </c>
      <c r="J697" s="44" t="s">
        <v>43</v>
      </c>
      <c r="K697" s="45" t="s">
        <v>44</v>
      </c>
      <c r="L697" s="38"/>
      <c r="M697" s="38" t="str">
        <f>VLOOKUP(MaestraLP3[[#This Row],[UMV]],VALIDACIONES!J:L,3,0)</f>
        <v>Caja 12 Unidades</v>
      </c>
      <c r="N697" s="38" t="s">
        <v>45</v>
      </c>
      <c r="O697" s="38" t="s">
        <v>46</v>
      </c>
      <c r="P697" s="54">
        <v>10164</v>
      </c>
      <c r="Q697" s="38" t="s">
        <v>47</v>
      </c>
      <c r="R697" s="55">
        <v>13500</v>
      </c>
      <c r="S697" s="56">
        <f>IFERROR((MaestraLP3[[#This Row],[COSTO ]]/MaestraLP3[[#This Row],[COSTO OCT]]-1),0)</f>
        <v>0</v>
      </c>
      <c r="T697" s="55" t="s">
        <v>48</v>
      </c>
      <c r="U697" s="55" t="s">
        <v>48</v>
      </c>
      <c r="V697" s="54">
        <f>+VLOOKUP(MaestraLP3[[#This Row],[-]],'[1]BD MES'!$A:$N,14,0)</f>
        <v>10164</v>
      </c>
      <c r="W697" s="54">
        <v>10164</v>
      </c>
      <c r="X697" s="56">
        <f>+(MaestraLP3[[#This Row],[COSTO ]]-MaestraLP3[[#This Row],[COSTO OCT AL 27-10]])/MaestraLP3[[#This Row],[COSTO OCT AL 27-10]]</f>
        <v>0</v>
      </c>
      <c r="Y697" s="57" t="str">
        <f>++IF(Q697="HASTA AGOTAR STOCK","HASTA AGOTAR STOCK",IF(MaestraLP3[[#This Row],[PRECIO OCT]]=0,"NO PARA LP",IF(MaestraLP3[[#This Row],[PRECIO OCT]]=0,"INCORPORACIÓN",IF(AA697=0,"MANTIENE",IF(AA697&lt;0,"BAJA",IF(AA697&gt;0,"ALZA",""))))))</f>
        <v>MANTIENE</v>
      </c>
      <c r="Z697" s="54">
        <v>13500</v>
      </c>
      <c r="AA697" s="40">
        <f>IF(Z697=0,"INDICAR PRECIO VTA",Z697-MaestraLP3[[#This Row],[PRECIO OCT]])</f>
        <v>0</v>
      </c>
      <c r="AB697" s="56">
        <f t="shared" si="10"/>
        <v>0.24711111111111111</v>
      </c>
      <c r="AC697" s="58">
        <f>IFERROR(MaestraLP3[[#This Row],[PRECIO]]*MaestraLP3[[#This Row],[%MG UMV]],0)</f>
        <v>3336</v>
      </c>
      <c r="AD697" s="59">
        <v>3.48</v>
      </c>
      <c r="AE697" s="54">
        <f>IFERROR(MaestraLP3[[#This Row],[MARGEN UNITARIO]]/MaestraLP3[[#This Row],[Peso Neto UMV (KG)]],0)</f>
        <v>958.62068965517244</v>
      </c>
      <c r="AF697" s="38" t="s">
        <v>49</v>
      </c>
      <c r="AG697" s="38">
        <v>1</v>
      </c>
      <c r="AH697" s="56">
        <v>0.03</v>
      </c>
      <c r="AI697" s="56">
        <v>4.9999999999999996E-2</v>
      </c>
      <c r="AJ697" s="38" t="s">
        <v>50</v>
      </c>
      <c r="AK697" s="38" t="s">
        <v>50</v>
      </c>
    </row>
    <row r="698" spans="1:37" x14ac:dyDescent="0.35">
      <c r="A698" s="38" t="s">
        <v>525</v>
      </c>
      <c r="B698" s="38">
        <v>150001049</v>
      </c>
      <c r="C698" s="38" t="str">
        <f>+MaestraLP3[[#This Row],[CÓDIGO]]&amp;MaestraLP3[[#Headers],[-]]&amp;MaestraLP3[[#This Row],[UMV]]</f>
        <v>150001049-C24</v>
      </c>
      <c r="D698" s="45" t="str">
        <f>+MaestraLP3[[#This Row],[CÓDIGO]]&amp;MaestraLP3[[#Headers],[FS00]]</f>
        <v>150001049FS00</v>
      </c>
      <c r="E698" s="38" t="s">
        <v>95</v>
      </c>
      <c r="F698" s="38" t="s">
        <v>114</v>
      </c>
      <c r="G698" s="38" t="s">
        <v>276</v>
      </c>
      <c r="H698" s="38" t="s">
        <v>277</v>
      </c>
      <c r="I698" s="38" t="s">
        <v>943</v>
      </c>
      <c r="J698" s="44" t="s">
        <v>288</v>
      </c>
      <c r="K698" s="45" t="s">
        <v>44</v>
      </c>
      <c r="L698" s="38"/>
      <c r="M698" s="38" t="str">
        <f>VLOOKUP(MaestraLP3[[#This Row],[UMV]],VALIDACIONES!J:L,3,0)</f>
        <v>Caja 24 Unidades</v>
      </c>
      <c r="N698" s="38" t="s">
        <v>45</v>
      </c>
      <c r="O698" s="38" t="s">
        <v>46</v>
      </c>
      <c r="P698" s="54">
        <v>4836.24</v>
      </c>
      <c r="Q698" s="38" t="s">
        <v>47</v>
      </c>
      <c r="R698" s="54">
        <v>7500</v>
      </c>
      <c r="S698" s="56">
        <f>IFERROR((MaestraLP3[[#This Row],[COSTO ]]/MaestraLP3[[#This Row],[COSTO OCT]]-1),0)</f>
        <v>0</v>
      </c>
      <c r="T698" s="55" t="s">
        <v>48</v>
      </c>
      <c r="U698" s="55" t="s">
        <v>48</v>
      </c>
      <c r="V698" s="54">
        <f>+VLOOKUP(MaestraLP3[[#This Row],[-]],'[1]BD MES'!$A:$N,14,0)</f>
        <v>4836.24</v>
      </c>
      <c r="W698" s="54">
        <v>4836.24</v>
      </c>
      <c r="X698" s="56">
        <f>+(MaestraLP3[[#This Row],[COSTO ]]-MaestraLP3[[#This Row],[COSTO OCT AL 27-10]])/MaestraLP3[[#This Row],[COSTO OCT AL 27-10]]</f>
        <v>0</v>
      </c>
      <c r="Y698" s="57" t="str">
        <f>++IF(Q698="HASTA AGOTAR STOCK","HASTA AGOTAR STOCK",IF(MaestraLP3[[#This Row],[PRECIO OCT]]=0,"NO PARA LP",IF(MaestraLP3[[#This Row],[PRECIO OCT]]=0,"INCORPORACIÓN",IF(AA698=0,"MANTIENE",IF(AA698&lt;0,"BAJA",IF(AA698&gt;0,"ALZA",""))))))</f>
        <v>MANTIENE</v>
      </c>
      <c r="Z698" s="54">
        <v>7500</v>
      </c>
      <c r="AA698" s="40">
        <f>IF(Z698=0,"INDICAR PRECIO VTA",Z698-MaestraLP3[[#This Row],[PRECIO OCT]])</f>
        <v>0</v>
      </c>
      <c r="AB698" s="56">
        <f t="shared" si="10"/>
        <v>0.35516800000000004</v>
      </c>
      <c r="AC698" s="58">
        <f>IFERROR(MaestraLP3[[#This Row],[PRECIO]]*MaestraLP3[[#This Row],[%MG UMV]],0)</f>
        <v>2663.76</v>
      </c>
      <c r="AD698" s="59">
        <v>4.7039999999999997</v>
      </c>
      <c r="AE698" s="54">
        <f>IFERROR(MaestraLP3[[#This Row],[MARGEN UNITARIO]]/MaestraLP3[[#This Row],[Peso Neto UMV (KG)]],0)</f>
        <v>566.27551020408168</v>
      </c>
      <c r="AF698" s="38" t="s">
        <v>49</v>
      </c>
      <c r="AG698" s="38">
        <v>1</v>
      </c>
      <c r="AH698" s="56">
        <v>0.03</v>
      </c>
      <c r="AI698" s="56">
        <v>4.9999999999999996E-2</v>
      </c>
      <c r="AJ698" s="38"/>
      <c r="AK698" s="38" t="s">
        <v>50</v>
      </c>
    </row>
    <row r="699" spans="1:37" x14ac:dyDescent="0.35">
      <c r="A699" s="38" t="s">
        <v>525</v>
      </c>
      <c r="B699" s="38">
        <v>104547250</v>
      </c>
      <c r="C699" s="38" t="str">
        <f>+MaestraLP3[[#This Row],[CÓDIGO]]&amp;MaestraLP3[[#Headers],[-]]&amp;MaestraLP3[[#This Row],[UMV]]</f>
        <v>104547250-C12</v>
      </c>
      <c r="D699" s="45" t="str">
        <f>+MaestraLP3[[#This Row],[CÓDIGO]]&amp;MaestraLP3[[#Headers],[FS00]]</f>
        <v>104547250FS00</v>
      </c>
      <c r="E699" s="38" t="s">
        <v>95</v>
      </c>
      <c r="F699" s="38" t="s">
        <v>114</v>
      </c>
      <c r="G699" s="38" t="s">
        <v>276</v>
      </c>
      <c r="H699" s="38" t="s">
        <v>277</v>
      </c>
      <c r="I699" s="38" t="s">
        <v>944</v>
      </c>
      <c r="J699" s="44" t="s">
        <v>43</v>
      </c>
      <c r="K699" s="45" t="s">
        <v>44</v>
      </c>
      <c r="L699" s="38"/>
      <c r="M699" s="38" t="str">
        <f>VLOOKUP(MaestraLP3[[#This Row],[UMV]],VALIDACIONES!J:L,3,0)</f>
        <v>Caja 12 Unidades</v>
      </c>
      <c r="N699" s="38" t="s">
        <v>375</v>
      </c>
      <c r="O699" s="38" t="s">
        <v>46</v>
      </c>
      <c r="P699" s="54">
        <v>11400</v>
      </c>
      <c r="Q699" s="38" t="s">
        <v>47</v>
      </c>
      <c r="R699" s="55">
        <v>15200</v>
      </c>
      <c r="S699" s="56">
        <f>IFERROR((MaestraLP3[[#This Row],[COSTO ]]/MaestraLP3[[#This Row],[COSTO OCT]]-1),0)</f>
        <v>0</v>
      </c>
      <c r="T699" s="55" t="s">
        <v>48</v>
      </c>
      <c r="U699" s="55" t="s">
        <v>48</v>
      </c>
      <c r="V699" s="54">
        <f>+VLOOKUP(MaestraLP3[[#This Row],[-]],'[1]BD MES'!$A:$N,14,0)</f>
        <v>11400</v>
      </c>
      <c r="W699" s="54">
        <v>11400</v>
      </c>
      <c r="X699" s="56">
        <f>+(MaestraLP3[[#This Row],[COSTO ]]-MaestraLP3[[#This Row],[COSTO OCT AL 27-10]])/MaestraLP3[[#This Row],[COSTO OCT AL 27-10]]</f>
        <v>0</v>
      </c>
      <c r="Y699" s="57" t="str">
        <f>++IF(Q699="HASTA AGOTAR STOCK","HASTA AGOTAR STOCK",IF(MaestraLP3[[#This Row],[PRECIO OCT]]=0,"NO PARA LP",IF(MaestraLP3[[#This Row],[PRECIO OCT]]=0,"INCORPORACIÓN",IF(AA699=0,"MANTIENE",IF(AA699&lt;0,"BAJA",IF(AA699&gt;0,"ALZA",""))))))</f>
        <v>MANTIENE</v>
      </c>
      <c r="Z699" s="54">
        <v>15200</v>
      </c>
      <c r="AA699" s="40">
        <f>IF(Z699=0,"INDICAR PRECIO VTA",Z699-MaestraLP3[[#This Row],[PRECIO OCT]])</f>
        <v>0</v>
      </c>
      <c r="AB699" s="56">
        <f t="shared" si="10"/>
        <v>0.25</v>
      </c>
      <c r="AC699" s="58">
        <f>IFERROR(MaestraLP3[[#This Row],[PRECIO]]*MaestraLP3[[#This Row],[%MG UMV]],0)</f>
        <v>3800</v>
      </c>
      <c r="AD699" s="59">
        <v>3.6</v>
      </c>
      <c r="AE699" s="54">
        <f>IFERROR(MaestraLP3[[#This Row],[MARGEN UNITARIO]]/MaestraLP3[[#This Row],[Peso Neto UMV (KG)]],0)</f>
        <v>1055.5555555555554</v>
      </c>
      <c r="AF699" s="38" t="s">
        <v>49</v>
      </c>
      <c r="AG699" s="38">
        <v>1</v>
      </c>
      <c r="AH699" s="56">
        <v>0.03</v>
      </c>
      <c r="AI699" s="56">
        <v>4.9999999999999996E-2</v>
      </c>
      <c r="AJ699" s="38" t="s">
        <v>50</v>
      </c>
      <c r="AK699" s="38" t="s">
        <v>50</v>
      </c>
    </row>
    <row r="700" spans="1:37" x14ac:dyDescent="0.35">
      <c r="A700" s="38" t="s">
        <v>525</v>
      </c>
      <c r="B700" s="38">
        <v>104547270</v>
      </c>
      <c r="C700" s="38" t="str">
        <f>+MaestraLP3[[#This Row],[CÓDIGO]]&amp;MaestraLP3[[#Headers],[-]]&amp;MaestraLP3[[#This Row],[UMV]]</f>
        <v>104547270-C12</v>
      </c>
      <c r="D700" s="45" t="str">
        <f>+MaestraLP3[[#This Row],[CÓDIGO]]&amp;MaestraLP3[[#Headers],[FS00]]</f>
        <v>104547270FS00</v>
      </c>
      <c r="E700" s="38" t="s">
        <v>95</v>
      </c>
      <c r="F700" s="38" t="s">
        <v>114</v>
      </c>
      <c r="G700" s="38" t="s">
        <v>276</v>
      </c>
      <c r="H700" s="38" t="s">
        <v>277</v>
      </c>
      <c r="I700" s="38" t="s">
        <v>945</v>
      </c>
      <c r="J700" s="44" t="s">
        <v>43</v>
      </c>
      <c r="K700" s="45" t="s">
        <v>44</v>
      </c>
      <c r="L700" s="38"/>
      <c r="M700" s="38" t="str">
        <f>VLOOKUP(MaestraLP3[[#This Row],[UMV]],VALIDACIONES!J:L,3,0)</f>
        <v>Caja 12 Unidades</v>
      </c>
      <c r="N700" s="38" t="s">
        <v>375</v>
      </c>
      <c r="O700" s="38" t="s">
        <v>46</v>
      </c>
      <c r="P700" s="54">
        <v>11400</v>
      </c>
      <c r="Q700" s="38" t="s">
        <v>47</v>
      </c>
      <c r="R700" s="55">
        <v>15200</v>
      </c>
      <c r="S700" s="56">
        <f>IFERROR((MaestraLP3[[#This Row],[COSTO ]]/MaestraLP3[[#This Row],[COSTO OCT]]-1),0)</f>
        <v>0</v>
      </c>
      <c r="T700" s="55" t="s">
        <v>48</v>
      </c>
      <c r="U700" s="55" t="s">
        <v>48</v>
      </c>
      <c r="V700" s="54">
        <f>+VLOOKUP(MaestraLP3[[#This Row],[-]],'[1]BD MES'!$A:$N,14,0)</f>
        <v>11400</v>
      </c>
      <c r="W700" s="54">
        <v>11400</v>
      </c>
      <c r="X700" s="56">
        <f>+(MaestraLP3[[#This Row],[COSTO ]]-MaestraLP3[[#This Row],[COSTO OCT AL 27-10]])/MaestraLP3[[#This Row],[COSTO OCT AL 27-10]]</f>
        <v>0</v>
      </c>
      <c r="Y700" s="57" t="str">
        <f>++IF(Q700="HASTA AGOTAR STOCK","HASTA AGOTAR STOCK",IF(MaestraLP3[[#This Row],[PRECIO OCT]]=0,"NO PARA LP",IF(MaestraLP3[[#This Row],[PRECIO OCT]]=0,"INCORPORACIÓN",IF(AA700=0,"MANTIENE",IF(AA700&lt;0,"BAJA",IF(AA700&gt;0,"ALZA",""))))))</f>
        <v>MANTIENE</v>
      </c>
      <c r="Z700" s="54">
        <v>15200</v>
      </c>
      <c r="AA700" s="40">
        <f>IF(Z700=0,"INDICAR PRECIO VTA",Z700-MaestraLP3[[#This Row],[PRECIO OCT]])</f>
        <v>0</v>
      </c>
      <c r="AB700" s="56">
        <f t="shared" si="10"/>
        <v>0.25</v>
      </c>
      <c r="AC700" s="58">
        <f>IFERROR(MaestraLP3[[#This Row],[PRECIO]]*MaestraLP3[[#This Row],[%MG UMV]],0)</f>
        <v>3800</v>
      </c>
      <c r="AD700" s="59">
        <v>3.6</v>
      </c>
      <c r="AE700" s="54">
        <f>IFERROR(MaestraLP3[[#This Row],[MARGEN UNITARIO]]/MaestraLP3[[#This Row],[Peso Neto UMV (KG)]],0)</f>
        <v>1055.5555555555554</v>
      </c>
      <c r="AF700" s="38" t="s">
        <v>49</v>
      </c>
      <c r="AG700" s="38">
        <v>1</v>
      </c>
      <c r="AH700" s="56">
        <v>0.03</v>
      </c>
      <c r="AI700" s="56">
        <v>4.9999999999999996E-2</v>
      </c>
      <c r="AJ700" s="38" t="s">
        <v>50</v>
      </c>
      <c r="AK700" s="38" t="s">
        <v>50</v>
      </c>
    </row>
    <row r="701" spans="1:37" x14ac:dyDescent="0.35">
      <c r="A701" s="38" t="s">
        <v>525</v>
      </c>
      <c r="B701" s="38">
        <v>104547260</v>
      </c>
      <c r="C701" s="38" t="str">
        <f>+MaestraLP3[[#This Row],[CÓDIGO]]&amp;MaestraLP3[[#Headers],[-]]&amp;MaestraLP3[[#This Row],[UMV]]</f>
        <v>104547260-C12</v>
      </c>
      <c r="D701" s="45" t="str">
        <f>+MaestraLP3[[#This Row],[CÓDIGO]]&amp;MaestraLP3[[#Headers],[FS00]]</f>
        <v>104547260FS00</v>
      </c>
      <c r="E701" s="38" t="s">
        <v>95</v>
      </c>
      <c r="F701" s="38" t="s">
        <v>114</v>
      </c>
      <c r="G701" s="38" t="s">
        <v>276</v>
      </c>
      <c r="H701" s="38" t="s">
        <v>277</v>
      </c>
      <c r="I701" s="38" t="s">
        <v>946</v>
      </c>
      <c r="J701" s="44" t="s">
        <v>43</v>
      </c>
      <c r="K701" s="45" t="s">
        <v>44</v>
      </c>
      <c r="L701" s="38"/>
      <c r="M701" s="38" t="str">
        <f>VLOOKUP(MaestraLP3[[#This Row],[UMV]],VALIDACIONES!J:L,3,0)</f>
        <v>Caja 12 Unidades</v>
      </c>
      <c r="N701" s="38" t="s">
        <v>375</v>
      </c>
      <c r="O701" s="38" t="s">
        <v>46</v>
      </c>
      <c r="P701" s="54">
        <v>11400</v>
      </c>
      <c r="Q701" s="38" t="s">
        <v>47</v>
      </c>
      <c r="R701" s="55">
        <v>15200</v>
      </c>
      <c r="S701" s="56">
        <f>IFERROR((MaestraLP3[[#This Row],[COSTO ]]/MaestraLP3[[#This Row],[COSTO OCT]]-1),0)</f>
        <v>0</v>
      </c>
      <c r="T701" s="55" t="s">
        <v>48</v>
      </c>
      <c r="U701" s="55" t="s">
        <v>48</v>
      </c>
      <c r="V701" s="54">
        <f>+VLOOKUP(MaestraLP3[[#This Row],[-]],'[1]BD MES'!$A:$N,14,0)</f>
        <v>11400</v>
      </c>
      <c r="W701" s="54">
        <v>11400</v>
      </c>
      <c r="X701" s="56">
        <f>+(MaestraLP3[[#This Row],[COSTO ]]-MaestraLP3[[#This Row],[COSTO OCT AL 27-10]])/MaestraLP3[[#This Row],[COSTO OCT AL 27-10]]</f>
        <v>0</v>
      </c>
      <c r="Y701" s="57" t="str">
        <f>++IF(Q701="HASTA AGOTAR STOCK","HASTA AGOTAR STOCK",IF(MaestraLP3[[#This Row],[PRECIO OCT]]=0,"NO PARA LP",IF(MaestraLP3[[#This Row],[PRECIO OCT]]=0,"INCORPORACIÓN",IF(AA701=0,"MANTIENE",IF(AA701&lt;0,"BAJA",IF(AA701&gt;0,"ALZA",""))))))</f>
        <v>MANTIENE</v>
      </c>
      <c r="Z701" s="54">
        <v>15200</v>
      </c>
      <c r="AA701" s="40">
        <f>IF(Z701=0,"INDICAR PRECIO VTA",Z701-MaestraLP3[[#This Row],[PRECIO OCT]])</f>
        <v>0</v>
      </c>
      <c r="AB701" s="56">
        <f t="shared" si="10"/>
        <v>0.25</v>
      </c>
      <c r="AC701" s="58">
        <f>IFERROR(MaestraLP3[[#This Row],[PRECIO]]*MaestraLP3[[#This Row],[%MG UMV]],0)</f>
        <v>3800</v>
      </c>
      <c r="AD701" s="59">
        <v>3.6</v>
      </c>
      <c r="AE701" s="54">
        <f>IFERROR(MaestraLP3[[#This Row],[MARGEN UNITARIO]]/MaestraLP3[[#This Row],[Peso Neto UMV (KG)]],0)</f>
        <v>1055.5555555555554</v>
      </c>
      <c r="AF701" s="38" t="s">
        <v>49</v>
      </c>
      <c r="AG701" s="38">
        <v>1</v>
      </c>
      <c r="AH701" s="56">
        <v>0.03</v>
      </c>
      <c r="AI701" s="56">
        <v>4.9999999999999996E-2</v>
      </c>
      <c r="AJ701" s="38" t="s">
        <v>50</v>
      </c>
      <c r="AK701" s="38" t="s">
        <v>50</v>
      </c>
    </row>
    <row r="702" spans="1:37" x14ac:dyDescent="0.35">
      <c r="A702" s="38" t="s">
        <v>525</v>
      </c>
      <c r="B702" s="38">
        <v>150000092</v>
      </c>
      <c r="C702" s="38" t="str">
        <f>+MaestraLP3[[#This Row],[CÓDIGO]]&amp;MaestraLP3[[#Headers],[-]]&amp;MaestraLP3[[#This Row],[UMV]]</f>
        <v>150000092-C24</v>
      </c>
      <c r="D702" s="45" t="str">
        <f>+MaestraLP3[[#This Row],[CÓDIGO]]&amp;MaestraLP3[[#Headers],[FS00]]</f>
        <v>150000092FS00</v>
      </c>
      <c r="E702" s="38" t="s">
        <v>95</v>
      </c>
      <c r="F702" s="38" t="s">
        <v>114</v>
      </c>
      <c r="G702" s="38" t="s">
        <v>276</v>
      </c>
      <c r="H702" s="38" t="s">
        <v>277</v>
      </c>
      <c r="I702" s="38" t="s">
        <v>947</v>
      </c>
      <c r="J702" s="44" t="s">
        <v>288</v>
      </c>
      <c r="K702" s="45" t="s">
        <v>44</v>
      </c>
      <c r="L702" s="38"/>
      <c r="M702" s="38" t="str">
        <f>VLOOKUP(MaestraLP3[[#This Row],[UMV]],VALIDACIONES!J:L,3,0)</f>
        <v>Caja 24 Unidades</v>
      </c>
      <c r="N702" s="38" t="s">
        <v>45</v>
      </c>
      <c r="O702" s="38" t="s">
        <v>46</v>
      </c>
      <c r="P702" s="54">
        <v>4826.6400000000003</v>
      </c>
      <c r="Q702" s="38" t="s">
        <v>47</v>
      </c>
      <c r="R702" s="54">
        <v>7500</v>
      </c>
      <c r="S702" s="56">
        <f>IFERROR((MaestraLP3[[#This Row],[COSTO ]]/MaestraLP3[[#This Row],[COSTO OCT]]-1),0)</f>
        <v>0</v>
      </c>
      <c r="T702" s="55" t="s">
        <v>48</v>
      </c>
      <c r="U702" s="55" t="s">
        <v>48</v>
      </c>
      <c r="V702" s="54">
        <f>+VLOOKUP(MaestraLP3[[#This Row],[-]],'[1]BD MES'!$A:$N,14,0)</f>
        <v>4831.4400000000005</v>
      </c>
      <c r="W702" s="54">
        <v>4826.6400000000003</v>
      </c>
      <c r="X702" s="56">
        <f>+(MaestraLP3[[#This Row],[COSTO ]]-MaestraLP3[[#This Row],[COSTO OCT AL 27-10]])/MaestraLP3[[#This Row],[COSTO OCT AL 27-10]]</f>
        <v>-9.9349262331730934E-4</v>
      </c>
      <c r="Y702" s="57" t="str">
        <f>++IF(Q702="HASTA AGOTAR STOCK","HASTA AGOTAR STOCK",IF(MaestraLP3[[#This Row],[PRECIO OCT]]=0,"NO PARA LP",IF(MaestraLP3[[#This Row],[PRECIO OCT]]=0,"INCORPORACIÓN",IF(AA702=0,"MANTIENE",IF(AA702&lt;0,"BAJA",IF(AA702&gt;0,"ALZA",""))))))</f>
        <v>MANTIENE</v>
      </c>
      <c r="Z702" s="54">
        <v>7500</v>
      </c>
      <c r="AA702" s="40">
        <f>IF(Z702=0,"INDICAR PRECIO VTA",Z702-MaestraLP3[[#This Row],[PRECIO OCT]])</f>
        <v>0</v>
      </c>
      <c r="AB702" s="56">
        <f t="shared" si="10"/>
        <v>0.35644799999999993</v>
      </c>
      <c r="AC702" s="58">
        <f>IFERROR(MaestraLP3[[#This Row],[PRECIO]]*MaestraLP3[[#This Row],[%MG UMV]],0)</f>
        <v>2673.3599999999997</v>
      </c>
      <c r="AD702" s="59">
        <v>4.7039999999999997</v>
      </c>
      <c r="AE702" s="54">
        <f>IFERROR(MaestraLP3[[#This Row],[MARGEN UNITARIO]]/MaestraLP3[[#This Row],[Peso Neto UMV (KG)]],0)</f>
        <v>568.31632653061217</v>
      </c>
      <c r="AF702" s="38" t="s">
        <v>49</v>
      </c>
      <c r="AG702" s="38">
        <v>1</v>
      </c>
      <c r="AH702" s="56">
        <v>0.03</v>
      </c>
      <c r="AI702" s="56">
        <v>4.9999999999999996E-2</v>
      </c>
      <c r="AJ702" s="38"/>
      <c r="AK702" s="38" t="s">
        <v>50</v>
      </c>
    </row>
    <row r="703" spans="1:37" x14ac:dyDescent="0.35">
      <c r="A703" s="38" t="s">
        <v>525</v>
      </c>
      <c r="B703" s="38">
        <v>104547280</v>
      </c>
      <c r="C703" s="38" t="str">
        <f>+MaestraLP3[[#This Row],[CÓDIGO]]&amp;MaestraLP3[[#Headers],[-]]&amp;MaestraLP3[[#This Row],[UMV]]</f>
        <v>104547280-C12</v>
      </c>
      <c r="D703" s="45" t="str">
        <f>+MaestraLP3[[#This Row],[CÓDIGO]]&amp;MaestraLP3[[#Headers],[FS00]]</f>
        <v>104547280FS00</v>
      </c>
      <c r="E703" s="38" t="s">
        <v>95</v>
      </c>
      <c r="F703" s="38" t="s">
        <v>114</v>
      </c>
      <c r="G703" s="38" t="s">
        <v>276</v>
      </c>
      <c r="H703" s="38" t="s">
        <v>277</v>
      </c>
      <c r="I703" s="38" t="s">
        <v>948</v>
      </c>
      <c r="J703" s="44" t="s">
        <v>43</v>
      </c>
      <c r="K703" s="45" t="s">
        <v>44</v>
      </c>
      <c r="L703" s="38"/>
      <c r="M703" s="38" t="str">
        <f>VLOOKUP(MaestraLP3[[#This Row],[UMV]],VALIDACIONES!J:L,3,0)</f>
        <v>Caja 12 Unidades</v>
      </c>
      <c r="N703" s="38" t="s">
        <v>375</v>
      </c>
      <c r="O703" s="38" t="s">
        <v>46</v>
      </c>
      <c r="P703" s="54">
        <v>11400</v>
      </c>
      <c r="Q703" s="38" t="s">
        <v>47</v>
      </c>
      <c r="R703" s="55">
        <v>15200</v>
      </c>
      <c r="S703" s="56">
        <f>IFERROR((MaestraLP3[[#This Row],[COSTO ]]/MaestraLP3[[#This Row],[COSTO OCT]]-1),0)</f>
        <v>0</v>
      </c>
      <c r="T703" s="55" t="s">
        <v>48</v>
      </c>
      <c r="U703" s="55" t="s">
        <v>48</v>
      </c>
      <c r="V703" s="54">
        <f>+VLOOKUP(MaestraLP3[[#This Row],[-]],'[1]BD MES'!$A:$N,14,0)</f>
        <v>11436</v>
      </c>
      <c r="W703" s="54">
        <v>11400</v>
      </c>
      <c r="X703" s="56">
        <f>+(MaestraLP3[[#This Row],[COSTO ]]-MaestraLP3[[#This Row],[COSTO OCT AL 27-10]])/MaestraLP3[[#This Row],[COSTO OCT AL 27-10]]</f>
        <v>-3.1479538300104933E-3</v>
      </c>
      <c r="Y703" s="57" t="str">
        <f>++IF(Q703="HASTA AGOTAR STOCK","HASTA AGOTAR STOCK",IF(MaestraLP3[[#This Row],[PRECIO OCT]]=0,"NO PARA LP",IF(MaestraLP3[[#This Row],[PRECIO OCT]]=0,"INCORPORACIÓN",IF(AA703=0,"MANTIENE",IF(AA703&lt;0,"BAJA",IF(AA703&gt;0,"ALZA",""))))))</f>
        <v>MANTIENE</v>
      </c>
      <c r="Z703" s="54">
        <v>15200</v>
      </c>
      <c r="AA703" s="40">
        <f>IF(Z703=0,"INDICAR PRECIO VTA",Z703-MaestraLP3[[#This Row],[PRECIO OCT]])</f>
        <v>0</v>
      </c>
      <c r="AB703" s="56">
        <f t="shared" si="10"/>
        <v>0.25</v>
      </c>
      <c r="AC703" s="58">
        <f>IFERROR(MaestraLP3[[#This Row],[PRECIO]]*MaestraLP3[[#This Row],[%MG UMV]],0)</f>
        <v>3800</v>
      </c>
      <c r="AD703" s="59">
        <v>3.6</v>
      </c>
      <c r="AE703" s="54">
        <f>IFERROR(MaestraLP3[[#This Row],[MARGEN UNITARIO]]/MaestraLP3[[#This Row],[Peso Neto UMV (KG)]],0)</f>
        <v>1055.5555555555554</v>
      </c>
      <c r="AF703" s="38" t="s">
        <v>49</v>
      </c>
      <c r="AG703" s="38">
        <v>1</v>
      </c>
      <c r="AH703" s="56">
        <v>0.03</v>
      </c>
      <c r="AI703" s="56">
        <v>4.9999999999999996E-2</v>
      </c>
      <c r="AJ703" s="38" t="s">
        <v>50</v>
      </c>
      <c r="AK703" s="38" t="s">
        <v>50</v>
      </c>
    </row>
    <row r="704" spans="1:37" x14ac:dyDescent="0.35">
      <c r="A704" s="38" t="s">
        <v>525</v>
      </c>
      <c r="B704" s="38">
        <v>150000093</v>
      </c>
      <c r="C704" s="38" t="str">
        <f>+MaestraLP3[[#This Row],[CÓDIGO]]&amp;MaestraLP3[[#Headers],[-]]&amp;MaestraLP3[[#This Row],[UMV]]</f>
        <v>150000093-C24</v>
      </c>
      <c r="D704" s="45" t="str">
        <f>+MaestraLP3[[#This Row],[CÓDIGO]]&amp;MaestraLP3[[#Headers],[FS00]]</f>
        <v>150000093FS00</v>
      </c>
      <c r="E704" s="38" t="s">
        <v>95</v>
      </c>
      <c r="F704" s="38" t="s">
        <v>114</v>
      </c>
      <c r="G704" s="38" t="s">
        <v>276</v>
      </c>
      <c r="H704" s="38" t="s">
        <v>277</v>
      </c>
      <c r="I704" s="38" t="s">
        <v>949</v>
      </c>
      <c r="J704" s="44" t="s">
        <v>288</v>
      </c>
      <c r="K704" s="45" t="s">
        <v>44</v>
      </c>
      <c r="L704" s="38"/>
      <c r="M704" s="38" t="str">
        <f>VLOOKUP(MaestraLP3[[#This Row],[UMV]],VALIDACIONES!J:L,3,0)</f>
        <v>Caja 24 Unidades</v>
      </c>
      <c r="N704" s="38" t="s">
        <v>45</v>
      </c>
      <c r="O704" s="38" t="s">
        <v>46</v>
      </c>
      <c r="P704" s="54">
        <v>4836.24</v>
      </c>
      <c r="Q704" s="38" t="s">
        <v>47</v>
      </c>
      <c r="R704" s="54">
        <v>7500</v>
      </c>
      <c r="S704" s="56">
        <f>IFERROR((MaestraLP3[[#This Row],[COSTO ]]/MaestraLP3[[#This Row],[COSTO OCT]]-1),0)</f>
        <v>0</v>
      </c>
      <c r="T704" s="55" t="s">
        <v>48</v>
      </c>
      <c r="U704" s="55" t="s">
        <v>48</v>
      </c>
      <c r="V704" s="54">
        <f>+VLOOKUP(MaestraLP3[[#This Row],[-]],'[1]BD MES'!$A:$N,14,0)</f>
        <v>4836.24</v>
      </c>
      <c r="W704" s="54">
        <v>4836.24</v>
      </c>
      <c r="X704" s="56">
        <f>+(MaestraLP3[[#This Row],[COSTO ]]-MaestraLP3[[#This Row],[COSTO OCT AL 27-10]])/MaestraLP3[[#This Row],[COSTO OCT AL 27-10]]</f>
        <v>0</v>
      </c>
      <c r="Y704" s="57" t="str">
        <f>++IF(Q704="HASTA AGOTAR STOCK","HASTA AGOTAR STOCK",IF(MaestraLP3[[#This Row],[PRECIO OCT]]=0,"NO PARA LP",IF(MaestraLP3[[#This Row],[PRECIO OCT]]=0,"INCORPORACIÓN",IF(AA704=0,"MANTIENE",IF(AA704&lt;0,"BAJA",IF(AA704&gt;0,"ALZA",""))))))</f>
        <v>MANTIENE</v>
      </c>
      <c r="Z704" s="54">
        <v>7500</v>
      </c>
      <c r="AA704" s="40">
        <f>IF(Z704=0,"INDICAR PRECIO VTA",Z704-MaestraLP3[[#This Row],[PRECIO OCT]])</f>
        <v>0</v>
      </c>
      <c r="AB704" s="56">
        <f t="shared" si="10"/>
        <v>0.35516800000000004</v>
      </c>
      <c r="AC704" s="58">
        <f>IFERROR(MaestraLP3[[#This Row],[PRECIO]]*MaestraLP3[[#This Row],[%MG UMV]],0)</f>
        <v>2663.76</v>
      </c>
      <c r="AD704" s="59">
        <v>4.7039999999999997</v>
      </c>
      <c r="AE704" s="54">
        <f>IFERROR(MaestraLP3[[#This Row],[MARGEN UNITARIO]]/MaestraLP3[[#This Row],[Peso Neto UMV (KG)]],0)</f>
        <v>566.27551020408168</v>
      </c>
      <c r="AF704" s="38" t="s">
        <v>49</v>
      </c>
      <c r="AG704" s="38">
        <v>1</v>
      </c>
      <c r="AH704" s="56">
        <v>0.03</v>
      </c>
      <c r="AI704" s="56">
        <v>4.9999999999999996E-2</v>
      </c>
      <c r="AJ704" s="38"/>
      <c r="AK704" s="38" t="s">
        <v>50</v>
      </c>
    </row>
    <row r="705" spans="1:37" x14ac:dyDescent="0.35">
      <c r="A705" s="38" t="s">
        <v>525</v>
      </c>
      <c r="B705" s="38">
        <v>104524190</v>
      </c>
      <c r="C705" s="38" t="str">
        <f>+MaestraLP3[[#This Row],[CÓDIGO]]&amp;MaestraLP3[[#Headers],[-]]&amp;MaestraLP3[[#This Row],[UMV]]</f>
        <v>104524190-C12</v>
      </c>
      <c r="D705" s="45" t="str">
        <f>+MaestraLP3[[#This Row],[CÓDIGO]]&amp;MaestraLP3[[#Headers],[FS00]]</f>
        <v>104524190FS00</v>
      </c>
      <c r="E705" s="38" t="s">
        <v>95</v>
      </c>
      <c r="F705" s="38" t="s">
        <v>114</v>
      </c>
      <c r="G705" s="38" t="s">
        <v>276</v>
      </c>
      <c r="H705" s="38" t="s">
        <v>277</v>
      </c>
      <c r="I705" s="38" t="s">
        <v>950</v>
      </c>
      <c r="J705" s="44" t="s">
        <v>43</v>
      </c>
      <c r="K705" s="45" t="s">
        <v>44</v>
      </c>
      <c r="L705" s="38"/>
      <c r="M705" s="38" t="str">
        <f>VLOOKUP(MaestraLP3[[#This Row],[UMV]],VALIDACIONES!J:L,3,0)</f>
        <v>Caja 12 Unidades</v>
      </c>
      <c r="N705" s="38" t="s">
        <v>45</v>
      </c>
      <c r="O705" s="38" t="s">
        <v>46</v>
      </c>
      <c r="P705" s="54">
        <v>9963</v>
      </c>
      <c r="Q705" s="38" t="s">
        <v>47</v>
      </c>
      <c r="R705" s="54">
        <v>13200</v>
      </c>
      <c r="S705" s="56">
        <f>IFERROR((MaestraLP3[[#This Row],[COSTO ]]/MaestraLP3[[#This Row],[COSTO OCT]]-1),0)</f>
        <v>0</v>
      </c>
      <c r="T705" s="55" t="s">
        <v>48</v>
      </c>
      <c r="U705" s="55" t="s">
        <v>48</v>
      </c>
      <c r="V705" s="54">
        <f>+VLOOKUP(MaestraLP3[[#This Row],[-]],'[1]BD MES'!$A:$N,14,0)</f>
        <v>9490.32</v>
      </c>
      <c r="W705" s="54">
        <v>9963</v>
      </c>
      <c r="X705" s="56">
        <f>+(MaestraLP3[[#This Row],[COSTO ]]-MaestraLP3[[#This Row],[COSTO OCT AL 27-10]])/MaestraLP3[[#This Row],[COSTO OCT AL 27-10]]</f>
        <v>4.9806539716258286E-2</v>
      </c>
      <c r="Y705" s="57" t="str">
        <f>++IF(Q705="HASTA AGOTAR STOCK","HASTA AGOTAR STOCK",IF(MaestraLP3[[#This Row],[PRECIO OCT]]=0,"NO PARA LP",IF(MaestraLP3[[#This Row],[PRECIO OCT]]=0,"INCORPORACIÓN",IF(AA705=0,"MANTIENE",IF(AA705&lt;0,"BAJA",IF(AA705&gt;0,"ALZA",""))))))</f>
        <v>MANTIENE</v>
      </c>
      <c r="Z705" s="54">
        <v>13200</v>
      </c>
      <c r="AA705" s="40">
        <f>IF(Z705=0,"INDICAR PRECIO VTA",Z705-MaestraLP3[[#This Row],[PRECIO OCT]])</f>
        <v>0</v>
      </c>
      <c r="AB705" s="56">
        <f t="shared" si="10"/>
        <v>0.24522727272727274</v>
      </c>
      <c r="AC705" s="58">
        <f>IFERROR(MaestraLP3[[#This Row],[PRECIO]]*MaestraLP3[[#This Row],[%MG UMV]],0)</f>
        <v>3237</v>
      </c>
      <c r="AD705" s="59">
        <v>3.6</v>
      </c>
      <c r="AE705" s="54">
        <f>IFERROR(MaestraLP3[[#This Row],[MARGEN UNITARIO]]/MaestraLP3[[#This Row],[Peso Neto UMV (KG)]],0)</f>
        <v>899.16666666666663</v>
      </c>
      <c r="AF705" s="38" t="s">
        <v>49</v>
      </c>
      <c r="AG705" s="38">
        <v>1</v>
      </c>
      <c r="AH705" s="56">
        <v>4.9999999999999996E-2</v>
      </c>
      <c r="AI705" s="56">
        <v>6.9999999999999993E-2</v>
      </c>
      <c r="AJ705" s="38"/>
      <c r="AK705" s="38" t="s">
        <v>50</v>
      </c>
    </row>
    <row r="706" spans="1:37" x14ac:dyDescent="0.35">
      <c r="A706" s="38" t="s">
        <v>525</v>
      </c>
      <c r="B706" s="38">
        <v>104531650</v>
      </c>
      <c r="C706" s="38" t="str">
        <f>+MaestraLP3[[#This Row],[CÓDIGO]]&amp;MaestraLP3[[#Headers],[-]]&amp;MaestraLP3[[#This Row],[UMV]]</f>
        <v>104531650-C12</v>
      </c>
      <c r="D706" s="45" t="str">
        <f>+MaestraLP3[[#This Row],[CÓDIGO]]&amp;MaestraLP3[[#Headers],[FS00]]</f>
        <v>104531650FS00</v>
      </c>
      <c r="E706" s="38" t="s">
        <v>95</v>
      </c>
      <c r="F706" s="38" t="s">
        <v>114</v>
      </c>
      <c r="G706" s="38" t="s">
        <v>276</v>
      </c>
      <c r="H706" s="38" t="s">
        <v>277</v>
      </c>
      <c r="I706" s="38" t="s">
        <v>951</v>
      </c>
      <c r="J706" s="44" t="s">
        <v>43</v>
      </c>
      <c r="K706" s="45" t="s">
        <v>44</v>
      </c>
      <c r="L706" s="38"/>
      <c r="M706" s="38" t="str">
        <f>VLOOKUP(MaestraLP3[[#This Row],[UMV]],VALIDACIONES!J:L,3,0)</f>
        <v>Caja 12 Unidades</v>
      </c>
      <c r="N706" s="38" t="s">
        <v>45</v>
      </c>
      <c r="O706" s="38" t="s">
        <v>46</v>
      </c>
      <c r="P706" s="54">
        <v>9936</v>
      </c>
      <c r="Q706" s="38" t="s">
        <v>47</v>
      </c>
      <c r="R706" s="54">
        <v>13200</v>
      </c>
      <c r="S706" s="56">
        <f>IFERROR((MaestraLP3[[#This Row],[COSTO ]]/MaestraLP3[[#This Row],[COSTO OCT]]-1),0)</f>
        <v>0</v>
      </c>
      <c r="T706" s="55" t="s">
        <v>48</v>
      </c>
      <c r="U706" s="55" t="s">
        <v>48</v>
      </c>
      <c r="V706" s="54">
        <f>+VLOOKUP(MaestraLP3[[#This Row],[-]],'[1]BD MES'!$A:$N,14,0)</f>
        <v>9588</v>
      </c>
      <c r="W706" s="54">
        <v>9936</v>
      </c>
      <c r="X706" s="56">
        <f>+(MaestraLP3[[#This Row],[COSTO ]]-MaestraLP3[[#This Row],[COSTO OCT AL 27-10]])/MaestraLP3[[#This Row],[COSTO OCT AL 27-10]]</f>
        <v>3.629536921151439E-2</v>
      </c>
      <c r="Y706" s="57" t="str">
        <f>++IF(Q706="HASTA AGOTAR STOCK","HASTA AGOTAR STOCK",IF(MaestraLP3[[#This Row],[PRECIO OCT]]=0,"NO PARA LP",IF(MaestraLP3[[#This Row],[PRECIO OCT]]=0,"INCORPORACIÓN",IF(AA706=0,"MANTIENE",IF(AA706&lt;0,"BAJA",IF(AA706&gt;0,"ALZA",""))))))</f>
        <v>MANTIENE</v>
      </c>
      <c r="Z706" s="54">
        <v>13200</v>
      </c>
      <c r="AA706" s="40">
        <f>IF(Z706=0,"INDICAR PRECIO VTA",Z706-MaestraLP3[[#This Row],[PRECIO OCT]])</f>
        <v>0</v>
      </c>
      <c r="AB706" s="56">
        <f t="shared" si="10"/>
        <v>0.24727272727272728</v>
      </c>
      <c r="AC706" s="58">
        <f>IFERROR(MaestraLP3[[#This Row],[PRECIO]]*MaestraLP3[[#This Row],[%MG UMV]],0)</f>
        <v>3264</v>
      </c>
      <c r="AD706" s="59">
        <v>3.6</v>
      </c>
      <c r="AE706" s="54">
        <f>IFERROR(MaestraLP3[[#This Row],[MARGEN UNITARIO]]/MaestraLP3[[#This Row],[Peso Neto UMV (KG)]],0)</f>
        <v>906.66666666666663</v>
      </c>
      <c r="AF706" s="38" t="s">
        <v>49</v>
      </c>
      <c r="AG706" s="38">
        <v>1</v>
      </c>
      <c r="AH706" s="56">
        <v>4.9999999999999996E-2</v>
      </c>
      <c r="AI706" s="56">
        <v>6.9999999999999993E-2</v>
      </c>
      <c r="AJ706" s="38"/>
      <c r="AK706" s="38" t="s">
        <v>50</v>
      </c>
    </row>
    <row r="707" spans="1:37" x14ac:dyDescent="0.35">
      <c r="A707" s="38" t="s">
        <v>525</v>
      </c>
      <c r="B707" s="38">
        <v>104524180</v>
      </c>
      <c r="C707" s="38" t="str">
        <f>+MaestraLP3[[#This Row],[CÓDIGO]]&amp;MaestraLP3[[#Headers],[-]]&amp;MaestraLP3[[#This Row],[UMV]]</f>
        <v>104524180-C12</v>
      </c>
      <c r="D707" s="45" t="str">
        <f>+MaestraLP3[[#This Row],[CÓDIGO]]&amp;MaestraLP3[[#Headers],[FS00]]</f>
        <v>104524180FS00</v>
      </c>
      <c r="E707" s="38" t="s">
        <v>95</v>
      </c>
      <c r="F707" s="38" t="s">
        <v>114</v>
      </c>
      <c r="G707" s="38" t="s">
        <v>276</v>
      </c>
      <c r="H707" s="38" t="s">
        <v>277</v>
      </c>
      <c r="I707" s="38" t="s">
        <v>952</v>
      </c>
      <c r="J707" s="44" t="s">
        <v>43</v>
      </c>
      <c r="K707" s="45" t="s">
        <v>44</v>
      </c>
      <c r="L707" s="38"/>
      <c r="M707" s="38" t="str">
        <f>VLOOKUP(MaestraLP3[[#This Row],[UMV]],VALIDACIONES!J:L,3,0)</f>
        <v>Caja 12 Unidades</v>
      </c>
      <c r="N707" s="38" t="s">
        <v>45</v>
      </c>
      <c r="O707" s="38" t="s">
        <v>46</v>
      </c>
      <c r="P707" s="54">
        <v>9934.44</v>
      </c>
      <c r="Q707" s="38" t="s">
        <v>47</v>
      </c>
      <c r="R707" s="54">
        <v>13200</v>
      </c>
      <c r="S707" s="56">
        <f>IFERROR((MaestraLP3[[#This Row],[COSTO ]]/MaestraLP3[[#This Row],[COSTO OCT]]-1),0)</f>
        <v>0</v>
      </c>
      <c r="T707" s="55" t="s">
        <v>48</v>
      </c>
      <c r="U707" s="55" t="s">
        <v>48</v>
      </c>
      <c r="V707" s="54">
        <f>+VLOOKUP(MaestraLP3[[#This Row],[-]],'[1]BD MES'!$A:$N,14,0)</f>
        <v>9542.16</v>
      </c>
      <c r="W707" s="54">
        <v>9934.44</v>
      </c>
      <c r="X707" s="56">
        <f>+(MaestraLP3[[#This Row],[COSTO ]]-MaestraLP3[[#This Row],[COSTO OCT AL 27-10]])/MaestraLP3[[#This Row],[COSTO OCT AL 27-10]]</f>
        <v>4.1110188888050576E-2</v>
      </c>
      <c r="Y707" s="57" t="str">
        <f>++IF(Q707="HASTA AGOTAR STOCK","HASTA AGOTAR STOCK",IF(MaestraLP3[[#This Row],[PRECIO OCT]]=0,"NO PARA LP",IF(MaestraLP3[[#This Row],[PRECIO OCT]]=0,"INCORPORACIÓN",IF(AA707=0,"MANTIENE",IF(AA707&lt;0,"BAJA",IF(AA707&gt;0,"ALZA",""))))))</f>
        <v>MANTIENE</v>
      </c>
      <c r="Z707" s="54">
        <v>13200</v>
      </c>
      <c r="AA707" s="40">
        <f>IF(Z707=0,"INDICAR PRECIO VTA",Z707-MaestraLP3[[#This Row],[PRECIO OCT]])</f>
        <v>0</v>
      </c>
      <c r="AB707" s="56">
        <f t="shared" ref="AB707:AB770" si="11">+IFERROR((Z707-W707)/Z707,"-")</f>
        <v>0.24739090909090905</v>
      </c>
      <c r="AC707" s="58">
        <f>IFERROR(MaestraLP3[[#This Row],[PRECIO]]*MaestraLP3[[#This Row],[%MG UMV]],0)</f>
        <v>3265.5599999999995</v>
      </c>
      <c r="AD707" s="59">
        <v>3.6</v>
      </c>
      <c r="AE707" s="54">
        <f>IFERROR(MaestraLP3[[#This Row],[MARGEN UNITARIO]]/MaestraLP3[[#This Row],[Peso Neto UMV (KG)]],0)</f>
        <v>907.0999999999998</v>
      </c>
      <c r="AF707" s="38" t="s">
        <v>49</v>
      </c>
      <c r="AG707" s="38">
        <v>1</v>
      </c>
      <c r="AH707" s="56">
        <v>4.9999999999999996E-2</v>
      </c>
      <c r="AI707" s="56">
        <v>6.9999999999999993E-2</v>
      </c>
      <c r="AJ707" s="38"/>
      <c r="AK707" s="38" t="s">
        <v>50</v>
      </c>
    </row>
    <row r="708" spans="1:37" x14ac:dyDescent="0.35">
      <c r="A708" s="38" t="s">
        <v>525</v>
      </c>
      <c r="B708" s="38">
        <v>104524200</v>
      </c>
      <c r="C708" s="38" t="str">
        <f>+MaestraLP3[[#This Row],[CÓDIGO]]&amp;MaestraLP3[[#Headers],[-]]&amp;MaestraLP3[[#This Row],[UMV]]</f>
        <v>104524200-C12</v>
      </c>
      <c r="D708" s="45" t="str">
        <f>+MaestraLP3[[#This Row],[CÓDIGO]]&amp;MaestraLP3[[#Headers],[FS00]]</f>
        <v>104524200FS00</v>
      </c>
      <c r="E708" s="38" t="s">
        <v>95</v>
      </c>
      <c r="F708" s="38" t="s">
        <v>114</v>
      </c>
      <c r="G708" s="38" t="s">
        <v>276</v>
      </c>
      <c r="H708" s="38" t="s">
        <v>277</v>
      </c>
      <c r="I708" s="38" t="s">
        <v>953</v>
      </c>
      <c r="J708" s="44" t="s">
        <v>43</v>
      </c>
      <c r="K708" s="45" t="s">
        <v>44</v>
      </c>
      <c r="L708" s="38"/>
      <c r="M708" s="38" t="str">
        <f>VLOOKUP(MaestraLP3[[#This Row],[UMV]],VALIDACIONES!J:L,3,0)</f>
        <v>Caja 12 Unidades</v>
      </c>
      <c r="N708" s="38" t="s">
        <v>45</v>
      </c>
      <c r="O708" s="38" t="s">
        <v>46</v>
      </c>
      <c r="P708" s="54">
        <v>9943.08</v>
      </c>
      <c r="Q708" s="38" t="s">
        <v>47</v>
      </c>
      <c r="R708" s="54">
        <v>13200</v>
      </c>
      <c r="S708" s="56">
        <f>IFERROR((MaestraLP3[[#This Row],[COSTO ]]/MaestraLP3[[#This Row],[COSTO OCT]]-1),0)</f>
        <v>0</v>
      </c>
      <c r="T708" s="55" t="s">
        <v>48</v>
      </c>
      <c r="U708" s="55" t="s">
        <v>48</v>
      </c>
      <c r="V708" s="54">
        <f>+VLOOKUP(MaestraLP3[[#This Row],[-]],'[1]BD MES'!$A:$N,14,0)</f>
        <v>9547.7999999999993</v>
      </c>
      <c r="W708" s="54">
        <v>9943.08</v>
      </c>
      <c r="X708" s="56">
        <f>+(MaestraLP3[[#This Row],[COSTO ]]-MaestraLP3[[#This Row],[COSTO OCT AL 27-10]])/MaestraLP3[[#This Row],[COSTO OCT AL 27-10]]</f>
        <v>4.1400113115063225E-2</v>
      </c>
      <c r="Y708" s="57" t="str">
        <f>++IF(Q708="HASTA AGOTAR STOCK","HASTA AGOTAR STOCK",IF(MaestraLP3[[#This Row],[PRECIO OCT]]=0,"NO PARA LP",IF(MaestraLP3[[#This Row],[PRECIO OCT]]=0,"INCORPORACIÓN",IF(AA708=0,"MANTIENE",IF(AA708&lt;0,"BAJA",IF(AA708&gt;0,"ALZA",""))))))</f>
        <v>MANTIENE</v>
      </c>
      <c r="Z708" s="54">
        <v>13200</v>
      </c>
      <c r="AA708" s="40">
        <f>IF(Z708=0,"INDICAR PRECIO VTA",Z708-MaestraLP3[[#This Row],[PRECIO OCT]])</f>
        <v>0</v>
      </c>
      <c r="AB708" s="56">
        <f t="shared" si="11"/>
        <v>0.24673636363636364</v>
      </c>
      <c r="AC708" s="58">
        <f>IFERROR(MaestraLP3[[#This Row],[PRECIO]]*MaestraLP3[[#This Row],[%MG UMV]],0)</f>
        <v>3256.92</v>
      </c>
      <c r="AD708" s="59">
        <v>3.6</v>
      </c>
      <c r="AE708" s="54">
        <f>IFERROR(MaestraLP3[[#This Row],[MARGEN UNITARIO]]/MaestraLP3[[#This Row],[Peso Neto UMV (KG)]],0)</f>
        <v>904.7</v>
      </c>
      <c r="AF708" s="38" t="s">
        <v>49</v>
      </c>
      <c r="AG708" s="38">
        <v>1</v>
      </c>
      <c r="AH708" s="56">
        <v>4.9999999999999996E-2</v>
      </c>
      <c r="AI708" s="56">
        <v>6.9999999999999993E-2</v>
      </c>
      <c r="AJ708" s="38"/>
      <c r="AK708" s="38" t="s">
        <v>50</v>
      </c>
    </row>
    <row r="709" spans="1:37" x14ac:dyDescent="0.35">
      <c r="A709" s="38" t="s">
        <v>525</v>
      </c>
      <c r="B709" s="38">
        <v>104528690</v>
      </c>
      <c r="C709" s="38" t="str">
        <f>+MaestraLP3[[#This Row],[CÓDIGO]]&amp;MaestraLP3[[#Headers],[-]]&amp;MaestraLP3[[#This Row],[UMV]]</f>
        <v>104528690-C12</v>
      </c>
      <c r="D709" s="45" t="str">
        <f>+MaestraLP3[[#This Row],[CÓDIGO]]&amp;MaestraLP3[[#Headers],[FS00]]</f>
        <v>104528690FS00</v>
      </c>
      <c r="E709" s="38" t="s">
        <v>95</v>
      </c>
      <c r="F709" s="38" t="s">
        <v>114</v>
      </c>
      <c r="G709" s="38" t="s">
        <v>276</v>
      </c>
      <c r="H709" s="38" t="s">
        <v>277</v>
      </c>
      <c r="I709" s="38" t="s">
        <v>954</v>
      </c>
      <c r="J709" s="44" t="s">
        <v>43</v>
      </c>
      <c r="K709" s="45" t="s">
        <v>44</v>
      </c>
      <c r="L709" s="38"/>
      <c r="M709" s="38" t="str">
        <f>VLOOKUP(MaestraLP3[[#This Row],[UMV]],VALIDACIONES!J:L,3,0)</f>
        <v>Caja 12 Unidades</v>
      </c>
      <c r="N709" s="38" t="s">
        <v>45</v>
      </c>
      <c r="O709" s="38" t="s">
        <v>46</v>
      </c>
      <c r="P709" s="54">
        <v>9948</v>
      </c>
      <c r="Q709" s="38" t="s">
        <v>47</v>
      </c>
      <c r="R709" s="54">
        <v>13200</v>
      </c>
      <c r="S709" s="56">
        <f>IFERROR((MaestraLP3[[#This Row],[COSTO ]]/MaestraLP3[[#This Row],[COSTO OCT]]-1),0)</f>
        <v>0</v>
      </c>
      <c r="T709" s="55" t="s">
        <v>48</v>
      </c>
      <c r="U709" s="55" t="s">
        <v>48</v>
      </c>
      <c r="V709" s="54">
        <f>+VLOOKUP(MaestraLP3[[#This Row],[-]],'[1]BD MES'!$A:$N,14,0)</f>
        <v>9252</v>
      </c>
      <c r="W709" s="54">
        <v>9948</v>
      </c>
      <c r="X709" s="56">
        <f>+(MaestraLP3[[#This Row],[COSTO ]]-MaestraLP3[[#This Row],[COSTO OCT AL 27-10]])/MaestraLP3[[#This Row],[COSTO OCT AL 27-10]]</f>
        <v>7.5226977950713356E-2</v>
      </c>
      <c r="Y709" s="57" t="str">
        <f>++IF(Q709="HASTA AGOTAR STOCK","HASTA AGOTAR STOCK",IF(MaestraLP3[[#This Row],[PRECIO OCT]]=0,"NO PARA LP",IF(MaestraLP3[[#This Row],[PRECIO OCT]]=0,"INCORPORACIÓN",IF(AA709=0,"MANTIENE",IF(AA709&lt;0,"BAJA",IF(AA709&gt;0,"ALZA",""))))))</f>
        <v>MANTIENE</v>
      </c>
      <c r="Z709" s="54">
        <v>13200</v>
      </c>
      <c r="AA709" s="40">
        <f>IF(Z709=0,"INDICAR PRECIO VTA",Z709-MaestraLP3[[#This Row],[PRECIO OCT]])</f>
        <v>0</v>
      </c>
      <c r="AB709" s="56">
        <f t="shared" si="11"/>
        <v>0.24636363636363637</v>
      </c>
      <c r="AC709" s="58">
        <f>IFERROR(MaestraLP3[[#This Row],[PRECIO]]*MaestraLP3[[#This Row],[%MG UMV]],0)</f>
        <v>3252</v>
      </c>
      <c r="AD709" s="59">
        <v>3.6</v>
      </c>
      <c r="AE709" s="54">
        <f>IFERROR(MaestraLP3[[#This Row],[MARGEN UNITARIO]]/MaestraLP3[[#This Row],[Peso Neto UMV (KG)]],0)</f>
        <v>903.33333333333326</v>
      </c>
      <c r="AF709" s="38" t="s">
        <v>49</v>
      </c>
      <c r="AG709" s="38">
        <v>1</v>
      </c>
      <c r="AH709" s="56">
        <v>4.9999999999999996E-2</v>
      </c>
      <c r="AI709" s="56">
        <v>6.9999999999999993E-2</v>
      </c>
      <c r="AJ709" s="38"/>
      <c r="AK709" s="38" t="s">
        <v>50</v>
      </c>
    </row>
    <row r="710" spans="1:37" x14ac:dyDescent="0.35">
      <c r="A710" s="38" t="s">
        <v>525</v>
      </c>
      <c r="B710" s="38">
        <v>104524160</v>
      </c>
      <c r="C710" s="38" t="str">
        <f>+MaestraLP3[[#This Row],[CÓDIGO]]&amp;MaestraLP3[[#Headers],[-]]&amp;MaestraLP3[[#This Row],[UMV]]</f>
        <v>104524160-C12</v>
      </c>
      <c r="D710" s="45" t="str">
        <f>+MaestraLP3[[#This Row],[CÓDIGO]]&amp;MaestraLP3[[#Headers],[FS00]]</f>
        <v>104524160FS00</v>
      </c>
      <c r="E710" s="38" t="s">
        <v>95</v>
      </c>
      <c r="F710" s="38" t="s">
        <v>114</v>
      </c>
      <c r="G710" s="38" t="s">
        <v>276</v>
      </c>
      <c r="H710" s="38" t="s">
        <v>277</v>
      </c>
      <c r="I710" s="38" t="s">
        <v>955</v>
      </c>
      <c r="J710" s="44" t="s">
        <v>43</v>
      </c>
      <c r="K710" s="45" t="s">
        <v>44</v>
      </c>
      <c r="L710" s="38"/>
      <c r="M710" s="38" t="str">
        <f>VLOOKUP(MaestraLP3[[#This Row],[UMV]],VALIDACIONES!J:L,3,0)</f>
        <v>Caja 12 Unidades</v>
      </c>
      <c r="N710" s="38" t="s">
        <v>45</v>
      </c>
      <c r="O710" s="38" t="s">
        <v>46</v>
      </c>
      <c r="P710" s="54">
        <v>9910.68</v>
      </c>
      <c r="Q710" s="38" t="s">
        <v>47</v>
      </c>
      <c r="R710" s="54">
        <v>13200</v>
      </c>
      <c r="S710" s="56">
        <f>IFERROR((MaestraLP3[[#This Row],[COSTO ]]/MaestraLP3[[#This Row],[COSTO OCT]]-1),0)</f>
        <v>0</v>
      </c>
      <c r="T710" s="55" t="s">
        <v>48</v>
      </c>
      <c r="U710" s="55" t="s">
        <v>48</v>
      </c>
      <c r="V710" s="54">
        <f>+VLOOKUP(MaestraLP3[[#This Row],[-]],'[1]BD MES'!$A:$N,14,0)</f>
        <v>9452.16</v>
      </c>
      <c r="W710" s="54">
        <v>9910.68</v>
      </c>
      <c r="X710" s="56">
        <f>+(MaestraLP3[[#This Row],[COSTO ]]-MaestraLP3[[#This Row],[COSTO OCT AL 27-10]])/MaestraLP3[[#This Row],[COSTO OCT AL 27-10]]</f>
        <v>4.8509547024172296E-2</v>
      </c>
      <c r="Y710" s="57" t="str">
        <f>++IF(Q710="HASTA AGOTAR STOCK","HASTA AGOTAR STOCK",IF(MaestraLP3[[#This Row],[PRECIO OCT]]=0,"NO PARA LP",IF(MaestraLP3[[#This Row],[PRECIO OCT]]=0,"INCORPORACIÓN",IF(AA710=0,"MANTIENE",IF(AA710&lt;0,"BAJA",IF(AA710&gt;0,"ALZA",""))))))</f>
        <v>MANTIENE</v>
      </c>
      <c r="Z710" s="54">
        <v>13200</v>
      </c>
      <c r="AA710" s="40">
        <f>IF(Z710=0,"INDICAR PRECIO VTA",Z710-MaestraLP3[[#This Row],[PRECIO OCT]])</f>
        <v>0</v>
      </c>
      <c r="AB710" s="56">
        <f t="shared" si="11"/>
        <v>0.24919090909090907</v>
      </c>
      <c r="AC710" s="58">
        <f>IFERROR(MaestraLP3[[#This Row],[PRECIO]]*MaestraLP3[[#This Row],[%MG UMV]],0)</f>
        <v>3289.3199999999997</v>
      </c>
      <c r="AD710" s="59">
        <v>3.6</v>
      </c>
      <c r="AE710" s="54">
        <f>IFERROR(MaestraLP3[[#This Row],[MARGEN UNITARIO]]/MaestraLP3[[#This Row],[Peso Neto UMV (KG)]],0)</f>
        <v>913.69999999999993</v>
      </c>
      <c r="AF710" s="38" t="s">
        <v>49</v>
      </c>
      <c r="AG710" s="38">
        <v>1</v>
      </c>
      <c r="AH710" s="56">
        <v>4.9999999999999996E-2</v>
      </c>
      <c r="AI710" s="56">
        <v>6.9999999999999993E-2</v>
      </c>
      <c r="AJ710" s="38"/>
      <c r="AK710" s="38" t="s">
        <v>50</v>
      </c>
    </row>
    <row r="711" spans="1:37" x14ac:dyDescent="0.35">
      <c r="A711" s="38" t="s">
        <v>525</v>
      </c>
      <c r="B711" s="38">
        <v>150000094</v>
      </c>
      <c r="C711" s="38" t="str">
        <f>+MaestraLP3[[#This Row],[CÓDIGO]]&amp;MaestraLP3[[#Headers],[-]]&amp;MaestraLP3[[#This Row],[UMV]]</f>
        <v>150000094-C24</v>
      </c>
      <c r="D711" s="45" t="str">
        <f>+MaestraLP3[[#This Row],[CÓDIGO]]&amp;MaestraLP3[[#Headers],[FS00]]</f>
        <v>150000094FS00</v>
      </c>
      <c r="E711" s="38" t="s">
        <v>95</v>
      </c>
      <c r="F711" s="38" t="s">
        <v>114</v>
      </c>
      <c r="G711" s="38" t="s">
        <v>276</v>
      </c>
      <c r="H711" s="38" t="s">
        <v>277</v>
      </c>
      <c r="I711" s="38" t="s">
        <v>956</v>
      </c>
      <c r="J711" s="44" t="s">
        <v>288</v>
      </c>
      <c r="K711" s="45" t="s">
        <v>44</v>
      </c>
      <c r="L711" s="38"/>
      <c r="M711" s="38" t="str">
        <f>VLOOKUP(MaestraLP3[[#This Row],[UMV]],VALIDACIONES!J:L,3,0)</f>
        <v>Caja 24 Unidades</v>
      </c>
      <c r="N711" s="38" t="s">
        <v>45</v>
      </c>
      <c r="O711" s="38" t="s">
        <v>46</v>
      </c>
      <c r="P711" s="54">
        <v>4820.88</v>
      </c>
      <c r="Q711" s="38" t="s">
        <v>47</v>
      </c>
      <c r="R711" s="54">
        <v>7500</v>
      </c>
      <c r="S711" s="56">
        <f>IFERROR((MaestraLP3[[#This Row],[COSTO ]]/MaestraLP3[[#This Row],[COSTO OCT]]-1),0)</f>
        <v>0</v>
      </c>
      <c r="T711" s="55" t="s">
        <v>48</v>
      </c>
      <c r="U711" s="55" t="s">
        <v>48</v>
      </c>
      <c r="V711" s="54">
        <f>+VLOOKUP(MaestraLP3[[#This Row],[-]],'[1]BD MES'!$A:$N,14,0)</f>
        <v>4832.16</v>
      </c>
      <c r="W711" s="54">
        <v>4820.88</v>
      </c>
      <c r="X711" s="56">
        <f>+(MaestraLP3[[#This Row],[COSTO ]]-MaestraLP3[[#This Row],[COSTO OCT AL 27-10]])/MaestraLP3[[#This Row],[COSTO OCT AL 27-10]]</f>
        <v>-2.3343597894108941E-3</v>
      </c>
      <c r="Y711" s="57" t="str">
        <f>++IF(Q711="HASTA AGOTAR STOCK","HASTA AGOTAR STOCK",IF(MaestraLP3[[#This Row],[PRECIO OCT]]=0,"NO PARA LP",IF(MaestraLP3[[#This Row],[PRECIO OCT]]=0,"INCORPORACIÓN",IF(AA711=0,"MANTIENE",IF(AA711&lt;0,"BAJA",IF(AA711&gt;0,"ALZA",""))))))</f>
        <v>MANTIENE</v>
      </c>
      <c r="Z711" s="54">
        <v>7500</v>
      </c>
      <c r="AA711" s="40">
        <f>IF(Z711=0,"INDICAR PRECIO VTA",Z711-MaestraLP3[[#This Row],[PRECIO OCT]])</f>
        <v>0</v>
      </c>
      <c r="AB711" s="56">
        <f t="shared" si="11"/>
        <v>0.35721599999999998</v>
      </c>
      <c r="AC711" s="58">
        <f>IFERROR(MaestraLP3[[#This Row],[PRECIO]]*MaestraLP3[[#This Row],[%MG UMV]],0)</f>
        <v>2679.12</v>
      </c>
      <c r="AD711" s="59">
        <v>4.7039999999999997</v>
      </c>
      <c r="AE711" s="54">
        <f>IFERROR(MaestraLP3[[#This Row],[MARGEN UNITARIO]]/MaestraLP3[[#This Row],[Peso Neto UMV (KG)]],0)</f>
        <v>569.5408163265306</v>
      </c>
      <c r="AF711" s="38" t="s">
        <v>49</v>
      </c>
      <c r="AG711" s="38">
        <v>1</v>
      </c>
      <c r="AH711" s="56">
        <v>0.03</v>
      </c>
      <c r="AI711" s="56">
        <v>4.9999999999999996E-2</v>
      </c>
      <c r="AJ711" s="38"/>
      <c r="AK711" s="38" t="s">
        <v>50</v>
      </c>
    </row>
    <row r="712" spans="1:37" x14ac:dyDescent="0.35">
      <c r="A712" s="38" t="s">
        <v>525</v>
      </c>
      <c r="B712" s="38">
        <v>104549110</v>
      </c>
      <c r="C712" s="38" t="str">
        <f>+MaestraLP3[[#This Row],[CÓDIGO]]&amp;MaestraLP3[[#Headers],[-]]&amp;MaestraLP3[[#This Row],[UMV]]</f>
        <v>104549110-C12</v>
      </c>
      <c r="D712" s="45" t="str">
        <f>+MaestraLP3[[#This Row],[CÓDIGO]]&amp;MaestraLP3[[#Headers],[FS00]]</f>
        <v>104549110FS00</v>
      </c>
      <c r="E712" s="38" t="s">
        <v>95</v>
      </c>
      <c r="F712" s="38" t="s">
        <v>114</v>
      </c>
      <c r="G712" s="61" t="s">
        <v>276</v>
      </c>
      <c r="H712" s="61" t="s">
        <v>277</v>
      </c>
      <c r="I712" s="38" t="s">
        <v>957</v>
      </c>
      <c r="J712" s="44" t="s">
        <v>43</v>
      </c>
      <c r="K712" s="45" t="s">
        <v>44</v>
      </c>
      <c r="L712" s="38"/>
      <c r="M712" s="38" t="str">
        <f>VLOOKUP(MaestraLP3[[#This Row],[UMV]],VALIDACIONES!J:L,3,0)</f>
        <v>Caja 12 Unidades</v>
      </c>
      <c r="N712" s="38" t="s">
        <v>45</v>
      </c>
      <c r="O712" s="38" t="s">
        <v>46</v>
      </c>
      <c r="P712" s="54">
        <v>8272</v>
      </c>
      <c r="Q712" s="38" t="s">
        <v>47</v>
      </c>
      <c r="R712" s="54">
        <v>13090</v>
      </c>
      <c r="S712" s="56">
        <f>IFERROR((MaestraLP3[[#This Row],[COSTO ]]/MaestraLP3[[#This Row],[COSTO OCT]]-1),0)</f>
        <v>0</v>
      </c>
      <c r="T712" s="55" t="s">
        <v>172</v>
      </c>
      <c r="U712" s="55" t="s">
        <v>172</v>
      </c>
      <c r="V712" s="54">
        <f>+VLOOKUP(MaestraLP3[[#This Row],[-]],'[1]BD MES'!$A:$N,14,0)</f>
        <v>8268</v>
      </c>
      <c r="W712" s="54">
        <v>8272</v>
      </c>
      <c r="X712" s="56">
        <f>+(MaestraLP3[[#This Row],[COSTO ]]-MaestraLP3[[#This Row],[COSTO OCT AL 27-10]])/MaestraLP3[[#This Row],[COSTO OCT AL 27-10]]</f>
        <v>4.8379293662312528E-4</v>
      </c>
      <c r="Y712" s="57" t="str">
        <f>++IF(Q712="HASTA AGOTAR STOCK","HASTA AGOTAR STOCK",IF(MaestraLP3[[#This Row],[PRECIO OCT]]=0,"NO PARA LP",IF(MaestraLP3[[#This Row],[PRECIO OCT]]=0,"INCORPORACIÓN",IF(AA712=0,"MANTIENE",IF(AA712&lt;0,"BAJA",IF(AA712&gt;0,"ALZA",""))))))</f>
        <v>MANTIENE</v>
      </c>
      <c r="Z712" s="54">
        <v>13090</v>
      </c>
      <c r="AA712" s="40">
        <f>IF(Z712=0,"INDICAR PRECIO VTA",Z712-MaestraLP3[[#This Row],[PRECIO OCT]])</f>
        <v>0</v>
      </c>
      <c r="AB712" s="56">
        <f t="shared" si="11"/>
        <v>0.36806722689075633</v>
      </c>
      <c r="AC712" s="58">
        <f>IFERROR(MaestraLP3[[#This Row],[PRECIO]]*MaestraLP3[[#This Row],[%MG UMV]],0)</f>
        <v>4818</v>
      </c>
      <c r="AD712" s="59">
        <v>12</v>
      </c>
      <c r="AE712" s="54">
        <f>IFERROR(MaestraLP3[[#This Row],[MARGEN UNITARIO]]/MaestraLP3[[#This Row],[Peso Neto UMV (KG)]],0)</f>
        <v>401.5</v>
      </c>
      <c r="AF712" s="38" t="s">
        <v>49</v>
      </c>
      <c r="AG712" s="38">
        <v>1</v>
      </c>
      <c r="AH712" s="56">
        <v>0.03</v>
      </c>
      <c r="AI712" s="56">
        <v>0.05</v>
      </c>
      <c r="AJ712" s="38" t="s">
        <v>50</v>
      </c>
      <c r="AK712" s="38" t="s">
        <v>50</v>
      </c>
    </row>
    <row r="713" spans="1:37" x14ac:dyDescent="0.35">
      <c r="A713" s="38" t="s">
        <v>525</v>
      </c>
      <c r="B713" s="38">
        <v>104549100</v>
      </c>
      <c r="C713" s="38" t="str">
        <f>+MaestraLP3[[#This Row],[CÓDIGO]]&amp;MaestraLP3[[#Headers],[-]]&amp;MaestraLP3[[#This Row],[UMV]]</f>
        <v>104549100-C12</v>
      </c>
      <c r="D713" s="45" t="str">
        <f>+MaestraLP3[[#This Row],[CÓDIGO]]&amp;MaestraLP3[[#Headers],[FS00]]</f>
        <v>104549100FS00</v>
      </c>
      <c r="E713" s="38" t="s">
        <v>95</v>
      </c>
      <c r="F713" s="38" t="s">
        <v>114</v>
      </c>
      <c r="G713" s="61" t="s">
        <v>276</v>
      </c>
      <c r="H713" s="61" t="s">
        <v>277</v>
      </c>
      <c r="I713" s="38" t="s">
        <v>958</v>
      </c>
      <c r="J713" s="44" t="s">
        <v>43</v>
      </c>
      <c r="K713" s="45" t="s">
        <v>44</v>
      </c>
      <c r="L713" s="38"/>
      <c r="M713" s="38" t="str">
        <f>VLOOKUP(MaestraLP3[[#This Row],[UMV]],VALIDACIONES!J:L,3,0)</f>
        <v>Caja 12 Unidades</v>
      </c>
      <c r="N713" s="38" t="s">
        <v>45</v>
      </c>
      <c r="O713" s="38" t="s">
        <v>46</v>
      </c>
      <c r="P713" s="54">
        <v>8272</v>
      </c>
      <c r="Q713" s="38" t="s">
        <v>47</v>
      </c>
      <c r="R713" s="54">
        <v>13090</v>
      </c>
      <c r="S713" s="56">
        <f>IFERROR((MaestraLP3[[#This Row],[COSTO ]]/MaestraLP3[[#This Row],[COSTO OCT]]-1),0)</f>
        <v>0</v>
      </c>
      <c r="T713" s="55" t="s">
        <v>172</v>
      </c>
      <c r="U713" s="55" t="s">
        <v>172</v>
      </c>
      <c r="V713" s="54">
        <f>+VLOOKUP(MaestraLP3[[#This Row],[-]],'[1]BD MES'!$A:$N,14,0)</f>
        <v>8268</v>
      </c>
      <c r="W713" s="54">
        <v>8272</v>
      </c>
      <c r="X713" s="56">
        <f>+(MaestraLP3[[#This Row],[COSTO ]]-MaestraLP3[[#This Row],[COSTO OCT AL 27-10]])/MaestraLP3[[#This Row],[COSTO OCT AL 27-10]]</f>
        <v>4.8379293662312528E-4</v>
      </c>
      <c r="Y713" s="57" t="str">
        <f>++IF(Q713="HASTA AGOTAR STOCK","HASTA AGOTAR STOCK",IF(MaestraLP3[[#This Row],[PRECIO OCT]]=0,"NO PARA LP",IF(MaestraLP3[[#This Row],[PRECIO OCT]]=0,"INCORPORACIÓN",IF(AA713=0,"MANTIENE",IF(AA713&lt;0,"BAJA",IF(AA713&gt;0,"ALZA",""))))))</f>
        <v>MANTIENE</v>
      </c>
      <c r="Z713" s="54">
        <v>13090</v>
      </c>
      <c r="AA713" s="40">
        <f>IF(Z713=0,"INDICAR PRECIO VTA",Z713-MaestraLP3[[#This Row],[PRECIO OCT]])</f>
        <v>0</v>
      </c>
      <c r="AB713" s="56">
        <f t="shared" si="11"/>
        <v>0.36806722689075633</v>
      </c>
      <c r="AC713" s="58">
        <f>IFERROR(MaestraLP3[[#This Row],[PRECIO]]*MaestraLP3[[#This Row],[%MG UMV]],0)</f>
        <v>4818</v>
      </c>
      <c r="AD713" s="59">
        <v>12</v>
      </c>
      <c r="AE713" s="54">
        <f>IFERROR(MaestraLP3[[#This Row],[MARGEN UNITARIO]]/MaestraLP3[[#This Row],[Peso Neto UMV (KG)]],0)</f>
        <v>401.5</v>
      </c>
      <c r="AF713" s="38" t="s">
        <v>49</v>
      </c>
      <c r="AG713" s="38">
        <v>1</v>
      </c>
      <c r="AH713" s="56">
        <v>0.03</v>
      </c>
      <c r="AI713" s="56">
        <v>0.05</v>
      </c>
      <c r="AJ713" s="38" t="s">
        <v>50</v>
      </c>
      <c r="AK713" s="38" t="s">
        <v>50</v>
      </c>
    </row>
    <row r="714" spans="1:37" x14ac:dyDescent="0.35">
      <c r="A714" s="38" t="s">
        <v>525</v>
      </c>
      <c r="B714" s="38">
        <v>104549120</v>
      </c>
      <c r="C714" s="38" t="str">
        <f>+MaestraLP3[[#This Row],[CÓDIGO]]&amp;MaestraLP3[[#Headers],[-]]&amp;MaestraLP3[[#This Row],[UMV]]</f>
        <v>104549120-C12</v>
      </c>
      <c r="D714" s="45" t="str">
        <f>+MaestraLP3[[#This Row],[CÓDIGO]]&amp;MaestraLP3[[#Headers],[FS00]]</f>
        <v>104549120FS00</v>
      </c>
      <c r="E714" s="38" t="s">
        <v>95</v>
      </c>
      <c r="F714" s="38" t="s">
        <v>114</v>
      </c>
      <c r="G714" s="61" t="s">
        <v>276</v>
      </c>
      <c r="H714" s="61" t="s">
        <v>277</v>
      </c>
      <c r="I714" s="38" t="s">
        <v>959</v>
      </c>
      <c r="J714" s="44" t="s">
        <v>43</v>
      </c>
      <c r="K714" s="45" t="s">
        <v>44</v>
      </c>
      <c r="L714" s="38"/>
      <c r="M714" s="38" t="str">
        <f>VLOOKUP(MaestraLP3[[#This Row],[UMV]],VALIDACIONES!J:L,3,0)</f>
        <v>Caja 12 Unidades</v>
      </c>
      <c r="N714" s="38" t="s">
        <v>45</v>
      </c>
      <c r="O714" s="38" t="s">
        <v>46</v>
      </c>
      <c r="P714" s="54">
        <v>8272</v>
      </c>
      <c r="Q714" s="38" t="s">
        <v>47</v>
      </c>
      <c r="R714" s="54">
        <v>13090</v>
      </c>
      <c r="S714" s="56">
        <f>IFERROR((MaestraLP3[[#This Row],[COSTO ]]/MaestraLP3[[#This Row],[COSTO OCT]]-1),0)</f>
        <v>0</v>
      </c>
      <c r="T714" s="55" t="s">
        <v>172</v>
      </c>
      <c r="U714" s="55" t="s">
        <v>172</v>
      </c>
      <c r="V714" s="54">
        <f>+VLOOKUP(MaestraLP3[[#This Row],[-]],'[1]BD MES'!$A:$N,14,0)</f>
        <v>8268</v>
      </c>
      <c r="W714" s="54">
        <v>8272</v>
      </c>
      <c r="X714" s="56">
        <f>+(MaestraLP3[[#This Row],[COSTO ]]-MaestraLP3[[#This Row],[COSTO OCT AL 27-10]])/MaestraLP3[[#This Row],[COSTO OCT AL 27-10]]</f>
        <v>4.8379293662312528E-4</v>
      </c>
      <c r="Y714" s="57" t="str">
        <f>++IF(Q714="HASTA AGOTAR STOCK","HASTA AGOTAR STOCK",IF(MaestraLP3[[#This Row],[PRECIO OCT]]=0,"NO PARA LP",IF(MaestraLP3[[#This Row],[PRECIO OCT]]=0,"INCORPORACIÓN",IF(AA714=0,"MANTIENE",IF(AA714&lt;0,"BAJA",IF(AA714&gt;0,"ALZA",""))))))</f>
        <v>MANTIENE</v>
      </c>
      <c r="Z714" s="54">
        <v>13090</v>
      </c>
      <c r="AA714" s="40">
        <f>IF(Z714=0,"INDICAR PRECIO VTA",Z714-MaestraLP3[[#This Row],[PRECIO OCT]])</f>
        <v>0</v>
      </c>
      <c r="AB714" s="56">
        <f t="shared" si="11"/>
        <v>0.36806722689075633</v>
      </c>
      <c r="AC714" s="58">
        <f>IFERROR(MaestraLP3[[#This Row],[PRECIO]]*MaestraLP3[[#This Row],[%MG UMV]],0)</f>
        <v>4818</v>
      </c>
      <c r="AD714" s="59">
        <v>12</v>
      </c>
      <c r="AE714" s="54">
        <f>IFERROR(MaestraLP3[[#This Row],[MARGEN UNITARIO]]/MaestraLP3[[#This Row],[Peso Neto UMV (KG)]],0)</f>
        <v>401.5</v>
      </c>
      <c r="AF714" s="38" t="s">
        <v>49</v>
      </c>
      <c r="AG714" s="38">
        <v>1</v>
      </c>
      <c r="AH714" s="56">
        <v>0.03</v>
      </c>
      <c r="AI714" s="56">
        <v>0.05</v>
      </c>
      <c r="AJ714" s="38" t="s">
        <v>50</v>
      </c>
      <c r="AK714" s="38" t="s">
        <v>50</v>
      </c>
    </row>
    <row r="715" spans="1:37" x14ac:dyDescent="0.35">
      <c r="A715" s="38" t="s">
        <v>525</v>
      </c>
      <c r="B715" s="38">
        <v>150000000</v>
      </c>
      <c r="C715" s="38" t="str">
        <f>+MaestraLP3[[#This Row],[CÓDIGO]]&amp;MaestraLP3[[#Headers],[-]]&amp;MaestraLP3[[#This Row],[UMV]]</f>
        <v>150000000-C10</v>
      </c>
      <c r="D715" s="45" t="str">
        <f>+MaestraLP3[[#This Row],[CÓDIGO]]&amp;MaestraLP3[[#Headers],[FS00]]</f>
        <v>150000000FS00</v>
      </c>
      <c r="E715" s="38" t="s">
        <v>95</v>
      </c>
      <c r="F715" s="38" t="s">
        <v>114</v>
      </c>
      <c r="G715" s="38" t="s">
        <v>279</v>
      </c>
      <c r="H715" s="38" t="s">
        <v>960</v>
      </c>
      <c r="I715" s="38" t="s">
        <v>961</v>
      </c>
      <c r="J715" s="44" t="s">
        <v>61</v>
      </c>
      <c r="K715" s="45" t="s">
        <v>44</v>
      </c>
      <c r="L715" s="38"/>
      <c r="M715" s="38" t="str">
        <f>VLOOKUP(MaestraLP3[[#This Row],[UMV]],VALIDACIONES!J:L,3,0)</f>
        <v>Caja 10 Unidades</v>
      </c>
      <c r="N715" s="38" t="s">
        <v>45</v>
      </c>
      <c r="O715" s="38" t="s">
        <v>46</v>
      </c>
      <c r="P715" s="54">
        <v>12160</v>
      </c>
      <c r="Q715" s="38" t="s">
        <v>47</v>
      </c>
      <c r="R715" s="54">
        <v>19500</v>
      </c>
      <c r="S715" s="56">
        <f>IFERROR((MaestraLP3[[#This Row],[COSTO ]]/MaestraLP3[[#This Row],[COSTO OCT]]-1),0)</f>
        <v>0</v>
      </c>
      <c r="T715" s="55" t="s">
        <v>48</v>
      </c>
      <c r="U715" s="55" t="s">
        <v>48</v>
      </c>
      <c r="V715" s="54">
        <f>+VLOOKUP(MaestraLP3[[#This Row],[-]],'[1]BD MES'!$A:$N,14,0)</f>
        <v>12282.5</v>
      </c>
      <c r="W715" s="54">
        <v>12160</v>
      </c>
      <c r="X715" s="56">
        <f>+(MaestraLP3[[#This Row],[COSTO ]]-MaestraLP3[[#This Row],[COSTO OCT AL 27-10]])/MaestraLP3[[#This Row],[COSTO OCT AL 27-10]]</f>
        <v>-9.9735395888459182E-3</v>
      </c>
      <c r="Y715" s="57" t="str">
        <f>++IF(Q715="HASTA AGOTAR STOCK","HASTA AGOTAR STOCK",IF(MaestraLP3[[#This Row],[PRECIO OCT]]=0,"NO PARA LP",IF(MaestraLP3[[#This Row],[PRECIO OCT]]=0,"INCORPORACIÓN",IF(AA715=0,"MANTIENE",IF(AA715&lt;0,"BAJA",IF(AA715&gt;0,"ALZA",""))))))</f>
        <v>MANTIENE</v>
      </c>
      <c r="Z715" s="54">
        <v>19500</v>
      </c>
      <c r="AA715" s="40">
        <f>IF(Z715=0,"INDICAR PRECIO VTA",Z715-MaestraLP3[[#This Row],[PRECIO OCT]])</f>
        <v>0</v>
      </c>
      <c r="AB715" s="56">
        <f t="shared" si="11"/>
        <v>0.37641025641025638</v>
      </c>
      <c r="AC715" s="58">
        <f>IFERROR(MaestraLP3[[#This Row],[PRECIO]]*MaestraLP3[[#This Row],[%MG UMV]],0)</f>
        <v>7339.9999999999991</v>
      </c>
      <c r="AD715" s="59">
        <v>10</v>
      </c>
      <c r="AE715" s="54">
        <f>IFERROR(MaestraLP3[[#This Row],[MARGEN UNITARIO]]/MaestraLP3[[#This Row],[Peso Neto UMV (KG)]],0)</f>
        <v>733.99999999999989</v>
      </c>
      <c r="AF715" s="38" t="s">
        <v>50</v>
      </c>
      <c r="AG715" s="38">
        <v>1</v>
      </c>
      <c r="AH715" s="56">
        <v>0.03</v>
      </c>
      <c r="AI715" s="56">
        <v>4.9999999999999996E-2</v>
      </c>
      <c r="AJ715" s="38"/>
      <c r="AK715" s="38" t="s">
        <v>50</v>
      </c>
    </row>
    <row r="716" spans="1:37" x14ac:dyDescent="0.35">
      <c r="A716" s="38" t="s">
        <v>525</v>
      </c>
      <c r="B716" s="38">
        <v>150000367</v>
      </c>
      <c r="C716" s="38" t="str">
        <f>+MaestraLP3[[#This Row],[CÓDIGO]]&amp;MaestraLP3[[#Headers],[-]]&amp;MaestraLP3[[#This Row],[UMV]]</f>
        <v>150000367-C10</v>
      </c>
      <c r="D716" s="45" t="str">
        <f>+MaestraLP3[[#This Row],[CÓDIGO]]&amp;MaestraLP3[[#Headers],[FS00]]</f>
        <v>150000367FS00</v>
      </c>
      <c r="E716" s="38" t="s">
        <v>95</v>
      </c>
      <c r="F716" s="38" t="s">
        <v>114</v>
      </c>
      <c r="G716" s="38" t="s">
        <v>279</v>
      </c>
      <c r="H716" s="38" t="s">
        <v>960</v>
      </c>
      <c r="I716" s="38" t="s">
        <v>962</v>
      </c>
      <c r="J716" s="44" t="s">
        <v>61</v>
      </c>
      <c r="K716" s="45" t="s">
        <v>44</v>
      </c>
      <c r="L716" s="38"/>
      <c r="M716" s="38" t="str">
        <f>VLOOKUP(MaestraLP3[[#This Row],[UMV]],VALIDACIONES!J:L,3,0)</f>
        <v>Caja 10 Unidades</v>
      </c>
      <c r="N716" s="38" t="s">
        <v>45</v>
      </c>
      <c r="O716" s="38" t="s">
        <v>46</v>
      </c>
      <c r="P716" s="54">
        <v>11939</v>
      </c>
      <c r="Q716" s="38" t="s">
        <v>47</v>
      </c>
      <c r="R716" s="54">
        <v>19500</v>
      </c>
      <c r="S716" s="56">
        <f>IFERROR((MaestraLP3[[#This Row],[COSTO ]]/MaestraLP3[[#This Row],[COSTO OCT]]-1),0)</f>
        <v>0</v>
      </c>
      <c r="T716" s="55" t="s">
        <v>48</v>
      </c>
      <c r="U716" s="55" t="s">
        <v>48</v>
      </c>
      <c r="V716" s="54">
        <f>+VLOOKUP(MaestraLP3[[#This Row],[-]],'[1]BD MES'!$A:$N,14,0)</f>
        <v>12207.5</v>
      </c>
      <c r="W716" s="54">
        <v>11939</v>
      </c>
      <c r="X716" s="56">
        <f>+(MaestraLP3[[#This Row],[COSTO ]]-MaestraLP3[[#This Row],[COSTO OCT AL 27-10]])/MaestraLP3[[#This Row],[COSTO OCT AL 27-10]]</f>
        <v>-2.1994675404464467E-2</v>
      </c>
      <c r="Y716" s="57" t="str">
        <f>++IF(Q716="HASTA AGOTAR STOCK","HASTA AGOTAR STOCK",IF(MaestraLP3[[#This Row],[PRECIO OCT]]=0,"NO PARA LP",IF(MaestraLP3[[#This Row],[PRECIO OCT]]=0,"INCORPORACIÓN",IF(AA716=0,"MANTIENE",IF(AA716&lt;0,"BAJA",IF(AA716&gt;0,"ALZA",""))))))</f>
        <v>MANTIENE</v>
      </c>
      <c r="Z716" s="54">
        <v>19500</v>
      </c>
      <c r="AA716" s="40">
        <f>IF(Z716=0,"INDICAR PRECIO VTA",Z716-MaestraLP3[[#This Row],[PRECIO OCT]])</f>
        <v>0</v>
      </c>
      <c r="AB716" s="56">
        <f t="shared" si="11"/>
        <v>0.38774358974358974</v>
      </c>
      <c r="AC716" s="58">
        <f>IFERROR(MaestraLP3[[#This Row],[PRECIO]]*MaestraLP3[[#This Row],[%MG UMV]],0)</f>
        <v>7561</v>
      </c>
      <c r="AD716" s="59">
        <v>10</v>
      </c>
      <c r="AE716" s="54">
        <f>IFERROR(MaestraLP3[[#This Row],[MARGEN UNITARIO]]/MaestraLP3[[#This Row],[Peso Neto UMV (KG)]],0)</f>
        <v>756.1</v>
      </c>
      <c r="AF716" s="38" t="s">
        <v>50</v>
      </c>
      <c r="AG716" s="38">
        <v>1</v>
      </c>
      <c r="AH716" s="56">
        <v>0.03</v>
      </c>
      <c r="AI716" s="56">
        <v>4.9999999999999996E-2</v>
      </c>
      <c r="AJ716" s="38"/>
      <c r="AK716" s="38" t="s">
        <v>50</v>
      </c>
    </row>
    <row r="717" spans="1:37" x14ac:dyDescent="0.35">
      <c r="A717" s="38" t="s">
        <v>525</v>
      </c>
      <c r="B717" s="38">
        <v>104527910</v>
      </c>
      <c r="C717" s="38" t="str">
        <f>+MaestraLP3[[#This Row],[CÓDIGO]]&amp;MaestraLP3[[#Headers],[-]]&amp;MaestraLP3[[#This Row],[UMV]]</f>
        <v>104527910-C40</v>
      </c>
      <c r="D717" s="45" t="str">
        <f>+MaestraLP3[[#This Row],[CÓDIGO]]&amp;MaestraLP3[[#Headers],[FS00]]</f>
        <v>104527910FS00</v>
      </c>
      <c r="E717" s="38" t="s">
        <v>95</v>
      </c>
      <c r="F717" s="38" t="s">
        <v>114</v>
      </c>
      <c r="G717" s="38" t="s">
        <v>279</v>
      </c>
      <c r="H717" s="38" t="s">
        <v>282</v>
      </c>
      <c r="I717" s="38" t="s">
        <v>963</v>
      </c>
      <c r="J717" s="44" t="s">
        <v>90</v>
      </c>
      <c r="K717" s="45" t="s">
        <v>44</v>
      </c>
      <c r="L717" s="38"/>
      <c r="M717" s="38" t="str">
        <f>VLOOKUP(MaestraLP3[[#This Row],[UMV]],VALIDACIONES!J:L,3,0)</f>
        <v>Caja 40 Unidades</v>
      </c>
      <c r="N717" s="38" t="s">
        <v>45</v>
      </c>
      <c r="O717" s="38" t="s">
        <v>46</v>
      </c>
      <c r="P717" s="54">
        <v>33960</v>
      </c>
      <c r="Q717" s="38" t="s">
        <v>47</v>
      </c>
      <c r="R717" s="54">
        <v>46000</v>
      </c>
      <c r="S717" s="56">
        <f>IFERROR((MaestraLP3[[#This Row],[COSTO ]]/MaestraLP3[[#This Row],[COSTO OCT]]-1),0)</f>
        <v>0</v>
      </c>
      <c r="T717" s="55" t="s">
        <v>48</v>
      </c>
      <c r="U717" s="55" t="s">
        <v>48</v>
      </c>
      <c r="V717" s="54">
        <f>+VLOOKUP(MaestraLP3[[#This Row],[-]],'[1]BD MES'!$A:$N,14,0)</f>
        <v>33960</v>
      </c>
      <c r="W717" s="54">
        <v>33960</v>
      </c>
      <c r="X717" s="56">
        <f>+(MaestraLP3[[#This Row],[COSTO ]]-MaestraLP3[[#This Row],[COSTO OCT AL 27-10]])/MaestraLP3[[#This Row],[COSTO OCT AL 27-10]]</f>
        <v>0</v>
      </c>
      <c r="Y717" s="57" t="str">
        <f>++IF(Q717="HASTA AGOTAR STOCK","HASTA AGOTAR STOCK",IF(MaestraLP3[[#This Row],[PRECIO OCT]]=0,"NO PARA LP",IF(MaestraLP3[[#This Row],[PRECIO OCT]]=0,"INCORPORACIÓN",IF(AA717=0,"MANTIENE",IF(AA717&lt;0,"BAJA",IF(AA717&gt;0,"ALZA",""))))))</f>
        <v>MANTIENE</v>
      </c>
      <c r="Z717" s="54">
        <v>46000</v>
      </c>
      <c r="AA717" s="40">
        <f>IF(Z717=0,"INDICAR PRECIO VTA",Z717-MaestraLP3[[#This Row],[PRECIO OCT]])</f>
        <v>0</v>
      </c>
      <c r="AB717" s="56">
        <f t="shared" si="11"/>
        <v>0.26173913043478259</v>
      </c>
      <c r="AC717" s="58">
        <f>IFERROR(MaestraLP3[[#This Row],[PRECIO]]*MaestraLP3[[#This Row],[%MG UMV]],0)</f>
        <v>12039.999999999998</v>
      </c>
      <c r="AD717" s="59">
        <v>10</v>
      </c>
      <c r="AE717" s="54">
        <f>IFERROR(MaestraLP3[[#This Row],[MARGEN UNITARIO]]/MaestraLP3[[#This Row],[Peso Neto UMV (KG)]],0)</f>
        <v>1203.9999999999998</v>
      </c>
      <c r="AF717" s="38" t="s">
        <v>50</v>
      </c>
      <c r="AG717" s="38">
        <v>1</v>
      </c>
      <c r="AH717" s="56">
        <v>0.03</v>
      </c>
      <c r="AI717" s="56">
        <v>4.9999999999999996E-2</v>
      </c>
      <c r="AJ717" s="38"/>
      <c r="AK717" s="38" t="s">
        <v>50</v>
      </c>
    </row>
    <row r="718" spans="1:37" x14ac:dyDescent="0.35">
      <c r="A718" s="38" t="s">
        <v>525</v>
      </c>
      <c r="B718" s="38">
        <v>104543220</v>
      </c>
      <c r="C718" s="38" t="str">
        <f>+MaestraLP3[[#This Row],[CÓDIGO]]&amp;MaestraLP3[[#Headers],[-]]&amp;MaestraLP3[[#This Row],[UMV]]</f>
        <v>104543220-C06</v>
      </c>
      <c r="D718" s="45" t="str">
        <f>+MaestraLP3[[#This Row],[CÓDIGO]]&amp;MaestraLP3[[#Headers],[FS00]]</f>
        <v>104543220FS00</v>
      </c>
      <c r="E718" s="38" t="s">
        <v>95</v>
      </c>
      <c r="F718" s="38" t="s">
        <v>114</v>
      </c>
      <c r="G718" s="38" t="s">
        <v>279</v>
      </c>
      <c r="H718" s="38" t="s">
        <v>282</v>
      </c>
      <c r="I718" s="38" t="s">
        <v>964</v>
      </c>
      <c r="J718" s="44" t="s">
        <v>53</v>
      </c>
      <c r="K718" s="45" t="s">
        <v>44</v>
      </c>
      <c r="L718" s="38"/>
      <c r="M718" s="38" t="str">
        <f>VLOOKUP(MaestraLP3[[#This Row],[UMV]],VALIDACIONES!J:L,3,0)</f>
        <v>Caja 6 Unidades</v>
      </c>
      <c r="N718" s="38" t="s">
        <v>45</v>
      </c>
      <c r="O718" s="38" t="s">
        <v>46</v>
      </c>
      <c r="P718" s="54">
        <v>35406</v>
      </c>
      <c r="Q718" s="38" t="s">
        <v>47</v>
      </c>
      <c r="R718" s="54">
        <v>42600</v>
      </c>
      <c r="S718" s="56">
        <f>IFERROR((MaestraLP3[[#This Row],[COSTO ]]/MaestraLP3[[#This Row],[COSTO OCT]]-1),0)</f>
        <v>0</v>
      </c>
      <c r="T718" s="55" t="s">
        <v>48</v>
      </c>
      <c r="U718" s="55" t="s">
        <v>48</v>
      </c>
      <c r="V718" s="54">
        <f>+VLOOKUP(MaestraLP3[[#This Row],[-]],'[1]BD MES'!$A:$N,14,0)</f>
        <v>35406</v>
      </c>
      <c r="W718" s="54">
        <v>35406</v>
      </c>
      <c r="X718" s="56">
        <f>+(MaestraLP3[[#This Row],[COSTO ]]-MaestraLP3[[#This Row],[COSTO OCT AL 27-10]])/MaestraLP3[[#This Row],[COSTO OCT AL 27-10]]</f>
        <v>0</v>
      </c>
      <c r="Y718" s="57" t="str">
        <f>++IF(Q718="HASTA AGOTAR STOCK","HASTA AGOTAR STOCK",IF(MaestraLP3[[#This Row],[PRECIO OCT]]=0,"NO PARA LP",IF(MaestraLP3[[#This Row],[PRECIO OCT]]=0,"INCORPORACIÓN",IF(AA718=0,"MANTIENE",IF(AA718&lt;0,"BAJA",IF(AA718&gt;0,"ALZA",""))))))</f>
        <v>MANTIENE</v>
      </c>
      <c r="Z718" s="54">
        <v>42600</v>
      </c>
      <c r="AA718" s="40">
        <f>IF(Z718=0,"INDICAR PRECIO VTA",Z718-MaestraLP3[[#This Row],[PRECIO OCT]])</f>
        <v>0</v>
      </c>
      <c r="AB718" s="56">
        <f t="shared" si="11"/>
        <v>0.16887323943661972</v>
      </c>
      <c r="AC718" s="58">
        <f>IFERROR(MaestraLP3[[#This Row],[PRECIO]]*MaestraLP3[[#This Row],[%MG UMV]],0)</f>
        <v>7194</v>
      </c>
      <c r="AD718" s="59">
        <v>2.04</v>
      </c>
      <c r="AE718" s="54">
        <f>IFERROR(MaestraLP3[[#This Row],[MARGEN UNITARIO]]/MaestraLP3[[#This Row],[Peso Neto UMV (KG)]],0)</f>
        <v>3526.4705882352941</v>
      </c>
      <c r="AF718" s="38" t="s">
        <v>50</v>
      </c>
      <c r="AG718" s="38">
        <v>1</v>
      </c>
      <c r="AH718" s="56">
        <v>0.03</v>
      </c>
      <c r="AI718" s="56">
        <v>6.9999999999999993E-2</v>
      </c>
      <c r="AJ718" s="38" t="s">
        <v>50</v>
      </c>
      <c r="AK718" s="38" t="s">
        <v>50</v>
      </c>
    </row>
    <row r="719" spans="1:37" x14ac:dyDescent="0.35">
      <c r="A719" s="38" t="s">
        <v>525</v>
      </c>
      <c r="B719" s="38">
        <v>104527920</v>
      </c>
      <c r="C719" s="38" t="str">
        <f>+MaestraLP3[[#This Row],[CÓDIGO]]&amp;MaestraLP3[[#Headers],[-]]&amp;MaestraLP3[[#This Row],[UMV]]</f>
        <v>104527920-C40</v>
      </c>
      <c r="D719" s="45" t="str">
        <f>+MaestraLP3[[#This Row],[CÓDIGO]]&amp;MaestraLP3[[#Headers],[FS00]]</f>
        <v>104527920FS00</v>
      </c>
      <c r="E719" s="38" t="s">
        <v>95</v>
      </c>
      <c r="F719" s="38" t="s">
        <v>114</v>
      </c>
      <c r="G719" s="38" t="s">
        <v>279</v>
      </c>
      <c r="H719" s="38" t="s">
        <v>282</v>
      </c>
      <c r="I719" s="38" t="s">
        <v>965</v>
      </c>
      <c r="J719" s="44" t="s">
        <v>90</v>
      </c>
      <c r="K719" s="45" t="s">
        <v>44</v>
      </c>
      <c r="L719" s="38"/>
      <c r="M719" s="38" t="str">
        <f>VLOOKUP(MaestraLP3[[#This Row],[UMV]],VALIDACIONES!J:L,3,0)</f>
        <v>Caja 40 Unidades</v>
      </c>
      <c r="N719" s="38" t="s">
        <v>45</v>
      </c>
      <c r="O719" s="38" t="s">
        <v>46</v>
      </c>
      <c r="P719" s="54">
        <v>33200</v>
      </c>
      <c r="Q719" s="38" t="s">
        <v>47</v>
      </c>
      <c r="R719" s="54">
        <v>55899</v>
      </c>
      <c r="S719" s="56">
        <f>IFERROR((MaestraLP3[[#This Row],[COSTO ]]/MaestraLP3[[#This Row],[COSTO OCT]]-1),0)</f>
        <v>0</v>
      </c>
      <c r="T719" s="55" t="s">
        <v>48</v>
      </c>
      <c r="U719" s="55" t="s">
        <v>48</v>
      </c>
      <c r="V719" s="54">
        <f>+VLOOKUP(MaestraLP3[[#This Row],[-]],'[1]BD MES'!$A:$N,14,0)</f>
        <v>33200</v>
      </c>
      <c r="W719" s="54">
        <v>33200</v>
      </c>
      <c r="X719" s="56">
        <f>+(MaestraLP3[[#This Row],[COSTO ]]-MaestraLP3[[#This Row],[COSTO OCT AL 27-10]])/MaestraLP3[[#This Row],[COSTO OCT AL 27-10]]</f>
        <v>0</v>
      </c>
      <c r="Y719" s="57" t="str">
        <f>++IF(Q719="HASTA AGOTAR STOCK","HASTA AGOTAR STOCK",IF(MaestraLP3[[#This Row],[PRECIO OCT]]=0,"NO PARA LP",IF(MaestraLP3[[#This Row],[PRECIO OCT]]=0,"INCORPORACIÓN",IF(AA719=0,"MANTIENE",IF(AA719&lt;0,"BAJA",IF(AA719&gt;0,"ALZA",""))))))</f>
        <v>MANTIENE</v>
      </c>
      <c r="Z719" s="54">
        <v>55899</v>
      </c>
      <c r="AA719" s="40">
        <f>IF(Z719=0,"INDICAR PRECIO VTA",Z719-MaestraLP3[[#This Row],[PRECIO OCT]])</f>
        <v>0</v>
      </c>
      <c r="AB719" s="56">
        <f t="shared" si="11"/>
        <v>0.40607166496717295</v>
      </c>
      <c r="AC719" s="58">
        <f>IFERROR(MaestraLP3[[#This Row],[PRECIO]]*MaestraLP3[[#This Row],[%MG UMV]],0)</f>
        <v>22699</v>
      </c>
      <c r="AD719" s="59">
        <v>10</v>
      </c>
      <c r="AE719" s="54">
        <f>IFERROR(MaestraLP3[[#This Row],[MARGEN UNITARIO]]/MaestraLP3[[#This Row],[Peso Neto UMV (KG)]],0)</f>
        <v>2269.9</v>
      </c>
      <c r="AF719" s="38" t="s">
        <v>50</v>
      </c>
      <c r="AG719" s="38">
        <v>1</v>
      </c>
      <c r="AH719" s="56">
        <v>4.9999999999999996E-2</v>
      </c>
      <c r="AI719" s="56">
        <v>9.9999999999999992E-2</v>
      </c>
      <c r="AJ719" s="38"/>
      <c r="AK719" s="38" t="s">
        <v>50</v>
      </c>
    </row>
    <row r="720" spans="1:37" x14ac:dyDescent="0.35">
      <c r="A720" s="38" t="s">
        <v>525</v>
      </c>
      <c r="B720" s="38">
        <v>104543230</v>
      </c>
      <c r="C720" s="38" t="str">
        <f>+MaestraLP3[[#This Row],[CÓDIGO]]&amp;MaestraLP3[[#Headers],[-]]&amp;MaestraLP3[[#This Row],[UMV]]</f>
        <v>104543230-C06</v>
      </c>
      <c r="D720" s="45" t="str">
        <f>+MaestraLP3[[#This Row],[CÓDIGO]]&amp;MaestraLP3[[#Headers],[FS00]]</f>
        <v>104543230FS00</v>
      </c>
      <c r="E720" s="38" t="s">
        <v>95</v>
      </c>
      <c r="F720" s="38" t="s">
        <v>114</v>
      </c>
      <c r="G720" s="38" t="s">
        <v>279</v>
      </c>
      <c r="H720" s="38" t="s">
        <v>282</v>
      </c>
      <c r="I720" s="38" t="s">
        <v>966</v>
      </c>
      <c r="J720" s="44" t="s">
        <v>53</v>
      </c>
      <c r="K720" s="45" t="s">
        <v>44</v>
      </c>
      <c r="L720" s="38"/>
      <c r="M720" s="38" t="str">
        <f>VLOOKUP(MaestraLP3[[#This Row],[UMV]],VALIDACIONES!J:L,3,0)</f>
        <v>Caja 6 Unidades</v>
      </c>
      <c r="N720" s="38" t="s">
        <v>45</v>
      </c>
      <c r="O720" s="38" t="s">
        <v>46</v>
      </c>
      <c r="P720" s="54">
        <v>34812</v>
      </c>
      <c r="Q720" s="38" t="s">
        <v>47</v>
      </c>
      <c r="R720" s="54">
        <v>44400</v>
      </c>
      <c r="S720" s="56">
        <f>IFERROR((MaestraLP3[[#This Row],[COSTO ]]/MaestraLP3[[#This Row],[COSTO OCT]]-1),0)</f>
        <v>0</v>
      </c>
      <c r="T720" s="55" t="s">
        <v>48</v>
      </c>
      <c r="U720" s="55" t="s">
        <v>48</v>
      </c>
      <c r="V720" s="54">
        <f>+VLOOKUP(MaestraLP3[[#This Row],[-]],'[1]BD MES'!$A:$N,14,0)</f>
        <v>34812</v>
      </c>
      <c r="W720" s="54">
        <v>34812</v>
      </c>
      <c r="X720" s="56">
        <f>+(MaestraLP3[[#This Row],[COSTO ]]-MaestraLP3[[#This Row],[COSTO OCT AL 27-10]])/MaestraLP3[[#This Row],[COSTO OCT AL 27-10]]</f>
        <v>0</v>
      </c>
      <c r="Y720" s="57" t="str">
        <f>++IF(Q720="HASTA AGOTAR STOCK","HASTA AGOTAR STOCK",IF(MaestraLP3[[#This Row],[PRECIO OCT]]=0,"NO PARA LP",IF(MaestraLP3[[#This Row],[PRECIO OCT]]=0,"INCORPORACIÓN",IF(AA720=0,"MANTIENE",IF(AA720&lt;0,"BAJA",IF(AA720&gt;0,"ALZA",""))))))</f>
        <v>MANTIENE</v>
      </c>
      <c r="Z720" s="54">
        <v>44400</v>
      </c>
      <c r="AA720" s="40">
        <f>IF(Z720=0,"INDICAR PRECIO VTA",Z720-MaestraLP3[[#This Row],[PRECIO OCT]])</f>
        <v>0</v>
      </c>
      <c r="AB720" s="56">
        <f t="shared" si="11"/>
        <v>0.21594594594594593</v>
      </c>
      <c r="AC720" s="58">
        <f>IFERROR(MaestraLP3[[#This Row],[PRECIO]]*MaestraLP3[[#This Row],[%MG UMV]],0)</f>
        <v>9588</v>
      </c>
      <c r="AD720" s="59">
        <v>2.7240000000000002</v>
      </c>
      <c r="AE720" s="54">
        <f>IFERROR(MaestraLP3[[#This Row],[MARGEN UNITARIO]]/MaestraLP3[[#This Row],[Peso Neto UMV (KG)]],0)</f>
        <v>3519.8237885462554</v>
      </c>
      <c r="AF720" s="38" t="s">
        <v>50</v>
      </c>
      <c r="AG720" s="38">
        <v>1</v>
      </c>
      <c r="AH720" s="56">
        <v>0.03</v>
      </c>
      <c r="AI720" s="56">
        <v>6.9999999999999993E-2</v>
      </c>
      <c r="AJ720" s="38" t="s">
        <v>50</v>
      </c>
      <c r="AK720" s="38" t="s">
        <v>50</v>
      </c>
    </row>
    <row r="721" spans="1:37" x14ac:dyDescent="0.35">
      <c r="A721" s="38" t="s">
        <v>525</v>
      </c>
      <c r="B721" s="38">
        <v>201700302</v>
      </c>
      <c r="C721" s="38" t="str">
        <f>+MaestraLP3[[#This Row],[CÓDIGO]]&amp;MaestraLP3[[#Headers],[-]]&amp;MaestraLP3[[#This Row],[UMV]]</f>
        <v>201700302-C10</v>
      </c>
      <c r="D721" s="45" t="str">
        <f>+MaestraLP3[[#This Row],[CÓDIGO]]&amp;MaestraLP3[[#Headers],[FS00]]</f>
        <v>201700302FS00</v>
      </c>
      <c r="E721" s="38" t="s">
        <v>95</v>
      </c>
      <c r="F721" s="38" t="s">
        <v>114</v>
      </c>
      <c r="G721" s="38" t="s">
        <v>279</v>
      </c>
      <c r="H721" s="38" t="s">
        <v>282</v>
      </c>
      <c r="I721" s="38" t="s">
        <v>967</v>
      </c>
      <c r="J721" s="44" t="s">
        <v>61</v>
      </c>
      <c r="K721" s="45" t="s">
        <v>164</v>
      </c>
      <c r="L721" s="38"/>
      <c r="M721" s="38" t="str">
        <f>VLOOKUP(MaestraLP3[[#This Row],[UMV]],VALIDACIONES!J:L,3,0)</f>
        <v>Caja 10 Unidades</v>
      </c>
      <c r="N721" s="38" t="s">
        <v>45</v>
      </c>
      <c r="O721" s="38" t="s">
        <v>46</v>
      </c>
      <c r="P721" s="54">
        <v>37227.599999999999</v>
      </c>
      <c r="Q721" s="38" t="s">
        <v>62</v>
      </c>
      <c r="R721" s="54">
        <v>49080.754799999995</v>
      </c>
      <c r="S721" s="56">
        <f>IFERROR((MaestraLP3[[#This Row],[COSTO ]]/MaestraLP3[[#This Row],[COSTO OCT]]-1),0)</f>
        <v>0</v>
      </c>
      <c r="T721" s="55" t="s">
        <v>48</v>
      </c>
      <c r="U721" s="55" t="s">
        <v>48</v>
      </c>
      <c r="V721" s="54">
        <f>+VLOOKUP(MaestraLP3[[#This Row],[-]],'[1]BD MES'!$A:$N,14,0)</f>
        <v>37191</v>
      </c>
      <c r="W721" s="54">
        <v>37227.599999999999</v>
      </c>
      <c r="X721" s="56">
        <f>+(MaestraLP3[[#This Row],[COSTO ]]-MaestraLP3[[#This Row],[COSTO OCT AL 27-10]])/MaestraLP3[[#This Row],[COSTO OCT AL 27-10]]</f>
        <v>9.8410905864318096E-4</v>
      </c>
      <c r="Y721" s="57" t="str">
        <f>++IF(Q721="HASTA AGOTAR STOCK","HASTA AGOTAR STOCK",IF(MaestraLP3[[#This Row],[PRECIO OCT]]=0,"NO PARA LP",IF(MaestraLP3[[#This Row],[PRECIO OCT]]=0,"INCORPORACIÓN",IF(AA721=0,"MANTIENE",IF(AA721&lt;0,"BAJA",IF(AA721&gt;0,"ALZA",""))))))</f>
        <v>ALZA</v>
      </c>
      <c r="Z721" s="54">
        <v>49081</v>
      </c>
      <c r="AA721" s="40">
        <f>IF(Z721=0,"INDICAR PRECIO VTA",Z721-MaestraLP3[[#This Row],[PRECIO OCT]])</f>
        <v>0.24520000000484288</v>
      </c>
      <c r="AB721" s="56">
        <f t="shared" si="11"/>
        <v>0.24150689676249468</v>
      </c>
      <c r="AC721" s="58">
        <f>IFERROR(MaestraLP3[[#This Row],[PRECIO]]*MaestraLP3[[#This Row],[%MG UMV]],0)</f>
        <v>11853.400000000001</v>
      </c>
      <c r="AD721" s="59">
        <v>10</v>
      </c>
      <c r="AE721" s="54">
        <f>IFERROR(MaestraLP3[[#This Row],[MARGEN UNITARIO]]/MaestraLP3[[#This Row],[Peso Neto UMV (KG)]],0)</f>
        <v>1185.3400000000001</v>
      </c>
      <c r="AF721" s="38" t="s">
        <v>50</v>
      </c>
      <c r="AG721" s="38">
        <v>1</v>
      </c>
      <c r="AH721" s="56">
        <v>0.05</v>
      </c>
      <c r="AI721" s="56">
        <v>7.0000000000000007E-2</v>
      </c>
      <c r="AJ721" s="38"/>
      <c r="AK721" s="38" t="s">
        <v>50</v>
      </c>
    </row>
    <row r="722" spans="1:37" x14ac:dyDescent="0.35">
      <c r="A722" s="38" t="s">
        <v>525</v>
      </c>
      <c r="B722" s="38">
        <v>104543240</v>
      </c>
      <c r="C722" s="38" t="str">
        <f>+MaestraLP3[[#This Row],[CÓDIGO]]&amp;MaestraLP3[[#Headers],[-]]&amp;MaestraLP3[[#This Row],[UMV]]</f>
        <v>104543240-C06</v>
      </c>
      <c r="D722" s="45" t="str">
        <f>+MaestraLP3[[#This Row],[CÓDIGO]]&amp;MaestraLP3[[#Headers],[FS00]]</f>
        <v>104543240FS00</v>
      </c>
      <c r="E722" s="38" t="s">
        <v>95</v>
      </c>
      <c r="F722" s="38" t="s">
        <v>114</v>
      </c>
      <c r="G722" s="38" t="s">
        <v>279</v>
      </c>
      <c r="H722" s="38" t="s">
        <v>282</v>
      </c>
      <c r="I722" s="38" t="s">
        <v>968</v>
      </c>
      <c r="J722" s="44" t="s">
        <v>53</v>
      </c>
      <c r="K722" s="45" t="s">
        <v>44</v>
      </c>
      <c r="L722" s="38"/>
      <c r="M722" s="38" t="str">
        <f>VLOOKUP(MaestraLP3[[#This Row],[UMV]],VALIDACIONES!J:L,3,0)</f>
        <v>Caja 6 Unidades</v>
      </c>
      <c r="N722" s="38" t="s">
        <v>45</v>
      </c>
      <c r="O722" s="38" t="s">
        <v>46</v>
      </c>
      <c r="P722" s="54">
        <v>47424</v>
      </c>
      <c r="Q722" s="38" t="s">
        <v>47</v>
      </c>
      <c r="R722" s="54">
        <v>61800</v>
      </c>
      <c r="S722" s="56">
        <f>IFERROR((MaestraLP3[[#This Row],[COSTO ]]/MaestraLP3[[#This Row],[COSTO OCT]]-1),0)</f>
        <v>0</v>
      </c>
      <c r="T722" s="55" t="s">
        <v>48</v>
      </c>
      <c r="U722" s="55" t="s">
        <v>48</v>
      </c>
      <c r="V722" s="54">
        <f>+VLOOKUP(MaestraLP3[[#This Row],[-]],'[1]BD MES'!$A:$N,14,0)</f>
        <v>47424</v>
      </c>
      <c r="W722" s="54">
        <v>47424</v>
      </c>
      <c r="X722" s="56">
        <f>+(MaestraLP3[[#This Row],[COSTO ]]-MaestraLP3[[#This Row],[COSTO OCT AL 27-10]])/MaestraLP3[[#This Row],[COSTO OCT AL 27-10]]</f>
        <v>0</v>
      </c>
      <c r="Y722" s="57" t="str">
        <f>++IF(Q722="HASTA AGOTAR STOCK","HASTA AGOTAR STOCK",IF(MaestraLP3[[#This Row],[PRECIO OCT]]=0,"NO PARA LP",IF(MaestraLP3[[#This Row],[PRECIO OCT]]=0,"INCORPORACIÓN",IF(AA722=0,"MANTIENE",IF(AA722&lt;0,"BAJA",IF(AA722&gt;0,"ALZA",""))))))</f>
        <v>MANTIENE</v>
      </c>
      <c r="Z722" s="54">
        <v>61800</v>
      </c>
      <c r="AA722" s="40">
        <f>IF(Z722=0,"INDICAR PRECIO VTA",Z722-MaestraLP3[[#This Row],[PRECIO OCT]])</f>
        <v>0</v>
      </c>
      <c r="AB722" s="56">
        <f t="shared" si="11"/>
        <v>0.23262135922330096</v>
      </c>
      <c r="AC722" s="58">
        <f>IFERROR(MaestraLP3[[#This Row],[PRECIO]]*MaestraLP3[[#This Row],[%MG UMV]],0)</f>
        <v>14376</v>
      </c>
      <c r="AD722" s="59">
        <v>4.08</v>
      </c>
      <c r="AE722" s="54">
        <f>IFERROR(MaestraLP3[[#This Row],[MARGEN UNITARIO]]/MaestraLP3[[#This Row],[Peso Neto UMV (KG)]],0)</f>
        <v>3523.5294117647059</v>
      </c>
      <c r="AF722" s="38" t="s">
        <v>50</v>
      </c>
      <c r="AG722" s="38">
        <v>1</v>
      </c>
      <c r="AH722" s="56">
        <v>0.03</v>
      </c>
      <c r="AI722" s="56">
        <v>6.9999999999999993E-2</v>
      </c>
      <c r="AJ722" s="38" t="s">
        <v>50</v>
      </c>
      <c r="AK722" s="38" t="s">
        <v>50</v>
      </c>
    </row>
    <row r="723" spans="1:37" x14ac:dyDescent="0.35">
      <c r="A723" s="38" t="s">
        <v>525</v>
      </c>
      <c r="B723" s="38">
        <v>104543250</v>
      </c>
      <c r="C723" s="38" t="str">
        <f>+MaestraLP3[[#This Row],[CÓDIGO]]&amp;MaestraLP3[[#Headers],[-]]&amp;MaestraLP3[[#This Row],[UMV]]</f>
        <v>104543250-C06</v>
      </c>
      <c r="D723" s="45" t="str">
        <f>+MaestraLP3[[#This Row],[CÓDIGO]]&amp;MaestraLP3[[#Headers],[FS00]]</f>
        <v>104543250FS00</v>
      </c>
      <c r="E723" s="38" t="s">
        <v>95</v>
      </c>
      <c r="F723" s="38" t="s">
        <v>114</v>
      </c>
      <c r="G723" s="38" t="s">
        <v>279</v>
      </c>
      <c r="H723" s="38" t="s">
        <v>282</v>
      </c>
      <c r="I723" s="38" t="s">
        <v>969</v>
      </c>
      <c r="J723" s="44" t="s">
        <v>53</v>
      </c>
      <c r="K723" s="45" t="s">
        <v>44</v>
      </c>
      <c r="L723" s="38"/>
      <c r="M723" s="38" t="str">
        <f>VLOOKUP(MaestraLP3[[#This Row],[UMV]],VALIDACIONES!J:L,3,0)</f>
        <v>Caja 6 Unidades</v>
      </c>
      <c r="N723" s="38" t="s">
        <v>45</v>
      </c>
      <c r="O723" s="38" t="s">
        <v>46</v>
      </c>
      <c r="P723" s="54">
        <v>18012</v>
      </c>
      <c r="Q723" s="38" t="s">
        <v>47</v>
      </c>
      <c r="R723" s="54">
        <v>21000</v>
      </c>
      <c r="S723" s="56">
        <f>IFERROR((MaestraLP3[[#This Row],[COSTO ]]/MaestraLP3[[#This Row],[COSTO OCT]]-1),0)</f>
        <v>0</v>
      </c>
      <c r="T723" s="55" t="s">
        <v>48</v>
      </c>
      <c r="U723" s="55" t="s">
        <v>48</v>
      </c>
      <c r="V723" s="54">
        <f>+VLOOKUP(MaestraLP3[[#This Row],[-]],'[1]BD MES'!$A:$N,14,0)</f>
        <v>18012</v>
      </c>
      <c r="W723" s="54">
        <v>18012</v>
      </c>
      <c r="X723" s="56">
        <f>+(MaestraLP3[[#This Row],[COSTO ]]-MaestraLP3[[#This Row],[COSTO OCT AL 27-10]])/MaestraLP3[[#This Row],[COSTO OCT AL 27-10]]</f>
        <v>0</v>
      </c>
      <c r="Y723" s="57" t="str">
        <f>++IF(Q723="HASTA AGOTAR STOCK","HASTA AGOTAR STOCK",IF(MaestraLP3[[#This Row],[PRECIO OCT]]=0,"NO PARA LP",IF(MaestraLP3[[#This Row],[PRECIO OCT]]=0,"INCORPORACIÓN",IF(AA723=0,"MANTIENE",IF(AA723&lt;0,"BAJA",IF(AA723&gt;0,"ALZA",""))))))</f>
        <v>MANTIENE</v>
      </c>
      <c r="Z723" s="54">
        <v>21000</v>
      </c>
      <c r="AA723" s="40">
        <f>IF(Z723=0,"INDICAR PRECIO VTA",Z723-MaestraLP3[[#This Row],[PRECIO OCT]])</f>
        <v>0</v>
      </c>
      <c r="AB723" s="56">
        <f t="shared" si="11"/>
        <v>0.14228571428571429</v>
      </c>
      <c r="AC723" s="58">
        <f>IFERROR(MaestraLP3[[#This Row],[PRECIO]]*MaestraLP3[[#This Row],[%MG UMV]],0)</f>
        <v>2988</v>
      </c>
      <c r="AD723" s="59">
        <v>0.67800000000000005</v>
      </c>
      <c r="AE723" s="54">
        <f>IFERROR(MaestraLP3[[#This Row],[MARGEN UNITARIO]]/MaestraLP3[[#This Row],[Peso Neto UMV (KG)]],0)</f>
        <v>4407.0796460176989</v>
      </c>
      <c r="AF723" s="38" t="s">
        <v>50</v>
      </c>
      <c r="AG723" s="38">
        <v>1</v>
      </c>
      <c r="AH723" s="56">
        <v>0.03</v>
      </c>
      <c r="AI723" s="56">
        <v>6.9999999999999993E-2</v>
      </c>
      <c r="AJ723" s="38" t="s">
        <v>50</v>
      </c>
      <c r="AK723" s="38" t="s">
        <v>50</v>
      </c>
    </row>
    <row r="724" spans="1:37" x14ac:dyDescent="0.35">
      <c r="A724" s="38" t="s">
        <v>525</v>
      </c>
      <c r="B724" s="38">
        <v>104527960</v>
      </c>
      <c r="C724" s="38" t="str">
        <f>+MaestraLP3[[#This Row],[CÓDIGO]]&amp;MaestraLP3[[#Headers],[-]]&amp;MaestraLP3[[#This Row],[UMV]]</f>
        <v>104527960-C40</v>
      </c>
      <c r="D724" s="45" t="str">
        <f>+MaestraLP3[[#This Row],[CÓDIGO]]&amp;MaestraLP3[[#Headers],[FS00]]</f>
        <v>104527960FS00</v>
      </c>
      <c r="E724" s="38" t="s">
        <v>95</v>
      </c>
      <c r="F724" s="38" t="s">
        <v>114</v>
      </c>
      <c r="G724" s="38" t="s">
        <v>279</v>
      </c>
      <c r="H724" s="38" t="s">
        <v>282</v>
      </c>
      <c r="I724" s="38" t="s">
        <v>970</v>
      </c>
      <c r="J724" s="44" t="s">
        <v>90</v>
      </c>
      <c r="K724" s="45" t="s">
        <v>44</v>
      </c>
      <c r="L724" s="38"/>
      <c r="M724" s="38" t="str">
        <f>VLOOKUP(MaestraLP3[[#This Row],[UMV]],VALIDACIONES!J:L,3,0)</f>
        <v>Caja 40 Unidades</v>
      </c>
      <c r="N724" s="38" t="s">
        <v>45</v>
      </c>
      <c r="O724" s="38" t="s">
        <v>46</v>
      </c>
      <c r="P724" s="54">
        <v>33680</v>
      </c>
      <c r="Q724" s="38" t="s">
        <v>47</v>
      </c>
      <c r="R724" s="54">
        <v>48000</v>
      </c>
      <c r="S724" s="56">
        <f>IFERROR((MaestraLP3[[#This Row],[COSTO ]]/MaestraLP3[[#This Row],[COSTO OCT]]-1),0)</f>
        <v>0</v>
      </c>
      <c r="T724" s="55" t="s">
        <v>48</v>
      </c>
      <c r="U724" s="55" t="s">
        <v>48</v>
      </c>
      <c r="V724" s="54">
        <f>+VLOOKUP(MaestraLP3[[#This Row],[-]],'[1]BD MES'!$A:$N,14,0)</f>
        <v>33680</v>
      </c>
      <c r="W724" s="54">
        <v>33680</v>
      </c>
      <c r="X724" s="56">
        <f>+(MaestraLP3[[#This Row],[COSTO ]]-MaestraLP3[[#This Row],[COSTO OCT AL 27-10]])/MaestraLP3[[#This Row],[COSTO OCT AL 27-10]]</f>
        <v>0</v>
      </c>
      <c r="Y724" s="57" t="str">
        <f>++IF(Q724="HASTA AGOTAR STOCK","HASTA AGOTAR STOCK",IF(MaestraLP3[[#This Row],[PRECIO OCT]]=0,"NO PARA LP",IF(MaestraLP3[[#This Row],[PRECIO OCT]]=0,"INCORPORACIÓN",IF(AA724=0,"MANTIENE",IF(AA724&lt;0,"BAJA",IF(AA724&gt;0,"ALZA",""))))))</f>
        <v>MANTIENE</v>
      </c>
      <c r="Z724" s="54">
        <v>48000</v>
      </c>
      <c r="AA724" s="40">
        <f>IF(Z724=0,"INDICAR PRECIO VTA",Z724-MaestraLP3[[#This Row],[PRECIO OCT]])</f>
        <v>0</v>
      </c>
      <c r="AB724" s="56">
        <f t="shared" si="11"/>
        <v>0.29833333333333334</v>
      </c>
      <c r="AC724" s="58">
        <f>IFERROR(MaestraLP3[[#This Row],[PRECIO]]*MaestraLP3[[#This Row],[%MG UMV]],0)</f>
        <v>14320</v>
      </c>
      <c r="AD724" s="59">
        <v>10</v>
      </c>
      <c r="AE724" s="54">
        <f>IFERROR(MaestraLP3[[#This Row],[MARGEN UNITARIO]]/MaestraLP3[[#This Row],[Peso Neto UMV (KG)]],0)</f>
        <v>1432</v>
      </c>
      <c r="AF724" s="38" t="s">
        <v>50</v>
      </c>
      <c r="AG724" s="38">
        <v>1</v>
      </c>
      <c r="AH724" s="56">
        <v>0.03</v>
      </c>
      <c r="AI724" s="56">
        <v>4.9999999999999996E-2</v>
      </c>
      <c r="AJ724" s="38"/>
      <c r="AK724" s="38" t="s">
        <v>50</v>
      </c>
    </row>
    <row r="725" spans="1:37" x14ac:dyDescent="0.35">
      <c r="A725" s="38" t="s">
        <v>525</v>
      </c>
      <c r="B725" s="38">
        <v>104543260</v>
      </c>
      <c r="C725" s="38" t="str">
        <f>+MaestraLP3[[#This Row],[CÓDIGO]]&amp;MaestraLP3[[#Headers],[-]]&amp;MaestraLP3[[#This Row],[UMV]]</f>
        <v>104543260-C06</v>
      </c>
      <c r="D725" s="45" t="str">
        <f>+MaestraLP3[[#This Row],[CÓDIGO]]&amp;MaestraLP3[[#Headers],[FS00]]</f>
        <v>104543260FS00</v>
      </c>
      <c r="E725" s="38" t="s">
        <v>95</v>
      </c>
      <c r="F725" s="38" t="s">
        <v>114</v>
      </c>
      <c r="G725" s="38" t="s">
        <v>279</v>
      </c>
      <c r="H725" s="38" t="s">
        <v>282</v>
      </c>
      <c r="I725" s="38" t="s">
        <v>971</v>
      </c>
      <c r="J725" s="44" t="s">
        <v>53</v>
      </c>
      <c r="K725" s="45" t="s">
        <v>44</v>
      </c>
      <c r="L725" s="38"/>
      <c r="M725" s="38" t="str">
        <f>VLOOKUP(MaestraLP3[[#This Row],[UMV]],VALIDACIONES!J:L,3,0)</f>
        <v>Caja 6 Unidades</v>
      </c>
      <c r="N725" s="38" t="s">
        <v>45</v>
      </c>
      <c r="O725" s="38" t="s">
        <v>46</v>
      </c>
      <c r="P725" s="54">
        <v>44964</v>
      </c>
      <c r="Q725" s="38" t="s">
        <v>47</v>
      </c>
      <c r="R725" s="54">
        <v>61800</v>
      </c>
      <c r="S725" s="56">
        <f>IFERROR((MaestraLP3[[#This Row],[COSTO ]]/MaestraLP3[[#This Row],[COSTO OCT]]-1),0)</f>
        <v>0</v>
      </c>
      <c r="T725" s="55" t="s">
        <v>48</v>
      </c>
      <c r="U725" s="55" t="s">
        <v>48</v>
      </c>
      <c r="V725" s="54">
        <f>+VLOOKUP(MaestraLP3[[#This Row],[-]],'[1]BD MES'!$A:$N,14,0)</f>
        <v>44964</v>
      </c>
      <c r="W725" s="54">
        <v>44964</v>
      </c>
      <c r="X725" s="56">
        <f>+(MaestraLP3[[#This Row],[COSTO ]]-MaestraLP3[[#This Row],[COSTO OCT AL 27-10]])/MaestraLP3[[#This Row],[COSTO OCT AL 27-10]]</f>
        <v>0</v>
      </c>
      <c r="Y725" s="57" t="str">
        <f>++IF(Q725="HASTA AGOTAR STOCK","HASTA AGOTAR STOCK",IF(MaestraLP3[[#This Row],[PRECIO OCT]]=0,"NO PARA LP",IF(MaestraLP3[[#This Row],[PRECIO OCT]]=0,"INCORPORACIÓN",IF(AA725=0,"MANTIENE",IF(AA725&lt;0,"BAJA",IF(AA725&gt;0,"ALZA",""))))))</f>
        <v>MANTIENE</v>
      </c>
      <c r="Z725" s="54">
        <v>61800</v>
      </c>
      <c r="AA725" s="40">
        <f>IF(Z725=0,"INDICAR PRECIO VTA",Z725-MaestraLP3[[#This Row],[PRECIO OCT]])</f>
        <v>0</v>
      </c>
      <c r="AB725" s="56">
        <f t="shared" si="11"/>
        <v>0.27242718446601943</v>
      </c>
      <c r="AC725" s="58">
        <f>IFERROR(MaestraLP3[[#This Row],[PRECIO]]*MaestraLP3[[#This Row],[%MG UMV]],0)</f>
        <v>16836</v>
      </c>
      <c r="AD725" s="59">
        <v>4.7640000000000002</v>
      </c>
      <c r="AE725" s="54">
        <f>IFERROR(MaestraLP3[[#This Row],[MARGEN UNITARIO]]/MaestraLP3[[#This Row],[Peso Neto UMV (KG)]],0)</f>
        <v>3534.005037783375</v>
      </c>
      <c r="AF725" s="38" t="s">
        <v>50</v>
      </c>
      <c r="AG725" s="38">
        <v>1</v>
      </c>
      <c r="AH725" s="56">
        <v>0.03</v>
      </c>
      <c r="AI725" s="56">
        <v>6.9999999999999993E-2</v>
      </c>
      <c r="AJ725" s="38" t="s">
        <v>50</v>
      </c>
      <c r="AK725" s="38" t="s">
        <v>50</v>
      </c>
    </row>
    <row r="726" spans="1:37" x14ac:dyDescent="0.35">
      <c r="A726" s="38" t="s">
        <v>525</v>
      </c>
      <c r="B726" s="38">
        <v>104543270</v>
      </c>
      <c r="C726" s="38" t="str">
        <f>+MaestraLP3[[#This Row],[CÓDIGO]]&amp;MaestraLP3[[#Headers],[-]]&amp;MaestraLP3[[#This Row],[UMV]]</f>
        <v>104543270-C06</v>
      </c>
      <c r="D726" s="45" t="str">
        <f>+MaestraLP3[[#This Row],[CÓDIGO]]&amp;MaestraLP3[[#Headers],[FS00]]</f>
        <v>104543270FS00</v>
      </c>
      <c r="E726" s="38" t="s">
        <v>95</v>
      </c>
      <c r="F726" s="38" t="s">
        <v>114</v>
      </c>
      <c r="G726" s="38" t="s">
        <v>279</v>
      </c>
      <c r="H726" s="38" t="s">
        <v>282</v>
      </c>
      <c r="I726" s="38" t="s">
        <v>972</v>
      </c>
      <c r="J726" s="44" t="s">
        <v>53</v>
      </c>
      <c r="K726" s="45" t="s">
        <v>44</v>
      </c>
      <c r="L726" s="38"/>
      <c r="M726" s="38" t="str">
        <f>VLOOKUP(MaestraLP3[[#This Row],[UMV]],VALIDACIONES!J:L,3,0)</f>
        <v>Caja 6 Unidades</v>
      </c>
      <c r="N726" s="38" t="s">
        <v>45</v>
      </c>
      <c r="O726" s="38" t="s">
        <v>46</v>
      </c>
      <c r="P726" s="54">
        <v>46140</v>
      </c>
      <c r="Q726" s="38" t="s">
        <v>47</v>
      </c>
      <c r="R726" s="54">
        <v>55800</v>
      </c>
      <c r="S726" s="56">
        <f>IFERROR((MaestraLP3[[#This Row],[COSTO ]]/MaestraLP3[[#This Row],[COSTO OCT]]-1),0)</f>
        <v>0</v>
      </c>
      <c r="T726" s="55" t="s">
        <v>172</v>
      </c>
      <c r="U726" s="55" t="s">
        <v>172</v>
      </c>
      <c r="V726" s="54">
        <f>+VLOOKUP(MaestraLP3[[#This Row],[-]],'[1]BD MES'!$A:$N,14,0)</f>
        <v>46140</v>
      </c>
      <c r="W726" s="54">
        <v>46140</v>
      </c>
      <c r="X726" s="56">
        <f>+(MaestraLP3[[#This Row],[COSTO ]]-MaestraLP3[[#This Row],[COSTO OCT AL 27-10]])/MaestraLP3[[#This Row],[COSTO OCT AL 27-10]]</f>
        <v>0</v>
      </c>
      <c r="Y726" s="57" t="str">
        <f>++IF(Q726="HASTA AGOTAR STOCK","HASTA AGOTAR STOCK",IF(MaestraLP3[[#This Row],[PRECIO OCT]]=0,"NO PARA LP",IF(MaestraLP3[[#This Row],[PRECIO OCT]]=0,"INCORPORACIÓN",IF(AA726=0,"MANTIENE",IF(AA726&lt;0,"BAJA",IF(AA726&gt;0,"ALZA",""))))))</f>
        <v>MANTIENE</v>
      </c>
      <c r="Z726" s="54">
        <v>55800</v>
      </c>
      <c r="AA726" s="40">
        <f>IF(Z726=0,"INDICAR PRECIO VTA",Z726-MaestraLP3[[#This Row],[PRECIO OCT]])</f>
        <v>0</v>
      </c>
      <c r="AB726" s="56">
        <f t="shared" si="11"/>
        <v>0.17311827956989248</v>
      </c>
      <c r="AC726" s="58">
        <f>IFERROR(MaestraLP3[[#This Row],[PRECIO]]*MaestraLP3[[#This Row],[%MG UMV]],0)</f>
        <v>9660</v>
      </c>
      <c r="AD726" s="59">
        <v>2.7240000000000002</v>
      </c>
      <c r="AE726" s="54">
        <f>IFERROR(MaestraLP3[[#This Row],[MARGEN UNITARIO]]/MaestraLP3[[#This Row],[Peso Neto UMV (KG)]],0)</f>
        <v>3546.2555066079294</v>
      </c>
      <c r="AF726" s="38" t="s">
        <v>50</v>
      </c>
      <c r="AG726" s="38">
        <v>1</v>
      </c>
      <c r="AH726" s="56">
        <v>4.9999999999999996E-2</v>
      </c>
      <c r="AI726" s="56">
        <v>6.9999999999999993E-2</v>
      </c>
      <c r="AJ726" s="38" t="s">
        <v>50</v>
      </c>
      <c r="AK726" s="38" t="s">
        <v>50</v>
      </c>
    </row>
    <row r="727" spans="1:37" x14ac:dyDescent="0.35">
      <c r="A727" s="38" t="s">
        <v>525</v>
      </c>
      <c r="B727" s="38">
        <v>150001897</v>
      </c>
      <c r="C727" s="38" t="str">
        <f>+MaestraLP3[[#This Row],[CÓDIGO]]&amp;MaestraLP3[[#Headers],[-]]&amp;MaestraLP3[[#This Row],[UMV]]</f>
        <v>150001897-C30</v>
      </c>
      <c r="D727" s="45" t="str">
        <f>+MaestraLP3[[#This Row],[CÓDIGO]]&amp;MaestraLP3[[#Headers],[FS00]]</f>
        <v>150001897FS00</v>
      </c>
      <c r="E727" s="38" t="s">
        <v>95</v>
      </c>
      <c r="F727" s="38" t="s">
        <v>114</v>
      </c>
      <c r="G727" s="38" t="s">
        <v>279</v>
      </c>
      <c r="H727" s="38" t="s">
        <v>282</v>
      </c>
      <c r="I727" s="38" t="s">
        <v>973</v>
      </c>
      <c r="J727" s="44" t="s">
        <v>339</v>
      </c>
      <c r="K727" s="45" t="s">
        <v>44</v>
      </c>
      <c r="L727" s="38"/>
      <c r="M727" s="38" t="str">
        <f>VLOOKUP(MaestraLP3[[#This Row],[UMV]],VALIDACIONES!J:L,3,0)</f>
        <v>Caja 30 Unidades</v>
      </c>
      <c r="N727" s="38" t="s">
        <v>45</v>
      </c>
      <c r="O727" s="38" t="s">
        <v>46</v>
      </c>
      <c r="P727" s="54">
        <v>103101.9</v>
      </c>
      <c r="Q727" s="38" t="s">
        <v>47</v>
      </c>
      <c r="R727" s="54">
        <v>140000</v>
      </c>
      <c r="S727" s="56">
        <f>IFERROR((MaestraLP3[[#This Row],[COSTO ]]/MaestraLP3[[#This Row],[COSTO OCT]]-1),0)</f>
        <v>0</v>
      </c>
      <c r="T727" s="55" t="s">
        <v>48</v>
      </c>
      <c r="U727" s="55" t="s">
        <v>48</v>
      </c>
      <c r="V727" s="54">
        <f>+VLOOKUP(MaestraLP3[[#This Row],[-]],'[1]BD MES'!$A:$N,14,0)</f>
        <v>103098.90000000001</v>
      </c>
      <c r="W727" s="54">
        <v>103101.9</v>
      </c>
      <c r="X727" s="56">
        <f>+(MaestraLP3[[#This Row],[COSTO ]]-MaestraLP3[[#This Row],[COSTO OCT AL 27-10]])/MaestraLP3[[#This Row],[COSTO OCT AL 27-10]]</f>
        <v>2.90982735992862E-5</v>
      </c>
      <c r="Y727" s="57" t="str">
        <f>++IF(Q727="HASTA AGOTAR STOCK","HASTA AGOTAR STOCK",IF(MaestraLP3[[#This Row],[PRECIO OCT]]=0,"NO PARA LP",IF(MaestraLP3[[#This Row],[PRECIO OCT]]=0,"INCORPORACIÓN",IF(AA727=0,"MANTIENE",IF(AA727&lt;0,"BAJA",IF(AA727&gt;0,"ALZA",""))))))</f>
        <v>MANTIENE</v>
      </c>
      <c r="Z727" s="54">
        <v>140000</v>
      </c>
      <c r="AA727" s="40">
        <f>IF(Z727=0,"INDICAR PRECIO VTA",Z727-MaestraLP3[[#This Row],[PRECIO OCT]])</f>
        <v>0</v>
      </c>
      <c r="AB727" s="56">
        <f t="shared" si="11"/>
        <v>0.26355785714285718</v>
      </c>
      <c r="AC727" s="58">
        <f>IFERROR(MaestraLP3[[#This Row],[PRECIO]]*MaestraLP3[[#This Row],[%MG UMV]],0)</f>
        <v>36898.100000000006</v>
      </c>
      <c r="AD727" s="59">
        <v>3.75</v>
      </c>
      <c r="AE727" s="54">
        <f>IFERROR(MaestraLP3[[#This Row],[MARGEN UNITARIO]]/MaestraLP3[[#This Row],[Peso Neto UMV (KG)]],0)</f>
        <v>9839.4933333333356</v>
      </c>
      <c r="AF727" s="38" t="s">
        <v>50</v>
      </c>
      <c r="AG727" s="38">
        <v>1</v>
      </c>
      <c r="AH727" s="56">
        <v>4.9999999999999996E-2</v>
      </c>
      <c r="AI727" s="56">
        <v>6.9999999999999993E-2</v>
      </c>
      <c r="AJ727" s="38"/>
      <c r="AK727" s="38" t="s">
        <v>50</v>
      </c>
    </row>
    <row r="728" spans="1:37" x14ac:dyDescent="0.35">
      <c r="A728" s="38" t="s">
        <v>525</v>
      </c>
      <c r="B728" s="38">
        <v>104527930</v>
      </c>
      <c r="C728" s="38" t="str">
        <f>+MaestraLP3[[#This Row],[CÓDIGO]]&amp;MaestraLP3[[#Headers],[-]]&amp;MaestraLP3[[#This Row],[UMV]]</f>
        <v>104527930-C15</v>
      </c>
      <c r="D728" s="45" t="str">
        <f>+MaestraLP3[[#This Row],[CÓDIGO]]&amp;MaestraLP3[[#Headers],[FS00]]</f>
        <v>104527930FS00</v>
      </c>
      <c r="E728" s="38" t="s">
        <v>95</v>
      </c>
      <c r="F728" s="38" t="s">
        <v>114</v>
      </c>
      <c r="G728" s="38" t="s">
        <v>279</v>
      </c>
      <c r="H728" s="38" t="s">
        <v>282</v>
      </c>
      <c r="I728" s="38" t="s">
        <v>974</v>
      </c>
      <c r="J728" s="44" t="s">
        <v>910</v>
      </c>
      <c r="K728" s="45" t="s">
        <v>44</v>
      </c>
      <c r="L728" s="38"/>
      <c r="M728" s="38" t="str">
        <f>VLOOKUP(MaestraLP3[[#This Row],[UMV]],VALIDACIONES!J:L,3,0)</f>
        <v>Caja 15 Unidades</v>
      </c>
      <c r="N728" s="38" t="s">
        <v>45</v>
      </c>
      <c r="O728" s="38" t="s">
        <v>46</v>
      </c>
      <c r="P728" s="54">
        <v>101985</v>
      </c>
      <c r="Q728" s="38" t="s">
        <v>47</v>
      </c>
      <c r="R728" s="54">
        <v>140000</v>
      </c>
      <c r="S728" s="56">
        <f>IFERROR((MaestraLP3[[#This Row],[COSTO ]]/MaestraLP3[[#This Row],[COSTO OCT]]-1),0)</f>
        <v>0</v>
      </c>
      <c r="T728" s="55" t="s">
        <v>48</v>
      </c>
      <c r="U728" s="55" t="s">
        <v>48</v>
      </c>
      <c r="V728" s="54">
        <f>+VLOOKUP(MaestraLP3[[#This Row],[-]],'[1]BD MES'!$A:$N,14,0)</f>
        <v>102000</v>
      </c>
      <c r="W728" s="54">
        <v>101985</v>
      </c>
      <c r="X728" s="56">
        <f>+(MaestraLP3[[#This Row],[COSTO ]]-MaestraLP3[[#This Row],[COSTO OCT AL 27-10]])/MaestraLP3[[#This Row],[COSTO OCT AL 27-10]]</f>
        <v>-1.4705882352941175E-4</v>
      </c>
      <c r="Y728" s="57" t="str">
        <f>++IF(Q728="HASTA AGOTAR STOCK","HASTA AGOTAR STOCK",IF(MaestraLP3[[#This Row],[PRECIO OCT]]=0,"NO PARA LP",IF(MaestraLP3[[#This Row],[PRECIO OCT]]=0,"INCORPORACIÓN",IF(AA728=0,"MANTIENE",IF(AA728&lt;0,"BAJA",IF(AA728&gt;0,"ALZA",""))))))</f>
        <v>MANTIENE</v>
      </c>
      <c r="Z728" s="54">
        <v>140000</v>
      </c>
      <c r="AA728" s="40">
        <f>IF(Z728=0,"INDICAR PRECIO VTA",Z728-MaestraLP3[[#This Row],[PRECIO OCT]])</f>
        <v>0</v>
      </c>
      <c r="AB728" s="56">
        <f t="shared" si="11"/>
        <v>0.27153571428571427</v>
      </c>
      <c r="AC728" s="58">
        <f>IFERROR(MaestraLP3[[#This Row],[PRECIO]]*MaestraLP3[[#This Row],[%MG UMV]],0)</f>
        <v>38015</v>
      </c>
      <c r="AD728" s="59">
        <v>3.75</v>
      </c>
      <c r="AE728" s="54">
        <f>IFERROR(MaestraLP3[[#This Row],[MARGEN UNITARIO]]/MaestraLP3[[#This Row],[Peso Neto UMV (KG)]],0)</f>
        <v>10137.333333333334</v>
      </c>
      <c r="AF728" s="38" t="s">
        <v>50</v>
      </c>
      <c r="AG728" s="38">
        <v>1</v>
      </c>
      <c r="AH728" s="56">
        <v>4.9999999999999996E-2</v>
      </c>
      <c r="AI728" s="56">
        <v>6.9999999999999993E-2</v>
      </c>
      <c r="AJ728" s="38"/>
      <c r="AK728" s="38" t="s">
        <v>50</v>
      </c>
    </row>
    <row r="729" spans="1:37" x14ac:dyDescent="0.35">
      <c r="A729" s="38" t="s">
        <v>525</v>
      </c>
      <c r="B729" s="38">
        <v>101310045</v>
      </c>
      <c r="C729" s="38" t="str">
        <f>+MaestraLP3[[#This Row],[CÓDIGO]]&amp;MaestraLP3[[#Headers],[-]]&amp;MaestraLP3[[#This Row],[UMV]]</f>
        <v>101310045-C25</v>
      </c>
      <c r="D729" s="45" t="str">
        <f>+MaestraLP3[[#This Row],[CÓDIGO]]&amp;MaestraLP3[[#Headers],[FS00]]</f>
        <v>101310045FS00</v>
      </c>
      <c r="E729" s="38" t="s">
        <v>95</v>
      </c>
      <c r="F729" s="38" t="s">
        <v>114</v>
      </c>
      <c r="G729" s="38" t="s">
        <v>279</v>
      </c>
      <c r="H729" s="38" t="s">
        <v>282</v>
      </c>
      <c r="I729" s="38" t="s">
        <v>975</v>
      </c>
      <c r="J729" s="44" t="s">
        <v>534</v>
      </c>
      <c r="K729" s="45" t="s">
        <v>44</v>
      </c>
      <c r="L729" s="38"/>
      <c r="M729" s="38" t="str">
        <f>VLOOKUP(MaestraLP3[[#This Row],[UMV]],VALIDACIONES!J:L,3,0)</f>
        <v>Caja 25 Unidades</v>
      </c>
      <c r="N729" s="38" t="s">
        <v>45</v>
      </c>
      <c r="O729" s="38" t="s">
        <v>46</v>
      </c>
      <c r="P729" s="54">
        <v>11763.983999999999</v>
      </c>
      <c r="Q729" s="38" t="s">
        <v>62</v>
      </c>
      <c r="R729" s="54">
        <v>14750</v>
      </c>
      <c r="S729" s="56">
        <f>IFERROR((MaestraLP3[[#This Row],[COSTO ]]/MaestraLP3[[#This Row],[COSTO OCT]]-1),0)</f>
        <v>0</v>
      </c>
      <c r="T729" s="55" t="s">
        <v>48</v>
      </c>
      <c r="U729" s="55" t="s">
        <v>48</v>
      </c>
      <c r="V729" s="54">
        <f>+VLOOKUP(MaestraLP3[[#This Row],[-]],'[1]BD MES'!$A:$N,14,0)</f>
        <v>10046.09</v>
      </c>
      <c r="W729" s="54">
        <v>11763.983999999999</v>
      </c>
      <c r="X729" s="56">
        <f>+(MaestraLP3[[#This Row],[COSTO ]]-MaestraLP3[[#This Row],[COSTO OCT AL 27-10]])/MaestraLP3[[#This Row],[COSTO OCT AL 27-10]]</f>
        <v>0.17100125521471521</v>
      </c>
      <c r="Y729" s="57" t="str">
        <f>++IF(Q729="HASTA AGOTAR STOCK","HASTA AGOTAR STOCK",IF(MaestraLP3[[#This Row],[PRECIO OCT]]=0,"NO PARA LP",IF(MaestraLP3[[#This Row],[PRECIO OCT]]=0,"INCORPORACIÓN",IF(AA729=0,"MANTIENE",IF(AA729&lt;0,"BAJA",IF(AA729&gt;0,"ALZA",""))))))</f>
        <v>MANTIENE</v>
      </c>
      <c r="Z729" s="54">
        <v>14750</v>
      </c>
      <c r="AA729" s="40">
        <f>IF(Z729=0,"INDICAR PRECIO VTA",Z729-MaestraLP3[[#This Row],[PRECIO OCT]])</f>
        <v>0</v>
      </c>
      <c r="AB729" s="56">
        <f t="shared" si="11"/>
        <v>0.20244176271186451</v>
      </c>
      <c r="AC729" s="58">
        <f>IFERROR(MaestraLP3[[#This Row],[PRECIO]]*MaestraLP3[[#This Row],[%MG UMV]],0)</f>
        <v>2986.0160000000014</v>
      </c>
      <c r="AD729" s="59">
        <v>0.375</v>
      </c>
      <c r="AE729" s="54">
        <f>IFERROR(MaestraLP3[[#This Row],[MARGEN UNITARIO]]/MaestraLP3[[#This Row],[Peso Neto UMV (KG)]],0)</f>
        <v>7962.7093333333369</v>
      </c>
      <c r="AF729" s="38" t="s">
        <v>49</v>
      </c>
      <c r="AG729" s="38">
        <v>1</v>
      </c>
      <c r="AH729" s="56">
        <v>0.1</v>
      </c>
      <c r="AI729" s="56">
        <v>0.15</v>
      </c>
      <c r="AJ729" s="38"/>
      <c r="AK729" s="38" t="s">
        <v>50</v>
      </c>
    </row>
    <row r="730" spans="1:37" x14ac:dyDescent="0.35">
      <c r="A730" s="38" t="s">
        <v>525</v>
      </c>
      <c r="B730" s="38">
        <v>104527940</v>
      </c>
      <c r="C730" s="38" t="str">
        <f>+MaestraLP3[[#This Row],[CÓDIGO]]&amp;MaestraLP3[[#Headers],[-]]&amp;MaestraLP3[[#This Row],[UMV]]</f>
        <v>104527940-C40</v>
      </c>
      <c r="D730" s="45" t="str">
        <f>+MaestraLP3[[#This Row],[CÓDIGO]]&amp;MaestraLP3[[#Headers],[FS00]]</f>
        <v>104527940FS00</v>
      </c>
      <c r="E730" s="38" t="s">
        <v>95</v>
      </c>
      <c r="F730" s="38" t="s">
        <v>114</v>
      </c>
      <c r="G730" s="38" t="s">
        <v>279</v>
      </c>
      <c r="H730" s="38" t="s">
        <v>282</v>
      </c>
      <c r="I730" s="38" t="s">
        <v>976</v>
      </c>
      <c r="J730" s="44" t="s">
        <v>90</v>
      </c>
      <c r="K730" s="45" t="s">
        <v>44</v>
      </c>
      <c r="L730" s="38"/>
      <c r="M730" s="38" t="str">
        <f>VLOOKUP(MaestraLP3[[#This Row],[UMV]],VALIDACIONES!J:L,3,0)</f>
        <v>Caja 40 Unidades</v>
      </c>
      <c r="N730" s="38" t="s">
        <v>45</v>
      </c>
      <c r="O730" s="38" t="s">
        <v>46</v>
      </c>
      <c r="P730" s="54">
        <v>94040</v>
      </c>
      <c r="Q730" s="38" t="s">
        <v>47</v>
      </c>
      <c r="R730" s="54">
        <v>114990</v>
      </c>
      <c r="S730" s="56">
        <f>IFERROR((MaestraLP3[[#This Row],[COSTO ]]/MaestraLP3[[#This Row],[COSTO OCT]]-1),0)</f>
        <v>0</v>
      </c>
      <c r="T730" s="55" t="s">
        <v>48</v>
      </c>
      <c r="U730" s="55" t="s">
        <v>48</v>
      </c>
      <c r="V730" s="54">
        <f>+VLOOKUP(MaestraLP3[[#This Row],[-]],'[1]BD MES'!$A:$N,14,0)</f>
        <v>96160</v>
      </c>
      <c r="W730" s="54">
        <v>94040</v>
      </c>
      <c r="X730" s="56">
        <f>+(MaestraLP3[[#This Row],[COSTO ]]-MaestraLP3[[#This Row],[COSTO OCT AL 27-10]])/MaestraLP3[[#This Row],[COSTO OCT AL 27-10]]</f>
        <v>-2.204658901830283E-2</v>
      </c>
      <c r="Y730" s="57" t="str">
        <f>++IF(Q730="HASTA AGOTAR STOCK","HASTA AGOTAR STOCK",IF(MaestraLP3[[#This Row],[PRECIO OCT]]=0,"NO PARA LP",IF(MaestraLP3[[#This Row],[PRECIO OCT]]=0,"INCORPORACIÓN",IF(AA730=0,"MANTIENE",IF(AA730&lt;0,"BAJA",IF(AA730&gt;0,"ALZA",""))))))</f>
        <v>MANTIENE</v>
      </c>
      <c r="Z730" s="54">
        <v>114990</v>
      </c>
      <c r="AA730" s="40">
        <f>IF(Z730=0,"INDICAR PRECIO VTA",Z730-MaestraLP3[[#This Row],[PRECIO OCT]])</f>
        <v>0</v>
      </c>
      <c r="AB730" s="56">
        <f t="shared" si="11"/>
        <v>0.18218975563092443</v>
      </c>
      <c r="AC730" s="58">
        <f>IFERROR(MaestraLP3[[#This Row],[PRECIO]]*MaestraLP3[[#This Row],[%MG UMV]],0)</f>
        <v>20950</v>
      </c>
      <c r="AD730" s="59">
        <v>10</v>
      </c>
      <c r="AE730" s="54">
        <f>IFERROR(MaestraLP3[[#This Row],[MARGEN UNITARIO]]/MaestraLP3[[#This Row],[Peso Neto UMV (KG)]],0)</f>
        <v>2095</v>
      </c>
      <c r="AF730" s="38" t="s">
        <v>50</v>
      </c>
      <c r="AG730" s="38">
        <v>1</v>
      </c>
      <c r="AH730" s="56">
        <v>4.9999999999999996E-2</v>
      </c>
      <c r="AI730" s="56">
        <v>6.9999999999999993E-2</v>
      </c>
      <c r="AJ730" s="38"/>
      <c r="AK730" s="38" t="s">
        <v>50</v>
      </c>
    </row>
    <row r="731" spans="1:37" x14ac:dyDescent="0.35">
      <c r="A731" s="38" t="s">
        <v>525</v>
      </c>
      <c r="B731" s="38">
        <v>104543280</v>
      </c>
      <c r="C731" s="38" t="str">
        <f>+MaestraLP3[[#This Row],[CÓDIGO]]&amp;MaestraLP3[[#Headers],[-]]&amp;MaestraLP3[[#This Row],[UMV]]</f>
        <v>104543280-C06</v>
      </c>
      <c r="D731" s="45" t="str">
        <f>+MaestraLP3[[#This Row],[CÓDIGO]]&amp;MaestraLP3[[#Headers],[FS00]]</f>
        <v>104543280FS00</v>
      </c>
      <c r="E731" s="38" t="s">
        <v>95</v>
      </c>
      <c r="F731" s="38" t="s">
        <v>114</v>
      </c>
      <c r="G731" s="38" t="s">
        <v>279</v>
      </c>
      <c r="H731" s="38" t="s">
        <v>282</v>
      </c>
      <c r="I731" s="38" t="s">
        <v>977</v>
      </c>
      <c r="J731" s="44" t="s">
        <v>53</v>
      </c>
      <c r="K731" s="45" t="s">
        <v>44</v>
      </c>
      <c r="L731" s="38"/>
      <c r="M731" s="38" t="str">
        <f>VLOOKUP(MaestraLP3[[#This Row],[UMV]],VALIDACIONES!J:L,3,0)</f>
        <v>Caja 6 Unidades</v>
      </c>
      <c r="N731" s="38" t="s">
        <v>45</v>
      </c>
      <c r="O731" s="38" t="s">
        <v>46</v>
      </c>
      <c r="P731" s="54">
        <v>32346</v>
      </c>
      <c r="Q731" s="38" t="s">
        <v>47</v>
      </c>
      <c r="R731" s="54">
        <v>43200</v>
      </c>
      <c r="S731" s="56">
        <f>IFERROR((MaestraLP3[[#This Row],[COSTO ]]/MaestraLP3[[#This Row],[COSTO OCT]]-1),0)</f>
        <v>0</v>
      </c>
      <c r="T731" s="55" t="s">
        <v>48</v>
      </c>
      <c r="U731" s="55" t="s">
        <v>48</v>
      </c>
      <c r="V731" s="54">
        <f>+VLOOKUP(MaestraLP3[[#This Row],[-]],'[1]BD MES'!$A:$N,14,0)</f>
        <v>32346</v>
      </c>
      <c r="W731" s="54">
        <v>32346</v>
      </c>
      <c r="X731" s="56">
        <f>+(MaestraLP3[[#This Row],[COSTO ]]-MaestraLP3[[#This Row],[COSTO OCT AL 27-10]])/MaestraLP3[[#This Row],[COSTO OCT AL 27-10]]</f>
        <v>0</v>
      </c>
      <c r="Y731" s="57" t="str">
        <f>++IF(Q731="HASTA AGOTAR STOCK","HASTA AGOTAR STOCK",IF(MaestraLP3[[#This Row],[PRECIO OCT]]=0,"NO PARA LP",IF(MaestraLP3[[#This Row],[PRECIO OCT]]=0,"INCORPORACIÓN",IF(AA731=0,"MANTIENE",IF(AA731&lt;0,"BAJA",IF(AA731&gt;0,"ALZA",""))))))</f>
        <v>MANTIENE</v>
      </c>
      <c r="Z731" s="54">
        <v>43200</v>
      </c>
      <c r="AA731" s="40">
        <f>IF(Z731=0,"INDICAR PRECIO VTA",Z731-MaestraLP3[[#This Row],[PRECIO OCT]])</f>
        <v>0</v>
      </c>
      <c r="AB731" s="56">
        <f t="shared" si="11"/>
        <v>0.25124999999999997</v>
      </c>
      <c r="AC731" s="58">
        <f>IFERROR(MaestraLP3[[#This Row],[PRECIO]]*MaestraLP3[[#This Row],[%MG UMV]],0)</f>
        <v>10853.999999999998</v>
      </c>
      <c r="AD731" s="59">
        <v>3.06</v>
      </c>
      <c r="AE731" s="54">
        <f>IFERROR(MaestraLP3[[#This Row],[MARGEN UNITARIO]]/MaestraLP3[[#This Row],[Peso Neto UMV (KG)]],0)</f>
        <v>3547.0588235294113</v>
      </c>
      <c r="AF731" s="38" t="s">
        <v>50</v>
      </c>
      <c r="AG731" s="38">
        <v>1</v>
      </c>
      <c r="AH731" s="56">
        <v>4.9999999999999996E-2</v>
      </c>
      <c r="AI731" s="56">
        <v>6.9999999999999993E-2</v>
      </c>
      <c r="AJ731" s="38" t="s">
        <v>50</v>
      </c>
      <c r="AK731" s="38" t="s">
        <v>50</v>
      </c>
    </row>
    <row r="732" spans="1:37" x14ac:dyDescent="0.35">
      <c r="A732" s="38" t="s">
        <v>525</v>
      </c>
      <c r="B732" s="38">
        <v>104543290</v>
      </c>
      <c r="C732" s="38" t="str">
        <f>+MaestraLP3[[#This Row],[CÓDIGO]]&amp;MaestraLP3[[#Headers],[-]]&amp;MaestraLP3[[#This Row],[UMV]]</f>
        <v>104543290-C06</v>
      </c>
      <c r="D732" s="45" t="str">
        <f>+MaestraLP3[[#This Row],[CÓDIGO]]&amp;MaestraLP3[[#Headers],[FS00]]</f>
        <v>104543290FS00</v>
      </c>
      <c r="E732" s="38" t="s">
        <v>95</v>
      </c>
      <c r="F732" s="38" t="s">
        <v>114</v>
      </c>
      <c r="G732" s="38" t="s">
        <v>279</v>
      </c>
      <c r="H732" s="38" t="s">
        <v>282</v>
      </c>
      <c r="I732" s="38" t="s">
        <v>978</v>
      </c>
      <c r="J732" s="44" t="s">
        <v>53</v>
      </c>
      <c r="K732" s="45" t="s">
        <v>44</v>
      </c>
      <c r="L732" s="38"/>
      <c r="M732" s="38" t="str">
        <f>VLOOKUP(MaestraLP3[[#This Row],[UMV]],VALIDACIONES!J:L,3,0)</f>
        <v>Caja 6 Unidades</v>
      </c>
      <c r="N732" s="38" t="s">
        <v>45</v>
      </c>
      <c r="O732" s="38" t="s">
        <v>46</v>
      </c>
      <c r="P732" s="54">
        <v>26952</v>
      </c>
      <c r="Q732" s="38" t="s">
        <v>47</v>
      </c>
      <c r="R732" s="54">
        <v>30000</v>
      </c>
      <c r="S732" s="56">
        <f>IFERROR((MaestraLP3[[#This Row],[COSTO ]]/MaestraLP3[[#This Row],[COSTO OCT]]-1),0)</f>
        <v>0</v>
      </c>
      <c r="T732" s="55" t="s">
        <v>48</v>
      </c>
      <c r="U732" s="55" t="s">
        <v>48</v>
      </c>
      <c r="V732" s="54">
        <f>+VLOOKUP(MaestraLP3[[#This Row],[-]],'[1]BD MES'!$A:$N,14,0)</f>
        <v>26952</v>
      </c>
      <c r="W732" s="54">
        <v>26952</v>
      </c>
      <c r="X732" s="56">
        <f>+(MaestraLP3[[#This Row],[COSTO ]]-MaestraLP3[[#This Row],[COSTO OCT AL 27-10]])/MaestraLP3[[#This Row],[COSTO OCT AL 27-10]]</f>
        <v>0</v>
      </c>
      <c r="Y732" s="57" t="str">
        <f>++IF(Q732="HASTA AGOTAR STOCK","HASTA AGOTAR STOCK",IF(MaestraLP3[[#This Row],[PRECIO OCT]]=0,"NO PARA LP",IF(MaestraLP3[[#This Row],[PRECIO OCT]]=0,"INCORPORACIÓN",IF(AA732=0,"MANTIENE",IF(AA732&lt;0,"BAJA",IF(AA732&gt;0,"ALZA",""))))))</f>
        <v>MANTIENE</v>
      </c>
      <c r="Z732" s="54">
        <v>30000</v>
      </c>
      <c r="AA732" s="40">
        <f>IF(Z732=0,"INDICAR PRECIO VTA",Z732-MaestraLP3[[#This Row],[PRECIO OCT]])</f>
        <v>0</v>
      </c>
      <c r="AB732" s="56">
        <f t="shared" si="11"/>
        <v>0.1016</v>
      </c>
      <c r="AC732" s="58">
        <f>IFERROR(MaestraLP3[[#This Row],[PRECIO]]*MaestraLP3[[#This Row],[%MG UMV]],0)</f>
        <v>3048</v>
      </c>
      <c r="AD732" s="59">
        <v>0.59399999999999997</v>
      </c>
      <c r="AE732" s="54">
        <f>IFERROR(MaestraLP3[[#This Row],[MARGEN UNITARIO]]/MaestraLP3[[#This Row],[Peso Neto UMV (KG)]],0)</f>
        <v>5131.3131313131316</v>
      </c>
      <c r="AF732" s="38" t="s">
        <v>50</v>
      </c>
      <c r="AG732" s="38">
        <v>1</v>
      </c>
      <c r="AH732" s="56">
        <v>4.9999999999999996E-2</v>
      </c>
      <c r="AI732" s="56">
        <v>6.9999999999999993E-2</v>
      </c>
      <c r="AJ732" s="38" t="s">
        <v>50</v>
      </c>
      <c r="AK732" s="38" t="s">
        <v>50</v>
      </c>
    </row>
    <row r="733" spans="1:37" x14ac:dyDescent="0.35">
      <c r="A733" s="38" t="s">
        <v>525</v>
      </c>
      <c r="B733" s="38">
        <v>104543300</v>
      </c>
      <c r="C733" s="38" t="str">
        <f>+MaestraLP3[[#This Row],[CÓDIGO]]&amp;MaestraLP3[[#Headers],[-]]&amp;MaestraLP3[[#This Row],[UMV]]</f>
        <v>104543300-C06</v>
      </c>
      <c r="D733" s="45" t="str">
        <f>+MaestraLP3[[#This Row],[CÓDIGO]]&amp;MaestraLP3[[#Headers],[FS00]]</f>
        <v>104543300FS00</v>
      </c>
      <c r="E733" s="38" t="s">
        <v>95</v>
      </c>
      <c r="F733" s="38" t="s">
        <v>114</v>
      </c>
      <c r="G733" s="38" t="s">
        <v>279</v>
      </c>
      <c r="H733" s="38" t="s">
        <v>282</v>
      </c>
      <c r="I733" s="38" t="s">
        <v>979</v>
      </c>
      <c r="J733" s="44" t="s">
        <v>53</v>
      </c>
      <c r="K733" s="45" t="s">
        <v>44</v>
      </c>
      <c r="L733" s="38"/>
      <c r="M733" s="38" t="str">
        <f>VLOOKUP(MaestraLP3[[#This Row],[UMV]],VALIDACIONES!J:L,3,0)</f>
        <v>Caja 6 Unidades</v>
      </c>
      <c r="N733" s="38" t="s">
        <v>45</v>
      </c>
      <c r="O733" s="38" t="s">
        <v>46</v>
      </c>
      <c r="P733" s="54">
        <v>47418</v>
      </c>
      <c r="Q733" s="38" t="s">
        <v>47</v>
      </c>
      <c r="R733" s="54">
        <v>57000</v>
      </c>
      <c r="S733" s="56">
        <f>IFERROR((MaestraLP3[[#This Row],[COSTO ]]/MaestraLP3[[#This Row],[COSTO OCT]]-1),0)</f>
        <v>0</v>
      </c>
      <c r="T733" s="55" t="s">
        <v>48</v>
      </c>
      <c r="U733" s="55" t="s">
        <v>48</v>
      </c>
      <c r="V733" s="54">
        <f>+VLOOKUP(MaestraLP3[[#This Row],[-]],'[1]BD MES'!$A:$N,14,0)</f>
        <v>47418</v>
      </c>
      <c r="W733" s="54">
        <v>47418</v>
      </c>
      <c r="X733" s="56">
        <f>+(MaestraLP3[[#This Row],[COSTO ]]-MaestraLP3[[#This Row],[COSTO OCT AL 27-10]])/MaestraLP3[[#This Row],[COSTO OCT AL 27-10]]</f>
        <v>0</v>
      </c>
      <c r="Y733" s="57" t="str">
        <f>++IF(Q733="HASTA AGOTAR STOCK","HASTA AGOTAR STOCK",IF(MaestraLP3[[#This Row],[PRECIO OCT]]=0,"NO PARA LP",IF(MaestraLP3[[#This Row],[PRECIO OCT]]=0,"INCORPORACIÓN",IF(AA733=0,"MANTIENE",IF(AA733&lt;0,"BAJA",IF(AA733&gt;0,"ALZA",""))))))</f>
        <v>MANTIENE</v>
      </c>
      <c r="Z733" s="54">
        <v>57000</v>
      </c>
      <c r="AA733" s="40">
        <f>IF(Z733=0,"INDICAR PRECIO VTA",Z733-MaestraLP3[[#This Row],[PRECIO OCT]])</f>
        <v>0</v>
      </c>
      <c r="AB733" s="56">
        <f t="shared" si="11"/>
        <v>0.16810526315789473</v>
      </c>
      <c r="AC733" s="58">
        <f>IFERROR(MaestraLP3[[#This Row],[PRECIO]]*MaestraLP3[[#This Row],[%MG UMV]],0)</f>
        <v>9582</v>
      </c>
      <c r="AD733" s="59">
        <v>2.7240000000000002</v>
      </c>
      <c r="AE733" s="54">
        <f>IFERROR(MaestraLP3[[#This Row],[MARGEN UNITARIO]]/MaestraLP3[[#This Row],[Peso Neto UMV (KG)]],0)</f>
        <v>3517.621145374449</v>
      </c>
      <c r="AF733" s="38" t="s">
        <v>50</v>
      </c>
      <c r="AG733" s="38">
        <v>1</v>
      </c>
      <c r="AH733" s="56">
        <v>4.9999999999999996E-2</v>
      </c>
      <c r="AI733" s="56">
        <v>6.9999999999999993E-2</v>
      </c>
      <c r="AJ733" s="38" t="s">
        <v>50</v>
      </c>
      <c r="AK733" s="38" t="s">
        <v>50</v>
      </c>
    </row>
    <row r="734" spans="1:37" x14ac:dyDescent="0.35">
      <c r="A734" s="38" t="s">
        <v>525</v>
      </c>
      <c r="B734" s="38">
        <v>104527950</v>
      </c>
      <c r="C734" s="38" t="str">
        <f>+MaestraLP3[[#This Row],[CÓDIGO]]&amp;MaestraLP3[[#Headers],[-]]&amp;MaestraLP3[[#This Row],[UMV]]</f>
        <v>104527950-C40</v>
      </c>
      <c r="D734" s="45" t="str">
        <f>+MaestraLP3[[#This Row],[CÓDIGO]]&amp;MaestraLP3[[#Headers],[FS00]]</f>
        <v>104527950FS00</v>
      </c>
      <c r="E734" s="38" t="s">
        <v>95</v>
      </c>
      <c r="F734" s="38" t="s">
        <v>114</v>
      </c>
      <c r="G734" s="38" t="s">
        <v>279</v>
      </c>
      <c r="H734" s="38" t="s">
        <v>282</v>
      </c>
      <c r="I734" s="38" t="s">
        <v>980</v>
      </c>
      <c r="J734" s="44" t="s">
        <v>90</v>
      </c>
      <c r="K734" s="45" t="s">
        <v>44</v>
      </c>
      <c r="L734" s="38"/>
      <c r="M734" s="38" t="str">
        <f>VLOOKUP(MaestraLP3[[#This Row],[UMV]],VALIDACIONES!J:L,3,0)</f>
        <v>Caja 40 Unidades</v>
      </c>
      <c r="N734" s="38" t="s">
        <v>45</v>
      </c>
      <c r="O734" s="38" t="s">
        <v>46</v>
      </c>
      <c r="P734" s="54">
        <v>115600</v>
      </c>
      <c r="Q734" s="38" t="s">
        <v>47</v>
      </c>
      <c r="R734" s="54">
        <v>135000</v>
      </c>
      <c r="S734" s="56">
        <f>IFERROR((MaestraLP3[[#This Row],[COSTO ]]/MaestraLP3[[#This Row],[COSTO OCT]]-1),0)</f>
        <v>0</v>
      </c>
      <c r="T734" s="55" t="s">
        <v>48</v>
      </c>
      <c r="U734" s="55" t="s">
        <v>48</v>
      </c>
      <c r="V734" s="54">
        <f>+VLOOKUP(MaestraLP3[[#This Row],[-]],'[1]BD MES'!$A:$N,14,0)</f>
        <v>115600</v>
      </c>
      <c r="W734" s="54">
        <v>115600</v>
      </c>
      <c r="X734" s="56">
        <f>+(MaestraLP3[[#This Row],[COSTO ]]-MaestraLP3[[#This Row],[COSTO OCT AL 27-10]])/MaestraLP3[[#This Row],[COSTO OCT AL 27-10]]</f>
        <v>0</v>
      </c>
      <c r="Y734" s="57" t="str">
        <f>++IF(Q734="HASTA AGOTAR STOCK","HASTA AGOTAR STOCK",IF(MaestraLP3[[#This Row],[PRECIO OCT]]=0,"NO PARA LP",IF(MaestraLP3[[#This Row],[PRECIO OCT]]=0,"INCORPORACIÓN",IF(AA734=0,"MANTIENE",IF(AA734&lt;0,"BAJA",IF(AA734&gt;0,"ALZA",""))))))</f>
        <v>MANTIENE</v>
      </c>
      <c r="Z734" s="54">
        <v>135000</v>
      </c>
      <c r="AA734" s="40">
        <f>IF(Z734=0,"INDICAR PRECIO VTA",Z734-MaestraLP3[[#This Row],[PRECIO OCT]])</f>
        <v>0</v>
      </c>
      <c r="AB734" s="56">
        <f t="shared" si="11"/>
        <v>0.14370370370370369</v>
      </c>
      <c r="AC734" s="58">
        <f>IFERROR(MaestraLP3[[#This Row],[PRECIO]]*MaestraLP3[[#This Row],[%MG UMV]],0)</f>
        <v>19400</v>
      </c>
      <c r="AD734" s="59">
        <v>10</v>
      </c>
      <c r="AE734" s="54">
        <f>IFERROR(MaestraLP3[[#This Row],[MARGEN UNITARIO]]/MaestraLP3[[#This Row],[Peso Neto UMV (KG)]],0)</f>
        <v>1940</v>
      </c>
      <c r="AF734" s="38" t="s">
        <v>50</v>
      </c>
      <c r="AG734" s="38">
        <v>1</v>
      </c>
      <c r="AH734" s="56">
        <v>4.9999999999999996E-2</v>
      </c>
      <c r="AI734" s="56">
        <v>6.9999999999999993E-2</v>
      </c>
      <c r="AJ734" s="38"/>
      <c r="AK734" s="38" t="s">
        <v>50</v>
      </c>
    </row>
    <row r="735" spans="1:37" x14ac:dyDescent="0.35">
      <c r="A735" s="38" t="s">
        <v>525</v>
      </c>
      <c r="B735" s="38">
        <v>201700306</v>
      </c>
      <c r="C735" s="38" t="str">
        <f>+MaestraLP3[[#This Row],[CÓDIGO]]&amp;MaestraLP3[[#Headers],[-]]&amp;MaestraLP3[[#This Row],[UMV]]</f>
        <v>201700306-C10</v>
      </c>
      <c r="D735" s="45" t="str">
        <f>+MaestraLP3[[#This Row],[CÓDIGO]]&amp;MaestraLP3[[#Headers],[FS00]]</f>
        <v>201700306FS00</v>
      </c>
      <c r="E735" s="38" t="s">
        <v>95</v>
      </c>
      <c r="F735" s="38" t="s">
        <v>114</v>
      </c>
      <c r="G735" s="38" t="s">
        <v>279</v>
      </c>
      <c r="H735" s="38" t="s">
        <v>282</v>
      </c>
      <c r="I735" s="38" t="s">
        <v>981</v>
      </c>
      <c r="J735" s="44" t="s">
        <v>61</v>
      </c>
      <c r="K735" s="45" t="s">
        <v>164</v>
      </c>
      <c r="L735" s="38"/>
      <c r="M735" s="38" t="str">
        <f>VLOOKUP(MaestraLP3[[#This Row],[UMV]],VALIDACIONES!J:L,3,0)</f>
        <v>Caja 10 Unidades</v>
      </c>
      <c r="N735" s="38" t="s">
        <v>45</v>
      </c>
      <c r="O735" s="38" t="s">
        <v>46</v>
      </c>
      <c r="P735" s="54">
        <v>105039.59999999999</v>
      </c>
      <c r="Q735" s="38" t="s">
        <v>62</v>
      </c>
      <c r="R735" s="54">
        <v>130000</v>
      </c>
      <c r="S735" s="56">
        <f>IFERROR((MaestraLP3[[#This Row],[COSTO ]]/MaestraLP3[[#This Row],[COSTO OCT]]-1),0)</f>
        <v>0</v>
      </c>
      <c r="T735" s="55" t="s">
        <v>48</v>
      </c>
      <c r="U735" s="55" t="s">
        <v>48</v>
      </c>
      <c r="V735" s="54">
        <f>+VLOOKUP(MaestraLP3[[#This Row],[-]],'[1]BD MES'!$A:$N,14,0)</f>
        <v>105008</v>
      </c>
      <c r="W735" s="54">
        <v>105039.59999999999</v>
      </c>
      <c r="X735" s="56">
        <f>+(MaestraLP3[[#This Row],[COSTO ]]-MaestraLP3[[#This Row],[COSTO OCT AL 27-10]])/MaestraLP3[[#This Row],[COSTO OCT AL 27-10]]</f>
        <v>3.0092945299397444E-4</v>
      </c>
      <c r="Y735" s="57" t="str">
        <f>++IF(Q735="HASTA AGOTAR STOCK","HASTA AGOTAR STOCK",IF(MaestraLP3[[#This Row],[PRECIO OCT]]=0,"NO PARA LP",IF(MaestraLP3[[#This Row],[PRECIO OCT]]=0,"INCORPORACIÓN",IF(AA735=0,"MANTIENE",IF(AA735&lt;0,"BAJA",IF(AA735&gt;0,"ALZA",""))))))</f>
        <v>MANTIENE</v>
      </c>
      <c r="Z735" s="54">
        <v>130000</v>
      </c>
      <c r="AA735" s="40">
        <f>IF(Z735=0,"INDICAR PRECIO VTA",Z735-MaestraLP3[[#This Row],[PRECIO OCT]])</f>
        <v>0</v>
      </c>
      <c r="AB735" s="56">
        <f t="shared" si="11"/>
        <v>0.192003076923077</v>
      </c>
      <c r="AC735" s="58">
        <f>IFERROR(MaestraLP3[[#This Row],[PRECIO]]*MaestraLP3[[#This Row],[%MG UMV]],0)</f>
        <v>24960.400000000009</v>
      </c>
      <c r="AD735" s="59">
        <v>10</v>
      </c>
      <c r="AE735" s="54">
        <f>IFERROR(MaestraLP3[[#This Row],[MARGEN UNITARIO]]/MaestraLP3[[#This Row],[Peso Neto UMV (KG)]],0)</f>
        <v>2496.0400000000009</v>
      </c>
      <c r="AF735" s="38" t="s">
        <v>50</v>
      </c>
      <c r="AG735" s="38">
        <v>1</v>
      </c>
      <c r="AH735" s="56">
        <v>0.05</v>
      </c>
      <c r="AI735" s="56">
        <v>7.0000000000000007E-2</v>
      </c>
      <c r="AJ735" s="38"/>
      <c r="AK735" s="38" t="s">
        <v>50</v>
      </c>
    </row>
    <row r="736" spans="1:37" x14ac:dyDescent="0.35">
      <c r="A736" s="38" t="s">
        <v>525</v>
      </c>
      <c r="B736" s="38">
        <v>101310038</v>
      </c>
      <c r="C736" s="38" t="str">
        <f>+MaestraLP3[[#This Row],[CÓDIGO]]&amp;MaestraLP3[[#Headers],[-]]&amp;MaestraLP3[[#This Row],[UMV]]</f>
        <v>101310038-C50</v>
      </c>
      <c r="D736" s="45" t="str">
        <f>+MaestraLP3[[#This Row],[CÓDIGO]]&amp;MaestraLP3[[#Headers],[FS00]]</f>
        <v>101310038FS00</v>
      </c>
      <c r="E736" s="38" t="s">
        <v>95</v>
      </c>
      <c r="F736" s="38" t="s">
        <v>114</v>
      </c>
      <c r="G736" s="38" t="s">
        <v>279</v>
      </c>
      <c r="H736" s="38" t="s">
        <v>282</v>
      </c>
      <c r="I736" s="38" t="s">
        <v>982</v>
      </c>
      <c r="J736" s="44" t="s">
        <v>211</v>
      </c>
      <c r="K736" s="45" t="s">
        <v>44</v>
      </c>
      <c r="L736" s="38"/>
      <c r="M736" s="38" t="str">
        <f>VLOOKUP(MaestraLP3[[#This Row],[UMV]],VALIDACIONES!J:L,3,0)</f>
        <v>Caja 50 Unidades</v>
      </c>
      <c r="N736" s="38" t="s">
        <v>45</v>
      </c>
      <c r="O736" s="38" t="s">
        <v>46</v>
      </c>
      <c r="P736" s="54">
        <v>7534.7759999999989</v>
      </c>
      <c r="Q736" s="38" t="s">
        <v>62</v>
      </c>
      <c r="R736" s="54">
        <v>10000</v>
      </c>
      <c r="S736" s="56">
        <f>IFERROR((MaestraLP3[[#This Row],[COSTO ]]/MaestraLP3[[#This Row],[COSTO OCT]]-1),0)</f>
        <v>0</v>
      </c>
      <c r="T736" s="55" t="s">
        <v>48</v>
      </c>
      <c r="U736" s="55" t="s">
        <v>48</v>
      </c>
      <c r="V736" s="54">
        <f>+VLOOKUP(MaestraLP3[[#This Row],[-]],'[1]BD MES'!$A:$N,14,0)</f>
        <v>6160.33</v>
      </c>
      <c r="W736" s="54">
        <v>7534.7759999999989</v>
      </c>
      <c r="X736" s="56">
        <f>+(MaestraLP3[[#This Row],[COSTO ]]-MaestraLP3[[#This Row],[COSTO OCT AL 27-10]])/MaestraLP3[[#This Row],[COSTO OCT AL 27-10]]</f>
        <v>0.22311239819944695</v>
      </c>
      <c r="Y736" s="57" t="str">
        <f>++IF(Q736="HASTA AGOTAR STOCK","HASTA AGOTAR STOCK",IF(MaestraLP3[[#This Row],[PRECIO OCT]]=0,"NO PARA LP",IF(MaestraLP3[[#This Row],[PRECIO OCT]]=0,"INCORPORACIÓN",IF(AA736=0,"MANTIENE",IF(AA736&lt;0,"BAJA",IF(AA736&gt;0,"ALZA",""))))))</f>
        <v>MANTIENE</v>
      </c>
      <c r="Z736" s="54">
        <v>10000</v>
      </c>
      <c r="AA736" s="40">
        <f>IF(Z736=0,"INDICAR PRECIO VTA",Z736-MaestraLP3[[#This Row],[PRECIO OCT]])</f>
        <v>0</v>
      </c>
      <c r="AB736" s="56">
        <f t="shared" si="11"/>
        <v>0.24652240000000011</v>
      </c>
      <c r="AC736" s="58">
        <f>IFERROR(MaestraLP3[[#This Row],[PRECIO]]*MaestraLP3[[#This Row],[%MG UMV]],0)</f>
        <v>2465.2240000000011</v>
      </c>
      <c r="AD736" s="59">
        <v>0.75</v>
      </c>
      <c r="AE736" s="54">
        <f>IFERROR(MaestraLP3[[#This Row],[MARGEN UNITARIO]]/MaestraLP3[[#This Row],[Peso Neto UMV (KG)]],0)</f>
        <v>3286.9653333333349</v>
      </c>
      <c r="AF736" s="38" t="s">
        <v>49</v>
      </c>
      <c r="AG736" s="38">
        <v>1</v>
      </c>
      <c r="AH736" s="56">
        <v>0.05</v>
      </c>
      <c r="AI736" s="56">
        <v>7.0000000000000007E-2</v>
      </c>
      <c r="AJ736" s="38"/>
      <c r="AK736" s="38" t="s">
        <v>50</v>
      </c>
    </row>
    <row r="737" spans="1:37" x14ac:dyDescent="0.35">
      <c r="A737" s="38" t="s">
        <v>525</v>
      </c>
      <c r="B737" s="38">
        <v>104543310</v>
      </c>
      <c r="C737" s="38" t="str">
        <f>+MaestraLP3[[#This Row],[CÓDIGO]]&amp;MaestraLP3[[#Headers],[-]]&amp;MaestraLP3[[#This Row],[UMV]]</f>
        <v>104543310-C06</v>
      </c>
      <c r="D737" s="45" t="str">
        <f>+MaestraLP3[[#This Row],[CÓDIGO]]&amp;MaestraLP3[[#Headers],[FS00]]</f>
        <v>104543310FS00</v>
      </c>
      <c r="E737" s="38" t="s">
        <v>95</v>
      </c>
      <c r="F737" s="38" t="s">
        <v>114</v>
      </c>
      <c r="G737" s="38" t="s">
        <v>279</v>
      </c>
      <c r="H737" s="38" t="s">
        <v>282</v>
      </c>
      <c r="I737" s="38" t="s">
        <v>983</v>
      </c>
      <c r="J737" s="44" t="s">
        <v>53</v>
      </c>
      <c r="K737" s="45" t="s">
        <v>44</v>
      </c>
      <c r="L737" s="38"/>
      <c r="M737" s="38" t="str">
        <f>VLOOKUP(MaestraLP3[[#This Row],[UMV]],VALIDACIONES!J:L,3,0)</f>
        <v>Caja 6 Unidades</v>
      </c>
      <c r="N737" s="38" t="s">
        <v>45</v>
      </c>
      <c r="O737" s="38" t="s">
        <v>46</v>
      </c>
      <c r="P737" s="54">
        <v>33918</v>
      </c>
      <c r="Q737" s="38" t="s">
        <v>47</v>
      </c>
      <c r="R737" s="54">
        <v>43800</v>
      </c>
      <c r="S737" s="56">
        <f>IFERROR((MaestraLP3[[#This Row],[COSTO ]]/MaestraLP3[[#This Row],[COSTO OCT]]-1),0)</f>
        <v>0</v>
      </c>
      <c r="T737" s="55" t="s">
        <v>48</v>
      </c>
      <c r="U737" s="55" t="s">
        <v>48</v>
      </c>
      <c r="V737" s="54">
        <f>+VLOOKUP(MaestraLP3[[#This Row],[-]],'[1]BD MES'!$A:$N,14,0)</f>
        <v>33918</v>
      </c>
      <c r="W737" s="54">
        <v>33918</v>
      </c>
      <c r="X737" s="56">
        <f>+(MaestraLP3[[#This Row],[COSTO ]]-MaestraLP3[[#This Row],[COSTO OCT AL 27-10]])/MaestraLP3[[#This Row],[COSTO OCT AL 27-10]]</f>
        <v>0</v>
      </c>
      <c r="Y737" s="57" t="str">
        <f>++IF(Q737="HASTA AGOTAR STOCK","HASTA AGOTAR STOCK",IF(MaestraLP3[[#This Row],[PRECIO OCT]]=0,"NO PARA LP",IF(MaestraLP3[[#This Row],[PRECIO OCT]]=0,"INCORPORACIÓN",IF(AA737=0,"MANTIENE",IF(AA737&lt;0,"BAJA",IF(AA737&gt;0,"ALZA",""))))))</f>
        <v>MANTIENE</v>
      </c>
      <c r="Z737" s="54">
        <v>43800</v>
      </c>
      <c r="AA737" s="40">
        <f>IF(Z737=0,"INDICAR PRECIO VTA",Z737-MaestraLP3[[#This Row],[PRECIO OCT]])</f>
        <v>0</v>
      </c>
      <c r="AB737" s="56">
        <f t="shared" si="11"/>
        <v>0.22561643835616438</v>
      </c>
      <c r="AC737" s="58">
        <f>IFERROR(MaestraLP3[[#This Row],[PRECIO]]*MaestraLP3[[#This Row],[%MG UMV]],0)</f>
        <v>9882</v>
      </c>
      <c r="AD737" s="59">
        <v>2.7240000000000002</v>
      </c>
      <c r="AE737" s="54">
        <f>IFERROR(MaestraLP3[[#This Row],[MARGEN UNITARIO]]/MaestraLP3[[#This Row],[Peso Neto UMV (KG)]],0)</f>
        <v>3627.7533039647574</v>
      </c>
      <c r="AF737" s="38" t="s">
        <v>50</v>
      </c>
      <c r="AG737" s="38">
        <v>1</v>
      </c>
      <c r="AH737" s="56">
        <v>4.9999999999999996E-2</v>
      </c>
      <c r="AI737" s="56">
        <v>6.9999999999999993E-2</v>
      </c>
      <c r="AJ737" s="38" t="s">
        <v>50</v>
      </c>
      <c r="AK737" s="38" t="s">
        <v>50</v>
      </c>
    </row>
    <row r="738" spans="1:37" x14ac:dyDescent="0.35">
      <c r="A738" s="38" t="s">
        <v>525</v>
      </c>
      <c r="B738" s="38">
        <v>104543320</v>
      </c>
      <c r="C738" s="38" t="str">
        <f>+MaestraLP3[[#This Row],[CÓDIGO]]&amp;MaestraLP3[[#Headers],[-]]&amp;MaestraLP3[[#This Row],[UMV]]</f>
        <v>104543320-C06</v>
      </c>
      <c r="D738" s="45" t="str">
        <f>+MaestraLP3[[#This Row],[CÓDIGO]]&amp;MaestraLP3[[#Headers],[FS00]]</f>
        <v>104543320FS00</v>
      </c>
      <c r="E738" s="38" t="s">
        <v>95</v>
      </c>
      <c r="F738" s="38" t="s">
        <v>114</v>
      </c>
      <c r="G738" s="38" t="s">
        <v>279</v>
      </c>
      <c r="H738" s="38" t="s">
        <v>282</v>
      </c>
      <c r="I738" s="38" t="s">
        <v>984</v>
      </c>
      <c r="J738" s="44" t="s">
        <v>53</v>
      </c>
      <c r="K738" s="45" t="s">
        <v>44</v>
      </c>
      <c r="L738" s="38"/>
      <c r="M738" s="38" t="str">
        <f>VLOOKUP(MaestraLP3[[#This Row],[UMV]],VALIDACIONES!J:L,3,0)</f>
        <v>Caja 6 Unidades</v>
      </c>
      <c r="N738" s="38" t="s">
        <v>45</v>
      </c>
      <c r="O738" s="38" t="s">
        <v>46</v>
      </c>
      <c r="P738" s="54">
        <v>25806</v>
      </c>
      <c r="Q738" s="38" t="s">
        <v>47</v>
      </c>
      <c r="R738" s="54">
        <v>30000</v>
      </c>
      <c r="S738" s="56">
        <f>IFERROR((MaestraLP3[[#This Row],[COSTO ]]/MaestraLP3[[#This Row],[COSTO OCT]]-1),0)</f>
        <v>0</v>
      </c>
      <c r="T738" s="55" t="s">
        <v>48</v>
      </c>
      <c r="U738" s="55" t="s">
        <v>48</v>
      </c>
      <c r="V738" s="54">
        <f>+VLOOKUP(MaestraLP3[[#This Row],[-]],'[1]BD MES'!$A:$N,14,0)</f>
        <v>25806</v>
      </c>
      <c r="W738" s="54">
        <v>25806</v>
      </c>
      <c r="X738" s="56">
        <f>+(MaestraLP3[[#This Row],[COSTO ]]-MaestraLP3[[#This Row],[COSTO OCT AL 27-10]])/MaestraLP3[[#This Row],[COSTO OCT AL 27-10]]</f>
        <v>0</v>
      </c>
      <c r="Y738" s="57" t="str">
        <f>++IF(Q738="HASTA AGOTAR STOCK","HASTA AGOTAR STOCK",IF(MaestraLP3[[#This Row],[PRECIO OCT]]=0,"NO PARA LP",IF(MaestraLP3[[#This Row],[PRECIO OCT]]=0,"INCORPORACIÓN",IF(AA738=0,"MANTIENE",IF(AA738&lt;0,"BAJA",IF(AA738&gt;0,"ALZA",""))))))</f>
        <v>MANTIENE</v>
      </c>
      <c r="Z738" s="54">
        <v>30000</v>
      </c>
      <c r="AA738" s="40">
        <f>IF(Z738=0,"INDICAR PRECIO VTA",Z738-MaestraLP3[[#This Row],[PRECIO OCT]])</f>
        <v>0</v>
      </c>
      <c r="AB738" s="56">
        <f t="shared" si="11"/>
        <v>0.13980000000000001</v>
      </c>
      <c r="AC738" s="58">
        <f>IFERROR(MaestraLP3[[#This Row],[PRECIO]]*MaestraLP3[[#This Row],[%MG UMV]],0)</f>
        <v>4194</v>
      </c>
      <c r="AD738" s="59">
        <v>1.1879999999999999</v>
      </c>
      <c r="AE738" s="54">
        <f>IFERROR(MaestraLP3[[#This Row],[MARGEN UNITARIO]]/MaestraLP3[[#This Row],[Peso Neto UMV (KG)]],0)</f>
        <v>3530.3030303030305</v>
      </c>
      <c r="AF738" s="38" t="s">
        <v>50</v>
      </c>
      <c r="AG738" s="38">
        <v>1</v>
      </c>
      <c r="AH738" s="56">
        <v>4.9999999999999996E-2</v>
      </c>
      <c r="AI738" s="56">
        <v>6.9999999999999993E-2</v>
      </c>
      <c r="AJ738" s="38" t="s">
        <v>50</v>
      </c>
      <c r="AK738" s="38" t="s">
        <v>50</v>
      </c>
    </row>
    <row r="739" spans="1:37" x14ac:dyDescent="0.35">
      <c r="A739" s="38" t="s">
        <v>525</v>
      </c>
      <c r="B739" s="38">
        <v>150001624</v>
      </c>
      <c r="C739" s="38" t="str">
        <f>+MaestraLP3[[#This Row],[CÓDIGO]]&amp;MaestraLP3[[#Headers],[-]]&amp;MaestraLP3[[#This Row],[UMV]]</f>
        <v>150001624-C10</v>
      </c>
      <c r="D739" s="45" t="str">
        <f>+MaestraLP3[[#This Row],[CÓDIGO]]&amp;MaestraLP3[[#Headers],[FS00]]</f>
        <v>150001624FS00</v>
      </c>
      <c r="E739" s="38" t="s">
        <v>95</v>
      </c>
      <c r="F739" s="38" t="s">
        <v>114</v>
      </c>
      <c r="G739" s="38" t="s">
        <v>279</v>
      </c>
      <c r="H739" s="38" t="s">
        <v>282</v>
      </c>
      <c r="I739" s="38" t="s">
        <v>985</v>
      </c>
      <c r="J739" s="44" t="s">
        <v>61</v>
      </c>
      <c r="K739" s="45" t="s">
        <v>44</v>
      </c>
      <c r="L739" s="38"/>
      <c r="M739" s="38" t="str">
        <f>VLOOKUP(MaestraLP3[[#This Row],[UMV]],VALIDACIONES!J:L,3,0)</f>
        <v>Caja 10 Unidades</v>
      </c>
      <c r="N739" s="38" t="s">
        <v>45</v>
      </c>
      <c r="O739" s="38" t="s">
        <v>46</v>
      </c>
      <c r="P739" s="54">
        <v>33500</v>
      </c>
      <c r="Q739" s="38" t="s">
        <v>47</v>
      </c>
      <c r="R739" s="54">
        <v>45000</v>
      </c>
      <c r="S739" s="56">
        <f>IFERROR((MaestraLP3[[#This Row],[COSTO ]]/MaestraLP3[[#This Row],[COSTO OCT]]-1),0)</f>
        <v>0</v>
      </c>
      <c r="T739" s="55" t="s">
        <v>48</v>
      </c>
      <c r="U739" s="55" t="s">
        <v>48</v>
      </c>
      <c r="V739" s="54">
        <f>+VLOOKUP(MaestraLP3[[#This Row],[-]],'[1]BD MES'!$A:$N,14,0)</f>
        <v>33500</v>
      </c>
      <c r="W739" s="54">
        <v>33500</v>
      </c>
      <c r="X739" s="56">
        <f>+(MaestraLP3[[#This Row],[COSTO ]]-MaestraLP3[[#This Row],[COSTO OCT AL 27-10]])/MaestraLP3[[#This Row],[COSTO OCT AL 27-10]]</f>
        <v>0</v>
      </c>
      <c r="Y739" s="57" t="str">
        <f>++IF(Q739="HASTA AGOTAR STOCK","HASTA AGOTAR STOCK",IF(MaestraLP3[[#This Row],[PRECIO OCT]]=0,"NO PARA LP",IF(MaestraLP3[[#This Row],[PRECIO OCT]]=0,"INCORPORACIÓN",IF(AA739=0,"MANTIENE",IF(AA739&lt;0,"BAJA",IF(AA739&gt;0,"ALZA",""))))))</f>
        <v>MANTIENE</v>
      </c>
      <c r="Z739" s="54">
        <v>45000</v>
      </c>
      <c r="AA739" s="40">
        <f>IF(Z739=0,"INDICAR PRECIO VTA",Z739-MaestraLP3[[#This Row],[PRECIO OCT]])</f>
        <v>0</v>
      </c>
      <c r="AB739" s="56">
        <f t="shared" si="11"/>
        <v>0.25555555555555554</v>
      </c>
      <c r="AC739" s="58">
        <f>IFERROR(MaestraLP3[[#This Row],[PRECIO]]*MaestraLP3[[#This Row],[%MG UMV]],0)</f>
        <v>11500</v>
      </c>
      <c r="AD739" s="59">
        <v>10</v>
      </c>
      <c r="AE739" s="54">
        <f>IFERROR(MaestraLP3[[#This Row],[MARGEN UNITARIO]]/MaestraLP3[[#This Row],[Peso Neto UMV (KG)]],0)</f>
        <v>1150</v>
      </c>
      <c r="AF739" s="38" t="s">
        <v>50</v>
      </c>
      <c r="AG739" s="38">
        <v>1</v>
      </c>
      <c r="AH739" s="56">
        <v>4.9999999999999996E-2</v>
      </c>
      <c r="AI739" s="56">
        <v>6.9999999999999993E-2</v>
      </c>
      <c r="AJ739" s="38"/>
      <c r="AK739" s="38" t="s">
        <v>50</v>
      </c>
    </row>
    <row r="740" spans="1:37" x14ac:dyDescent="0.35">
      <c r="A740" s="38" t="s">
        <v>525</v>
      </c>
      <c r="B740" s="38">
        <v>101310048</v>
      </c>
      <c r="C740" s="38" t="str">
        <f>+MaestraLP3[[#This Row],[CÓDIGO]]&amp;MaestraLP3[[#Headers],[-]]&amp;MaestraLP3[[#This Row],[UMV]]</f>
        <v>101310048-C25</v>
      </c>
      <c r="D740" s="45" t="str">
        <f>+MaestraLP3[[#This Row],[CÓDIGO]]&amp;MaestraLP3[[#Headers],[FS00]]</f>
        <v>101310048FS00</v>
      </c>
      <c r="E740" s="38" t="s">
        <v>95</v>
      </c>
      <c r="F740" s="38" t="s">
        <v>114</v>
      </c>
      <c r="G740" s="38" t="s">
        <v>279</v>
      </c>
      <c r="H740" s="38" t="s">
        <v>282</v>
      </c>
      <c r="I740" s="38" t="s">
        <v>986</v>
      </c>
      <c r="J740" s="44" t="s">
        <v>534</v>
      </c>
      <c r="K740" s="45" t="s">
        <v>44</v>
      </c>
      <c r="L740" s="38"/>
      <c r="M740" s="38" t="str">
        <f>VLOOKUP(MaestraLP3[[#This Row],[UMV]],VALIDACIONES!J:L,3,0)</f>
        <v>Caja 25 Unidades</v>
      </c>
      <c r="N740" s="38" t="s">
        <v>45</v>
      </c>
      <c r="O740" s="38" t="s">
        <v>46</v>
      </c>
      <c r="P740" s="54">
        <v>4560.0479999999998</v>
      </c>
      <c r="Q740" s="38" t="s">
        <v>62</v>
      </c>
      <c r="R740" s="54">
        <v>6675</v>
      </c>
      <c r="S740" s="56">
        <f>IFERROR((MaestraLP3[[#This Row],[COSTO ]]/MaestraLP3[[#This Row],[COSTO OCT]]-1),0)</f>
        <v>0</v>
      </c>
      <c r="T740" s="55" t="s">
        <v>48</v>
      </c>
      <c r="U740" s="55" t="s">
        <v>48</v>
      </c>
      <c r="V740" s="54">
        <f>+VLOOKUP(MaestraLP3[[#This Row],[-]],'[1]BD MES'!$A:$N,14,0)</f>
        <v>4575</v>
      </c>
      <c r="W740" s="54">
        <v>4560.0479999999998</v>
      </c>
      <c r="X740" s="56">
        <f>+(MaestraLP3[[#This Row],[COSTO ]]-MaestraLP3[[#This Row],[COSTO OCT AL 27-10]])/MaestraLP3[[#This Row],[COSTO OCT AL 27-10]]</f>
        <v>-3.2681967213115245E-3</v>
      </c>
      <c r="Y740" s="57" t="str">
        <f>++IF(Q740="HASTA AGOTAR STOCK","HASTA AGOTAR STOCK",IF(MaestraLP3[[#This Row],[PRECIO OCT]]=0,"NO PARA LP",IF(MaestraLP3[[#This Row],[PRECIO OCT]]=0,"INCORPORACIÓN",IF(AA740=0,"MANTIENE",IF(AA740&lt;0,"BAJA",IF(AA740&gt;0,"ALZA",""))))))</f>
        <v>MANTIENE</v>
      </c>
      <c r="Z740" s="54">
        <v>6675</v>
      </c>
      <c r="AA740" s="40">
        <f>IF(Z740=0,"INDICAR PRECIO VTA",Z740-MaestraLP3[[#This Row],[PRECIO OCT]])</f>
        <v>0</v>
      </c>
      <c r="AB740" s="56">
        <f t="shared" si="11"/>
        <v>0.31684674157303372</v>
      </c>
      <c r="AC740" s="58">
        <f>IFERROR(MaestraLP3[[#This Row],[PRECIO]]*MaestraLP3[[#This Row],[%MG UMV]],0)</f>
        <v>2114.9520000000002</v>
      </c>
      <c r="AD740" s="59">
        <v>0.125</v>
      </c>
      <c r="AE740" s="54">
        <f>IFERROR(MaestraLP3[[#This Row],[MARGEN UNITARIO]]/MaestraLP3[[#This Row],[Peso Neto UMV (KG)]],0)</f>
        <v>16919.616000000002</v>
      </c>
      <c r="AF740" s="38" t="s">
        <v>49</v>
      </c>
      <c r="AG740" s="38">
        <v>1</v>
      </c>
      <c r="AH740" s="56">
        <v>7.0000000000000007E-2</v>
      </c>
      <c r="AI740" s="56">
        <v>0.1</v>
      </c>
      <c r="AJ740" s="38"/>
      <c r="AK740" s="38" t="s">
        <v>50</v>
      </c>
    </row>
    <row r="741" spans="1:37" x14ac:dyDescent="0.35">
      <c r="A741" s="38" t="s">
        <v>525</v>
      </c>
      <c r="B741" s="38">
        <v>104544100</v>
      </c>
      <c r="C741" s="38" t="str">
        <f>+MaestraLP3[[#This Row],[CÓDIGO]]&amp;MaestraLP3[[#Headers],[-]]&amp;MaestraLP3[[#This Row],[UMV]]</f>
        <v>104544100-C10</v>
      </c>
      <c r="D741" s="45" t="str">
        <f>+MaestraLP3[[#This Row],[CÓDIGO]]&amp;MaestraLP3[[#Headers],[FS00]]</f>
        <v>104544100FS00</v>
      </c>
      <c r="E741" s="38" t="s">
        <v>95</v>
      </c>
      <c r="F741" s="38" t="s">
        <v>114</v>
      </c>
      <c r="G741" s="38" t="s">
        <v>279</v>
      </c>
      <c r="H741" s="38" t="s">
        <v>282</v>
      </c>
      <c r="I741" s="38" t="s">
        <v>987</v>
      </c>
      <c r="J741" s="44" t="s">
        <v>61</v>
      </c>
      <c r="K741" s="45" t="s">
        <v>44</v>
      </c>
      <c r="L741" s="38"/>
      <c r="M741" s="38" t="str">
        <f>VLOOKUP(MaestraLP3[[#This Row],[UMV]],VALIDACIONES!J:L,3,0)</f>
        <v>Caja 10 Unidades</v>
      </c>
      <c r="N741" s="38" t="s">
        <v>45</v>
      </c>
      <c r="O741" s="38" t="s">
        <v>46</v>
      </c>
      <c r="P741" s="54">
        <v>47500</v>
      </c>
      <c r="Q741" s="38" t="s">
        <v>47</v>
      </c>
      <c r="R741" s="54">
        <v>74000</v>
      </c>
      <c r="S741" s="56">
        <f>IFERROR((MaestraLP3[[#This Row],[COSTO ]]/MaestraLP3[[#This Row],[COSTO OCT]]-1),0)</f>
        <v>0</v>
      </c>
      <c r="T741" s="55" t="s">
        <v>48</v>
      </c>
      <c r="U741" s="55" t="s">
        <v>48</v>
      </c>
      <c r="V741" s="54">
        <f>+VLOOKUP(MaestraLP3[[#This Row],[-]],'[1]BD MES'!$A:$N,14,0)</f>
        <v>47500</v>
      </c>
      <c r="W741" s="54">
        <v>47500</v>
      </c>
      <c r="X741" s="56">
        <f>+(MaestraLP3[[#This Row],[COSTO ]]-MaestraLP3[[#This Row],[COSTO OCT AL 27-10]])/MaestraLP3[[#This Row],[COSTO OCT AL 27-10]]</f>
        <v>0</v>
      </c>
      <c r="Y741" s="57" t="str">
        <f>++IF(Q741="HASTA AGOTAR STOCK","HASTA AGOTAR STOCK",IF(MaestraLP3[[#This Row],[PRECIO OCT]]=0,"NO PARA LP",IF(MaestraLP3[[#This Row],[PRECIO OCT]]=0,"INCORPORACIÓN",IF(AA741=0,"MANTIENE",IF(AA741&lt;0,"BAJA",IF(AA741&gt;0,"ALZA",""))))))</f>
        <v>MANTIENE</v>
      </c>
      <c r="Z741" s="54">
        <v>74000</v>
      </c>
      <c r="AA741" s="40">
        <f>IF(Z741=0,"INDICAR PRECIO VTA",Z741-MaestraLP3[[#This Row],[PRECIO OCT]])</f>
        <v>0</v>
      </c>
      <c r="AB741" s="56">
        <f t="shared" si="11"/>
        <v>0.35810810810810811</v>
      </c>
      <c r="AC741" s="58">
        <f>IFERROR(MaestraLP3[[#This Row],[PRECIO]]*MaestraLP3[[#This Row],[%MG UMV]],0)</f>
        <v>26500</v>
      </c>
      <c r="AD741" s="59">
        <v>10</v>
      </c>
      <c r="AE741" s="54">
        <f>IFERROR(MaestraLP3[[#This Row],[MARGEN UNITARIO]]/MaestraLP3[[#This Row],[Peso Neto UMV (KG)]],0)</f>
        <v>2650</v>
      </c>
      <c r="AF741" s="38" t="s">
        <v>50</v>
      </c>
      <c r="AG741" s="38">
        <v>1</v>
      </c>
      <c r="AH741" s="56">
        <v>4.9999999999999996E-2</v>
      </c>
      <c r="AI741" s="56">
        <v>6.9999999999999993E-2</v>
      </c>
      <c r="AJ741" s="38"/>
      <c r="AK741" s="38" t="s">
        <v>50</v>
      </c>
    </row>
    <row r="742" spans="1:37" x14ac:dyDescent="0.35">
      <c r="A742" s="38" t="s">
        <v>525</v>
      </c>
      <c r="B742" s="38">
        <v>104543330</v>
      </c>
      <c r="C742" s="38" t="str">
        <f>+MaestraLP3[[#This Row],[CÓDIGO]]&amp;MaestraLP3[[#Headers],[-]]&amp;MaestraLP3[[#This Row],[UMV]]</f>
        <v>104543330-C06</v>
      </c>
      <c r="D742" s="45" t="str">
        <f>+MaestraLP3[[#This Row],[CÓDIGO]]&amp;MaestraLP3[[#Headers],[FS00]]</f>
        <v>104543330FS00</v>
      </c>
      <c r="E742" s="38" t="s">
        <v>95</v>
      </c>
      <c r="F742" s="38" t="s">
        <v>114</v>
      </c>
      <c r="G742" s="38" t="s">
        <v>279</v>
      </c>
      <c r="H742" s="38" t="s">
        <v>282</v>
      </c>
      <c r="I742" s="38" t="s">
        <v>988</v>
      </c>
      <c r="J742" s="44" t="s">
        <v>53</v>
      </c>
      <c r="K742" s="45" t="s">
        <v>44</v>
      </c>
      <c r="L742" s="38"/>
      <c r="M742" s="38" t="str">
        <f>VLOOKUP(MaestraLP3[[#This Row],[UMV]],VALIDACIONES!J:L,3,0)</f>
        <v>Caja 6 Unidades</v>
      </c>
      <c r="N742" s="38" t="s">
        <v>45</v>
      </c>
      <c r="O742" s="38" t="s">
        <v>46</v>
      </c>
      <c r="P742" s="54">
        <v>25212</v>
      </c>
      <c r="Q742" s="38" t="s">
        <v>47</v>
      </c>
      <c r="R742" s="54">
        <v>31200</v>
      </c>
      <c r="S742" s="56">
        <f>IFERROR((MaestraLP3[[#This Row],[COSTO ]]/MaestraLP3[[#This Row],[COSTO OCT]]-1),0)</f>
        <v>0</v>
      </c>
      <c r="T742" s="55" t="s">
        <v>48</v>
      </c>
      <c r="U742" s="55" t="s">
        <v>48</v>
      </c>
      <c r="V742" s="54">
        <f>+VLOOKUP(MaestraLP3[[#This Row],[-]],'[1]BD MES'!$A:$N,14,0)</f>
        <v>25212</v>
      </c>
      <c r="W742" s="54">
        <v>25212</v>
      </c>
      <c r="X742" s="56">
        <f>+(MaestraLP3[[#This Row],[COSTO ]]-MaestraLP3[[#This Row],[COSTO OCT AL 27-10]])/MaestraLP3[[#This Row],[COSTO OCT AL 27-10]]</f>
        <v>0</v>
      </c>
      <c r="Y742" s="57" t="str">
        <f>++IF(Q742="HASTA AGOTAR STOCK","HASTA AGOTAR STOCK",IF(MaestraLP3[[#This Row],[PRECIO OCT]]=0,"NO PARA LP",IF(MaestraLP3[[#This Row],[PRECIO OCT]]=0,"INCORPORACIÓN",IF(AA742=0,"MANTIENE",IF(AA742&lt;0,"BAJA",IF(AA742&gt;0,"ALZA",""))))))</f>
        <v>MANTIENE</v>
      </c>
      <c r="Z742" s="54">
        <v>31200</v>
      </c>
      <c r="AA742" s="40">
        <f>IF(Z742=0,"INDICAR PRECIO VTA",Z742-MaestraLP3[[#This Row],[PRECIO OCT]])</f>
        <v>0</v>
      </c>
      <c r="AB742" s="56">
        <f t="shared" si="11"/>
        <v>0.19192307692307692</v>
      </c>
      <c r="AC742" s="58">
        <f>IFERROR(MaestraLP3[[#This Row],[PRECIO]]*MaestraLP3[[#This Row],[%MG UMV]],0)</f>
        <v>5988</v>
      </c>
      <c r="AD742" s="59">
        <v>1.3620000000000001</v>
      </c>
      <c r="AE742" s="54">
        <f>IFERROR(MaestraLP3[[#This Row],[MARGEN UNITARIO]]/MaestraLP3[[#This Row],[Peso Neto UMV (KG)]],0)</f>
        <v>4396.4757709251098</v>
      </c>
      <c r="AF742" s="38" t="s">
        <v>50</v>
      </c>
      <c r="AG742" s="38">
        <v>1</v>
      </c>
      <c r="AH742" s="56">
        <v>4.9999999999999996E-2</v>
      </c>
      <c r="AI742" s="56">
        <v>6.9999999999999993E-2</v>
      </c>
      <c r="AJ742" s="38" t="s">
        <v>50</v>
      </c>
      <c r="AK742" s="38" t="s">
        <v>50</v>
      </c>
    </row>
    <row r="743" spans="1:37" x14ac:dyDescent="0.35">
      <c r="A743" s="38" t="s">
        <v>525</v>
      </c>
      <c r="B743" s="38">
        <v>104511850</v>
      </c>
      <c r="C743" s="38" t="str">
        <f>+MaestraLP3[[#This Row],[CÓDIGO]]&amp;MaestraLP3[[#Headers],[-]]&amp;MaestraLP3[[#This Row],[UMV]]</f>
        <v>104511850-KG</v>
      </c>
      <c r="D743" s="45" t="str">
        <f>+MaestraLP3[[#This Row],[CÓDIGO]]&amp;MaestraLP3[[#Headers],[FS00]]</f>
        <v>104511850FS00</v>
      </c>
      <c r="E743" s="38" t="s">
        <v>95</v>
      </c>
      <c r="F743" s="38" t="s">
        <v>114</v>
      </c>
      <c r="G743" s="38" t="s">
        <v>279</v>
      </c>
      <c r="H743" s="38" t="s">
        <v>282</v>
      </c>
      <c r="I743" s="38" t="s">
        <v>989</v>
      </c>
      <c r="J743" s="44" t="s">
        <v>164</v>
      </c>
      <c r="K743" s="45" t="s">
        <v>164</v>
      </c>
      <c r="L743" s="38"/>
      <c r="M743" s="38" t="str">
        <f>VLOOKUP(MaestraLP3[[#This Row],[UMV]],VALIDACIONES!J:L,3,0)</f>
        <v>Kilogramo</v>
      </c>
      <c r="N743" s="38" t="s">
        <v>45</v>
      </c>
      <c r="O743" s="38" t="s">
        <v>46</v>
      </c>
      <c r="P743" s="54">
        <v>4599.6000000000004</v>
      </c>
      <c r="Q743" s="38" t="s">
        <v>47</v>
      </c>
      <c r="R743" s="54">
        <v>7650</v>
      </c>
      <c r="S743" s="56">
        <f>IFERROR((MaestraLP3[[#This Row],[COSTO ]]/MaestraLP3[[#This Row],[COSTO OCT]]-1),0)</f>
        <v>0</v>
      </c>
      <c r="T743" s="55" t="s">
        <v>48</v>
      </c>
      <c r="U743" s="55" t="s">
        <v>48</v>
      </c>
      <c r="V743" s="54">
        <f>+VLOOKUP(MaestraLP3[[#This Row],[-]],'[1]BD MES'!$A:$N,14,0)</f>
        <v>4594.08</v>
      </c>
      <c r="W743" s="54">
        <v>4599.6000000000004</v>
      </c>
      <c r="X743" s="56">
        <f>+(MaestraLP3[[#This Row],[COSTO ]]-MaestraLP3[[#This Row],[COSTO OCT AL 27-10]])/MaestraLP3[[#This Row],[COSTO OCT AL 27-10]]</f>
        <v>1.2015463378958217E-3</v>
      </c>
      <c r="Y743" s="57" t="str">
        <f>++IF(Q743="HASTA AGOTAR STOCK","HASTA AGOTAR STOCK",IF(MaestraLP3[[#This Row],[PRECIO OCT]]=0,"NO PARA LP",IF(MaestraLP3[[#This Row],[PRECIO OCT]]=0,"INCORPORACIÓN",IF(AA743=0,"MANTIENE",IF(AA743&lt;0,"BAJA",IF(AA743&gt;0,"ALZA",""))))))</f>
        <v>MANTIENE</v>
      </c>
      <c r="Z743" s="54">
        <v>7650</v>
      </c>
      <c r="AA743" s="40">
        <f>IF(Z743=0,"INDICAR PRECIO VTA",Z743-MaestraLP3[[#This Row],[PRECIO OCT]])</f>
        <v>0</v>
      </c>
      <c r="AB743" s="56">
        <f t="shared" si="11"/>
        <v>0.39874509803921565</v>
      </c>
      <c r="AC743" s="58">
        <f>IFERROR(MaestraLP3[[#This Row],[PRECIO]]*MaestraLP3[[#This Row],[%MG UMV]],0)</f>
        <v>3050.3999999999996</v>
      </c>
      <c r="AD743" s="59">
        <v>1</v>
      </c>
      <c r="AE743" s="54">
        <f>IFERROR(MaestraLP3[[#This Row],[MARGEN UNITARIO]]/MaestraLP3[[#This Row],[Peso Neto UMV (KG)]],0)</f>
        <v>3050.3999999999996</v>
      </c>
      <c r="AF743" s="38" t="s">
        <v>50</v>
      </c>
      <c r="AG743" s="38">
        <v>1</v>
      </c>
      <c r="AH743" s="56">
        <v>9.9999999999999992E-2</v>
      </c>
      <c r="AI743" s="56">
        <v>0.15</v>
      </c>
      <c r="AJ743" s="38"/>
      <c r="AK743" s="38" t="s">
        <v>50</v>
      </c>
    </row>
    <row r="744" spans="1:37" x14ac:dyDescent="0.35">
      <c r="A744" s="38" t="s">
        <v>525</v>
      </c>
      <c r="B744" s="38">
        <v>104543340</v>
      </c>
      <c r="C744" s="38" t="str">
        <f>+MaestraLP3[[#This Row],[CÓDIGO]]&amp;MaestraLP3[[#Headers],[-]]&amp;MaestraLP3[[#This Row],[UMV]]</f>
        <v>104543340-C06</v>
      </c>
      <c r="D744" s="45" t="str">
        <f>+MaestraLP3[[#This Row],[CÓDIGO]]&amp;MaestraLP3[[#Headers],[FS00]]</f>
        <v>104543340FS00</v>
      </c>
      <c r="E744" s="38" t="s">
        <v>95</v>
      </c>
      <c r="F744" s="38" t="s">
        <v>114</v>
      </c>
      <c r="G744" s="38" t="s">
        <v>279</v>
      </c>
      <c r="H744" s="38" t="s">
        <v>282</v>
      </c>
      <c r="I744" s="38" t="s">
        <v>990</v>
      </c>
      <c r="J744" s="44" t="s">
        <v>53</v>
      </c>
      <c r="K744" s="45" t="s">
        <v>44</v>
      </c>
      <c r="L744" s="38"/>
      <c r="M744" s="38" t="str">
        <f>VLOOKUP(MaestraLP3[[#This Row],[UMV]],VALIDACIONES!J:L,3,0)</f>
        <v>Caja 6 Unidades</v>
      </c>
      <c r="N744" s="38" t="s">
        <v>45</v>
      </c>
      <c r="O744" s="38" t="s">
        <v>46</v>
      </c>
      <c r="P744" s="54">
        <v>21372</v>
      </c>
      <c r="Q744" s="38" t="s">
        <v>47</v>
      </c>
      <c r="R744" s="54">
        <v>33000</v>
      </c>
      <c r="S744" s="56">
        <f>IFERROR((MaestraLP3[[#This Row],[COSTO ]]/MaestraLP3[[#This Row],[COSTO OCT]]-1),0)</f>
        <v>0</v>
      </c>
      <c r="T744" s="55" t="s">
        <v>48</v>
      </c>
      <c r="U744" s="55" t="s">
        <v>48</v>
      </c>
      <c r="V744" s="54">
        <f>+VLOOKUP(MaestraLP3[[#This Row],[-]],'[1]BD MES'!$A:$N,14,0)</f>
        <v>21372</v>
      </c>
      <c r="W744" s="54">
        <v>21372</v>
      </c>
      <c r="X744" s="56">
        <f>+(MaestraLP3[[#This Row],[COSTO ]]-MaestraLP3[[#This Row],[COSTO OCT AL 27-10]])/MaestraLP3[[#This Row],[COSTO OCT AL 27-10]]</f>
        <v>0</v>
      </c>
      <c r="Y744" s="57" t="str">
        <f>++IF(Q744="HASTA AGOTAR STOCK","HASTA AGOTAR STOCK",IF(MaestraLP3[[#This Row],[PRECIO OCT]]=0,"NO PARA LP",IF(MaestraLP3[[#This Row],[PRECIO OCT]]=0,"INCORPORACIÓN",IF(AA744=0,"MANTIENE",IF(AA744&lt;0,"BAJA",IF(AA744&gt;0,"ALZA",""))))))</f>
        <v>MANTIENE</v>
      </c>
      <c r="Z744" s="54">
        <v>33000</v>
      </c>
      <c r="AA744" s="40">
        <f>IF(Z744=0,"INDICAR PRECIO VTA",Z744-MaestraLP3[[#This Row],[PRECIO OCT]])</f>
        <v>0</v>
      </c>
      <c r="AB744" s="56">
        <f t="shared" si="11"/>
        <v>0.35236363636363638</v>
      </c>
      <c r="AC744" s="58">
        <f>IFERROR(MaestraLP3[[#This Row],[PRECIO]]*MaestraLP3[[#This Row],[%MG UMV]],0)</f>
        <v>11628</v>
      </c>
      <c r="AD744" s="59">
        <v>0.93</v>
      </c>
      <c r="AE744" s="54">
        <f>IFERROR(MaestraLP3[[#This Row],[MARGEN UNITARIO]]/MaestraLP3[[#This Row],[Peso Neto UMV (KG)]],0)</f>
        <v>12503.225806451612</v>
      </c>
      <c r="AF744" s="38" t="s">
        <v>50</v>
      </c>
      <c r="AG744" s="38">
        <v>1</v>
      </c>
      <c r="AH744" s="56">
        <v>4.9999999999999996E-2</v>
      </c>
      <c r="AI744" s="56">
        <v>6.9999999999999993E-2</v>
      </c>
      <c r="AJ744" s="38" t="s">
        <v>50</v>
      </c>
      <c r="AK744" s="38" t="s">
        <v>50</v>
      </c>
    </row>
    <row r="745" spans="1:37" x14ac:dyDescent="0.35">
      <c r="A745" s="38" t="s">
        <v>525</v>
      </c>
      <c r="B745" s="38">
        <v>201700308</v>
      </c>
      <c r="C745" s="38" t="str">
        <f>+MaestraLP3[[#This Row],[CÓDIGO]]&amp;MaestraLP3[[#Headers],[-]]&amp;MaestraLP3[[#This Row],[UMV]]</f>
        <v>201700308-C10</v>
      </c>
      <c r="D745" s="45" t="str">
        <f>+MaestraLP3[[#This Row],[CÓDIGO]]&amp;MaestraLP3[[#Headers],[FS00]]</f>
        <v>201700308FS00</v>
      </c>
      <c r="E745" s="38" t="s">
        <v>95</v>
      </c>
      <c r="F745" s="38" t="s">
        <v>114</v>
      </c>
      <c r="G745" s="38" t="s">
        <v>279</v>
      </c>
      <c r="H745" s="38" t="s">
        <v>282</v>
      </c>
      <c r="I745" s="38" t="s">
        <v>991</v>
      </c>
      <c r="J745" s="44" t="s">
        <v>61</v>
      </c>
      <c r="K745" s="45" t="s">
        <v>44</v>
      </c>
      <c r="L745" s="38"/>
      <c r="M745" s="38" t="str">
        <f>VLOOKUP(MaestraLP3[[#This Row],[UMV]],VALIDACIONES!J:L,3,0)</f>
        <v>Caja 10 Unidades</v>
      </c>
      <c r="N745" s="38" t="s">
        <v>45</v>
      </c>
      <c r="O745" s="38" t="s">
        <v>46</v>
      </c>
      <c r="P745" s="54">
        <v>14370</v>
      </c>
      <c r="Q745" s="38" t="s">
        <v>62</v>
      </c>
      <c r="R745" s="54">
        <v>24000</v>
      </c>
      <c r="S745" s="56">
        <f>IFERROR((MaestraLP3[[#This Row],[COSTO ]]/MaestraLP3[[#This Row],[COSTO OCT]]-1),0)</f>
        <v>0</v>
      </c>
      <c r="T745" s="55" t="s">
        <v>48</v>
      </c>
      <c r="U745" s="55" t="s">
        <v>48</v>
      </c>
      <c r="V745" s="54">
        <f>+VLOOKUP(MaestraLP3[[#This Row],[-]],'[1]BD MES'!$A:$N,14,0)</f>
        <v>14332</v>
      </c>
      <c r="W745" s="54">
        <v>14370</v>
      </c>
      <c r="X745" s="56">
        <f>+(MaestraLP3[[#This Row],[COSTO ]]-MaestraLP3[[#This Row],[COSTO OCT AL 27-10]])/MaestraLP3[[#This Row],[COSTO OCT AL 27-10]]</f>
        <v>2.6514094334356684E-3</v>
      </c>
      <c r="Y745" s="57" t="str">
        <f>++IF(Q745="HASTA AGOTAR STOCK","HASTA AGOTAR STOCK",IF(MaestraLP3[[#This Row],[PRECIO OCT]]=0,"NO PARA LP",IF(MaestraLP3[[#This Row],[PRECIO OCT]]=0,"INCORPORACIÓN",IF(AA745=0,"MANTIENE",IF(AA745&lt;0,"BAJA",IF(AA745&gt;0,"ALZA",""))))))</f>
        <v>MANTIENE</v>
      </c>
      <c r="Z745" s="54">
        <v>24000</v>
      </c>
      <c r="AA745" s="40">
        <f>IF(Z745=0,"INDICAR PRECIO VTA",Z745-MaestraLP3[[#This Row],[PRECIO OCT]])</f>
        <v>0</v>
      </c>
      <c r="AB745" s="56">
        <f t="shared" si="11"/>
        <v>0.40125</v>
      </c>
      <c r="AC745" s="58">
        <f>IFERROR(MaestraLP3[[#This Row],[PRECIO]]*MaestraLP3[[#This Row],[%MG UMV]],0)</f>
        <v>9630</v>
      </c>
      <c r="AD745" s="59">
        <v>2.5</v>
      </c>
      <c r="AE745" s="54">
        <f>IFERROR(MaestraLP3[[#This Row],[MARGEN UNITARIO]]/MaestraLP3[[#This Row],[Peso Neto UMV (KG)]],0)</f>
        <v>3852</v>
      </c>
      <c r="AF745" s="38" t="s">
        <v>50</v>
      </c>
      <c r="AG745" s="38">
        <v>1</v>
      </c>
      <c r="AH745" s="56">
        <v>0.2</v>
      </c>
      <c r="AI745" s="56">
        <v>0.25</v>
      </c>
      <c r="AJ745" s="38"/>
      <c r="AK745" s="38" t="s">
        <v>50</v>
      </c>
    </row>
    <row r="746" spans="1:37" x14ac:dyDescent="0.35">
      <c r="A746" s="38" t="s">
        <v>525</v>
      </c>
      <c r="B746" s="38">
        <v>104543350</v>
      </c>
      <c r="C746" s="38" t="str">
        <f>+MaestraLP3[[#This Row],[CÓDIGO]]&amp;MaestraLP3[[#Headers],[-]]&amp;MaestraLP3[[#This Row],[UMV]]</f>
        <v>104543350-C06</v>
      </c>
      <c r="D746" s="45" t="str">
        <f>+MaestraLP3[[#This Row],[CÓDIGO]]&amp;MaestraLP3[[#Headers],[FS00]]</f>
        <v>104543350FS00</v>
      </c>
      <c r="E746" s="38" t="s">
        <v>95</v>
      </c>
      <c r="F746" s="38" t="s">
        <v>114</v>
      </c>
      <c r="G746" s="38" t="s">
        <v>279</v>
      </c>
      <c r="H746" s="38" t="s">
        <v>282</v>
      </c>
      <c r="I746" s="38" t="s">
        <v>992</v>
      </c>
      <c r="J746" s="44" t="s">
        <v>53</v>
      </c>
      <c r="K746" s="45" t="s">
        <v>44</v>
      </c>
      <c r="L746" s="38"/>
      <c r="M746" s="38" t="str">
        <f>VLOOKUP(MaestraLP3[[#This Row],[UMV]],VALIDACIONES!J:L,3,0)</f>
        <v>Caja 6 Unidades</v>
      </c>
      <c r="N746" s="38" t="s">
        <v>45</v>
      </c>
      <c r="O746" s="38" t="s">
        <v>46</v>
      </c>
      <c r="P746" s="54">
        <v>17412</v>
      </c>
      <c r="Q746" s="38" t="s">
        <v>47</v>
      </c>
      <c r="R746" s="54">
        <v>19800</v>
      </c>
      <c r="S746" s="56">
        <f>IFERROR((MaestraLP3[[#This Row],[COSTO ]]/MaestraLP3[[#This Row],[COSTO OCT]]-1),0)</f>
        <v>0</v>
      </c>
      <c r="T746" s="55" t="s">
        <v>48</v>
      </c>
      <c r="U746" s="55" t="s">
        <v>48</v>
      </c>
      <c r="V746" s="54">
        <f>+VLOOKUP(MaestraLP3[[#This Row],[-]],'[1]BD MES'!$A:$N,14,0)</f>
        <v>17412</v>
      </c>
      <c r="W746" s="54">
        <v>17412</v>
      </c>
      <c r="X746" s="56">
        <f>+(MaestraLP3[[#This Row],[COSTO ]]-MaestraLP3[[#This Row],[COSTO OCT AL 27-10]])/MaestraLP3[[#This Row],[COSTO OCT AL 27-10]]</f>
        <v>0</v>
      </c>
      <c r="Y746" s="57" t="str">
        <f>++IF(Q746="HASTA AGOTAR STOCK","HASTA AGOTAR STOCK",IF(MaestraLP3[[#This Row],[PRECIO OCT]]=0,"NO PARA LP",IF(MaestraLP3[[#This Row],[PRECIO OCT]]=0,"INCORPORACIÓN",IF(AA746=0,"MANTIENE",IF(AA746&lt;0,"BAJA",IF(AA746&gt;0,"ALZA",""))))))</f>
        <v>MANTIENE</v>
      </c>
      <c r="Z746" s="54">
        <v>19800</v>
      </c>
      <c r="AA746" s="40">
        <f>IF(Z746=0,"INDICAR PRECIO VTA",Z746-MaestraLP3[[#This Row],[PRECIO OCT]])</f>
        <v>0</v>
      </c>
      <c r="AB746" s="56">
        <f t="shared" si="11"/>
        <v>0.12060606060606061</v>
      </c>
      <c r="AC746" s="58">
        <f>IFERROR(MaestraLP3[[#This Row],[PRECIO]]*MaestraLP3[[#This Row],[%MG UMV]],0)</f>
        <v>2388</v>
      </c>
      <c r="AD746" s="59">
        <v>0.34200000000000003</v>
      </c>
      <c r="AE746" s="54">
        <f>IFERROR(MaestraLP3[[#This Row],[MARGEN UNITARIO]]/MaestraLP3[[#This Row],[Peso Neto UMV (KG)]],0)</f>
        <v>6982.4561403508769</v>
      </c>
      <c r="AF746" s="38" t="s">
        <v>50</v>
      </c>
      <c r="AG746" s="38">
        <v>1</v>
      </c>
      <c r="AH746" s="56">
        <v>4.9999999999999996E-2</v>
      </c>
      <c r="AI746" s="56">
        <v>6.9999999999999993E-2</v>
      </c>
      <c r="AJ746" s="38" t="s">
        <v>50</v>
      </c>
      <c r="AK746" s="38" t="s">
        <v>50</v>
      </c>
    </row>
    <row r="747" spans="1:37" x14ac:dyDescent="0.35">
      <c r="A747" s="38" t="s">
        <v>525</v>
      </c>
      <c r="B747" s="38">
        <v>104522460</v>
      </c>
      <c r="C747" s="38" t="str">
        <f>+MaestraLP3[[#This Row],[CÓDIGO]]&amp;MaestraLP3[[#Headers],[-]]&amp;MaestraLP3[[#This Row],[UMV]]</f>
        <v>104522460-C10</v>
      </c>
      <c r="D747" s="45" t="str">
        <f>+MaestraLP3[[#This Row],[CÓDIGO]]&amp;MaestraLP3[[#Headers],[FS00]]</f>
        <v>104522460FS00</v>
      </c>
      <c r="E747" s="38" t="s">
        <v>95</v>
      </c>
      <c r="F747" s="38" t="s">
        <v>114</v>
      </c>
      <c r="G747" s="38" t="s">
        <v>279</v>
      </c>
      <c r="H747" s="38" t="s">
        <v>282</v>
      </c>
      <c r="I747" s="38" t="s">
        <v>993</v>
      </c>
      <c r="J747" s="44" t="s">
        <v>61</v>
      </c>
      <c r="K747" s="45" t="s">
        <v>44</v>
      </c>
      <c r="L747" s="38"/>
      <c r="M747" s="38" t="str">
        <f>VLOOKUP(MaestraLP3[[#This Row],[UMV]],VALIDACIONES!J:L,3,0)</f>
        <v>Caja 10 Unidades</v>
      </c>
      <c r="N747" s="38" t="s">
        <v>45</v>
      </c>
      <c r="O747" s="38" t="s">
        <v>46</v>
      </c>
      <c r="P747" s="54">
        <v>30500</v>
      </c>
      <c r="Q747" s="38" t="s">
        <v>47</v>
      </c>
      <c r="R747" s="54">
        <v>58000</v>
      </c>
      <c r="S747" s="56">
        <f>IFERROR((MaestraLP3[[#This Row],[COSTO ]]/MaestraLP3[[#This Row],[COSTO OCT]]-1),0)</f>
        <v>0</v>
      </c>
      <c r="T747" s="55" t="s">
        <v>48</v>
      </c>
      <c r="U747" s="55" t="s">
        <v>48</v>
      </c>
      <c r="V747" s="54">
        <f>+VLOOKUP(MaestraLP3[[#This Row],[-]],'[1]BD MES'!$A:$N,14,0)</f>
        <v>30490</v>
      </c>
      <c r="W747" s="54">
        <v>30500</v>
      </c>
      <c r="X747" s="56">
        <f>+(MaestraLP3[[#This Row],[COSTO ]]-MaestraLP3[[#This Row],[COSTO OCT AL 27-10]])/MaestraLP3[[#This Row],[COSTO OCT AL 27-10]]</f>
        <v>3.2797638570022957E-4</v>
      </c>
      <c r="Y747" s="57" t="str">
        <f>++IF(Q747="HASTA AGOTAR STOCK","HASTA AGOTAR STOCK",IF(MaestraLP3[[#This Row],[PRECIO OCT]]=0,"NO PARA LP",IF(MaestraLP3[[#This Row],[PRECIO OCT]]=0,"INCORPORACIÓN",IF(AA747=0,"MANTIENE",IF(AA747&lt;0,"BAJA",IF(AA747&gt;0,"ALZA",""))))))</f>
        <v>MANTIENE</v>
      </c>
      <c r="Z747" s="54">
        <v>58000</v>
      </c>
      <c r="AA747" s="40">
        <f>IF(Z747=0,"INDICAR PRECIO VTA",Z747-MaestraLP3[[#This Row],[PRECIO OCT]])</f>
        <v>0</v>
      </c>
      <c r="AB747" s="56">
        <f t="shared" si="11"/>
        <v>0.47413793103448276</v>
      </c>
      <c r="AC747" s="58">
        <f>IFERROR(MaestraLP3[[#This Row],[PRECIO]]*MaestraLP3[[#This Row],[%MG UMV]],0)</f>
        <v>27500</v>
      </c>
      <c r="AD747" s="59">
        <v>10</v>
      </c>
      <c r="AE747" s="54">
        <f>IFERROR(MaestraLP3[[#This Row],[MARGEN UNITARIO]]/MaestraLP3[[#This Row],[Peso Neto UMV (KG)]],0)</f>
        <v>2750</v>
      </c>
      <c r="AF747" s="38" t="s">
        <v>50</v>
      </c>
      <c r="AG747" s="38">
        <v>1</v>
      </c>
      <c r="AH747" s="56">
        <v>0.15</v>
      </c>
      <c r="AI747" s="56">
        <v>0.2</v>
      </c>
      <c r="AJ747" s="38"/>
      <c r="AK747" s="38" t="s">
        <v>50</v>
      </c>
    </row>
    <row r="748" spans="1:37" x14ac:dyDescent="0.35">
      <c r="A748" s="38" t="s">
        <v>525</v>
      </c>
      <c r="B748" s="38">
        <v>104543370</v>
      </c>
      <c r="C748" s="38" t="str">
        <f>+MaestraLP3[[#This Row],[CÓDIGO]]&amp;MaestraLP3[[#Headers],[-]]&amp;MaestraLP3[[#This Row],[UMV]]</f>
        <v>104543370-C06</v>
      </c>
      <c r="D748" s="45" t="str">
        <f>+MaestraLP3[[#This Row],[CÓDIGO]]&amp;MaestraLP3[[#Headers],[FS00]]</f>
        <v>104543370FS00</v>
      </c>
      <c r="E748" s="38" t="s">
        <v>95</v>
      </c>
      <c r="F748" s="38" t="s">
        <v>114</v>
      </c>
      <c r="G748" s="38" t="s">
        <v>279</v>
      </c>
      <c r="H748" s="38" t="s">
        <v>282</v>
      </c>
      <c r="I748" s="38" t="s">
        <v>994</v>
      </c>
      <c r="J748" s="44" t="s">
        <v>53</v>
      </c>
      <c r="K748" s="45" t="s">
        <v>44</v>
      </c>
      <c r="L748" s="38"/>
      <c r="M748" s="38" t="str">
        <f>VLOOKUP(MaestraLP3[[#This Row],[UMV]],VALIDACIONES!J:L,3,0)</f>
        <v>Caja 6 Unidades</v>
      </c>
      <c r="N748" s="38" t="s">
        <v>45</v>
      </c>
      <c r="O748" s="38" t="s">
        <v>46</v>
      </c>
      <c r="P748" s="54">
        <v>35964</v>
      </c>
      <c r="Q748" s="38" t="s">
        <v>47</v>
      </c>
      <c r="R748" s="54">
        <v>50400</v>
      </c>
      <c r="S748" s="56">
        <f>IFERROR((MaestraLP3[[#This Row],[COSTO ]]/MaestraLP3[[#This Row],[COSTO OCT]]-1),0)</f>
        <v>0</v>
      </c>
      <c r="T748" s="55" t="s">
        <v>48</v>
      </c>
      <c r="U748" s="55" t="s">
        <v>48</v>
      </c>
      <c r="V748" s="54">
        <f>+VLOOKUP(MaestraLP3[[#This Row],[-]],'[1]BD MES'!$A:$N,14,0)</f>
        <v>35964</v>
      </c>
      <c r="W748" s="54">
        <v>35964</v>
      </c>
      <c r="X748" s="56">
        <f>+(MaestraLP3[[#This Row],[COSTO ]]-MaestraLP3[[#This Row],[COSTO OCT AL 27-10]])/MaestraLP3[[#This Row],[COSTO OCT AL 27-10]]</f>
        <v>0</v>
      </c>
      <c r="Y748" s="57" t="str">
        <f>++IF(Q748="HASTA AGOTAR STOCK","HASTA AGOTAR STOCK",IF(MaestraLP3[[#This Row],[PRECIO OCT]]=0,"NO PARA LP",IF(MaestraLP3[[#This Row],[PRECIO OCT]]=0,"INCORPORACIÓN",IF(AA748=0,"MANTIENE",IF(AA748&lt;0,"BAJA",IF(AA748&gt;0,"ALZA",""))))))</f>
        <v>MANTIENE</v>
      </c>
      <c r="Z748" s="54">
        <v>50400</v>
      </c>
      <c r="AA748" s="40">
        <f>IF(Z748=0,"INDICAR PRECIO VTA",Z748-MaestraLP3[[#This Row],[PRECIO OCT]])</f>
        <v>0</v>
      </c>
      <c r="AB748" s="56">
        <f t="shared" si="11"/>
        <v>0.28642857142857142</v>
      </c>
      <c r="AC748" s="58">
        <f>IFERROR(MaestraLP3[[#This Row],[PRECIO]]*MaestraLP3[[#This Row],[%MG UMV]],0)</f>
        <v>14436</v>
      </c>
      <c r="AD748" s="59">
        <v>4.08</v>
      </c>
      <c r="AE748" s="54">
        <f>IFERROR(MaestraLP3[[#This Row],[MARGEN UNITARIO]]/MaestraLP3[[#This Row],[Peso Neto UMV (KG)]],0)</f>
        <v>3538.2352941176468</v>
      </c>
      <c r="AF748" s="38" t="s">
        <v>50</v>
      </c>
      <c r="AG748" s="38">
        <v>1</v>
      </c>
      <c r="AH748" s="56">
        <v>4.9999999999999996E-2</v>
      </c>
      <c r="AI748" s="56">
        <v>6.9999999999999993E-2</v>
      </c>
      <c r="AJ748" s="38" t="s">
        <v>50</v>
      </c>
      <c r="AK748" s="38" t="s">
        <v>50</v>
      </c>
    </row>
    <row r="749" spans="1:37" x14ac:dyDescent="0.35">
      <c r="A749" s="38" t="s">
        <v>525</v>
      </c>
      <c r="B749" s="38">
        <v>104543380</v>
      </c>
      <c r="C749" s="38" t="str">
        <f>+MaestraLP3[[#This Row],[CÓDIGO]]&amp;MaestraLP3[[#Headers],[-]]&amp;MaestraLP3[[#This Row],[UMV]]</f>
        <v>104543380-C04</v>
      </c>
      <c r="D749" s="45" t="str">
        <f>+MaestraLP3[[#This Row],[CÓDIGO]]&amp;MaestraLP3[[#Headers],[FS00]]</f>
        <v>104543380FS00</v>
      </c>
      <c r="E749" s="38" t="s">
        <v>95</v>
      </c>
      <c r="F749" s="38" t="s">
        <v>114</v>
      </c>
      <c r="G749" s="38" t="s">
        <v>279</v>
      </c>
      <c r="H749" s="38" t="s">
        <v>282</v>
      </c>
      <c r="I749" s="38" t="s">
        <v>995</v>
      </c>
      <c r="J749" s="44" t="s">
        <v>209</v>
      </c>
      <c r="K749" s="45" t="s">
        <v>44</v>
      </c>
      <c r="L749" s="38"/>
      <c r="M749" s="38" t="str">
        <f>VLOOKUP(MaestraLP3[[#This Row],[UMV]],VALIDACIONES!J:L,3,0)</f>
        <v>Caja 4 Unidades</v>
      </c>
      <c r="N749" s="38" t="s">
        <v>45</v>
      </c>
      <c r="O749" s="38" t="s">
        <v>46</v>
      </c>
      <c r="P749" s="54">
        <v>27612</v>
      </c>
      <c r="Q749" s="38" t="s">
        <v>47</v>
      </c>
      <c r="R749" s="54">
        <v>38000</v>
      </c>
      <c r="S749" s="56">
        <f>IFERROR((MaestraLP3[[#This Row],[COSTO ]]/MaestraLP3[[#This Row],[COSTO OCT]]-1),0)</f>
        <v>0</v>
      </c>
      <c r="T749" s="55" t="s">
        <v>48</v>
      </c>
      <c r="U749" s="55" t="s">
        <v>48</v>
      </c>
      <c r="V749" s="54">
        <f>+VLOOKUP(MaestraLP3[[#This Row],[-]],'[1]BD MES'!$A:$N,14,0)</f>
        <v>27612</v>
      </c>
      <c r="W749" s="54">
        <v>27612</v>
      </c>
      <c r="X749" s="56">
        <f>+(MaestraLP3[[#This Row],[COSTO ]]-MaestraLP3[[#This Row],[COSTO OCT AL 27-10]])/MaestraLP3[[#This Row],[COSTO OCT AL 27-10]]</f>
        <v>0</v>
      </c>
      <c r="Y749" s="57" t="str">
        <f>++IF(Q749="HASTA AGOTAR STOCK","HASTA AGOTAR STOCK",IF(MaestraLP3[[#This Row],[PRECIO OCT]]=0,"NO PARA LP",IF(MaestraLP3[[#This Row],[PRECIO OCT]]=0,"INCORPORACIÓN",IF(AA749=0,"MANTIENE",IF(AA749&lt;0,"BAJA",IF(AA749&gt;0,"ALZA",""))))))</f>
        <v>MANTIENE</v>
      </c>
      <c r="Z749" s="54">
        <v>38000</v>
      </c>
      <c r="AA749" s="40">
        <f>IF(Z749=0,"INDICAR PRECIO VTA",Z749-MaestraLP3[[#This Row],[PRECIO OCT]])</f>
        <v>0</v>
      </c>
      <c r="AB749" s="56">
        <f t="shared" si="11"/>
        <v>0.27336842105263159</v>
      </c>
      <c r="AC749" s="58">
        <f>IFERROR(MaestraLP3[[#This Row],[PRECIO]]*MaestraLP3[[#This Row],[%MG UMV]],0)</f>
        <v>10388</v>
      </c>
      <c r="AD749" s="59">
        <v>2.948</v>
      </c>
      <c r="AE749" s="54">
        <f>IFERROR(MaestraLP3[[#This Row],[MARGEN UNITARIO]]/MaestraLP3[[#This Row],[Peso Neto UMV (KG)]],0)</f>
        <v>3523.7449118046134</v>
      </c>
      <c r="AF749" s="38" t="s">
        <v>50</v>
      </c>
      <c r="AG749" s="38">
        <v>1</v>
      </c>
      <c r="AH749" s="56">
        <v>4.9999999999999996E-2</v>
      </c>
      <c r="AI749" s="56">
        <v>6.9999999999999993E-2</v>
      </c>
      <c r="AJ749" s="38" t="s">
        <v>50</v>
      </c>
      <c r="AK749" s="38" t="s">
        <v>50</v>
      </c>
    </row>
    <row r="750" spans="1:37" x14ac:dyDescent="0.35">
      <c r="A750" s="38" t="s">
        <v>525</v>
      </c>
      <c r="B750" s="38">
        <v>104543390</v>
      </c>
      <c r="C750" s="38" t="str">
        <f>+MaestraLP3[[#This Row],[CÓDIGO]]&amp;MaestraLP3[[#Headers],[-]]&amp;MaestraLP3[[#This Row],[UMV]]</f>
        <v>104543390-C06</v>
      </c>
      <c r="D750" s="45" t="str">
        <f>+MaestraLP3[[#This Row],[CÓDIGO]]&amp;MaestraLP3[[#Headers],[FS00]]</f>
        <v>104543390FS00</v>
      </c>
      <c r="E750" s="38" t="s">
        <v>95</v>
      </c>
      <c r="F750" s="38" t="s">
        <v>114</v>
      </c>
      <c r="G750" s="38" t="s">
        <v>279</v>
      </c>
      <c r="H750" s="38" t="s">
        <v>282</v>
      </c>
      <c r="I750" s="38" t="s">
        <v>996</v>
      </c>
      <c r="J750" s="44" t="s">
        <v>53</v>
      </c>
      <c r="K750" s="45" t="s">
        <v>44</v>
      </c>
      <c r="L750" s="38"/>
      <c r="M750" s="38" t="str">
        <f>VLOOKUP(MaestraLP3[[#This Row],[UMV]],VALIDACIONES!J:L,3,0)</f>
        <v>Caja 6 Unidades</v>
      </c>
      <c r="N750" s="38" t="s">
        <v>45</v>
      </c>
      <c r="O750" s="38" t="s">
        <v>46</v>
      </c>
      <c r="P750" s="54">
        <v>49158</v>
      </c>
      <c r="Q750" s="38" t="s">
        <v>47</v>
      </c>
      <c r="R750" s="54">
        <v>55800</v>
      </c>
      <c r="S750" s="56">
        <f>IFERROR((MaestraLP3[[#This Row],[COSTO ]]/MaestraLP3[[#This Row],[COSTO OCT]]-1),0)</f>
        <v>0</v>
      </c>
      <c r="T750" s="55" t="s">
        <v>48</v>
      </c>
      <c r="U750" s="55" t="s">
        <v>48</v>
      </c>
      <c r="V750" s="54">
        <f>+VLOOKUP(MaestraLP3[[#This Row],[-]],'[1]BD MES'!$A:$N,14,0)</f>
        <v>49158</v>
      </c>
      <c r="W750" s="54">
        <v>49158</v>
      </c>
      <c r="X750" s="56">
        <f>+(MaestraLP3[[#This Row],[COSTO ]]-MaestraLP3[[#This Row],[COSTO OCT AL 27-10]])/MaestraLP3[[#This Row],[COSTO OCT AL 27-10]]</f>
        <v>0</v>
      </c>
      <c r="Y750" s="57" t="str">
        <f>++IF(Q750="HASTA AGOTAR STOCK","HASTA AGOTAR STOCK",IF(MaestraLP3[[#This Row],[PRECIO OCT]]=0,"NO PARA LP",IF(MaestraLP3[[#This Row],[PRECIO OCT]]=0,"INCORPORACIÓN",IF(AA750=0,"MANTIENE",IF(AA750&lt;0,"BAJA",IF(AA750&gt;0,"ALZA",""))))))</f>
        <v>MANTIENE</v>
      </c>
      <c r="Z750" s="54">
        <v>55800</v>
      </c>
      <c r="AA750" s="40">
        <f>IF(Z750=0,"INDICAR PRECIO VTA",Z750-MaestraLP3[[#This Row],[PRECIO OCT]])</f>
        <v>0</v>
      </c>
      <c r="AB750" s="56">
        <f t="shared" si="11"/>
        <v>0.11903225806451613</v>
      </c>
      <c r="AC750" s="58">
        <f>IFERROR(MaestraLP3[[#This Row],[PRECIO]]*MaestraLP3[[#This Row],[%MG UMV]],0)</f>
        <v>6642</v>
      </c>
      <c r="AD750" s="59">
        <v>2.7240000000000002</v>
      </c>
      <c r="AE750" s="54">
        <f>IFERROR(MaestraLP3[[#This Row],[MARGEN UNITARIO]]/MaestraLP3[[#This Row],[Peso Neto UMV (KG)]],0)</f>
        <v>2438.325991189427</v>
      </c>
      <c r="AF750" s="38" t="s">
        <v>50</v>
      </c>
      <c r="AG750" s="38">
        <v>1</v>
      </c>
      <c r="AH750" s="56">
        <v>4.9999999999999996E-2</v>
      </c>
      <c r="AI750" s="56">
        <v>6.9999999999999993E-2</v>
      </c>
      <c r="AJ750" s="38" t="s">
        <v>50</v>
      </c>
      <c r="AK750" s="38" t="s">
        <v>50</v>
      </c>
    </row>
    <row r="751" spans="1:37" x14ac:dyDescent="0.35">
      <c r="A751" s="38" t="s">
        <v>525</v>
      </c>
      <c r="B751" s="38">
        <v>150000772</v>
      </c>
      <c r="C751" s="38" t="str">
        <f>+MaestraLP3[[#This Row],[CÓDIGO]]&amp;MaestraLP3[[#Headers],[-]]&amp;MaestraLP3[[#This Row],[UMV]]</f>
        <v>150000772-C10</v>
      </c>
      <c r="D751" s="45" t="str">
        <f>+MaestraLP3[[#This Row],[CÓDIGO]]&amp;MaestraLP3[[#Headers],[FS00]]</f>
        <v>150000772FS00</v>
      </c>
      <c r="E751" s="38" t="s">
        <v>95</v>
      </c>
      <c r="F751" s="38" t="s">
        <v>114</v>
      </c>
      <c r="G751" s="38" t="s">
        <v>279</v>
      </c>
      <c r="H751" s="38" t="s">
        <v>282</v>
      </c>
      <c r="I751" s="38" t="s">
        <v>997</v>
      </c>
      <c r="J751" s="44" t="s">
        <v>61</v>
      </c>
      <c r="K751" s="45" t="s">
        <v>44</v>
      </c>
      <c r="L751" s="38"/>
      <c r="M751" s="38" t="str">
        <f>VLOOKUP(MaestraLP3[[#This Row],[UMV]],VALIDACIONES!J:L,3,0)</f>
        <v>Caja 10 Unidades</v>
      </c>
      <c r="N751" s="38" t="s">
        <v>45</v>
      </c>
      <c r="O751" s="38" t="s">
        <v>46</v>
      </c>
      <c r="P751" s="54">
        <v>114955.3</v>
      </c>
      <c r="Q751" s="38" t="s">
        <v>47</v>
      </c>
      <c r="R751" s="54">
        <v>165000</v>
      </c>
      <c r="S751" s="56">
        <f>IFERROR((MaestraLP3[[#This Row],[COSTO ]]/MaestraLP3[[#This Row],[COSTO OCT]]-1),0)</f>
        <v>0</v>
      </c>
      <c r="T751" s="55" t="s">
        <v>48</v>
      </c>
      <c r="U751" s="55" t="s">
        <v>48</v>
      </c>
      <c r="V751" s="54">
        <f>+VLOOKUP(MaestraLP3[[#This Row],[-]],'[1]BD MES'!$A:$N,14,0)</f>
        <v>114535.59999999999</v>
      </c>
      <c r="W751" s="54">
        <v>114955.3</v>
      </c>
      <c r="X751" s="56">
        <f>+(MaestraLP3[[#This Row],[COSTO ]]-MaestraLP3[[#This Row],[COSTO OCT AL 27-10]])/MaestraLP3[[#This Row],[COSTO OCT AL 27-10]]</f>
        <v>3.6643628705835714E-3</v>
      </c>
      <c r="Y751" s="57" t="str">
        <f>++IF(Q751="HASTA AGOTAR STOCK","HASTA AGOTAR STOCK",IF(MaestraLP3[[#This Row],[PRECIO OCT]]=0,"NO PARA LP",IF(MaestraLP3[[#This Row],[PRECIO OCT]]=0,"INCORPORACIÓN",IF(AA751=0,"MANTIENE",IF(AA751&lt;0,"BAJA",IF(AA751&gt;0,"ALZA",""))))))</f>
        <v>MANTIENE</v>
      </c>
      <c r="Z751" s="54">
        <v>165000</v>
      </c>
      <c r="AA751" s="40">
        <f>IF(Z751=0,"INDICAR PRECIO VTA",Z751-MaestraLP3[[#This Row],[PRECIO OCT]])</f>
        <v>0</v>
      </c>
      <c r="AB751" s="56">
        <f t="shared" si="11"/>
        <v>0.30330121212121208</v>
      </c>
      <c r="AC751" s="58">
        <f>IFERROR(MaestraLP3[[#This Row],[PRECIO]]*MaestraLP3[[#This Row],[%MG UMV]],0)</f>
        <v>50044.7</v>
      </c>
      <c r="AD751" s="59">
        <v>10</v>
      </c>
      <c r="AE751" s="54">
        <f>IFERROR(MaestraLP3[[#This Row],[MARGEN UNITARIO]]/MaestraLP3[[#This Row],[Peso Neto UMV (KG)]],0)</f>
        <v>5004.4699999999993</v>
      </c>
      <c r="AF751" s="38" t="s">
        <v>50</v>
      </c>
      <c r="AG751" s="38">
        <v>1</v>
      </c>
      <c r="AH751" s="56">
        <v>4.9999999999999996E-2</v>
      </c>
      <c r="AI751" s="56">
        <v>6.9999999999999993E-2</v>
      </c>
      <c r="AJ751" s="38"/>
      <c r="AK751" s="38" t="s">
        <v>50</v>
      </c>
    </row>
    <row r="752" spans="1:37" x14ac:dyDescent="0.35">
      <c r="A752" s="38" t="s">
        <v>525</v>
      </c>
      <c r="B752" s="38">
        <v>201700307</v>
      </c>
      <c r="C752" s="38" t="str">
        <f>+MaestraLP3[[#This Row],[CÓDIGO]]&amp;MaestraLP3[[#Headers],[-]]&amp;MaestraLP3[[#This Row],[UMV]]</f>
        <v>201700307-C10</v>
      </c>
      <c r="D752" s="45" t="str">
        <f>+MaestraLP3[[#This Row],[CÓDIGO]]&amp;MaestraLP3[[#Headers],[FS00]]</f>
        <v>201700307FS00</v>
      </c>
      <c r="E752" s="38" t="s">
        <v>95</v>
      </c>
      <c r="F752" s="38" t="s">
        <v>114</v>
      </c>
      <c r="G752" s="38" t="s">
        <v>279</v>
      </c>
      <c r="H752" s="38" t="s">
        <v>282</v>
      </c>
      <c r="I752" s="38" t="s">
        <v>998</v>
      </c>
      <c r="J752" s="44" t="s">
        <v>61</v>
      </c>
      <c r="K752" s="45" t="s">
        <v>164</v>
      </c>
      <c r="L752" s="38"/>
      <c r="M752" s="38" t="str">
        <f>VLOOKUP(MaestraLP3[[#This Row],[UMV]],VALIDACIONES!J:L,3,0)</f>
        <v>Caja 10 Unidades</v>
      </c>
      <c r="N752" s="38" t="s">
        <v>45</v>
      </c>
      <c r="O752" s="38" t="s">
        <v>46</v>
      </c>
      <c r="P752" s="54">
        <v>137316</v>
      </c>
      <c r="Q752" s="38" t="s">
        <v>58</v>
      </c>
      <c r="R752" s="54">
        <v>195000</v>
      </c>
      <c r="S752" s="56">
        <f>IFERROR((MaestraLP3[[#This Row],[COSTO ]]/MaestraLP3[[#This Row],[COSTO OCT]]-1),0)</f>
        <v>0</v>
      </c>
      <c r="T752" s="55" t="s">
        <v>172</v>
      </c>
      <c r="U752" s="55" t="s">
        <v>172</v>
      </c>
      <c r="V752" s="54">
        <f>+VLOOKUP(MaestraLP3[[#This Row],[-]],'[1]BD MES'!$A:$N,14,0)</f>
        <v>110490</v>
      </c>
      <c r="W752" s="54">
        <v>137316</v>
      </c>
      <c r="X752" s="56">
        <f>+(MaestraLP3[[#This Row],[COSTO ]]-MaestraLP3[[#This Row],[COSTO OCT AL 27-10]])/MaestraLP3[[#This Row],[COSTO OCT AL 27-10]]</f>
        <v>0.24279120282378497</v>
      </c>
      <c r="Y752" s="57" t="str">
        <f>++IF(Q752="HASTA AGOTAR STOCK","HASTA AGOTAR STOCK",IF(MaestraLP3[[#This Row],[PRECIO OCT]]=0,"NO PARA LP",IF(MaestraLP3[[#This Row],[PRECIO OCT]]=0,"INCORPORACIÓN",IF(AA752=0,"MANTIENE",IF(AA752&lt;0,"BAJA",IF(AA752&gt;0,"ALZA",""))))))</f>
        <v>ALZA</v>
      </c>
      <c r="Z752" s="54">
        <v>230000</v>
      </c>
      <c r="AA752" s="40">
        <f>IF(Z752=0,"INDICAR PRECIO VTA",Z752-MaestraLP3[[#This Row],[PRECIO OCT]])</f>
        <v>35000</v>
      </c>
      <c r="AB752" s="56">
        <f t="shared" si="11"/>
        <v>0.40297391304347824</v>
      </c>
      <c r="AC752" s="58">
        <f>IFERROR(MaestraLP3[[#This Row],[PRECIO]]*MaestraLP3[[#This Row],[%MG UMV]],0)</f>
        <v>92684</v>
      </c>
      <c r="AD752" s="59">
        <v>10</v>
      </c>
      <c r="AE752" s="54">
        <f>IFERROR(MaestraLP3[[#This Row],[MARGEN UNITARIO]]/MaestraLP3[[#This Row],[Peso Neto UMV (KG)]],0)</f>
        <v>9268.4</v>
      </c>
      <c r="AF752" s="38" t="s">
        <v>50</v>
      </c>
      <c r="AG752" s="38">
        <v>1</v>
      </c>
      <c r="AH752" s="56">
        <v>0.05</v>
      </c>
      <c r="AI752" s="56">
        <v>7.0000000000000007E-2</v>
      </c>
      <c r="AJ752" s="38" t="s">
        <v>50</v>
      </c>
      <c r="AK752" s="38" t="s">
        <v>50</v>
      </c>
    </row>
    <row r="753" spans="1:37" x14ac:dyDescent="0.35">
      <c r="A753" s="38" t="s">
        <v>525</v>
      </c>
      <c r="B753" s="38">
        <v>104543400</v>
      </c>
      <c r="C753" s="38" t="str">
        <f>+MaestraLP3[[#This Row],[CÓDIGO]]&amp;MaestraLP3[[#Headers],[-]]&amp;MaestraLP3[[#This Row],[UMV]]</f>
        <v>104543400-C06</v>
      </c>
      <c r="D753" s="45" t="str">
        <f>+MaestraLP3[[#This Row],[CÓDIGO]]&amp;MaestraLP3[[#Headers],[FS00]]</f>
        <v>104543400FS00</v>
      </c>
      <c r="E753" s="38" t="s">
        <v>95</v>
      </c>
      <c r="F753" s="38" t="s">
        <v>114</v>
      </c>
      <c r="G753" s="38" t="s">
        <v>279</v>
      </c>
      <c r="H753" s="38" t="s">
        <v>282</v>
      </c>
      <c r="I753" s="38" t="s">
        <v>999</v>
      </c>
      <c r="J753" s="44" t="s">
        <v>53</v>
      </c>
      <c r="K753" s="45" t="s">
        <v>44</v>
      </c>
      <c r="L753" s="38"/>
      <c r="M753" s="38" t="str">
        <f>VLOOKUP(MaestraLP3[[#This Row],[UMV]],VALIDACIONES!J:L,3,0)</f>
        <v>Caja 6 Unidades</v>
      </c>
      <c r="N753" s="38" t="s">
        <v>45</v>
      </c>
      <c r="O753" s="38" t="s">
        <v>46</v>
      </c>
      <c r="P753" s="54">
        <v>23352</v>
      </c>
      <c r="Q753" s="38" t="s">
        <v>47</v>
      </c>
      <c r="R753" s="54">
        <v>28200</v>
      </c>
      <c r="S753" s="56">
        <f>IFERROR((MaestraLP3[[#This Row],[COSTO ]]/MaestraLP3[[#This Row],[COSTO OCT]]-1),0)</f>
        <v>0</v>
      </c>
      <c r="T753" s="55" t="s">
        <v>48</v>
      </c>
      <c r="U753" s="55" t="s">
        <v>48</v>
      </c>
      <c r="V753" s="54">
        <f>+VLOOKUP(MaestraLP3[[#This Row],[-]],'[1]BD MES'!$A:$N,14,0)</f>
        <v>23352</v>
      </c>
      <c r="W753" s="54">
        <v>23352</v>
      </c>
      <c r="X753" s="56">
        <f>+(MaestraLP3[[#This Row],[COSTO ]]-MaestraLP3[[#This Row],[COSTO OCT AL 27-10]])/MaestraLP3[[#This Row],[COSTO OCT AL 27-10]]</f>
        <v>0</v>
      </c>
      <c r="Y753" s="57" t="str">
        <f>++IF(Q753="HASTA AGOTAR STOCK","HASTA AGOTAR STOCK",IF(MaestraLP3[[#This Row],[PRECIO OCT]]=0,"NO PARA LP",IF(MaestraLP3[[#This Row],[PRECIO OCT]]=0,"INCORPORACIÓN",IF(AA753=0,"MANTIENE",IF(AA753&lt;0,"BAJA",IF(AA753&gt;0,"ALZA",""))))))</f>
        <v>MANTIENE</v>
      </c>
      <c r="Z753" s="54">
        <v>28200</v>
      </c>
      <c r="AA753" s="40">
        <f>IF(Z753=0,"INDICAR PRECIO VTA",Z753-MaestraLP3[[#This Row],[PRECIO OCT]])</f>
        <v>0</v>
      </c>
      <c r="AB753" s="56">
        <f t="shared" si="11"/>
        <v>0.17191489361702128</v>
      </c>
      <c r="AC753" s="58">
        <f>IFERROR(MaestraLP3[[#This Row],[PRECIO]]*MaestraLP3[[#This Row],[%MG UMV]],0)</f>
        <v>4848</v>
      </c>
      <c r="AD753" s="59">
        <v>1.3620000000000001</v>
      </c>
      <c r="AE753" s="54">
        <f>IFERROR(MaestraLP3[[#This Row],[MARGEN UNITARIO]]/MaestraLP3[[#This Row],[Peso Neto UMV (KG)]],0)</f>
        <v>3559.4713656387662</v>
      </c>
      <c r="AF753" s="38" t="s">
        <v>50</v>
      </c>
      <c r="AG753" s="38">
        <v>1</v>
      </c>
      <c r="AH753" s="56">
        <v>4.9999999999999996E-2</v>
      </c>
      <c r="AI753" s="56">
        <v>6.9999999999999993E-2</v>
      </c>
      <c r="AJ753" s="38" t="s">
        <v>50</v>
      </c>
      <c r="AK753" s="38" t="s">
        <v>50</v>
      </c>
    </row>
    <row r="754" spans="1:37" x14ac:dyDescent="0.35">
      <c r="A754" s="38" t="s">
        <v>525</v>
      </c>
      <c r="B754" s="38">
        <v>104543410</v>
      </c>
      <c r="C754" s="38" t="str">
        <f>+MaestraLP3[[#This Row],[CÓDIGO]]&amp;MaestraLP3[[#Headers],[-]]&amp;MaestraLP3[[#This Row],[UMV]]</f>
        <v>104543410-C06</v>
      </c>
      <c r="D754" s="45" t="str">
        <f>+MaestraLP3[[#This Row],[CÓDIGO]]&amp;MaestraLP3[[#Headers],[FS00]]</f>
        <v>104543410FS00</v>
      </c>
      <c r="E754" s="38" t="s">
        <v>95</v>
      </c>
      <c r="F754" s="38" t="s">
        <v>114</v>
      </c>
      <c r="G754" s="38" t="s">
        <v>279</v>
      </c>
      <c r="H754" s="38" t="s">
        <v>282</v>
      </c>
      <c r="I754" s="38" t="s">
        <v>1000</v>
      </c>
      <c r="J754" s="44" t="s">
        <v>53</v>
      </c>
      <c r="K754" s="45" t="s">
        <v>44</v>
      </c>
      <c r="L754" s="38"/>
      <c r="M754" s="38" t="str">
        <f>VLOOKUP(MaestraLP3[[#This Row],[UMV]],VALIDACIONES!J:L,3,0)</f>
        <v>Caja 6 Unidades</v>
      </c>
      <c r="N754" s="38" t="s">
        <v>45</v>
      </c>
      <c r="O754" s="38" t="s">
        <v>46</v>
      </c>
      <c r="P754" s="54">
        <v>28842</v>
      </c>
      <c r="Q754" s="38" t="s">
        <v>47</v>
      </c>
      <c r="R754" s="54">
        <v>48000</v>
      </c>
      <c r="S754" s="56">
        <f>IFERROR((MaestraLP3[[#This Row],[COSTO ]]/MaestraLP3[[#This Row],[COSTO OCT]]-1),0)</f>
        <v>0</v>
      </c>
      <c r="T754" s="55" t="s">
        <v>48</v>
      </c>
      <c r="U754" s="55" t="s">
        <v>48</v>
      </c>
      <c r="V754" s="54">
        <f>+VLOOKUP(MaestraLP3[[#This Row],[-]],'[1]BD MES'!$A:$N,14,0)</f>
        <v>28842</v>
      </c>
      <c r="W754" s="54">
        <v>28842</v>
      </c>
      <c r="X754" s="56">
        <f>+(MaestraLP3[[#This Row],[COSTO ]]-MaestraLP3[[#This Row],[COSTO OCT AL 27-10]])/MaestraLP3[[#This Row],[COSTO OCT AL 27-10]]</f>
        <v>0</v>
      </c>
      <c r="Y754" s="57" t="str">
        <f>++IF(Q754="HASTA AGOTAR STOCK","HASTA AGOTAR STOCK",IF(MaestraLP3[[#This Row],[PRECIO OCT]]=0,"NO PARA LP",IF(MaestraLP3[[#This Row],[PRECIO OCT]]=0,"INCORPORACIÓN",IF(AA754=0,"MANTIENE",IF(AA754&lt;0,"BAJA",IF(AA754&gt;0,"ALZA",""))))))</f>
        <v>MANTIENE</v>
      </c>
      <c r="Z754" s="54">
        <v>48000</v>
      </c>
      <c r="AA754" s="40">
        <f>IF(Z754=0,"INDICAR PRECIO VTA",Z754-MaestraLP3[[#This Row],[PRECIO OCT]])</f>
        <v>0</v>
      </c>
      <c r="AB754" s="56">
        <f t="shared" si="11"/>
        <v>0.39912500000000001</v>
      </c>
      <c r="AC754" s="58">
        <f>IFERROR(MaestraLP3[[#This Row],[PRECIO]]*MaestraLP3[[#This Row],[%MG UMV]],0)</f>
        <v>19158</v>
      </c>
      <c r="AD754" s="59">
        <v>5.4420000000000002</v>
      </c>
      <c r="AE754" s="54">
        <f>IFERROR(MaestraLP3[[#This Row],[MARGEN UNITARIO]]/MaestraLP3[[#This Row],[Peso Neto UMV (KG)]],0)</f>
        <v>3520.3969128996691</v>
      </c>
      <c r="AF754" s="38" t="s">
        <v>50</v>
      </c>
      <c r="AG754" s="38">
        <v>1</v>
      </c>
      <c r="AH754" s="56">
        <v>4.9999999999999996E-2</v>
      </c>
      <c r="AI754" s="56">
        <v>6.9999999999999993E-2</v>
      </c>
      <c r="AJ754" s="38" t="s">
        <v>50</v>
      </c>
      <c r="AK754" s="38" t="s">
        <v>50</v>
      </c>
    </row>
    <row r="755" spans="1:37" x14ac:dyDescent="0.35">
      <c r="A755" s="38" t="s">
        <v>525</v>
      </c>
      <c r="B755" s="38">
        <v>101200010</v>
      </c>
      <c r="C755" s="38" t="str">
        <f>+MaestraLP3[[#This Row],[CÓDIGO]]&amp;MaestraLP3[[#Headers],[-]]&amp;MaestraLP3[[#This Row],[UMV]]</f>
        <v>101200010-C24</v>
      </c>
      <c r="D755" s="45" t="str">
        <f>+MaestraLP3[[#This Row],[CÓDIGO]]&amp;MaestraLP3[[#Headers],[FS00]]</f>
        <v>101200010FS00</v>
      </c>
      <c r="E755" s="38" t="s">
        <v>95</v>
      </c>
      <c r="F755" s="38" t="s">
        <v>114</v>
      </c>
      <c r="G755" s="38" t="s">
        <v>279</v>
      </c>
      <c r="H755" s="38" t="s">
        <v>1001</v>
      </c>
      <c r="I755" s="38" t="s">
        <v>1002</v>
      </c>
      <c r="J755" s="44" t="s">
        <v>288</v>
      </c>
      <c r="K755" s="45" t="s">
        <v>44</v>
      </c>
      <c r="L755" s="38"/>
      <c r="M755" s="38" t="str">
        <f>VLOOKUP(MaestraLP3[[#This Row],[UMV]],VALIDACIONES!J:L,3,0)</f>
        <v>Caja 24 Unidades</v>
      </c>
      <c r="N755" s="38" t="s">
        <v>45</v>
      </c>
      <c r="O755" s="38" t="s">
        <v>46</v>
      </c>
      <c r="P755" s="54">
        <v>17483.196</v>
      </c>
      <c r="Q755" s="38" t="s">
        <v>62</v>
      </c>
      <c r="R755" s="54">
        <v>27384</v>
      </c>
      <c r="S755" s="56">
        <f>IFERROR((MaestraLP3[[#This Row],[COSTO ]]/MaestraLP3[[#This Row],[COSTO OCT]]-1),0)</f>
        <v>0</v>
      </c>
      <c r="T755" s="55" t="s">
        <v>48</v>
      </c>
      <c r="U755" s="55" t="s">
        <v>48</v>
      </c>
      <c r="V755" s="54">
        <f>+VLOOKUP(MaestraLP3[[#This Row],[-]],'[1]BD MES'!$A:$N,14,0)</f>
        <v>17520</v>
      </c>
      <c r="W755" s="54">
        <v>17483.196</v>
      </c>
      <c r="X755" s="56">
        <f>+(MaestraLP3[[#This Row],[COSTO ]]-MaestraLP3[[#This Row],[COSTO OCT AL 27-10]])/MaestraLP3[[#This Row],[COSTO OCT AL 27-10]]</f>
        <v>-2.1006849315068541E-3</v>
      </c>
      <c r="Y755" s="57" t="str">
        <f>++IF(Q755="HASTA AGOTAR STOCK","HASTA AGOTAR STOCK",IF(MaestraLP3[[#This Row],[PRECIO OCT]]=0,"NO PARA LP",IF(MaestraLP3[[#This Row],[PRECIO OCT]]=0,"INCORPORACIÓN",IF(AA755=0,"MANTIENE",IF(AA755&lt;0,"BAJA",IF(AA755&gt;0,"ALZA",""))))))</f>
        <v>MANTIENE</v>
      </c>
      <c r="Z755" s="54">
        <v>27384</v>
      </c>
      <c r="AA755" s="40">
        <f>IF(Z755=0,"INDICAR PRECIO VTA",Z755-MaestraLP3[[#This Row],[PRECIO OCT]])</f>
        <v>0</v>
      </c>
      <c r="AB755" s="56">
        <f t="shared" si="11"/>
        <v>0.3615543382997371</v>
      </c>
      <c r="AC755" s="58">
        <f>IFERROR(MaestraLP3[[#This Row],[PRECIO]]*MaestraLP3[[#This Row],[%MG UMV]],0)</f>
        <v>9900.8040000000001</v>
      </c>
      <c r="AD755" s="59">
        <v>2.64</v>
      </c>
      <c r="AE755" s="54">
        <f>IFERROR(MaestraLP3[[#This Row],[MARGEN UNITARIO]]/MaestraLP3[[#This Row],[Peso Neto UMV (KG)]],0)</f>
        <v>3750.3045454545454</v>
      </c>
      <c r="AF755" s="61" t="s">
        <v>50</v>
      </c>
      <c r="AG755" s="38">
        <v>1</v>
      </c>
      <c r="AH755" s="56">
        <v>0.2</v>
      </c>
      <c r="AI755" s="56">
        <v>0.25</v>
      </c>
      <c r="AJ755" s="38"/>
      <c r="AK755" s="38" t="s">
        <v>50</v>
      </c>
    </row>
    <row r="756" spans="1:37" x14ac:dyDescent="0.35">
      <c r="A756" s="38" t="s">
        <v>525</v>
      </c>
      <c r="B756" s="38">
        <v>150000983</v>
      </c>
      <c r="C756" s="38" t="str">
        <f>+MaestraLP3[[#This Row],[CÓDIGO]]&amp;MaestraLP3[[#Headers],[-]]&amp;MaestraLP3[[#This Row],[UMV]]</f>
        <v>150000983-C06</v>
      </c>
      <c r="D756" s="45" t="str">
        <f>+MaestraLP3[[#This Row],[CÓDIGO]]&amp;MaestraLP3[[#Headers],[FS00]]</f>
        <v>150000983FS00</v>
      </c>
      <c r="E756" s="38" t="s">
        <v>95</v>
      </c>
      <c r="F756" s="38" t="s">
        <v>114</v>
      </c>
      <c r="G756" s="38" t="s">
        <v>279</v>
      </c>
      <c r="H756" s="38" t="s">
        <v>1001</v>
      </c>
      <c r="I756" s="38" t="s">
        <v>1003</v>
      </c>
      <c r="J756" s="44" t="s">
        <v>53</v>
      </c>
      <c r="K756" s="45" t="s">
        <v>44</v>
      </c>
      <c r="L756" s="38"/>
      <c r="M756" s="38" t="str">
        <f>VLOOKUP(MaestraLP3[[#This Row],[UMV]],VALIDACIONES!J:L,3,0)</f>
        <v>Caja 6 Unidades</v>
      </c>
      <c r="N756" s="38" t="s">
        <v>45</v>
      </c>
      <c r="O756" s="38" t="s">
        <v>46</v>
      </c>
      <c r="P756" s="54">
        <v>39605</v>
      </c>
      <c r="Q756" s="38" t="s">
        <v>47</v>
      </c>
      <c r="R756" s="54">
        <v>47900</v>
      </c>
      <c r="S756" s="56">
        <f>IFERROR((MaestraLP3[[#This Row],[COSTO ]]/MaestraLP3[[#This Row],[COSTO OCT]]-1),0)</f>
        <v>0</v>
      </c>
      <c r="T756" s="55" t="s">
        <v>48</v>
      </c>
      <c r="U756" s="55" t="s">
        <v>48</v>
      </c>
      <c r="V756" s="54">
        <f>+VLOOKUP(MaestraLP3[[#This Row],[-]],'[1]BD MES'!$A:$N,14,0)</f>
        <v>35133.54</v>
      </c>
      <c r="W756" s="54">
        <v>39605</v>
      </c>
      <c r="X756" s="56">
        <f>+(MaestraLP3[[#This Row],[COSTO ]]-MaestraLP3[[#This Row],[COSTO OCT AL 27-10]])/MaestraLP3[[#This Row],[COSTO OCT AL 27-10]]</f>
        <v>0.12727040884579233</v>
      </c>
      <c r="Y756" s="57" t="str">
        <f>++IF(Q756="HASTA AGOTAR STOCK","HASTA AGOTAR STOCK",IF(MaestraLP3[[#This Row],[PRECIO OCT]]=0,"NO PARA LP",IF(MaestraLP3[[#This Row],[PRECIO OCT]]=0,"INCORPORACIÓN",IF(AA756=0,"MANTIENE",IF(AA756&lt;0,"BAJA",IF(AA756&gt;0,"ALZA",""))))))</f>
        <v>MANTIENE</v>
      </c>
      <c r="Z756" s="54">
        <v>47900</v>
      </c>
      <c r="AA756" s="40">
        <f>IF(Z756=0,"INDICAR PRECIO VTA",Z756-MaestraLP3[[#This Row],[PRECIO OCT]])</f>
        <v>0</v>
      </c>
      <c r="AB756" s="56">
        <f t="shared" si="11"/>
        <v>0.17317327766179541</v>
      </c>
      <c r="AC756" s="58">
        <f>IFERROR(MaestraLP3[[#This Row],[PRECIO]]*MaestraLP3[[#This Row],[%MG UMV]],0)</f>
        <v>8295</v>
      </c>
      <c r="AD756" s="59">
        <v>8.94</v>
      </c>
      <c r="AE756" s="54">
        <f>IFERROR(MaestraLP3[[#This Row],[MARGEN UNITARIO]]/MaestraLP3[[#This Row],[Peso Neto UMV (KG)]],0)</f>
        <v>927.85234899328862</v>
      </c>
      <c r="AF756" s="38" t="s">
        <v>50</v>
      </c>
      <c r="AG756" s="38">
        <v>1</v>
      </c>
      <c r="AH756" s="56">
        <v>4.9999999999999996E-2</v>
      </c>
      <c r="AI756" s="56">
        <v>6.9999999999999993E-2</v>
      </c>
      <c r="AJ756" s="38"/>
      <c r="AK756" s="38" t="s">
        <v>50</v>
      </c>
    </row>
    <row r="757" spans="1:37" x14ac:dyDescent="0.35">
      <c r="A757" s="38" t="s">
        <v>525</v>
      </c>
      <c r="B757" s="38">
        <v>150000775</v>
      </c>
      <c r="C757" s="38" t="str">
        <f>+MaestraLP3[[#This Row],[CÓDIGO]]&amp;MaestraLP3[[#Headers],[-]]&amp;MaestraLP3[[#This Row],[UMV]]</f>
        <v>150000775-C10</v>
      </c>
      <c r="D757" s="45" t="str">
        <f>+MaestraLP3[[#This Row],[CÓDIGO]]&amp;MaestraLP3[[#Headers],[FS00]]</f>
        <v>150000775FS00</v>
      </c>
      <c r="E757" s="38" t="s">
        <v>95</v>
      </c>
      <c r="F757" s="38" t="s">
        <v>114</v>
      </c>
      <c r="G757" s="38" t="s">
        <v>279</v>
      </c>
      <c r="H757" s="38" t="s">
        <v>1001</v>
      </c>
      <c r="I757" s="38" t="s">
        <v>1004</v>
      </c>
      <c r="J757" s="44" t="s">
        <v>61</v>
      </c>
      <c r="K757" s="45" t="s">
        <v>44</v>
      </c>
      <c r="L757" s="38"/>
      <c r="M757" s="38" t="str">
        <f>VLOOKUP(MaestraLP3[[#This Row],[UMV]],VALIDACIONES!J:L,3,0)</f>
        <v>Caja 10 Unidades</v>
      </c>
      <c r="N757" s="38" t="s">
        <v>45</v>
      </c>
      <c r="O757" s="38" t="s">
        <v>46</v>
      </c>
      <c r="P757" s="54">
        <v>45995</v>
      </c>
      <c r="Q757" s="38" t="s">
        <v>47</v>
      </c>
      <c r="R757" s="54">
        <v>60000</v>
      </c>
      <c r="S757" s="56">
        <f>IFERROR((MaestraLP3[[#This Row],[COSTO ]]/MaestraLP3[[#This Row],[COSTO OCT]]-1),0)</f>
        <v>0</v>
      </c>
      <c r="T757" s="55" t="s">
        <v>48</v>
      </c>
      <c r="U757" s="55" t="s">
        <v>48</v>
      </c>
      <c r="V757" s="54">
        <f>+VLOOKUP(MaestraLP3[[#This Row],[-]],'[1]BD MES'!$A:$N,14,0)</f>
        <v>45999.6</v>
      </c>
      <c r="W757" s="54">
        <v>45995</v>
      </c>
      <c r="X757" s="56">
        <f>+(MaestraLP3[[#This Row],[COSTO ]]-MaestraLP3[[#This Row],[COSTO OCT AL 27-10]])/MaestraLP3[[#This Row],[COSTO OCT AL 27-10]]</f>
        <v>-1.0000086957274727E-4</v>
      </c>
      <c r="Y757" s="57" t="str">
        <f>++IF(Q757="HASTA AGOTAR STOCK","HASTA AGOTAR STOCK",IF(MaestraLP3[[#This Row],[PRECIO OCT]]=0,"NO PARA LP",IF(MaestraLP3[[#This Row],[PRECIO OCT]]=0,"INCORPORACIÓN",IF(AA757=0,"MANTIENE",IF(AA757&lt;0,"BAJA",IF(AA757&gt;0,"ALZA",""))))))</f>
        <v>MANTIENE</v>
      </c>
      <c r="Z757" s="54">
        <v>60000</v>
      </c>
      <c r="AA757" s="40">
        <f>IF(Z757=0,"INDICAR PRECIO VTA",Z757-MaestraLP3[[#This Row],[PRECIO OCT]])</f>
        <v>0</v>
      </c>
      <c r="AB757" s="56">
        <f t="shared" si="11"/>
        <v>0.23341666666666666</v>
      </c>
      <c r="AC757" s="58">
        <f>IFERROR(MaestraLP3[[#This Row],[PRECIO]]*MaestraLP3[[#This Row],[%MG UMV]],0)</f>
        <v>14005</v>
      </c>
      <c r="AD757" s="59">
        <v>10</v>
      </c>
      <c r="AE757" s="54">
        <f>IFERROR(MaestraLP3[[#This Row],[MARGEN UNITARIO]]/MaestraLP3[[#This Row],[Peso Neto UMV (KG)]],0)</f>
        <v>1400.5</v>
      </c>
      <c r="AF757" s="38" t="s">
        <v>50</v>
      </c>
      <c r="AG757" s="38">
        <v>1</v>
      </c>
      <c r="AH757" s="56">
        <v>4.9999999999999996E-2</v>
      </c>
      <c r="AI757" s="56">
        <v>6.9999999999999993E-2</v>
      </c>
      <c r="AJ757" s="38"/>
      <c r="AK757" s="38" t="s">
        <v>50</v>
      </c>
    </row>
    <row r="758" spans="1:37" x14ac:dyDescent="0.35">
      <c r="A758" s="38" t="s">
        <v>525</v>
      </c>
      <c r="B758" s="38">
        <v>104540110</v>
      </c>
      <c r="C758" s="38" t="str">
        <f>+MaestraLP3[[#This Row],[CÓDIGO]]&amp;MaestraLP3[[#Headers],[-]]&amp;MaestraLP3[[#This Row],[UMV]]</f>
        <v>104540110-C50</v>
      </c>
      <c r="D758" s="45" t="str">
        <f>+MaestraLP3[[#This Row],[CÓDIGO]]&amp;MaestraLP3[[#Headers],[FS00]]</f>
        <v>104540110FS00</v>
      </c>
      <c r="E758" s="38" t="s">
        <v>95</v>
      </c>
      <c r="F758" s="38" t="s">
        <v>114</v>
      </c>
      <c r="G758" s="38" t="s">
        <v>279</v>
      </c>
      <c r="H758" s="38" t="s">
        <v>1001</v>
      </c>
      <c r="I758" s="38" t="s">
        <v>1005</v>
      </c>
      <c r="J758" s="44" t="s">
        <v>211</v>
      </c>
      <c r="K758" s="45" t="s">
        <v>44</v>
      </c>
      <c r="L758" s="38"/>
      <c r="M758" s="38" t="str">
        <f>VLOOKUP(MaestraLP3[[#This Row],[UMV]],VALIDACIONES!J:L,3,0)</f>
        <v>Caja 50 Unidades</v>
      </c>
      <c r="N758" s="38" t="s">
        <v>45</v>
      </c>
      <c r="O758" s="38" t="s">
        <v>46</v>
      </c>
      <c r="P758" s="54">
        <v>33000</v>
      </c>
      <c r="Q758" s="38" t="s">
        <v>47</v>
      </c>
      <c r="R758" s="54">
        <v>40000</v>
      </c>
      <c r="S758" s="56">
        <f>IFERROR((MaestraLP3[[#This Row],[COSTO ]]/MaestraLP3[[#This Row],[COSTO OCT]]-1),0)</f>
        <v>0</v>
      </c>
      <c r="T758" s="55" t="s">
        <v>48</v>
      </c>
      <c r="U758" s="55" t="s">
        <v>48</v>
      </c>
      <c r="V758" s="54">
        <f>+VLOOKUP(MaestraLP3[[#This Row],[-]],'[1]BD MES'!$A:$N,14,0)</f>
        <v>33000</v>
      </c>
      <c r="W758" s="54">
        <v>33000</v>
      </c>
      <c r="X758" s="56">
        <f>+(MaestraLP3[[#This Row],[COSTO ]]-MaestraLP3[[#This Row],[COSTO OCT AL 27-10]])/MaestraLP3[[#This Row],[COSTO OCT AL 27-10]]</f>
        <v>0</v>
      </c>
      <c r="Y758" s="57" t="str">
        <f>++IF(Q758="HASTA AGOTAR STOCK","HASTA AGOTAR STOCK",IF(MaestraLP3[[#This Row],[PRECIO OCT]]=0,"NO PARA LP",IF(MaestraLP3[[#This Row],[PRECIO OCT]]=0,"INCORPORACIÓN",IF(AA758=0,"MANTIENE",IF(AA758&lt;0,"BAJA",IF(AA758&gt;0,"ALZA",""))))))</f>
        <v>MANTIENE</v>
      </c>
      <c r="Z758" s="54">
        <v>40000</v>
      </c>
      <c r="AA758" s="40">
        <f>IF(Z758=0,"INDICAR PRECIO VTA",Z758-MaestraLP3[[#This Row],[PRECIO OCT]])</f>
        <v>0</v>
      </c>
      <c r="AB758" s="56">
        <f t="shared" si="11"/>
        <v>0.17499999999999999</v>
      </c>
      <c r="AC758" s="58">
        <f>IFERROR(MaestraLP3[[#This Row],[PRECIO]]*MaestraLP3[[#This Row],[%MG UMV]],0)</f>
        <v>7000</v>
      </c>
      <c r="AD758" s="59">
        <v>4</v>
      </c>
      <c r="AE758" s="54">
        <f>IFERROR(MaestraLP3[[#This Row],[MARGEN UNITARIO]]/MaestraLP3[[#This Row],[Peso Neto UMV (KG)]],0)</f>
        <v>1750</v>
      </c>
      <c r="AF758" s="38" t="s">
        <v>50</v>
      </c>
      <c r="AG758" s="38">
        <v>1</v>
      </c>
      <c r="AH758" s="56">
        <v>4.9999999999999996E-2</v>
      </c>
      <c r="AI758" s="56">
        <v>6.9999999999999993E-2</v>
      </c>
      <c r="AJ758" s="38" t="s">
        <v>50</v>
      </c>
      <c r="AK758" s="38" t="s">
        <v>50</v>
      </c>
    </row>
    <row r="759" spans="1:37" x14ac:dyDescent="0.35">
      <c r="A759" s="38" t="s">
        <v>525</v>
      </c>
      <c r="B759" s="38">
        <v>104534120</v>
      </c>
      <c r="C759" s="38" t="str">
        <f>+MaestraLP3[[#This Row],[CÓDIGO]]&amp;MaestraLP3[[#Headers],[-]]&amp;MaestraLP3[[#This Row],[UMV]]</f>
        <v>104534120-C10</v>
      </c>
      <c r="D759" s="45" t="str">
        <f>+MaestraLP3[[#This Row],[CÓDIGO]]&amp;MaestraLP3[[#Headers],[FS00]]</f>
        <v>104534120FS00</v>
      </c>
      <c r="E759" s="38" t="s">
        <v>95</v>
      </c>
      <c r="F759" s="38" t="s">
        <v>114</v>
      </c>
      <c r="G759" s="38" t="s">
        <v>279</v>
      </c>
      <c r="H759" s="38" t="s">
        <v>1001</v>
      </c>
      <c r="I759" s="38" t="s">
        <v>1006</v>
      </c>
      <c r="J759" s="44" t="s">
        <v>61</v>
      </c>
      <c r="K759" s="45" t="s">
        <v>44</v>
      </c>
      <c r="L759" s="38"/>
      <c r="M759" s="38" t="str">
        <f>VLOOKUP(MaestraLP3[[#This Row],[UMV]],VALIDACIONES!J:L,3,0)</f>
        <v>Caja 10 Unidades</v>
      </c>
      <c r="N759" s="38" t="s">
        <v>45</v>
      </c>
      <c r="O759" s="38" t="s">
        <v>46</v>
      </c>
      <c r="P759" s="54">
        <v>45990</v>
      </c>
      <c r="Q759" s="38" t="s">
        <v>47</v>
      </c>
      <c r="R759" s="54">
        <v>62500</v>
      </c>
      <c r="S759" s="56">
        <f>IFERROR((MaestraLP3[[#This Row],[COSTO ]]/MaestraLP3[[#This Row],[COSTO OCT]]-1),0)</f>
        <v>0</v>
      </c>
      <c r="T759" s="55" t="s">
        <v>48</v>
      </c>
      <c r="U759" s="55" t="s">
        <v>48</v>
      </c>
      <c r="V759" s="54">
        <f>+VLOOKUP(MaestraLP3[[#This Row],[-]],'[1]BD MES'!$A:$N,14,0)</f>
        <v>46000</v>
      </c>
      <c r="W759" s="54">
        <v>45990</v>
      </c>
      <c r="X759" s="56">
        <f>+(MaestraLP3[[#This Row],[COSTO ]]-MaestraLP3[[#This Row],[COSTO OCT AL 27-10]])/MaestraLP3[[#This Row],[COSTO OCT AL 27-10]]</f>
        <v>-2.173913043478261E-4</v>
      </c>
      <c r="Y759" s="57" t="str">
        <f>++IF(Q759="HASTA AGOTAR STOCK","HASTA AGOTAR STOCK",IF(MaestraLP3[[#This Row],[PRECIO OCT]]=0,"NO PARA LP",IF(MaestraLP3[[#This Row],[PRECIO OCT]]=0,"INCORPORACIÓN",IF(AA759=0,"MANTIENE",IF(AA759&lt;0,"BAJA",IF(AA759&gt;0,"ALZA",""))))))</f>
        <v>MANTIENE</v>
      </c>
      <c r="Z759" s="54">
        <v>62500</v>
      </c>
      <c r="AA759" s="40">
        <f>IF(Z759=0,"INDICAR PRECIO VTA",Z759-MaestraLP3[[#This Row],[PRECIO OCT]])</f>
        <v>0</v>
      </c>
      <c r="AB759" s="56">
        <f t="shared" si="11"/>
        <v>0.26416000000000001</v>
      </c>
      <c r="AC759" s="58">
        <f>IFERROR(MaestraLP3[[#This Row],[PRECIO]]*MaestraLP3[[#This Row],[%MG UMV]],0)</f>
        <v>16510</v>
      </c>
      <c r="AD759" s="59">
        <v>10</v>
      </c>
      <c r="AE759" s="54">
        <f>IFERROR(MaestraLP3[[#This Row],[MARGEN UNITARIO]]/MaestraLP3[[#This Row],[Peso Neto UMV (KG)]],0)</f>
        <v>1651</v>
      </c>
      <c r="AF759" s="38" t="s">
        <v>50</v>
      </c>
      <c r="AG759" s="38">
        <v>1</v>
      </c>
      <c r="AH759" s="56">
        <v>4.9999999999999996E-2</v>
      </c>
      <c r="AI759" s="56">
        <v>6.9999999999999993E-2</v>
      </c>
      <c r="AJ759" s="38"/>
      <c r="AK759" s="38" t="s">
        <v>50</v>
      </c>
    </row>
    <row r="760" spans="1:37" x14ac:dyDescent="0.35">
      <c r="A760" s="38" t="s">
        <v>525</v>
      </c>
      <c r="B760" s="38">
        <v>150001898</v>
      </c>
      <c r="C760" s="38" t="str">
        <f>+MaestraLP3[[#This Row],[CÓDIGO]]&amp;MaestraLP3[[#Headers],[-]]&amp;MaestraLP3[[#This Row],[UMV]]</f>
        <v>150001898-C24</v>
      </c>
      <c r="D760" s="45" t="str">
        <f>+MaestraLP3[[#This Row],[CÓDIGO]]&amp;MaestraLP3[[#Headers],[FS00]]</f>
        <v>150001898FS00</v>
      </c>
      <c r="E760" s="38" t="s">
        <v>95</v>
      </c>
      <c r="F760" s="38" t="s">
        <v>96</v>
      </c>
      <c r="G760" s="38" t="s">
        <v>97</v>
      </c>
      <c r="H760" s="38" t="s">
        <v>285</v>
      </c>
      <c r="I760" s="38" t="s">
        <v>1007</v>
      </c>
      <c r="J760" s="44" t="s">
        <v>288</v>
      </c>
      <c r="K760" s="45" t="s">
        <v>44</v>
      </c>
      <c r="L760" s="45" t="s">
        <v>44</v>
      </c>
      <c r="M760" s="38" t="str">
        <f>VLOOKUP(MaestraLP3[[#This Row],[UMV]],VALIDACIONES!J:L,3,0)</f>
        <v>Caja 24 Unidades</v>
      </c>
      <c r="N760" s="38" t="s">
        <v>45</v>
      </c>
      <c r="O760" s="38" t="s">
        <v>46</v>
      </c>
      <c r="P760" s="54">
        <v>35385.120000000003</v>
      </c>
      <c r="Q760" s="38" t="s">
        <v>47</v>
      </c>
      <c r="R760" s="54">
        <v>46000</v>
      </c>
      <c r="S760" s="56">
        <f>IFERROR((MaestraLP3[[#This Row],[COSTO ]]/MaestraLP3[[#This Row],[COSTO OCT]]-1),0)</f>
        <v>0</v>
      </c>
      <c r="T760" s="55" t="s">
        <v>48</v>
      </c>
      <c r="U760" s="55" t="s">
        <v>48</v>
      </c>
      <c r="V760" s="54">
        <f>+VLOOKUP(MaestraLP3[[#This Row],[-]],'[1]BD MES'!$A:$N,14,0)</f>
        <v>35397.120000000003</v>
      </c>
      <c r="W760" s="54">
        <v>35385.120000000003</v>
      </c>
      <c r="X760" s="56">
        <f>+(MaestraLP3[[#This Row],[COSTO ]]-MaestraLP3[[#This Row],[COSTO OCT AL 27-10]])/MaestraLP3[[#This Row],[COSTO OCT AL 27-10]]</f>
        <v>-3.3901063137339985E-4</v>
      </c>
      <c r="Y760" s="57" t="str">
        <f>++IF(Q760="HASTA AGOTAR STOCK","HASTA AGOTAR STOCK",IF(MaestraLP3[[#This Row],[PRECIO OCT]]=0,"NO PARA LP",IF(MaestraLP3[[#This Row],[PRECIO OCT]]=0,"INCORPORACIÓN",IF(AA760=0,"MANTIENE",IF(AA760&lt;0,"BAJA",IF(AA760&gt;0,"ALZA",""))))))</f>
        <v>MANTIENE</v>
      </c>
      <c r="Z760" s="54">
        <v>46000</v>
      </c>
      <c r="AA760" s="40">
        <f>IF(Z760=0,"INDICAR PRECIO VTA",Z760-MaestraLP3[[#This Row],[PRECIO OCT]])</f>
        <v>0</v>
      </c>
      <c r="AB760" s="56">
        <f t="shared" si="11"/>
        <v>0.23075826086956516</v>
      </c>
      <c r="AC760" s="58">
        <f>IFERROR(MaestraLP3[[#This Row],[PRECIO]]*MaestraLP3[[#This Row],[%MG UMV]],0)</f>
        <v>10614.879999999997</v>
      </c>
      <c r="AD760" s="59">
        <v>13.92</v>
      </c>
      <c r="AE760" s="54">
        <f>IFERROR(MaestraLP3[[#This Row],[MARGEN UNITARIO]]/MaestraLP3[[#This Row],[Peso Neto UMV (KG)]],0)</f>
        <v>762.56321839080442</v>
      </c>
      <c r="AF760" s="38" t="s">
        <v>49</v>
      </c>
      <c r="AG760" s="38" t="s">
        <v>184</v>
      </c>
      <c r="AH760" s="56">
        <v>0.05</v>
      </c>
      <c r="AI760" s="56">
        <v>7.0000000000000007E-2</v>
      </c>
      <c r="AJ760" s="38"/>
      <c r="AK760" s="38" t="s">
        <v>50</v>
      </c>
    </row>
    <row r="761" spans="1:37" x14ac:dyDescent="0.35">
      <c r="A761" s="38" t="s">
        <v>525</v>
      </c>
      <c r="B761" s="38">
        <v>104541890</v>
      </c>
      <c r="C761" s="38" t="str">
        <f>+MaestraLP3[[#This Row],[CÓDIGO]]&amp;MaestraLP3[[#Headers],[-]]&amp;MaestraLP3[[#This Row],[UMV]]</f>
        <v>104541890-C06</v>
      </c>
      <c r="D761" s="45" t="str">
        <f>+MaestraLP3[[#This Row],[CÓDIGO]]&amp;MaestraLP3[[#Headers],[FS00]]</f>
        <v>104541890FS00</v>
      </c>
      <c r="E761" s="38" t="s">
        <v>95</v>
      </c>
      <c r="F761" s="38" t="s">
        <v>96</v>
      </c>
      <c r="G761" s="38" t="s">
        <v>97</v>
      </c>
      <c r="H761" s="38" t="s">
        <v>285</v>
      </c>
      <c r="I761" s="38" t="s">
        <v>1008</v>
      </c>
      <c r="J761" s="44" t="s">
        <v>53</v>
      </c>
      <c r="K761" s="45" t="s">
        <v>44</v>
      </c>
      <c r="L761" s="38"/>
      <c r="M761" s="38" t="str">
        <f>VLOOKUP(MaestraLP3[[#This Row],[UMV]],VALIDACIONES!J:L,3,0)</f>
        <v>Caja 6 Unidades</v>
      </c>
      <c r="N761" s="38" t="s">
        <v>45</v>
      </c>
      <c r="O761" s="38" t="s">
        <v>72</v>
      </c>
      <c r="P761" s="54">
        <v>27108</v>
      </c>
      <c r="Q761" s="38" t="s">
        <v>47</v>
      </c>
      <c r="R761" s="54">
        <v>54000</v>
      </c>
      <c r="S761" s="56">
        <f>IFERROR((MaestraLP3[[#This Row],[COSTO ]]/MaestraLP3[[#This Row],[COSTO OCT]]-1),0)</f>
        <v>0</v>
      </c>
      <c r="T761" s="55" t="s">
        <v>48</v>
      </c>
      <c r="U761" s="55" t="s">
        <v>48</v>
      </c>
      <c r="V761" s="54">
        <f>+VLOOKUP(MaestraLP3[[#This Row],[-]],'[1]BD MES'!$A:$N,14,0)</f>
        <v>27108</v>
      </c>
      <c r="W761" s="54">
        <v>27108</v>
      </c>
      <c r="X761" s="56">
        <f>+(MaestraLP3[[#This Row],[COSTO ]]-MaestraLP3[[#This Row],[COSTO OCT AL 27-10]])/MaestraLP3[[#This Row],[COSTO OCT AL 27-10]]</f>
        <v>0</v>
      </c>
      <c r="Y761" s="57" t="str">
        <f>++IF(Q761="HASTA AGOTAR STOCK","HASTA AGOTAR STOCK",IF(MaestraLP3[[#This Row],[PRECIO OCT]]=0,"NO PARA LP",IF(MaestraLP3[[#This Row],[PRECIO OCT]]=0,"INCORPORACIÓN",IF(AA761=0,"MANTIENE",IF(AA761&lt;0,"BAJA",IF(AA761&gt;0,"ALZA",""))))))</f>
        <v>MANTIENE</v>
      </c>
      <c r="Z761" s="54">
        <v>54000</v>
      </c>
      <c r="AA761" s="40">
        <f>IF(Z761=0,"INDICAR PRECIO VTA",Z761-MaestraLP3[[#This Row],[PRECIO OCT]])</f>
        <v>0</v>
      </c>
      <c r="AB761" s="56">
        <f t="shared" si="11"/>
        <v>0.498</v>
      </c>
      <c r="AC761" s="58">
        <f>IFERROR(MaestraLP3[[#This Row],[PRECIO]]*MaestraLP3[[#This Row],[%MG UMV]],0)</f>
        <v>26892</v>
      </c>
      <c r="AD761" s="59">
        <v>18</v>
      </c>
      <c r="AE761" s="54">
        <f>IFERROR(MaestraLP3[[#This Row],[MARGEN UNITARIO]]/MaestraLP3[[#This Row],[Peso Neto UMV (KG)]],0)</f>
        <v>1494</v>
      </c>
      <c r="AF761" s="38" t="s">
        <v>50</v>
      </c>
      <c r="AG761" s="38">
        <v>1</v>
      </c>
      <c r="AH761" s="56">
        <v>0.06</v>
      </c>
      <c r="AI761" s="56">
        <v>0.08</v>
      </c>
      <c r="AJ761" s="38"/>
      <c r="AK761" s="38" t="s">
        <v>50</v>
      </c>
    </row>
    <row r="762" spans="1:37" x14ac:dyDescent="0.35">
      <c r="A762" s="38" t="s">
        <v>525</v>
      </c>
      <c r="B762" s="38">
        <v>104520060</v>
      </c>
      <c r="C762" s="38" t="str">
        <f>+MaestraLP3[[#This Row],[CÓDIGO]]&amp;MaestraLP3[[#Headers],[-]]&amp;MaestraLP3[[#This Row],[UMV]]</f>
        <v>104520060-C06</v>
      </c>
      <c r="D762" s="45" t="str">
        <f>+MaestraLP3[[#This Row],[CÓDIGO]]&amp;MaestraLP3[[#Headers],[FS00]]</f>
        <v>104520060FS00</v>
      </c>
      <c r="E762" s="38" t="s">
        <v>95</v>
      </c>
      <c r="F762" s="38" t="s">
        <v>96</v>
      </c>
      <c r="G762" s="38" t="s">
        <v>97</v>
      </c>
      <c r="H762" s="38" t="s">
        <v>285</v>
      </c>
      <c r="I762" s="38" t="s">
        <v>1009</v>
      </c>
      <c r="J762" s="44" t="s">
        <v>53</v>
      </c>
      <c r="K762" s="45" t="s">
        <v>44</v>
      </c>
      <c r="L762" s="38"/>
      <c r="M762" s="38" t="str">
        <f>VLOOKUP(MaestraLP3[[#This Row],[UMV]],VALIDACIONES!J:L,3,0)</f>
        <v>Caja 6 Unidades</v>
      </c>
      <c r="N762" s="38" t="s">
        <v>45</v>
      </c>
      <c r="O762" s="38" t="s">
        <v>72</v>
      </c>
      <c r="P762" s="54">
        <v>23280.92</v>
      </c>
      <c r="Q762" s="38" t="s">
        <v>47</v>
      </c>
      <c r="R762" s="54">
        <v>50000</v>
      </c>
      <c r="S762" s="56">
        <f>IFERROR((MaestraLP3[[#This Row],[COSTO ]]/MaestraLP3[[#This Row],[COSTO OCT]]-1),0)</f>
        <v>0</v>
      </c>
      <c r="T762" s="55" t="s">
        <v>48</v>
      </c>
      <c r="U762" s="55" t="s">
        <v>48</v>
      </c>
      <c r="V762" s="54">
        <f>+VLOOKUP(MaestraLP3[[#This Row],[-]],'[1]BD MES'!$A:$N,14,0)</f>
        <v>23280.93</v>
      </c>
      <c r="W762" s="54">
        <v>23280.92</v>
      </c>
      <c r="X762" s="56">
        <f>+(MaestraLP3[[#This Row],[COSTO ]]-MaestraLP3[[#This Row],[COSTO OCT AL 27-10]])/MaestraLP3[[#This Row],[COSTO OCT AL 27-10]]</f>
        <v>-4.2953610538914332E-7</v>
      </c>
      <c r="Y762" s="57" t="str">
        <f>++IF(Q762="HASTA AGOTAR STOCK","HASTA AGOTAR STOCK",IF(MaestraLP3[[#This Row],[PRECIO OCT]]=0,"NO PARA LP",IF(MaestraLP3[[#This Row],[PRECIO OCT]]=0,"INCORPORACIÓN",IF(AA762=0,"MANTIENE",IF(AA762&lt;0,"BAJA",IF(AA762&gt;0,"ALZA",""))))))</f>
        <v>MANTIENE</v>
      </c>
      <c r="Z762" s="54">
        <v>50000</v>
      </c>
      <c r="AA762" s="40">
        <f>IF(Z762=0,"INDICAR PRECIO VTA",Z762-MaestraLP3[[#This Row],[PRECIO OCT]])</f>
        <v>0</v>
      </c>
      <c r="AB762" s="56">
        <f t="shared" si="11"/>
        <v>0.53438160000000001</v>
      </c>
      <c r="AC762" s="58">
        <f>IFERROR(MaestraLP3[[#This Row],[PRECIO]]*MaestraLP3[[#This Row],[%MG UMV]],0)</f>
        <v>26719.08</v>
      </c>
      <c r="AD762" s="59">
        <v>18</v>
      </c>
      <c r="AE762" s="54">
        <f>IFERROR(MaestraLP3[[#This Row],[MARGEN UNITARIO]]/MaestraLP3[[#This Row],[Peso Neto UMV (KG)]],0)</f>
        <v>1484.3933333333334</v>
      </c>
      <c r="AF762" s="38" t="s">
        <v>50</v>
      </c>
      <c r="AG762" s="38">
        <v>1</v>
      </c>
      <c r="AH762" s="56">
        <v>0.06</v>
      </c>
      <c r="AI762" s="56">
        <v>0.1</v>
      </c>
      <c r="AJ762" s="38"/>
      <c r="AK762" s="38" t="s">
        <v>50</v>
      </c>
    </row>
    <row r="763" spans="1:37" x14ac:dyDescent="0.35">
      <c r="A763" s="38" t="s">
        <v>525</v>
      </c>
      <c r="B763" s="38">
        <v>104520070</v>
      </c>
      <c r="C763" s="38" t="str">
        <f>+MaestraLP3[[#This Row],[CÓDIGO]]&amp;MaestraLP3[[#Headers],[-]]&amp;MaestraLP3[[#This Row],[UMV]]</f>
        <v>104520070-C06</v>
      </c>
      <c r="D763" s="45" t="str">
        <f>+MaestraLP3[[#This Row],[CÓDIGO]]&amp;MaestraLP3[[#Headers],[FS00]]</f>
        <v>104520070FS00</v>
      </c>
      <c r="E763" s="38" t="s">
        <v>95</v>
      </c>
      <c r="F763" s="38" t="s">
        <v>96</v>
      </c>
      <c r="G763" s="38" t="s">
        <v>97</v>
      </c>
      <c r="H763" s="38" t="s">
        <v>285</v>
      </c>
      <c r="I763" s="38" t="s">
        <v>1010</v>
      </c>
      <c r="J763" s="44" t="s">
        <v>53</v>
      </c>
      <c r="K763" s="45" t="s">
        <v>44</v>
      </c>
      <c r="L763" s="38"/>
      <c r="M763" s="38" t="str">
        <f>VLOOKUP(MaestraLP3[[#This Row],[UMV]],VALIDACIONES!J:L,3,0)</f>
        <v>Caja 6 Unidades</v>
      </c>
      <c r="N763" s="38" t="s">
        <v>45</v>
      </c>
      <c r="O763" s="38" t="s">
        <v>72</v>
      </c>
      <c r="P763" s="54">
        <v>23111.32</v>
      </c>
      <c r="Q763" s="38" t="s">
        <v>47</v>
      </c>
      <c r="R763" s="54">
        <v>50000</v>
      </c>
      <c r="S763" s="56">
        <f>IFERROR((MaestraLP3[[#This Row],[COSTO ]]/MaestraLP3[[#This Row],[COSTO OCT]]-1),0)</f>
        <v>0</v>
      </c>
      <c r="T763" s="55" t="s">
        <v>48</v>
      </c>
      <c r="U763" s="55" t="s">
        <v>48</v>
      </c>
      <c r="V763" s="54">
        <f>+VLOOKUP(MaestraLP3[[#This Row],[-]],'[1]BD MES'!$A:$N,14,0)</f>
        <v>23111.33</v>
      </c>
      <c r="W763" s="54">
        <v>23111.32</v>
      </c>
      <c r="X763" s="56">
        <f>+(MaestraLP3[[#This Row],[COSTO ]]-MaestraLP3[[#This Row],[COSTO OCT AL 27-10]])/MaestraLP3[[#This Row],[COSTO OCT AL 27-10]]</f>
        <v>-4.32688209723857E-7</v>
      </c>
      <c r="Y763" s="57" t="str">
        <f>++IF(Q763="HASTA AGOTAR STOCK","HASTA AGOTAR STOCK",IF(MaestraLP3[[#This Row],[PRECIO OCT]]=0,"NO PARA LP",IF(MaestraLP3[[#This Row],[PRECIO OCT]]=0,"INCORPORACIÓN",IF(AA763=0,"MANTIENE",IF(AA763&lt;0,"BAJA",IF(AA763&gt;0,"ALZA",""))))))</f>
        <v>MANTIENE</v>
      </c>
      <c r="Z763" s="54">
        <v>50000</v>
      </c>
      <c r="AA763" s="40">
        <f>IF(Z763=0,"INDICAR PRECIO VTA",Z763-MaestraLP3[[#This Row],[PRECIO OCT]])</f>
        <v>0</v>
      </c>
      <c r="AB763" s="56">
        <f t="shared" si="11"/>
        <v>0.53777359999999996</v>
      </c>
      <c r="AC763" s="58">
        <f>IFERROR(MaestraLP3[[#This Row],[PRECIO]]*MaestraLP3[[#This Row],[%MG UMV]],0)</f>
        <v>26888.679999999997</v>
      </c>
      <c r="AD763" s="59">
        <v>18</v>
      </c>
      <c r="AE763" s="54">
        <f>IFERROR(MaestraLP3[[#This Row],[MARGEN UNITARIO]]/MaestraLP3[[#This Row],[Peso Neto UMV (KG)]],0)</f>
        <v>1493.8155555555554</v>
      </c>
      <c r="AF763" s="38" t="s">
        <v>50</v>
      </c>
      <c r="AG763" s="38">
        <v>1</v>
      </c>
      <c r="AH763" s="56">
        <v>0.06</v>
      </c>
      <c r="AI763" s="56">
        <v>0.1</v>
      </c>
      <c r="AJ763" s="38"/>
      <c r="AK763" s="38" t="s">
        <v>50</v>
      </c>
    </row>
    <row r="764" spans="1:37" x14ac:dyDescent="0.35">
      <c r="A764" s="38" t="s">
        <v>525</v>
      </c>
      <c r="B764" s="38">
        <v>104523990</v>
      </c>
      <c r="C764" s="38" t="str">
        <f>+MaestraLP3[[#This Row],[CÓDIGO]]&amp;MaestraLP3[[#Headers],[-]]&amp;MaestraLP3[[#This Row],[UMV]]</f>
        <v>104523990-C48</v>
      </c>
      <c r="D764" s="45" t="str">
        <f>+MaestraLP3[[#This Row],[CÓDIGO]]&amp;MaestraLP3[[#Headers],[FS00]]</f>
        <v>104523990FS00</v>
      </c>
      <c r="E764" s="38" t="s">
        <v>95</v>
      </c>
      <c r="F764" s="38" t="s">
        <v>96</v>
      </c>
      <c r="G764" s="38" t="s">
        <v>97</v>
      </c>
      <c r="H764" s="38" t="s">
        <v>285</v>
      </c>
      <c r="I764" s="38" t="s">
        <v>1011</v>
      </c>
      <c r="J764" s="44" t="s">
        <v>242</v>
      </c>
      <c r="K764" s="45" t="s">
        <v>44</v>
      </c>
      <c r="L764" s="38"/>
      <c r="M764" s="38" t="str">
        <f>VLOOKUP(MaestraLP3[[#This Row],[UMV]],VALIDACIONES!J:L,3,0)</f>
        <v>Caja 48 Unidades</v>
      </c>
      <c r="N764" s="38" t="s">
        <v>45</v>
      </c>
      <c r="O764" s="38" t="s">
        <v>46</v>
      </c>
      <c r="P764" s="54">
        <v>13800</v>
      </c>
      <c r="Q764" s="38" t="s">
        <v>47</v>
      </c>
      <c r="R764" s="54">
        <v>20620</v>
      </c>
      <c r="S764" s="56">
        <f>IFERROR((MaestraLP3[[#This Row],[COSTO ]]/MaestraLP3[[#This Row],[COSTO OCT]]-1),0)</f>
        <v>0</v>
      </c>
      <c r="T764" s="55" t="s">
        <v>48</v>
      </c>
      <c r="U764" s="55" t="s">
        <v>48</v>
      </c>
      <c r="V764" s="54">
        <f>+VLOOKUP(MaestraLP3[[#This Row],[-]],'[1]BD MES'!$A:$N,14,0)</f>
        <v>13800</v>
      </c>
      <c r="W764" s="54">
        <v>13800</v>
      </c>
      <c r="X764" s="56">
        <f>+(MaestraLP3[[#This Row],[COSTO ]]-MaestraLP3[[#This Row],[COSTO OCT AL 27-10]])/MaestraLP3[[#This Row],[COSTO OCT AL 27-10]]</f>
        <v>0</v>
      </c>
      <c r="Y764" s="57" t="str">
        <f>++IF(Q764="HASTA AGOTAR STOCK","HASTA AGOTAR STOCK",IF(MaestraLP3[[#This Row],[PRECIO OCT]]=0,"NO PARA LP",IF(MaestraLP3[[#This Row],[PRECIO OCT]]=0,"INCORPORACIÓN",IF(AA764=0,"MANTIENE",IF(AA764&lt;0,"BAJA",IF(AA764&gt;0,"ALZA",""))))))</f>
        <v>MANTIENE</v>
      </c>
      <c r="Z764" s="54">
        <v>20620</v>
      </c>
      <c r="AA764" s="40">
        <f>IF(Z764=0,"INDICAR PRECIO VTA",Z764-MaestraLP3[[#This Row],[PRECIO OCT]])</f>
        <v>0</v>
      </c>
      <c r="AB764" s="56">
        <f t="shared" si="11"/>
        <v>0.33074684772065954</v>
      </c>
      <c r="AC764" s="58">
        <f>IFERROR(MaestraLP3[[#This Row],[PRECIO]]*MaestraLP3[[#This Row],[%MG UMV]],0)</f>
        <v>6820</v>
      </c>
      <c r="AD764" s="59">
        <v>5.4240000000000004</v>
      </c>
      <c r="AE764" s="54">
        <f>IFERROR(MaestraLP3[[#This Row],[MARGEN UNITARIO]]/MaestraLP3[[#This Row],[Peso Neto UMV (KG)]],0)</f>
        <v>1257.3746312684366</v>
      </c>
      <c r="AF764" s="38" t="s">
        <v>49</v>
      </c>
      <c r="AG764" s="38">
        <v>1</v>
      </c>
      <c r="AH764" s="56">
        <v>4.9999999999999996E-2</v>
      </c>
      <c r="AI764" s="56">
        <v>6.9999999999999993E-2</v>
      </c>
      <c r="AJ764" s="38"/>
      <c r="AK764" s="38" t="s">
        <v>50</v>
      </c>
    </row>
    <row r="765" spans="1:37" x14ac:dyDescent="0.35">
      <c r="A765" s="38" t="s">
        <v>525</v>
      </c>
      <c r="B765" s="38">
        <v>104510130</v>
      </c>
      <c r="C765" s="38" t="str">
        <f>+MaestraLP3[[#This Row],[CÓDIGO]]&amp;MaestraLP3[[#Headers],[-]]&amp;MaestraLP3[[#This Row],[UMV]]</f>
        <v>104510130-C48</v>
      </c>
      <c r="D765" s="45" t="str">
        <f>+MaestraLP3[[#This Row],[CÓDIGO]]&amp;MaestraLP3[[#Headers],[FS00]]</f>
        <v>104510130FS00</v>
      </c>
      <c r="E765" s="38" t="s">
        <v>95</v>
      </c>
      <c r="F765" s="38" t="s">
        <v>96</v>
      </c>
      <c r="G765" s="38" t="s">
        <v>97</v>
      </c>
      <c r="H765" s="38" t="s">
        <v>285</v>
      </c>
      <c r="I765" s="38" t="s">
        <v>1012</v>
      </c>
      <c r="J765" s="44" t="s">
        <v>242</v>
      </c>
      <c r="K765" s="45" t="s">
        <v>44</v>
      </c>
      <c r="L765" s="38"/>
      <c r="M765" s="38" t="str">
        <f>VLOOKUP(MaestraLP3[[#This Row],[UMV]],VALIDACIONES!J:L,3,0)</f>
        <v>Caja 48 Unidades</v>
      </c>
      <c r="N765" s="38" t="s">
        <v>45</v>
      </c>
      <c r="O765" s="38" t="s">
        <v>46</v>
      </c>
      <c r="P765" s="54">
        <v>13383.36</v>
      </c>
      <c r="Q765" s="38" t="s">
        <v>47</v>
      </c>
      <c r="R765" s="54">
        <v>23620</v>
      </c>
      <c r="S765" s="56">
        <f>IFERROR((MaestraLP3[[#This Row],[COSTO ]]/MaestraLP3[[#This Row],[COSTO OCT]]-1),0)</f>
        <v>0</v>
      </c>
      <c r="T765" s="55" t="s">
        <v>48</v>
      </c>
      <c r="U765" s="55" t="s">
        <v>48</v>
      </c>
      <c r="V765" s="54">
        <f>+VLOOKUP(MaestraLP3[[#This Row],[-]],'[1]BD MES'!$A:$N,14,0)</f>
        <v>13356.48</v>
      </c>
      <c r="W765" s="54">
        <v>13383.36</v>
      </c>
      <c r="X765" s="56">
        <f>+(MaestraLP3[[#This Row],[COSTO ]]-MaestraLP3[[#This Row],[COSTO OCT AL 27-10]])/MaestraLP3[[#This Row],[COSTO OCT AL 27-10]]</f>
        <v>2.0125062890822298E-3</v>
      </c>
      <c r="Y765" s="57" t="str">
        <f>++IF(Q765="HASTA AGOTAR STOCK","HASTA AGOTAR STOCK",IF(MaestraLP3[[#This Row],[PRECIO OCT]]=0,"NO PARA LP",IF(MaestraLP3[[#This Row],[PRECIO OCT]]=0,"INCORPORACIÓN",IF(AA765=0,"MANTIENE",IF(AA765&lt;0,"BAJA",IF(AA765&gt;0,"ALZA",""))))))</f>
        <v>MANTIENE</v>
      </c>
      <c r="Z765" s="54">
        <v>23620</v>
      </c>
      <c r="AA765" s="40">
        <f>IF(Z765=0,"INDICAR PRECIO VTA",Z765-MaestraLP3[[#This Row],[PRECIO OCT]])</f>
        <v>0</v>
      </c>
      <c r="AB765" s="56">
        <f t="shared" si="11"/>
        <v>0.43338865368331919</v>
      </c>
      <c r="AC765" s="58">
        <f>IFERROR(MaestraLP3[[#This Row],[PRECIO]]*MaestraLP3[[#This Row],[%MG UMV]],0)</f>
        <v>10236.64</v>
      </c>
      <c r="AD765" s="59">
        <v>5.4240000000000004</v>
      </c>
      <c r="AE765" s="54">
        <f>IFERROR(MaestraLP3[[#This Row],[MARGEN UNITARIO]]/MaestraLP3[[#This Row],[Peso Neto UMV (KG)]],0)</f>
        <v>1887.2861356932151</v>
      </c>
      <c r="AF765" s="38" t="s">
        <v>49</v>
      </c>
      <c r="AG765" s="38">
        <v>1</v>
      </c>
      <c r="AH765" s="56">
        <v>4.9999999999999996E-2</v>
      </c>
      <c r="AI765" s="56">
        <v>6.9999999999999993E-2</v>
      </c>
      <c r="AJ765" s="38"/>
      <c r="AK765" s="38" t="s">
        <v>50</v>
      </c>
    </row>
    <row r="766" spans="1:37" x14ac:dyDescent="0.35">
      <c r="A766" s="38" t="s">
        <v>525</v>
      </c>
      <c r="B766" s="38">
        <v>104526280</v>
      </c>
      <c r="C766" s="38" t="str">
        <f>+MaestraLP3[[#This Row],[CÓDIGO]]&amp;MaestraLP3[[#Headers],[-]]&amp;MaestraLP3[[#This Row],[UMV]]</f>
        <v>104526280-C48</v>
      </c>
      <c r="D766" s="45" t="str">
        <f>+MaestraLP3[[#This Row],[CÓDIGO]]&amp;MaestraLP3[[#Headers],[FS00]]</f>
        <v>104526280FS00</v>
      </c>
      <c r="E766" s="38" t="s">
        <v>95</v>
      </c>
      <c r="F766" s="38" t="s">
        <v>96</v>
      </c>
      <c r="G766" s="38" t="s">
        <v>97</v>
      </c>
      <c r="H766" s="38" t="s">
        <v>285</v>
      </c>
      <c r="I766" s="38" t="s">
        <v>1013</v>
      </c>
      <c r="J766" s="44" t="s">
        <v>242</v>
      </c>
      <c r="K766" s="45" t="s">
        <v>44</v>
      </c>
      <c r="L766" s="38"/>
      <c r="M766" s="38" t="str">
        <f>VLOOKUP(MaestraLP3[[#This Row],[UMV]],VALIDACIONES!J:L,3,0)</f>
        <v>Caja 48 Unidades</v>
      </c>
      <c r="N766" s="38" t="s">
        <v>45</v>
      </c>
      <c r="O766" s="38" t="s">
        <v>46</v>
      </c>
      <c r="P766" s="54">
        <v>14400</v>
      </c>
      <c r="Q766" s="38" t="s">
        <v>47</v>
      </c>
      <c r="R766" s="54">
        <v>20410</v>
      </c>
      <c r="S766" s="56">
        <f>IFERROR((MaestraLP3[[#This Row],[COSTO ]]/MaestraLP3[[#This Row],[COSTO OCT]]-1),0)</f>
        <v>0</v>
      </c>
      <c r="T766" s="55" t="s">
        <v>48</v>
      </c>
      <c r="U766" s="55" t="s">
        <v>48</v>
      </c>
      <c r="V766" s="54">
        <f>+VLOOKUP(MaestraLP3[[#This Row],[-]],'[1]BD MES'!$A:$N,14,0)</f>
        <v>14400</v>
      </c>
      <c r="W766" s="54">
        <v>14400</v>
      </c>
      <c r="X766" s="56">
        <f>+(MaestraLP3[[#This Row],[COSTO ]]-MaestraLP3[[#This Row],[COSTO OCT AL 27-10]])/MaestraLP3[[#This Row],[COSTO OCT AL 27-10]]</f>
        <v>0</v>
      </c>
      <c r="Y766" s="57" t="str">
        <f>++IF(Q766="HASTA AGOTAR STOCK","HASTA AGOTAR STOCK",IF(MaestraLP3[[#This Row],[PRECIO OCT]]=0,"NO PARA LP",IF(MaestraLP3[[#This Row],[PRECIO OCT]]=0,"INCORPORACIÓN",IF(AA766=0,"MANTIENE",IF(AA766&lt;0,"BAJA",IF(AA766&gt;0,"ALZA",""))))))</f>
        <v>MANTIENE</v>
      </c>
      <c r="Z766" s="54">
        <v>20410</v>
      </c>
      <c r="AA766" s="40">
        <f>IF(Z766=0,"INDICAR PRECIO VTA",Z766-MaestraLP3[[#This Row],[PRECIO OCT]])</f>
        <v>0</v>
      </c>
      <c r="AB766" s="56">
        <f t="shared" si="11"/>
        <v>0.29446349828515433</v>
      </c>
      <c r="AC766" s="58">
        <f>IFERROR(MaestraLP3[[#This Row],[PRECIO]]*MaestraLP3[[#This Row],[%MG UMV]],0)</f>
        <v>6010</v>
      </c>
      <c r="AD766" s="59">
        <v>5.4240000000000004</v>
      </c>
      <c r="AE766" s="54">
        <f>IFERROR(MaestraLP3[[#This Row],[MARGEN UNITARIO]]/MaestraLP3[[#This Row],[Peso Neto UMV (KG)]],0)</f>
        <v>1108.0383480825958</v>
      </c>
      <c r="AF766" s="38" t="s">
        <v>49</v>
      </c>
      <c r="AG766" s="38">
        <v>1</v>
      </c>
      <c r="AH766" s="56">
        <v>4.9999999999999996E-2</v>
      </c>
      <c r="AI766" s="56">
        <v>6.9999999999999993E-2</v>
      </c>
      <c r="AJ766" s="38"/>
      <c r="AK766" s="38" t="s">
        <v>50</v>
      </c>
    </row>
    <row r="767" spans="1:37" x14ac:dyDescent="0.35">
      <c r="A767" s="38" t="s">
        <v>525</v>
      </c>
      <c r="B767" s="38">
        <v>150001031</v>
      </c>
      <c r="C767" s="38" t="str">
        <f>+MaestraLP3[[#This Row],[CÓDIGO]]&amp;MaestraLP3[[#Headers],[-]]&amp;MaestraLP3[[#This Row],[UMV]]</f>
        <v>150001031-C06</v>
      </c>
      <c r="D767" s="45" t="str">
        <f>+MaestraLP3[[#This Row],[CÓDIGO]]&amp;MaestraLP3[[#Headers],[FS00]]</f>
        <v>150001031FS00</v>
      </c>
      <c r="E767" s="38" t="s">
        <v>95</v>
      </c>
      <c r="F767" s="38" t="s">
        <v>96</v>
      </c>
      <c r="G767" s="38" t="s">
        <v>97</v>
      </c>
      <c r="H767" s="38" t="s">
        <v>285</v>
      </c>
      <c r="I767" s="38" t="s">
        <v>1014</v>
      </c>
      <c r="J767" s="44" t="s">
        <v>53</v>
      </c>
      <c r="K767" s="45" t="s">
        <v>44</v>
      </c>
      <c r="L767" s="38"/>
      <c r="M767" s="38" t="str">
        <f>VLOOKUP(MaestraLP3[[#This Row],[UMV]],VALIDACIONES!J:L,3,0)</f>
        <v>Caja 6 Unidades</v>
      </c>
      <c r="N767" s="38" t="s">
        <v>45</v>
      </c>
      <c r="O767" s="38" t="s">
        <v>46</v>
      </c>
      <c r="P767" s="54">
        <v>27308.52</v>
      </c>
      <c r="Q767" s="38" t="s">
        <v>47</v>
      </c>
      <c r="R767" s="54">
        <v>37000</v>
      </c>
      <c r="S767" s="56">
        <f>IFERROR((MaestraLP3[[#This Row],[COSTO ]]/MaestraLP3[[#This Row],[COSTO OCT]]-1),0)</f>
        <v>0</v>
      </c>
      <c r="T767" s="55" t="s">
        <v>48</v>
      </c>
      <c r="U767" s="55" t="s">
        <v>48</v>
      </c>
      <c r="V767" s="54">
        <f>+VLOOKUP(MaestraLP3[[#This Row],[-]],'[1]BD MES'!$A:$N,14,0)</f>
        <v>27314.94</v>
      </c>
      <c r="W767" s="54">
        <v>27308.52</v>
      </c>
      <c r="X767" s="56">
        <f>+(MaestraLP3[[#This Row],[COSTO ]]-MaestraLP3[[#This Row],[COSTO OCT AL 27-10]])/MaestraLP3[[#This Row],[COSTO OCT AL 27-10]]</f>
        <v>-2.3503621095262352E-4</v>
      </c>
      <c r="Y767" s="57" t="str">
        <f>++IF(Q767="HASTA AGOTAR STOCK","HASTA AGOTAR STOCK",IF(MaestraLP3[[#This Row],[PRECIO OCT]]=0,"NO PARA LP",IF(MaestraLP3[[#This Row],[PRECIO OCT]]=0,"INCORPORACIÓN",IF(AA767=0,"MANTIENE",IF(AA767&lt;0,"BAJA",IF(AA767&gt;0,"ALZA",""))))))</f>
        <v>MANTIENE</v>
      </c>
      <c r="Z767" s="54">
        <v>37000</v>
      </c>
      <c r="AA767" s="40">
        <f>IF(Z767=0,"INDICAR PRECIO VTA",Z767-MaestraLP3[[#This Row],[PRECIO OCT]])</f>
        <v>0</v>
      </c>
      <c r="AB767" s="56">
        <f t="shared" si="11"/>
        <v>0.26193189189189187</v>
      </c>
      <c r="AC767" s="58">
        <f>IFERROR(MaestraLP3[[#This Row],[PRECIO]]*MaestraLP3[[#This Row],[%MG UMV]],0)</f>
        <v>9691.48</v>
      </c>
      <c r="AD767" s="59">
        <v>6.6</v>
      </c>
      <c r="AE767" s="54">
        <f>IFERROR(MaestraLP3[[#This Row],[MARGEN UNITARIO]]/MaestraLP3[[#This Row],[Peso Neto UMV (KG)]],0)</f>
        <v>1468.4060606060607</v>
      </c>
      <c r="AF767" s="38" t="s">
        <v>50</v>
      </c>
      <c r="AG767" s="38">
        <v>1</v>
      </c>
      <c r="AH767" s="56">
        <v>6.9999999999999993E-2</v>
      </c>
      <c r="AI767" s="56">
        <v>9.9999999999999992E-2</v>
      </c>
      <c r="AJ767" s="38"/>
      <c r="AK767" s="38" t="s">
        <v>50</v>
      </c>
    </row>
    <row r="768" spans="1:37" x14ac:dyDescent="0.35">
      <c r="A768" s="38" t="s">
        <v>525</v>
      </c>
      <c r="B768" s="38">
        <v>104544260</v>
      </c>
      <c r="C768" s="38" t="str">
        <f>+MaestraLP3[[#This Row],[CÓDIGO]]&amp;MaestraLP3[[#Headers],[-]]&amp;MaestraLP3[[#This Row],[UMV]]</f>
        <v>104544260-C20</v>
      </c>
      <c r="D768" s="45" t="str">
        <f>+MaestraLP3[[#This Row],[CÓDIGO]]&amp;MaestraLP3[[#Headers],[FS00]]</f>
        <v>104544260FS00</v>
      </c>
      <c r="E768" s="38" t="s">
        <v>95</v>
      </c>
      <c r="F768" s="38" t="s">
        <v>96</v>
      </c>
      <c r="G768" s="38" t="s">
        <v>97</v>
      </c>
      <c r="H768" s="38" t="s">
        <v>285</v>
      </c>
      <c r="I768" s="38" t="s">
        <v>1015</v>
      </c>
      <c r="J768" s="44" t="s">
        <v>86</v>
      </c>
      <c r="K768" s="45" t="s">
        <v>44</v>
      </c>
      <c r="L768" s="38"/>
      <c r="M768" s="38" t="str">
        <f>VLOOKUP(MaestraLP3[[#This Row],[UMV]],VALIDACIONES!J:L,3,0)</f>
        <v>Caja 20 Unidades</v>
      </c>
      <c r="N768" s="38" t="s">
        <v>45</v>
      </c>
      <c r="O768" s="38" t="s">
        <v>46</v>
      </c>
      <c r="P768" s="54">
        <v>77000</v>
      </c>
      <c r="Q768" s="38" t="s">
        <v>47</v>
      </c>
      <c r="R768" s="54">
        <v>119160</v>
      </c>
      <c r="S768" s="56">
        <f>IFERROR((MaestraLP3[[#This Row],[COSTO ]]/MaestraLP3[[#This Row],[COSTO OCT]]-1),0)</f>
        <v>0</v>
      </c>
      <c r="T768" s="55" t="s">
        <v>48</v>
      </c>
      <c r="U768" s="55" t="s">
        <v>48</v>
      </c>
      <c r="V768" s="54">
        <f>+VLOOKUP(MaestraLP3[[#This Row],[-]],'[1]BD MES'!$A:$N,14,0)</f>
        <v>77000</v>
      </c>
      <c r="W768" s="54">
        <v>77000</v>
      </c>
      <c r="X768" s="56">
        <f>+(MaestraLP3[[#This Row],[COSTO ]]-MaestraLP3[[#This Row],[COSTO OCT AL 27-10]])/MaestraLP3[[#This Row],[COSTO OCT AL 27-10]]</f>
        <v>0</v>
      </c>
      <c r="Y768" s="57" t="str">
        <f>++IF(Q768="HASTA AGOTAR STOCK","HASTA AGOTAR STOCK",IF(MaestraLP3[[#This Row],[PRECIO OCT]]=0,"NO PARA LP",IF(MaestraLP3[[#This Row],[PRECIO OCT]]=0,"INCORPORACIÓN",IF(AA768=0,"MANTIENE",IF(AA768&lt;0,"BAJA",IF(AA768&gt;0,"ALZA",""))))))</f>
        <v>MANTIENE</v>
      </c>
      <c r="Z768" s="54">
        <v>119160</v>
      </c>
      <c r="AA768" s="40">
        <f>IF(Z768=0,"INDICAR PRECIO VTA",Z768-MaestraLP3[[#This Row],[PRECIO OCT]])</f>
        <v>0</v>
      </c>
      <c r="AB768" s="56">
        <f t="shared" si="11"/>
        <v>0.35381000335683116</v>
      </c>
      <c r="AC768" s="58">
        <f>IFERROR(MaestraLP3[[#This Row],[PRECIO]]*MaestraLP3[[#This Row],[%MG UMV]],0)</f>
        <v>42160</v>
      </c>
      <c r="AD768" s="59">
        <v>20</v>
      </c>
      <c r="AE768" s="54">
        <f>IFERROR(MaestraLP3[[#This Row],[MARGEN UNITARIO]]/MaestraLP3[[#This Row],[Peso Neto UMV (KG)]],0)</f>
        <v>2108</v>
      </c>
      <c r="AF768" s="38" t="s">
        <v>50</v>
      </c>
      <c r="AG768" s="38">
        <v>1</v>
      </c>
      <c r="AH768" s="56">
        <v>0.03</v>
      </c>
      <c r="AI768" s="56">
        <v>4.9999999999999996E-2</v>
      </c>
      <c r="AJ768" s="38"/>
      <c r="AK768" s="38" t="s">
        <v>50</v>
      </c>
    </row>
    <row r="769" spans="1:37" x14ac:dyDescent="0.35">
      <c r="A769" s="38" t="s">
        <v>525</v>
      </c>
      <c r="B769" s="38">
        <v>104544580</v>
      </c>
      <c r="C769" s="38" t="str">
        <f>+MaestraLP3[[#This Row],[CÓDIGO]]&amp;MaestraLP3[[#Headers],[-]]&amp;MaestraLP3[[#This Row],[UMV]]</f>
        <v>104544580-C06</v>
      </c>
      <c r="D769" s="45" t="str">
        <f>+MaestraLP3[[#This Row],[CÓDIGO]]&amp;MaestraLP3[[#Headers],[FS00]]</f>
        <v>104544580FS00</v>
      </c>
      <c r="E769" s="38" t="s">
        <v>95</v>
      </c>
      <c r="F769" s="38" t="s">
        <v>96</v>
      </c>
      <c r="G769" s="38" t="s">
        <v>97</v>
      </c>
      <c r="H769" s="38" t="s">
        <v>285</v>
      </c>
      <c r="I769" s="38" t="s">
        <v>1016</v>
      </c>
      <c r="J769" s="44" t="s">
        <v>53</v>
      </c>
      <c r="K769" s="45" t="s">
        <v>44</v>
      </c>
      <c r="L769" s="38"/>
      <c r="M769" s="38" t="str">
        <f>VLOOKUP(MaestraLP3[[#This Row],[UMV]],VALIDACIONES!J:L,3,0)</f>
        <v>Caja 6 Unidades</v>
      </c>
      <c r="N769" s="38" t="s">
        <v>45</v>
      </c>
      <c r="O769" s="38" t="s">
        <v>72</v>
      </c>
      <c r="P769" s="54">
        <v>23616</v>
      </c>
      <c r="Q769" s="38" t="s">
        <v>47</v>
      </c>
      <c r="R769" s="54">
        <v>53000</v>
      </c>
      <c r="S769" s="56">
        <f>IFERROR((MaestraLP3[[#This Row],[COSTO ]]/MaestraLP3[[#This Row],[COSTO OCT]]-1),0)</f>
        <v>0</v>
      </c>
      <c r="T769" s="55" t="s">
        <v>48</v>
      </c>
      <c r="U769" s="55" t="s">
        <v>48</v>
      </c>
      <c r="V769" s="54">
        <f>+VLOOKUP(MaestraLP3[[#This Row],[-]],'[1]BD MES'!$A:$N,14,0)</f>
        <v>23616</v>
      </c>
      <c r="W769" s="54">
        <v>23616</v>
      </c>
      <c r="X769" s="56">
        <f>+(MaestraLP3[[#This Row],[COSTO ]]-MaestraLP3[[#This Row],[COSTO OCT AL 27-10]])/MaestraLP3[[#This Row],[COSTO OCT AL 27-10]]</f>
        <v>0</v>
      </c>
      <c r="Y769" s="57" t="str">
        <f>++IF(Q769="HASTA AGOTAR STOCK","HASTA AGOTAR STOCK",IF(MaestraLP3[[#This Row],[PRECIO OCT]]=0,"NO PARA LP",IF(MaestraLP3[[#This Row],[PRECIO OCT]]=0,"INCORPORACIÓN",IF(AA769=0,"MANTIENE",IF(AA769&lt;0,"BAJA",IF(AA769&gt;0,"ALZA",""))))))</f>
        <v>MANTIENE</v>
      </c>
      <c r="Z769" s="54">
        <v>53000</v>
      </c>
      <c r="AA769" s="40">
        <f>IF(Z769=0,"INDICAR PRECIO VTA",Z769-MaestraLP3[[#This Row],[PRECIO OCT]])</f>
        <v>0</v>
      </c>
      <c r="AB769" s="56">
        <f t="shared" si="11"/>
        <v>0.55441509433962266</v>
      </c>
      <c r="AC769" s="58">
        <f>IFERROR(MaestraLP3[[#This Row],[PRECIO]]*MaestraLP3[[#This Row],[%MG UMV]],0)</f>
        <v>29384</v>
      </c>
      <c r="AD769" s="59">
        <v>18</v>
      </c>
      <c r="AE769" s="54">
        <f>IFERROR(MaestraLP3[[#This Row],[MARGEN UNITARIO]]/MaestraLP3[[#This Row],[Peso Neto UMV (KG)]],0)</f>
        <v>1632.4444444444443</v>
      </c>
      <c r="AF769" s="38" t="s">
        <v>50</v>
      </c>
      <c r="AG769" s="38">
        <v>1</v>
      </c>
      <c r="AH769" s="56">
        <v>0.06</v>
      </c>
      <c r="AI769" s="56">
        <v>0.1</v>
      </c>
      <c r="AJ769" s="38" t="s">
        <v>50</v>
      </c>
      <c r="AK769" s="38" t="s">
        <v>50</v>
      </c>
    </row>
    <row r="770" spans="1:37" x14ac:dyDescent="0.35">
      <c r="A770" s="38" t="s">
        <v>525</v>
      </c>
      <c r="B770" s="38">
        <v>104544590</v>
      </c>
      <c r="C770" s="38" t="str">
        <f>+MaestraLP3[[#This Row],[CÓDIGO]]&amp;MaestraLP3[[#Headers],[-]]&amp;MaestraLP3[[#This Row],[UMV]]</f>
        <v>104544590-C06</v>
      </c>
      <c r="D770" s="45" t="str">
        <f>+MaestraLP3[[#This Row],[CÓDIGO]]&amp;MaestraLP3[[#Headers],[FS00]]</f>
        <v>104544590FS00</v>
      </c>
      <c r="E770" s="38" t="s">
        <v>95</v>
      </c>
      <c r="F770" s="38" t="s">
        <v>96</v>
      </c>
      <c r="G770" s="38" t="s">
        <v>97</v>
      </c>
      <c r="H770" s="38" t="s">
        <v>285</v>
      </c>
      <c r="I770" s="38" t="s">
        <v>1017</v>
      </c>
      <c r="J770" s="44" t="s">
        <v>53</v>
      </c>
      <c r="K770" s="45" t="s">
        <v>44</v>
      </c>
      <c r="L770" s="38"/>
      <c r="M770" s="38" t="str">
        <f>VLOOKUP(MaestraLP3[[#This Row],[UMV]],VALIDACIONES!J:L,3,0)</f>
        <v>Caja 6 Unidades</v>
      </c>
      <c r="N770" s="38" t="s">
        <v>45</v>
      </c>
      <c r="O770" s="38" t="s">
        <v>72</v>
      </c>
      <c r="P770" s="54">
        <v>26742</v>
      </c>
      <c r="Q770" s="38" t="s">
        <v>47</v>
      </c>
      <c r="R770" s="54">
        <v>50530</v>
      </c>
      <c r="S770" s="56">
        <f>IFERROR((MaestraLP3[[#This Row],[COSTO ]]/MaestraLP3[[#This Row],[COSTO OCT]]-1),0)</f>
        <v>0</v>
      </c>
      <c r="T770" s="55" t="s">
        <v>48</v>
      </c>
      <c r="U770" s="55" t="s">
        <v>48</v>
      </c>
      <c r="V770" s="54">
        <f>+VLOOKUP(MaestraLP3[[#This Row],[-]],'[1]BD MES'!$A:$N,14,0)</f>
        <v>27486</v>
      </c>
      <c r="W770" s="54">
        <v>26742</v>
      </c>
      <c r="X770" s="56">
        <f>+(MaestraLP3[[#This Row],[COSTO ]]-MaestraLP3[[#This Row],[COSTO OCT AL 27-10]])/MaestraLP3[[#This Row],[COSTO OCT AL 27-10]]</f>
        <v>-2.7068325693080115E-2</v>
      </c>
      <c r="Y770" s="57" t="str">
        <f>++IF(Q770="HASTA AGOTAR STOCK","HASTA AGOTAR STOCK",IF(MaestraLP3[[#This Row],[PRECIO OCT]]=0,"NO PARA LP",IF(MaestraLP3[[#This Row],[PRECIO OCT]]=0,"INCORPORACIÓN",IF(AA770=0,"MANTIENE",IF(AA770&lt;0,"BAJA",IF(AA770&gt;0,"ALZA",""))))))</f>
        <v>MANTIENE</v>
      </c>
      <c r="Z770" s="54">
        <v>50530</v>
      </c>
      <c r="AA770" s="40">
        <f>IF(Z770=0,"INDICAR PRECIO VTA",Z770-MaestraLP3[[#This Row],[PRECIO OCT]])</f>
        <v>0</v>
      </c>
      <c r="AB770" s="56">
        <f t="shared" si="11"/>
        <v>0.47076983969918862</v>
      </c>
      <c r="AC770" s="58">
        <f>IFERROR(MaestraLP3[[#This Row],[PRECIO]]*MaestraLP3[[#This Row],[%MG UMV]],0)</f>
        <v>23788</v>
      </c>
      <c r="AD770" s="59">
        <v>18</v>
      </c>
      <c r="AE770" s="54">
        <f>IFERROR(MaestraLP3[[#This Row],[MARGEN UNITARIO]]/MaestraLP3[[#This Row],[Peso Neto UMV (KG)]],0)</f>
        <v>1321.5555555555557</v>
      </c>
      <c r="AF770" s="38" t="s">
        <v>50</v>
      </c>
      <c r="AG770" s="38">
        <v>1</v>
      </c>
      <c r="AH770" s="56">
        <v>0.06</v>
      </c>
      <c r="AI770" s="56">
        <v>0.1</v>
      </c>
      <c r="AJ770" s="38"/>
      <c r="AK770" s="38" t="s">
        <v>50</v>
      </c>
    </row>
    <row r="771" spans="1:37" x14ac:dyDescent="0.35">
      <c r="A771" s="38" t="s">
        <v>525</v>
      </c>
      <c r="B771" s="38">
        <v>101500001</v>
      </c>
      <c r="C771" s="38" t="str">
        <f>+MaestraLP3[[#This Row],[CÓDIGO]]&amp;MaestraLP3[[#Headers],[-]]&amp;MaestraLP3[[#This Row],[UMV]]</f>
        <v>101500001-C48</v>
      </c>
      <c r="D771" s="45" t="str">
        <f>+MaestraLP3[[#This Row],[CÓDIGO]]&amp;MaestraLP3[[#Headers],[FS00]]</f>
        <v>101500001FS00</v>
      </c>
      <c r="E771" s="38" t="s">
        <v>95</v>
      </c>
      <c r="F771" s="38" t="s">
        <v>96</v>
      </c>
      <c r="G771" s="38" t="s">
        <v>97</v>
      </c>
      <c r="H771" s="38" t="s">
        <v>291</v>
      </c>
      <c r="I771" s="38" t="s">
        <v>1018</v>
      </c>
      <c r="J771" s="44" t="s">
        <v>242</v>
      </c>
      <c r="K771" s="45" t="s">
        <v>44</v>
      </c>
      <c r="L771" s="45" t="s">
        <v>44</v>
      </c>
      <c r="M771" s="38" t="str">
        <f>VLOOKUP(MaestraLP3[[#This Row],[UMV]],VALIDACIONES!J:L,3,0)</f>
        <v>Caja 48 Unidades</v>
      </c>
      <c r="N771" s="38" t="s">
        <v>45</v>
      </c>
      <c r="O771" s="38" t="s">
        <v>46</v>
      </c>
      <c r="P771" s="54">
        <v>22305.167999999998</v>
      </c>
      <c r="Q771" s="38" t="s">
        <v>62</v>
      </c>
      <c r="R771" s="54">
        <v>27504</v>
      </c>
      <c r="S771" s="56">
        <f>IFERROR((MaestraLP3[[#This Row],[COSTO ]]/MaestraLP3[[#This Row],[COSTO OCT]]-1),0)</f>
        <v>0</v>
      </c>
      <c r="T771" s="55" t="s">
        <v>48</v>
      </c>
      <c r="U771" s="55" t="s">
        <v>48</v>
      </c>
      <c r="V771" s="54">
        <f>+VLOOKUP(MaestraLP3[[#This Row],[-]],'[1]BD MES'!$A:$N,14,0)</f>
        <v>22818.68</v>
      </c>
      <c r="W771" s="54">
        <v>22305.167999999998</v>
      </c>
      <c r="X771" s="56">
        <f>+(MaestraLP3[[#This Row],[COSTO ]]-MaestraLP3[[#This Row],[COSTO OCT AL 27-10]])/MaestraLP3[[#This Row],[COSTO OCT AL 27-10]]</f>
        <v>-2.2504018637362129E-2</v>
      </c>
      <c r="Y771" s="57" t="str">
        <f>++IF(Q771="HASTA AGOTAR STOCK","HASTA AGOTAR STOCK",IF(MaestraLP3[[#This Row],[PRECIO OCT]]=0,"NO PARA LP",IF(MaestraLP3[[#This Row],[PRECIO OCT]]=0,"INCORPORACIÓN",IF(AA771=0,"MANTIENE",IF(AA771&lt;0,"BAJA",IF(AA771&gt;0,"ALZA",""))))))</f>
        <v>MANTIENE</v>
      </c>
      <c r="Z771" s="54">
        <v>27504</v>
      </c>
      <c r="AA771" s="40">
        <f>IF(Z771=0,"INDICAR PRECIO VTA",Z771-MaestraLP3[[#This Row],[PRECIO OCT]])</f>
        <v>0</v>
      </c>
      <c r="AB771" s="56">
        <f t="shared" ref="AB771:AB834" si="12">+IFERROR((Z771-W771)/Z771,"-")</f>
        <v>0.18902094240837705</v>
      </c>
      <c r="AC771" s="58">
        <f>IFERROR(MaestraLP3[[#This Row],[PRECIO]]*MaestraLP3[[#This Row],[%MG UMV]],0)</f>
        <v>5198.8320000000022</v>
      </c>
      <c r="AD771" s="59">
        <v>7.68</v>
      </c>
      <c r="AE771" s="54">
        <f>IFERROR(MaestraLP3[[#This Row],[MARGEN UNITARIO]]/MaestraLP3[[#This Row],[Peso Neto UMV (KG)]],0)</f>
        <v>676.93125000000032</v>
      </c>
      <c r="AF771" s="38" t="s">
        <v>49</v>
      </c>
      <c r="AG771" s="38" t="s">
        <v>184</v>
      </c>
      <c r="AH771" s="56">
        <v>0</v>
      </c>
      <c r="AI771" s="56">
        <v>0.03</v>
      </c>
      <c r="AJ771" s="38"/>
      <c r="AK771" s="38" t="s">
        <v>50</v>
      </c>
    </row>
    <row r="772" spans="1:37" x14ac:dyDescent="0.35">
      <c r="A772" s="38" t="s">
        <v>525</v>
      </c>
      <c r="B772" s="38">
        <v>102100002</v>
      </c>
      <c r="C772" s="38" t="str">
        <f>+MaestraLP3[[#This Row],[CÓDIGO]]&amp;MaestraLP3[[#Headers],[-]]&amp;MaestraLP3[[#This Row],[UMV]]</f>
        <v>102100002-C24</v>
      </c>
      <c r="D772" s="45" t="str">
        <f>+MaestraLP3[[#This Row],[CÓDIGO]]&amp;MaestraLP3[[#Headers],[FS00]]</f>
        <v>102100002FS00</v>
      </c>
      <c r="E772" s="38" t="s">
        <v>95</v>
      </c>
      <c r="F772" s="38" t="s">
        <v>96</v>
      </c>
      <c r="G772" s="38" t="s">
        <v>97</v>
      </c>
      <c r="H772" s="38" t="s">
        <v>291</v>
      </c>
      <c r="I772" s="38" t="s">
        <v>1019</v>
      </c>
      <c r="J772" s="44" t="s">
        <v>288</v>
      </c>
      <c r="K772" s="45" t="s">
        <v>44</v>
      </c>
      <c r="L772" s="45" t="s">
        <v>44</v>
      </c>
      <c r="M772" s="38" t="str">
        <f>VLOOKUP(MaestraLP3[[#This Row],[UMV]],VALIDACIONES!J:L,3,0)</f>
        <v>Caja 24 Unidades</v>
      </c>
      <c r="N772" s="38" t="s">
        <v>45</v>
      </c>
      <c r="O772" s="38" t="s">
        <v>46</v>
      </c>
      <c r="P772" s="54">
        <v>41041.169750000001</v>
      </c>
      <c r="Q772" s="38" t="s">
        <v>58</v>
      </c>
      <c r="R772" s="54">
        <v>71760</v>
      </c>
      <c r="S772" s="56">
        <f>IFERROR((MaestraLP3[[#This Row],[COSTO ]]/MaestraLP3[[#This Row],[COSTO OCT]]-1),0)</f>
        <v>0</v>
      </c>
      <c r="T772" s="55" t="s">
        <v>48</v>
      </c>
      <c r="U772" s="55" t="s">
        <v>48</v>
      </c>
      <c r="V772" s="54">
        <f>+VLOOKUP(MaestraLP3[[#This Row],[-]],'[1]BD MES'!$A:$N,14,0)</f>
        <v>40200</v>
      </c>
      <c r="W772" s="54">
        <v>41041.169750000001</v>
      </c>
      <c r="X772" s="56">
        <f>+(MaestraLP3[[#This Row],[COSTO ]]-MaestraLP3[[#This Row],[COSTO OCT AL 27-10]])/MaestraLP3[[#This Row],[COSTO OCT AL 27-10]]</f>
        <v>2.0924620646766191E-2</v>
      </c>
      <c r="Y772" s="57" t="str">
        <f>++IF(Q772="HASTA AGOTAR STOCK","HASTA AGOTAR STOCK",IF(MaestraLP3[[#This Row],[PRECIO OCT]]=0,"NO PARA LP",IF(MaestraLP3[[#This Row],[PRECIO OCT]]=0,"INCORPORACIÓN",IF(AA772=0,"MANTIENE",IF(AA772&lt;0,"BAJA",IF(AA772&gt;0,"ALZA",""))))))</f>
        <v>MANTIENE</v>
      </c>
      <c r="Z772" s="54">
        <v>71760</v>
      </c>
      <c r="AA772" s="40">
        <f>IF(Z772=0,"INDICAR PRECIO VTA",Z772-MaestraLP3[[#This Row],[PRECIO OCT]])</f>
        <v>0</v>
      </c>
      <c r="AB772" s="56">
        <f t="shared" si="12"/>
        <v>0.42807734462095876</v>
      </c>
      <c r="AC772" s="58">
        <f>IFERROR(MaestraLP3[[#This Row],[PRECIO]]*MaestraLP3[[#This Row],[%MG UMV]],0)</f>
        <v>30718.830249999999</v>
      </c>
      <c r="AD772" s="59">
        <v>7.68</v>
      </c>
      <c r="AE772" s="54">
        <f>IFERROR(MaestraLP3[[#This Row],[MARGEN UNITARIO]]/MaestraLP3[[#This Row],[Peso Neto UMV (KG)]],0)</f>
        <v>3999.8476888020832</v>
      </c>
      <c r="AF772" s="38" t="s">
        <v>49</v>
      </c>
      <c r="AG772" s="38" t="s">
        <v>184</v>
      </c>
      <c r="AH772" s="56">
        <v>0.05</v>
      </c>
      <c r="AI772" s="56">
        <v>0.15</v>
      </c>
      <c r="AJ772" s="38"/>
      <c r="AK772" s="38" t="s">
        <v>50</v>
      </c>
    </row>
    <row r="773" spans="1:37" x14ac:dyDescent="0.35">
      <c r="A773" s="38" t="s">
        <v>525</v>
      </c>
      <c r="B773" s="38">
        <v>102140410</v>
      </c>
      <c r="C773" s="38" t="str">
        <f>+MaestraLP3[[#This Row],[CÓDIGO]]&amp;MaestraLP3[[#Headers],[-]]&amp;MaestraLP3[[#This Row],[UMV]]</f>
        <v>102140410-C48</v>
      </c>
      <c r="D773" s="45" t="str">
        <f>+MaestraLP3[[#This Row],[CÓDIGO]]&amp;MaestraLP3[[#Headers],[FS00]]</f>
        <v>102140410FS00</v>
      </c>
      <c r="E773" s="38" t="s">
        <v>95</v>
      </c>
      <c r="F773" s="38" t="s">
        <v>96</v>
      </c>
      <c r="G773" s="38" t="s">
        <v>97</v>
      </c>
      <c r="H773" s="38" t="s">
        <v>291</v>
      </c>
      <c r="I773" s="38" t="s">
        <v>1020</v>
      </c>
      <c r="J773" s="44" t="s">
        <v>242</v>
      </c>
      <c r="K773" s="45" t="s">
        <v>44</v>
      </c>
      <c r="L773" s="38"/>
      <c r="M773" s="38" t="str">
        <f>VLOOKUP(MaestraLP3[[#This Row],[UMV]],VALIDACIONES!J:L,3,0)</f>
        <v>Caja 48 Unidades</v>
      </c>
      <c r="N773" s="38" t="s">
        <v>45</v>
      </c>
      <c r="O773" s="38" t="s">
        <v>46</v>
      </c>
      <c r="P773" s="54">
        <v>40245.643199999991</v>
      </c>
      <c r="Q773" s="38" t="s">
        <v>62</v>
      </c>
      <c r="R773" s="54">
        <v>60988.23529411765</v>
      </c>
      <c r="S773" s="56">
        <f>IFERROR((MaestraLP3[[#This Row],[COSTO ]]/MaestraLP3[[#This Row],[COSTO OCT]]-1),0)</f>
        <v>0</v>
      </c>
      <c r="T773" s="55" t="s">
        <v>48</v>
      </c>
      <c r="U773" s="55" t="s">
        <v>48</v>
      </c>
      <c r="V773" s="54">
        <f>+VLOOKUP(MaestraLP3[[#This Row],[-]],'[1]BD MES'!$A:$N,14,0)</f>
        <v>40080.479999999996</v>
      </c>
      <c r="W773" s="54">
        <v>40245.643199999991</v>
      </c>
      <c r="X773" s="56">
        <f>+(MaestraLP3[[#This Row],[COSTO ]]-MaestraLP3[[#This Row],[COSTO OCT AL 27-10]])/MaestraLP3[[#This Row],[COSTO OCT AL 27-10]]</f>
        <v>4.1207889725870406E-3</v>
      </c>
      <c r="Y773" s="57" t="str">
        <f>++IF(Q773="HASTA AGOTAR STOCK","HASTA AGOTAR STOCK",IF(MaestraLP3[[#This Row],[PRECIO OCT]]=0,"NO PARA LP",IF(MaestraLP3[[#This Row],[PRECIO OCT]]=0,"INCORPORACIÓN",IF(AA773=0,"MANTIENE",IF(AA773&lt;0,"BAJA",IF(AA773&gt;0,"ALZA",""))))))</f>
        <v>BAJA</v>
      </c>
      <c r="Z773" s="54">
        <v>60988</v>
      </c>
      <c r="AA773" s="40">
        <f>IF(Z773=0,"INDICAR PRECIO VTA",Z773-MaestraLP3[[#This Row],[PRECIO OCT]])</f>
        <v>-0.2352941176504828</v>
      </c>
      <c r="AB773" s="56">
        <f t="shared" si="12"/>
        <v>0.34010554207385074</v>
      </c>
      <c r="AC773" s="58">
        <f>IFERROR(MaestraLP3[[#This Row],[PRECIO]]*MaestraLP3[[#This Row],[%MG UMV]],0)</f>
        <v>20742.356800000009</v>
      </c>
      <c r="AD773" s="59">
        <v>7.68</v>
      </c>
      <c r="AE773" s="54">
        <f>IFERROR(MaestraLP3[[#This Row],[MARGEN UNITARIO]]/MaestraLP3[[#This Row],[Peso Neto UMV (KG)]],0)</f>
        <v>2700.8277083333346</v>
      </c>
      <c r="AF773" s="38" t="s">
        <v>50</v>
      </c>
      <c r="AG773" s="38">
        <v>1</v>
      </c>
      <c r="AH773" s="56">
        <v>0.05</v>
      </c>
      <c r="AI773" s="56">
        <v>0.1</v>
      </c>
      <c r="AJ773" s="38"/>
      <c r="AK773" s="38" t="s">
        <v>50</v>
      </c>
    </row>
    <row r="774" spans="1:37" x14ac:dyDescent="0.35">
      <c r="A774" s="38" t="s">
        <v>525</v>
      </c>
      <c r="B774" s="38">
        <v>101500000</v>
      </c>
      <c r="C774" s="38" t="str">
        <f>+MaestraLP3[[#This Row],[CÓDIGO]]&amp;MaestraLP3[[#Headers],[-]]&amp;MaestraLP3[[#This Row],[UMV]]</f>
        <v>101500000-C48</v>
      </c>
      <c r="D774" s="45" t="str">
        <f>+MaestraLP3[[#This Row],[CÓDIGO]]&amp;MaestraLP3[[#Headers],[FS00]]</f>
        <v>101500000FS00</v>
      </c>
      <c r="E774" s="38" t="s">
        <v>95</v>
      </c>
      <c r="F774" s="38" t="s">
        <v>96</v>
      </c>
      <c r="G774" s="38" t="s">
        <v>97</v>
      </c>
      <c r="H774" s="38" t="s">
        <v>291</v>
      </c>
      <c r="I774" s="38" t="s">
        <v>1021</v>
      </c>
      <c r="J774" s="44" t="s">
        <v>242</v>
      </c>
      <c r="K774" s="45" t="s">
        <v>44</v>
      </c>
      <c r="L774" s="45" t="s">
        <v>44</v>
      </c>
      <c r="M774" s="38" t="str">
        <f>VLOOKUP(MaestraLP3[[#This Row],[UMV]],VALIDACIONES!J:L,3,0)</f>
        <v>Caja 48 Unidades</v>
      </c>
      <c r="N774" s="38" t="s">
        <v>45</v>
      </c>
      <c r="O774" s="38" t="s">
        <v>46</v>
      </c>
      <c r="P774" s="54">
        <v>20397.227999999999</v>
      </c>
      <c r="Q774" s="38" t="s">
        <v>62</v>
      </c>
      <c r="R774" s="54">
        <v>27504</v>
      </c>
      <c r="S774" s="56">
        <f>IFERROR((MaestraLP3[[#This Row],[COSTO ]]/MaestraLP3[[#This Row],[COSTO OCT]]-1),0)</f>
        <v>0</v>
      </c>
      <c r="T774" s="55" t="s">
        <v>48</v>
      </c>
      <c r="U774" s="55" t="s">
        <v>48</v>
      </c>
      <c r="V774" s="54">
        <f>+VLOOKUP(MaestraLP3[[#This Row],[-]],'[1]BD MES'!$A:$N,14,0)</f>
        <v>21538.3</v>
      </c>
      <c r="W774" s="54">
        <v>20397.227999999999</v>
      </c>
      <c r="X774" s="56">
        <f>+(MaestraLP3[[#This Row],[COSTO ]]-MaestraLP3[[#This Row],[COSTO OCT AL 27-10]])/MaestraLP3[[#This Row],[COSTO OCT AL 27-10]]</f>
        <v>-5.297874019769435E-2</v>
      </c>
      <c r="Y774" s="57" t="str">
        <f>++IF(Q774="HASTA AGOTAR STOCK","HASTA AGOTAR STOCK",IF(MaestraLP3[[#This Row],[PRECIO OCT]]=0,"NO PARA LP",IF(MaestraLP3[[#This Row],[PRECIO OCT]]=0,"INCORPORACIÓN",IF(AA774=0,"MANTIENE",IF(AA774&lt;0,"BAJA",IF(AA774&gt;0,"ALZA",""))))))</f>
        <v>MANTIENE</v>
      </c>
      <c r="Z774" s="54">
        <v>27504</v>
      </c>
      <c r="AA774" s="40">
        <f>IF(Z774=0,"INDICAR PRECIO VTA",Z774-MaestraLP3[[#This Row],[PRECIO OCT]])</f>
        <v>0</v>
      </c>
      <c r="AB774" s="56">
        <f t="shared" si="12"/>
        <v>0.25839048865619552</v>
      </c>
      <c r="AC774" s="58">
        <f>IFERROR(MaestraLP3[[#This Row],[PRECIO]]*MaestraLP3[[#This Row],[%MG UMV]],0)</f>
        <v>7106.7720000000018</v>
      </c>
      <c r="AD774" s="59">
        <v>7.68</v>
      </c>
      <c r="AE774" s="54">
        <f>IFERROR(MaestraLP3[[#This Row],[MARGEN UNITARIO]]/MaestraLP3[[#This Row],[Peso Neto UMV (KG)]],0)</f>
        <v>925.36093750000032</v>
      </c>
      <c r="AF774" s="38" t="s">
        <v>49</v>
      </c>
      <c r="AG774" s="38" t="s">
        <v>184</v>
      </c>
      <c r="AH774" s="56">
        <v>0.05</v>
      </c>
      <c r="AI774" s="56">
        <v>7.0000000000000007E-2</v>
      </c>
      <c r="AJ774" s="38"/>
      <c r="AK774" s="38" t="s">
        <v>50</v>
      </c>
    </row>
    <row r="775" spans="1:37" x14ac:dyDescent="0.35">
      <c r="A775" s="38" t="s">
        <v>525</v>
      </c>
      <c r="B775" s="38">
        <v>102100001</v>
      </c>
      <c r="C775" s="38" t="str">
        <f>+MaestraLP3[[#This Row],[CÓDIGO]]&amp;MaestraLP3[[#Headers],[-]]&amp;MaestraLP3[[#This Row],[UMV]]</f>
        <v>102100001-C24</v>
      </c>
      <c r="D775" s="45" t="str">
        <f>+MaestraLP3[[#This Row],[CÓDIGO]]&amp;MaestraLP3[[#Headers],[FS00]]</f>
        <v>102100001FS00</v>
      </c>
      <c r="E775" s="38" t="s">
        <v>95</v>
      </c>
      <c r="F775" s="38" t="s">
        <v>96</v>
      </c>
      <c r="G775" s="38" t="s">
        <v>97</v>
      </c>
      <c r="H775" s="38" t="s">
        <v>291</v>
      </c>
      <c r="I775" s="38" t="s">
        <v>1022</v>
      </c>
      <c r="J775" s="44" t="s">
        <v>288</v>
      </c>
      <c r="K775" s="45" t="s">
        <v>44</v>
      </c>
      <c r="L775" s="38"/>
      <c r="M775" s="38" t="str">
        <f>VLOOKUP(MaestraLP3[[#This Row],[UMV]],VALIDACIONES!J:L,3,0)</f>
        <v>Caja 24 Unidades</v>
      </c>
      <c r="N775" s="38" t="s">
        <v>45</v>
      </c>
      <c r="O775" s="38" t="s">
        <v>46</v>
      </c>
      <c r="P775" s="54">
        <v>37181.30745</v>
      </c>
      <c r="Q775" s="38" t="s">
        <v>58</v>
      </c>
      <c r="R775" s="54">
        <v>71760</v>
      </c>
      <c r="S775" s="56">
        <f>IFERROR((MaestraLP3[[#This Row],[COSTO ]]/MaestraLP3[[#This Row],[COSTO OCT]]-1),0)</f>
        <v>0</v>
      </c>
      <c r="T775" s="55" t="s">
        <v>48</v>
      </c>
      <c r="U775" s="55" t="s">
        <v>48</v>
      </c>
      <c r="V775" s="54">
        <f>+VLOOKUP(MaestraLP3[[#This Row],[-]],'[1]BD MES'!$A:$N,14,0)</f>
        <v>36496.130000000005</v>
      </c>
      <c r="W775" s="54">
        <v>37181.30745</v>
      </c>
      <c r="X775" s="56">
        <f>+(MaestraLP3[[#This Row],[COSTO ]]-MaestraLP3[[#This Row],[COSTO OCT AL 27-10]])/MaestraLP3[[#This Row],[COSTO OCT AL 27-10]]</f>
        <v>1.877397548726387E-2</v>
      </c>
      <c r="Y775" s="57" t="str">
        <f>++IF(Q775="HASTA AGOTAR STOCK","HASTA AGOTAR STOCK",IF(MaestraLP3[[#This Row],[PRECIO OCT]]=0,"NO PARA LP",IF(MaestraLP3[[#This Row],[PRECIO OCT]]=0,"INCORPORACIÓN",IF(AA775=0,"MANTIENE",IF(AA775&lt;0,"BAJA",IF(AA775&gt;0,"ALZA",""))))))</f>
        <v>MANTIENE</v>
      </c>
      <c r="Z775" s="54">
        <v>71760</v>
      </c>
      <c r="AA775" s="40">
        <f>IF(Z775=0,"INDICAR PRECIO VTA",Z775-MaestraLP3[[#This Row],[PRECIO OCT]])</f>
        <v>0</v>
      </c>
      <c r="AB775" s="56">
        <f t="shared" si="12"/>
        <v>0.48186583821070234</v>
      </c>
      <c r="AC775" s="58">
        <f>IFERROR(MaestraLP3[[#This Row],[PRECIO]]*MaestraLP3[[#This Row],[%MG UMV]],0)</f>
        <v>34578.69255</v>
      </c>
      <c r="AD775" s="59">
        <v>7.68</v>
      </c>
      <c r="AE775" s="54">
        <f>IFERROR(MaestraLP3[[#This Row],[MARGEN UNITARIO]]/MaestraLP3[[#This Row],[Peso Neto UMV (KG)]],0)</f>
        <v>4502.4339257812499</v>
      </c>
      <c r="AF775" s="38" t="s">
        <v>50</v>
      </c>
      <c r="AG775" s="38">
        <v>1</v>
      </c>
      <c r="AH775" s="56">
        <v>0.05</v>
      </c>
      <c r="AI775" s="56">
        <v>0.15</v>
      </c>
      <c r="AJ775" s="38"/>
      <c r="AK775" s="38" t="s">
        <v>50</v>
      </c>
    </row>
    <row r="776" spans="1:37" x14ac:dyDescent="0.35">
      <c r="A776" s="38" t="s">
        <v>525</v>
      </c>
      <c r="B776" s="38">
        <v>102140420</v>
      </c>
      <c r="C776" s="38" t="str">
        <f>+MaestraLP3[[#This Row],[CÓDIGO]]&amp;MaestraLP3[[#Headers],[-]]&amp;MaestraLP3[[#This Row],[UMV]]</f>
        <v>102140420-C48</v>
      </c>
      <c r="D776" s="45" t="str">
        <f>+MaestraLP3[[#This Row],[CÓDIGO]]&amp;MaestraLP3[[#Headers],[FS00]]</f>
        <v>102140420FS00</v>
      </c>
      <c r="E776" s="38" t="s">
        <v>95</v>
      </c>
      <c r="F776" s="38" t="s">
        <v>96</v>
      </c>
      <c r="G776" s="38" t="s">
        <v>97</v>
      </c>
      <c r="H776" s="38" t="s">
        <v>291</v>
      </c>
      <c r="I776" s="38" t="s">
        <v>1023</v>
      </c>
      <c r="J776" s="44" t="s">
        <v>242</v>
      </c>
      <c r="K776" s="45" t="s">
        <v>44</v>
      </c>
      <c r="L776" s="38"/>
      <c r="M776" s="38" t="str">
        <f>VLOOKUP(MaestraLP3[[#This Row],[UMV]],VALIDACIONES!J:L,3,0)</f>
        <v>Caja 48 Unidades</v>
      </c>
      <c r="N776" s="38" t="s">
        <v>45</v>
      </c>
      <c r="O776" s="38" t="s">
        <v>46</v>
      </c>
      <c r="P776" s="54">
        <v>36065.954399999995</v>
      </c>
      <c r="Q776" s="38" t="s">
        <v>62</v>
      </c>
      <c r="R776" s="54">
        <v>60988.23529411765</v>
      </c>
      <c r="S776" s="56">
        <f>IFERROR((MaestraLP3[[#This Row],[COSTO ]]/MaestraLP3[[#This Row],[COSTO OCT]]-1),0)</f>
        <v>0</v>
      </c>
      <c r="T776" s="55" t="s">
        <v>48</v>
      </c>
      <c r="U776" s="55" t="s">
        <v>48</v>
      </c>
      <c r="V776" s="54">
        <f>+VLOOKUP(MaestraLP3[[#This Row],[-]],'[1]BD MES'!$A:$N,14,0)</f>
        <v>35972.639999999999</v>
      </c>
      <c r="W776" s="54">
        <v>36065.954399999995</v>
      </c>
      <c r="X776" s="56">
        <f>+(MaestraLP3[[#This Row],[COSTO ]]-MaestraLP3[[#This Row],[COSTO OCT AL 27-10]])/MaestraLP3[[#This Row],[COSTO OCT AL 27-10]]</f>
        <v>2.5940381356496399E-3</v>
      </c>
      <c r="Y776" s="57" t="str">
        <f>++IF(Q776="HASTA AGOTAR STOCK","HASTA AGOTAR STOCK",IF(MaestraLP3[[#This Row],[PRECIO OCT]]=0,"NO PARA LP",IF(MaestraLP3[[#This Row],[PRECIO OCT]]=0,"INCORPORACIÓN",IF(AA776=0,"MANTIENE",IF(AA776&lt;0,"BAJA",IF(AA776&gt;0,"ALZA",""))))))</f>
        <v>BAJA</v>
      </c>
      <c r="Z776" s="54">
        <v>60988</v>
      </c>
      <c r="AA776" s="40">
        <f>IF(Z776=0,"INDICAR PRECIO VTA",Z776-MaestraLP3[[#This Row],[PRECIO OCT]])</f>
        <v>-0.2352941176504828</v>
      </c>
      <c r="AB776" s="56">
        <f t="shared" si="12"/>
        <v>0.40863851249426125</v>
      </c>
      <c r="AC776" s="58">
        <f>IFERROR(MaestraLP3[[#This Row],[PRECIO]]*MaestraLP3[[#This Row],[%MG UMV]],0)</f>
        <v>24922.045600000005</v>
      </c>
      <c r="AD776" s="59">
        <v>7.68</v>
      </c>
      <c r="AE776" s="54">
        <f>IFERROR(MaestraLP3[[#This Row],[MARGEN UNITARIO]]/MaestraLP3[[#This Row],[Peso Neto UMV (KG)]],0)</f>
        <v>3245.058020833334</v>
      </c>
      <c r="AF776" s="38" t="s">
        <v>50</v>
      </c>
      <c r="AG776" s="38">
        <v>1</v>
      </c>
      <c r="AH776" s="56">
        <v>0.05</v>
      </c>
      <c r="AI776" s="56">
        <v>0.1</v>
      </c>
      <c r="AJ776" s="38"/>
      <c r="AK776" s="38" t="s">
        <v>50</v>
      </c>
    </row>
    <row r="777" spans="1:37" x14ac:dyDescent="0.35">
      <c r="A777" s="38" t="s">
        <v>525</v>
      </c>
      <c r="B777" s="38">
        <v>104549040</v>
      </c>
      <c r="C777" s="38" t="str">
        <f>+MaestraLP3[[#This Row],[CÓDIGO]]&amp;MaestraLP3[[#Headers],[-]]&amp;MaestraLP3[[#This Row],[UMV]]</f>
        <v>104549040-C24</v>
      </c>
      <c r="D777" s="45" t="str">
        <f>+MaestraLP3[[#This Row],[CÓDIGO]]&amp;MaestraLP3[[#Headers],[FS00]]</f>
        <v>104549040FS00</v>
      </c>
      <c r="E777" s="38" t="s">
        <v>95</v>
      </c>
      <c r="F777" s="38" t="s">
        <v>96</v>
      </c>
      <c r="G777" s="38" t="s">
        <v>97</v>
      </c>
      <c r="H777" s="38" t="s">
        <v>291</v>
      </c>
      <c r="I777" s="38" t="s">
        <v>294</v>
      </c>
      <c r="J777" s="44" t="s">
        <v>288</v>
      </c>
      <c r="K777" s="45" t="s">
        <v>44</v>
      </c>
      <c r="L777" s="38"/>
      <c r="M777" s="38" t="str">
        <f>VLOOKUP(MaestraLP3[[#This Row],[UMV]],VALIDACIONES!J:L,3,0)</f>
        <v>Caja 24 Unidades</v>
      </c>
      <c r="N777" s="38" t="s">
        <v>45</v>
      </c>
      <c r="O777" s="38" t="s">
        <v>46</v>
      </c>
      <c r="P777" s="54">
        <v>24504</v>
      </c>
      <c r="Q777" s="38" t="s">
        <v>47</v>
      </c>
      <c r="R777" s="55">
        <v>37800</v>
      </c>
      <c r="S777" s="56">
        <f>IFERROR((MaestraLP3[[#This Row],[COSTO ]]/MaestraLP3[[#This Row],[COSTO OCT]]-1),0)</f>
        <v>0</v>
      </c>
      <c r="T777" s="55" t="s">
        <v>48</v>
      </c>
      <c r="U777" s="55" t="s">
        <v>48</v>
      </c>
      <c r="V777" s="54">
        <f>+VLOOKUP(MaestraLP3[[#This Row],[-]],'[1]BD MES'!$A:$N,14,0)</f>
        <v>24504</v>
      </c>
      <c r="W777" s="54">
        <v>24504</v>
      </c>
      <c r="X777" s="56">
        <f>+(MaestraLP3[[#This Row],[COSTO ]]-MaestraLP3[[#This Row],[COSTO OCT AL 27-10]])/MaestraLP3[[#This Row],[COSTO OCT AL 27-10]]</f>
        <v>0</v>
      </c>
      <c r="Y777" s="57" t="str">
        <f>++IF(Q777="HASTA AGOTAR STOCK","HASTA AGOTAR STOCK",IF(MaestraLP3[[#This Row],[PRECIO OCT]]=0,"NO PARA LP",IF(MaestraLP3[[#This Row],[PRECIO OCT]]=0,"INCORPORACIÓN",IF(AA777=0,"MANTIENE",IF(AA777&lt;0,"BAJA",IF(AA777&gt;0,"ALZA",""))))))</f>
        <v>MANTIENE</v>
      </c>
      <c r="Z777" s="54">
        <v>37800</v>
      </c>
      <c r="AA777" s="40">
        <f>IF(Z777=0,"INDICAR PRECIO VTA",Z777-MaestraLP3[[#This Row],[PRECIO OCT]])</f>
        <v>0</v>
      </c>
      <c r="AB777" s="56">
        <f t="shared" si="12"/>
        <v>0.35174603174603175</v>
      </c>
      <c r="AC777" s="58">
        <f>IFERROR(MaestraLP3[[#This Row],[PRECIO]]*MaestraLP3[[#This Row],[%MG UMV]],0)</f>
        <v>13296</v>
      </c>
      <c r="AD777" s="59">
        <v>10.32</v>
      </c>
      <c r="AE777" s="54">
        <f>IFERROR(MaestraLP3[[#This Row],[MARGEN UNITARIO]]/MaestraLP3[[#This Row],[Peso Neto UMV (KG)]],0)</f>
        <v>1288.3720930232557</v>
      </c>
      <c r="AF777" s="38" t="s">
        <v>50</v>
      </c>
      <c r="AG777" s="38">
        <v>1</v>
      </c>
      <c r="AH777" s="56">
        <v>0.05</v>
      </c>
      <c r="AI777" s="56">
        <v>7.0000000000000007E-2</v>
      </c>
      <c r="AJ777" s="38"/>
      <c r="AK777" s="38" t="s">
        <v>50</v>
      </c>
    </row>
    <row r="778" spans="1:37" x14ac:dyDescent="0.35">
      <c r="A778" s="38" t="s">
        <v>525</v>
      </c>
      <c r="B778" s="38">
        <v>104527830</v>
      </c>
      <c r="C778" s="38" t="str">
        <f>+MaestraLP3[[#This Row],[CÓDIGO]]&amp;MaestraLP3[[#Headers],[-]]&amp;MaestraLP3[[#This Row],[UMV]]</f>
        <v>104527830-C10</v>
      </c>
      <c r="D778" s="45" t="str">
        <f>+MaestraLP3[[#This Row],[CÓDIGO]]&amp;MaestraLP3[[#Headers],[FS00]]</f>
        <v>104527830FS00</v>
      </c>
      <c r="E778" s="38" t="s">
        <v>95</v>
      </c>
      <c r="F778" s="38" t="s">
        <v>96</v>
      </c>
      <c r="G778" s="38" t="s">
        <v>97</v>
      </c>
      <c r="H778" s="38" t="s">
        <v>291</v>
      </c>
      <c r="I778" s="38" t="s">
        <v>1024</v>
      </c>
      <c r="J778" s="44" t="s">
        <v>61</v>
      </c>
      <c r="K778" s="45" t="s">
        <v>44</v>
      </c>
      <c r="L778" s="38"/>
      <c r="M778" s="38" t="str">
        <f>VLOOKUP(MaestraLP3[[#This Row],[UMV]],VALIDACIONES!J:L,3,0)</f>
        <v>Caja 10 Unidades</v>
      </c>
      <c r="N778" s="38" t="s">
        <v>45</v>
      </c>
      <c r="O778" s="38" t="s">
        <v>72</v>
      </c>
      <c r="P778" s="54">
        <v>42520</v>
      </c>
      <c r="Q778" s="38" t="s">
        <v>47</v>
      </c>
      <c r="R778" s="54">
        <v>68000</v>
      </c>
      <c r="S778" s="56">
        <f>IFERROR((MaestraLP3[[#This Row],[COSTO ]]/MaestraLP3[[#This Row],[COSTO OCT]]-1),0)</f>
        <v>0</v>
      </c>
      <c r="T778" s="55" t="s">
        <v>48</v>
      </c>
      <c r="U778" s="55" t="s">
        <v>48</v>
      </c>
      <c r="V778" s="54">
        <f>+VLOOKUP(MaestraLP3[[#This Row],[-]],'[1]BD MES'!$A:$N,14,0)</f>
        <v>42370</v>
      </c>
      <c r="W778" s="54">
        <v>42520</v>
      </c>
      <c r="X778" s="56">
        <f>+(MaestraLP3[[#This Row],[COSTO ]]-MaestraLP3[[#This Row],[COSTO OCT AL 27-10]])/MaestraLP3[[#This Row],[COSTO OCT AL 27-10]]</f>
        <v>3.540240736370073E-3</v>
      </c>
      <c r="Y778" s="57" t="str">
        <f>++IF(Q778="HASTA AGOTAR STOCK","HASTA AGOTAR STOCK",IF(MaestraLP3[[#This Row],[PRECIO OCT]]=0,"NO PARA LP",IF(MaestraLP3[[#This Row],[PRECIO OCT]]=0,"INCORPORACIÓN",IF(AA778=0,"MANTIENE",IF(AA778&lt;0,"BAJA",IF(AA778&gt;0,"ALZA",""))))))</f>
        <v>MANTIENE</v>
      </c>
      <c r="Z778" s="54">
        <v>68000</v>
      </c>
      <c r="AA778" s="40">
        <f>IF(Z778=0,"INDICAR PRECIO VTA",Z778-MaestraLP3[[#This Row],[PRECIO OCT]])</f>
        <v>0</v>
      </c>
      <c r="AB778" s="56">
        <f t="shared" si="12"/>
        <v>0.37470588235294117</v>
      </c>
      <c r="AC778" s="58">
        <f>IFERROR(MaestraLP3[[#This Row],[PRECIO]]*MaestraLP3[[#This Row],[%MG UMV]],0)</f>
        <v>25480</v>
      </c>
      <c r="AD778" s="59">
        <v>10</v>
      </c>
      <c r="AE778" s="54">
        <f>IFERROR(MaestraLP3[[#This Row],[MARGEN UNITARIO]]/MaestraLP3[[#This Row],[Peso Neto UMV (KG)]],0)</f>
        <v>2548</v>
      </c>
      <c r="AF778" s="38" t="s">
        <v>50</v>
      </c>
      <c r="AG778" s="38">
        <v>1</v>
      </c>
      <c r="AH778" s="56">
        <v>0.03</v>
      </c>
      <c r="AI778" s="56">
        <v>4.9999999999999996E-2</v>
      </c>
      <c r="AJ778" s="38"/>
      <c r="AK778" s="38" t="s">
        <v>50</v>
      </c>
    </row>
    <row r="779" spans="1:37" x14ac:dyDescent="0.35">
      <c r="A779" s="38" t="s">
        <v>525</v>
      </c>
      <c r="B779" s="38">
        <v>104534690</v>
      </c>
      <c r="C779" s="38" t="str">
        <f>+MaestraLP3[[#This Row],[CÓDIGO]]&amp;MaestraLP3[[#Headers],[-]]&amp;MaestraLP3[[#This Row],[UMV]]</f>
        <v>104534690-C24</v>
      </c>
      <c r="D779" s="45" t="str">
        <f>+MaestraLP3[[#This Row],[CÓDIGO]]&amp;MaestraLP3[[#Headers],[FS00]]</f>
        <v>104534690FS00</v>
      </c>
      <c r="E779" s="38" t="s">
        <v>95</v>
      </c>
      <c r="F779" s="38" t="s">
        <v>96</v>
      </c>
      <c r="G779" s="38" t="s">
        <v>97</v>
      </c>
      <c r="H779" s="38" t="s">
        <v>98</v>
      </c>
      <c r="I779" s="38" t="s">
        <v>1025</v>
      </c>
      <c r="J779" s="44" t="s">
        <v>288</v>
      </c>
      <c r="K779" s="45" t="s">
        <v>44</v>
      </c>
      <c r="L779" s="38"/>
      <c r="M779" s="38" t="str">
        <f>VLOOKUP(MaestraLP3[[#This Row],[UMV]],VALIDACIONES!J:L,3,0)</f>
        <v>Caja 24 Unidades</v>
      </c>
      <c r="N779" s="38" t="s">
        <v>45</v>
      </c>
      <c r="O779" s="38" t="s">
        <v>72</v>
      </c>
      <c r="P779" s="54">
        <v>14376</v>
      </c>
      <c r="Q779" s="38" t="s">
        <v>47</v>
      </c>
      <c r="R779" s="54">
        <v>23100</v>
      </c>
      <c r="S779" s="56">
        <f>IFERROR((MaestraLP3[[#This Row],[COSTO ]]/MaestraLP3[[#This Row],[COSTO OCT]]-1),0)</f>
        <v>0</v>
      </c>
      <c r="T779" s="55" t="s">
        <v>48</v>
      </c>
      <c r="U779" s="55" t="s">
        <v>48</v>
      </c>
      <c r="V779" s="54">
        <f>+VLOOKUP(MaestraLP3[[#This Row],[-]],'[1]BD MES'!$A:$N,14,0)</f>
        <v>14472</v>
      </c>
      <c r="W779" s="54">
        <v>14376</v>
      </c>
      <c r="X779" s="56">
        <f>+(MaestraLP3[[#This Row],[COSTO ]]-MaestraLP3[[#This Row],[COSTO OCT AL 27-10]])/MaestraLP3[[#This Row],[COSTO OCT AL 27-10]]</f>
        <v>-6.6334991708126038E-3</v>
      </c>
      <c r="Y779" s="57" t="str">
        <f>++IF(Q779="HASTA AGOTAR STOCK","HASTA AGOTAR STOCK",IF(MaestraLP3[[#This Row],[PRECIO OCT]]=0,"NO PARA LP",IF(MaestraLP3[[#This Row],[PRECIO OCT]]=0,"INCORPORACIÓN",IF(AA779=0,"MANTIENE",IF(AA779&lt;0,"BAJA",IF(AA779&gt;0,"ALZA",""))))))</f>
        <v>MANTIENE</v>
      </c>
      <c r="Z779" s="54">
        <v>23100</v>
      </c>
      <c r="AA779" s="40">
        <f>IF(Z779=0,"INDICAR PRECIO VTA",Z779-MaestraLP3[[#This Row],[PRECIO OCT]])</f>
        <v>0</v>
      </c>
      <c r="AB779" s="56">
        <f t="shared" si="12"/>
        <v>0.37766233766233764</v>
      </c>
      <c r="AC779" s="58">
        <f>IFERROR(MaestraLP3[[#This Row],[PRECIO]]*MaestraLP3[[#This Row],[%MG UMV]],0)</f>
        <v>8724</v>
      </c>
      <c r="AD779" s="59">
        <v>9.6</v>
      </c>
      <c r="AE779" s="54">
        <f>IFERROR(MaestraLP3[[#This Row],[MARGEN UNITARIO]]/MaestraLP3[[#This Row],[Peso Neto UMV (KG)]],0)</f>
        <v>908.75</v>
      </c>
      <c r="AF779" s="38" t="s">
        <v>50</v>
      </c>
      <c r="AG779" s="38">
        <v>1</v>
      </c>
      <c r="AH779" s="56">
        <v>0.08</v>
      </c>
      <c r="AI779" s="56">
        <v>9.9999999999999992E-2</v>
      </c>
      <c r="AJ779" s="38"/>
      <c r="AK779" s="38" t="s">
        <v>50</v>
      </c>
    </row>
    <row r="780" spans="1:37" x14ac:dyDescent="0.35">
      <c r="A780" s="38" t="s">
        <v>525</v>
      </c>
      <c r="B780" s="38">
        <v>101500200</v>
      </c>
      <c r="C780" s="38" t="str">
        <f>+MaestraLP3[[#This Row],[CÓDIGO]]&amp;MaestraLP3[[#Headers],[-]]&amp;MaestraLP3[[#This Row],[UMV]]</f>
        <v>101500200-C24</v>
      </c>
      <c r="D780" s="45" t="str">
        <f>+MaestraLP3[[#This Row],[CÓDIGO]]&amp;MaestraLP3[[#Headers],[FS00]]</f>
        <v>101500200FS00</v>
      </c>
      <c r="E780" s="38" t="s">
        <v>95</v>
      </c>
      <c r="F780" s="38" t="s">
        <v>96</v>
      </c>
      <c r="G780" s="38" t="s">
        <v>97</v>
      </c>
      <c r="H780" s="38" t="s">
        <v>98</v>
      </c>
      <c r="I780" s="38" t="s">
        <v>1026</v>
      </c>
      <c r="J780" s="44" t="s">
        <v>288</v>
      </c>
      <c r="K780" s="45" t="s">
        <v>44</v>
      </c>
      <c r="L780" s="45" t="s">
        <v>44</v>
      </c>
      <c r="M780" s="38" t="str">
        <f>VLOOKUP(MaestraLP3[[#This Row],[UMV]],VALIDACIONES!J:L,3,0)</f>
        <v>Caja 24 Unidades</v>
      </c>
      <c r="N780" s="38" t="s">
        <v>45</v>
      </c>
      <c r="O780" s="38" t="s">
        <v>46</v>
      </c>
      <c r="P780" s="54">
        <v>10447.475999999999</v>
      </c>
      <c r="Q780" s="38" t="s">
        <v>62</v>
      </c>
      <c r="R780" s="54">
        <v>21329.525519999999</v>
      </c>
      <c r="S780" s="56">
        <f>IFERROR((MaestraLP3[[#This Row],[COSTO ]]/MaestraLP3[[#This Row],[COSTO OCT]]-1),0)</f>
        <v>0</v>
      </c>
      <c r="T780" s="55" t="s">
        <v>48</v>
      </c>
      <c r="U780" s="55" t="s">
        <v>48</v>
      </c>
      <c r="V780" s="54">
        <f>+VLOOKUP(MaestraLP3[[#This Row],[-]],'[1]BD MES'!$A:$N,14,0)</f>
        <v>10565.91</v>
      </c>
      <c r="W780" s="54">
        <v>10447.475999999999</v>
      </c>
      <c r="X780" s="56">
        <f>+(MaestraLP3[[#This Row],[COSTO ]]-MaestraLP3[[#This Row],[COSTO OCT AL 27-10]])/MaestraLP3[[#This Row],[COSTO OCT AL 27-10]]</f>
        <v>-1.1209067652478689E-2</v>
      </c>
      <c r="Y780" s="57" t="str">
        <f>++IF(Q780="HASTA AGOTAR STOCK","HASTA AGOTAR STOCK",IF(MaestraLP3[[#This Row],[PRECIO OCT]]=0,"NO PARA LP",IF(MaestraLP3[[#This Row],[PRECIO OCT]]=0,"INCORPORACIÓN",IF(AA780=0,"MANTIENE",IF(AA780&lt;0,"BAJA",IF(AA780&gt;0,"ALZA",""))))))</f>
        <v>ALZA</v>
      </c>
      <c r="Z780" s="54">
        <v>21330</v>
      </c>
      <c r="AA780" s="40">
        <f>IF(Z780=0,"INDICAR PRECIO VTA",Z780-MaestraLP3[[#This Row],[PRECIO OCT]])</f>
        <v>0.47448000000076718</v>
      </c>
      <c r="AB780" s="56">
        <f t="shared" si="12"/>
        <v>0.51019803094233485</v>
      </c>
      <c r="AC780" s="58">
        <f>IFERROR(MaestraLP3[[#This Row],[PRECIO]]*MaestraLP3[[#This Row],[%MG UMV]],0)</f>
        <v>10882.524000000003</v>
      </c>
      <c r="AD780" s="59">
        <v>4.4160000000000004</v>
      </c>
      <c r="AE780" s="54">
        <f>IFERROR(MaestraLP3[[#This Row],[MARGEN UNITARIO]]/MaestraLP3[[#This Row],[Peso Neto UMV (KG)]],0)</f>
        <v>2464.339673913044</v>
      </c>
      <c r="AF780" s="38" t="s">
        <v>49</v>
      </c>
      <c r="AG780" s="38" t="s">
        <v>184</v>
      </c>
      <c r="AH780" s="56">
        <v>7.0000000000000007E-2</v>
      </c>
      <c r="AI780" s="56">
        <v>0.1</v>
      </c>
      <c r="AJ780" s="38"/>
      <c r="AK780" s="38" t="s">
        <v>50</v>
      </c>
    </row>
    <row r="781" spans="1:37" x14ac:dyDescent="0.35">
      <c r="A781" s="38" t="s">
        <v>525</v>
      </c>
      <c r="B781" s="38">
        <v>104535200</v>
      </c>
      <c r="C781" s="38" t="str">
        <f>+MaestraLP3[[#This Row],[CÓDIGO]]&amp;MaestraLP3[[#Headers],[-]]&amp;MaestraLP3[[#This Row],[UMV]]</f>
        <v>104535200-C24</v>
      </c>
      <c r="D781" s="45" t="str">
        <f>+MaestraLP3[[#This Row],[CÓDIGO]]&amp;MaestraLP3[[#Headers],[FS00]]</f>
        <v>104535200FS00</v>
      </c>
      <c r="E781" s="38" t="s">
        <v>95</v>
      </c>
      <c r="F781" s="38" t="s">
        <v>96</v>
      </c>
      <c r="G781" s="38" t="s">
        <v>97</v>
      </c>
      <c r="H781" s="38" t="s">
        <v>98</v>
      </c>
      <c r="I781" s="38" t="s">
        <v>1027</v>
      </c>
      <c r="J781" s="44" t="s">
        <v>288</v>
      </c>
      <c r="K781" s="45" t="s">
        <v>44</v>
      </c>
      <c r="L781" s="38"/>
      <c r="M781" s="38" t="str">
        <f>VLOOKUP(MaestraLP3[[#This Row],[UMV]],VALIDACIONES!J:L,3,0)</f>
        <v>Caja 24 Unidades</v>
      </c>
      <c r="N781" s="38" t="s">
        <v>45</v>
      </c>
      <c r="O781" s="38" t="s">
        <v>72</v>
      </c>
      <c r="P781" s="54">
        <v>19752</v>
      </c>
      <c r="Q781" s="38" t="s">
        <v>47</v>
      </c>
      <c r="R781" s="54">
        <v>29579</v>
      </c>
      <c r="S781" s="56">
        <f>IFERROR((MaestraLP3[[#This Row],[COSTO ]]/MaestraLP3[[#This Row],[COSTO OCT]]-1),0)</f>
        <v>0</v>
      </c>
      <c r="T781" s="55" t="s">
        <v>48</v>
      </c>
      <c r="U781" s="55" t="s">
        <v>48</v>
      </c>
      <c r="V781" s="54">
        <f>+VLOOKUP(MaestraLP3[[#This Row],[-]],'[1]BD MES'!$A:$N,14,0)</f>
        <v>19752</v>
      </c>
      <c r="W781" s="54">
        <v>19752</v>
      </c>
      <c r="X781" s="56">
        <f>+(MaestraLP3[[#This Row],[COSTO ]]-MaestraLP3[[#This Row],[COSTO OCT AL 27-10]])/MaestraLP3[[#This Row],[COSTO OCT AL 27-10]]</f>
        <v>0</v>
      </c>
      <c r="Y781" s="57" t="str">
        <f>++IF(Q781="HASTA AGOTAR STOCK","HASTA AGOTAR STOCK",IF(MaestraLP3[[#This Row],[PRECIO OCT]]=0,"NO PARA LP",IF(MaestraLP3[[#This Row],[PRECIO OCT]]=0,"INCORPORACIÓN",IF(AA781=0,"MANTIENE",IF(AA781&lt;0,"BAJA",IF(AA781&gt;0,"ALZA",""))))))</f>
        <v>MANTIENE</v>
      </c>
      <c r="Z781" s="54">
        <v>29579</v>
      </c>
      <c r="AA781" s="40">
        <f>IF(Z781=0,"INDICAR PRECIO VTA",Z781-MaestraLP3[[#This Row],[PRECIO OCT]])</f>
        <v>0</v>
      </c>
      <c r="AB781" s="56">
        <f t="shared" si="12"/>
        <v>0.33222894621183946</v>
      </c>
      <c r="AC781" s="58">
        <f>IFERROR(MaestraLP3[[#This Row],[PRECIO]]*MaestraLP3[[#This Row],[%MG UMV]],0)</f>
        <v>9827</v>
      </c>
      <c r="AD781" s="59">
        <v>10.32</v>
      </c>
      <c r="AE781" s="54">
        <f>IFERROR(MaestraLP3[[#This Row],[MARGEN UNITARIO]]/MaestraLP3[[#This Row],[Peso Neto UMV (KG)]],0)</f>
        <v>952.22868217054258</v>
      </c>
      <c r="AF781" s="38" t="s">
        <v>50</v>
      </c>
      <c r="AG781" s="38">
        <v>1</v>
      </c>
      <c r="AH781" s="56">
        <v>0.08</v>
      </c>
      <c r="AI781" s="56">
        <v>9.9999999999999992E-2</v>
      </c>
      <c r="AJ781" s="38"/>
      <c r="AK781" s="38" t="s">
        <v>50</v>
      </c>
    </row>
    <row r="782" spans="1:37" x14ac:dyDescent="0.35">
      <c r="A782" s="38" t="s">
        <v>525</v>
      </c>
      <c r="B782" s="38">
        <v>104542770</v>
      </c>
      <c r="C782" s="38" t="str">
        <f>+MaestraLP3[[#This Row],[CÓDIGO]]&amp;MaestraLP3[[#Headers],[-]]&amp;MaestraLP3[[#This Row],[UMV]]</f>
        <v>104542770-C24</v>
      </c>
      <c r="D782" s="45" t="str">
        <f>+MaestraLP3[[#This Row],[CÓDIGO]]&amp;MaestraLP3[[#Headers],[FS00]]</f>
        <v>104542770FS00</v>
      </c>
      <c r="E782" s="38" t="s">
        <v>95</v>
      </c>
      <c r="F782" s="38" t="s">
        <v>96</v>
      </c>
      <c r="G782" s="38" t="s">
        <v>97</v>
      </c>
      <c r="H782" s="38" t="s">
        <v>98</v>
      </c>
      <c r="I782" s="38" t="s">
        <v>1028</v>
      </c>
      <c r="J782" s="44" t="s">
        <v>288</v>
      </c>
      <c r="K782" s="45" t="s">
        <v>44</v>
      </c>
      <c r="L782" s="38"/>
      <c r="M782" s="38" t="str">
        <f>VLOOKUP(MaestraLP3[[#This Row],[UMV]],VALIDACIONES!J:L,3,0)</f>
        <v>Caja 24 Unidades</v>
      </c>
      <c r="N782" s="38" t="s">
        <v>45</v>
      </c>
      <c r="O782" s="38" t="s">
        <v>46</v>
      </c>
      <c r="P782" s="54">
        <v>36480</v>
      </c>
      <c r="Q782" s="38" t="s">
        <v>62</v>
      </c>
      <c r="R782" s="54">
        <v>50000</v>
      </c>
      <c r="S782" s="56">
        <f>IFERROR((MaestraLP3[[#This Row],[COSTO ]]/MaestraLP3[[#This Row],[COSTO OCT]]-1),0)</f>
        <v>0</v>
      </c>
      <c r="T782" s="55" t="s">
        <v>48</v>
      </c>
      <c r="U782" s="55" t="s">
        <v>48</v>
      </c>
      <c r="V782" s="54">
        <f>+VLOOKUP(MaestraLP3[[#This Row],[-]],'[1]BD MES'!$A:$N,14,0)</f>
        <v>36480</v>
      </c>
      <c r="W782" s="54">
        <v>36480</v>
      </c>
      <c r="X782" s="56">
        <f>+(MaestraLP3[[#This Row],[COSTO ]]-MaestraLP3[[#This Row],[COSTO OCT AL 27-10]])/MaestraLP3[[#This Row],[COSTO OCT AL 27-10]]</f>
        <v>0</v>
      </c>
      <c r="Y782" s="57" t="str">
        <f>++IF(Q782="HASTA AGOTAR STOCK","HASTA AGOTAR STOCK",IF(MaestraLP3[[#This Row],[PRECIO OCT]]=0,"NO PARA LP",IF(MaestraLP3[[#This Row],[PRECIO OCT]]=0,"INCORPORACIÓN",IF(AA782=0,"MANTIENE",IF(AA782&lt;0,"BAJA",IF(AA782&gt;0,"ALZA",""))))))</f>
        <v>MANTIENE</v>
      </c>
      <c r="Z782" s="54">
        <v>50000</v>
      </c>
      <c r="AA782" s="40">
        <f>IF(Z782=0,"INDICAR PRECIO VTA",Z782-MaestraLP3[[#This Row],[PRECIO OCT]])</f>
        <v>0</v>
      </c>
      <c r="AB782" s="56">
        <f t="shared" si="12"/>
        <v>0.27039999999999997</v>
      </c>
      <c r="AC782" s="58">
        <f>IFERROR(MaestraLP3[[#This Row],[PRECIO]]*MaestraLP3[[#This Row],[%MG UMV]],0)</f>
        <v>13519.999999999998</v>
      </c>
      <c r="AD782" s="59">
        <v>9.6</v>
      </c>
      <c r="AE782" s="54">
        <f>IFERROR(MaestraLP3[[#This Row],[MARGEN UNITARIO]]/MaestraLP3[[#This Row],[Peso Neto UMV (KG)]],0)</f>
        <v>1408.3333333333333</v>
      </c>
      <c r="AF782" s="38" t="s">
        <v>50</v>
      </c>
      <c r="AG782" s="38">
        <v>1</v>
      </c>
      <c r="AH782" s="56">
        <v>4.9999999999999996E-2</v>
      </c>
      <c r="AI782" s="56">
        <v>4.9999999999999996E-2</v>
      </c>
      <c r="AJ782" s="38"/>
      <c r="AK782" s="38" t="s">
        <v>50</v>
      </c>
    </row>
    <row r="783" spans="1:37" x14ac:dyDescent="0.35">
      <c r="A783" s="38" t="s">
        <v>525</v>
      </c>
      <c r="B783" s="38">
        <v>104547100</v>
      </c>
      <c r="C783" s="38" t="str">
        <f>+MaestraLP3[[#This Row],[CÓDIGO]]&amp;MaestraLP3[[#Headers],[-]]&amp;MaestraLP3[[#This Row],[UMV]]</f>
        <v>104547100-C06</v>
      </c>
      <c r="D783" s="45" t="str">
        <f>+MaestraLP3[[#This Row],[CÓDIGO]]&amp;MaestraLP3[[#Headers],[FS00]]</f>
        <v>104547100FS00</v>
      </c>
      <c r="E783" s="38" t="s">
        <v>95</v>
      </c>
      <c r="F783" s="38" t="s">
        <v>96</v>
      </c>
      <c r="G783" s="38" t="s">
        <v>97</v>
      </c>
      <c r="H783" s="38" t="s">
        <v>98</v>
      </c>
      <c r="I783" s="38" t="s">
        <v>1029</v>
      </c>
      <c r="J783" s="44" t="s">
        <v>53</v>
      </c>
      <c r="K783" s="45" t="s">
        <v>44</v>
      </c>
      <c r="L783" s="38"/>
      <c r="M783" s="38" t="str">
        <f>VLOOKUP(MaestraLP3[[#This Row],[UMV]],VALIDACIONES!J:L,3,0)</f>
        <v>Caja 6 Unidades</v>
      </c>
      <c r="N783" s="38" t="s">
        <v>45</v>
      </c>
      <c r="O783" s="38" t="s">
        <v>72</v>
      </c>
      <c r="P783" s="54">
        <v>38970</v>
      </c>
      <c r="Q783" s="38" t="s">
        <v>62</v>
      </c>
      <c r="R783" s="55">
        <v>48000</v>
      </c>
      <c r="S783" s="56">
        <f>IFERROR((MaestraLP3[[#This Row],[COSTO ]]/MaestraLP3[[#This Row],[COSTO OCT]]-1),0)</f>
        <v>0</v>
      </c>
      <c r="T783" s="55" t="s">
        <v>48</v>
      </c>
      <c r="U783" s="55" t="s">
        <v>48</v>
      </c>
      <c r="V783" s="54">
        <f>+VLOOKUP(MaestraLP3[[#This Row],[-]],'[1]BD MES'!$A:$N,14,0)</f>
        <v>38970</v>
      </c>
      <c r="W783" s="54">
        <v>38970</v>
      </c>
      <c r="X783" s="56">
        <f>+(MaestraLP3[[#This Row],[COSTO ]]-MaestraLP3[[#This Row],[COSTO OCT AL 27-10]])/MaestraLP3[[#This Row],[COSTO OCT AL 27-10]]</f>
        <v>0</v>
      </c>
      <c r="Y783" s="57" t="str">
        <f>++IF(Q783="HASTA AGOTAR STOCK","HASTA AGOTAR STOCK",IF(MaestraLP3[[#This Row],[PRECIO OCT]]=0,"NO PARA LP",IF(MaestraLP3[[#This Row],[PRECIO OCT]]=0,"INCORPORACIÓN",IF(AA783=0,"MANTIENE",IF(AA783&lt;0,"BAJA",IF(AA783&gt;0,"ALZA",""))))))</f>
        <v>MANTIENE</v>
      </c>
      <c r="Z783" s="54">
        <v>48000</v>
      </c>
      <c r="AA783" s="40">
        <f>IF(Z783=0,"INDICAR PRECIO VTA",Z783-MaestraLP3[[#This Row],[PRECIO OCT]])</f>
        <v>0</v>
      </c>
      <c r="AB783" s="56">
        <f t="shared" si="12"/>
        <v>0.18812499999999999</v>
      </c>
      <c r="AC783" s="58">
        <f>IFERROR(MaestraLP3[[#This Row],[PRECIO]]*MaestraLP3[[#This Row],[%MG UMV]],0)</f>
        <v>9030</v>
      </c>
      <c r="AD783" s="59">
        <v>15</v>
      </c>
      <c r="AE783" s="54">
        <f>IFERROR(MaestraLP3[[#This Row],[MARGEN UNITARIO]]/MaestraLP3[[#This Row],[Peso Neto UMV (KG)]],0)</f>
        <v>602</v>
      </c>
      <c r="AF783" s="38" t="s">
        <v>50</v>
      </c>
      <c r="AG783" s="38">
        <v>1</v>
      </c>
      <c r="AH783" s="56">
        <v>0.05</v>
      </c>
      <c r="AI783" s="56">
        <v>7.0000000000000007E-2</v>
      </c>
      <c r="AJ783" s="38" t="s">
        <v>50</v>
      </c>
      <c r="AK783" s="38" t="s">
        <v>50</v>
      </c>
    </row>
    <row r="784" spans="1:37" x14ac:dyDescent="0.35">
      <c r="A784" s="38" t="s">
        <v>525</v>
      </c>
      <c r="B784" s="38">
        <v>104547480</v>
      </c>
      <c r="C784" s="38" t="str">
        <f>+MaestraLP3[[#This Row],[CÓDIGO]]&amp;MaestraLP3[[#Headers],[-]]&amp;MaestraLP3[[#This Row],[UMV]]</f>
        <v>104547480-C24</v>
      </c>
      <c r="D784" s="45" t="str">
        <f>+MaestraLP3[[#This Row],[CÓDIGO]]&amp;MaestraLP3[[#Headers],[FS00]]</f>
        <v>104547480FS00</v>
      </c>
      <c r="E784" s="38" t="s">
        <v>95</v>
      </c>
      <c r="F784" s="38" t="s">
        <v>96</v>
      </c>
      <c r="G784" s="38" t="s">
        <v>97</v>
      </c>
      <c r="H784" s="38" t="s">
        <v>98</v>
      </c>
      <c r="I784" s="38" t="s">
        <v>1030</v>
      </c>
      <c r="J784" s="44" t="s">
        <v>288</v>
      </c>
      <c r="K784" s="45" t="s">
        <v>44</v>
      </c>
      <c r="L784" s="38"/>
      <c r="M784" s="38" t="str">
        <f>VLOOKUP(MaestraLP3[[#This Row],[UMV]],VALIDACIONES!J:L,3,0)</f>
        <v>Caja 24 Unidades</v>
      </c>
      <c r="N784" s="38" t="s">
        <v>45</v>
      </c>
      <c r="O784" s="38" t="s">
        <v>46</v>
      </c>
      <c r="P784" s="54">
        <v>24456</v>
      </c>
      <c r="Q784" s="38" t="s">
        <v>62</v>
      </c>
      <c r="R784" s="55">
        <v>44000</v>
      </c>
      <c r="S784" s="56">
        <f>IFERROR((MaestraLP3[[#This Row],[COSTO ]]/MaestraLP3[[#This Row],[COSTO OCT]]-1),0)</f>
        <v>0</v>
      </c>
      <c r="T784" s="55" t="s">
        <v>48</v>
      </c>
      <c r="U784" s="55" t="s">
        <v>48</v>
      </c>
      <c r="V784" s="54">
        <f>+VLOOKUP(MaestraLP3[[#This Row],[-]],'[1]BD MES'!$A:$N,14,0)</f>
        <v>24480</v>
      </c>
      <c r="W784" s="54">
        <v>24456</v>
      </c>
      <c r="X784" s="56">
        <f>+(MaestraLP3[[#This Row],[COSTO ]]-MaestraLP3[[#This Row],[COSTO OCT AL 27-10]])/MaestraLP3[[#This Row],[COSTO OCT AL 27-10]]</f>
        <v>-9.8039215686274508E-4</v>
      </c>
      <c r="Y784" s="57" t="str">
        <f>++IF(Q784="HASTA AGOTAR STOCK","HASTA AGOTAR STOCK",IF(MaestraLP3[[#This Row],[PRECIO OCT]]=0,"NO PARA LP",IF(MaestraLP3[[#This Row],[PRECIO OCT]]=0,"INCORPORACIÓN",IF(AA784=0,"MANTIENE",IF(AA784&lt;0,"BAJA",IF(AA784&gt;0,"ALZA",""))))))</f>
        <v>MANTIENE</v>
      </c>
      <c r="Z784" s="54">
        <v>44000</v>
      </c>
      <c r="AA784" s="40">
        <f>IF(Z784=0,"INDICAR PRECIO VTA",Z784-MaestraLP3[[#This Row],[PRECIO OCT]])</f>
        <v>0</v>
      </c>
      <c r="AB784" s="56">
        <f t="shared" si="12"/>
        <v>0.44418181818181818</v>
      </c>
      <c r="AC784" s="58">
        <f>IFERROR(MaestraLP3[[#This Row],[PRECIO]]*MaestraLP3[[#This Row],[%MG UMV]],0)</f>
        <v>19544</v>
      </c>
      <c r="AD784" s="59">
        <v>10.32</v>
      </c>
      <c r="AE784" s="54">
        <f>IFERROR(MaestraLP3[[#This Row],[MARGEN UNITARIO]]/MaestraLP3[[#This Row],[Peso Neto UMV (KG)]],0)</f>
        <v>1893.7984496124031</v>
      </c>
      <c r="AF784" s="38" t="s">
        <v>50</v>
      </c>
      <c r="AG784" s="38">
        <v>1</v>
      </c>
      <c r="AH784" s="56">
        <v>0.05</v>
      </c>
      <c r="AI784" s="56">
        <v>7.0000000000000007E-2</v>
      </c>
      <c r="AJ784" s="38" t="s">
        <v>50</v>
      </c>
      <c r="AK784" s="38" t="s">
        <v>50</v>
      </c>
    </row>
    <row r="785" spans="1:37" x14ac:dyDescent="0.35">
      <c r="A785" s="38" t="s">
        <v>525</v>
      </c>
      <c r="B785" s="38">
        <v>104533700</v>
      </c>
      <c r="C785" s="38" t="str">
        <f>+MaestraLP3[[#This Row],[CÓDIGO]]&amp;MaestraLP3[[#Headers],[-]]&amp;MaestraLP3[[#This Row],[UMV]]</f>
        <v>104533700-C06</v>
      </c>
      <c r="D785" s="45" t="str">
        <f>+MaestraLP3[[#This Row],[CÓDIGO]]&amp;MaestraLP3[[#Headers],[FS00]]</f>
        <v>104533700FS00</v>
      </c>
      <c r="E785" s="38" t="s">
        <v>95</v>
      </c>
      <c r="F785" s="38" t="s">
        <v>96</v>
      </c>
      <c r="G785" s="38" t="s">
        <v>97</v>
      </c>
      <c r="H785" s="38" t="s">
        <v>98</v>
      </c>
      <c r="I785" s="38" t="s">
        <v>1031</v>
      </c>
      <c r="J785" s="44" t="s">
        <v>53</v>
      </c>
      <c r="K785" s="45" t="s">
        <v>44</v>
      </c>
      <c r="L785" s="38"/>
      <c r="M785" s="38" t="str">
        <f>VLOOKUP(MaestraLP3[[#This Row],[UMV]],VALIDACIONES!J:L,3,0)</f>
        <v>Caja 6 Unidades</v>
      </c>
      <c r="N785" s="38" t="s">
        <v>45</v>
      </c>
      <c r="O785" s="38" t="s">
        <v>46</v>
      </c>
      <c r="P785" s="54">
        <v>21858</v>
      </c>
      <c r="Q785" s="38" t="s">
        <v>47</v>
      </c>
      <c r="R785" s="54">
        <v>31800</v>
      </c>
      <c r="S785" s="56">
        <f>IFERROR((MaestraLP3[[#This Row],[COSTO ]]/MaestraLP3[[#This Row],[COSTO OCT]]-1),0)</f>
        <v>0</v>
      </c>
      <c r="T785" s="55" t="s">
        <v>48</v>
      </c>
      <c r="U785" s="55" t="s">
        <v>48</v>
      </c>
      <c r="V785" s="54">
        <f>+VLOOKUP(MaestraLP3[[#This Row],[-]],'[1]BD MES'!$A:$N,14,0)</f>
        <v>22074</v>
      </c>
      <c r="W785" s="54">
        <v>21858</v>
      </c>
      <c r="X785" s="56">
        <f>+(MaestraLP3[[#This Row],[COSTO ]]-MaestraLP3[[#This Row],[COSTO OCT AL 27-10]])/MaestraLP3[[#This Row],[COSTO OCT AL 27-10]]</f>
        <v>-9.7852677357977719E-3</v>
      </c>
      <c r="Y785" s="57" t="str">
        <f>++IF(Q785="HASTA AGOTAR STOCK","HASTA AGOTAR STOCK",IF(MaestraLP3[[#This Row],[PRECIO OCT]]=0,"NO PARA LP",IF(MaestraLP3[[#This Row],[PRECIO OCT]]=0,"INCORPORACIÓN",IF(AA785=0,"MANTIENE",IF(AA785&lt;0,"BAJA",IF(AA785&gt;0,"ALZA",""))))))</f>
        <v>MANTIENE</v>
      </c>
      <c r="Z785" s="54">
        <v>31800</v>
      </c>
      <c r="AA785" s="40">
        <f>IF(Z785=0,"INDICAR PRECIO VTA",Z785-MaestraLP3[[#This Row],[PRECIO OCT]])</f>
        <v>0</v>
      </c>
      <c r="AB785" s="56">
        <f t="shared" si="12"/>
        <v>0.31264150943396224</v>
      </c>
      <c r="AC785" s="58">
        <f>IFERROR(MaestraLP3[[#This Row],[PRECIO]]*MaestraLP3[[#This Row],[%MG UMV]],0)</f>
        <v>9942</v>
      </c>
      <c r="AD785" s="59">
        <v>5.46</v>
      </c>
      <c r="AE785" s="54">
        <f>IFERROR(MaestraLP3[[#This Row],[MARGEN UNITARIO]]/MaestraLP3[[#This Row],[Peso Neto UMV (KG)]],0)</f>
        <v>1820.8791208791208</v>
      </c>
      <c r="AF785" s="38" t="s">
        <v>50</v>
      </c>
      <c r="AG785" s="38">
        <v>1</v>
      </c>
      <c r="AH785" s="56">
        <v>6.9999999999999993E-2</v>
      </c>
      <c r="AI785" s="56">
        <v>0.12</v>
      </c>
      <c r="AJ785" s="38"/>
      <c r="AK785" s="38" t="s">
        <v>50</v>
      </c>
    </row>
    <row r="786" spans="1:37" x14ac:dyDescent="0.35">
      <c r="A786" s="38" t="s">
        <v>525</v>
      </c>
      <c r="B786" s="38">
        <v>101520120</v>
      </c>
      <c r="C786" s="38" t="str">
        <f>+MaestraLP3[[#This Row],[CÓDIGO]]&amp;MaestraLP3[[#Headers],[-]]&amp;MaestraLP3[[#This Row],[UMV]]</f>
        <v>101520120-C24</v>
      </c>
      <c r="D786" s="45" t="str">
        <f>+MaestraLP3[[#This Row],[CÓDIGO]]&amp;MaestraLP3[[#Headers],[FS00]]</f>
        <v>101520120FS00</v>
      </c>
      <c r="E786" s="38" t="s">
        <v>95</v>
      </c>
      <c r="F786" s="38" t="s">
        <v>96</v>
      </c>
      <c r="G786" s="38" t="s">
        <v>97</v>
      </c>
      <c r="H786" s="38" t="s">
        <v>98</v>
      </c>
      <c r="I786" s="38" t="s">
        <v>1032</v>
      </c>
      <c r="J786" s="44" t="s">
        <v>288</v>
      </c>
      <c r="K786" s="45" t="s">
        <v>44</v>
      </c>
      <c r="L786" s="38"/>
      <c r="M786" s="38" t="str">
        <f>VLOOKUP(MaestraLP3[[#This Row],[UMV]],VALIDACIONES!J:L,3,0)</f>
        <v>Caja 24 Unidades</v>
      </c>
      <c r="N786" s="38" t="s">
        <v>45</v>
      </c>
      <c r="O786" s="38" t="s">
        <v>72</v>
      </c>
      <c r="P786" s="54">
        <v>33836.04</v>
      </c>
      <c r="Q786" s="38" t="s">
        <v>58</v>
      </c>
      <c r="R786" s="54">
        <v>47760</v>
      </c>
      <c r="S786" s="56">
        <f>IFERROR((MaestraLP3[[#This Row],[COSTO ]]/MaestraLP3[[#This Row],[COSTO OCT]]-1),0)</f>
        <v>0</v>
      </c>
      <c r="T786" s="55" t="s">
        <v>48</v>
      </c>
      <c r="U786" s="55" t="s">
        <v>48</v>
      </c>
      <c r="V786" s="54">
        <f>+VLOOKUP(MaestraLP3[[#This Row],[-]],'[1]BD MES'!$A:$N,14,0)</f>
        <v>30645.75</v>
      </c>
      <c r="W786" s="54">
        <v>33836.04</v>
      </c>
      <c r="X786" s="56">
        <f>+(MaestraLP3[[#This Row],[COSTO ]]-MaestraLP3[[#This Row],[COSTO OCT AL 27-10]])/MaestraLP3[[#This Row],[COSTO OCT AL 27-10]]</f>
        <v>0.10410220014194467</v>
      </c>
      <c r="Y786" s="57" t="str">
        <f>++IF(Q786="HASTA AGOTAR STOCK","HASTA AGOTAR STOCK",IF(MaestraLP3[[#This Row],[PRECIO OCT]]=0,"NO PARA LP",IF(MaestraLP3[[#This Row],[PRECIO OCT]]=0,"INCORPORACIÓN",IF(AA786=0,"MANTIENE",IF(AA786&lt;0,"BAJA",IF(AA786&gt;0,"ALZA",""))))))</f>
        <v>MANTIENE</v>
      </c>
      <c r="Z786" s="54">
        <v>47760</v>
      </c>
      <c r="AA786" s="40">
        <f>IF(Z786=0,"INDICAR PRECIO VTA",Z786-MaestraLP3[[#This Row],[PRECIO OCT]])</f>
        <v>0</v>
      </c>
      <c r="AB786" s="56">
        <f t="shared" si="12"/>
        <v>0.29154020100502509</v>
      </c>
      <c r="AC786" s="58">
        <f>IFERROR(MaestraLP3[[#This Row],[PRECIO]]*MaestraLP3[[#This Row],[%MG UMV]],0)</f>
        <v>13923.96</v>
      </c>
      <c r="AD786" s="59">
        <v>9.6</v>
      </c>
      <c r="AE786" s="54">
        <f>IFERROR(MaestraLP3[[#This Row],[MARGEN UNITARIO]]/MaestraLP3[[#This Row],[Peso Neto UMV (KG)]],0)</f>
        <v>1450.4124999999999</v>
      </c>
      <c r="AF786" s="38" t="s">
        <v>50</v>
      </c>
      <c r="AG786" s="38">
        <v>1</v>
      </c>
      <c r="AH786" s="56">
        <v>0.05</v>
      </c>
      <c r="AI786" s="56">
        <v>0.1</v>
      </c>
      <c r="AJ786" s="38"/>
      <c r="AK786" s="38" t="s">
        <v>50</v>
      </c>
    </row>
    <row r="787" spans="1:37" x14ac:dyDescent="0.35">
      <c r="A787" s="38" t="s">
        <v>525</v>
      </c>
      <c r="B787" s="38">
        <v>101520140</v>
      </c>
      <c r="C787" s="38" t="str">
        <f>+MaestraLP3[[#This Row],[CÓDIGO]]&amp;MaestraLP3[[#Headers],[-]]&amp;MaestraLP3[[#This Row],[UMV]]</f>
        <v>101520140-C12</v>
      </c>
      <c r="D787" s="45" t="str">
        <f>+MaestraLP3[[#This Row],[CÓDIGO]]&amp;MaestraLP3[[#Headers],[FS00]]</f>
        <v>101520140FS00</v>
      </c>
      <c r="E787" s="38" t="s">
        <v>95</v>
      </c>
      <c r="F787" s="38" t="s">
        <v>96</v>
      </c>
      <c r="G787" s="38" t="s">
        <v>97</v>
      </c>
      <c r="H787" s="38" t="s">
        <v>98</v>
      </c>
      <c r="I787" s="38" t="s">
        <v>1033</v>
      </c>
      <c r="J787" s="44" t="s">
        <v>43</v>
      </c>
      <c r="K787" s="45" t="s">
        <v>44</v>
      </c>
      <c r="L787" s="38"/>
      <c r="M787" s="38" t="str">
        <f>VLOOKUP(MaestraLP3[[#This Row],[UMV]],VALIDACIONES!J:L,3,0)</f>
        <v>Caja 12 Unidades</v>
      </c>
      <c r="N787" s="38" t="s">
        <v>45</v>
      </c>
      <c r="O787" s="38" t="s">
        <v>72</v>
      </c>
      <c r="P787" s="54">
        <v>33596.495999999999</v>
      </c>
      <c r="Q787" s="38" t="s">
        <v>58</v>
      </c>
      <c r="R787" s="54">
        <v>43200</v>
      </c>
      <c r="S787" s="56">
        <f>IFERROR((MaestraLP3[[#This Row],[COSTO ]]/MaestraLP3[[#This Row],[COSTO OCT]]-1),0)</f>
        <v>0</v>
      </c>
      <c r="T787" s="55" t="s">
        <v>48</v>
      </c>
      <c r="U787" s="55" t="s">
        <v>48</v>
      </c>
      <c r="V787" s="54">
        <f>+VLOOKUP(MaestraLP3[[#This Row],[-]],'[1]BD MES'!$A:$N,14,0)</f>
        <v>29525.33</v>
      </c>
      <c r="W787" s="54">
        <v>33596.495999999999</v>
      </c>
      <c r="X787" s="56">
        <f>+(MaestraLP3[[#This Row],[COSTO ]]-MaestraLP3[[#This Row],[COSTO OCT AL 27-10]])/MaestraLP3[[#This Row],[COSTO OCT AL 27-10]]</f>
        <v>0.13788723106566453</v>
      </c>
      <c r="Y787" s="57" t="str">
        <f>++IF(Q787="HASTA AGOTAR STOCK","HASTA AGOTAR STOCK",IF(MaestraLP3[[#This Row],[PRECIO OCT]]=0,"NO PARA LP",IF(MaestraLP3[[#This Row],[PRECIO OCT]]=0,"INCORPORACIÓN",IF(AA787=0,"MANTIENE",IF(AA787&lt;0,"BAJA",IF(AA787&gt;0,"ALZA",""))))))</f>
        <v>MANTIENE</v>
      </c>
      <c r="Z787" s="54">
        <v>43200</v>
      </c>
      <c r="AA787" s="40">
        <f>IF(Z787=0,"INDICAR PRECIO VTA",Z787-MaestraLP3[[#This Row],[PRECIO OCT]])</f>
        <v>0</v>
      </c>
      <c r="AB787" s="56">
        <f t="shared" si="12"/>
        <v>0.22230333333333335</v>
      </c>
      <c r="AC787" s="58">
        <f>IFERROR(MaestraLP3[[#This Row],[PRECIO]]*MaestraLP3[[#This Row],[%MG UMV]],0)</f>
        <v>9603.5040000000008</v>
      </c>
      <c r="AD787" s="59">
        <v>9.7200000000000006</v>
      </c>
      <c r="AE787" s="54">
        <f>IFERROR(MaestraLP3[[#This Row],[MARGEN UNITARIO]]/MaestraLP3[[#This Row],[Peso Neto UMV (KG)]],0)</f>
        <v>988.01481481481483</v>
      </c>
      <c r="AF787" s="38" t="s">
        <v>50</v>
      </c>
      <c r="AG787" s="38">
        <v>1</v>
      </c>
      <c r="AH787" s="56">
        <v>0.05</v>
      </c>
      <c r="AI787" s="56">
        <v>7.0000000000000007E-2</v>
      </c>
      <c r="AJ787" s="38"/>
      <c r="AK787" s="38" t="s">
        <v>50</v>
      </c>
    </row>
    <row r="788" spans="1:37" x14ac:dyDescent="0.35">
      <c r="A788" s="38" t="s">
        <v>525</v>
      </c>
      <c r="B788" s="38">
        <v>101520200</v>
      </c>
      <c r="C788" s="38" t="str">
        <f>+MaestraLP3[[#This Row],[CÓDIGO]]&amp;MaestraLP3[[#Headers],[-]]&amp;MaestraLP3[[#This Row],[UMV]]</f>
        <v>101520200-C24</v>
      </c>
      <c r="D788" s="45" t="str">
        <f>+MaestraLP3[[#This Row],[CÓDIGO]]&amp;MaestraLP3[[#Headers],[FS00]]</f>
        <v>101520200FS00</v>
      </c>
      <c r="E788" s="38" t="s">
        <v>95</v>
      </c>
      <c r="F788" s="38" t="s">
        <v>96</v>
      </c>
      <c r="G788" s="38" t="s">
        <v>97</v>
      </c>
      <c r="H788" s="38" t="s">
        <v>98</v>
      </c>
      <c r="I788" s="38" t="s">
        <v>1034</v>
      </c>
      <c r="J788" s="44" t="s">
        <v>288</v>
      </c>
      <c r="K788" s="45" t="s">
        <v>44</v>
      </c>
      <c r="L788" s="38"/>
      <c r="M788" s="38" t="str">
        <f>VLOOKUP(MaestraLP3[[#This Row],[UMV]],VALIDACIONES!J:L,3,0)</f>
        <v>Caja 24 Unidades</v>
      </c>
      <c r="N788" s="38" t="s">
        <v>45</v>
      </c>
      <c r="O788" s="38" t="s">
        <v>72</v>
      </c>
      <c r="P788" s="54">
        <v>15313.955999999998</v>
      </c>
      <c r="Q788" s="38" t="s">
        <v>58</v>
      </c>
      <c r="R788" s="54">
        <v>37008</v>
      </c>
      <c r="S788" s="56">
        <f>IFERROR((MaestraLP3[[#This Row],[COSTO ]]/MaestraLP3[[#This Row],[COSTO OCT]]-1),0)</f>
        <v>0</v>
      </c>
      <c r="T788" s="55" t="s">
        <v>48</v>
      </c>
      <c r="U788" s="55" t="s">
        <v>48</v>
      </c>
      <c r="V788" s="54">
        <f>+VLOOKUP(MaestraLP3[[#This Row],[-]],'[1]BD MES'!$A:$N,14,0)</f>
        <v>16167.140000000001</v>
      </c>
      <c r="W788" s="54">
        <v>15313.955999999998</v>
      </c>
      <c r="X788" s="56">
        <f>+(MaestraLP3[[#This Row],[COSTO ]]-MaestraLP3[[#This Row],[COSTO OCT AL 27-10]])/MaestraLP3[[#This Row],[COSTO OCT AL 27-10]]</f>
        <v>-5.2772722942957311E-2</v>
      </c>
      <c r="Y788" s="57" t="str">
        <f>++IF(Q788="HASTA AGOTAR STOCK","HASTA AGOTAR STOCK",IF(MaestraLP3[[#This Row],[PRECIO OCT]]=0,"NO PARA LP",IF(MaestraLP3[[#This Row],[PRECIO OCT]]=0,"INCORPORACIÓN",IF(AA788=0,"MANTIENE",IF(AA788&lt;0,"BAJA",IF(AA788&gt;0,"ALZA",""))))))</f>
        <v>MANTIENE</v>
      </c>
      <c r="Z788" s="54">
        <v>37008</v>
      </c>
      <c r="AA788" s="40">
        <f>IF(Z788=0,"INDICAR PRECIO VTA",Z788-MaestraLP3[[#This Row],[PRECIO OCT]])</f>
        <v>0</v>
      </c>
      <c r="AB788" s="56">
        <f t="shared" si="12"/>
        <v>0.58619876783398184</v>
      </c>
      <c r="AC788" s="58">
        <f>IFERROR(MaestraLP3[[#This Row],[PRECIO]]*MaestraLP3[[#This Row],[%MG UMV]],0)</f>
        <v>21694.043999999998</v>
      </c>
      <c r="AD788" s="59">
        <v>9.6</v>
      </c>
      <c r="AE788" s="54">
        <f>IFERROR(MaestraLP3[[#This Row],[MARGEN UNITARIO]]/MaestraLP3[[#This Row],[Peso Neto UMV (KG)]],0)</f>
        <v>2259.7962499999999</v>
      </c>
      <c r="AF788" s="38" t="s">
        <v>50</v>
      </c>
      <c r="AG788" s="38">
        <v>1</v>
      </c>
      <c r="AH788" s="56">
        <v>7.0000000000000007E-2</v>
      </c>
      <c r="AI788" s="56">
        <v>0.1</v>
      </c>
      <c r="AJ788" s="38"/>
      <c r="AK788" s="38" t="s">
        <v>50</v>
      </c>
    </row>
    <row r="789" spans="1:37" x14ac:dyDescent="0.35">
      <c r="A789" s="38" t="s">
        <v>525</v>
      </c>
      <c r="B789" s="38">
        <v>101520250</v>
      </c>
      <c r="C789" s="38" t="str">
        <f>+MaestraLP3[[#This Row],[CÓDIGO]]&amp;MaestraLP3[[#Headers],[-]]&amp;MaestraLP3[[#This Row],[UMV]]</f>
        <v>101520250-C12</v>
      </c>
      <c r="D789" s="45" t="str">
        <f>+MaestraLP3[[#This Row],[CÓDIGO]]&amp;MaestraLP3[[#Headers],[FS00]]</f>
        <v>101520250FS00</v>
      </c>
      <c r="E789" s="38" t="s">
        <v>95</v>
      </c>
      <c r="F789" s="38" t="s">
        <v>96</v>
      </c>
      <c r="G789" s="38" t="s">
        <v>97</v>
      </c>
      <c r="H789" s="38" t="s">
        <v>98</v>
      </c>
      <c r="I789" s="38" t="s">
        <v>1035</v>
      </c>
      <c r="J789" s="44" t="s">
        <v>43</v>
      </c>
      <c r="K789" s="45" t="s">
        <v>44</v>
      </c>
      <c r="L789" s="38"/>
      <c r="M789" s="38" t="str">
        <f>VLOOKUP(MaestraLP3[[#This Row],[UMV]],VALIDACIONES!J:L,3,0)</f>
        <v>Caja 12 Unidades</v>
      </c>
      <c r="N789" s="38" t="s">
        <v>45</v>
      </c>
      <c r="O789" s="38" t="s">
        <v>72</v>
      </c>
      <c r="P789" s="54">
        <v>15043.704</v>
      </c>
      <c r="Q789" s="38" t="s">
        <v>47</v>
      </c>
      <c r="R789" s="54">
        <v>31200</v>
      </c>
      <c r="S789" s="56">
        <f>IFERROR((MaestraLP3[[#This Row],[COSTO ]]/MaestraLP3[[#This Row],[COSTO OCT]]-1),0)</f>
        <v>0</v>
      </c>
      <c r="T789" s="55" t="s">
        <v>48</v>
      </c>
      <c r="U789" s="55" t="s">
        <v>48</v>
      </c>
      <c r="V789" s="54">
        <f>+VLOOKUP(MaestraLP3[[#This Row],[-]],'[1]BD MES'!$A:$N,14,0)</f>
        <v>14388.91</v>
      </c>
      <c r="W789" s="54">
        <v>15043.704</v>
      </c>
      <c r="X789" s="56">
        <f>+(MaestraLP3[[#This Row],[COSTO ]]-MaestraLP3[[#This Row],[COSTO OCT AL 27-10]])/MaestraLP3[[#This Row],[COSTO OCT AL 27-10]]</f>
        <v>4.5506852152108805E-2</v>
      </c>
      <c r="Y789" s="57" t="str">
        <f>++IF(Q789="HASTA AGOTAR STOCK","HASTA AGOTAR STOCK",IF(MaestraLP3[[#This Row],[PRECIO OCT]]=0,"NO PARA LP",IF(MaestraLP3[[#This Row],[PRECIO OCT]]=0,"INCORPORACIÓN",IF(AA789=0,"MANTIENE",IF(AA789&lt;0,"BAJA",IF(AA789&gt;0,"ALZA",""))))))</f>
        <v>MANTIENE</v>
      </c>
      <c r="Z789" s="54">
        <v>31200</v>
      </c>
      <c r="AA789" s="40">
        <f>IF(Z789=0,"INDICAR PRECIO VTA",Z789-MaestraLP3[[#This Row],[PRECIO OCT]])</f>
        <v>0</v>
      </c>
      <c r="AB789" s="56">
        <f t="shared" si="12"/>
        <v>0.51783000000000001</v>
      </c>
      <c r="AC789" s="58">
        <f>IFERROR(MaestraLP3[[#This Row],[PRECIO]]*MaestraLP3[[#This Row],[%MG UMV]],0)</f>
        <v>16156.296</v>
      </c>
      <c r="AD789" s="59">
        <v>9.7200000000000006</v>
      </c>
      <c r="AE789" s="54">
        <f>IFERROR(MaestraLP3[[#This Row],[MARGEN UNITARIO]]/MaestraLP3[[#This Row],[Peso Neto UMV (KG)]],0)</f>
        <v>1662.1703703703704</v>
      </c>
      <c r="AF789" s="38" t="s">
        <v>50</v>
      </c>
      <c r="AG789" s="38">
        <v>1</v>
      </c>
      <c r="AH789" s="56">
        <v>0.03</v>
      </c>
      <c r="AI789" s="56">
        <v>0.05</v>
      </c>
      <c r="AJ789" s="38"/>
      <c r="AK789" s="38" t="s">
        <v>50</v>
      </c>
    </row>
    <row r="790" spans="1:37" x14ac:dyDescent="0.35">
      <c r="A790" s="38" t="s">
        <v>525</v>
      </c>
      <c r="B790" s="38">
        <v>104547110</v>
      </c>
      <c r="C790" s="38" t="str">
        <f>+MaestraLP3[[#This Row],[CÓDIGO]]&amp;MaestraLP3[[#Headers],[-]]&amp;MaestraLP3[[#This Row],[UMV]]</f>
        <v>104547110-C06</v>
      </c>
      <c r="D790" s="45" t="str">
        <f>+MaestraLP3[[#This Row],[CÓDIGO]]&amp;MaestraLP3[[#Headers],[FS00]]</f>
        <v>104547110FS00</v>
      </c>
      <c r="E790" s="38" t="s">
        <v>95</v>
      </c>
      <c r="F790" s="38" t="s">
        <v>96</v>
      </c>
      <c r="G790" s="38" t="s">
        <v>97</v>
      </c>
      <c r="H790" s="38" t="s">
        <v>98</v>
      </c>
      <c r="I790" s="38" t="s">
        <v>1036</v>
      </c>
      <c r="J790" s="44" t="s">
        <v>53</v>
      </c>
      <c r="K790" s="45" t="s">
        <v>44</v>
      </c>
      <c r="L790" s="38"/>
      <c r="M790" s="38" t="str">
        <f>VLOOKUP(MaestraLP3[[#This Row],[UMV]],VALIDACIONES!J:L,3,0)</f>
        <v>Caja 6 Unidades</v>
      </c>
      <c r="N790" s="38" t="s">
        <v>45</v>
      </c>
      <c r="O790" s="38" t="s">
        <v>72</v>
      </c>
      <c r="P790" s="54">
        <v>40356</v>
      </c>
      <c r="Q790" s="38" t="s">
        <v>47</v>
      </c>
      <c r="R790" s="55">
        <v>49980</v>
      </c>
      <c r="S790" s="56">
        <f>IFERROR((MaestraLP3[[#This Row],[COSTO ]]/MaestraLP3[[#This Row],[COSTO OCT]]-1),0)</f>
        <v>0</v>
      </c>
      <c r="T790" s="55" t="s">
        <v>48</v>
      </c>
      <c r="U790" s="55" t="s">
        <v>48</v>
      </c>
      <c r="V790" s="54">
        <f>+VLOOKUP(MaestraLP3[[#This Row],[-]],'[1]BD MES'!$A:$N,14,0)</f>
        <v>40356</v>
      </c>
      <c r="W790" s="54">
        <v>40356</v>
      </c>
      <c r="X790" s="56">
        <f>+(MaestraLP3[[#This Row],[COSTO ]]-MaestraLP3[[#This Row],[COSTO OCT AL 27-10]])/MaestraLP3[[#This Row],[COSTO OCT AL 27-10]]</f>
        <v>0</v>
      </c>
      <c r="Y790" s="57" t="str">
        <f>++IF(Q790="HASTA AGOTAR STOCK","HASTA AGOTAR STOCK",IF(MaestraLP3[[#This Row],[PRECIO OCT]]=0,"NO PARA LP",IF(MaestraLP3[[#This Row],[PRECIO OCT]]=0,"INCORPORACIÓN",IF(AA790=0,"MANTIENE",IF(AA790&lt;0,"BAJA",IF(AA790&gt;0,"ALZA",""))))))</f>
        <v>MANTIENE</v>
      </c>
      <c r="Z790" s="54">
        <v>49980</v>
      </c>
      <c r="AA790" s="40">
        <f>IF(Z790=0,"INDICAR PRECIO VTA",Z790-MaestraLP3[[#This Row],[PRECIO OCT]])</f>
        <v>0</v>
      </c>
      <c r="AB790" s="56">
        <f t="shared" si="12"/>
        <v>0.19255702280912365</v>
      </c>
      <c r="AC790" s="58">
        <f>IFERROR(MaestraLP3[[#This Row],[PRECIO]]*MaestraLP3[[#This Row],[%MG UMV]],0)</f>
        <v>9624</v>
      </c>
      <c r="AD790" s="59">
        <v>15</v>
      </c>
      <c r="AE790" s="54">
        <f>IFERROR(MaestraLP3[[#This Row],[MARGEN UNITARIO]]/MaestraLP3[[#This Row],[Peso Neto UMV (KG)]],0)</f>
        <v>641.6</v>
      </c>
      <c r="AF790" s="38" t="s">
        <v>50</v>
      </c>
      <c r="AG790" s="38">
        <v>1</v>
      </c>
      <c r="AH790" s="56">
        <v>6.9999999999999993E-2</v>
      </c>
      <c r="AI790" s="56">
        <v>9.9999999999999992E-2</v>
      </c>
      <c r="AJ790" s="38" t="s">
        <v>50</v>
      </c>
      <c r="AK790" s="38" t="s">
        <v>50</v>
      </c>
    </row>
    <row r="791" spans="1:37" x14ac:dyDescent="0.35">
      <c r="A791" s="38" t="s">
        <v>525</v>
      </c>
      <c r="B791" s="38">
        <v>104544560</v>
      </c>
      <c r="C791" s="38" t="str">
        <f>+MaestraLP3[[#This Row],[CÓDIGO]]&amp;MaestraLP3[[#Headers],[-]]&amp;MaestraLP3[[#This Row],[UMV]]</f>
        <v>104544560-C06</v>
      </c>
      <c r="D791" s="45" t="str">
        <f>+MaestraLP3[[#This Row],[CÓDIGO]]&amp;MaestraLP3[[#Headers],[FS00]]</f>
        <v>104544560FS00</v>
      </c>
      <c r="E791" s="38" t="s">
        <v>95</v>
      </c>
      <c r="F791" s="38" t="s">
        <v>96</v>
      </c>
      <c r="G791" s="38" t="s">
        <v>97</v>
      </c>
      <c r="H791" s="38" t="s">
        <v>98</v>
      </c>
      <c r="I791" s="38" t="s">
        <v>1037</v>
      </c>
      <c r="J791" s="44" t="s">
        <v>53</v>
      </c>
      <c r="K791" s="45" t="s">
        <v>44</v>
      </c>
      <c r="L791" s="38"/>
      <c r="M791" s="38" t="str">
        <f>VLOOKUP(MaestraLP3[[#This Row],[UMV]],VALIDACIONES!J:L,3,0)</f>
        <v>Caja 6 Unidades</v>
      </c>
      <c r="N791" s="38" t="s">
        <v>45</v>
      </c>
      <c r="O791" s="38" t="s">
        <v>72</v>
      </c>
      <c r="P791" s="54">
        <v>30984</v>
      </c>
      <c r="Q791" s="38" t="s">
        <v>62</v>
      </c>
      <c r="R791" s="55">
        <v>53700</v>
      </c>
      <c r="S791" s="56">
        <f>IFERROR((MaestraLP3[[#This Row],[COSTO ]]/MaestraLP3[[#This Row],[COSTO OCT]]-1),0)</f>
        <v>0</v>
      </c>
      <c r="T791" s="55" t="s">
        <v>48</v>
      </c>
      <c r="U791" s="55" t="s">
        <v>48</v>
      </c>
      <c r="V791" s="54">
        <f>+VLOOKUP(MaestraLP3[[#This Row],[-]],'[1]BD MES'!$A:$N,14,0)</f>
        <v>30984</v>
      </c>
      <c r="W791" s="54">
        <v>30984</v>
      </c>
      <c r="X791" s="56">
        <f>+(MaestraLP3[[#This Row],[COSTO ]]-MaestraLP3[[#This Row],[COSTO OCT AL 27-10]])/MaestraLP3[[#This Row],[COSTO OCT AL 27-10]]</f>
        <v>0</v>
      </c>
      <c r="Y791" s="57" t="str">
        <f>++IF(Q791="HASTA AGOTAR STOCK","HASTA AGOTAR STOCK",IF(MaestraLP3[[#This Row],[PRECIO OCT]]=0,"NO PARA LP",IF(MaestraLP3[[#This Row],[PRECIO OCT]]=0,"INCORPORACIÓN",IF(AA791=0,"MANTIENE",IF(AA791&lt;0,"BAJA",IF(AA791&gt;0,"ALZA",""))))))</f>
        <v>MANTIENE</v>
      </c>
      <c r="Z791" s="54">
        <v>53700</v>
      </c>
      <c r="AA791" s="40">
        <f>IF(Z791=0,"INDICAR PRECIO VTA",Z791-MaestraLP3[[#This Row],[PRECIO OCT]])</f>
        <v>0</v>
      </c>
      <c r="AB791" s="56">
        <f t="shared" si="12"/>
        <v>0.4230167597765363</v>
      </c>
      <c r="AC791" s="58">
        <f>IFERROR(MaestraLP3[[#This Row],[PRECIO]]*MaestraLP3[[#This Row],[%MG UMV]],0)</f>
        <v>22716</v>
      </c>
      <c r="AD791" s="59">
        <v>17.399999999999999</v>
      </c>
      <c r="AE791" s="54">
        <f>IFERROR(MaestraLP3[[#This Row],[MARGEN UNITARIO]]/MaestraLP3[[#This Row],[Peso Neto UMV (KG)]],0)</f>
        <v>1305.5172413793105</v>
      </c>
      <c r="AF791" s="38" t="s">
        <v>50</v>
      </c>
      <c r="AG791" s="38">
        <v>1</v>
      </c>
      <c r="AH791" s="56">
        <v>4.9999999999999996E-2</v>
      </c>
      <c r="AI791" s="56">
        <v>6.9999999999999993E-2</v>
      </c>
      <c r="AJ791" s="38" t="s">
        <v>50</v>
      </c>
      <c r="AK791" s="38" t="s">
        <v>50</v>
      </c>
    </row>
    <row r="792" spans="1:37" x14ac:dyDescent="0.35">
      <c r="A792" s="38" t="s">
        <v>525</v>
      </c>
      <c r="B792" s="38">
        <v>104524750</v>
      </c>
      <c r="C792" s="38" t="str">
        <f>+MaestraLP3[[#This Row],[CÓDIGO]]&amp;MaestraLP3[[#Headers],[-]]&amp;MaestraLP3[[#This Row],[UMV]]</f>
        <v>104524750-C12</v>
      </c>
      <c r="D792" s="45" t="str">
        <f>+MaestraLP3[[#This Row],[CÓDIGO]]&amp;MaestraLP3[[#Headers],[FS00]]</f>
        <v>104524750FS00</v>
      </c>
      <c r="E792" s="38" t="s">
        <v>95</v>
      </c>
      <c r="F792" s="38" t="s">
        <v>96</v>
      </c>
      <c r="G792" s="38" t="s">
        <v>97</v>
      </c>
      <c r="H792" s="38" t="s">
        <v>98</v>
      </c>
      <c r="I792" s="38" t="s">
        <v>1038</v>
      </c>
      <c r="J792" s="44" t="s">
        <v>43</v>
      </c>
      <c r="K792" s="45" t="s">
        <v>44</v>
      </c>
      <c r="L792" s="38"/>
      <c r="M792" s="38" t="str">
        <f>VLOOKUP(MaestraLP3[[#This Row],[UMV]],VALIDACIONES!J:L,3,0)</f>
        <v>Caja 12 Unidades</v>
      </c>
      <c r="N792" s="38" t="s">
        <v>45</v>
      </c>
      <c r="O792" s="38" t="s">
        <v>72</v>
      </c>
      <c r="P792" s="54">
        <v>21666</v>
      </c>
      <c r="Q792" s="38" t="s">
        <v>47</v>
      </c>
      <c r="R792" s="54">
        <v>35900</v>
      </c>
      <c r="S792" s="56">
        <f>IFERROR((MaestraLP3[[#This Row],[COSTO ]]/MaestraLP3[[#This Row],[COSTO OCT]]-1),0)</f>
        <v>0</v>
      </c>
      <c r="T792" s="55" t="s">
        <v>48</v>
      </c>
      <c r="U792" s="55" t="s">
        <v>48</v>
      </c>
      <c r="V792" s="54">
        <f>+VLOOKUP(MaestraLP3[[#This Row],[-]],'[1]BD MES'!$A:$N,14,0)</f>
        <v>21666</v>
      </c>
      <c r="W792" s="54">
        <v>21666</v>
      </c>
      <c r="X792" s="56">
        <f>+(MaestraLP3[[#This Row],[COSTO ]]-MaestraLP3[[#This Row],[COSTO OCT AL 27-10]])/MaestraLP3[[#This Row],[COSTO OCT AL 27-10]]</f>
        <v>0</v>
      </c>
      <c r="Y792" s="57" t="str">
        <f>++IF(Q792="HASTA AGOTAR STOCK","HASTA AGOTAR STOCK",IF(MaestraLP3[[#This Row],[PRECIO OCT]]=0,"NO PARA LP",IF(MaestraLP3[[#This Row],[PRECIO OCT]]=0,"INCORPORACIÓN",IF(AA792=0,"MANTIENE",IF(AA792&lt;0,"BAJA",IF(AA792&gt;0,"ALZA",""))))))</f>
        <v>MANTIENE</v>
      </c>
      <c r="Z792" s="54">
        <v>35900</v>
      </c>
      <c r="AA792" s="40">
        <f>IF(Z792=0,"INDICAR PRECIO VTA",Z792-MaestraLP3[[#This Row],[PRECIO OCT]])</f>
        <v>0</v>
      </c>
      <c r="AB792" s="56">
        <f t="shared" si="12"/>
        <v>0.39649025069637883</v>
      </c>
      <c r="AC792" s="58">
        <f>IFERROR(MaestraLP3[[#This Row],[PRECIO]]*MaestraLP3[[#This Row],[%MG UMV]],0)</f>
        <v>14234</v>
      </c>
      <c r="AD792" s="59">
        <v>9.36</v>
      </c>
      <c r="AE792" s="54">
        <f>IFERROR(MaestraLP3[[#This Row],[MARGEN UNITARIO]]/MaestraLP3[[#This Row],[Peso Neto UMV (KG)]],0)</f>
        <v>1520.7264957264958</v>
      </c>
      <c r="AF792" s="38" t="s">
        <v>50</v>
      </c>
      <c r="AG792" s="38">
        <v>1</v>
      </c>
      <c r="AH792" s="56">
        <v>4.9999999999999996E-2</v>
      </c>
      <c r="AI792" s="56">
        <v>6.9999999999999993E-2</v>
      </c>
      <c r="AJ792" s="38"/>
      <c r="AK792" s="38" t="s">
        <v>50</v>
      </c>
    </row>
    <row r="793" spans="1:37" x14ac:dyDescent="0.35">
      <c r="A793" s="38" t="s">
        <v>525</v>
      </c>
      <c r="B793" s="38">
        <v>104544570</v>
      </c>
      <c r="C793" s="38" t="str">
        <f>+MaestraLP3[[#This Row],[CÓDIGO]]&amp;MaestraLP3[[#Headers],[-]]&amp;MaestraLP3[[#This Row],[UMV]]</f>
        <v>104544570-C06</v>
      </c>
      <c r="D793" s="45" t="str">
        <f>+MaestraLP3[[#This Row],[CÓDIGO]]&amp;MaestraLP3[[#Headers],[FS00]]</f>
        <v>104544570FS00</v>
      </c>
      <c r="E793" s="38" t="s">
        <v>95</v>
      </c>
      <c r="F793" s="38" t="s">
        <v>96</v>
      </c>
      <c r="G793" s="38" t="s">
        <v>97</v>
      </c>
      <c r="H793" s="38" t="s">
        <v>98</v>
      </c>
      <c r="I793" s="38" t="s">
        <v>1039</v>
      </c>
      <c r="J793" s="44" t="s">
        <v>53</v>
      </c>
      <c r="K793" s="45" t="s">
        <v>44</v>
      </c>
      <c r="L793" s="38"/>
      <c r="M793" s="38" t="str">
        <f>VLOOKUP(MaestraLP3[[#This Row],[UMV]],VALIDACIONES!J:L,3,0)</f>
        <v>Caja 6 Unidades</v>
      </c>
      <c r="N793" s="38" t="s">
        <v>45</v>
      </c>
      <c r="O793" s="38" t="s">
        <v>72</v>
      </c>
      <c r="P793" s="54">
        <v>29238</v>
      </c>
      <c r="Q793" s="38" t="s">
        <v>47</v>
      </c>
      <c r="R793" s="55">
        <v>51000</v>
      </c>
      <c r="S793" s="56">
        <f>IFERROR((MaestraLP3[[#This Row],[COSTO ]]/MaestraLP3[[#This Row],[COSTO OCT]]-1),0)</f>
        <v>0</v>
      </c>
      <c r="T793" s="55" t="s">
        <v>48</v>
      </c>
      <c r="U793" s="55" t="s">
        <v>48</v>
      </c>
      <c r="V793" s="54">
        <f>+VLOOKUP(MaestraLP3[[#This Row],[-]],'[1]BD MES'!$A:$N,14,0)</f>
        <v>31302</v>
      </c>
      <c r="W793" s="54">
        <v>29238</v>
      </c>
      <c r="X793" s="56">
        <f>+(MaestraLP3[[#This Row],[COSTO ]]-MaestraLP3[[#This Row],[COSTO OCT AL 27-10]])/MaestraLP3[[#This Row],[COSTO OCT AL 27-10]]</f>
        <v>-6.5938278704236145E-2</v>
      </c>
      <c r="Y793" s="57" t="str">
        <f>++IF(Q793="HASTA AGOTAR STOCK","HASTA AGOTAR STOCK",IF(MaestraLP3[[#This Row],[PRECIO OCT]]=0,"NO PARA LP",IF(MaestraLP3[[#This Row],[PRECIO OCT]]=0,"INCORPORACIÓN",IF(AA793=0,"MANTIENE",IF(AA793&lt;0,"BAJA",IF(AA793&gt;0,"ALZA",""))))))</f>
        <v>ALZA</v>
      </c>
      <c r="Z793" s="54">
        <v>54000</v>
      </c>
      <c r="AA793" s="40">
        <f>IF(Z793=0,"INDICAR PRECIO VTA",Z793-MaestraLP3[[#This Row],[PRECIO OCT]])</f>
        <v>3000</v>
      </c>
      <c r="AB793" s="56">
        <f t="shared" si="12"/>
        <v>0.45855555555555555</v>
      </c>
      <c r="AC793" s="58">
        <f>IFERROR(MaestraLP3[[#This Row],[PRECIO]]*MaestraLP3[[#This Row],[%MG UMV]],0)</f>
        <v>24762</v>
      </c>
      <c r="AD793" s="59">
        <v>17.399999999999999</v>
      </c>
      <c r="AE793" s="54">
        <f>IFERROR(MaestraLP3[[#This Row],[MARGEN UNITARIO]]/MaestraLP3[[#This Row],[Peso Neto UMV (KG)]],0)</f>
        <v>1423.1034482758621</v>
      </c>
      <c r="AF793" s="38" t="s">
        <v>50</v>
      </c>
      <c r="AG793" s="38">
        <v>1</v>
      </c>
      <c r="AH793" s="56">
        <v>4.9999999999999996E-2</v>
      </c>
      <c r="AI793" s="56">
        <v>6.9999999999999993E-2</v>
      </c>
      <c r="AJ793" s="38" t="s">
        <v>50</v>
      </c>
      <c r="AK793" s="38" t="s">
        <v>50</v>
      </c>
    </row>
    <row r="794" spans="1:37" x14ac:dyDescent="0.35">
      <c r="A794" s="38" t="s">
        <v>525</v>
      </c>
      <c r="B794" s="38">
        <v>108004000</v>
      </c>
      <c r="C794" s="38" t="str">
        <f>+MaestraLP3[[#This Row],[CÓDIGO]]&amp;MaestraLP3[[#Headers],[-]]&amp;MaestraLP3[[#This Row],[UMV]]</f>
        <v>108004000-C06</v>
      </c>
      <c r="D794" s="45" t="str">
        <f>+MaestraLP3[[#This Row],[CÓDIGO]]&amp;MaestraLP3[[#Headers],[FS00]]</f>
        <v>108004000FS00</v>
      </c>
      <c r="E794" s="38" t="s">
        <v>95</v>
      </c>
      <c r="F794" s="38" t="s">
        <v>96</v>
      </c>
      <c r="G794" s="38" t="s">
        <v>97</v>
      </c>
      <c r="H794" s="38" t="s">
        <v>98</v>
      </c>
      <c r="I794" s="38" t="s">
        <v>1040</v>
      </c>
      <c r="J794" s="44" t="s">
        <v>53</v>
      </c>
      <c r="K794" s="45" t="s">
        <v>44</v>
      </c>
      <c r="L794" s="38"/>
      <c r="M794" s="38" t="str">
        <f>VLOOKUP(MaestraLP3[[#This Row],[UMV]],VALIDACIONES!J:L,3,0)</f>
        <v>Caja 6 Unidades</v>
      </c>
      <c r="N794" s="38" t="s">
        <v>45</v>
      </c>
      <c r="O794" s="38" t="s">
        <v>72</v>
      </c>
      <c r="P794" s="54">
        <v>20212.68</v>
      </c>
      <c r="Q794" s="38" t="s">
        <v>47</v>
      </c>
      <c r="R794" s="54">
        <v>34900</v>
      </c>
      <c r="S794" s="56">
        <f>IFERROR((MaestraLP3[[#This Row],[COSTO ]]/MaestraLP3[[#This Row],[COSTO OCT]]-1),0)</f>
        <v>0</v>
      </c>
      <c r="T794" s="55" t="s">
        <v>48</v>
      </c>
      <c r="U794" s="55" t="s">
        <v>48</v>
      </c>
      <c r="V794" s="54">
        <f>+VLOOKUP(MaestraLP3[[#This Row],[-]],'[1]BD MES'!$A:$N,14,0)</f>
        <v>20212.68</v>
      </c>
      <c r="W794" s="54">
        <v>20212.68</v>
      </c>
      <c r="X794" s="56">
        <f>+(MaestraLP3[[#This Row],[COSTO ]]-MaestraLP3[[#This Row],[COSTO OCT AL 27-10]])/MaestraLP3[[#This Row],[COSTO OCT AL 27-10]]</f>
        <v>0</v>
      </c>
      <c r="Y794" s="57" t="str">
        <f>++IF(Q794="HASTA AGOTAR STOCK","HASTA AGOTAR STOCK",IF(MaestraLP3[[#This Row],[PRECIO OCT]]=0,"NO PARA LP",IF(MaestraLP3[[#This Row],[PRECIO OCT]]=0,"INCORPORACIÓN",IF(AA794=0,"MANTIENE",IF(AA794&lt;0,"BAJA",IF(AA794&gt;0,"ALZA",""))))))</f>
        <v>MANTIENE</v>
      </c>
      <c r="Z794" s="54">
        <v>34900</v>
      </c>
      <c r="AA794" s="40">
        <f>IF(Z794=0,"INDICAR PRECIO VTA",Z794-MaestraLP3[[#This Row],[PRECIO OCT]])</f>
        <v>0</v>
      </c>
      <c r="AB794" s="56">
        <f t="shared" si="12"/>
        <v>0.42084011461318049</v>
      </c>
      <c r="AC794" s="58">
        <f>IFERROR(MaestraLP3[[#This Row],[PRECIO]]*MaestraLP3[[#This Row],[%MG UMV]],0)</f>
        <v>14687.32</v>
      </c>
      <c r="AD794" s="59">
        <v>15</v>
      </c>
      <c r="AE794" s="54">
        <f>IFERROR(MaestraLP3[[#This Row],[MARGEN UNITARIO]]/MaestraLP3[[#This Row],[Peso Neto UMV (KG)]],0)</f>
        <v>979.15466666666669</v>
      </c>
      <c r="AF794" s="38" t="s">
        <v>50</v>
      </c>
      <c r="AG794" s="38">
        <v>1</v>
      </c>
      <c r="AH794" s="56">
        <v>4.9999999999999996E-2</v>
      </c>
      <c r="AI794" s="56">
        <v>6.9999999999999993E-2</v>
      </c>
      <c r="AJ794" s="38"/>
      <c r="AK794" s="38" t="s">
        <v>50</v>
      </c>
    </row>
    <row r="795" spans="1:37" x14ac:dyDescent="0.35">
      <c r="A795" s="38" t="s">
        <v>525</v>
      </c>
      <c r="B795" s="38">
        <v>108004050</v>
      </c>
      <c r="C795" s="38" t="str">
        <f>+MaestraLP3[[#This Row],[CÓDIGO]]&amp;MaestraLP3[[#Headers],[-]]&amp;MaestraLP3[[#This Row],[UMV]]</f>
        <v>108004050-C06</v>
      </c>
      <c r="D795" s="45" t="str">
        <f>+MaestraLP3[[#This Row],[CÓDIGO]]&amp;MaestraLP3[[#Headers],[FS00]]</f>
        <v>108004050FS00</v>
      </c>
      <c r="E795" s="38" t="s">
        <v>95</v>
      </c>
      <c r="F795" s="38" t="s">
        <v>96</v>
      </c>
      <c r="G795" s="38" t="s">
        <v>97</v>
      </c>
      <c r="H795" s="38" t="s">
        <v>98</v>
      </c>
      <c r="I795" s="38" t="s">
        <v>1041</v>
      </c>
      <c r="J795" s="44" t="s">
        <v>53</v>
      </c>
      <c r="K795" s="45" t="s">
        <v>44</v>
      </c>
      <c r="L795" s="38"/>
      <c r="M795" s="38" t="str">
        <f>VLOOKUP(MaestraLP3[[#This Row],[UMV]],VALIDACIONES!J:L,3,0)</f>
        <v>Caja 6 Unidades</v>
      </c>
      <c r="N795" s="38" t="s">
        <v>45</v>
      </c>
      <c r="O795" s="38" t="s">
        <v>72</v>
      </c>
      <c r="P795" s="54">
        <v>20681.22</v>
      </c>
      <c r="Q795" s="38" t="s">
        <v>47</v>
      </c>
      <c r="R795" s="54">
        <v>36000</v>
      </c>
      <c r="S795" s="56">
        <f>IFERROR((MaestraLP3[[#This Row],[COSTO ]]/MaestraLP3[[#This Row],[COSTO OCT]]-1),0)</f>
        <v>0</v>
      </c>
      <c r="T795" s="55" t="s">
        <v>48</v>
      </c>
      <c r="U795" s="55" t="s">
        <v>48</v>
      </c>
      <c r="V795" s="54">
        <f>+VLOOKUP(MaestraLP3[[#This Row],[-]],'[1]BD MES'!$A:$N,14,0)</f>
        <v>20682.48</v>
      </c>
      <c r="W795" s="54">
        <v>20681.22</v>
      </c>
      <c r="X795" s="56">
        <f>+(MaestraLP3[[#This Row],[COSTO ]]-MaestraLP3[[#This Row],[COSTO OCT AL 27-10]])/MaestraLP3[[#This Row],[COSTO OCT AL 27-10]]</f>
        <v>-6.0921127446921223E-5</v>
      </c>
      <c r="Y795" s="57" t="str">
        <f>++IF(Q795="HASTA AGOTAR STOCK","HASTA AGOTAR STOCK",IF(MaestraLP3[[#This Row],[PRECIO OCT]]=0,"NO PARA LP",IF(MaestraLP3[[#This Row],[PRECIO OCT]]=0,"INCORPORACIÓN",IF(AA795=0,"MANTIENE",IF(AA795&lt;0,"BAJA",IF(AA795&gt;0,"ALZA",""))))))</f>
        <v>MANTIENE</v>
      </c>
      <c r="Z795" s="54">
        <v>36000</v>
      </c>
      <c r="AA795" s="40">
        <f>IF(Z795=0,"INDICAR PRECIO VTA",Z795-MaestraLP3[[#This Row],[PRECIO OCT]])</f>
        <v>0</v>
      </c>
      <c r="AB795" s="56">
        <f t="shared" si="12"/>
        <v>0.42552166666666663</v>
      </c>
      <c r="AC795" s="58">
        <f>IFERROR(MaestraLP3[[#This Row],[PRECIO]]*MaestraLP3[[#This Row],[%MG UMV]],0)</f>
        <v>15318.779999999999</v>
      </c>
      <c r="AD795" s="59">
        <v>15.3</v>
      </c>
      <c r="AE795" s="54">
        <f>IFERROR(MaestraLP3[[#This Row],[MARGEN UNITARIO]]/MaestraLP3[[#This Row],[Peso Neto UMV (KG)]],0)</f>
        <v>1001.2274509803921</v>
      </c>
      <c r="AF795" s="38" t="s">
        <v>50</v>
      </c>
      <c r="AG795" s="38">
        <v>1</v>
      </c>
      <c r="AH795" s="56">
        <v>4.9999999999999996E-2</v>
      </c>
      <c r="AI795" s="56">
        <v>6.9999999999999993E-2</v>
      </c>
      <c r="AJ795" s="38"/>
      <c r="AK795" s="38" t="s">
        <v>50</v>
      </c>
    </row>
    <row r="796" spans="1:37" x14ac:dyDescent="0.35">
      <c r="A796" s="38" t="s">
        <v>525</v>
      </c>
      <c r="B796" s="38">
        <v>104541880</v>
      </c>
      <c r="C796" s="38" t="str">
        <f>+MaestraLP3[[#This Row],[CÓDIGO]]&amp;MaestraLP3[[#Headers],[-]]&amp;MaestraLP3[[#This Row],[UMV]]</f>
        <v>104541880-C10</v>
      </c>
      <c r="D796" s="45" t="str">
        <f>+MaestraLP3[[#This Row],[CÓDIGO]]&amp;MaestraLP3[[#Headers],[FS00]]</f>
        <v>104541880FS00</v>
      </c>
      <c r="E796" s="38" t="s">
        <v>95</v>
      </c>
      <c r="F796" s="38" t="s">
        <v>103</v>
      </c>
      <c r="G796" s="38" t="s">
        <v>298</v>
      </c>
      <c r="H796" s="38" t="s">
        <v>285</v>
      </c>
      <c r="I796" s="38" t="s">
        <v>1042</v>
      </c>
      <c r="J796" s="44" t="s">
        <v>61</v>
      </c>
      <c r="K796" s="45" t="s">
        <v>44</v>
      </c>
      <c r="L796" s="38"/>
      <c r="M796" s="38" t="str">
        <f>VLOOKUP(MaestraLP3[[#This Row],[UMV]],VALIDACIONES!J:L,3,0)</f>
        <v>Caja 10 Unidades</v>
      </c>
      <c r="N796" s="38" t="s">
        <v>71</v>
      </c>
      <c r="O796" s="38" t="s">
        <v>46</v>
      </c>
      <c r="P796" s="54">
        <v>37570</v>
      </c>
      <c r="Q796" s="38" t="s">
        <v>47</v>
      </c>
      <c r="R796" s="54">
        <v>47000</v>
      </c>
      <c r="S796" s="56">
        <f>IFERROR((MaestraLP3[[#This Row],[COSTO ]]/MaestraLP3[[#This Row],[COSTO OCT]]-1),0)</f>
        <v>0</v>
      </c>
      <c r="T796" s="55" t="s">
        <v>48</v>
      </c>
      <c r="U796" s="55" t="s">
        <v>48</v>
      </c>
      <c r="V796" s="54">
        <f>+VLOOKUP(MaestraLP3[[#This Row],[-]],'[1]BD MES'!$A:$N,14,0)</f>
        <v>35550</v>
      </c>
      <c r="W796" s="54">
        <v>37570</v>
      </c>
      <c r="X796" s="56">
        <f>+(MaestraLP3[[#This Row],[COSTO ]]-MaestraLP3[[#This Row],[COSTO OCT AL 27-10]])/MaestraLP3[[#This Row],[COSTO OCT AL 27-10]]</f>
        <v>5.6821378340365679E-2</v>
      </c>
      <c r="Y796" s="57" t="str">
        <f>++IF(Q796="HASTA AGOTAR STOCK","HASTA AGOTAR STOCK",IF(MaestraLP3[[#This Row],[PRECIO OCT]]=0,"NO PARA LP",IF(MaestraLP3[[#This Row],[PRECIO OCT]]=0,"INCORPORACIÓN",IF(AA796=0,"MANTIENE",IF(AA796&lt;0,"BAJA",IF(AA796&gt;0,"ALZA",""))))))</f>
        <v>MANTIENE</v>
      </c>
      <c r="Z796" s="54">
        <v>47000</v>
      </c>
      <c r="AA796" s="40">
        <f>IF(Z796=0,"INDICAR PRECIO VTA",Z796-MaestraLP3[[#This Row],[PRECIO OCT]])</f>
        <v>0</v>
      </c>
      <c r="AB796" s="56">
        <f t="shared" si="12"/>
        <v>0.20063829787234042</v>
      </c>
      <c r="AC796" s="58">
        <f>IFERROR(MaestraLP3[[#This Row],[PRECIO]]*MaestraLP3[[#This Row],[%MG UMV]],0)</f>
        <v>9430</v>
      </c>
      <c r="AD796" s="59">
        <v>10</v>
      </c>
      <c r="AE796" s="54">
        <f>IFERROR(MaestraLP3[[#This Row],[MARGEN UNITARIO]]/MaestraLP3[[#This Row],[Peso Neto UMV (KG)]],0)</f>
        <v>943</v>
      </c>
      <c r="AF796" s="38" t="s">
        <v>50</v>
      </c>
      <c r="AG796" s="38">
        <v>1</v>
      </c>
      <c r="AH796" s="56">
        <v>6.9999999999999993E-2</v>
      </c>
      <c r="AI796" s="56">
        <v>0.08</v>
      </c>
      <c r="AJ796" s="38"/>
      <c r="AK796" s="38" t="s">
        <v>50</v>
      </c>
    </row>
    <row r="797" spans="1:37" x14ac:dyDescent="0.35">
      <c r="A797" s="38" t="s">
        <v>525</v>
      </c>
      <c r="B797" s="38">
        <v>104544000</v>
      </c>
      <c r="C797" s="38" t="str">
        <f>+MaestraLP3[[#This Row],[CÓDIGO]]&amp;MaestraLP3[[#Headers],[-]]&amp;MaestraLP3[[#This Row],[UMV]]</f>
        <v>104544000-C10</v>
      </c>
      <c r="D797" s="45" t="str">
        <f>+MaestraLP3[[#This Row],[CÓDIGO]]&amp;MaestraLP3[[#Headers],[FS00]]</f>
        <v>104544000FS00</v>
      </c>
      <c r="E797" s="38" t="s">
        <v>95</v>
      </c>
      <c r="F797" s="38" t="s">
        <v>103</v>
      </c>
      <c r="G797" s="38" t="s">
        <v>298</v>
      </c>
      <c r="H797" s="38" t="s">
        <v>285</v>
      </c>
      <c r="I797" s="38" t="s">
        <v>1043</v>
      </c>
      <c r="J797" s="44" t="s">
        <v>61</v>
      </c>
      <c r="K797" s="45" t="s">
        <v>44</v>
      </c>
      <c r="L797" s="38"/>
      <c r="M797" s="38" t="str">
        <f>VLOOKUP(MaestraLP3[[#This Row],[UMV]],VALIDACIONES!J:L,3,0)</f>
        <v>Caja 10 Unidades</v>
      </c>
      <c r="N797" s="38" t="s">
        <v>71</v>
      </c>
      <c r="O797" s="38" t="s">
        <v>46</v>
      </c>
      <c r="P797" s="54">
        <v>31290</v>
      </c>
      <c r="Q797" s="38" t="s">
        <v>47</v>
      </c>
      <c r="R797" s="54">
        <v>41000</v>
      </c>
      <c r="S797" s="56">
        <f>IFERROR((MaestraLP3[[#This Row],[COSTO ]]/MaestraLP3[[#This Row],[COSTO OCT]]-1),0)</f>
        <v>0</v>
      </c>
      <c r="T797" s="55" t="s">
        <v>48</v>
      </c>
      <c r="U797" s="55" t="s">
        <v>48</v>
      </c>
      <c r="V797" s="54">
        <f>+VLOOKUP(MaestraLP3[[#This Row],[-]],'[1]BD MES'!$A:$N,14,0)</f>
        <v>30770</v>
      </c>
      <c r="W797" s="54">
        <v>31290</v>
      </c>
      <c r="X797" s="56">
        <f>+(MaestraLP3[[#This Row],[COSTO ]]-MaestraLP3[[#This Row],[COSTO OCT AL 27-10]])/MaestraLP3[[#This Row],[COSTO OCT AL 27-10]]</f>
        <v>1.6899577510562237E-2</v>
      </c>
      <c r="Y797" s="57" t="str">
        <f>++IF(Q797="HASTA AGOTAR STOCK","HASTA AGOTAR STOCK",IF(MaestraLP3[[#This Row],[PRECIO OCT]]=0,"NO PARA LP",IF(MaestraLP3[[#This Row],[PRECIO OCT]]=0,"INCORPORACIÓN",IF(AA797=0,"MANTIENE",IF(AA797&lt;0,"BAJA",IF(AA797&gt;0,"ALZA",""))))))</f>
        <v>MANTIENE</v>
      </c>
      <c r="Z797" s="54">
        <v>41000</v>
      </c>
      <c r="AA797" s="40">
        <f>IF(Z797=0,"INDICAR PRECIO VTA",Z797-MaestraLP3[[#This Row],[PRECIO OCT]])</f>
        <v>0</v>
      </c>
      <c r="AB797" s="56">
        <f t="shared" si="12"/>
        <v>0.23682926829268292</v>
      </c>
      <c r="AC797" s="58">
        <f>IFERROR(MaestraLP3[[#This Row],[PRECIO]]*MaestraLP3[[#This Row],[%MG UMV]],0)</f>
        <v>9710</v>
      </c>
      <c r="AD797" s="59">
        <v>10</v>
      </c>
      <c r="AE797" s="54">
        <f>IFERROR(MaestraLP3[[#This Row],[MARGEN UNITARIO]]/MaestraLP3[[#This Row],[Peso Neto UMV (KG)]],0)</f>
        <v>971</v>
      </c>
      <c r="AF797" s="38" t="s">
        <v>50</v>
      </c>
      <c r="AG797" s="38">
        <v>1</v>
      </c>
      <c r="AH797" s="56">
        <v>6.9999999999999993E-2</v>
      </c>
      <c r="AI797" s="56">
        <v>0.08</v>
      </c>
      <c r="AJ797" s="38"/>
      <c r="AK797" s="38" t="s">
        <v>50</v>
      </c>
    </row>
    <row r="798" spans="1:37" x14ac:dyDescent="0.35">
      <c r="A798" s="38" t="s">
        <v>525</v>
      </c>
      <c r="B798" s="38">
        <v>104543570</v>
      </c>
      <c r="C798" s="38" t="str">
        <f>+MaestraLP3[[#This Row],[CÓDIGO]]&amp;MaestraLP3[[#Headers],[-]]&amp;MaestraLP3[[#This Row],[UMV]]</f>
        <v>104543570-C10</v>
      </c>
      <c r="D798" s="45" t="str">
        <f>+MaestraLP3[[#This Row],[CÓDIGO]]&amp;MaestraLP3[[#Headers],[FS00]]</f>
        <v>104543570FS00</v>
      </c>
      <c r="E798" s="38" t="s">
        <v>95</v>
      </c>
      <c r="F798" s="38" t="s">
        <v>103</v>
      </c>
      <c r="G798" s="38" t="s">
        <v>298</v>
      </c>
      <c r="H798" s="38" t="s">
        <v>285</v>
      </c>
      <c r="I798" s="38" t="s">
        <v>1044</v>
      </c>
      <c r="J798" s="44" t="s">
        <v>61</v>
      </c>
      <c r="K798" s="45" t="s">
        <v>44</v>
      </c>
      <c r="L798" s="38"/>
      <c r="M798" s="38" t="str">
        <f>VLOOKUP(MaestraLP3[[#This Row],[UMV]],VALIDACIONES!J:L,3,0)</f>
        <v>Caja 10 Unidades</v>
      </c>
      <c r="N798" s="38" t="s">
        <v>71</v>
      </c>
      <c r="O798" s="38" t="s">
        <v>46</v>
      </c>
      <c r="P798" s="54">
        <v>24630</v>
      </c>
      <c r="Q798" s="38" t="s">
        <v>47</v>
      </c>
      <c r="R798" s="54">
        <v>37000</v>
      </c>
      <c r="S798" s="56">
        <f>IFERROR((MaestraLP3[[#This Row],[COSTO ]]/MaestraLP3[[#This Row],[COSTO OCT]]-1),0)</f>
        <v>0</v>
      </c>
      <c r="T798" s="55" t="s">
        <v>48</v>
      </c>
      <c r="U798" s="55" t="s">
        <v>48</v>
      </c>
      <c r="V798" s="54">
        <f>+VLOOKUP(MaestraLP3[[#This Row],[-]],'[1]BD MES'!$A:$N,14,0)</f>
        <v>24630</v>
      </c>
      <c r="W798" s="54">
        <v>24630</v>
      </c>
      <c r="X798" s="56">
        <f>+(MaestraLP3[[#This Row],[COSTO ]]-MaestraLP3[[#This Row],[COSTO OCT AL 27-10]])/MaestraLP3[[#This Row],[COSTO OCT AL 27-10]]</f>
        <v>0</v>
      </c>
      <c r="Y798" s="57" t="str">
        <f>++IF(Q798="HASTA AGOTAR STOCK","HASTA AGOTAR STOCK",IF(MaestraLP3[[#This Row],[PRECIO OCT]]=0,"NO PARA LP",IF(MaestraLP3[[#This Row],[PRECIO OCT]]=0,"INCORPORACIÓN",IF(AA798=0,"MANTIENE",IF(AA798&lt;0,"BAJA",IF(AA798&gt;0,"ALZA",""))))))</f>
        <v>MANTIENE</v>
      </c>
      <c r="Z798" s="54">
        <v>37000</v>
      </c>
      <c r="AA798" s="40">
        <f>IF(Z798=0,"INDICAR PRECIO VTA",Z798-MaestraLP3[[#This Row],[PRECIO OCT]])</f>
        <v>0</v>
      </c>
      <c r="AB798" s="56">
        <f t="shared" si="12"/>
        <v>0.33432432432432435</v>
      </c>
      <c r="AC798" s="58">
        <f>IFERROR(MaestraLP3[[#This Row],[PRECIO]]*MaestraLP3[[#This Row],[%MG UMV]],0)</f>
        <v>12370.000000000002</v>
      </c>
      <c r="AD798" s="59">
        <v>10</v>
      </c>
      <c r="AE798" s="54">
        <f>IFERROR(MaestraLP3[[#This Row],[MARGEN UNITARIO]]/MaestraLP3[[#This Row],[Peso Neto UMV (KG)]],0)</f>
        <v>1237.0000000000002</v>
      </c>
      <c r="AF798" s="38" t="s">
        <v>50</v>
      </c>
      <c r="AG798" s="38">
        <v>1</v>
      </c>
      <c r="AH798" s="56">
        <v>0.03</v>
      </c>
      <c r="AI798" s="56">
        <v>6.9999999999999993E-2</v>
      </c>
      <c r="AJ798" s="38" t="s">
        <v>50</v>
      </c>
      <c r="AK798" s="38" t="s">
        <v>50</v>
      </c>
    </row>
    <row r="799" spans="1:37" x14ac:dyDescent="0.35">
      <c r="A799" s="38" t="s">
        <v>525</v>
      </c>
      <c r="B799" s="38">
        <v>104525040</v>
      </c>
      <c r="C799" s="38" t="str">
        <f>+MaestraLP3[[#This Row],[CÓDIGO]]&amp;MaestraLP3[[#Headers],[-]]&amp;MaestraLP3[[#This Row],[UMV]]</f>
        <v>104525040-C15</v>
      </c>
      <c r="D799" s="45" t="str">
        <f>+MaestraLP3[[#This Row],[CÓDIGO]]&amp;MaestraLP3[[#Headers],[FS00]]</f>
        <v>104525040FS00</v>
      </c>
      <c r="E799" s="38" t="s">
        <v>95</v>
      </c>
      <c r="F799" s="38" t="s">
        <v>103</v>
      </c>
      <c r="G799" s="38" t="s">
        <v>298</v>
      </c>
      <c r="H799" s="38" t="s">
        <v>285</v>
      </c>
      <c r="I799" s="38" t="s">
        <v>1045</v>
      </c>
      <c r="J799" s="44" t="s">
        <v>910</v>
      </c>
      <c r="K799" s="45" t="s">
        <v>44</v>
      </c>
      <c r="L799" s="38"/>
      <c r="M799" s="38" t="str">
        <f>VLOOKUP(MaestraLP3[[#This Row],[UMV]],VALIDACIONES!J:L,3,0)</f>
        <v>Caja 15 Unidades</v>
      </c>
      <c r="N799" s="38" t="s">
        <v>71</v>
      </c>
      <c r="O799" s="38" t="s">
        <v>46</v>
      </c>
      <c r="P799" s="54">
        <v>58500</v>
      </c>
      <c r="Q799" s="38" t="s">
        <v>47</v>
      </c>
      <c r="R799" s="54">
        <v>89000</v>
      </c>
      <c r="S799" s="56">
        <f>IFERROR((MaestraLP3[[#This Row],[COSTO ]]/MaestraLP3[[#This Row],[COSTO OCT]]-1),0)</f>
        <v>0</v>
      </c>
      <c r="T799" s="55" t="s">
        <v>48</v>
      </c>
      <c r="U799" s="55" t="s">
        <v>48</v>
      </c>
      <c r="V799" s="54">
        <f>+VLOOKUP(MaestraLP3[[#This Row],[-]],'[1]BD MES'!$A:$N,14,0)</f>
        <v>58500</v>
      </c>
      <c r="W799" s="54">
        <v>58500</v>
      </c>
      <c r="X799" s="56">
        <f>+(MaestraLP3[[#This Row],[COSTO ]]-MaestraLP3[[#This Row],[COSTO OCT AL 27-10]])/MaestraLP3[[#This Row],[COSTO OCT AL 27-10]]</f>
        <v>0</v>
      </c>
      <c r="Y799" s="57" t="str">
        <f>++IF(Q799="HASTA AGOTAR STOCK","HASTA AGOTAR STOCK",IF(MaestraLP3[[#This Row],[PRECIO OCT]]=0,"NO PARA LP",IF(MaestraLP3[[#This Row],[PRECIO OCT]]=0,"INCORPORACIÓN",IF(AA799=0,"MANTIENE",IF(AA799&lt;0,"BAJA",IF(AA799&gt;0,"ALZA",""))))))</f>
        <v>MANTIENE</v>
      </c>
      <c r="Z799" s="54">
        <v>89000</v>
      </c>
      <c r="AA799" s="40">
        <f>IF(Z799=0,"INDICAR PRECIO VTA",Z799-MaestraLP3[[#This Row],[PRECIO OCT]])</f>
        <v>0</v>
      </c>
      <c r="AB799" s="56">
        <f t="shared" si="12"/>
        <v>0.34269662921348315</v>
      </c>
      <c r="AC799" s="58">
        <f>IFERROR(MaestraLP3[[#This Row],[PRECIO]]*MaestraLP3[[#This Row],[%MG UMV]],0)</f>
        <v>30500</v>
      </c>
      <c r="AD799" s="59">
        <v>15</v>
      </c>
      <c r="AE799" s="54">
        <f>IFERROR(MaestraLP3[[#This Row],[MARGEN UNITARIO]]/MaestraLP3[[#This Row],[Peso Neto UMV (KG)]],0)</f>
        <v>2033.3333333333333</v>
      </c>
      <c r="AF799" s="38" t="s">
        <v>50</v>
      </c>
      <c r="AG799" s="38">
        <v>1</v>
      </c>
      <c r="AH799" s="56">
        <v>0.15</v>
      </c>
      <c r="AI799" s="56">
        <v>0.15</v>
      </c>
      <c r="AJ799" s="38"/>
      <c r="AK799" s="38" t="s">
        <v>50</v>
      </c>
    </row>
    <row r="800" spans="1:37" x14ac:dyDescent="0.35">
      <c r="A800" s="38" t="s">
        <v>525</v>
      </c>
      <c r="B800" s="38">
        <v>104548430</v>
      </c>
      <c r="C800" s="38" t="str">
        <f>+MaestraLP3[[#This Row],[CÓDIGO]]&amp;MaestraLP3[[#Headers],[-]]&amp;MaestraLP3[[#This Row],[UMV]]</f>
        <v>104548430-C08</v>
      </c>
      <c r="D800" s="45" t="str">
        <f>+MaestraLP3[[#This Row],[CÓDIGO]]&amp;MaestraLP3[[#Headers],[FS00]]</f>
        <v>104548430FS00</v>
      </c>
      <c r="E800" s="38" t="s">
        <v>95</v>
      </c>
      <c r="F800" s="38" t="s">
        <v>103</v>
      </c>
      <c r="G800" s="38" t="s">
        <v>298</v>
      </c>
      <c r="H800" s="38" t="s">
        <v>1046</v>
      </c>
      <c r="I800" s="38" t="s">
        <v>1047</v>
      </c>
      <c r="J800" s="44" t="s">
        <v>365</v>
      </c>
      <c r="K800" s="45" t="s">
        <v>44</v>
      </c>
      <c r="L800" s="38"/>
      <c r="M800" s="38" t="str">
        <f>VLOOKUP(MaestraLP3[[#This Row],[UMV]],VALIDACIONES!J:L,3,0)</f>
        <v>Caja 8 Unidades</v>
      </c>
      <c r="N800" s="38" t="s">
        <v>71</v>
      </c>
      <c r="O800" s="38" t="s">
        <v>46</v>
      </c>
      <c r="P800" s="54">
        <v>49072</v>
      </c>
      <c r="Q800" s="38" t="s">
        <v>73</v>
      </c>
      <c r="R800" s="55">
        <v>0</v>
      </c>
      <c r="S800" s="56">
        <f>IFERROR((MaestraLP3[[#This Row],[COSTO ]]/MaestraLP3[[#This Row],[COSTO OCT]]-1),0)</f>
        <v>0</v>
      </c>
      <c r="T800" s="55" t="s">
        <v>604</v>
      </c>
      <c r="U800" s="55" t="s">
        <v>172</v>
      </c>
      <c r="V800" s="54">
        <f>+VLOOKUP(MaestraLP3[[#This Row],[-]],'[1]BD MES'!$A:$N,14,0)</f>
        <v>49280</v>
      </c>
      <c r="W800" s="54">
        <v>49072</v>
      </c>
      <c r="X800" s="56">
        <f>+(MaestraLP3[[#This Row],[COSTO ]]-MaestraLP3[[#This Row],[COSTO OCT AL 27-10]])/MaestraLP3[[#This Row],[COSTO OCT AL 27-10]]</f>
        <v>-4.2207792207792205E-3</v>
      </c>
      <c r="Y800" s="57" t="str">
        <f>++IF(Q800="HASTA AGOTAR STOCK","HASTA AGOTAR STOCK",IF(MaestraLP3[[#This Row],[PRECIO OCT]]=0,"NO PARA LP",IF(MaestraLP3[[#This Row],[PRECIO OCT]]=0,"INCORPORACIÓN",IF(AA800=0,"MANTIENE",IF(AA800&lt;0,"BAJA",IF(AA800&gt;0,"ALZA",""))))))</f>
        <v>NO PARA LP</v>
      </c>
      <c r="Z800" s="54">
        <v>61900</v>
      </c>
      <c r="AA800" s="40">
        <f>IF(Z800=0,"INDICAR PRECIO VTA",Z800-MaestraLP3[[#This Row],[PRECIO OCT]])</f>
        <v>61900</v>
      </c>
      <c r="AB800" s="56">
        <f t="shared" si="12"/>
        <v>0.20723747980613894</v>
      </c>
      <c r="AC800" s="58">
        <f>IFERROR(MaestraLP3[[#This Row],[PRECIO]]*MaestraLP3[[#This Row],[%MG UMV]],0)</f>
        <v>12828</v>
      </c>
      <c r="AD800" s="59">
        <v>8</v>
      </c>
      <c r="AE800" s="54">
        <f>IFERROR(MaestraLP3[[#This Row],[MARGEN UNITARIO]]/MaestraLP3[[#This Row],[Peso Neto UMV (KG)]],0)</f>
        <v>1603.5</v>
      </c>
      <c r="AF800" s="38" t="s">
        <v>50</v>
      </c>
      <c r="AG800" s="38">
        <v>1</v>
      </c>
      <c r="AH800" s="56">
        <v>0.05</v>
      </c>
      <c r="AI800" s="56">
        <v>0.1</v>
      </c>
      <c r="AJ800" s="38" t="s">
        <v>50</v>
      </c>
      <c r="AK800" s="38" t="s">
        <v>50</v>
      </c>
    </row>
    <row r="801" spans="1:37" x14ac:dyDescent="0.35">
      <c r="A801" s="38" t="s">
        <v>525</v>
      </c>
      <c r="B801" s="38">
        <v>104519590</v>
      </c>
      <c r="C801" s="38" t="str">
        <f>+MaestraLP3[[#This Row],[CÓDIGO]]&amp;MaestraLP3[[#Headers],[-]]&amp;MaestraLP3[[#This Row],[UMV]]</f>
        <v>104519590-C04</v>
      </c>
      <c r="D801" s="45" t="str">
        <f>+MaestraLP3[[#This Row],[CÓDIGO]]&amp;MaestraLP3[[#Headers],[FS00]]</f>
        <v>104519590FS00</v>
      </c>
      <c r="E801" s="38" t="s">
        <v>95</v>
      </c>
      <c r="F801" s="38" t="s">
        <v>103</v>
      </c>
      <c r="G801" s="38" t="s">
        <v>298</v>
      </c>
      <c r="H801" s="38" t="s">
        <v>1046</v>
      </c>
      <c r="I801" s="38" t="s">
        <v>1048</v>
      </c>
      <c r="J801" s="44" t="s">
        <v>209</v>
      </c>
      <c r="K801" s="45" t="s">
        <v>44</v>
      </c>
      <c r="L801" s="38"/>
      <c r="M801" s="38" t="str">
        <f>VLOOKUP(MaestraLP3[[#This Row],[UMV]],VALIDACIONES!J:L,3,0)</f>
        <v>Caja 4 Unidades</v>
      </c>
      <c r="N801" s="38" t="s">
        <v>71</v>
      </c>
      <c r="O801" s="38" t="s">
        <v>72</v>
      </c>
      <c r="P801" s="54">
        <v>18408</v>
      </c>
      <c r="Q801" s="38" t="s">
        <v>47</v>
      </c>
      <c r="R801" s="54">
        <v>24000</v>
      </c>
      <c r="S801" s="56">
        <f>IFERROR((MaestraLP3[[#This Row],[COSTO ]]/MaestraLP3[[#This Row],[COSTO OCT]]-1),0)</f>
        <v>0</v>
      </c>
      <c r="T801" s="55" t="s">
        <v>48</v>
      </c>
      <c r="U801" s="55" t="s">
        <v>48</v>
      </c>
      <c r="V801" s="54">
        <f>+VLOOKUP(MaestraLP3[[#This Row],[-]],'[1]BD MES'!$A:$N,14,0)</f>
        <v>18836</v>
      </c>
      <c r="W801" s="54">
        <v>18408</v>
      </c>
      <c r="X801" s="56">
        <f>+(MaestraLP3[[#This Row],[COSTO ]]-MaestraLP3[[#This Row],[COSTO OCT AL 27-10]])/MaestraLP3[[#This Row],[COSTO OCT AL 27-10]]</f>
        <v>-2.2722446379273731E-2</v>
      </c>
      <c r="Y801" s="57" t="str">
        <f>++IF(Q801="HASTA AGOTAR STOCK","HASTA AGOTAR STOCK",IF(MaestraLP3[[#This Row],[PRECIO OCT]]=0,"NO PARA LP",IF(MaestraLP3[[#This Row],[PRECIO OCT]]=0,"INCORPORACIÓN",IF(AA801=0,"MANTIENE",IF(AA801&lt;0,"BAJA",IF(AA801&gt;0,"ALZA",""))))))</f>
        <v>MANTIENE</v>
      </c>
      <c r="Z801" s="54">
        <v>24000</v>
      </c>
      <c r="AA801" s="40">
        <f>IF(Z801=0,"INDICAR PRECIO VTA",Z801-MaestraLP3[[#This Row],[PRECIO OCT]])</f>
        <v>0</v>
      </c>
      <c r="AB801" s="56">
        <f t="shared" si="12"/>
        <v>0.23300000000000001</v>
      </c>
      <c r="AC801" s="58">
        <f>IFERROR(MaestraLP3[[#This Row],[PRECIO]]*MaestraLP3[[#This Row],[%MG UMV]],0)</f>
        <v>5592</v>
      </c>
      <c r="AD801" s="59">
        <v>10</v>
      </c>
      <c r="AE801" s="54">
        <f>IFERROR(MaestraLP3[[#This Row],[MARGEN UNITARIO]]/MaestraLP3[[#This Row],[Peso Neto UMV (KG)]],0)</f>
        <v>559.20000000000005</v>
      </c>
      <c r="AF801" s="61" t="s">
        <v>50</v>
      </c>
      <c r="AG801" s="38">
        <v>1</v>
      </c>
      <c r="AH801" s="56">
        <v>4.9999999999999996E-2</v>
      </c>
      <c r="AI801" s="56">
        <v>6.9999999999999993E-2</v>
      </c>
      <c r="AJ801" s="38"/>
      <c r="AK801" s="38" t="s">
        <v>50</v>
      </c>
    </row>
    <row r="802" spans="1:37" x14ac:dyDescent="0.35">
      <c r="A802" s="38" t="s">
        <v>525</v>
      </c>
      <c r="B802" s="38">
        <v>104520730</v>
      </c>
      <c r="C802" s="38" t="str">
        <f>+MaestraLP3[[#This Row],[CÓDIGO]]&amp;MaestraLP3[[#Headers],[-]]&amp;MaestraLP3[[#This Row],[UMV]]</f>
        <v>104520730-C06</v>
      </c>
      <c r="D802" s="45" t="str">
        <f>+MaestraLP3[[#This Row],[CÓDIGO]]&amp;MaestraLP3[[#Headers],[FS00]]</f>
        <v>104520730FS00</v>
      </c>
      <c r="E802" s="38" t="s">
        <v>95</v>
      </c>
      <c r="F802" s="38" t="s">
        <v>103</v>
      </c>
      <c r="G802" s="38" t="s">
        <v>298</v>
      </c>
      <c r="H802" s="38" t="s">
        <v>1046</v>
      </c>
      <c r="I802" s="38" t="s">
        <v>1049</v>
      </c>
      <c r="J802" s="44" t="s">
        <v>53</v>
      </c>
      <c r="K802" s="45" t="s">
        <v>44</v>
      </c>
      <c r="L802" s="38"/>
      <c r="M802" s="38" t="str">
        <f>VLOOKUP(MaestraLP3[[#This Row],[UMV]],VALIDACIONES!J:L,3,0)</f>
        <v>Caja 6 Unidades</v>
      </c>
      <c r="N802" s="38" t="s">
        <v>71</v>
      </c>
      <c r="O802" s="38" t="s">
        <v>72</v>
      </c>
      <c r="P802" s="54">
        <v>38772</v>
      </c>
      <c r="Q802" s="38" t="s">
        <v>47</v>
      </c>
      <c r="R802" s="54">
        <v>49000</v>
      </c>
      <c r="S802" s="56">
        <f>IFERROR((MaestraLP3[[#This Row],[COSTO ]]/MaestraLP3[[#This Row],[COSTO OCT]]-1),0)</f>
        <v>0</v>
      </c>
      <c r="T802" s="55" t="s">
        <v>48</v>
      </c>
      <c r="U802" s="55" t="s">
        <v>48</v>
      </c>
      <c r="V802" s="54">
        <f>+VLOOKUP(MaestraLP3[[#This Row],[-]],'[1]BD MES'!$A:$N,14,0)</f>
        <v>39252</v>
      </c>
      <c r="W802" s="54">
        <v>38772</v>
      </c>
      <c r="X802" s="56">
        <f>+(MaestraLP3[[#This Row],[COSTO ]]-MaestraLP3[[#This Row],[COSTO OCT AL 27-10]])/MaestraLP3[[#This Row],[COSTO OCT AL 27-10]]</f>
        <v>-1.2228676245796393E-2</v>
      </c>
      <c r="Y802" s="57" t="str">
        <f>++IF(Q802="HASTA AGOTAR STOCK","HASTA AGOTAR STOCK",IF(MaestraLP3[[#This Row],[PRECIO OCT]]=0,"NO PARA LP",IF(MaestraLP3[[#This Row],[PRECIO OCT]]=0,"INCORPORACIÓN",IF(AA802=0,"MANTIENE",IF(AA802&lt;0,"BAJA",IF(AA802&gt;0,"ALZA",""))))))</f>
        <v>MANTIENE</v>
      </c>
      <c r="Z802" s="54">
        <v>49000</v>
      </c>
      <c r="AA802" s="40">
        <f>IF(Z802=0,"INDICAR PRECIO VTA",Z802-MaestraLP3[[#This Row],[PRECIO OCT]])</f>
        <v>0</v>
      </c>
      <c r="AB802" s="56">
        <f t="shared" si="12"/>
        <v>0.20873469387755103</v>
      </c>
      <c r="AC802" s="58">
        <f>IFERROR(MaestraLP3[[#This Row],[PRECIO]]*MaestraLP3[[#This Row],[%MG UMV]],0)</f>
        <v>10228</v>
      </c>
      <c r="AD802" s="59">
        <v>7.2</v>
      </c>
      <c r="AE802" s="54">
        <f>IFERROR(MaestraLP3[[#This Row],[MARGEN UNITARIO]]/MaestraLP3[[#This Row],[Peso Neto UMV (KG)]],0)</f>
        <v>1420.5555555555554</v>
      </c>
      <c r="AF802" s="38" t="s">
        <v>49</v>
      </c>
      <c r="AG802" s="38">
        <v>1</v>
      </c>
      <c r="AH802" s="56">
        <v>9.9999999999999992E-2</v>
      </c>
      <c r="AI802" s="56">
        <v>0.15</v>
      </c>
      <c r="AJ802" s="38"/>
      <c r="AK802" s="38" t="s">
        <v>50</v>
      </c>
    </row>
    <row r="803" spans="1:37" x14ac:dyDescent="0.35">
      <c r="A803" s="38" t="s">
        <v>525</v>
      </c>
      <c r="B803" s="38">
        <v>104303640</v>
      </c>
      <c r="C803" s="38" t="str">
        <f>+MaestraLP3[[#This Row],[CÓDIGO]]&amp;MaestraLP3[[#Headers],[-]]&amp;MaestraLP3[[#This Row],[UMV]]</f>
        <v>104303640-C07</v>
      </c>
      <c r="D803" s="45" t="str">
        <f>+MaestraLP3[[#This Row],[CÓDIGO]]&amp;MaestraLP3[[#Headers],[FS00]]</f>
        <v>104303640FS00</v>
      </c>
      <c r="E803" s="38" t="s">
        <v>95</v>
      </c>
      <c r="F803" s="38" t="s">
        <v>103</v>
      </c>
      <c r="G803" s="38" t="s">
        <v>298</v>
      </c>
      <c r="H803" s="38" t="s">
        <v>1046</v>
      </c>
      <c r="I803" s="38" t="s">
        <v>1050</v>
      </c>
      <c r="J803" s="44" t="s">
        <v>415</v>
      </c>
      <c r="K803" s="45" t="s">
        <v>44</v>
      </c>
      <c r="L803" s="38"/>
      <c r="M803" s="38" t="str">
        <f>VLOOKUP(MaestraLP3[[#This Row],[UMV]],VALIDACIONES!J:L,3,0)</f>
        <v>Caja 7 Unidades</v>
      </c>
      <c r="N803" s="38" t="s">
        <v>71</v>
      </c>
      <c r="O803" s="38" t="s">
        <v>46</v>
      </c>
      <c r="P803" s="54">
        <v>12250</v>
      </c>
      <c r="Q803" s="38" t="s">
        <v>47</v>
      </c>
      <c r="R803" s="54">
        <v>17500</v>
      </c>
      <c r="S803" s="56">
        <f>IFERROR((MaestraLP3[[#This Row],[COSTO ]]/MaestraLP3[[#This Row],[COSTO OCT]]-1),0)</f>
        <v>0</v>
      </c>
      <c r="T803" s="55" t="s">
        <v>48</v>
      </c>
      <c r="U803" s="55" t="s">
        <v>48</v>
      </c>
      <c r="V803" s="54">
        <f>+VLOOKUP(MaestraLP3[[#This Row],[-]],'[1]BD MES'!$A:$N,14,0)</f>
        <v>12250</v>
      </c>
      <c r="W803" s="54">
        <v>12250</v>
      </c>
      <c r="X803" s="56">
        <f>+(MaestraLP3[[#This Row],[COSTO ]]-MaestraLP3[[#This Row],[COSTO OCT AL 27-10]])/MaestraLP3[[#This Row],[COSTO OCT AL 27-10]]</f>
        <v>0</v>
      </c>
      <c r="Y803" s="57" t="str">
        <f>++IF(Q803="HASTA AGOTAR STOCK","HASTA AGOTAR STOCK",IF(MaestraLP3[[#This Row],[PRECIO OCT]]=0,"NO PARA LP",IF(MaestraLP3[[#This Row],[PRECIO OCT]]=0,"INCORPORACIÓN",IF(AA803=0,"MANTIENE",IF(AA803&lt;0,"BAJA",IF(AA803&gt;0,"ALZA",""))))))</f>
        <v>MANTIENE</v>
      </c>
      <c r="Z803" s="54">
        <v>17500</v>
      </c>
      <c r="AA803" s="40">
        <f>IF(Z803=0,"INDICAR PRECIO VTA",Z803-MaestraLP3[[#This Row],[PRECIO OCT]])</f>
        <v>0</v>
      </c>
      <c r="AB803" s="56">
        <f t="shared" si="12"/>
        <v>0.3</v>
      </c>
      <c r="AC803" s="58">
        <f>IFERROR(MaestraLP3[[#This Row],[PRECIO]]*MaestraLP3[[#This Row],[%MG UMV]],0)</f>
        <v>5250</v>
      </c>
      <c r="AD803" s="59">
        <v>7</v>
      </c>
      <c r="AE803" s="54">
        <f>IFERROR(MaestraLP3[[#This Row],[MARGEN UNITARIO]]/MaestraLP3[[#This Row],[Peso Neto UMV (KG)]],0)</f>
        <v>750</v>
      </c>
      <c r="AF803" s="38" t="s">
        <v>50</v>
      </c>
      <c r="AG803" s="38">
        <v>1</v>
      </c>
      <c r="AH803" s="56">
        <v>4.9999999999999996E-2</v>
      </c>
      <c r="AI803" s="56">
        <v>6.9999999999999993E-2</v>
      </c>
      <c r="AJ803" s="38"/>
      <c r="AK803" s="38" t="s">
        <v>50</v>
      </c>
    </row>
    <row r="804" spans="1:37" x14ac:dyDescent="0.35">
      <c r="A804" s="38" t="s">
        <v>525</v>
      </c>
      <c r="B804" s="38">
        <v>104548460</v>
      </c>
      <c r="C804" s="38" t="str">
        <f>+MaestraLP3[[#This Row],[CÓDIGO]]&amp;MaestraLP3[[#Headers],[-]]&amp;MaestraLP3[[#This Row],[UMV]]</f>
        <v>104548460-C08</v>
      </c>
      <c r="D804" s="45" t="str">
        <f>+MaestraLP3[[#This Row],[CÓDIGO]]&amp;MaestraLP3[[#Headers],[FS00]]</f>
        <v>104548460FS00</v>
      </c>
      <c r="E804" s="38" t="s">
        <v>95</v>
      </c>
      <c r="F804" s="38" t="s">
        <v>103</v>
      </c>
      <c r="G804" s="38" t="s">
        <v>298</v>
      </c>
      <c r="H804" s="38" t="s">
        <v>1046</v>
      </c>
      <c r="I804" s="38" t="s">
        <v>1051</v>
      </c>
      <c r="J804" s="44" t="s">
        <v>365</v>
      </c>
      <c r="K804" s="45" t="s">
        <v>44</v>
      </c>
      <c r="L804" s="38"/>
      <c r="M804" s="38" t="str">
        <f>VLOOKUP(MaestraLP3[[#This Row],[UMV]],VALIDACIONES!J:L,3,0)</f>
        <v>Caja 8 Unidades</v>
      </c>
      <c r="N804" s="38" t="s">
        <v>71</v>
      </c>
      <c r="O804" s="38" t="s">
        <v>46</v>
      </c>
      <c r="P804" s="54">
        <v>32384</v>
      </c>
      <c r="Q804" s="38" t="s">
        <v>73</v>
      </c>
      <c r="R804" s="55">
        <v>0</v>
      </c>
      <c r="S804" s="56">
        <f>IFERROR((MaestraLP3[[#This Row],[COSTO ]]/MaestraLP3[[#This Row],[COSTO OCT]]-1),0)</f>
        <v>0</v>
      </c>
      <c r="T804" s="55" t="s">
        <v>604</v>
      </c>
      <c r="U804" s="55" t="s">
        <v>172</v>
      </c>
      <c r="V804" s="54">
        <f>+VLOOKUP(MaestraLP3[[#This Row],[-]],'[1]BD MES'!$A:$N,14,0)</f>
        <v>32384</v>
      </c>
      <c r="W804" s="54">
        <v>32384</v>
      </c>
      <c r="X804" s="56">
        <f>+(MaestraLP3[[#This Row],[COSTO ]]-MaestraLP3[[#This Row],[COSTO OCT AL 27-10]])/MaestraLP3[[#This Row],[COSTO OCT AL 27-10]]</f>
        <v>0</v>
      </c>
      <c r="Y804" s="57" t="str">
        <f>++IF(Q804="HASTA AGOTAR STOCK","HASTA AGOTAR STOCK",IF(MaestraLP3[[#This Row],[PRECIO OCT]]=0,"NO PARA LP",IF(MaestraLP3[[#This Row],[PRECIO OCT]]=0,"INCORPORACIÓN",IF(AA804=0,"MANTIENE",IF(AA804&lt;0,"BAJA",IF(AA804&gt;0,"ALZA",""))))))</f>
        <v>NO PARA LP</v>
      </c>
      <c r="Z804" s="54">
        <v>43000</v>
      </c>
      <c r="AA804" s="40">
        <f>IF(Z804=0,"INDICAR PRECIO VTA",Z804-MaestraLP3[[#This Row],[PRECIO OCT]])</f>
        <v>43000</v>
      </c>
      <c r="AB804" s="56">
        <f t="shared" si="12"/>
        <v>0.24688372093023256</v>
      </c>
      <c r="AC804" s="58">
        <f>IFERROR(MaestraLP3[[#This Row],[PRECIO]]*MaestraLP3[[#This Row],[%MG UMV]],0)</f>
        <v>10616</v>
      </c>
      <c r="AD804" s="59">
        <v>8</v>
      </c>
      <c r="AE804" s="54">
        <f>IFERROR(MaestraLP3[[#This Row],[MARGEN UNITARIO]]/MaestraLP3[[#This Row],[Peso Neto UMV (KG)]],0)</f>
        <v>1327</v>
      </c>
      <c r="AF804" s="38" t="s">
        <v>50</v>
      </c>
      <c r="AG804" s="38">
        <v>1</v>
      </c>
      <c r="AH804" s="56">
        <v>0.05</v>
      </c>
      <c r="AI804" s="56">
        <v>0.1</v>
      </c>
      <c r="AJ804" s="38" t="s">
        <v>50</v>
      </c>
      <c r="AK804" s="38" t="s">
        <v>50</v>
      </c>
    </row>
    <row r="805" spans="1:37" x14ac:dyDescent="0.35">
      <c r="A805" s="38" t="s">
        <v>525</v>
      </c>
      <c r="B805" s="38">
        <v>104518950</v>
      </c>
      <c r="C805" s="38" t="str">
        <f>+MaestraLP3[[#This Row],[CÓDIGO]]&amp;MaestraLP3[[#Headers],[-]]&amp;MaestraLP3[[#This Row],[UMV]]</f>
        <v>104518950-C10</v>
      </c>
      <c r="D805" s="45" t="str">
        <f>+MaestraLP3[[#This Row],[CÓDIGO]]&amp;MaestraLP3[[#Headers],[FS00]]</f>
        <v>104518950FS00</v>
      </c>
      <c r="E805" s="38" t="s">
        <v>95</v>
      </c>
      <c r="F805" s="38" t="s">
        <v>103</v>
      </c>
      <c r="G805" s="38" t="s">
        <v>298</v>
      </c>
      <c r="H805" s="38" t="s">
        <v>302</v>
      </c>
      <c r="I805" s="38" t="s">
        <v>1052</v>
      </c>
      <c r="J805" s="44" t="s">
        <v>61</v>
      </c>
      <c r="K805" s="45" t="s">
        <v>44</v>
      </c>
      <c r="L805" s="38"/>
      <c r="M805" s="38" t="str">
        <f>VLOOKUP(MaestraLP3[[#This Row],[UMV]],VALIDACIONES!J:L,3,0)</f>
        <v>Caja 10 Unidades</v>
      </c>
      <c r="N805" s="38" t="s">
        <v>71</v>
      </c>
      <c r="O805" s="38" t="s">
        <v>46</v>
      </c>
      <c r="P805" s="54">
        <v>45184.6</v>
      </c>
      <c r="Q805" s="38" t="s">
        <v>47</v>
      </c>
      <c r="R805" s="54">
        <v>58000</v>
      </c>
      <c r="S805" s="56">
        <f>IFERROR((MaestraLP3[[#This Row],[COSTO ]]/MaestraLP3[[#This Row],[COSTO OCT]]-1),0)</f>
        <v>0</v>
      </c>
      <c r="T805" s="55" t="s">
        <v>48</v>
      </c>
      <c r="U805" s="55" t="s">
        <v>48</v>
      </c>
      <c r="V805" s="54">
        <f>+VLOOKUP(MaestraLP3[[#This Row],[-]],'[1]BD MES'!$A:$N,14,0)</f>
        <v>41375.299999999996</v>
      </c>
      <c r="W805" s="54">
        <v>45184.6</v>
      </c>
      <c r="X805" s="56">
        <f>+(MaestraLP3[[#This Row],[COSTO ]]-MaestraLP3[[#This Row],[COSTO OCT AL 27-10]])/MaestraLP3[[#This Row],[COSTO OCT AL 27-10]]</f>
        <v>9.206700616068049E-2</v>
      </c>
      <c r="Y805" s="57" t="str">
        <f>++IF(Q805="HASTA AGOTAR STOCK","HASTA AGOTAR STOCK",IF(MaestraLP3[[#This Row],[PRECIO OCT]]=0,"NO PARA LP",IF(MaestraLP3[[#This Row],[PRECIO OCT]]=0,"INCORPORACIÓN",IF(AA805=0,"MANTIENE",IF(AA805&lt;0,"BAJA",IF(AA805&gt;0,"ALZA",""))))))</f>
        <v>MANTIENE</v>
      </c>
      <c r="Z805" s="54">
        <v>58000</v>
      </c>
      <c r="AA805" s="40">
        <f>IF(Z805=0,"INDICAR PRECIO VTA",Z805-MaestraLP3[[#This Row],[PRECIO OCT]])</f>
        <v>0</v>
      </c>
      <c r="AB805" s="56">
        <f t="shared" si="12"/>
        <v>0.22095517241379312</v>
      </c>
      <c r="AC805" s="58">
        <f>IFERROR(MaestraLP3[[#This Row],[PRECIO]]*MaestraLP3[[#This Row],[%MG UMV]],0)</f>
        <v>12815.400000000001</v>
      </c>
      <c r="AD805" s="59">
        <v>10</v>
      </c>
      <c r="AE805" s="54">
        <f>IFERROR(MaestraLP3[[#This Row],[MARGEN UNITARIO]]/MaestraLP3[[#This Row],[Peso Neto UMV (KG)]],0)</f>
        <v>1281.5400000000002</v>
      </c>
      <c r="AF805" s="38" t="s">
        <v>50</v>
      </c>
      <c r="AG805" s="38">
        <v>1</v>
      </c>
      <c r="AH805" s="56">
        <v>6.9999999999999993E-2</v>
      </c>
      <c r="AI805" s="56">
        <v>7.0000000000000007E-2</v>
      </c>
      <c r="AJ805" s="38"/>
      <c r="AK805" s="38" t="s">
        <v>50</v>
      </c>
    </row>
    <row r="806" spans="1:37" x14ac:dyDescent="0.35">
      <c r="A806" s="38" t="s">
        <v>525</v>
      </c>
      <c r="B806" s="38">
        <v>104544630</v>
      </c>
      <c r="C806" s="38" t="str">
        <f>+MaestraLP3[[#This Row],[CÓDIGO]]&amp;MaestraLP3[[#Headers],[-]]&amp;MaestraLP3[[#This Row],[UMV]]</f>
        <v>104544630-C10</v>
      </c>
      <c r="D806" s="45" t="str">
        <f>+MaestraLP3[[#This Row],[CÓDIGO]]&amp;MaestraLP3[[#Headers],[FS00]]</f>
        <v>104544630FS00</v>
      </c>
      <c r="E806" s="38" t="s">
        <v>95</v>
      </c>
      <c r="F806" s="38" t="s">
        <v>103</v>
      </c>
      <c r="G806" s="38" t="s">
        <v>298</v>
      </c>
      <c r="H806" s="38" t="s">
        <v>302</v>
      </c>
      <c r="I806" s="38" t="s">
        <v>1053</v>
      </c>
      <c r="J806" s="44" t="s">
        <v>61</v>
      </c>
      <c r="K806" s="45" t="s">
        <v>44</v>
      </c>
      <c r="L806" s="38"/>
      <c r="M806" s="38" t="str">
        <f>VLOOKUP(MaestraLP3[[#This Row],[UMV]],VALIDACIONES!J:L,3,0)</f>
        <v>Caja 10 Unidades</v>
      </c>
      <c r="N806" s="38" t="s">
        <v>71</v>
      </c>
      <c r="O806" s="38" t="s">
        <v>46</v>
      </c>
      <c r="P806" s="54">
        <v>42450</v>
      </c>
      <c r="Q806" s="38" t="s">
        <v>47</v>
      </c>
      <c r="R806" s="54">
        <v>58000</v>
      </c>
      <c r="S806" s="56">
        <f>IFERROR((MaestraLP3[[#This Row],[COSTO ]]/MaestraLP3[[#This Row],[COSTO OCT]]-1),0)</f>
        <v>0</v>
      </c>
      <c r="T806" s="55" t="s">
        <v>48</v>
      </c>
      <c r="U806" s="55" t="s">
        <v>48</v>
      </c>
      <c r="V806" s="54">
        <f>+VLOOKUP(MaestraLP3[[#This Row],[-]],'[1]BD MES'!$A:$N,14,0)</f>
        <v>42450</v>
      </c>
      <c r="W806" s="54">
        <v>42450</v>
      </c>
      <c r="X806" s="56">
        <f>+(MaestraLP3[[#This Row],[COSTO ]]-MaestraLP3[[#This Row],[COSTO OCT AL 27-10]])/MaestraLP3[[#This Row],[COSTO OCT AL 27-10]]</f>
        <v>0</v>
      </c>
      <c r="Y806" s="57" t="str">
        <f>++IF(Q806="HASTA AGOTAR STOCK","HASTA AGOTAR STOCK",IF(MaestraLP3[[#This Row],[PRECIO OCT]]=0,"NO PARA LP",IF(MaestraLP3[[#This Row],[PRECIO OCT]]=0,"INCORPORACIÓN",IF(AA806=0,"MANTIENE",IF(AA806&lt;0,"BAJA",IF(AA806&gt;0,"ALZA",""))))))</f>
        <v>MANTIENE</v>
      </c>
      <c r="Z806" s="54">
        <v>58000</v>
      </c>
      <c r="AA806" s="40">
        <f>IF(Z806=0,"INDICAR PRECIO VTA",Z806-MaestraLP3[[#This Row],[PRECIO OCT]])</f>
        <v>0</v>
      </c>
      <c r="AB806" s="56">
        <f t="shared" si="12"/>
        <v>0.26810344827586208</v>
      </c>
      <c r="AC806" s="58">
        <f>IFERROR(MaestraLP3[[#This Row],[PRECIO]]*MaestraLP3[[#This Row],[%MG UMV]],0)</f>
        <v>15550</v>
      </c>
      <c r="AD806" s="59">
        <v>10</v>
      </c>
      <c r="AE806" s="54">
        <f>IFERROR(MaestraLP3[[#This Row],[MARGEN UNITARIO]]/MaestraLP3[[#This Row],[Peso Neto UMV (KG)]],0)</f>
        <v>1555</v>
      </c>
      <c r="AF806" s="38" t="s">
        <v>50</v>
      </c>
      <c r="AG806" s="38">
        <v>1</v>
      </c>
      <c r="AH806" s="56">
        <v>6.9999999999999993E-2</v>
      </c>
      <c r="AI806" s="56">
        <v>0.12</v>
      </c>
      <c r="AJ806" s="38"/>
      <c r="AK806" s="38" t="s">
        <v>50</v>
      </c>
    </row>
    <row r="807" spans="1:37" x14ac:dyDescent="0.35">
      <c r="A807" s="38" t="s">
        <v>525</v>
      </c>
      <c r="B807" s="38">
        <v>104519110</v>
      </c>
      <c r="C807" s="38" t="str">
        <f>+MaestraLP3[[#This Row],[CÓDIGO]]&amp;MaestraLP3[[#Headers],[-]]&amp;MaestraLP3[[#This Row],[UMV]]</f>
        <v>104519110-C10</v>
      </c>
      <c r="D807" s="45" t="str">
        <f>+MaestraLP3[[#This Row],[CÓDIGO]]&amp;MaestraLP3[[#Headers],[FS00]]</f>
        <v>104519110FS00</v>
      </c>
      <c r="E807" s="38" t="s">
        <v>95</v>
      </c>
      <c r="F807" s="38" t="s">
        <v>103</v>
      </c>
      <c r="G807" s="38" t="s">
        <v>298</v>
      </c>
      <c r="H807" s="38" t="s">
        <v>302</v>
      </c>
      <c r="I807" s="38" t="s">
        <v>1054</v>
      </c>
      <c r="J807" s="44" t="s">
        <v>61</v>
      </c>
      <c r="K807" s="45" t="s">
        <v>44</v>
      </c>
      <c r="L807" s="38"/>
      <c r="M807" s="38" t="str">
        <f>VLOOKUP(MaestraLP3[[#This Row],[UMV]],VALIDACIONES!J:L,3,0)</f>
        <v>Caja 10 Unidades</v>
      </c>
      <c r="N807" s="38" t="s">
        <v>71</v>
      </c>
      <c r="O807" s="38" t="s">
        <v>46</v>
      </c>
      <c r="P807" s="54">
        <v>48383.100000000006</v>
      </c>
      <c r="Q807" s="38" t="s">
        <v>47</v>
      </c>
      <c r="R807" s="54">
        <v>63000</v>
      </c>
      <c r="S807" s="56">
        <f>IFERROR((MaestraLP3[[#This Row],[COSTO ]]/MaestraLP3[[#This Row],[COSTO OCT]]-1),0)</f>
        <v>0</v>
      </c>
      <c r="T807" s="55" t="s">
        <v>48</v>
      </c>
      <c r="U807" s="55" t="s">
        <v>48</v>
      </c>
      <c r="V807" s="54">
        <f>+VLOOKUP(MaestraLP3[[#This Row],[-]],'[1]BD MES'!$A:$N,14,0)</f>
        <v>48383.8</v>
      </c>
      <c r="W807" s="54">
        <v>48383.100000000006</v>
      </c>
      <c r="X807" s="56">
        <f>+(MaestraLP3[[#This Row],[COSTO ]]-MaestraLP3[[#This Row],[COSTO OCT AL 27-10]])/MaestraLP3[[#This Row],[COSTO OCT AL 27-10]]</f>
        <v>-1.4467652395989765E-5</v>
      </c>
      <c r="Y807" s="57" t="str">
        <f>++IF(Q807="HASTA AGOTAR STOCK","HASTA AGOTAR STOCK",IF(MaestraLP3[[#This Row],[PRECIO OCT]]=0,"NO PARA LP",IF(MaestraLP3[[#This Row],[PRECIO OCT]]=0,"INCORPORACIÓN",IF(AA807=0,"MANTIENE",IF(AA807&lt;0,"BAJA",IF(AA807&gt;0,"ALZA",""))))))</f>
        <v>MANTIENE</v>
      </c>
      <c r="Z807" s="54">
        <v>63000</v>
      </c>
      <c r="AA807" s="40">
        <f>IF(Z807=0,"INDICAR PRECIO VTA",Z807-MaestraLP3[[#This Row],[PRECIO OCT]])</f>
        <v>0</v>
      </c>
      <c r="AB807" s="56">
        <f t="shared" si="12"/>
        <v>0.23201428571428562</v>
      </c>
      <c r="AC807" s="58">
        <f>IFERROR(MaestraLP3[[#This Row],[PRECIO]]*MaestraLP3[[#This Row],[%MG UMV]],0)</f>
        <v>14616.899999999994</v>
      </c>
      <c r="AD807" s="59">
        <v>10</v>
      </c>
      <c r="AE807" s="54">
        <f>IFERROR(MaestraLP3[[#This Row],[MARGEN UNITARIO]]/MaestraLP3[[#This Row],[Peso Neto UMV (KG)]],0)</f>
        <v>1461.6899999999994</v>
      </c>
      <c r="AF807" s="38" t="s">
        <v>50</v>
      </c>
      <c r="AG807" s="38">
        <v>1</v>
      </c>
      <c r="AH807" s="56">
        <v>6.9999999999999993E-2</v>
      </c>
      <c r="AI807" s="56">
        <v>0.12</v>
      </c>
      <c r="AJ807" s="38"/>
      <c r="AK807" s="38" t="s">
        <v>50</v>
      </c>
    </row>
    <row r="808" spans="1:37" x14ac:dyDescent="0.35">
      <c r="A808" s="38" t="s">
        <v>525</v>
      </c>
      <c r="B808" s="38">
        <v>104518910</v>
      </c>
      <c r="C808" s="38" t="str">
        <f>+MaestraLP3[[#This Row],[CÓDIGO]]&amp;MaestraLP3[[#Headers],[-]]&amp;MaestraLP3[[#This Row],[UMV]]</f>
        <v>104518910-C10</v>
      </c>
      <c r="D808" s="45" t="str">
        <f>+MaestraLP3[[#This Row],[CÓDIGO]]&amp;MaestraLP3[[#Headers],[FS00]]</f>
        <v>104518910FS00</v>
      </c>
      <c r="E808" s="38" t="s">
        <v>95</v>
      </c>
      <c r="F808" s="38" t="s">
        <v>103</v>
      </c>
      <c r="G808" s="38" t="s">
        <v>298</v>
      </c>
      <c r="H808" s="38" t="s">
        <v>302</v>
      </c>
      <c r="I808" s="38" t="s">
        <v>1055</v>
      </c>
      <c r="J808" s="44" t="s">
        <v>61</v>
      </c>
      <c r="K808" s="45" t="s">
        <v>44</v>
      </c>
      <c r="L808" s="38"/>
      <c r="M808" s="38" t="str">
        <f>VLOOKUP(MaestraLP3[[#This Row],[UMV]],VALIDACIONES!J:L,3,0)</f>
        <v>Caja 10 Unidades</v>
      </c>
      <c r="N808" s="38" t="s">
        <v>71</v>
      </c>
      <c r="O808" s="38" t="s">
        <v>46</v>
      </c>
      <c r="P808" s="54">
        <v>22364.2</v>
      </c>
      <c r="Q808" s="38" t="s">
        <v>47</v>
      </c>
      <c r="R808" s="54">
        <v>34000</v>
      </c>
      <c r="S808" s="56">
        <f>IFERROR((MaestraLP3[[#This Row],[COSTO ]]/MaestraLP3[[#This Row],[COSTO OCT]]-1),0)</f>
        <v>0</v>
      </c>
      <c r="T808" s="55" t="s">
        <v>48</v>
      </c>
      <c r="U808" s="55" t="s">
        <v>48</v>
      </c>
      <c r="V808" s="54">
        <f>+VLOOKUP(MaestraLP3[[#This Row],[-]],'[1]BD MES'!$A:$N,14,0)</f>
        <v>22364</v>
      </c>
      <c r="W808" s="54">
        <v>22364.2</v>
      </c>
      <c r="X808" s="56">
        <f>+(MaestraLP3[[#This Row],[COSTO ]]-MaestraLP3[[#This Row],[COSTO OCT AL 27-10]])/MaestraLP3[[#This Row],[COSTO OCT AL 27-10]]</f>
        <v>8.9429440172029875E-6</v>
      </c>
      <c r="Y808" s="57" t="str">
        <f>++IF(Q808="HASTA AGOTAR STOCK","HASTA AGOTAR STOCK",IF(MaestraLP3[[#This Row],[PRECIO OCT]]=0,"NO PARA LP",IF(MaestraLP3[[#This Row],[PRECIO OCT]]=0,"INCORPORACIÓN",IF(AA808=0,"MANTIENE",IF(AA808&lt;0,"BAJA",IF(AA808&gt;0,"ALZA",""))))))</f>
        <v>MANTIENE</v>
      </c>
      <c r="Z808" s="54">
        <v>34000</v>
      </c>
      <c r="AA808" s="40">
        <f>IF(Z808=0,"INDICAR PRECIO VTA",Z808-MaestraLP3[[#This Row],[PRECIO OCT]])</f>
        <v>0</v>
      </c>
      <c r="AB808" s="56">
        <f t="shared" si="12"/>
        <v>0.34222941176470584</v>
      </c>
      <c r="AC808" s="58">
        <f>IFERROR(MaestraLP3[[#This Row],[PRECIO]]*MaestraLP3[[#This Row],[%MG UMV]],0)</f>
        <v>11635.8</v>
      </c>
      <c r="AD808" s="59">
        <v>10</v>
      </c>
      <c r="AE808" s="54">
        <f>IFERROR(MaestraLP3[[#This Row],[MARGEN UNITARIO]]/MaestraLP3[[#This Row],[Peso Neto UMV (KG)]],0)</f>
        <v>1163.58</v>
      </c>
      <c r="AF808" s="38" t="s">
        <v>50</v>
      </c>
      <c r="AG808" s="38">
        <v>1</v>
      </c>
      <c r="AH808" s="56">
        <v>6.9999999999999993E-2</v>
      </c>
      <c r="AI808" s="56">
        <v>0.12</v>
      </c>
      <c r="AJ808" s="38"/>
      <c r="AK808" s="38" t="s">
        <v>50</v>
      </c>
    </row>
    <row r="809" spans="1:37" x14ac:dyDescent="0.35">
      <c r="A809" s="38" t="s">
        <v>525</v>
      </c>
      <c r="B809" s="38">
        <v>104519510</v>
      </c>
      <c r="C809" s="38" t="str">
        <f>+MaestraLP3[[#This Row],[CÓDIGO]]&amp;MaestraLP3[[#Headers],[-]]&amp;MaestraLP3[[#This Row],[UMV]]</f>
        <v>104519510-C10</v>
      </c>
      <c r="D809" s="45" t="str">
        <f>+MaestraLP3[[#This Row],[CÓDIGO]]&amp;MaestraLP3[[#Headers],[FS00]]</f>
        <v>104519510FS00</v>
      </c>
      <c r="E809" s="38" t="s">
        <v>95</v>
      </c>
      <c r="F809" s="38" t="s">
        <v>103</v>
      </c>
      <c r="G809" s="38" t="s">
        <v>298</v>
      </c>
      <c r="H809" s="38" t="s">
        <v>302</v>
      </c>
      <c r="I809" s="38" t="s">
        <v>1056</v>
      </c>
      <c r="J809" s="44" t="s">
        <v>61</v>
      </c>
      <c r="K809" s="45" t="s">
        <v>44</v>
      </c>
      <c r="L809" s="38"/>
      <c r="M809" s="38" t="str">
        <f>VLOOKUP(MaestraLP3[[#This Row],[UMV]],VALIDACIONES!J:L,3,0)</f>
        <v>Caja 10 Unidades</v>
      </c>
      <c r="N809" s="38" t="s">
        <v>71</v>
      </c>
      <c r="O809" s="38" t="s">
        <v>46</v>
      </c>
      <c r="P809" s="54">
        <v>27724.899999999998</v>
      </c>
      <c r="Q809" s="38" t="s">
        <v>47</v>
      </c>
      <c r="R809" s="54">
        <v>42000</v>
      </c>
      <c r="S809" s="56">
        <f>IFERROR((MaestraLP3[[#This Row],[COSTO ]]/MaestraLP3[[#This Row],[COSTO OCT]]-1),0)</f>
        <v>0</v>
      </c>
      <c r="T809" s="55" t="s">
        <v>48</v>
      </c>
      <c r="U809" s="55" t="s">
        <v>48</v>
      </c>
      <c r="V809" s="54">
        <f>+VLOOKUP(MaestraLP3[[#This Row],[-]],'[1]BD MES'!$A:$N,14,0)</f>
        <v>27725</v>
      </c>
      <c r="W809" s="54">
        <v>27724.899999999998</v>
      </c>
      <c r="X809" s="56">
        <f>+(MaestraLP3[[#This Row],[COSTO ]]-MaestraLP3[[#This Row],[COSTO OCT AL 27-10]])/MaestraLP3[[#This Row],[COSTO OCT AL 27-10]]</f>
        <v>-3.6068530208181347E-6</v>
      </c>
      <c r="Y809" s="57" t="str">
        <f>++IF(Q809="HASTA AGOTAR STOCK","HASTA AGOTAR STOCK",IF(MaestraLP3[[#This Row],[PRECIO OCT]]=0,"NO PARA LP",IF(MaestraLP3[[#This Row],[PRECIO OCT]]=0,"INCORPORACIÓN",IF(AA809=0,"MANTIENE",IF(AA809&lt;0,"BAJA",IF(AA809&gt;0,"ALZA",""))))))</f>
        <v>MANTIENE</v>
      </c>
      <c r="Z809" s="54">
        <v>42000</v>
      </c>
      <c r="AA809" s="40">
        <f>IF(Z809=0,"INDICAR PRECIO VTA",Z809-MaestraLP3[[#This Row],[PRECIO OCT]])</f>
        <v>0</v>
      </c>
      <c r="AB809" s="56">
        <f t="shared" si="12"/>
        <v>0.33988333333333337</v>
      </c>
      <c r="AC809" s="58">
        <f>IFERROR(MaestraLP3[[#This Row],[PRECIO]]*MaestraLP3[[#This Row],[%MG UMV]],0)</f>
        <v>14275.100000000002</v>
      </c>
      <c r="AD809" s="59">
        <v>10</v>
      </c>
      <c r="AE809" s="54">
        <f>IFERROR(MaestraLP3[[#This Row],[MARGEN UNITARIO]]/MaestraLP3[[#This Row],[Peso Neto UMV (KG)]],0)</f>
        <v>1427.5100000000002</v>
      </c>
      <c r="AF809" s="38" t="s">
        <v>50</v>
      </c>
      <c r="AG809" s="38">
        <v>1</v>
      </c>
      <c r="AH809" s="56">
        <v>6.9999999999999993E-2</v>
      </c>
      <c r="AI809" s="56">
        <v>0.12</v>
      </c>
      <c r="AJ809" s="38"/>
      <c r="AK809" s="38" t="s">
        <v>50</v>
      </c>
    </row>
    <row r="810" spans="1:37" x14ac:dyDescent="0.35">
      <c r="A810" s="38" t="s">
        <v>525</v>
      </c>
      <c r="B810" s="38">
        <v>104549060</v>
      </c>
      <c r="C810" s="38" t="str">
        <f>+MaestraLP3[[#This Row],[CÓDIGO]]&amp;MaestraLP3[[#Headers],[-]]&amp;MaestraLP3[[#This Row],[UMV]]</f>
        <v>104549060-C20</v>
      </c>
      <c r="D810" s="45" t="str">
        <f>+MaestraLP3[[#This Row],[CÓDIGO]]&amp;MaestraLP3[[#Headers],[FS00]]</f>
        <v>104549060FS00</v>
      </c>
      <c r="E810" s="38" t="s">
        <v>95</v>
      </c>
      <c r="F810" s="38" t="s">
        <v>103</v>
      </c>
      <c r="G810" s="38" t="s">
        <v>298</v>
      </c>
      <c r="H810" s="38" t="s">
        <v>302</v>
      </c>
      <c r="I810" s="38" t="s">
        <v>1057</v>
      </c>
      <c r="J810" s="44" t="s">
        <v>86</v>
      </c>
      <c r="K810" s="45" t="s">
        <v>44</v>
      </c>
      <c r="L810" s="38"/>
      <c r="M810" s="38" t="str">
        <f>VLOOKUP(MaestraLP3[[#This Row],[UMV]],VALIDACIONES!J:L,3,0)</f>
        <v>Caja 20 Unidades</v>
      </c>
      <c r="N810" s="38" t="s">
        <v>71</v>
      </c>
      <c r="O810" s="38" t="s">
        <v>46</v>
      </c>
      <c r="P810" s="54">
        <v>33000</v>
      </c>
      <c r="Q810" s="38" t="s">
        <v>73</v>
      </c>
      <c r="R810" s="55">
        <v>0</v>
      </c>
      <c r="S810" s="56">
        <f>IFERROR((MaestraLP3[[#This Row],[COSTO ]]/MaestraLP3[[#This Row],[COSTO OCT]]-1),0)</f>
        <v>0</v>
      </c>
      <c r="T810" s="55" t="s">
        <v>172</v>
      </c>
      <c r="U810" s="55" t="s">
        <v>172</v>
      </c>
      <c r="V810" s="54">
        <f>+VLOOKUP(MaestraLP3[[#This Row],[-]],'[1]BD MES'!$A:$N,14,0)</f>
        <v>33000</v>
      </c>
      <c r="W810" s="54">
        <v>33000</v>
      </c>
      <c r="X810" s="56">
        <f>+(MaestraLP3[[#This Row],[COSTO ]]-MaestraLP3[[#This Row],[COSTO OCT AL 27-10]])/MaestraLP3[[#This Row],[COSTO OCT AL 27-10]]</f>
        <v>0</v>
      </c>
      <c r="Y810" s="57" t="str">
        <f>++IF(Q810="HASTA AGOTAR STOCK","HASTA AGOTAR STOCK",IF(MaestraLP3[[#This Row],[PRECIO OCT]]=0,"NO PARA LP",IF(MaestraLP3[[#This Row],[PRECIO OCT]]=0,"INCORPORACIÓN",IF(AA810=0,"MANTIENE",IF(AA810&lt;0,"BAJA",IF(AA810&gt;0,"ALZA",""))))))</f>
        <v>NO PARA LP</v>
      </c>
      <c r="Z810" s="54">
        <v>44000</v>
      </c>
      <c r="AA810" s="40">
        <f>IF(Z810=0,"INDICAR PRECIO VTA",Z810-MaestraLP3[[#This Row],[PRECIO OCT]])</f>
        <v>44000</v>
      </c>
      <c r="AB810" s="56">
        <f t="shared" si="12"/>
        <v>0.25</v>
      </c>
      <c r="AC810" s="58">
        <f>IFERROR(MaestraLP3[[#This Row],[PRECIO]]*MaestraLP3[[#This Row],[%MG UMV]],0)</f>
        <v>11000</v>
      </c>
      <c r="AD810" s="59">
        <v>6.6</v>
      </c>
      <c r="AE810" s="54">
        <f>IFERROR(MaestraLP3[[#This Row],[MARGEN UNITARIO]]/MaestraLP3[[#This Row],[Peso Neto UMV (KG)]],0)</f>
        <v>1666.6666666666667</v>
      </c>
      <c r="AF810" s="38" t="s">
        <v>50</v>
      </c>
      <c r="AG810" s="38">
        <v>1</v>
      </c>
      <c r="AH810" s="56">
        <v>0.05</v>
      </c>
      <c r="AI810" s="56">
        <v>0.1</v>
      </c>
      <c r="AJ810" s="38" t="s">
        <v>50</v>
      </c>
      <c r="AK810" s="38" t="s">
        <v>50</v>
      </c>
    </row>
    <row r="811" spans="1:37" x14ac:dyDescent="0.35">
      <c r="A811" s="38" t="s">
        <v>525</v>
      </c>
      <c r="B811" s="38">
        <v>104549070</v>
      </c>
      <c r="C811" s="38" t="str">
        <f>+MaestraLP3[[#This Row],[CÓDIGO]]&amp;MaestraLP3[[#Headers],[-]]&amp;MaestraLP3[[#This Row],[UMV]]</f>
        <v>104549070-C10</v>
      </c>
      <c r="D811" s="45" t="str">
        <f>+MaestraLP3[[#This Row],[CÓDIGO]]&amp;MaestraLP3[[#Headers],[FS00]]</f>
        <v>104549070FS00</v>
      </c>
      <c r="E811" s="38" t="s">
        <v>95</v>
      </c>
      <c r="F811" s="38" t="s">
        <v>103</v>
      </c>
      <c r="G811" s="38" t="s">
        <v>298</v>
      </c>
      <c r="H811" s="38" t="s">
        <v>302</v>
      </c>
      <c r="I811" s="38" t="s">
        <v>1058</v>
      </c>
      <c r="J811" s="44" t="s">
        <v>61</v>
      </c>
      <c r="K811" s="45" t="s">
        <v>44</v>
      </c>
      <c r="L811" s="38"/>
      <c r="M811" s="38" t="str">
        <f>VLOOKUP(MaestraLP3[[#This Row],[UMV]],VALIDACIONES!J:L,3,0)</f>
        <v>Caja 10 Unidades</v>
      </c>
      <c r="N811" s="38" t="s">
        <v>71</v>
      </c>
      <c r="O811" s="38" t="s">
        <v>46</v>
      </c>
      <c r="P811" s="54">
        <v>29500</v>
      </c>
      <c r="Q811" s="38" t="s">
        <v>73</v>
      </c>
      <c r="R811" s="55">
        <v>0</v>
      </c>
      <c r="S811" s="56">
        <f>IFERROR((MaestraLP3[[#This Row],[COSTO ]]/MaestraLP3[[#This Row],[COSTO OCT]]-1),0)</f>
        <v>0</v>
      </c>
      <c r="T811" s="55" t="s">
        <v>172</v>
      </c>
      <c r="U811" s="55" t="s">
        <v>172</v>
      </c>
      <c r="V811" s="54">
        <f>+VLOOKUP(MaestraLP3[[#This Row],[-]],'[1]BD MES'!$A:$N,14,0)</f>
        <v>29500</v>
      </c>
      <c r="W811" s="54">
        <v>29500</v>
      </c>
      <c r="X811" s="56">
        <f>+(MaestraLP3[[#This Row],[COSTO ]]-MaestraLP3[[#This Row],[COSTO OCT AL 27-10]])/MaestraLP3[[#This Row],[COSTO OCT AL 27-10]]</f>
        <v>0</v>
      </c>
      <c r="Y811" s="57" t="str">
        <f>++IF(Q811="HASTA AGOTAR STOCK","HASTA AGOTAR STOCK",IF(MaestraLP3[[#This Row],[PRECIO OCT]]=0,"NO PARA LP",IF(MaestraLP3[[#This Row],[PRECIO OCT]]=0,"INCORPORACIÓN",IF(AA811=0,"MANTIENE",IF(AA811&lt;0,"BAJA",IF(AA811&gt;0,"ALZA",""))))))</f>
        <v>NO PARA LP</v>
      </c>
      <c r="Z811" s="54">
        <v>37000</v>
      </c>
      <c r="AA811" s="40">
        <f>IF(Z811=0,"INDICAR PRECIO VTA",Z811-MaestraLP3[[#This Row],[PRECIO OCT]])</f>
        <v>37000</v>
      </c>
      <c r="AB811" s="56">
        <f t="shared" si="12"/>
        <v>0.20270270270270271</v>
      </c>
      <c r="AC811" s="58">
        <f>IFERROR(MaestraLP3[[#This Row],[PRECIO]]*MaestraLP3[[#This Row],[%MG UMV]],0)</f>
        <v>7500</v>
      </c>
      <c r="AD811" s="59">
        <v>10</v>
      </c>
      <c r="AE811" s="54">
        <f>IFERROR(MaestraLP3[[#This Row],[MARGEN UNITARIO]]/MaestraLP3[[#This Row],[Peso Neto UMV (KG)]],0)</f>
        <v>750</v>
      </c>
      <c r="AF811" s="38" t="s">
        <v>50</v>
      </c>
      <c r="AG811" s="38">
        <v>1</v>
      </c>
      <c r="AH811" s="56">
        <v>0.05</v>
      </c>
      <c r="AI811" s="56">
        <v>0.1</v>
      </c>
      <c r="AJ811" s="38" t="s">
        <v>50</v>
      </c>
      <c r="AK811" s="38" t="s">
        <v>50</v>
      </c>
    </row>
    <row r="812" spans="1:37" x14ac:dyDescent="0.35">
      <c r="A812" s="38" t="s">
        <v>525</v>
      </c>
      <c r="B812" s="38">
        <v>104549080</v>
      </c>
      <c r="C812" s="38" t="str">
        <f>+MaestraLP3[[#This Row],[CÓDIGO]]&amp;MaestraLP3[[#Headers],[-]]&amp;MaestraLP3[[#This Row],[UMV]]</f>
        <v>104549080-C10</v>
      </c>
      <c r="D812" s="45" t="str">
        <f>+MaestraLP3[[#This Row],[CÓDIGO]]&amp;MaestraLP3[[#Headers],[FS00]]</f>
        <v>104549080FS00</v>
      </c>
      <c r="E812" s="38" t="s">
        <v>95</v>
      </c>
      <c r="F812" s="38" t="s">
        <v>103</v>
      </c>
      <c r="G812" s="38" t="s">
        <v>298</v>
      </c>
      <c r="H812" s="38" t="s">
        <v>302</v>
      </c>
      <c r="I812" s="38" t="s">
        <v>1059</v>
      </c>
      <c r="J812" s="44" t="s">
        <v>61</v>
      </c>
      <c r="K812" s="45" t="s">
        <v>44</v>
      </c>
      <c r="L812" s="38"/>
      <c r="M812" s="38" t="str">
        <f>VLOOKUP(MaestraLP3[[#This Row],[UMV]],VALIDACIONES!J:L,3,0)</f>
        <v>Caja 10 Unidades</v>
      </c>
      <c r="N812" s="38" t="s">
        <v>71</v>
      </c>
      <c r="O812" s="38" t="s">
        <v>46</v>
      </c>
      <c r="P812" s="54">
        <v>29500</v>
      </c>
      <c r="Q812" s="38" t="s">
        <v>73</v>
      </c>
      <c r="R812" s="55">
        <v>0</v>
      </c>
      <c r="S812" s="56">
        <f>IFERROR((MaestraLP3[[#This Row],[COSTO ]]/MaestraLP3[[#This Row],[COSTO OCT]]-1),0)</f>
        <v>0</v>
      </c>
      <c r="T812" s="55" t="s">
        <v>172</v>
      </c>
      <c r="U812" s="55" t="s">
        <v>172</v>
      </c>
      <c r="V812" s="54">
        <f>+VLOOKUP(MaestraLP3[[#This Row],[-]],'[1]BD MES'!$A:$N,14,0)</f>
        <v>29500</v>
      </c>
      <c r="W812" s="54">
        <v>29500</v>
      </c>
      <c r="X812" s="56">
        <f>+(MaestraLP3[[#This Row],[COSTO ]]-MaestraLP3[[#This Row],[COSTO OCT AL 27-10]])/MaestraLP3[[#This Row],[COSTO OCT AL 27-10]]</f>
        <v>0</v>
      </c>
      <c r="Y812" s="57" t="str">
        <f>++IF(Q812="HASTA AGOTAR STOCK","HASTA AGOTAR STOCK",IF(MaestraLP3[[#This Row],[PRECIO OCT]]=0,"NO PARA LP",IF(MaestraLP3[[#This Row],[PRECIO OCT]]=0,"INCORPORACIÓN",IF(AA812=0,"MANTIENE",IF(AA812&lt;0,"BAJA",IF(AA812&gt;0,"ALZA",""))))))</f>
        <v>NO PARA LP</v>
      </c>
      <c r="Z812" s="54">
        <v>37000</v>
      </c>
      <c r="AA812" s="40">
        <f>IF(Z812=0,"INDICAR PRECIO VTA",Z812-MaestraLP3[[#This Row],[PRECIO OCT]])</f>
        <v>37000</v>
      </c>
      <c r="AB812" s="56">
        <f t="shared" si="12"/>
        <v>0.20270270270270271</v>
      </c>
      <c r="AC812" s="58">
        <f>IFERROR(MaestraLP3[[#This Row],[PRECIO]]*MaestraLP3[[#This Row],[%MG UMV]],0)</f>
        <v>7500</v>
      </c>
      <c r="AD812" s="59">
        <v>10</v>
      </c>
      <c r="AE812" s="54">
        <f>IFERROR(MaestraLP3[[#This Row],[MARGEN UNITARIO]]/MaestraLP3[[#This Row],[Peso Neto UMV (KG)]],0)</f>
        <v>750</v>
      </c>
      <c r="AF812" s="38" t="s">
        <v>50</v>
      </c>
      <c r="AG812" s="38">
        <v>1</v>
      </c>
      <c r="AH812" s="56">
        <v>0.05</v>
      </c>
      <c r="AI812" s="56">
        <v>0.1</v>
      </c>
      <c r="AJ812" s="38" t="s">
        <v>50</v>
      </c>
      <c r="AK812" s="38" t="s">
        <v>50</v>
      </c>
    </row>
    <row r="813" spans="1:37" x14ac:dyDescent="0.35">
      <c r="A813" s="38" t="s">
        <v>525</v>
      </c>
      <c r="B813" s="38">
        <v>104518970</v>
      </c>
      <c r="C813" s="38" t="str">
        <f>+MaestraLP3[[#This Row],[CÓDIGO]]&amp;MaestraLP3[[#Headers],[-]]&amp;MaestraLP3[[#This Row],[UMV]]</f>
        <v>104518970-C10</v>
      </c>
      <c r="D813" s="45" t="str">
        <f>+MaestraLP3[[#This Row],[CÓDIGO]]&amp;MaestraLP3[[#Headers],[FS00]]</f>
        <v>104518970FS00</v>
      </c>
      <c r="E813" s="38" t="s">
        <v>95</v>
      </c>
      <c r="F813" s="38" t="s">
        <v>103</v>
      </c>
      <c r="G813" s="38" t="s">
        <v>298</v>
      </c>
      <c r="H813" s="38" t="s">
        <v>302</v>
      </c>
      <c r="I813" s="38" t="s">
        <v>1060</v>
      </c>
      <c r="J813" s="44" t="s">
        <v>61</v>
      </c>
      <c r="K813" s="45" t="s">
        <v>44</v>
      </c>
      <c r="L813" s="38"/>
      <c r="M813" s="38" t="str">
        <f>VLOOKUP(MaestraLP3[[#This Row],[UMV]],VALIDACIONES!J:L,3,0)</f>
        <v>Caja 10 Unidades</v>
      </c>
      <c r="N813" s="38" t="s">
        <v>71</v>
      </c>
      <c r="O813" s="38" t="s">
        <v>46</v>
      </c>
      <c r="P813" s="54">
        <v>28321</v>
      </c>
      <c r="Q813" s="38" t="s">
        <v>47</v>
      </c>
      <c r="R813" s="54">
        <v>45900</v>
      </c>
      <c r="S813" s="56">
        <f>IFERROR((MaestraLP3[[#This Row],[COSTO ]]/MaestraLP3[[#This Row],[COSTO OCT]]-1),0)</f>
        <v>0</v>
      </c>
      <c r="T813" s="55" t="s">
        <v>48</v>
      </c>
      <c r="U813" s="55" t="s">
        <v>48</v>
      </c>
      <c r="V813" s="54">
        <f>+VLOOKUP(MaestraLP3[[#This Row],[-]],'[1]BD MES'!$A:$N,14,0)</f>
        <v>28320.9</v>
      </c>
      <c r="W813" s="54">
        <v>28321</v>
      </c>
      <c r="X813" s="56">
        <f>+(MaestraLP3[[#This Row],[COSTO ]]-MaestraLP3[[#This Row],[COSTO OCT AL 27-10]])/MaestraLP3[[#This Row],[COSTO OCT AL 27-10]]</f>
        <v>3.5309612335252342E-6</v>
      </c>
      <c r="Y813" s="57" t="str">
        <f>++IF(Q813="HASTA AGOTAR STOCK","HASTA AGOTAR STOCK",IF(MaestraLP3[[#This Row],[PRECIO OCT]]=0,"NO PARA LP",IF(MaestraLP3[[#This Row],[PRECIO OCT]]=0,"INCORPORACIÓN",IF(AA813=0,"MANTIENE",IF(AA813&lt;0,"BAJA",IF(AA813&gt;0,"ALZA",""))))))</f>
        <v>MANTIENE</v>
      </c>
      <c r="Z813" s="54">
        <v>45900</v>
      </c>
      <c r="AA813" s="40">
        <f>IF(Z813=0,"INDICAR PRECIO VTA",Z813-MaestraLP3[[#This Row],[PRECIO OCT]])</f>
        <v>0</v>
      </c>
      <c r="AB813" s="56">
        <f t="shared" si="12"/>
        <v>0.38298474945533767</v>
      </c>
      <c r="AC813" s="58">
        <f>IFERROR(MaestraLP3[[#This Row],[PRECIO]]*MaestraLP3[[#This Row],[%MG UMV]],0)</f>
        <v>17579</v>
      </c>
      <c r="AD813" s="59">
        <v>10</v>
      </c>
      <c r="AE813" s="54">
        <f>IFERROR(MaestraLP3[[#This Row],[MARGEN UNITARIO]]/MaestraLP3[[#This Row],[Peso Neto UMV (KG)]],0)</f>
        <v>1757.9</v>
      </c>
      <c r="AF813" s="38" t="s">
        <v>50</v>
      </c>
      <c r="AG813" s="38">
        <v>1</v>
      </c>
      <c r="AH813" s="56">
        <v>6.9999999999999993E-2</v>
      </c>
      <c r="AI813" s="56">
        <v>0.12</v>
      </c>
      <c r="AJ813" s="38"/>
      <c r="AK813" s="38" t="s">
        <v>50</v>
      </c>
    </row>
    <row r="814" spans="1:37" x14ac:dyDescent="0.35">
      <c r="A814" s="38" t="s">
        <v>525</v>
      </c>
      <c r="B814" s="38">
        <v>104519120</v>
      </c>
      <c r="C814" s="38" t="str">
        <f>+MaestraLP3[[#This Row],[CÓDIGO]]&amp;MaestraLP3[[#Headers],[-]]&amp;MaestraLP3[[#This Row],[UMV]]</f>
        <v>104519120-C10</v>
      </c>
      <c r="D814" s="45" t="str">
        <f>+MaestraLP3[[#This Row],[CÓDIGO]]&amp;MaestraLP3[[#Headers],[FS00]]</f>
        <v>104519120FS00</v>
      </c>
      <c r="E814" s="38" t="s">
        <v>95</v>
      </c>
      <c r="F814" s="38" t="s">
        <v>103</v>
      </c>
      <c r="G814" s="38" t="s">
        <v>298</v>
      </c>
      <c r="H814" s="38" t="s">
        <v>302</v>
      </c>
      <c r="I814" s="38" t="s">
        <v>1061</v>
      </c>
      <c r="J814" s="44" t="s">
        <v>61</v>
      </c>
      <c r="K814" s="45" t="s">
        <v>44</v>
      </c>
      <c r="L814" s="38"/>
      <c r="M814" s="38" t="str">
        <f>VLOOKUP(MaestraLP3[[#This Row],[UMV]],VALIDACIONES!J:L,3,0)</f>
        <v>Caja 10 Unidades</v>
      </c>
      <c r="N814" s="38" t="s">
        <v>71</v>
      </c>
      <c r="O814" s="38" t="s">
        <v>46</v>
      </c>
      <c r="P814" s="54">
        <v>32671.599999999999</v>
      </c>
      <c r="Q814" s="38" t="s">
        <v>47</v>
      </c>
      <c r="R814" s="54">
        <v>47000</v>
      </c>
      <c r="S814" s="56">
        <f>IFERROR((MaestraLP3[[#This Row],[COSTO ]]/MaestraLP3[[#This Row],[COSTO OCT]]-1),0)</f>
        <v>0</v>
      </c>
      <c r="T814" s="55" t="s">
        <v>48</v>
      </c>
      <c r="U814" s="55" t="s">
        <v>48</v>
      </c>
      <c r="V814" s="54">
        <f>+VLOOKUP(MaestraLP3[[#This Row],[-]],'[1]BD MES'!$A:$N,14,0)</f>
        <v>32671.8</v>
      </c>
      <c r="W814" s="54">
        <v>32671.599999999999</v>
      </c>
      <c r="X814" s="56">
        <f>+(MaestraLP3[[#This Row],[COSTO ]]-MaestraLP3[[#This Row],[COSTO OCT AL 27-10]])/MaestraLP3[[#This Row],[COSTO OCT AL 27-10]]</f>
        <v>-6.1214870316519933E-6</v>
      </c>
      <c r="Y814" s="57" t="str">
        <f>++IF(Q814="HASTA AGOTAR STOCK","HASTA AGOTAR STOCK",IF(MaestraLP3[[#This Row],[PRECIO OCT]]=0,"NO PARA LP",IF(MaestraLP3[[#This Row],[PRECIO OCT]]=0,"INCORPORACIÓN",IF(AA814=0,"MANTIENE",IF(AA814&lt;0,"BAJA",IF(AA814&gt;0,"ALZA",""))))))</f>
        <v>MANTIENE</v>
      </c>
      <c r="Z814" s="54">
        <v>47000</v>
      </c>
      <c r="AA814" s="40">
        <f>IF(Z814=0,"INDICAR PRECIO VTA",Z814-MaestraLP3[[#This Row],[PRECIO OCT]])</f>
        <v>0</v>
      </c>
      <c r="AB814" s="56">
        <f t="shared" si="12"/>
        <v>0.30485957446808515</v>
      </c>
      <c r="AC814" s="58">
        <f>IFERROR(MaestraLP3[[#This Row],[PRECIO]]*MaestraLP3[[#This Row],[%MG UMV]],0)</f>
        <v>14328.400000000001</v>
      </c>
      <c r="AD814" s="59">
        <v>10</v>
      </c>
      <c r="AE814" s="54">
        <f>IFERROR(MaestraLP3[[#This Row],[MARGEN UNITARIO]]/MaestraLP3[[#This Row],[Peso Neto UMV (KG)]],0)</f>
        <v>1432.8400000000001</v>
      </c>
      <c r="AF814" s="38" t="s">
        <v>50</v>
      </c>
      <c r="AG814" s="38">
        <v>1</v>
      </c>
      <c r="AH814" s="56">
        <v>6.9999999999999993E-2</v>
      </c>
      <c r="AI814" s="56">
        <v>0.12</v>
      </c>
      <c r="AJ814" s="38"/>
      <c r="AK814" s="38" t="s">
        <v>50</v>
      </c>
    </row>
    <row r="815" spans="1:37" x14ac:dyDescent="0.35">
      <c r="A815" s="38" t="s">
        <v>525</v>
      </c>
      <c r="B815" s="38">
        <v>104544640</v>
      </c>
      <c r="C815" s="38" t="str">
        <f>+MaestraLP3[[#This Row],[CÓDIGO]]&amp;MaestraLP3[[#Headers],[-]]&amp;MaestraLP3[[#This Row],[UMV]]</f>
        <v>104544640-C10</v>
      </c>
      <c r="D815" s="45" t="str">
        <f>+MaestraLP3[[#This Row],[CÓDIGO]]&amp;MaestraLP3[[#Headers],[FS00]]</f>
        <v>104544640FS00</v>
      </c>
      <c r="E815" s="38" t="s">
        <v>95</v>
      </c>
      <c r="F815" s="38" t="s">
        <v>103</v>
      </c>
      <c r="G815" s="38" t="s">
        <v>298</v>
      </c>
      <c r="H815" s="38" t="s">
        <v>302</v>
      </c>
      <c r="I815" s="38" t="s">
        <v>1062</v>
      </c>
      <c r="J815" s="44" t="s">
        <v>61</v>
      </c>
      <c r="K815" s="45" t="s">
        <v>44</v>
      </c>
      <c r="L815" s="38"/>
      <c r="M815" s="38" t="str">
        <f>VLOOKUP(MaestraLP3[[#This Row],[UMV]],VALIDACIONES!J:L,3,0)</f>
        <v>Caja 10 Unidades</v>
      </c>
      <c r="N815" s="38" t="s">
        <v>71</v>
      </c>
      <c r="O815" s="38" t="s">
        <v>46</v>
      </c>
      <c r="P815" s="54">
        <v>28280</v>
      </c>
      <c r="Q815" s="38" t="s">
        <v>47</v>
      </c>
      <c r="R815" s="54">
        <v>38000</v>
      </c>
      <c r="S815" s="56">
        <f>IFERROR((MaestraLP3[[#This Row],[COSTO ]]/MaestraLP3[[#This Row],[COSTO OCT]]-1),0)</f>
        <v>0</v>
      </c>
      <c r="T815" s="55" t="s">
        <v>48</v>
      </c>
      <c r="U815" s="55" t="s">
        <v>48</v>
      </c>
      <c r="V815" s="54">
        <f>+VLOOKUP(MaestraLP3[[#This Row],[-]],'[1]BD MES'!$A:$N,14,0)</f>
        <v>28280</v>
      </c>
      <c r="W815" s="54">
        <v>28280</v>
      </c>
      <c r="X815" s="56">
        <f>+(MaestraLP3[[#This Row],[COSTO ]]-MaestraLP3[[#This Row],[COSTO OCT AL 27-10]])/MaestraLP3[[#This Row],[COSTO OCT AL 27-10]]</f>
        <v>0</v>
      </c>
      <c r="Y815" s="57" t="str">
        <f>++IF(Q815="HASTA AGOTAR STOCK","HASTA AGOTAR STOCK",IF(MaestraLP3[[#This Row],[PRECIO OCT]]=0,"NO PARA LP",IF(MaestraLP3[[#This Row],[PRECIO OCT]]=0,"INCORPORACIÓN",IF(AA815=0,"MANTIENE",IF(AA815&lt;0,"BAJA",IF(AA815&gt;0,"ALZA",""))))))</f>
        <v>MANTIENE</v>
      </c>
      <c r="Z815" s="54">
        <v>38000</v>
      </c>
      <c r="AA815" s="40">
        <f>IF(Z815=0,"INDICAR PRECIO VTA",Z815-MaestraLP3[[#This Row],[PRECIO OCT]])</f>
        <v>0</v>
      </c>
      <c r="AB815" s="56">
        <f t="shared" si="12"/>
        <v>0.25578947368421051</v>
      </c>
      <c r="AC815" s="58">
        <f>IFERROR(MaestraLP3[[#This Row],[PRECIO]]*MaestraLP3[[#This Row],[%MG UMV]],0)</f>
        <v>9720</v>
      </c>
      <c r="AD815" s="59">
        <v>10</v>
      </c>
      <c r="AE815" s="54">
        <f>IFERROR(MaestraLP3[[#This Row],[MARGEN UNITARIO]]/MaestraLP3[[#This Row],[Peso Neto UMV (KG)]],0)</f>
        <v>972</v>
      </c>
      <c r="AF815" s="38" t="s">
        <v>50</v>
      </c>
      <c r="AG815" s="38">
        <v>1</v>
      </c>
      <c r="AH815" s="56">
        <v>6.9999999999999993E-2</v>
      </c>
      <c r="AI815" s="56">
        <v>0.1</v>
      </c>
      <c r="AJ815" s="38"/>
      <c r="AK815" s="38" t="s">
        <v>50</v>
      </c>
    </row>
    <row r="816" spans="1:37" x14ac:dyDescent="0.35">
      <c r="A816" s="38" t="s">
        <v>525</v>
      </c>
      <c r="B816" s="38">
        <v>104549090</v>
      </c>
      <c r="C816" s="38" t="str">
        <f>+MaestraLP3[[#This Row],[CÓDIGO]]&amp;MaestraLP3[[#Headers],[-]]&amp;MaestraLP3[[#This Row],[UMV]]</f>
        <v>104549090-C10</v>
      </c>
      <c r="D816" s="45" t="str">
        <f>+MaestraLP3[[#This Row],[CÓDIGO]]&amp;MaestraLP3[[#Headers],[FS00]]</f>
        <v>104549090FS00</v>
      </c>
      <c r="E816" s="38" t="s">
        <v>95</v>
      </c>
      <c r="F816" s="38" t="s">
        <v>103</v>
      </c>
      <c r="G816" s="38" t="s">
        <v>298</v>
      </c>
      <c r="H816" s="38" t="s">
        <v>302</v>
      </c>
      <c r="I816" s="38" t="s">
        <v>1063</v>
      </c>
      <c r="J816" s="44" t="s">
        <v>61</v>
      </c>
      <c r="K816" s="45" t="s">
        <v>44</v>
      </c>
      <c r="L816" s="38"/>
      <c r="M816" s="38" t="str">
        <f>VLOOKUP(MaestraLP3[[#This Row],[UMV]],VALIDACIONES!J:L,3,0)</f>
        <v>Caja 10 Unidades</v>
      </c>
      <c r="N816" s="38" t="s">
        <v>71</v>
      </c>
      <c r="O816" s="38" t="s">
        <v>46</v>
      </c>
      <c r="P816" s="54">
        <v>41900</v>
      </c>
      <c r="Q816" s="38" t="s">
        <v>73</v>
      </c>
      <c r="R816" s="55">
        <v>0</v>
      </c>
      <c r="S816" s="56">
        <f>IFERROR((MaestraLP3[[#This Row],[COSTO ]]/MaestraLP3[[#This Row],[COSTO OCT]]-1),0)</f>
        <v>0</v>
      </c>
      <c r="T816" s="55" t="s">
        <v>172</v>
      </c>
      <c r="U816" s="55" t="s">
        <v>172</v>
      </c>
      <c r="V816" s="54">
        <f>+VLOOKUP(MaestraLP3[[#This Row],[-]],'[1]BD MES'!$A:$N,14,0)</f>
        <v>41900</v>
      </c>
      <c r="W816" s="54">
        <v>41900</v>
      </c>
      <c r="X816" s="56">
        <f>+(MaestraLP3[[#This Row],[COSTO ]]-MaestraLP3[[#This Row],[COSTO OCT AL 27-10]])/MaestraLP3[[#This Row],[COSTO OCT AL 27-10]]</f>
        <v>0</v>
      </c>
      <c r="Y816" s="57" t="str">
        <f>++IF(Q816="HASTA AGOTAR STOCK","HASTA AGOTAR STOCK",IF(MaestraLP3[[#This Row],[PRECIO OCT]]=0,"NO PARA LP",IF(MaestraLP3[[#This Row],[PRECIO OCT]]=0,"INCORPORACIÓN",IF(AA816=0,"MANTIENE",IF(AA816&lt;0,"BAJA",IF(AA816&gt;0,"ALZA",""))))))</f>
        <v>NO PARA LP</v>
      </c>
      <c r="Z816" s="54">
        <v>53500</v>
      </c>
      <c r="AA816" s="40">
        <f>IF(Z816=0,"INDICAR PRECIO VTA",Z816-MaestraLP3[[#This Row],[PRECIO OCT]])</f>
        <v>53500</v>
      </c>
      <c r="AB816" s="56">
        <f t="shared" si="12"/>
        <v>0.21682242990654205</v>
      </c>
      <c r="AC816" s="58">
        <f>IFERROR(MaestraLP3[[#This Row],[PRECIO]]*MaestraLP3[[#This Row],[%MG UMV]],0)</f>
        <v>11600</v>
      </c>
      <c r="AD816" s="59">
        <v>10</v>
      </c>
      <c r="AE816" s="54">
        <f>IFERROR(MaestraLP3[[#This Row],[MARGEN UNITARIO]]/MaestraLP3[[#This Row],[Peso Neto UMV (KG)]],0)</f>
        <v>1160</v>
      </c>
      <c r="AF816" s="38" t="s">
        <v>50</v>
      </c>
      <c r="AG816" s="38">
        <v>1</v>
      </c>
      <c r="AH816" s="56">
        <v>0.05</v>
      </c>
      <c r="AI816" s="56">
        <v>0.1</v>
      </c>
      <c r="AJ816" s="38" t="s">
        <v>50</v>
      </c>
      <c r="AK816" s="38" t="s">
        <v>50</v>
      </c>
    </row>
    <row r="817" spans="1:37" x14ac:dyDescent="0.35">
      <c r="A817" s="38" t="s">
        <v>525</v>
      </c>
      <c r="B817" s="38">
        <v>104524690</v>
      </c>
      <c r="C817" s="38" t="str">
        <f>+MaestraLP3[[#This Row],[CÓDIGO]]&amp;MaestraLP3[[#Headers],[-]]&amp;MaestraLP3[[#This Row],[UMV]]</f>
        <v>104524690-C10</v>
      </c>
      <c r="D817" s="45" t="str">
        <f>+MaestraLP3[[#This Row],[CÓDIGO]]&amp;MaestraLP3[[#Headers],[FS00]]</f>
        <v>104524690FS00</v>
      </c>
      <c r="E817" s="38" t="s">
        <v>95</v>
      </c>
      <c r="F817" s="38" t="s">
        <v>103</v>
      </c>
      <c r="G817" s="38" t="s">
        <v>298</v>
      </c>
      <c r="H817" s="38" t="s">
        <v>302</v>
      </c>
      <c r="I817" s="38" t="s">
        <v>1064</v>
      </c>
      <c r="J817" s="44" t="s">
        <v>61</v>
      </c>
      <c r="K817" s="45" t="s">
        <v>44</v>
      </c>
      <c r="L817" s="38"/>
      <c r="M817" s="38" t="str">
        <f>VLOOKUP(MaestraLP3[[#This Row],[UMV]],VALIDACIONES!J:L,3,0)</f>
        <v>Caja 10 Unidades</v>
      </c>
      <c r="N817" s="38" t="s">
        <v>71</v>
      </c>
      <c r="O817" s="38" t="s">
        <v>46</v>
      </c>
      <c r="P817" s="54">
        <v>52862.399999999994</v>
      </c>
      <c r="Q817" s="38" t="s">
        <v>47</v>
      </c>
      <c r="R817" s="54">
        <v>66000</v>
      </c>
      <c r="S817" s="56">
        <f>IFERROR((MaestraLP3[[#This Row],[COSTO ]]/MaestraLP3[[#This Row],[COSTO OCT]]-1),0)</f>
        <v>0</v>
      </c>
      <c r="T817" s="55" t="s">
        <v>48</v>
      </c>
      <c r="U817" s="55" t="s">
        <v>48</v>
      </c>
      <c r="V817" s="54">
        <f>+VLOOKUP(MaestraLP3[[#This Row],[-]],'[1]BD MES'!$A:$N,14,0)</f>
        <v>52872.9</v>
      </c>
      <c r="W817" s="54">
        <v>52862.399999999994</v>
      </c>
      <c r="X817" s="56">
        <f>+(MaestraLP3[[#This Row],[COSTO ]]-MaestraLP3[[#This Row],[COSTO OCT AL 27-10]])/MaestraLP3[[#This Row],[COSTO OCT AL 27-10]]</f>
        <v>-1.9858944752429461E-4</v>
      </c>
      <c r="Y817" s="57" t="str">
        <f>++IF(Q817="HASTA AGOTAR STOCK","HASTA AGOTAR STOCK",IF(MaestraLP3[[#This Row],[PRECIO OCT]]=0,"NO PARA LP",IF(MaestraLP3[[#This Row],[PRECIO OCT]]=0,"INCORPORACIÓN",IF(AA817=0,"MANTIENE",IF(AA817&lt;0,"BAJA",IF(AA817&gt;0,"ALZA",""))))))</f>
        <v>MANTIENE</v>
      </c>
      <c r="Z817" s="54">
        <v>66000</v>
      </c>
      <c r="AA817" s="40">
        <f>IF(Z817=0,"INDICAR PRECIO VTA",Z817-MaestraLP3[[#This Row],[PRECIO OCT]])</f>
        <v>0</v>
      </c>
      <c r="AB817" s="56">
        <f t="shared" si="12"/>
        <v>0.19905454545454554</v>
      </c>
      <c r="AC817" s="58">
        <f>IFERROR(MaestraLP3[[#This Row],[PRECIO]]*MaestraLP3[[#This Row],[%MG UMV]],0)</f>
        <v>13137.600000000006</v>
      </c>
      <c r="AD817" s="59">
        <v>10</v>
      </c>
      <c r="AE817" s="54">
        <f>IFERROR(MaestraLP3[[#This Row],[MARGEN UNITARIO]]/MaestraLP3[[#This Row],[Peso Neto UMV (KG)]],0)</f>
        <v>1313.7600000000007</v>
      </c>
      <c r="AF817" s="38" t="s">
        <v>50</v>
      </c>
      <c r="AG817" s="38">
        <v>1</v>
      </c>
      <c r="AH817" s="56">
        <v>6.9999999999999993E-2</v>
      </c>
      <c r="AI817" s="56">
        <v>0.1</v>
      </c>
      <c r="AJ817" s="38"/>
      <c r="AK817" s="38" t="s">
        <v>50</v>
      </c>
    </row>
    <row r="818" spans="1:37" x14ac:dyDescent="0.35">
      <c r="A818" s="38" t="s">
        <v>525</v>
      </c>
      <c r="B818" s="38">
        <v>104547070</v>
      </c>
      <c r="C818" s="38" t="str">
        <f>+MaestraLP3[[#This Row],[CÓDIGO]]&amp;MaestraLP3[[#Headers],[-]]&amp;MaestraLP3[[#This Row],[UMV]]</f>
        <v>104547070-C09</v>
      </c>
      <c r="D818" s="45" t="str">
        <f>+MaestraLP3[[#This Row],[CÓDIGO]]&amp;MaestraLP3[[#Headers],[FS00]]</f>
        <v>104547070FS00</v>
      </c>
      <c r="E818" s="38" t="s">
        <v>95</v>
      </c>
      <c r="F818" s="38" t="s">
        <v>103</v>
      </c>
      <c r="G818" s="38" t="s">
        <v>298</v>
      </c>
      <c r="H818" s="38" t="s">
        <v>310</v>
      </c>
      <c r="I818" s="38" t="s">
        <v>1065</v>
      </c>
      <c r="J818" s="44" t="s">
        <v>760</v>
      </c>
      <c r="K818" s="45" t="s">
        <v>44</v>
      </c>
      <c r="L818" s="38"/>
      <c r="M818" s="38" t="str">
        <f>VLOOKUP(MaestraLP3[[#This Row],[UMV]],VALIDACIONES!J:L,3,0)</f>
        <v>Caja 9 Unidades</v>
      </c>
      <c r="N818" s="38" t="s">
        <v>71</v>
      </c>
      <c r="O818" s="38" t="s">
        <v>46</v>
      </c>
      <c r="P818" s="54">
        <v>15750</v>
      </c>
      <c r="Q818" s="38" t="s">
        <v>47</v>
      </c>
      <c r="R818" s="54">
        <v>23040</v>
      </c>
      <c r="S818" s="56">
        <f>IFERROR((MaestraLP3[[#This Row],[COSTO ]]/MaestraLP3[[#This Row],[COSTO OCT]]-1),0)</f>
        <v>0</v>
      </c>
      <c r="T818" s="55" t="s">
        <v>48</v>
      </c>
      <c r="U818" s="55" t="s">
        <v>48</v>
      </c>
      <c r="V818" s="54">
        <f>+VLOOKUP(MaestraLP3[[#This Row],[-]],'[1]BD MES'!$A:$N,14,0)</f>
        <v>15750</v>
      </c>
      <c r="W818" s="54">
        <v>15750</v>
      </c>
      <c r="X818" s="56">
        <f>+(MaestraLP3[[#This Row],[COSTO ]]-MaestraLP3[[#This Row],[COSTO OCT AL 27-10]])/MaestraLP3[[#This Row],[COSTO OCT AL 27-10]]</f>
        <v>0</v>
      </c>
      <c r="Y818" s="57" t="str">
        <f>++IF(Q818="HASTA AGOTAR STOCK","HASTA AGOTAR STOCK",IF(MaestraLP3[[#This Row],[PRECIO OCT]]=0,"NO PARA LP",IF(MaestraLP3[[#This Row],[PRECIO OCT]]=0,"INCORPORACIÓN",IF(AA818=0,"MANTIENE",IF(AA818&lt;0,"BAJA",IF(AA818&gt;0,"ALZA",""))))))</f>
        <v>MANTIENE</v>
      </c>
      <c r="Z818" s="54">
        <v>23040</v>
      </c>
      <c r="AA818" s="40">
        <f>IF(Z818=0,"INDICAR PRECIO VTA",Z818-MaestraLP3[[#This Row],[PRECIO OCT]])</f>
        <v>0</v>
      </c>
      <c r="AB818" s="56">
        <f t="shared" si="12"/>
        <v>0.31640625</v>
      </c>
      <c r="AC818" s="58">
        <f>IFERROR(MaestraLP3[[#This Row],[PRECIO]]*MaestraLP3[[#This Row],[%MG UMV]],0)</f>
        <v>7290</v>
      </c>
      <c r="AD818" s="59">
        <v>9</v>
      </c>
      <c r="AE818" s="54">
        <f>IFERROR(MaestraLP3[[#This Row],[MARGEN UNITARIO]]/MaestraLP3[[#This Row],[Peso Neto UMV (KG)]],0)</f>
        <v>810</v>
      </c>
      <c r="AF818" s="38" t="s">
        <v>50</v>
      </c>
      <c r="AG818" s="38">
        <v>1</v>
      </c>
      <c r="AH818" s="56">
        <v>4.9999999999999996E-2</v>
      </c>
      <c r="AI818" s="56">
        <v>4.9999999999999996E-2</v>
      </c>
      <c r="AJ818" s="38"/>
      <c r="AK818" s="38" t="s">
        <v>50</v>
      </c>
    </row>
    <row r="819" spans="1:37" x14ac:dyDescent="0.35">
      <c r="A819" s="38" t="s">
        <v>525</v>
      </c>
      <c r="B819" s="38">
        <v>104545030</v>
      </c>
      <c r="C819" s="38" t="str">
        <f>+MaestraLP3[[#This Row],[CÓDIGO]]&amp;MaestraLP3[[#Headers],[-]]&amp;MaestraLP3[[#This Row],[UMV]]</f>
        <v>104545030-C10</v>
      </c>
      <c r="D819" s="45" t="str">
        <f>+MaestraLP3[[#This Row],[CÓDIGO]]&amp;MaestraLP3[[#Headers],[FS00]]</f>
        <v>104545030FS00</v>
      </c>
      <c r="E819" s="38" t="s">
        <v>95</v>
      </c>
      <c r="F819" s="38" t="s">
        <v>103</v>
      </c>
      <c r="G819" s="38" t="s">
        <v>298</v>
      </c>
      <c r="H819" s="38" t="s">
        <v>310</v>
      </c>
      <c r="I819" s="38" t="s">
        <v>1066</v>
      </c>
      <c r="J819" s="44" t="s">
        <v>61</v>
      </c>
      <c r="K819" s="45" t="s">
        <v>44</v>
      </c>
      <c r="L819" s="38"/>
      <c r="M819" s="38" t="str">
        <f>VLOOKUP(MaestraLP3[[#This Row],[UMV]],VALIDACIONES!J:L,3,0)</f>
        <v>Caja 10 Unidades</v>
      </c>
      <c r="N819" s="38" t="s">
        <v>71</v>
      </c>
      <c r="O819" s="38" t="s">
        <v>72</v>
      </c>
      <c r="P819" s="54">
        <v>11050</v>
      </c>
      <c r="Q819" s="38" t="s">
        <v>47</v>
      </c>
      <c r="R819" s="54">
        <v>20500</v>
      </c>
      <c r="S819" s="56">
        <f>IFERROR((MaestraLP3[[#This Row],[COSTO ]]/MaestraLP3[[#This Row],[COSTO OCT]]-1),0)</f>
        <v>0</v>
      </c>
      <c r="T819" s="55" t="s">
        <v>48</v>
      </c>
      <c r="U819" s="55" t="s">
        <v>48</v>
      </c>
      <c r="V819" s="54">
        <f>+VLOOKUP(MaestraLP3[[#This Row],[-]],'[1]BD MES'!$A:$N,14,0)</f>
        <v>11050</v>
      </c>
      <c r="W819" s="54">
        <v>11050</v>
      </c>
      <c r="X819" s="56">
        <f>+(MaestraLP3[[#This Row],[COSTO ]]-MaestraLP3[[#This Row],[COSTO OCT AL 27-10]])/MaestraLP3[[#This Row],[COSTO OCT AL 27-10]]</f>
        <v>0</v>
      </c>
      <c r="Y819" s="57" t="str">
        <f>++IF(Q819="HASTA AGOTAR STOCK","HASTA AGOTAR STOCK",IF(MaestraLP3[[#This Row],[PRECIO OCT]]=0,"NO PARA LP",IF(MaestraLP3[[#This Row],[PRECIO OCT]]=0,"INCORPORACIÓN",IF(AA819=0,"MANTIENE",IF(AA819&lt;0,"BAJA",IF(AA819&gt;0,"ALZA",""))))))</f>
        <v>MANTIENE</v>
      </c>
      <c r="Z819" s="54">
        <v>20500</v>
      </c>
      <c r="AA819" s="40">
        <f>IF(Z819=0,"INDICAR PRECIO VTA",Z819-MaestraLP3[[#This Row],[PRECIO OCT]])</f>
        <v>0</v>
      </c>
      <c r="AB819" s="56">
        <f t="shared" si="12"/>
        <v>0.46097560975609758</v>
      </c>
      <c r="AC819" s="58">
        <f>IFERROR(MaestraLP3[[#This Row],[PRECIO]]*MaestraLP3[[#This Row],[%MG UMV]],0)</f>
        <v>9450</v>
      </c>
      <c r="AD819" s="59">
        <v>10</v>
      </c>
      <c r="AE819" s="54">
        <f>IFERROR(MaestraLP3[[#This Row],[MARGEN UNITARIO]]/MaestraLP3[[#This Row],[Peso Neto UMV (KG)]],0)</f>
        <v>945</v>
      </c>
      <c r="AF819" s="38" t="s">
        <v>50</v>
      </c>
      <c r="AG819" s="38">
        <v>1</v>
      </c>
      <c r="AH819" s="56">
        <v>0.17</v>
      </c>
      <c r="AI819" s="56">
        <v>0.17</v>
      </c>
      <c r="AJ819" s="38"/>
      <c r="AK819" s="38" t="s">
        <v>50</v>
      </c>
    </row>
    <row r="820" spans="1:37" x14ac:dyDescent="0.35">
      <c r="A820" s="38" t="s">
        <v>525</v>
      </c>
      <c r="B820" s="38">
        <v>104547470</v>
      </c>
      <c r="C820" s="38" t="str">
        <f>+MaestraLP3[[#This Row],[CÓDIGO]]&amp;MaestraLP3[[#Headers],[-]]&amp;MaestraLP3[[#This Row],[UMV]]</f>
        <v>104547470-C10</v>
      </c>
      <c r="D820" s="45" t="str">
        <f>+MaestraLP3[[#This Row],[CÓDIGO]]&amp;MaestraLP3[[#Headers],[FS00]]</f>
        <v>104547470FS00</v>
      </c>
      <c r="E820" s="38" t="s">
        <v>95</v>
      </c>
      <c r="F820" s="38" t="s">
        <v>103</v>
      </c>
      <c r="G820" s="38" t="s">
        <v>298</v>
      </c>
      <c r="H820" s="38" t="s">
        <v>98</v>
      </c>
      <c r="I820" s="38" t="s">
        <v>1067</v>
      </c>
      <c r="J820" s="44" t="s">
        <v>61</v>
      </c>
      <c r="K820" s="45" t="s">
        <v>44</v>
      </c>
      <c r="L820" s="38"/>
      <c r="M820" s="38" t="str">
        <f>VLOOKUP(MaestraLP3[[#This Row],[UMV]],VALIDACIONES!J:L,3,0)</f>
        <v>Caja 10 Unidades</v>
      </c>
      <c r="N820" s="38" t="s">
        <v>71</v>
      </c>
      <c r="O820" s="38" t="s">
        <v>72</v>
      </c>
      <c r="P820" s="54">
        <v>17410</v>
      </c>
      <c r="Q820" s="38" t="s">
        <v>47</v>
      </c>
      <c r="R820" s="55">
        <v>24000</v>
      </c>
      <c r="S820" s="56">
        <f>IFERROR((MaestraLP3[[#This Row],[COSTO ]]/MaestraLP3[[#This Row],[COSTO OCT]]-1),0)</f>
        <v>0</v>
      </c>
      <c r="T820" s="55" t="s">
        <v>48</v>
      </c>
      <c r="U820" s="55" t="s">
        <v>48</v>
      </c>
      <c r="V820" s="54">
        <f>+VLOOKUP(MaestraLP3[[#This Row],[-]],'[1]BD MES'!$A:$N,14,0)</f>
        <v>17410</v>
      </c>
      <c r="W820" s="54">
        <v>17410</v>
      </c>
      <c r="X820" s="56">
        <f>+(MaestraLP3[[#This Row],[COSTO ]]-MaestraLP3[[#This Row],[COSTO OCT AL 27-10]])/MaestraLP3[[#This Row],[COSTO OCT AL 27-10]]</f>
        <v>0</v>
      </c>
      <c r="Y820" s="57" t="str">
        <f>++IF(Q820="HASTA AGOTAR STOCK","HASTA AGOTAR STOCK",IF(MaestraLP3[[#This Row],[PRECIO OCT]]=0,"NO PARA LP",IF(MaestraLP3[[#This Row],[PRECIO OCT]]=0,"INCORPORACIÓN",IF(AA820=0,"MANTIENE",IF(AA820&lt;0,"BAJA",IF(AA820&gt;0,"ALZA",""))))))</f>
        <v>MANTIENE</v>
      </c>
      <c r="Z820" s="54">
        <v>24000</v>
      </c>
      <c r="AA820" s="40">
        <f>IF(Z820=0,"INDICAR PRECIO VTA",Z820-MaestraLP3[[#This Row],[PRECIO OCT]])</f>
        <v>0</v>
      </c>
      <c r="AB820" s="56">
        <f t="shared" si="12"/>
        <v>0.27458333333333335</v>
      </c>
      <c r="AC820" s="58">
        <f>IFERROR(MaestraLP3[[#This Row],[PRECIO]]*MaestraLP3[[#This Row],[%MG UMV]],0)</f>
        <v>6590</v>
      </c>
      <c r="AD820" s="59">
        <v>10</v>
      </c>
      <c r="AE820" s="54">
        <f>IFERROR(MaestraLP3[[#This Row],[MARGEN UNITARIO]]/MaestraLP3[[#This Row],[Peso Neto UMV (KG)]],0)</f>
        <v>659</v>
      </c>
      <c r="AF820" s="38" t="s">
        <v>50</v>
      </c>
      <c r="AG820" s="38">
        <v>1</v>
      </c>
      <c r="AH820" s="56">
        <v>6.9999999999999993E-2</v>
      </c>
      <c r="AI820" s="56">
        <v>7.0000000000000007E-2</v>
      </c>
      <c r="AJ820" s="38" t="s">
        <v>50</v>
      </c>
      <c r="AK820" s="38" t="s">
        <v>50</v>
      </c>
    </row>
    <row r="821" spans="1:37" x14ac:dyDescent="0.35">
      <c r="A821" s="38" t="s">
        <v>525</v>
      </c>
      <c r="B821" s="38">
        <v>104301050</v>
      </c>
      <c r="C821" s="38" t="str">
        <f>+MaestraLP3[[#This Row],[CÓDIGO]]&amp;MaestraLP3[[#Headers],[-]]&amp;MaestraLP3[[#This Row],[UMV]]</f>
        <v>104301050-C04</v>
      </c>
      <c r="D821" s="45" t="str">
        <f>+MaestraLP3[[#This Row],[CÓDIGO]]&amp;MaestraLP3[[#Headers],[FS00]]</f>
        <v>104301050FS00</v>
      </c>
      <c r="E821" s="38" t="s">
        <v>95</v>
      </c>
      <c r="F821" s="38" t="s">
        <v>103</v>
      </c>
      <c r="G821" s="38" t="s">
        <v>298</v>
      </c>
      <c r="H821" s="38" t="s">
        <v>98</v>
      </c>
      <c r="I821" s="38" t="s">
        <v>1068</v>
      </c>
      <c r="J821" s="44" t="s">
        <v>209</v>
      </c>
      <c r="K821" s="45" t="s">
        <v>44</v>
      </c>
      <c r="L821" s="38"/>
      <c r="M821" s="38" t="str">
        <f>VLOOKUP(MaestraLP3[[#This Row],[UMV]],VALIDACIONES!J:L,3,0)</f>
        <v>Caja 4 Unidades</v>
      </c>
      <c r="N821" s="38" t="s">
        <v>71</v>
      </c>
      <c r="O821" s="38" t="s">
        <v>72</v>
      </c>
      <c r="P821" s="54">
        <v>16672.2</v>
      </c>
      <c r="Q821" s="38" t="s">
        <v>47</v>
      </c>
      <c r="R821" s="54">
        <v>23500</v>
      </c>
      <c r="S821" s="56">
        <f>IFERROR((MaestraLP3[[#This Row],[COSTO ]]/MaestraLP3[[#This Row],[COSTO OCT]]-1),0)</f>
        <v>0</v>
      </c>
      <c r="T821" s="55" t="s">
        <v>48</v>
      </c>
      <c r="U821" s="55" t="s">
        <v>48</v>
      </c>
      <c r="V821" s="54">
        <f>+VLOOKUP(MaestraLP3[[#This Row],[-]],'[1]BD MES'!$A:$N,14,0)</f>
        <v>16730</v>
      </c>
      <c r="W821" s="54">
        <v>16672.2</v>
      </c>
      <c r="X821" s="56">
        <f>+(MaestraLP3[[#This Row],[COSTO ]]-MaestraLP3[[#This Row],[COSTO OCT AL 27-10]])/MaestraLP3[[#This Row],[COSTO OCT AL 27-10]]</f>
        <v>-3.4548714883442483E-3</v>
      </c>
      <c r="Y821" s="57" t="str">
        <f>++IF(Q821="HASTA AGOTAR STOCK","HASTA AGOTAR STOCK",IF(MaestraLP3[[#This Row],[PRECIO OCT]]=0,"NO PARA LP",IF(MaestraLP3[[#This Row],[PRECIO OCT]]=0,"INCORPORACIÓN",IF(AA821=0,"MANTIENE",IF(AA821&lt;0,"BAJA",IF(AA821&gt;0,"ALZA",""))))))</f>
        <v>MANTIENE</v>
      </c>
      <c r="Z821" s="54">
        <v>23500</v>
      </c>
      <c r="AA821" s="40">
        <f>IF(Z821=0,"INDICAR PRECIO VTA",Z821-MaestraLP3[[#This Row],[PRECIO OCT]])</f>
        <v>0</v>
      </c>
      <c r="AB821" s="56">
        <f t="shared" si="12"/>
        <v>0.29054468085106377</v>
      </c>
      <c r="AC821" s="58">
        <f>IFERROR(MaestraLP3[[#This Row],[PRECIO]]*MaestraLP3[[#This Row],[%MG UMV]],0)</f>
        <v>6827.7999999999984</v>
      </c>
      <c r="AD821" s="59">
        <v>10</v>
      </c>
      <c r="AE821" s="54">
        <f>IFERROR(MaestraLP3[[#This Row],[MARGEN UNITARIO]]/MaestraLP3[[#This Row],[Peso Neto UMV (KG)]],0)</f>
        <v>682.77999999999986</v>
      </c>
      <c r="AF821" s="38" t="s">
        <v>50</v>
      </c>
      <c r="AG821" s="38">
        <v>1</v>
      </c>
      <c r="AH821" s="56">
        <v>0.09</v>
      </c>
      <c r="AI821" s="56">
        <v>0.09</v>
      </c>
      <c r="AJ821" s="38"/>
      <c r="AK821" s="38" t="s">
        <v>50</v>
      </c>
    </row>
    <row r="822" spans="1:37" x14ac:dyDescent="0.35">
      <c r="A822" s="38" t="s">
        <v>525</v>
      </c>
      <c r="B822" s="38">
        <v>104547450</v>
      </c>
      <c r="C822" s="38" t="str">
        <f>+MaestraLP3[[#This Row],[CÓDIGO]]&amp;MaestraLP3[[#Headers],[-]]&amp;MaestraLP3[[#This Row],[UMV]]</f>
        <v>104547450-C10</v>
      </c>
      <c r="D822" s="45" t="str">
        <f>+MaestraLP3[[#This Row],[CÓDIGO]]&amp;MaestraLP3[[#Headers],[FS00]]</f>
        <v>104547450FS00</v>
      </c>
      <c r="E822" s="38" t="s">
        <v>95</v>
      </c>
      <c r="F822" s="38" t="s">
        <v>103</v>
      </c>
      <c r="G822" s="38" t="s">
        <v>298</v>
      </c>
      <c r="H822" s="38" t="s">
        <v>98</v>
      </c>
      <c r="I822" s="38" t="s">
        <v>1069</v>
      </c>
      <c r="J822" s="44" t="s">
        <v>61</v>
      </c>
      <c r="K822" s="45" t="s">
        <v>44</v>
      </c>
      <c r="L822" s="38"/>
      <c r="M822" s="38" t="str">
        <f>VLOOKUP(MaestraLP3[[#This Row],[UMV]],VALIDACIONES!J:L,3,0)</f>
        <v>Caja 10 Unidades</v>
      </c>
      <c r="N822" s="38" t="s">
        <v>71</v>
      </c>
      <c r="O822" s="38" t="s">
        <v>72</v>
      </c>
      <c r="P822" s="54">
        <v>22850</v>
      </c>
      <c r="Q822" s="38" t="s">
        <v>47</v>
      </c>
      <c r="R822" s="55">
        <v>29500</v>
      </c>
      <c r="S822" s="56">
        <f>IFERROR((MaestraLP3[[#This Row],[COSTO ]]/MaestraLP3[[#This Row],[COSTO OCT]]-1),0)</f>
        <v>0</v>
      </c>
      <c r="T822" s="55" t="s">
        <v>48</v>
      </c>
      <c r="U822" s="55" t="s">
        <v>48</v>
      </c>
      <c r="V822" s="54">
        <f>+VLOOKUP(MaestraLP3[[#This Row],[-]],'[1]BD MES'!$A:$N,14,0)</f>
        <v>22850</v>
      </c>
      <c r="W822" s="54">
        <v>22850</v>
      </c>
      <c r="X822" s="56">
        <f>+(MaestraLP3[[#This Row],[COSTO ]]-MaestraLP3[[#This Row],[COSTO OCT AL 27-10]])/MaestraLP3[[#This Row],[COSTO OCT AL 27-10]]</f>
        <v>0</v>
      </c>
      <c r="Y822" s="57" t="str">
        <f>++IF(Q822="HASTA AGOTAR STOCK","HASTA AGOTAR STOCK",IF(MaestraLP3[[#This Row],[PRECIO OCT]]=0,"NO PARA LP",IF(MaestraLP3[[#This Row],[PRECIO OCT]]=0,"INCORPORACIÓN",IF(AA822=0,"MANTIENE",IF(AA822&lt;0,"BAJA",IF(AA822&gt;0,"ALZA",""))))))</f>
        <v>MANTIENE</v>
      </c>
      <c r="Z822" s="54">
        <v>29500</v>
      </c>
      <c r="AA822" s="40">
        <f>IF(Z822=0,"INDICAR PRECIO VTA",Z822-MaestraLP3[[#This Row],[PRECIO OCT]])</f>
        <v>0</v>
      </c>
      <c r="AB822" s="56">
        <f t="shared" si="12"/>
        <v>0.22542372881355932</v>
      </c>
      <c r="AC822" s="58">
        <f>IFERROR(MaestraLP3[[#This Row],[PRECIO]]*MaestraLP3[[#This Row],[%MG UMV]],0)</f>
        <v>6650</v>
      </c>
      <c r="AD822" s="59">
        <v>10</v>
      </c>
      <c r="AE822" s="54">
        <f>IFERROR(MaestraLP3[[#This Row],[MARGEN UNITARIO]]/MaestraLP3[[#This Row],[Peso Neto UMV (KG)]],0)</f>
        <v>665</v>
      </c>
      <c r="AF822" s="38" t="s">
        <v>50</v>
      </c>
      <c r="AG822" s="38">
        <v>1</v>
      </c>
      <c r="AH822" s="56">
        <v>4.9999999999999996E-2</v>
      </c>
      <c r="AI822" s="56">
        <v>0.08</v>
      </c>
      <c r="AJ822" s="38" t="s">
        <v>50</v>
      </c>
      <c r="AK822" s="38" t="s">
        <v>50</v>
      </c>
    </row>
    <row r="823" spans="1:37" x14ac:dyDescent="0.35">
      <c r="A823" s="38" t="s">
        <v>525</v>
      </c>
      <c r="B823" s="38">
        <v>104539710</v>
      </c>
      <c r="C823" s="38" t="str">
        <f>+MaestraLP3[[#This Row],[CÓDIGO]]&amp;MaestraLP3[[#Headers],[-]]&amp;MaestraLP3[[#This Row],[UMV]]</f>
        <v>104539710-C04</v>
      </c>
      <c r="D823" s="45" t="str">
        <f>+MaestraLP3[[#This Row],[CÓDIGO]]&amp;MaestraLP3[[#Headers],[FS00]]</f>
        <v>104539710FS00</v>
      </c>
      <c r="E823" s="38" t="s">
        <v>95</v>
      </c>
      <c r="F823" s="38" t="s">
        <v>103</v>
      </c>
      <c r="G823" s="38" t="s">
        <v>298</v>
      </c>
      <c r="H823" s="38" t="s">
        <v>98</v>
      </c>
      <c r="I823" s="38" t="s">
        <v>1070</v>
      </c>
      <c r="J823" s="44" t="s">
        <v>209</v>
      </c>
      <c r="K823" s="45" t="s">
        <v>44</v>
      </c>
      <c r="L823" s="38"/>
      <c r="M823" s="38" t="str">
        <f>VLOOKUP(MaestraLP3[[#This Row],[UMV]],VALIDACIONES!J:L,3,0)</f>
        <v>Caja 4 Unidades</v>
      </c>
      <c r="N823" s="38" t="s">
        <v>71</v>
      </c>
      <c r="O823" s="38" t="s">
        <v>72</v>
      </c>
      <c r="P823" s="54">
        <v>17992</v>
      </c>
      <c r="Q823" s="38" t="s">
        <v>47</v>
      </c>
      <c r="R823" s="54">
        <v>29000</v>
      </c>
      <c r="S823" s="56">
        <f>IFERROR((MaestraLP3[[#This Row],[COSTO ]]/MaestraLP3[[#This Row],[COSTO OCT]]-1),0)</f>
        <v>0</v>
      </c>
      <c r="T823" s="55" t="s">
        <v>48</v>
      </c>
      <c r="U823" s="55" t="s">
        <v>48</v>
      </c>
      <c r="V823" s="54">
        <f>+VLOOKUP(MaestraLP3[[#This Row],[-]],'[1]BD MES'!$A:$N,14,0)</f>
        <v>17992</v>
      </c>
      <c r="W823" s="54">
        <v>17992</v>
      </c>
      <c r="X823" s="56">
        <f>+(MaestraLP3[[#This Row],[COSTO ]]-MaestraLP3[[#This Row],[COSTO OCT AL 27-10]])/MaestraLP3[[#This Row],[COSTO OCT AL 27-10]]</f>
        <v>0</v>
      </c>
      <c r="Y823" s="57" t="str">
        <f>++IF(Q823="HASTA AGOTAR STOCK","HASTA AGOTAR STOCK",IF(MaestraLP3[[#This Row],[PRECIO OCT]]=0,"NO PARA LP",IF(MaestraLP3[[#This Row],[PRECIO OCT]]=0,"INCORPORACIÓN",IF(AA823=0,"MANTIENE",IF(AA823&lt;0,"BAJA",IF(AA823&gt;0,"ALZA",""))))))</f>
        <v>MANTIENE</v>
      </c>
      <c r="Z823" s="54">
        <v>29000</v>
      </c>
      <c r="AA823" s="40">
        <f>IF(Z823=0,"INDICAR PRECIO VTA",Z823-MaestraLP3[[#This Row],[PRECIO OCT]])</f>
        <v>0</v>
      </c>
      <c r="AB823" s="56">
        <f t="shared" si="12"/>
        <v>0.3795862068965517</v>
      </c>
      <c r="AC823" s="58">
        <f>IFERROR(MaestraLP3[[#This Row],[PRECIO]]*MaestraLP3[[#This Row],[%MG UMV]],0)</f>
        <v>11008</v>
      </c>
      <c r="AD823" s="59">
        <v>10</v>
      </c>
      <c r="AE823" s="54">
        <f>IFERROR(MaestraLP3[[#This Row],[MARGEN UNITARIO]]/MaestraLP3[[#This Row],[Peso Neto UMV (KG)]],0)</f>
        <v>1100.8</v>
      </c>
      <c r="AF823" s="38" t="s">
        <v>50</v>
      </c>
      <c r="AG823" s="38">
        <v>1</v>
      </c>
      <c r="AH823" s="56">
        <v>0.15</v>
      </c>
      <c r="AI823" s="56">
        <v>0.15</v>
      </c>
      <c r="AJ823" s="38"/>
      <c r="AK823" s="38" t="s">
        <v>50</v>
      </c>
    </row>
    <row r="824" spans="1:37" x14ac:dyDescent="0.35">
      <c r="A824" s="38" t="s">
        <v>525</v>
      </c>
      <c r="B824" s="38">
        <v>104321070</v>
      </c>
      <c r="C824" s="38" t="str">
        <f>+MaestraLP3[[#This Row],[CÓDIGO]]&amp;MaestraLP3[[#Headers],[-]]&amp;MaestraLP3[[#This Row],[UMV]]</f>
        <v>104321070-C04</v>
      </c>
      <c r="D824" s="45" t="str">
        <f>+MaestraLP3[[#This Row],[CÓDIGO]]&amp;MaestraLP3[[#Headers],[FS00]]</f>
        <v>104321070FS00</v>
      </c>
      <c r="E824" s="38" t="s">
        <v>95</v>
      </c>
      <c r="F824" s="38" t="s">
        <v>103</v>
      </c>
      <c r="G824" s="38" t="s">
        <v>298</v>
      </c>
      <c r="H824" s="38" t="s">
        <v>98</v>
      </c>
      <c r="I824" s="38" t="s">
        <v>1071</v>
      </c>
      <c r="J824" s="44" t="s">
        <v>209</v>
      </c>
      <c r="K824" s="45" t="s">
        <v>44</v>
      </c>
      <c r="L824" s="38"/>
      <c r="M824" s="38" t="str">
        <f>VLOOKUP(MaestraLP3[[#This Row],[UMV]],VALIDACIONES!J:L,3,0)</f>
        <v>Caja 4 Unidades</v>
      </c>
      <c r="N824" s="38" t="s">
        <v>71</v>
      </c>
      <c r="O824" s="38" t="s">
        <v>72</v>
      </c>
      <c r="P824" s="54">
        <v>14647.64</v>
      </c>
      <c r="Q824" s="38" t="s">
        <v>47</v>
      </c>
      <c r="R824" s="54">
        <v>26400</v>
      </c>
      <c r="S824" s="56">
        <f>IFERROR((MaestraLP3[[#This Row],[COSTO ]]/MaestraLP3[[#This Row],[COSTO OCT]]-1),0)</f>
        <v>0</v>
      </c>
      <c r="T824" s="55" t="s">
        <v>48</v>
      </c>
      <c r="U824" s="55" t="s">
        <v>48</v>
      </c>
      <c r="V824" s="54">
        <f>+VLOOKUP(MaestraLP3[[#This Row],[-]],'[1]BD MES'!$A:$N,14,0)</f>
        <v>15307.12</v>
      </c>
      <c r="W824" s="54">
        <v>14647.64</v>
      </c>
      <c r="X824" s="56">
        <f>+(MaestraLP3[[#This Row],[COSTO ]]-MaestraLP3[[#This Row],[COSTO OCT AL 27-10]])/MaestraLP3[[#This Row],[COSTO OCT AL 27-10]]</f>
        <v>-4.3083218789687502E-2</v>
      </c>
      <c r="Y824" s="57" t="str">
        <f>++IF(Q824="HASTA AGOTAR STOCK","HASTA AGOTAR STOCK",IF(MaestraLP3[[#This Row],[PRECIO OCT]]=0,"NO PARA LP",IF(MaestraLP3[[#This Row],[PRECIO OCT]]=0,"INCORPORACIÓN",IF(AA824=0,"MANTIENE",IF(AA824&lt;0,"BAJA",IF(AA824&gt;0,"ALZA",""))))))</f>
        <v>MANTIENE</v>
      </c>
      <c r="Z824" s="54">
        <v>26400</v>
      </c>
      <c r="AA824" s="40">
        <f>IF(Z824=0,"INDICAR PRECIO VTA",Z824-MaestraLP3[[#This Row],[PRECIO OCT]])</f>
        <v>0</v>
      </c>
      <c r="AB824" s="56">
        <f t="shared" si="12"/>
        <v>0.44516515151515151</v>
      </c>
      <c r="AC824" s="58">
        <f>IFERROR(MaestraLP3[[#This Row],[PRECIO]]*MaestraLP3[[#This Row],[%MG UMV]],0)</f>
        <v>11752.36</v>
      </c>
      <c r="AD824" s="59">
        <v>10</v>
      </c>
      <c r="AE824" s="54">
        <f>IFERROR(MaestraLP3[[#This Row],[MARGEN UNITARIO]]/MaestraLP3[[#This Row],[Peso Neto UMV (KG)]],0)</f>
        <v>1175.2360000000001</v>
      </c>
      <c r="AF824" s="38" t="s">
        <v>50</v>
      </c>
      <c r="AG824" s="38">
        <v>1</v>
      </c>
      <c r="AH824" s="56">
        <v>0.25</v>
      </c>
      <c r="AI824" s="56">
        <v>0.25</v>
      </c>
      <c r="AJ824" s="38"/>
      <c r="AK824" s="38" t="s">
        <v>50</v>
      </c>
    </row>
    <row r="825" spans="1:37" x14ac:dyDescent="0.35">
      <c r="A825" s="38" t="s">
        <v>525</v>
      </c>
      <c r="B825" s="38">
        <v>104544890</v>
      </c>
      <c r="C825" s="38" t="str">
        <f>+MaestraLP3[[#This Row],[CÓDIGO]]&amp;MaestraLP3[[#Headers],[-]]&amp;MaestraLP3[[#This Row],[UMV]]</f>
        <v>104544890-C10</v>
      </c>
      <c r="D825" s="45" t="str">
        <f>+MaestraLP3[[#This Row],[CÓDIGO]]&amp;MaestraLP3[[#Headers],[FS00]]</f>
        <v>104544890FS00</v>
      </c>
      <c r="E825" s="38" t="s">
        <v>95</v>
      </c>
      <c r="F825" s="38" t="s">
        <v>103</v>
      </c>
      <c r="G825" s="38" t="s">
        <v>298</v>
      </c>
      <c r="H825" s="38" t="s">
        <v>98</v>
      </c>
      <c r="I825" s="38" t="s">
        <v>1072</v>
      </c>
      <c r="J825" s="44" t="s">
        <v>61</v>
      </c>
      <c r="K825" s="45" t="s">
        <v>44</v>
      </c>
      <c r="L825" s="38"/>
      <c r="M825" s="38" t="str">
        <f>VLOOKUP(MaestraLP3[[#This Row],[UMV]],VALIDACIONES!J:L,3,0)</f>
        <v>Caja 10 Unidades</v>
      </c>
      <c r="N825" s="38" t="s">
        <v>71</v>
      </c>
      <c r="O825" s="38" t="s">
        <v>72</v>
      </c>
      <c r="P825" s="54">
        <v>17250</v>
      </c>
      <c r="Q825" s="38" t="s">
        <v>47</v>
      </c>
      <c r="R825" s="55">
        <v>25500</v>
      </c>
      <c r="S825" s="56">
        <f>IFERROR((MaestraLP3[[#This Row],[COSTO ]]/MaestraLP3[[#This Row],[COSTO OCT]]-1),0)</f>
        <v>0</v>
      </c>
      <c r="T825" s="55" t="s">
        <v>48</v>
      </c>
      <c r="U825" s="55" t="s">
        <v>48</v>
      </c>
      <c r="V825" s="54">
        <f>+VLOOKUP(MaestraLP3[[#This Row],[-]],'[1]BD MES'!$A:$N,14,0)</f>
        <v>17250</v>
      </c>
      <c r="W825" s="54">
        <v>17250</v>
      </c>
      <c r="X825" s="56">
        <f>+(MaestraLP3[[#This Row],[COSTO ]]-MaestraLP3[[#This Row],[COSTO OCT AL 27-10]])/MaestraLP3[[#This Row],[COSTO OCT AL 27-10]]</f>
        <v>0</v>
      </c>
      <c r="Y825" s="57" t="str">
        <f>++IF(Q825="HASTA AGOTAR STOCK","HASTA AGOTAR STOCK",IF(MaestraLP3[[#This Row],[PRECIO OCT]]=0,"NO PARA LP",IF(MaestraLP3[[#This Row],[PRECIO OCT]]=0,"INCORPORACIÓN",IF(AA825=0,"MANTIENE",IF(AA825&lt;0,"BAJA",IF(AA825&gt;0,"ALZA",""))))))</f>
        <v>MANTIENE</v>
      </c>
      <c r="Z825" s="54">
        <v>25500</v>
      </c>
      <c r="AA825" s="40">
        <f>IF(Z825=0,"INDICAR PRECIO VTA",Z825-MaestraLP3[[#This Row],[PRECIO OCT]])</f>
        <v>0</v>
      </c>
      <c r="AB825" s="56">
        <f t="shared" si="12"/>
        <v>0.3235294117647059</v>
      </c>
      <c r="AC825" s="58">
        <f>IFERROR(MaestraLP3[[#This Row],[PRECIO]]*MaestraLP3[[#This Row],[%MG UMV]],0)</f>
        <v>8250</v>
      </c>
      <c r="AD825" s="59">
        <v>10</v>
      </c>
      <c r="AE825" s="54">
        <f>IFERROR(MaestraLP3[[#This Row],[MARGEN UNITARIO]]/MaestraLP3[[#This Row],[Peso Neto UMV (KG)]],0)</f>
        <v>825</v>
      </c>
      <c r="AF825" s="38" t="s">
        <v>50</v>
      </c>
      <c r="AG825" s="38">
        <v>1</v>
      </c>
      <c r="AH825" s="56">
        <v>0.08</v>
      </c>
      <c r="AI825" s="56">
        <v>0.08</v>
      </c>
      <c r="AJ825" s="38" t="s">
        <v>50</v>
      </c>
      <c r="AK825" s="38" t="s">
        <v>50</v>
      </c>
    </row>
    <row r="826" spans="1:37" x14ac:dyDescent="0.35">
      <c r="A826" s="38" t="s">
        <v>525</v>
      </c>
      <c r="B826" s="38">
        <v>104521770</v>
      </c>
      <c r="C826" s="38" t="str">
        <f>+MaestraLP3[[#This Row],[CÓDIGO]]&amp;MaestraLP3[[#Headers],[-]]&amp;MaestraLP3[[#This Row],[UMV]]</f>
        <v>104521770-C04</v>
      </c>
      <c r="D826" s="45" t="str">
        <f>+MaestraLP3[[#This Row],[CÓDIGO]]&amp;MaestraLP3[[#Headers],[FS00]]</f>
        <v>104521770FS00</v>
      </c>
      <c r="E826" s="38" t="s">
        <v>95</v>
      </c>
      <c r="F826" s="38" t="s">
        <v>103</v>
      </c>
      <c r="G826" s="38" t="s">
        <v>298</v>
      </c>
      <c r="H826" s="38" t="s">
        <v>98</v>
      </c>
      <c r="I826" s="38" t="s">
        <v>1073</v>
      </c>
      <c r="J826" s="44" t="s">
        <v>209</v>
      </c>
      <c r="K826" s="45" t="s">
        <v>44</v>
      </c>
      <c r="L826" s="38"/>
      <c r="M826" s="38" t="str">
        <f>VLOOKUP(MaestraLP3[[#This Row],[UMV]],VALIDACIONES!J:L,3,0)</f>
        <v>Caja 4 Unidades</v>
      </c>
      <c r="N826" s="38" t="s">
        <v>71</v>
      </c>
      <c r="O826" s="38" t="s">
        <v>72</v>
      </c>
      <c r="P826" s="54">
        <v>17464</v>
      </c>
      <c r="Q826" s="38" t="s">
        <v>47</v>
      </c>
      <c r="R826" s="54">
        <v>25000</v>
      </c>
      <c r="S826" s="56">
        <f>IFERROR((MaestraLP3[[#This Row],[COSTO ]]/MaestraLP3[[#This Row],[COSTO OCT]]-1),0)</f>
        <v>0</v>
      </c>
      <c r="T826" s="55" t="s">
        <v>48</v>
      </c>
      <c r="U826" s="55" t="s">
        <v>48</v>
      </c>
      <c r="V826" s="54">
        <f>+VLOOKUP(MaestraLP3[[#This Row],[-]],'[1]BD MES'!$A:$N,14,0)</f>
        <v>17484</v>
      </c>
      <c r="W826" s="54">
        <v>17464</v>
      </c>
      <c r="X826" s="56">
        <f>+(MaestraLP3[[#This Row],[COSTO ]]-MaestraLP3[[#This Row],[COSTO OCT AL 27-10]])/MaestraLP3[[#This Row],[COSTO OCT AL 27-10]]</f>
        <v>-1.1439029970258523E-3</v>
      </c>
      <c r="Y826" s="57" t="str">
        <f>++IF(Q826="HASTA AGOTAR STOCK","HASTA AGOTAR STOCK",IF(MaestraLP3[[#This Row],[PRECIO OCT]]=0,"NO PARA LP",IF(MaestraLP3[[#This Row],[PRECIO OCT]]=0,"INCORPORACIÓN",IF(AA826=0,"MANTIENE",IF(AA826&lt;0,"BAJA",IF(AA826&gt;0,"ALZA",""))))))</f>
        <v>MANTIENE</v>
      </c>
      <c r="Z826" s="54">
        <v>25000</v>
      </c>
      <c r="AA826" s="40">
        <f>IF(Z826=0,"INDICAR PRECIO VTA",Z826-MaestraLP3[[#This Row],[PRECIO OCT]])</f>
        <v>0</v>
      </c>
      <c r="AB826" s="56">
        <f t="shared" si="12"/>
        <v>0.30143999999999999</v>
      </c>
      <c r="AC826" s="58">
        <f>IFERROR(MaestraLP3[[#This Row],[PRECIO]]*MaestraLP3[[#This Row],[%MG UMV]],0)</f>
        <v>7536</v>
      </c>
      <c r="AD826" s="59">
        <v>10</v>
      </c>
      <c r="AE826" s="54">
        <f>IFERROR(MaestraLP3[[#This Row],[MARGEN UNITARIO]]/MaestraLP3[[#This Row],[Peso Neto UMV (KG)]],0)</f>
        <v>753.6</v>
      </c>
      <c r="AF826" s="38" t="s">
        <v>50</v>
      </c>
      <c r="AG826" s="38">
        <v>1</v>
      </c>
      <c r="AH826" s="56">
        <v>0.08</v>
      </c>
      <c r="AI826" s="56">
        <v>0.08</v>
      </c>
      <c r="AJ826" s="38"/>
      <c r="AK826" s="38" t="s">
        <v>50</v>
      </c>
    </row>
    <row r="827" spans="1:37" x14ac:dyDescent="0.35">
      <c r="A827" s="38" t="s">
        <v>525</v>
      </c>
      <c r="B827" s="38">
        <v>104540460</v>
      </c>
      <c r="C827" s="38" t="str">
        <f>+MaestraLP3[[#This Row],[CÓDIGO]]&amp;MaestraLP3[[#Headers],[-]]&amp;MaestraLP3[[#This Row],[UMV]]</f>
        <v>104540460-C12</v>
      </c>
      <c r="D827" s="45" t="str">
        <f>+MaestraLP3[[#This Row],[CÓDIGO]]&amp;MaestraLP3[[#Headers],[FS00]]</f>
        <v>104540460FS00</v>
      </c>
      <c r="E827" s="38" t="s">
        <v>95</v>
      </c>
      <c r="F827" s="38" t="s">
        <v>103</v>
      </c>
      <c r="G827" s="38" t="s">
        <v>298</v>
      </c>
      <c r="H827" s="38" t="s">
        <v>98</v>
      </c>
      <c r="I827" s="38" t="s">
        <v>1074</v>
      </c>
      <c r="J827" s="44" t="s">
        <v>43</v>
      </c>
      <c r="K827" s="45" t="s">
        <v>44</v>
      </c>
      <c r="L827" s="38"/>
      <c r="M827" s="38" t="str">
        <f>VLOOKUP(MaestraLP3[[#This Row],[UMV]],VALIDACIONES!J:L,3,0)</f>
        <v>Caja 12 Unidades</v>
      </c>
      <c r="N827" s="38" t="s">
        <v>71</v>
      </c>
      <c r="O827" s="38" t="s">
        <v>46</v>
      </c>
      <c r="P827" s="54">
        <v>25080</v>
      </c>
      <c r="Q827" s="38" t="s">
        <v>47</v>
      </c>
      <c r="R827" s="54">
        <v>34000</v>
      </c>
      <c r="S827" s="56">
        <f>IFERROR((MaestraLP3[[#This Row],[COSTO ]]/MaestraLP3[[#This Row],[COSTO OCT]]-1),0)</f>
        <v>0</v>
      </c>
      <c r="T827" s="55" t="s">
        <v>48</v>
      </c>
      <c r="U827" s="55" t="s">
        <v>48</v>
      </c>
      <c r="V827" s="54">
        <f>+VLOOKUP(MaestraLP3[[#This Row],[-]],'[1]BD MES'!$A:$N,14,0)</f>
        <v>25080</v>
      </c>
      <c r="W827" s="54">
        <v>25080</v>
      </c>
      <c r="X827" s="56">
        <f>+(MaestraLP3[[#This Row],[COSTO ]]-MaestraLP3[[#This Row],[COSTO OCT AL 27-10]])/MaestraLP3[[#This Row],[COSTO OCT AL 27-10]]</f>
        <v>0</v>
      </c>
      <c r="Y827" s="57" t="str">
        <f>++IF(Q827="HASTA AGOTAR STOCK","HASTA AGOTAR STOCK",IF(MaestraLP3[[#This Row],[PRECIO OCT]]=0,"NO PARA LP",IF(MaestraLP3[[#This Row],[PRECIO OCT]]=0,"INCORPORACIÓN",IF(AA827=0,"MANTIENE",IF(AA827&lt;0,"BAJA",IF(AA827&gt;0,"ALZA",""))))))</f>
        <v>MANTIENE</v>
      </c>
      <c r="Z827" s="54">
        <v>34000</v>
      </c>
      <c r="AA827" s="40">
        <f>IF(Z827=0,"INDICAR PRECIO VTA",Z827-MaestraLP3[[#This Row],[PRECIO OCT]])</f>
        <v>0</v>
      </c>
      <c r="AB827" s="56">
        <f t="shared" si="12"/>
        <v>0.26235294117647057</v>
      </c>
      <c r="AC827" s="58">
        <f>IFERROR(MaestraLP3[[#This Row],[PRECIO]]*MaestraLP3[[#This Row],[%MG UMV]],0)</f>
        <v>8920</v>
      </c>
      <c r="AD827" s="59">
        <v>12</v>
      </c>
      <c r="AE827" s="54">
        <f>IFERROR(MaestraLP3[[#This Row],[MARGEN UNITARIO]]/MaestraLP3[[#This Row],[Peso Neto UMV (KG)]],0)</f>
        <v>743.33333333333337</v>
      </c>
      <c r="AF827" s="38" t="s">
        <v>50</v>
      </c>
      <c r="AG827" s="38">
        <v>1</v>
      </c>
      <c r="AH827" s="56">
        <v>4.9999999999999996E-2</v>
      </c>
      <c r="AI827" s="56">
        <v>0.06</v>
      </c>
      <c r="AJ827" s="38"/>
      <c r="AK827" s="38" t="s">
        <v>50</v>
      </c>
    </row>
    <row r="828" spans="1:37" x14ac:dyDescent="0.35">
      <c r="A828" s="38" t="s">
        <v>525</v>
      </c>
      <c r="B828" s="38">
        <v>104300500</v>
      </c>
      <c r="C828" s="38" t="str">
        <f>+MaestraLP3[[#This Row],[CÓDIGO]]&amp;MaestraLP3[[#Headers],[-]]&amp;MaestraLP3[[#This Row],[UMV]]</f>
        <v>104300500-C04</v>
      </c>
      <c r="D828" s="45" t="str">
        <f>+MaestraLP3[[#This Row],[CÓDIGO]]&amp;MaestraLP3[[#Headers],[FS00]]</f>
        <v>104300500FS00</v>
      </c>
      <c r="E828" s="38" t="s">
        <v>95</v>
      </c>
      <c r="F828" s="38" t="s">
        <v>103</v>
      </c>
      <c r="G828" s="38" t="s">
        <v>298</v>
      </c>
      <c r="H828" s="38" t="s">
        <v>98</v>
      </c>
      <c r="I828" s="38" t="s">
        <v>1075</v>
      </c>
      <c r="J828" s="44" t="s">
        <v>209</v>
      </c>
      <c r="K828" s="45" t="s">
        <v>44</v>
      </c>
      <c r="L828" s="38"/>
      <c r="M828" s="38" t="str">
        <f>VLOOKUP(MaestraLP3[[#This Row],[UMV]],VALIDACIONES!J:L,3,0)</f>
        <v>Caja 4 Unidades</v>
      </c>
      <c r="N828" s="38" t="s">
        <v>71</v>
      </c>
      <c r="O828" s="38" t="s">
        <v>72</v>
      </c>
      <c r="P828" s="54">
        <v>16850.439999999999</v>
      </c>
      <c r="Q828" s="38" t="s">
        <v>47</v>
      </c>
      <c r="R828" s="54">
        <v>22500</v>
      </c>
      <c r="S828" s="56">
        <f>IFERROR((MaestraLP3[[#This Row],[COSTO ]]/MaestraLP3[[#This Row],[COSTO OCT]]-1),0)</f>
        <v>0</v>
      </c>
      <c r="T828" s="55" t="s">
        <v>48</v>
      </c>
      <c r="U828" s="55" t="s">
        <v>48</v>
      </c>
      <c r="V828" s="54">
        <f>+VLOOKUP(MaestraLP3[[#This Row],[-]],'[1]BD MES'!$A:$N,14,0)</f>
        <v>16850.439999999999</v>
      </c>
      <c r="W828" s="54">
        <v>16850.439999999999</v>
      </c>
      <c r="X828" s="56">
        <f>+(MaestraLP3[[#This Row],[COSTO ]]-MaestraLP3[[#This Row],[COSTO OCT AL 27-10]])/MaestraLP3[[#This Row],[COSTO OCT AL 27-10]]</f>
        <v>0</v>
      </c>
      <c r="Y828" s="57" t="str">
        <f>++IF(Q828="HASTA AGOTAR STOCK","HASTA AGOTAR STOCK",IF(MaestraLP3[[#This Row],[PRECIO OCT]]=0,"NO PARA LP",IF(MaestraLP3[[#This Row],[PRECIO OCT]]=0,"INCORPORACIÓN",IF(AA828=0,"MANTIENE",IF(AA828&lt;0,"BAJA",IF(AA828&gt;0,"ALZA",""))))))</f>
        <v>MANTIENE</v>
      </c>
      <c r="Z828" s="54">
        <v>22500</v>
      </c>
      <c r="AA828" s="40">
        <f>IF(Z828=0,"INDICAR PRECIO VTA",Z828-MaestraLP3[[#This Row],[PRECIO OCT]])</f>
        <v>0</v>
      </c>
      <c r="AB828" s="56">
        <f t="shared" si="12"/>
        <v>0.25109155555555562</v>
      </c>
      <c r="AC828" s="58">
        <f>IFERROR(MaestraLP3[[#This Row],[PRECIO]]*MaestraLP3[[#This Row],[%MG UMV]],0)</f>
        <v>5649.5600000000013</v>
      </c>
      <c r="AD828" s="59">
        <v>10</v>
      </c>
      <c r="AE828" s="54">
        <f>IFERROR(MaestraLP3[[#This Row],[MARGEN UNITARIO]]/MaestraLP3[[#This Row],[Peso Neto UMV (KG)]],0)</f>
        <v>564.95600000000013</v>
      </c>
      <c r="AF828" s="38" t="s">
        <v>50</v>
      </c>
      <c r="AG828" s="38">
        <v>1</v>
      </c>
      <c r="AH828" s="56">
        <v>6.9999999999999993E-2</v>
      </c>
      <c r="AI828" s="56">
        <v>6.9999999999999993E-2</v>
      </c>
      <c r="AJ828" s="38"/>
      <c r="AK828" s="38" t="s">
        <v>50</v>
      </c>
    </row>
    <row r="829" spans="1:37" x14ac:dyDescent="0.35">
      <c r="A829" s="38" t="s">
        <v>525</v>
      </c>
      <c r="B829" s="38">
        <v>104547050</v>
      </c>
      <c r="C829" s="38" t="str">
        <f>+MaestraLP3[[#This Row],[CÓDIGO]]&amp;MaestraLP3[[#Headers],[-]]&amp;MaestraLP3[[#This Row],[UMV]]</f>
        <v>104547050-C27</v>
      </c>
      <c r="D829" s="45" t="str">
        <f>+MaestraLP3[[#This Row],[CÓDIGO]]&amp;MaestraLP3[[#Headers],[FS00]]</f>
        <v>104547050FS00</v>
      </c>
      <c r="E829" s="38" t="s">
        <v>95</v>
      </c>
      <c r="F829" s="38" t="s">
        <v>103</v>
      </c>
      <c r="G829" s="38" t="s">
        <v>298</v>
      </c>
      <c r="H829" s="38" t="s">
        <v>98</v>
      </c>
      <c r="I829" s="38" t="s">
        <v>1076</v>
      </c>
      <c r="J829" s="44" t="s">
        <v>482</v>
      </c>
      <c r="K829" s="45" t="s">
        <v>44</v>
      </c>
      <c r="L829" s="38"/>
      <c r="M829" s="38" t="str">
        <f>VLOOKUP(MaestraLP3[[#This Row],[UMV]],VALIDACIONES!J:L,3,0)</f>
        <v>Caja 27 Unidades</v>
      </c>
      <c r="N829" s="38" t="s">
        <v>71</v>
      </c>
      <c r="O829" s="38" t="s">
        <v>46</v>
      </c>
      <c r="P829" s="54">
        <v>37260</v>
      </c>
      <c r="Q829" s="38" t="s">
        <v>47</v>
      </c>
      <c r="R829" s="54">
        <v>54000</v>
      </c>
      <c r="S829" s="56">
        <f>IFERROR((MaestraLP3[[#This Row],[COSTO ]]/MaestraLP3[[#This Row],[COSTO OCT]]-1),0)</f>
        <v>0</v>
      </c>
      <c r="T829" s="55" t="s">
        <v>48</v>
      </c>
      <c r="U829" s="55" t="s">
        <v>48</v>
      </c>
      <c r="V829" s="54">
        <f>+VLOOKUP(MaestraLP3[[#This Row],[-]],'[1]BD MES'!$A:$N,14,0)</f>
        <v>37260</v>
      </c>
      <c r="W829" s="54">
        <v>37260</v>
      </c>
      <c r="X829" s="56">
        <f>+(MaestraLP3[[#This Row],[COSTO ]]-MaestraLP3[[#This Row],[COSTO OCT AL 27-10]])/MaestraLP3[[#This Row],[COSTO OCT AL 27-10]]</f>
        <v>0</v>
      </c>
      <c r="Y829" s="57" t="str">
        <f>++IF(Q829="HASTA AGOTAR STOCK","HASTA AGOTAR STOCK",IF(MaestraLP3[[#This Row],[PRECIO OCT]]=0,"NO PARA LP",IF(MaestraLP3[[#This Row],[PRECIO OCT]]=0,"INCORPORACIÓN",IF(AA829=0,"MANTIENE",IF(AA829&lt;0,"BAJA",IF(AA829&gt;0,"ALZA",""))))))</f>
        <v>MANTIENE</v>
      </c>
      <c r="Z829" s="54">
        <v>54000</v>
      </c>
      <c r="AA829" s="40">
        <f>IF(Z829=0,"INDICAR PRECIO VTA",Z829-MaestraLP3[[#This Row],[PRECIO OCT]])</f>
        <v>0</v>
      </c>
      <c r="AB829" s="56">
        <f t="shared" si="12"/>
        <v>0.31</v>
      </c>
      <c r="AC829" s="58">
        <f>IFERROR(MaestraLP3[[#This Row],[PRECIO]]*MaestraLP3[[#This Row],[%MG UMV]],0)</f>
        <v>16740</v>
      </c>
      <c r="AD829" s="59">
        <v>10.8</v>
      </c>
      <c r="AE829" s="54">
        <f>IFERROR(MaestraLP3[[#This Row],[MARGEN UNITARIO]]/MaestraLP3[[#This Row],[Peso Neto UMV (KG)]],0)</f>
        <v>1550</v>
      </c>
      <c r="AF829" s="38" t="s">
        <v>50</v>
      </c>
      <c r="AG829" s="38">
        <v>1</v>
      </c>
      <c r="AH829" s="56">
        <v>4.9999999999999996E-2</v>
      </c>
      <c r="AI829" s="56">
        <v>4.9999999999999996E-2</v>
      </c>
      <c r="AJ829" s="38"/>
      <c r="AK829" s="38" t="s">
        <v>50</v>
      </c>
    </row>
    <row r="830" spans="1:37" x14ac:dyDescent="0.35">
      <c r="A830" s="38" t="s">
        <v>525</v>
      </c>
      <c r="B830" s="38">
        <v>104519580</v>
      </c>
      <c r="C830" s="38" t="str">
        <f>+MaestraLP3[[#This Row],[CÓDIGO]]&amp;MaestraLP3[[#Headers],[-]]&amp;MaestraLP3[[#This Row],[UMV]]</f>
        <v>104519580-C04</v>
      </c>
      <c r="D830" s="45" t="str">
        <f>+MaestraLP3[[#This Row],[CÓDIGO]]&amp;MaestraLP3[[#Headers],[FS00]]</f>
        <v>104519580FS00</v>
      </c>
      <c r="E830" s="38" t="s">
        <v>95</v>
      </c>
      <c r="F830" s="38" t="s">
        <v>103</v>
      </c>
      <c r="G830" s="38" t="s">
        <v>298</v>
      </c>
      <c r="H830" s="38" t="s">
        <v>98</v>
      </c>
      <c r="I830" s="38" t="s">
        <v>1077</v>
      </c>
      <c r="J830" s="44" t="s">
        <v>209</v>
      </c>
      <c r="K830" s="45" t="s">
        <v>44</v>
      </c>
      <c r="L830" s="38"/>
      <c r="M830" s="38" t="str">
        <f>VLOOKUP(MaestraLP3[[#This Row],[UMV]],VALIDACIONES!J:L,3,0)</f>
        <v>Caja 4 Unidades</v>
      </c>
      <c r="N830" s="38" t="s">
        <v>71</v>
      </c>
      <c r="O830" s="38" t="s">
        <v>72</v>
      </c>
      <c r="P830" s="54">
        <v>17921.48</v>
      </c>
      <c r="Q830" s="38" t="s">
        <v>47</v>
      </c>
      <c r="R830" s="54">
        <v>28000</v>
      </c>
      <c r="S830" s="56">
        <f>IFERROR((MaestraLP3[[#This Row],[COSTO ]]/MaestraLP3[[#This Row],[COSTO OCT]]-1),0)</f>
        <v>0</v>
      </c>
      <c r="T830" s="55" t="s">
        <v>48</v>
      </c>
      <c r="U830" s="55" t="s">
        <v>48</v>
      </c>
      <c r="V830" s="54">
        <f>+VLOOKUP(MaestraLP3[[#This Row],[-]],'[1]BD MES'!$A:$N,14,0)</f>
        <v>17622.04</v>
      </c>
      <c r="W830" s="54">
        <v>17921.48</v>
      </c>
      <c r="X830" s="56">
        <f>+(MaestraLP3[[#This Row],[COSTO ]]-MaestraLP3[[#This Row],[COSTO OCT AL 27-10]])/MaestraLP3[[#This Row],[COSTO OCT AL 27-10]]</f>
        <v>1.6992357298019903E-2</v>
      </c>
      <c r="Y830" s="57" t="str">
        <f>++IF(Q830="HASTA AGOTAR STOCK","HASTA AGOTAR STOCK",IF(MaestraLP3[[#This Row],[PRECIO OCT]]=0,"NO PARA LP",IF(MaestraLP3[[#This Row],[PRECIO OCT]]=0,"INCORPORACIÓN",IF(AA830=0,"MANTIENE",IF(AA830&lt;0,"BAJA",IF(AA830&gt;0,"ALZA",""))))))</f>
        <v>MANTIENE</v>
      </c>
      <c r="Z830" s="54">
        <v>28000</v>
      </c>
      <c r="AA830" s="40">
        <f>IF(Z830=0,"INDICAR PRECIO VTA",Z830-MaestraLP3[[#This Row],[PRECIO OCT]])</f>
        <v>0</v>
      </c>
      <c r="AB830" s="56">
        <f t="shared" si="12"/>
        <v>0.35994714285714285</v>
      </c>
      <c r="AC830" s="58">
        <f>IFERROR(MaestraLP3[[#This Row],[PRECIO]]*MaestraLP3[[#This Row],[%MG UMV]],0)</f>
        <v>10078.52</v>
      </c>
      <c r="AD830" s="59">
        <v>10</v>
      </c>
      <c r="AE830" s="54">
        <f>IFERROR(MaestraLP3[[#This Row],[MARGEN UNITARIO]]/MaestraLP3[[#This Row],[Peso Neto UMV (KG)]],0)</f>
        <v>1007.8520000000001</v>
      </c>
      <c r="AF830" s="61" t="s">
        <v>50</v>
      </c>
      <c r="AG830" s="38">
        <v>1</v>
      </c>
      <c r="AH830" s="56">
        <v>9.9999999999999992E-2</v>
      </c>
      <c r="AI830" s="56">
        <v>0.11</v>
      </c>
      <c r="AJ830" s="38"/>
      <c r="AK830" s="38" t="s">
        <v>50</v>
      </c>
    </row>
    <row r="831" spans="1:37" x14ac:dyDescent="0.35">
      <c r="A831" s="38" t="s">
        <v>525</v>
      </c>
      <c r="B831" s="38">
        <v>104547060</v>
      </c>
      <c r="C831" s="38" t="str">
        <f>+MaestraLP3[[#This Row],[CÓDIGO]]&amp;MaestraLP3[[#Headers],[-]]&amp;MaestraLP3[[#This Row],[UMV]]</f>
        <v>104547060-C10</v>
      </c>
      <c r="D831" s="45" t="str">
        <f>+MaestraLP3[[#This Row],[CÓDIGO]]&amp;MaestraLP3[[#Headers],[FS00]]</f>
        <v>104547060FS00</v>
      </c>
      <c r="E831" s="38" t="s">
        <v>95</v>
      </c>
      <c r="F831" s="38" t="s">
        <v>103</v>
      </c>
      <c r="G831" s="38" t="s">
        <v>298</v>
      </c>
      <c r="H831" s="38" t="s">
        <v>98</v>
      </c>
      <c r="I831" s="38" t="s">
        <v>1078</v>
      </c>
      <c r="J831" s="44" t="s">
        <v>61</v>
      </c>
      <c r="K831" s="45" t="s">
        <v>44</v>
      </c>
      <c r="L831" s="38"/>
      <c r="M831" s="38" t="str">
        <f>VLOOKUP(MaestraLP3[[#This Row],[UMV]],VALIDACIONES!J:L,3,0)</f>
        <v>Caja 10 Unidades</v>
      </c>
      <c r="N831" s="38" t="s">
        <v>71</v>
      </c>
      <c r="O831" s="38" t="s">
        <v>46</v>
      </c>
      <c r="P831" s="54">
        <v>44900</v>
      </c>
      <c r="Q831" s="38" t="s">
        <v>47</v>
      </c>
      <c r="R831" s="54">
        <v>57000</v>
      </c>
      <c r="S831" s="56">
        <f>IFERROR((MaestraLP3[[#This Row],[COSTO ]]/MaestraLP3[[#This Row],[COSTO OCT]]-1),0)</f>
        <v>0</v>
      </c>
      <c r="T831" s="55" t="s">
        <v>48</v>
      </c>
      <c r="U831" s="55" t="s">
        <v>48</v>
      </c>
      <c r="V831" s="54">
        <f>+VLOOKUP(MaestraLP3[[#This Row],[-]],'[1]BD MES'!$A:$N,14,0)</f>
        <v>44900</v>
      </c>
      <c r="W831" s="54">
        <v>44900</v>
      </c>
      <c r="X831" s="56">
        <f>+(MaestraLP3[[#This Row],[COSTO ]]-MaestraLP3[[#This Row],[COSTO OCT AL 27-10]])/MaestraLP3[[#This Row],[COSTO OCT AL 27-10]]</f>
        <v>0</v>
      </c>
      <c r="Y831" s="57" t="str">
        <f>++IF(Q831="HASTA AGOTAR STOCK","HASTA AGOTAR STOCK",IF(MaestraLP3[[#This Row],[PRECIO OCT]]=0,"NO PARA LP",IF(MaestraLP3[[#This Row],[PRECIO OCT]]=0,"INCORPORACIÓN",IF(AA831=0,"MANTIENE",IF(AA831&lt;0,"BAJA",IF(AA831&gt;0,"ALZA",""))))))</f>
        <v>MANTIENE</v>
      </c>
      <c r="Z831" s="54">
        <v>57000</v>
      </c>
      <c r="AA831" s="40">
        <f>IF(Z831=0,"INDICAR PRECIO VTA",Z831-MaestraLP3[[#This Row],[PRECIO OCT]])</f>
        <v>0</v>
      </c>
      <c r="AB831" s="56">
        <f t="shared" si="12"/>
        <v>0.21228070175438596</v>
      </c>
      <c r="AC831" s="58">
        <f>IFERROR(MaestraLP3[[#This Row],[PRECIO]]*MaestraLP3[[#This Row],[%MG UMV]],0)</f>
        <v>12100</v>
      </c>
      <c r="AD831" s="59">
        <v>10</v>
      </c>
      <c r="AE831" s="54">
        <f>IFERROR(MaestraLP3[[#This Row],[MARGEN UNITARIO]]/MaestraLP3[[#This Row],[Peso Neto UMV (KG)]],0)</f>
        <v>1210</v>
      </c>
      <c r="AF831" s="38" t="s">
        <v>50</v>
      </c>
      <c r="AG831" s="38">
        <v>1</v>
      </c>
      <c r="AH831" s="56">
        <v>4.9999999999999996E-2</v>
      </c>
      <c r="AI831" s="56">
        <v>4.9999999999999996E-2</v>
      </c>
      <c r="AJ831" s="38"/>
      <c r="AK831" s="38" t="s">
        <v>50</v>
      </c>
    </row>
    <row r="832" spans="1:37" x14ac:dyDescent="0.35">
      <c r="A832" s="38" t="s">
        <v>525</v>
      </c>
      <c r="B832" s="38">
        <v>104519700</v>
      </c>
      <c r="C832" s="38" t="str">
        <f>+MaestraLP3[[#This Row],[CÓDIGO]]&amp;MaestraLP3[[#Headers],[-]]&amp;MaestraLP3[[#This Row],[UMV]]</f>
        <v>104519700-C10</v>
      </c>
      <c r="D832" s="45" t="str">
        <f>+MaestraLP3[[#This Row],[CÓDIGO]]&amp;MaestraLP3[[#Headers],[FS00]]</f>
        <v>104519700FS00</v>
      </c>
      <c r="E832" s="38" t="s">
        <v>95</v>
      </c>
      <c r="F832" s="38" t="s">
        <v>103</v>
      </c>
      <c r="G832" s="38" t="s">
        <v>298</v>
      </c>
      <c r="H832" s="38" t="s">
        <v>98</v>
      </c>
      <c r="I832" s="38" t="s">
        <v>1079</v>
      </c>
      <c r="J832" s="44" t="s">
        <v>61</v>
      </c>
      <c r="K832" s="45" t="s">
        <v>44</v>
      </c>
      <c r="L832" s="45" t="s">
        <v>44</v>
      </c>
      <c r="M832" s="38" t="str">
        <f>VLOOKUP(MaestraLP3[[#This Row],[UMV]],VALIDACIONES!J:L,3,0)</f>
        <v>Caja 10 Unidades</v>
      </c>
      <c r="N832" s="38" t="s">
        <v>71</v>
      </c>
      <c r="O832" s="38" t="s">
        <v>72</v>
      </c>
      <c r="P832" s="54">
        <v>25282.399999999998</v>
      </c>
      <c r="Q832" s="38" t="s">
        <v>47</v>
      </c>
      <c r="R832" s="54">
        <v>30800</v>
      </c>
      <c r="S832" s="56">
        <f>IFERROR((MaestraLP3[[#This Row],[COSTO ]]/MaestraLP3[[#This Row],[COSTO OCT]]-1),0)</f>
        <v>0</v>
      </c>
      <c r="T832" s="55" t="s">
        <v>48</v>
      </c>
      <c r="U832" s="55" t="s">
        <v>48</v>
      </c>
      <c r="V832" s="54">
        <f>+VLOOKUP(MaestraLP3[[#This Row],[-]],'[1]BD MES'!$A:$N,14,0)</f>
        <v>25571.9</v>
      </c>
      <c r="W832" s="54">
        <v>25282.399999999998</v>
      </c>
      <c r="X832" s="56">
        <f>+(MaestraLP3[[#This Row],[COSTO ]]-MaestraLP3[[#This Row],[COSTO OCT AL 27-10]])/MaestraLP3[[#This Row],[COSTO OCT AL 27-10]]</f>
        <v>-1.1321020338731327E-2</v>
      </c>
      <c r="Y832" s="57" t="str">
        <f>++IF(Q832="HASTA AGOTAR STOCK","HASTA AGOTAR STOCK",IF(MaestraLP3[[#This Row],[PRECIO OCT]]=0,"NO PARA LP",IF(MaestraLP3[[#This Row],[PRECIO OCT]]=0,"INCORPORACIÓN",IF(AA832=0,"MANTIENE",IF(AA832&lt;0,"BAJA",IF(AA832&gt;0,"ALZA",""))))))</f>
        <v>MANTIENE</v>
      </c>
      <c r="Z832" s="54">
        <v>30800</v>
      </c>
      <c r="AA832" s="40">
        <f>IF(Z832=0,"INDICAR PRECIO VTA",Z832-MaestraLP3[[#This Row],[PRECIO OCT]])</f>
        <v>0</v>
      </c>
      <c r="AB832" s="56">
        <f t="shared" si="12"/>
        <v>0.17914285714285721</v>
      </c>
      <c r="AC832" s="58">
        <f>IFERROR(MaestraLP3[[#This Row],[PRECIO]]*MaestraLP3[[#This Row],[%MG UMV]],0)</f>
        <v>5517.6000000000022</v>
      </c>
      <c r="AD832" s="59">
        <v>10</v>
      </c>
      <c r="AE832" s="54">
        <f>IFERROR(MaestraLP3[[#This Row],[MARGEN UNITARIO]]/MaestraLP3[[#This Row],[Peso Neto UMV (KG)]],0)</f>
        <v>551.76000000000022</v>
      </c>
      <c r="AF832" s="38" t="s">
        <v>49</v>
      </c>
      <c r="AG832" s="38" t="s">
        <v>184</v>
      </c>
      <c r="AH832" s="56">
        <v>0.04</v>
      </c>
      <c r="AI832" s="56">
        <v>0.04</v>
      </c>
      <c r="AJ832" s="38"/>
      <c r="AK832" s="38" t="s">
        <v>50</v>
      </c>
    </row>
    <row r="833" spans="1:37" x14ac:dyDescent="0.35">
      <c r="A833" s="38" t="s">
        <v>525</v>
      </c>
      <c r="B833" s="38">
        <v>104548180</v>
      </c>
      <c r="C833" s="38" t="str">
        <f>+MaestraLP3[[#This Row],[CÓDIGO]]&amp;MaestraLP3[[#Headers],[-]]&amp;MaestraLP3[[#This Row],[UMV]]</f>
        <v>104548180-C06</v>
      </c>
      <c r="D833" s="45" t="str">
        <f>+MaestraLP3[[#This Row],[CÓDIGO]]&amp;MaestraLP3[[#Headers],[FS00]]</f>
        <v>104548180FS00</v>
      </c>
      <c r="E833" s="38" t="s">
        <v>95</v>
      </c>
      <c r="F833" s="38" t="s">
        <v>103</v>
      </c>
      <c r="G833" s="38" t="s">
        <v>298</v>
      </c>
      <c r="H833" s="38" t="s">
        <v>98</v>
      </c>
      <c r="I833" s="38" t="s">
        <v>1080</v>
      </c>
      <c r="J833" s="44" t="s">
        <v>53</v>
      </c>
      <c r="K833" s="45" t="s">
        <v>44</v>
      </c>
      <c r="L833" s="38"/>
      <c r="M833" s="38" t="str">
        <f>VLOOKUP(MaestraLP3[[#This Row],[UMV]],VALIDACIONES!J:L,3,0)</f>
        <v>Caja 6 Unidades</v>
      </c>
      <c r="N833" s="38" t="s">
        <v>71</v>
      </c>
      <c r="O833" s="38" t="s">
        <v>46</v>
      </c>
      <c r="P833" s="54">
        <v>12900</v>
      </c>
      <c r="Q833" s="38" t="s">
        <v>47</v>
      </c>
      <c r="R833" s="55">
        <v>17400</v>
      </c>
      <c r="S833" s="56">
        <f>IFERROR((MaestraLP3[[#This Row],[COSTO ]]/MaestraLP3[[#This Row],[COSTO OCT]]-1),0)</f>
        <v>0</v>
      </c>
      <c r="T833" s="55" t="s">
        <v>172</v>
      </c>
      <c r="U833" s="55" t="s">
        <v>172</v>
      </c>
      <c r="V833" s="54">
        <f>+VLOOKUP(MaestraLP3[[#This Row],[-]],'[1]BD MES'!$A:$N,14,0)</f>
        <v>12900</v>
      </c>
      <c r="W833" s="54">
        <v>12900</v>
      </c>
      <c r="X833" s="56">
        <f>+(MaestraLP3[[#This Row],[COSTO ]]-MaestraLP3[[#This Row],[COSTO OCT AL 27-10]])/MaestraLP3[[#This Row],[COSTO OCT AL 27-10]]</f>
        <v>0</v>
      </c>
      <c r="Y833" s="57" t="str">
        <f>++IF(Q833="HASTA AGOTAR STOCK","HASTA AGOTAR STOCK",IF(MaestraLP3[[#This Row],[PRECIO OCT]]=0,"NO PARA LP",IF(MaestraLP3[[#This Row],[PRECIO OCT]]=0,"INCORPORACIÓN",IF(AA833=0,"MANTIENE",IF(AA833&lt;0,"BAJA",IF(AA833&gt;0,"ALZA",""))))))</f>
        <v>MANTIENE</v>
      </c>
      <c r="Z833" s="54">
        <v>17400</v>
      </c>
      <c r="AA833" s="40">
        <f>IF(Z833=0,"INDICAR PRECIO VTA",Z833-MaestraLP3[[#This Row],[PRECIO OCT]])</f>
        <v>0</v>
      </c>
      <c r="AB833" s="56">
        <f t="shared" si="12"/>
        <v>0.25862068965517243</v>
      </c>
      <c r="AC833" s="58">
        <f>IFERROR(MaestraLP3[[#This Row],[PRECIO]]*MaestraLP3[[#This Row],[%MG UMV]],0)</f>
        <v>4500</v>
      </c>
      <c r="AD833" s="59">
        <v>3</v>
      </c>
      <c r="AE833" s="54">
        <f>IFERROR(MaestraLP3[[#This Row],[MARGEN UNITARIO]]/MaestraLP3[[#This Row],[Peso Neto UMV (KG)]],0)</f>
        <v>1500</v>
      </c>
      <c r="AF833" s="38" t="s">
        <v>50</v>
      </c>
      <c r="AG833" s="38">
        <v>1</v>
      </c>
      <c r="AH833" s="56">
        <v>4.9999999999999996E-2</v>
      </c>
      <c r="AI833" s="56">
        <v>9.9999999999999992E-2</v>
      </c>
      <c r="AJ833" s="38" t="s">
        <v>50</v>
      </c>
      <c r="AK833" s="38" t="s">
        <v>50</v>
      </c>
    </row>
    <row r="834" spans="1:37" x14ac:dyDescent="0.35">
      <c r="A834" s="38" t="s">
        <v>525</v>
      </c>
      <c r="B834" s="38">
        <v>104547080</v>
      </c>
      <c r="C834" s="38" t="str">
        <f>+MaestraLP3[[#This Row],[CÓDIGO]]&amp;MaestraLP3[[#Headers],[-]]&amp;MaestraLP3[[#This Row],[UMV]]</f>
        <v>104547080-C12</v>
      </c>
      <c r="D834" s="45" t="str">
        <f>+MaestraLP3[[#This Row],[CÓDIGO]]&amp;MaestraLP3[[#Headers],[FS00]]</f>
        <v>104547080FS00</v>
      </c>
      <c r="E834" s="38" t="s">
        <v>95</v>
      </c>
      <c r="F834" s="38" t="s">
        <v>103</v>
      </c>
      <c r="G834" s="38" t="s">
        <v>298</v>
      </c>
      <c r="H834" s="38" t="s">
        <v>98</v>
      </c>
      <c r="I834" s="38" t="s">
        <v>1081</v>
      </c>
      <c r="J834" s="44" t="s">
        <v>43</v>
      </c>
      <c r="K834" s="45" t="s">
        <v>44</v>
      </c>
      <c r="L834" s="38"/>
      <c r="M834" s="38" t="str">
        <f>VLOOKUP(MaestraLP3[[#This Row],[UMV]],VALIDACIONES!J:L,3,0)</f>
        <v>Caja 12 Unidades</v>
      </c>
      <c r="N834" s="38" t="s">
        <v>71</v>
      </c>
      <c r="O834" s="38" t="s">
        <v>46</v>
      </c>
      <c r="P834" s="54">
        <v>27480</v>
      </c>
      <c r="Q834" s="38" t="s">
        <v>47</v>
      </c>
      <c r="R834" s="54">
        <v>44400</v>
      </c>
      <c r="S834" s="56">
        <f>IFERROR((MaestraLP3[[#This Row],[COSTO ]]/MaestraLP3[[#This Row],[COSTO OCT]]-1),0)</f>
        <v>0</v>
      </c>
      <c r="T834" s="55" t="s">
        <v>48</v>
      </c>
      <c r="U834" s="55" t="s">
        <v>48</v>
      </c>
      <c r="V834" s="54">
        <f>+VLOOKUP(MaestraLP3[[#This Row],[-]],'[1]BD MES'!$A:$N,14,0)</f>
        <v>27480</v>
      </c>
      <c r="W834" s="54">
        <v>27480</v>
      </c>
      <c r="X834" s="56">
        <f>+(MaestraLP3[[#This Row],[COSTO ]]-MaestraLP3[[#This Row],[COSTO OCT AL 27-10]])/MaestraLP3[[#This Row],[COSTO OCT AL 27-10]]</f>
        <v>0</v>
      </c>
      <c r="Y834" s="57" t="str">
        <f>++IF(Q834="HASTA AGOTAR STOCK","HASTA AGOTAR STOCK",IF(MaestraLP3[[#This Row],[PRECIO OCT]]=0,"NO PARA LP",IF(MaestraLP3[[#This Row],[PRECIO OCT]]=0,"INCORPORACIÓN",IF(AA834=0,"MANTIENE",IF(AA834&lt;0,"BAJA",IF(AA834&gt;0,"ALZA",""))))))</f>
        <v>MANTIENE</v>
      </c>
      <c r="Z834" s="54">
        <v>44400</v>
      </c>
      <c r="AA834" s="40">
        <f>IF(Z834=0,"INDICAR PRECIO VTA",Z834-MaestraLP3[[#This Row],[PRECIO OCT]])</f>
        <v>0</v>
      </c>
      <c r="AB834" s="56">
        <f t="shared" si="12"/>
        <v>0.38108108108108107</v>
      </c>
      <c r="AC834" s="58">
        <f>IFERROR(MaestraLP3[[#This Row],[PRECIO]]*MaestraLP3[[#This Row],[%MG UMV]],0)</f>
        <v>16920</v>
      </c>
      <c r="AD834" s="59">
        <v>12</v>
      </c>
      <c r="AE834" s="54">
        <f>IFERROR(MaestraLP3[[#This Row],[MARGEN UNITARIO]]/MaestraLP3[[#This Row],[Peso Neto UMV (KG)]],0)</f>
        <v>1410</v>
      </c>
      <c r="AF834" s="38" t="s">
        <v>50</v>
      </c>
      <c r="AG834" s="38">
        <v>1</v>
      </c>
      <c r="AH834" s="56">
        <v>4.9999999999999996E-2</v>
      </c>
      <c r="AI834" s="56">
        <v>4.9999999999999996E-2</v>
      </c>
      <c r="AJ834" s="38"/>
      <c r="AK834" s="38" t="s">
        <v>50</v>
      </c>
    </row>
    <row r="835" spans="1:37" x14ac:dyDescent="0.35">
      <c r="A835" s="38" t="s">
        <v>525</v>
      </c>
      <c r="B835" s="38">
        <v>104515110</v>
      </c>
      <c r="C835" s="38" t="str">
        <f>+MaestraLP3[[#This Row],[CÓDIGO]]&amp;MaestraLP3[[#Headers],[-]]&amp;MaestraLP3[[#This Row],[UMV]]</f>
        <v>104515110-C04</v>
      </c>
      <c r="D835" s="45" t="str">
        <f>+MaestraLP3[[#This Row],[CÓDIGO]]&amp;MaestraLP3[[#Headers],[FS00]]</f>
        <v>104515110FS00</v>
      </c>
      <c r="E835" s="38" t="s">
        <v>95</v>
      </c>
      <c r="F835" s="38" t="s">
        <v>103</v>
      </c>
      <c r="G835" s="38" t="s">
        <v>298</v>
      </c>
      <c r="H835" s="38" t="s">
        <v>98</v>
      </c>
      <c r="I835" s="38" t="s">
        <v>1082</v>
      </c>
      <c r="J835" s="44" t="s">
        <v>209</v>
      </c>
      <c r="K835" s="45" t="s">
        <v>44</v>
      </c>
      <c r="L835" s="38"/>
      <c r="M835" s="38" t="str">
        <f>VLOOKUP(MaestraLP3[[#This Row],[UMV]],VALIDACIONES!J:L,3,0)</f>
        <v>Caja 4 Unidades</v>
      </c>
      <c r="N835" s="38" t="s">
        <v>71</v>
      </c>
      <c r="O835" s="38" t="s">
        <v>72</v>
      </c>
      <c r="P835" s="54">
        <v>13850.28</v>
      </c>
      <c r="Q835" s="38" t="s">
        <v>47</v>
      </c>
      <c r="R835" s="54">
        <v>21500</v>
      </c>
      <c r="S835" s="56">
        <f>IFERROR((MaestraLP3[[#This Row],[COSTO ]]/MaestraLP3[[#This Row],[COSTO OCT]]-1),0)</f>
        <v>0</v>
      </c>
      <c r="T835" s="55" t="s">
        <v>48</v>
      </c>
      <c r="U835" s="55" t="s">
        <v>48</v>
      </c>
      <c r="V835" s="54">
        <f>+VLOOKUP(MaestraLP3[[#This Row],[-]],'[1]BD MES'!$A:$N,14,0)</f>
        <v>13977.16</v>
      </c>
      <c r="W835" s="54">
        <v>13850.28</v>
      </c>
      <c r="X835" s="56">
        <f>+(MaestraLP3[[#This Row],[COSTO ]]-MaestraLP3[[#This Row],[COSTO OCT AL 27-10]])/MaestraLP3[[#This Row],[COSTO OCT AL 27-10]]</f>
        <v>-9.0776667076859097E-3</v>
      </c>
      <c r="Y835" s="57" t="str">
        <f>++IF(Q835="HASTA AGOTAR STOCK","HASTA AGOTAR STOCK",IF(MaestraLP3[[#This Row],[PRECIO OCT]]=0,"NO PARA LP",IF(MaestraLP3[[#This Row],[PRECIO OCT]]=0,"INCORPORACIÓN",IF(AA835=0,"MANTIENE",IF(AA835&lt;0,"BAJA",IF(AA835&gt;0,"ALZA",""))))))</f>
        <v>MANTIENE</v>
      </c>
      <c r="Z835" s="54">
        <v>21500</v>
      </c>
      <c r="AA835" s="40">
        <f>IF(Z835=0,"INDICAR PRECIO VTA",Z835-MaestraLP3[[#This Row],[PRECIO OCT]])</f>
        <v>0</v>
      </c>
      <c r="AB835" s="56">
        <f t="shared" ref="AB835:AB898" si="13">+IFERROR((Z835-W835)/Z835,"-")</f>
        <v>0.3558009302325581</v>
      </c>
      <c r="AC835" s="58">
        <f>IFERROR(MaestraLP3[[#This Row],[PRECIO]]*MaestraLP3[[#This Row],[%MG UMV]],0)</f>
        <v>7649.7199999999993</v>
      </c>
      <c r="AD835" s="59">
        <v>10</v>
      </c>
      <c r="AE835" s="54">
        <f>IFERROR(MaestraLP3[[#This Row],[MARGEN UNITARIO]]/MaestraLP3[[#This Row],[Peso Neto UMV (KG)]],0)</f>
        <v>764.97199999999998</v>
      </c>
      <c r="AF835" s="38" t="s">
        <v>50</v>
      </c>
      <c r="AG835" s="38">
        <v>1</v>
      </c>
      <c r="AH835" s="56">
        <v>4.9999999999999996E-2</v>
      </c>
      <c r="AI835" s="56">
        <v>9.9999999999999992E-2</v>
      </c>
      <c r="AJ835" s="38"/>
      <c r="AK835" s="38" t="s">
        <v>50</v>
      </c>
    </row>
    <row r="836" spans="1:37" x14ac:dyDescent="0.35">
      <c r="A836" s="38" t="s">
        <v>525</v>
      </c>
      <c r="B836" s="38">
        <v>104547460</v>
      </c>
      <c r="C836" s="38" t="str">
        <f>+MaestraLP3[[#This Row],[CÓDIGO]]&amp;MaestraLP3[[#Headers],[-]]&amp;MaestraLP3[[#This Row],[UMV]]</f>
        <v>104547460-C10</v>
      </c>
      <c r="D836" s="45" t="str">
        <f>+MaestraLP3[[#This Row],[CÓDIGO]]&amp;MaestraLP3[[#Headers],[FS00]]</f>
        <v>104547460FS00</v>
      </c>
      <c r="E836" s="38" t="s">
        <v>95</v>
      </c>
      <c r="F836" s="38" t="s">
        <v>103</v>
      </c>
      <c r="G836" s="38" t="s">
        <v>298</v>
      </c>
      <c r="H836" s="38" t="s">
        <v>98</v>
      </c>
      <c r="I836" s="38" t="s">
        <v>1083</v>
      </c>
      <c r="J836" s="44" t="s">
        <v>61</v>
      </c>
      <c r="K836" s="45" t="s">
        <v>44</v>
      </c>
      <c r="L836" s="38"/>
      <c r="M836" s="38" t="str">
        <f>VLOOKUP(MaestraLP3[[#This Row],[UMV]],VALIDACIONES!J:L,3,0)</f>
        <v>Caja 10 Unidades</v>
      </c>
      <c r="N836" s="38" t="s">
        <v>71</v>
      </c>
      <c r="O836" s="38" t="s">
        <v>72</v>
      </c>
      <c r="P836" s="54">
        <v>14240</v>
      </c>
      <c r="Q836" s="38" t="s">
        <v>47</v>
      </c>
      <c r="R836" s="55">
        <v>22000</v>
      </c>
      <c r="S836" s="56">
        <f>IFERROR((MaestraLP3[[#This Row],[COSTO ]]/MaestraLP3[[#This Row],[COSTO OCT]]-1),0)</f>
        <v>0</v>
      </c>
      <c r="T836" s="55" t="s">
        <v>48</v>
      </c>
      <c r="U836" s="55" t="s">
        <v>48</v>
      </c>
      <c r="V836" s="54">
        <f>+VLOOKUP(MaestraLP3[[#This Row],[-]],'[1]BD MES'!$A:$N,14,0)</f>
        <v>14320</v>
      </c>
      <c r="W836" s="54">
        <v>14240</v>
      </c>
      <c r="X836" s="56">
        <f>+(MaestraLP3[[#This Row],[COSTO ]]-MaestraLP3[[#This Row],[COSTO OCT AL 27-10]])/MaestraLP3[[#This Row],[COSTO OCT AL 27-10]]</f>
        <v>-5.5865921787709499E-3</v>
      </c>
      <c r="Y836" s="57" t="str">
        <f>++IF(Q836="HASTA AGOTAR STOCK","HASTA AGOTAR STOCK",IF(MaestraLP3[[#This Row],[PRECIO OCT]]=0,"NO PARA LP",IF(MaestraLP3[[#This Row],[PRECIO OCT]]=0,"INCORPORACIÓN",IF(AA836=0,"MANTIENE",IF(AA836&lt;0,"BAJA",IF(AA836&gt;0,"ALZA",""))))))</f>
        <v>MANTIENE</v>
      </c>
      <c r="Z836" s="54">
        <v>22000</v>
      </c>
      <c r="AA836" s="40">
        <f>IF(Z836=0,"INDICAR PRECIO VTA",Z836-MaestraLP3[[#This Row],[PRECIO OCT]])</f>
        <v>0</v>
      </c>
      <c r="AB836" s="56">
        <f t="shared" si="13"/>
        <v>0.35272727272727272</v>
      </c>
      <c r="AC836" s="58">
        <f>IFERROR(MaestraLP3[[#This Row],[PRECIO]]*MaestraLP3[[#This Row],[%MG UMV]],0)</f>
        <v>7760</v>
      </c>
      <c r="AD836" s="59">
        <v>10</v>
      </c>
      <c r="AE836" s="54">
        <f>IFERROR(MaestraLP3[[#This Row],[MARGEN UNITARIO]]/MaestraLP3[[#This Row],[Peso Neto UMV (KG)]],0)</f>
        <v>776</v>
      </c>
      <c r="AF836" s="38" t="s">
        <v>50</v>
      </c>
      <c r="AG836" s="38">
        <v>1</v>
      </c>
      <c r="AH836" s="56">
        <v>0.06</v>
      </c>
      <c r="AI836" s="56">
        <v>9.9999999999999992E-2</v>
      </c>
      <c r="AJ836" s="38" t="s">
        <v>50</v>
      </c>
      <c r="AK836" s="38" t="s">
        <v>50</v>
      </c>
    </row>
    <row r="837" spans="1:37" x14ac:dyDescent="0.35">
      <c r="A837" s="38" t="s">
        <v>525</v>
      </c>
      <c r="B837" s="38">
        <v>104540470</v>
      </c>
      <c r="C837" s="38" t="str">
        <f>+MaestraLP3[[#This Row],[CÓDIGO]]&amp;MaestraLP3[[#Headers],[-]]&amp;MaestraLP3[[#This Row],[UMV]]</f>
        <v>104540470-C15</v>
      </c>
      <c r="D837" s="45" t="str">
        <f>+MaestraLP3[[#This Row],[CÓDIGO]]&amp;MaestraLP3[[#Headers],[FS00]]</f>
        <v>104540470FS00</v>
      </c>
      <c r="E837" s="38" t="s">
        <v>95</v>
      </c>
      <c r="F837" s="38" t="s">
        <v>103</v>
      </c>
      <c r="G837" s="38" t="s">
        <v>298</v>
      </c>
      <c r="H837" s="38" t="s">
        <v>98</v>
      </c>
      <c r="I837" s="38" t="s">
        <v>1084</v>
      </c>
      <c r="J837" s="44" t="s">
        <v>910</v>
      </c>
      <c r="K837" s="45" t="s">
        <v>44</v>
      </c>
      <c r="L837" s="38"/>
      <c r="M837" s="38" t="str">
        <f>VLOOKUP(MaestraLP3[[#This Row],[UMV]],VALIDACIONES!J:L,3,0)</f>
        <v>Caja 15 Unidades</v>
      </c>
      <c r="N837" s="38" t="s">
        <v>71</v>
      </c>
      <c r="O837" s="38" t="s">
        <v>46</v>
      </c>
      <c r="P837" s="54">
        <v>41100</v>
      </c>
      <c r="Q837" s="38" t="s">
        <v>47</v>
      </c>
      <c r="R837" s="54">
        <v>58000</v>
      </c>
      <c r="S837" s="56">
        <f>IFERROR((MaestraLP3[[#This Row],[COSTO ]]/MaestraLP3[[#This Row],[COSTO OCT]]-1),0)</f>
        <v>0</v>
      </c>
      <c r="T837" s="55" t="s">
        <v>48</v>
      </c>
      <c r="U837" s="55" t="s">
        <v>48</v>
      </c>
      <c r="V837" s="54">
        <f>+VLOOKUP(MaestraLP3[[#This Row],[-]],'[1]BD MES'!$A:$N,14,0)</f>
        <v>41100</v>
      </c>
      <c r="W837" s="54">
        <v>41100</v>
      </c>
      <c r="X837" s="56">
        <f>+(MaestraLP3[[#This Row],[COSTO ]]-MaestraLP3[[#This Row],[COSTO OCT AL 27-10]])/MaestraLP3[[#This Row],[COSTO OCT AL 27-10]]</f>
        <v>0</v>
      </c>
      <c r="Y837" s="57" t="str">
        <f>++IF(Q837="HASTA AGOTAR STOCK","HASTA AGOTAR STOCK",IF(MaestraLP3[[#This Row],[PRECIO OCT]]=0,"NO PARA LP",IF(MaestraLP3[[#This Row],[PRECIO OCT]]=0,"INCORPORACIÓN",IF(AA837=0,"MANTIENE",IF(AA837&lt;0,"BAJA",IF(AA837&gt;0,"ALZA",""))))))</f>
        <v>MANTIENE</v>
      </c>
      <c r="Z837" s="54">
        <v>58000</v>
      </c>
      <c r="AA837" s="40">
        <f>IF(Z837=0,"INDICAR PRECIO VTA",Z837-MaestraLP3[[#This Row],[PRECIO OCT]])</f>
        <v>0</v>
      </c>
      <c r="AB837" s="56">
        <f t="shared" si="13"/>
        <v>0.29137931034482761</v>
      </c>
      <c r="AC837" s="58">
        <f>IFERROR(MaestraLP3[[#This Row],[PRECIO]]*MaestraLP3[[#This Row],[%MG UMV]],0)</f>
        <v>16900</v>
      </c>
      <c r="AD837" s="59">
        <v>15</v>
      </c>
      <c r="AE837" s="54">
        <f>IFERROR(MaestraLP3[[#This Row],[MARGEN UNITARIO]]/MaestraLP3[[#This Row],[Peso Neto UMV (KG)]],0)</f>
        <v>1126.6666666666667</v>
      </c>
      <c r="AF837" s="38" t="s">
        <v>50</v>
      </c>
      <c r="AG837" s="38">
        <v>1</v>
      </c>
      <c r="AH837" s="56">
        <v>4.9999999999999996E-2</v>
      </c>
      <c r="AI837" s="56">
        <v>6.9999999999999993E-2</v>
      </c>
      <c r="AJ837" s="38"/>
      <c r="AK837" s="38" t="s">
        <v>50</v>
      </c>
    </row>
    <row r="838" spans="1:37" x14ac:dyDescent="0.35">
      <c r="A838" s="38" t="s">
        <v>525</v>
      </c>
      <c r="B838" s="38">
        <v>104539580</v>
      </c>
      <c r="C838" s="38" t="str">
        <f>+MaestraLP3[[#This Row],[CÓDIGO]]&amp;MaestraLP3[[#Headers],[-]]&amp;MaestraLP3[[#This Row],[UMV]]</f>
        <v>104539580-C04</v>
      </c>
      <c r="D838" s="45" t="str">
        <f>+MaestraLP3[[#This Row],[CÓDIGO]]&amp;MaestraLP3[[#Headers],[FS00]]</f>
        <v>104539580FS00</v>
      </c>
      <c r="E838" s="38" t="s">
        <v>95</v>
      </c>
      <c r="F838" s="38" t="s">
        <v>103</v>
      </c>
      <c r="G838" s="38" t="s">
        <v>298</v>
      </c>
      <c r="H838" s="38" t="s">
        <v>98</v>
      </c>
      <c r="I838" s="38" t="s">
        <v>1085</v>
      </c>
      <c r="J838" s="44" t="s">
        <v>209</v>
      </c>
      <c r="K838" s="45" t="s">
        <v>44</v>
      </c>
      <c r="L838" s="38"/>
      <c r="M838" s="38" t="str">
        <f>VLOOKUP(MaestraLP3[[#This Row],[UMV]],VALIDACIONES!J:L,3,0)</f>
        <v>Caja 4 Unidades</v>
      </c>
      <c r="N838" s="38" t="s">
        <v>71</v>
      </c>
      <c r="O838" s="38" t="s">
        <v>72</v>
      </c>
      <c r="P838" s="54">
        <v>38796</v>
      </c>
      <c r="Q838" s="38" t="s">
        <v>47</v>
      </c>
      <c r="R838" s="54">
        <v>48000</v>
      </c>
      <c r="S838" s="56">
        <f>IFERROR((MaestraLP3[[#This Row],[COSTO ]]/MaestraLP3[[#This Row],[COSTO OCT]]-1),0)</f>
        <v>0</v>
      </c>
      <c r="T838" s="55" t="s">
        <v>48</v>
      </c>
      <c r="U838" s="55" t="s">
        <v>48</v>
      </c>
      <c r="V838" s="54">
        <f>+VLOOKUP(MaestraLP3[[#This Row],[-]],'[1]BD MES'!$A:$N,14,0)</f>
        <v>39256</v>
      </c>
      <c r="W838" s="54">
        <v>38796</v>
      </c>
      <c r="X838" s="56">
        <f>+(MaestraLP3[[#This Row],[COSTO ]]-MaestraLP3[[#This Row],[COSTO OCT AL 27-10]])/MaestraLP3[[#This Row],[COSTO OCT AL 27-10]]</f>
        <v>-1.1717953943346239E-2</v>
      </c>
      <c r="Y838" s="57" t="str">
        <f>++IF(Q838="HASTA AGOTAR STOCK","HASTA AGOTAR STOCK",IF(MaestraLP3[[#This Row],[PRECIO OCT]]=0,"NO PARA LP",IF(MaestraLP3[[#This Row],[PRECIO OCT]]=0,"INCORPORACIÓN",IF(AA838=0,"MANTIENE",IF(AA838&lt;0,"BAJA",IF(AA838&gt;0,"ALZA",""))))))</f>
        <v>MANTIENE</v>
      </c>
      <c r="Z838" s="54">
        <v>48000</v>
      </c>
      <c r="AA838" s="40">
        <f>IF(Z838=0,"INDICAR PRECIO VTA",Z838-MaestraLP3[[#This Row],[PRECIO OCT]])</f>
        <v>0</v>
      </c>
      <c r="AB838" s="56">
        <f t="shared" si="13"/>
        <v>0.19175</v>
      </c>
      <c r="AC838" s="58">
        <f>IFERROR(MaestraLP3[[#This Row],[PRECIO]]*MaestraLP3[[#This Row],[%MG UMV]],0)</f>
        <v>9204</v>
      </c>
      <c r="AD838" s="59">
        <v>10</v>
      </c>
      <c r="AE838" s="54">
        <f>IFERROR(MaestraLP3[[#This Row],[MARGEN UNITARIO]]/MaestraLP3[[#This Row],[Peso Neto UMV (KG)]],0)</f>
        <v>920.4</v>
      </c>
      <c r="AF838" s="38" t="s">
        <v>50</v>
      </c>
      <c r="AG838" s="38">
        <v>1</v>
      </c>
      <c r="AH838" s="56">
        <v>6.9999999999999993E-2</v>
      </c>
      <c r="AI838" s="56">
        <v>9.9999999999999992E-2</v>
      </c>
      <c r="AJ838" s="38" t="s">
        <v>50</v>
      </c>
      <c r="AK838" s="38" t="s">
        <v>50</v>
      </c>
    </row>
    <row r="839" spans="1:37" x14ac:dyDescent="0.35">
      <c r="A839" s="38" t="s">
        <v>525</v>
      </c>
      <c r="B839" s="38">
        <v>150000324</v>
      </c>
      <c r="C839" s="38" t="str">
        <f>+MaestraLP3[[#This Row],[CÓDIGO]]&amp;MaestraLP3[[#Headers],[-]]&amp;MaestraLP3[[#This Row],[UMV]]</f>
        <v>150000324-D10</v>
      </c>
      <c r="D839" s="45" t="str">
        <f>+MaestraLP3[[#This Row],[CÓDIGO]]&amp;MaestraLP3[[#Headers],[FS00]]</f>
        <v>150000324FS00</v>
      </c>
      <c r="E839" s="38" t="s">
        <v>95</v>
      </c>
      <c r="F839" s="38" t="s">
        <v>96</v>
      </c>
      <c r="G839" s="38" t="s">
        <v>100</v>
      </c>
      <c r="H839" s="38" t="s">
        <v>323</v>
      </c>
      <c r="I839" s="38" t="s">
        <v>1086</v>
      </c>
      <c r="J839" s="44" t="s">
        <v>325</v>
      </c>
      <c r="K839" s="45" t="s">
        <v>44</v>
      </c>
      <c r="L839" s="45" t="s">
        <v>44</v>
      </c>
      <c r="M839" s="38" t="str">
        <f>VLOOKUP(MaestraLP3[[#This Row],[UMV]],VALIDACIONES!J:L,3,0)</f>
        <v>Display 10 Unidades</v>
      </c>
      <c r="N839" s="38" t="s">
        <v>45</v>
      </c>
      <c r="O839" s="38" t="s">
        <v>46</v>
      </c>
      <c r="P839" s="54">
        <v>12690.1</v>
      </c>
      <c r="Q839" s="38" t="s">
        <v>47</v>
      </c>
      <c r="R839" s="54">
        <v>22800</v>
      </c>
      <c r="S839" s="56">
        <f>IFERROR((MaestraLP3[[#This Row],[COSTO ]]/MaestraLP3[[#This Row],[COSTO OCT]]-1),0)</f>
        <v>0</v>
      </c>
      <c r="T839" s="55" t="s">
        <v>48</v>
      </c>
      <c r="U839" s="55" t="s">
        <v>48</v>
      </c>
      <c r="V839" s="54">
        <f>+VLOOKUP(MaestraLP3[[#This Row],[-]],'[1]BD MES'!$A:$N,14,0)</f>
        <v>12658.699999999999</v>
      </c>
      <c r="W839" s="54">
        <v>12690.1</v>
      </c>
      <c r="X839" s="56">
        <f>+(MaestraLP3[[#This Row],[COSTO ]]-MaestraLP3[[#This Row],[COSTO OCT AL 27-10]])/MaestraLP3[[#This Row],[COSTO OCT AL 27-10]]</f>
        <v>2.4805074770712205E-3</v>
      </c>
      <c r="Y839" s="57" t="str">
        <f>++IF(Q839="HASTA AGOTAR STOCK","HASTA AGOTAR STOCK",IF(MaestraLP3[[#This Row],[PRECIO OCT]]=0,"NO PARA LP",IF(MaestraLP3[[#This Row],[PRECIO OCT]]=0,"INCORPORACIÓN",IF(AA839=0,"MANTIENE",IF(AA839&lt;0,"BAJA",IF(AA839&gt;0,"ALZA",""))))))</f>
        <v>MANTIENE</v>
      </c>
      <c r="Z839" s="54">
        <v>22800</v>
      </c>
      <c r="AA839" s="40">
        <f>IF(Z839=0,"INDICAR PRECIO VTA",Z839-MaestraLP3[[#This Row],[PRECIO OCT]])</f>
        <v>0</v>
      </c>
      <c r="AB839" s="56">
        <f t="shared" si="13"/>
        <v>0.44341666666666663</v>
      </c>
      <c r="AC839" s="58">
        <f>IFERROR(MaestraLP3[[#This Row],[PRECIO]]*MaestraLP3[[#This Row],[%MG UMV]],0)</f>
        <v>10109.9</v>
      </c>
      <c r="AD839" s="59">
        <v>10.1</v>
      </c>
      <c r="AE839" s="54">
        <f>IFERROR(MaestraLP3[[#This Row],[MARGEN UNITARIO]]/MaestraLP3[[#This Row],[Peso Neto UMV (KG)]],0)</f>
        <v>1000.9801980198019</v>
      </c>
      <c r="AF839" s="38" t="s">
        <v>49</v>
      </c>
      <c r="AG839" s="38" t="s">
        <v>184</v>
      </c>
      <c r="AH839" s="56">
        <v>4.9999999999999996E-2</v>
      </c>
      <c r="AI839" s="56">
        <v>9.9999999999999992E-2</v>
      </c>
      <c r="AJ839" s="38"/>
      <c r="AK839" s="38" t="s">
        <v>50</v>
      </c>
    </row>
    <row r="840" spans="1:37" x14ac:dyDescent="0.35">
      <c r="A840" s="38" t="s">
        <v>525</v>
      </c>
      <c r="B840" s="38">
        <v>104542630</v>
      </c>
      <c r="C840" s="38" t="str">
        <f>+MaestraLP3[[#This Row],[CÓDIGO]]&amp;MaestraLP3[[#Headers],[-]]&amp;MaestraLP3[[#This Row],[UMV]]</f>
        <v>104542630-D10</v>
      </c>
      <c r="D840" s="45" t="str">
        <f>+MaestraLP3[[#This Row],[CÓDIGO]]&amp;MaestraLP3[[#Headers],[FS00]]</f>
        <v>104542630FS00</v>
      </c>
      <c r="E840" s="38" t="s">
        <v>95</v>
      </c>
      <c r="F840" s="38" t="s">
        <v>96</v>
      </c>
      <c r="G840" s="38" t="s">
        <v>100</v>
      </c>
      <c r="H840" s="38" t="s">
        <v>323</v>
      </c>
      <c r="I840" s="38" t="s">
        <v>1087</v>
      </c>
      <c r="J840" s="44" t="s">
        <v>325</v>
      </c>
      <c r="K840" s="45" t="s">
        <v>44</v>
      </c>
      <c r="L840" s="45" t="s">
        <v>44</v>
      </c>
      <c r="M840" s="38" t="str">
        <f>VLOOKUP(MaestraLP3[[#This Row],[UMV]],VALIDACIONES!J:L,3,0)</f>
        <v>Display 10 Unidades</v>
      </c>
      <c r="N840" s="38" t="s">
        <v>45</v>
      </c>
      <c r="O840" s="38" t="s">
        <v>46</v>
      </c>
      <c r="P840" s="54">
        <v>8660</v>
      </c>
      <c r="Q840" s="38" t="s">
        <v>47</v>
      </c>
      <c r="R840" s="54">
        <v>16300</v>
      </c>
      <c r="S840" s="56">
        <f>IFERROR((MaestraLP3[[#This Row],[COSTO ]]/MaestraLP3[[#This Row],[COSTO OCT]]-1),0)</f>
        <v>-0.28406466512702078</v>
      </c>
      <c r="T840" s="55" t="s">
        <v>48</v>
      </c>
      <c r="U840" s="55" t="s">
        <v>48</v>
      </c>
      <c r="V840" s="54">
        <f>+VLOOKUP(MaestraLP3[[#This Row],[-]],'[1]BD MES'!$A:$N,14,0)</f>
        <v>7050</v>
      </c>
      <c r="W840" s="54">
        <v>6200</v>
      </c>
      <c r="X840" s="56">
        <f>+(MaestraLP3[[#This Row],[COSTO ]]-MaestraLP3[[#This Row],[COSTO OCT AL 27-10]])/MaestraLP3[[#This Row],[COSTO OCT AL 27-10]]</f>
        <v>-0.12056737588652482</v>
      </c>
      <c r="Y840" s="57" t="str">
        <f>++IF(Q840="HASTA AGOTAR STOCK","HASTA AGOTAR STOCK",IF(MaestraLP3[[#This Row],[PRECIO OCT]]=0,"NO PARA LP",IF(MaestraLP3[[#This Row],[PRECIO OCT]]=0,"INCORPORACIÓN",IF(AA840=0,"MANTIENE",IF(AA840&lt;0,"BAJA",IF(AA840&gt;0,"ALZA",""))))))</f>
        <v>MANTIENE</v>
      </c>
      <c r="Z840" s="54">
        <v>16300</v>
      </c>
      <c r="AA840" s="40">
        <f>IF(Z840=0,"INDICAR PRECIO VTA",Z840-MaestraLP3[[#This Row],[PRECIO OCT]])</f>
        <v>0</v>
      </c>
      <c r="AB840" s="56">
        <f t="shared" si="13"/>
        <v>0.61963190184049077</v>
      </c>
      <c r="AC840" s="58">
        <f>IFERROR(MaestraLP3[[#This Row],[PRECIO]]*MaestraLP3[[#This Row],[%MG UMV]],0)</f>
        <v>10100</v>
      </c>
      <c r="AD840" s="59">
        <v>10</v>
      </c>
      <c r="AE840" s="54">
        <f>IFERROR(MaestraLP3[[#This Row],[MARGEN UNITARIO]]/MaestraLP3[[#This Row],[Peso Neto UMV (KG)]],0)</f>
        <v>1010</v>
      </c>
      <c r="AF840" s="38" t="s">
        <v>49</v>
      </c>
      <c r="AG840" s="38" t="s">
        <v>184</v>
      </c>
      <c r="AH840" s="56">
        <v>4.9999999999999996E-2</v>
      </c>
      <c r="AI840" s="56">
        <v>4.9999999999999996E-2</v>
      </c>
      <c r="AJ840" s="38" t="s">
        <v>50</v>
      </c>
      <c r="AK840" s="38" t="s">
        <v>50</v>
      </c>
    </row>
    <row r="841" spans="1:37" x14ac:dyDescent="0.35">
      <c r="A841" s="38" t="s">
        <v>525</v>
      </c>
      <c r="B841" s="38">
        <v>104519920</v>
      </c>
      <c r="C841" s="38" t="str">
        <f>+MaestraLP3[[#This Row],[CÓDIGO]]&amp;MaestraLP3[[#Headers],[-]]&amp;MaestraLP3[[#This Row],[UMV]]</f>
        <v>104519920-D10</v>
      </c>
      <c r="D841" s="45" t="str">
        <f>+MaestraLP3[[#This Row],[CÓDIGO]]&amp;MaestraLP3[[#Headers],[FS00]]</f>
        <v>104519920FS00</v>
      </c>
      <c r="E841" s="38" t="s">
        <v>95</v>
      </c>
      <c r="F841" s="38" t="s">
        <v>96</v>
      </c>
      <c r="G841" s="38" t="s">
        <v>100</v>
      </c>
      <c r="H841" s="38" t="s">
        <v>323</v>
      </c>
      <c r="I841" s="38" t="s">
        <v>1088</v>
      </c>
      <c r="J841" s="44" t="s">
        <v>325</v>
      </c>
      <c r="K841" s="45" t="s">
        <v>44</v>
      </c>
      <c r="L841" s="38"/>
      <c r="M841" s="38" t="str">
        <f>VLOOKUP(MaestraLP3[[#This Row],[UMV]],VALIDACIONES!J:L,3,0)</f>
        <v>Display 10 Unidades</v>
      </c>
      <c r="N841" s="38" t="s">
        <v>45</v>
      </c>
      <c r="O841" s="38" t="s">
        <v>46</v>
      </c>
      <c r="P841" s="54">
        <v>13856.7</v>
      </c>
      <c r="Q841" s="38" t="s">
        <v>47</v>
      </c>
      <c r="R841" s="54">
        <v>23000</v>
      </c>
      <c r="S841" s="56">
        <f>IFERROR((MaestraLP3[[#This Row],[COSTO ]]/MaestraLP3[[#This Row],[COSTO OCT]]-1),0)</f>
        <v>0</v>
      </c>
      <c r="T841" s="55" t="s">
        <v>48</v>
      </c>
      <c r="U841" s="55" t="s">
        <v>48</v>
      </c>
      <c r="V841" s="54">
        <f>+VLOOKUP(MaestraLP3[[#This Row],[-]],'[1]BD MES'!$A:$N,14,0)</f>
        <v>13575.3</v>
      </c>
      <c r="W841" s="54">
        <v>13856.7</v>
      </c>
      <c r="X841" s="56">
        <f>+(MaestraLP3[[#This Row],[COSTO ]]-MaestraLP3[[#This Row],[COSTO OCT AL 27-10]])/MaestraLP3[[#This Row],[COSTO OCT AL 27-10]]</f>
        <v>2.0728823672405139E-2</v>
      </c>
      <c r="Y841" s="57" t="str">
        <f>++IF(Q841="HASTA AGOTAR STOCK","HASTA AGOTAR STOCK",IF(MaestraLP3[[#This Row],[PRECIO OCT]]=0,"NO PARA LP",IF(MaestraLP3[[#This Row],[PRECIO OCT]]=0,"INCORPORACIÓN",IF(AA841=0,"MANTIENE",IF(AA841&lt;0,"BAJA",IF(AA841&gt;0,"ALZA",""))))))</f>
        <v>MANTIENE</v>
      </c>
      <c r="Z841" s="54">
        <v>23000</v>
      </c>
      <c r="AA841" s="40">
        <f>IF(Z841=0,"INDICAR PRECIO VTA",Z841-MaestraLP3[[#This Row],[PRECIO OCT]])</f>
        <v>0</v>
      </c>
      <c r="AB841" s="56">
        <f t="shared" si="13"/>
        <v>0.39753478260869562</v>
      </c>
      <c r="AC841" s="58">
        <f>IFERROR(MaestraLP3[[#This Row],[PRECIO]]*MaestraLP3[[#This Row],[%MG UMV]],0)</f>
        <v>9143.2999999999993</v>
      </c>
      <c r="AD841" s="59">
        <v>10</v>
      </c>
      <c r="AE841" s="54">
        <f>IFERROR(MaestraLP3[[#This Row],[MARGEN UNITARIO]]/MaestraLP3[[#This Row],[Peso Neto UMV (KG)]],0)</f>
        <v>914.32999999999993</v>
      </c>
      <c r="AF841" s="38" t="s">
        <v>50</v>
      </c>
      <c r="AG841" s="38">
        <v>1</v>
      </c>
      <c r="AH841" s="56">
        <v>0.03</v>
      </c>
      <c r="AI841" s="56">
        <v>4.9999999999999996E-2</v>
      </c>
      <c r="AJ841" s="38"/>
      <c r="AK841" s="38" t="s">
        <v>50</v>
      </c>
    </row>
    <row r="842" spans="1:37" x14ac:dyDescent="0.35">
      <c r="A842" s="38" t="s">
        <v>525</v>
      </c>
      <c r="B842" s="38">
        <v>150001807</v>
      </c>
      <c r="C842" s="38" t="str">
        <f>+MaestraLP3[[#This Row],[CÓDIGO]]&amp;MaestraLP3[[#Headers],[-]]&amp;MaestraLP3[[#This Row],[UMV]]</f>
        <v>150001807-D05</v>
      </c>
      <c r="D842" s="45" t="str">
        <f>+MaestraLP3[[#This Row],[CÓDIGO]]&amp;MaestraLP3[[#Headers],[FS00]]</f>
        <v>150001807FS00</v>
      </c>
      <c r="E842" s="38" t="s">
        <v>95</v>
      </c>
      <c r="F842" s="38" t="s">
        <v>96</v>
      </c>
      <c r="G842" s="38" t="s">
        <v>100</v>
      </c>
      <c r="H842" s="38" t="s">
        <v>323</v>
      </c>
      <c r="I842" s="38" t="s">
        <v>1089</v>
      </c>
      <c r="J842" s="44" t="s">
        <v>1090</v>
      </c>
      <c r="K842" s="45" t="s">
        <v>44</v>
      </c>
      <c r="L842" s="38"/>
      <c r="M842" s="38" t="str">
        <f>VLOOKUP(MaestraLP3[[#This Row],[UMV]],VALIDACIONES!J:L,3,0)</f>
        <v>Display 5 Unidades</v>
      </c>
      <c r="N842" s="38" t="s">
        <v>45</v>
      </c>
      <c r="O842" s="38" t="s">
        <v>46</v>
      </c>
      <c r="P842" s="54">
        <v>13340.8</v>
      </c>
      <c r="Q842" s="38" t="s">
        <v>47</v>
      </c>
      <c r="R842" s="54">
        <v>25300</v>
      </c>
      <c r="S842" s="56">
        <f>IFERROR((MaestraLP3[[#This Row],[COSTO ]]/MaestraLP3[[#This Row],[COSTO OCT]]-1),0)</f>
        <v>0</v>
      </c>
      <c r="T842" s="55" t="s">
        <v>48</v>
      </c>
      <c r="U842" s="55" t="s">
        <v>48</v>
      </c>
      <c r="V842" s="54">
        <f>+VLOOKUP(MaestraLP3[[#This Row],[-]],'[1]BD MES'!$A:$N,14,0)</f>
        <v>13292.1</v>
      </c>
      <c r="W842" s="54">
        <v>13340.8</v>
      </c>
      <c r="X842" s="56">
        <f>+(MaestraLP3[[#This Row],[COSTO ]]-MaestraLP3[[#This Row],[COSTO OCT AL 27-10]])/MaestraLP3[[#This Row],[COSTO OCT AL 27-10]]</f>
        <v>3.6638303954979958E-3</v>
      </c>
      <c r="Y842" s="57" t="str">
        <f>++IF(Q842="HASTA AGOTAR STOCK","HASTA AGOTAR STOCK",IF(MaestraLP3[[#This Row],[PRECIO OCT]]=0,"NO PARA LP",IF(MaestraLP3[[#This Row],[PRECIO OCT]]=0,"INCORPORACIÓN",IF(AA842=0,"MANTIENE",IF(AA842&lt;0,"BAJA",IF(AA842&gt;0,"ALZA",""))))))</f>
        <v>MANTIENE</v>
      </c>
      <c r="Z842" s="54">
        <v>25300</v>
      </c>
      <c r="AA842" s="40">
        <f>IF(Z842=0,"INDICAR PRECIO VTA",Z842-MaestraLP3[[#This Row],[PRECIO OCT]])</f>
        <v>0</v>
      </c>
      <c r="AB842" s="56">
        <f t="shared" si="13"/>
        <v>0.47269565217391307</v>
      </c>
      <c r="AC842" s="58">
        <f>IFERROR(MaestraLP3[[#This Row],[PRECIO]]*MaestraLP3[[#This Row],[%MG UMV]],0)</f>
        <v>11959.2</v>
      </c>
      <c r="AD842" s="59">
        <v>10</v>
      </c>
      <c r="AE842" s="54">
        <f>IFERROR(MaestraLP3[[#This Row],[MARGEN UNITARIO]]/MaestraLP3[[#This Row],[Peso Neto UMV (KG)]],0)</f>
        <v>1195.92</v>
      </c>
      <c r="AF842" s="38" t="s">
        <v>50</v>
      </c>
      <c r="AG842" s="38">
        <v>1</v>
      </c>
      <c r="AH842" s="56">
        <v>4.9999999999999996E-2</v>
      </c>
      <c r="AI842" s="56">
        <v>9.9999999999999992E-2</v>
      </c>
      <c r="AJ842" s="38"/>
      <c r="AK842" s="38" t="s">
        <v>50</v>
      </c>
    </row>
    <row r="843" spans="1:37" x14ac:dyDescent="0.35">
      <c r="A843" s="38" t="s">
        <v>525</v>
      </c>
      <c r="B843" s="38">
        <v>104537640</v>
      </c>
      <c r="C843" s="38" t="str">
        <f>+MaestraLP3[[#This Row],[CÓDIGO]]&amp;MaestraLP3[[#Headers],[-]]&amp;MaestraLP3[[#This Row],[UMV]]</f>
        <v>104537640-C10</v>
      </c>
      <c r="D843" s="45" t="str">
        <f>+MaestraLP3[[#This Row],[CÓDIGO]]&amp;MaestraLP3[[#Headers],[FS00]]</f>
        <v>104537640FS00</v>
      </c>
      <c r="E843" s="38" t="s">
        <v>95</v>
      </c>
      <c r="F843" s="38" t="s">
        <v>96</v>
      </c>
      <c r="G843" s="38" t="s">
        <v>100</v>
      </c>
      <c r="H843" s="38" t="s">
        <v>323</v>
      </c>
      <c r="I843" s="38" t="s">
        <v>1091</v>
      </c>
      <c r="J843" s="44" t="s">
        <v>61</v>
      </c>
      <c r="K843" s="45" t="s">
        <v>44</v>
      </c>
      <c r="L843" s="38"/>
      <c r="M843" s="38" t="str">
        <f>VLOOKUP(MaestraLP3[[#This Row],[UMV]],VALIDACIONES!J:L,3,0)</f>
        <v>Caja 10 Unidades</v>
      </c>
      <c r="N843" s="38" t="s">
        <v>45</v>
      </c>
      <c r="O843" s="38" t="s">
        <v>46</v>
      </c>
      <c r="P843" s="54">
        <v>8990</v>
      </c>
      <c r="Q843" s="38" t="s">
        <v>47</v>
      </c>
      <c r="R843" s="54">
        <v>15210</v>
      </c>
      <c r="S843" s="56">
        <f>IFERROR((MaestraLP3[[#This Row],[COSTO ]]/MaestraLP3[[#This Row],[COSTO OCT]]-1),0)</f>
        <v>0</v>
      </c>
      <c r="T843" s="55" t="s">
        <v>48</v>
      </c>
      <c r="U843" s="55" t="s">
        <v>48</v>
      </c>
      <c r="V843" s="54">
        <f>+VLOOKUP(MaestraLP3[[#This Row],[-]],'[1]BD MES'!$A:$N,14,0)</f>
        <v>8890</v>
      </c>
      <c r="W843" s="54">
        <v>8990</v>
      </c>
      <c r="X843" s="56">
        <f>+(MaestraLP3[[#This Row],[COSTO ]]-MaestraLP3[[#This Row],[COSTO OCT AL 27-10]])/MaestraLP3[[#This Row],[COSTO OCT AL 27-10]]</f>
        <v>1.1248593925759279E-2</v>
      </c>
      <c r="Y843" s="57" t="str">
        <f>++IF(Q843="HASTA AGOTAR STOCK","HASTA AGOTAR STOCK",IF(MaestraLP3[[#This Row],[PRECIO OCT]]=0,"NO PARA LP",IF(MaestraLP3[[#This Row],[PRECIO OCT]]=0,"INCORPORACIÓN",IF(AA843=0,"MANTIENE",IF(AA843&lt;0,"BAJA",IF(AA843&gt;0,"ALZA",""))))))</f>
        <v>MANTIENE</v>
      </c>
      <c r="Z843" s="54">
        <v>15210</v>
      </c>
      <c r="AA843" s="40">
        <f>IF(Z843=0,"INDICAR PRECIO VTA",Z843-MaestraLP3[[#This Row],[PRECIO OCT]])</f>
        <v>0</v>
      </c>
      <c r="AB843" s="56">
        <f t="shared" si="13"/>
        <v>0.4089414858645628</v>
      </c>
      <c r="AC843" s="58">
        <f>IFERROR(MaestraLP3[[#This Row],[PRECIO]]*MaestraLP3[[#This Row],[%MG UMV]],0)</f>
        <v>6220</v>
      </c>
      <c r="AD843" s="59">
        <v>10</v>
      </c>
      <c r="AE843" s="54">
        <f>IFERROR(MaestraLP3[[#This Row],[MARGEN UNITARIO]]/MaestraLP3[[#This Row],[Peso Neto UMV (KG)]],0)</f>
        <v>622</v>
      </c>
      <c r="AF843" s="38" t="s">
        <v>50</v>
      </c>
      <c r="AG843" s="38">
        <v>1</v>
      </c>
      <c r="AH843" s="56">
        <v>0.05</v>
      </c>
      <c r="AI843" s="56">
        <v>4.9999999999999996E-2</v>
      </c>
      <c r="AJ843" s="38"/>
      <c r="AK843" s="38" t="s">
        <v>50</v>
      </c>
    </row>
    <row r="844" spans="1:37" x14ac:dyDescent="0.35">
      <c r="A844" s="38" t="s">
        <v>525</v>
      </c>
      <c r="B844" s="38">
        <v>104535120</v>
      </c>
      <c r="C844" s="38" t="str">
        <f>+MaestraLP3[[#This Row],[CÓDIGO]]&amp;MaestraLP3[[#Headers],[-]]&amp;MaestraLP3[[#This Row],[UMV]]</f>
        <v>104535120-D10</v>
      </c>
      <c r="D844" s="45" t="str">
        <f>+MaestraLP3[[#This Row],[CÓDIGO]]&amp;MaestraLP3[[#Headers],[FS00]]</f>
        <v>104535120FS00</v>
      </c>
      <c r="E844" s="38" t="s">
        <v>95</v>
      </c>
      <c r="F844" s="38" t="s">
        <v>96</v>
      </c>
      <c r="G844" s="38" t="s">
        <v>100</v>
      </c>
      <c r="H844" s="38" t="s">
        <v>323</v>
      </c>
      <c r="I844" s="38" t="s">
        <v>1092</v>
      </c>
      <c r="J844" s="44" t="s">
        <v>325</v>
      </c>
      <c r="K844" s="45" t="s">
        <v>44</v>
      </c>
      <c r="L844" s="38"/>
      <c r="M844" s="38" t="str">
        <f>VLOOKUP(MaestraLP3[[#This Row],[UMV]],VALIDACIONES!J:L,3,0)</f>
        <v>Display 10 Unidades</v>
      </c>
      <c r="N844" s="38" t="s">
        <v>45</v>
      </c>
      <c r="O844" s="38" t="s">
        <v>46</v>
      </c>
      <c r="P844" s="54">
        <v>6480</v>
      </c>
      <c r="Q844" s="38" t="s">
        <v>47</v>
      </c>
      <c r="R844" s="54">
        <v>13361</v>
      </c>
      <c r="S844" s="56">
        <f>IFERROR((MaestraLP3[[#This Row],[COSTO ]]/MaestraLP3[[#This Row],[COSTO OCT]]-1),0)</f>
        <v>-0.12037037037037035</v>
      </c>
      <c r="T844" s="55" t="s">
        <v>48</v>
      </c>
      <c r="U844" s="55" t="s">
        <v>48</v>
      </c>
      <c r="V844" s="54">
        <f>+VLOOKUP(MaestraLP3[[#This Row],[-]],'[1]BD MES'!$A:$N,14,0)</f>
        <v>5730</v>
      </c>
      <c r="W844" s="54">
        <v>5700</v>
      </c>
      <c r="X844" s="56">
        <f>+(MaestraLP3[[#This Row],[COSTO ]]-MaestraLP3[[#This Row],[COSTO OCT AL 27-10]])/MaestraLP3[[#This Row],[COSTO OCT AL 27-10]]</f>
        <v>-5.235602094240838E-3</v>
      </c>
      <c r="Y844" s="57" t="str">
        <f>++IF(Q844="HASTA AGOTAR STOCK","HASTA AGOTAR STOCK",IF(MaestraLP3[[#This Row],[PRECIO OCT]]=0,"NO PARA LP",IF(MaestraLP3[[#This Row],[PRECIO OCT]]=0,"INCORPORACIÓN",IF(AA844=0,"MANTIENE",IF(AA844&lt;0,"BAJA",IF(AA844&gt;0,"ALZA",""))))))</f>
        <v>MANTIENE</v>
      </c>
      <c r="Z844" s="54">
        <v>13361</v>
      </c>
      <c r="AA844" s="40">
        <f>IF(Z844=0,"INDICAR PRECIO VTA",Z844-MaestraLP3[[#This Row],[PRECIO OCT]])</f>
        <v>0</v>
      </c>
      <c r="AB844" s="56">
        <f t="shared" si="13"/>
        <v>0.5733852256567622</v>
      </c>
      <c r="AC844" s="58">
        <f>IFERROR(MaestraLP3[[#This Row],[PRECIO]]*MaestraLP3[[#This Row],[%MG UMV]],0)</f>
        <v>7661</v>
      </c>
      <c r="AD844" s="59">
        <v>10</v>
      </c>
      <c r="AE844" s="54">
        <f>IFERROR(MaestraLP3[[#This Row],[MARGEN UNITARIO]]/MaestraLP3[[#This Row],[Peso Neto UMV (KG)]],0)</f>
        <v>766.1</v>
      </c>
      <c r="AF844" s="38" t="s">
        <v>50</v>
      </c>
      <c r="AG844" s="38">
        <v>1</v>
      </c>
      <c r="AH844" s="56">
        <v>0.05</v>
      </c>
      <c r="AI844" s="56">
        <v>4.9999999999999996E-2</v>
      </c>
      <c r="AJ844" s="38"/>
      <c r="AK844" s="38" t="s">
        <v>50</v>
      </c>
    </row>
    <row r="845" spans="1:37" x14ac:dyDescent="0.35">
      <c r="A845" s="38" t="s">
        <v>525</v>
      </c>
      <c r="B845" s="38">
        <v>104527320</v>
      </c>
      <c r="C845" s="38" t="str">
        <f>+MaestraLP3[[#This Row],[CÓDIGO]]&amp;MaestraLP3[[#Headers],[-]]&amp;MaestraLP3[[#This Row],[UMV]]</f>
        <v>104527320-D10</v>
      </c>
      <c r="D845" s="45" t="str">
        <f>+MaestraLP3[[#This Row],[CÓDIGO]]&amp;MaestraLP3[[#Headers],[FS00]]</f>
        <v>104527320FS00</v>
      </c>
      <c r="E845" s="38" t="s">
        <v>95</v>
      </c>
      <c r="F845" s="38" t="s">
        <v>96</v>
      </c>
      <c r="G845" s="38" t="s">
        <v>100</v>
      </c>
      <c r="H845" s="38" t="s">
        <v>323</v>
      </c>
      <c r="I845" s="38" t="s">
        <v>1093</v>
      </c>
      <c r="J845" s="44" t="s">
        <v>325</v>
      </c>
      <c r="K845" s="45" t="s">
        <v>44</v>
      </c>
      <c r="L845" s="45" t="s">
        <v>44</v>
      </c>
      <c r="M845" s="38" t="str">
        <f>VLOOKUP(MaestraLP3[[#This Row],[UMV]],VALIDACIONES!J:L,3,0)</f>
        <v>Display 10 Unidades</v>
      </c>
      <c r="N845" s="38" t="s">
        <v>45</v>
      </c>
      <c r="O845" s="38" t="s">
        <v>46</v>
      </c>
      <c r="P845" s="54">
        <v>11200</v>
      </c>
      <c r="Q845" s="38" t="s">
        <v>47</v>
      </c>
      <c r="R845" s="54">
        <v>13361</v>
      </c>
      <c r="S845" s="56">
        <f>IFERROR((MaestraLP3[[#This Row],[COSTO ]]/MaestraLP3[[#This Row],[COSTO OCT]]-1),0)</f>
        <v>0</v>
      </c>
      <c r="T845" s="55" t="s">
        <v>48</v>
      </c>
      <c r="U845" s="55" t="s">
        <v>48</v>
      </c>
      <c r="V845" s="54">
        <f>+VLOOKUP(MaestraLP3[[#This Row],[-]],'[1]BD MES'!$A:$N,14,0)</f>
        <v>11030</v>
      </c>
      <c r="W845" s="54">
        <v>11200</v>
      </c>
      <c r="X845" s="56">
        <f>+(MaestraLP3[[#This Row],[COSTO ]]-MaestraLP3[[#This Row],[COSTO OCT AL 27-10]])/MaestraLP3[[#This Row],[COSTO OCT AL 27-10]]</f>
        <v>1.5412511332728921E-2</v>
      </c>
      <c r="Y845" s="57" t="str">
        <f>++IF(Q845="HASTA AGOTAR STOCK","HASTA AGOTAR STOCK",IF(MaestraLP3[[#This Row],[PRECIO OCT]]=0,"NO PARA LP",IF(MaestraLP3[[#This Row],[PRECIO OCT]]=0,"INCORPORACIÓN",IF(AA845=0,"MANTIENE",IF(AA845&lt;0,"BAJA",IF(AA845&gt;0,"ALZA",""))))))</f>
        <v>MANTIENE</v>
      </c>
      <c r="Z845" s="54">
        <v>13361</v>
      </c>
      <c r="AA845" s="40">
        <f>IF(Z845=0,"INDICAR PRECIO VTA",Z845-MaestraLP3[[#This Row],[PRECIO OCT]])</f>
        <v>0</v>
      </c>
      <c r="AB845" s="56">
        <f t="shared" si="13"/>
        <v>0.16173939076416435</v>
      </c>
      <c r="AC845" s="58">
        <f>IFERROR(MaestraLP3[[#This Row],[PRECIO]]*MaestraLP3[[#This Row],[%MG UMV]],0)</f>
        <v>2161</v>
      </c>
      <c r="AD845" s="59">
        <v>10</v>
      </c>
      <c r="AE845" s="54">
        <f>IFERROR(MaestraLP3[[#This Row],[MARGEN UNITARIO]]/MaestraLP3[[#This Row],[Peso Neto UMV (KG)]],0)</f>
        <v>216.1</v>
      </c>
      <c r="AF845" s="38" t="s">
        <v>49</v>
      </c>
      <c r="AG845" s="38" t="s">
        <v>184</v>
      </c>
      <c r="AH845" s="56">
        <v>0</v>
      </c>
      <c r="AI845" s="56">
        <v>0</v>
      </c>
      <c r="AJ845" s="38"/>
      <c r="AK845" s="38" t="s">
        <v>50</v>
      </c>
    </row>
    <row r="846" spans="1:37" x14ac:dyDescent="0.35">
      <c r="A846" s="38" t="s">
        <v>525</v>
      </c>
      <c r="B846" s="38">
        <v>104513000</v>
      </c>
      <c r="C846" s="38" t="str">
        <f>+MaestraLP3[[#This Row],[CÓDIGO]]&amp;MaestraLP3[[#Headers],[-]]&amp;MaestraLP3[[#This Row],[UMV]]</f>
        <v>104513000-D10</v>
      </c>
      <c r="D846" s="45" t="str">
        <f>+MaestraLP3[[#This Row],[CÓDIGO]]&amp;MaestraLP3[[#Headers],[FS00]]</f>
        <v>104513000FS00</v>
      </c>
      <c r="E846" s="38" t="s">
        <v>95</v>
      </c>
      <c r="F846" s="38" t="s">
        <v>96</v>
      </c>
      <c r="G846" s="38" t="s">
        <v>100</v>
      </c>
      <c r="H846" s="38" t="s">
        <v>323</v>
      </c>
      <c r="I846" s="38" t="s">
        <v>1094</v>
      </c>
      <c r="J846" s="44" t="s">
        <v>325</v>
      </c>
      <c r="K846" s="45" t="s">
        <v>44</v>
      </c>
      <c r="L846" s="38"/>
      <c r="M846" s="38" t="str">
        <f>VLOOKUP(MaestraLP3[[#This Row],[UMV]],VALIDACIONES!J:L,3,0)</f>
        <v>Display 10 Unidades</v>
      </c>
      <c r="N846" s="38" t="s">
        <v>45</v>
      </c>
      <c r="O846" s="38" t="s">
        <v>46</v>
      </c>
      <c r="P846" s="54">
        <v>13393.68</v>
      </c>
      <c r="Q846" s="38" t="s">
        <v>47</v>
      </c>
      <c r="R846" s="54">
        <v>19688</v>
      </c>
      <c r="S846" s="56">
        <f>IFERROR((MaestraLP3[[#This Row],[COSTO ]]/MaestraLP3[[#This Row],[COSTO OCT]]-1),0)</f>
        <v>0</v>
      </c>
      <c r="T846" s="55" t="s">
        <v>48</v>
      </c>
      <c r="U846" s="55" t="s">
        <v>48</v>
      </c>
      <c r="V846" s="54">
        <f>+VLOOKUP(MaestraLP3[[#This Row],[-]],'[1]BD MES'!$A:$N,14,0)</f>
        <v>12918.39</v>
      </c>
      <c r="W846" s="54">
        <v>13393.68</v>
      </c>
      <c r="X846" s="56">
        <f>+(MaestraLP3[[#This Row],[COSTO ]]-MaestraLP3[[#This Row],[COSTO OCT AL 27-10]])/MaestraLP3[[#This Row],[COSTO OCT AL 27-10]]</f>
        <v>3.6791736431552299E-2</v>
      </c>
      <c r="Y846" s="57" t="str">
        <f>++IF(Q846="HASTA AGOTAR STOCK","HASTA AGOTAR STOCK",IF(MaestraLP3[[#This Row],[PRECIO OCT]]=0,"NO PARA LP",IF(MaestraLP3[[#This Row],[PRECIO OCT]]=0,"INCORPORACIÓN",IF(AA846=0,"MANTIENE",IF(AA846&lt;0,"BAJA",IF(AA846&gt;0,"ALZA",""))))))</f>
        <v>MANTIENE</v>
      </c>
      <c r="Z846" s="54">
        <v>19688</v>
      </c>
      <c r="AA846" s="40">
        <f>IF(Z846=0,"INDICAR PRECIO VTA",Z846-MaestraLP3[[#This Row],[PRECIO OCT]])</f>
        <v>0</v>
      </c>
      <c r="AB846" s="56">
        <f t="shared" si="13"/>
        <v>0.31970337261275905</v>
      </c>
      <c r="AC846" s="58">
        <f>IFERROR(MaestraLP3[[#This Row],[PRECIO]]*MaestraLP3[[#This Row],[%MG UMV]],0)</f>
        <v>6294.3200000000006</v>
      </c>
      <c r="AD846" s="59">
        <v>10</v>
      </c>
      <c r="AE846" s="54">
        <f>IFERROR(MaestraLP3[[#This Row],[MARGEN UNITARIO]]/MaestraLP3[[#This Row],[Peso Neto UMV (KG)]],0)</f>
        <v>629.43200000000002</v>
      </c>
      <c r="AF846" s="38" t="s">
        <v>50</v>
      </c>
      <c r="AG846" s="38">
        <v>1</v>
      </c>
      <c r="AH846" s="56">
        <v>0.03</v>
      </c>
      <c r="AI846" s="56">
        <v>4.9999999999999996E-2</v>
      </c>
      <c r="AJ846" s="38"/>
      <c r="AK846" s="38" t="s">
        <v>50</v>
      </c>
    </row>
    <row r="847" spans="1:37" x14ac:dyDescent="0.35">
      <c r="A847" s="38" t="s">
        <v>525</v>
      </c>
      <c r="B847" s="38">
        <v>104520620</v>
      </c>
      <c r="C847" s="38" t="str">
        <f>+MaestraLP3[[#This Row],[CÓDIGO]]&amp;MaestraLP3[[#Headers],[-]]&amp;MaestraLP3[[#This Row],[UMV]]</f>
        <v>104520620-D05</v>
      </c>
      <c r="D847" s="45" t="str">
        <f>+MaestraLP3[[#This Row],[CÓDIGO]]&amp;MaestraLP3[[#Headers],[FS00]]</f>
        <v>104520620FS00</v>
      </c>
      <c r="E847" s="38" t="s">
        <v>95</v>
      </c>
      <c r="F847" s="38" t="s">
        <v>96</v>
      </c>
      <c r="G847" s="38" t="s">
        <v>100</v>
      </c>
      <c r="H847" s="38" t="s">
        <v>323</v>
      </c>
      <c r="I847" s="38" t="s">
        <v>1095</v>
      </c>
      <c r="J847" s="44" t="s">
        <v>1090</v>
      </c>
      <c r="K847" s="45" t="s">
        <v>44</v>
      </c>
      <c r="L847" s="38"/>
      <c r="M847" s="38" t="str">
        <f>VLOOKUP(MaestraLP3[[#This Row],[UMV]],VALIDACIONES!J:L,3,0)</f>
        <v>Display 5 Unidades</v>
      </c>
      <c r="N847" s="38" t="s">
        <v>45</v>
      </c>
      <c r="O847" s="38" t="s">
        <v>46</v>
      </c>
      <c r="P847" s="54">
        <v>12055</v>
      </c>
      <c r="Q847" s="38" t="s">
        <v>47</v>
      </c>
      <c r="R847" s="54">
        <v>20924</v>
      </c>
      <c r="S847" s="56">
        <f>IFERROR((MaestraLP3[[#This Row],[COSTO ]]/MaestraLP3[[#This Row],[COSTO OCT]]-1),0)</f>
        <v>0</v>
      </c>
      <c r="T847" s="55" t="s">
        <v>48</v>
      </c>
      <c r="U847" s="55" t="s">
        <v>48</v>
      </c>
      <c r="V847" s="54">
        <f>+VLOOKUP(MaestraLP3[[#This Row],[-]],'[1]BD MES'!$A:$N,14,0)</f>
        <v>11995</v>
      </c>
      <c r="W847" s="54">
        <v>12055</v>
      </c>
      <c r="X847" s="56">
        <f>+(MaestraLP3[[#This Row],[COSTO ]]-MaestraLP3[[#This Row],[COSTO OCT AL 27-10]])/MaestraLP3[[#This Row],[COSTO OCT AL 27-10]]</f>
        <v>5.0020842017507294E-3</v>
      </c>
      <c r="Y847" s="57" t="str">
        <f>++IF(Q847="HASTA AGOTAR STOCK","HASTA AGOTAR STOCK",IF(MaestraLP3[[#This Row],[PRECIO OCT]]=0,"NO PARA LP",IF(MaestraLP3[[#This Row],[PRECIO OCT]]=0,"INCORPORACIÓN",IF(AA847=0,"MANTIENE",IF(AA847&lt;0,"BAJA",IF(AA847&gt;0,"ALZA",""))))))</f>
        <v>MANTIENE</v>
      </c>
      <c r="Z847" s="54">
        <v>20924</v>
      </c>
      <c r="AA847" s="40">
        <f>IF(Z847=0,"INDICAR PRECIO VTA",Z847-MaestraLP3[[#This Row],[PRECIO OCT]])</f>
        <v>0</v>
      </c>
      <c r="AB847" s="56">
        <f t="shared" si="13"/>
        <v>0.42386732938252725</v>
      </c>
      <c r="AC847" s="58">
        <f>IFERROR(MaestraLP3[[#This Row],[PRECIO]]*MaestraLP3[[#This Row],[%MG UMV]],0)</f>
        <v>8869</v>
      </c>
      <c r="AD847" s="59">
        <v>10</v>
      </c>
      <c r="AE847" s="54">
        <f>IFERROR(MaestraLP3[[#This Row],[MARGEN UNITARIO]]/MaestraLP3[[#This Row],[Peso Neto UMV (KG)]],0)</f>
        <v>886.9</v>
      </c>
      <c r="AF847" s="38" t="s">
        <v>50</v>
      </c>
      <c r="AG847" s="38">
        <v>1</v>
      </c>
      <c r="AH847" s="56">
        <v>4.9999999999999996E-2</v>
      </c>
      <c r="AI847" s="56">
        <v>4.9999999999999996E-2</v>
      </c>
      <c r="AJ847" s="38"/>
      <c r="AK847" s="38" t="s">
        <v>50</v>
      </c>
    </row>
    <row r="848" spans="1:37" x14ac:dyDescent="0.35">
      <c r="A848" s="38" t="s">
        <v>525</v>
      </c>
      <c r="B848" s="38">
        <v>104544250</v>
      </c>
      <c r="C848" s="38" t="str">
        <f>+MaestraLP3[[#This Row],[CÓDIGO]]&amp;MaestraLP3[[#Headers],[-]]&amp;MaestraLP3[[#This Row],[UMV]]</f>
        <v>104544250-D10</v>
      </c>
      <c r="D848" s="45" t="str">
        <f>+MaestraLP3[[#This Row],[CÓDIGO]]&amp;MaestraLP3[[#Headers],[FS00]]</f>
        <v>104544250FS00</v>
      </c>
      <c r="E848" s="38" t="s">
        <v>95</v>
      </c>
      <c r="F848" s="38" t="s">
        <v>96</v>
      </c>
      <c r="G848" s="38" t="s">
        <v>100</v>
      </c>
      <c r="H848" s="38" t="s">
        <v>323</v>
      </c>
      <c r="I848" s="38" t="s">
        <v>1096</v>
      </c>
      <c r="J848" s="44" t="s">
        <v>325</v>
      </c>
      <c r="K848" s="45" t="s">
        <v>44</v>
      </c>
      <c r="L848" s="38"/>
      <c r="M848" s="38" t="str">
        <f>VLOOKUP(MaestraLP3[[#This Row],[UMV]],VALIDACIONES!J:L,3,0)</f>
        <v>Display 10 Unidades</v>
      </c>
      <c r="N848" s="38" t="s">
        <v>45</v>
      </c>
      <c r="O848" s="38" t="s">
        <v>46</v>
      </c>
      <c r="P848" s="54">
        <v>8410</v>
      </c>
      <c r="Q848" s="38" t="s">
        <v>47</v>
      </c>
      <c r="R848" s="54">
        <v>18067</v>
      </c>
      <c r="S848" s="56">
        <f>IFERROR((MaestraLP3[[#This Row],[COSTO ]]/MaestraLP3[[#This Row],[COSTO OCT]]-1),0)</f>
        <v>-9.6313912009512448E-2</v>
      </c>
      <c r="T848" s="55" t="s">
        <v>48</v>
      </c>
      <c r="U848" s="55" t="s">
        <v>48</v>
      </c>
      <c r="V848" s="54">
        <f>+VLOOKUP(MaestraLP3[[#This Row],[-]],'[1]BD MES'!$A:$N,14,0)</f>
        <v>7700</v>
      </c>
      <c r="W848" s="54">
        <v>7600</v>
      </c>
      <c r="X848" s="56">
        <f>+(MaestraLP3[[#This Row],[COSTO ]]-MaestraLP3[[#This Row],[COSTO OCT AL 27-10]])/MaestraLP3[[#This Row],[COSTO OCT AL 27-10]]</f>
        <v>-1.2987012987012988E-2</v>
      </c>
      <c r="Y848" s="57" t="str">
        <f>++IF(Q848="HASTA AGOTAR STOCK","HASTA AGOTAR STOCK",IF(MaestraLP3[[#This Row],[PRECIO OCT]]=0,"NO PARA LP",IF(MaestraLP3[[#This Row],[PRECIO OCT]]=0,"INCORPORACIÓN",IF(AA848=0,"MANTIENE",IF(AA848&lt;0,"BAJA",IF(AA848&gt;0,"ALZA",""))))))</f>
        <v>MANTIENE</v>
      </c>
      <c r="Z848" s="54">
        <v>18067</v>
      </c>
      <c r="AA848" s="40">
        <f>IF(Z848=0,"INDICAR PRECIO VTA",Z848-MaestraLP3[[#This Row],[PRECIO OCT]])</f>
        <v>0</v>
      </c>
      <c r="AB848" s="56">
        <f t="shared" si="13"/>
        <v>0.57934355454696407</v>
      </c>
      <c r="AC848" s="58">
        <f>IFERROR(MaestraLP3[[#This Row],[PRECIO]]*MaestraLP3[[#This Row],[%MG UMV]],0)</f>
        <v>10467</v>
      </c>
      <c r="AD848" s="59">
        <v>10</v>
      </c>
      <c r="AE848" s="54">
        <f>IFERROR(MaestraLP3[[#This Row],[MARGEN UNITARIO]]/MaestraLP3[[#This Row],[Peso Neto UMV (KG)]],0)</f>
        <v>1046.7</v>
      </c>
      <c r="AF848" s="38" t="s">
        <v>50</v>
      </c>
      <c r="AG848" s="38">
        <v>1</v>
      </c>
      <c r="AH848" s="56">
        <v>0.05</v>
      </c>
      <c r="AI848" s="56">
        <v>4.9999999999999996E-2</v>
      </c>
      <c r="AJ848" s="38"/>
      <c r="AK848" s="38" t="s">
        <v>50</v>
      </c>
    </row>
    <row r="849" spans="1:37" x14ac:dyDescent="0.35">
      <c r="A849" s="38" t="s">
        <v>525</v>
      </c>
      <c r="B849" s="38">
        <v>104526560</v>
      </c>
      <c r="C849" s="38" t="str">
        <f>+MaestraLP3[[#This Row],[CÓDIGO]]&amp;MaestraLP3[[#Headers],[-]]&amp;MaestraLP3[[#This Row],[UMV]]</f>
        <v>104526560-D10</v>
      </c>
      <c r="D849" s="45" t="str">
        <f>+MaestraLP3[[#This Row],[CÓDIGO]]&amp;MaestraLP3[[#Headers],[FS00]]</f>
        <v>104526560FS00</v>
      </c>
      <c r="E849" s="38" t="s">
        <v>95</v>
      </c>
      <c r="F849" s="38" t="s">
        <v>96</v>
      </c>
      <c r="G849" s="38" t="s">
        <v>100</v>
      </c>
      <c r="H849" s="38" t="s">
        <v>323</v>
      </c>
      <c r="I849" s="38" t="s">
        <v>1097</v>
      </c>
      <c r="J849" s="44" t="s">
        <v>325</v>
      </c>
      <c r="K849" s="45" t="s">
        <v>44</v>
      </c>
      <c r="L849" s="45" t="s">
        <v>44</v>
      </c>
      <c r="M849" s="38" t="str">
        <f>VLOOKUP(MaestraLP3[[#This Row],[UMV]],VALIDACIONES!J:L,3,0)</f>
        <v>Display 10 Unidades</v>
      </c>
      <c r="N849" s="38" t="s">
        <v>45</v>
      </c>
      <c r="O849" s="38" t="s">
        <v>46</v>
      </c>
      <c r="P849" s="54">
        <v>10500</v>
      </c>
      <c r="Q849" s="38" t="s">
        <v>47</v>
      </c>
      <c r="R849" s="54">
        <v>20924</v>
      </c>
      <c r="S849" s="56">
        <f>IFERROR((MaestraLP3[[#This Row],[COSTO ]]/MaestraLP3[[#This Row],[COSTO OCT]]-1),0)</f>
        <v>0</v>
      </c>
      <c r="T849" s="55" t="s">
        <v>48</v>
      </c>
      <c r="U849" s="55" t="s">
        <v>48</v>
      </c>
      <c r="V849" s="54">
        <f>+VLOOKUP(MaestraLP3[[#This Row],[-]],'[1]BD MES'!$A:$N,14,0)</f>
        <v>10490</v>
      </c>
      <c r="W849" s="54">
        <v>10500</v>
      </c>
      <c r="X849" s="56">
        <f>+(MaestraLP3[[#This Row],[COSTO ]]-MaestraLP3[[#This Row],[COSTO OCT AL 27-10]])/MaestraLP3[[#This Row],[COSTO OCT AL 27-10]]</f>
        <v>9.5328884652049568E-4</v>
      </c>
      <c r="Y849" s="57" t="str">
        <f>++IF(Q849="HASTA AGOTAR STOCK","HASTA AGOTAR STOCK",IF(MaestraLP3[[#This Row],[PRECIO OCT]]=0,"NO PARA LP",IF(MaestraLP3[[#This Row],[PRECIO OCT]]=0,"INCORPORACIÓN",IF(AA849=0,"MANTIENE",IF(AA849&lt;0,"BAJA",IF(AA849&gt;0,"ALZA",""))))))</f>
        <v>MANTIENE</v>
      </c>
      <c r="Z849" s="54">
        <v>20924</v>
      </c>
      <c r="AA849" s="40">
        <f>IF(Z849=0,"INDICAR PRECIO VTA",Z849-MaestraLP3[[#This Row],[PRECIO OCT]])</f>
        <v>0</v>
      </c>
      <c r="AB849" s="56">
        <f t="shared" si="13"/>
        <v>0.49818390365130949</v>
      </c>
      <c r="AC849" s="58">
        <f>IFERROR(MaestraLP3[[#This Row],[PRECIO]]*MaestraLP3[[#This Row],[%MG UMV]],0)</f>
        <v>10424</v>
      </c>
      <c r="AD849" s="59">
        <v>10</v>
      </c>
      <c r="AE849" s="54">
        <f>IFERROR(MaestraLP3[[#This Row],[MARGEN UNITARIO]]/MaestraLP3[[#This Row],[Peso Neto UMV (KG)]],0)</f>
        <v>1042.4000000000001</v>
      </c>
      <c r="AF849" s="38" t="s">
        <v>49</v>
      </c>
      <c r="AG849" s="38" t="s">
        <v>184</v>
      </c>
      <c r="AH849" s="56">
        <v>0.05</v>
      </c>
      <c r="AI849" s="56">
        <v>4.9999999999999996E-2</v>
      </c>
      <c r="AJ849" s="38"/>
      <c r="AK849" s="38" t="s">
        <v>50</v>
      </c>
    </row>
    <row r="850" spans="1:37" x14ac:dyDescent="0.35">
      <c r="A850" s="38" t="s">
        <v>525</v>
      </c>
      <c r="B850" s="38">
        <v>150001092</v>
      </c>
      <c r="C850" s="38" t="str">
        <f>+MaestraLP3[[#This Row],[CÓDIGO]]&amp;MaestraLP3[[#Headers],[-]]&amp;MaestraLP3[[#This Row],[UMV]]</f>
        <v>150001092-C10</v>
      </c>
      <c r="D850" s="45" t="str">
        <f>+MaestraLP3[[#This Row],[CÓDIGO]]&amp;MaestraLP3[[#Headers],[FS00]]</f>
        <v>150001092FS00</v>
      </c>
      <c r="E850" s="38" t="s">
        <v>95</v>
      </c>
      <c r="F850" s="38" t="s">
        <v>96</v>
      </c>
      <c r="G850" s="38" t="s">
        <v>100</v>
      </c>
      <c r="H850" s="38" t="s">
        <v>323</v>
      </c>
      <c r="I850" s="38" t="s">
        <v>1098</v>
      </c>
      <c r="J850" s="44" t="s">
        <v>61</v>
      </c>
      <c r="K850" s="45" t="s">
        <v>44</v>
      </c>
      <c r="L850" s="38"/>
      <c r="M850" s="38" t="str">
        <f>VLOOKUP(MaestraLP3[[#This Row],[UMV]],VALIDACIONES!J:L,3,0)</f>
        <v>Caja 10 Unidades</v>
      </c>
      <c r="N850" s="38" t="s">
        <v>45</v>
      </c>
      <c r="O850" s="38" t="s">
        <v>46</v>
      </c>
      <c r="P850" s="54">
        <v>26200</v>
      </c>
      <c r="Q850" s="38" t="s">
        <v>47</v>
      </c>
      <c r="R850" s="54">
        <v>36000</v>
      </c>
      <c r="S850" s="56">
        <f>IFERROR((MaestraLP3[[#This Row],[COSTO ]]/MaestraLP3[[#This Row],[COSTO OCT]]-1),0)</f>
        <v>0</v>
      </c>
      <c r="T850" s="55" t="s">
        <v>48</v>
      </c>
      <c r="U850" s="55" t="s">
        <v>48</v>
      </c>
      <c r="V850" s="54">
        <f>+VLOOKUP(MaestraLP3[[#This Row],[-]],'[1]BD MES'!$A:$N,14,0)</f>
        <v>26153.699999999997</v>
      </c>
      <c r="W850" s="54">
        <v>26200</v>
      </c>
      <c r="X850" s="56">
        <f>+(MaestraLP3[[#This Row],[COSTO ]]-MaestraLP3[[#This Row],[COSTO OCT AL 27-10]])/MaestraLP3[[#This Row],[COSTO OCT AL 27-10]]</f>
        <v>1.7703040105225233E-3</v>
      </c>
      <c r="Y850" s="57" t="str">
        <f>++IF(Q850="HASTA AGOTAR STOCK","HASTA AGOTAR STOCK",IF(MaestraLP3[[#This Row],[PRECIO OCT]]=0,"NO PARA LP",IF(MaestraLP3[[#This Row],[PRECIO OCT]]=0,"INCORPORACIÓN",IF(AA850=0,"MANTIENE",IF(AA850&lt;0,"BAJA",IF(AA850&gt;0,"ALZA",""))))))</f>
        <v>MANTIENE</v>
      </c>
      <c r="Z850" s="54">
        <v>36000</v>
      </c>
      <c r="AA850" s="40">
        <f>IF(Z850=0,"INDICAR PRECIO VTA",Z850-MaestraLP3[[#This Row],[PRECIO OCT]])</f>
        <v>0</v>
      </c>
      <c r="AB850" s="56">
        <f t="shared" si="13"/>
        <v>0.2722222222222222</v>
      </c>
      <c r="AC850" s="58">
        <f>IFERROR(MaestraLP3[[#This Row],[PRECIO]]*MaestraLP3[[#This Row],[%MG UMV]],0)</f>
        <v>9800</v>
      </c>
      <c r="AD850" s="59">
        <v>10</v>
      </c>
      <c r="AE850" s="54">
        <f>IFERROR(MaestraLP3[[#This Row],[MARGEN UNITARIO]]/MaestraLP3[[#This Row],[Peso Neto UMV (KG)]],0)</f>
        <v>980</v>
      </c>
      <c r="AF850" s="38" t="s">
        <v>50</v>
      </c>
      <c r="AG850" s="38">
        <v>1</v>
      </c>
      <c r="AH850" s="56">
        <v>4.9999999999999996E-2</v>
      </c>
      <c r="AI850" s="56">
        <v>9.9999999999999992E-2</v>
      </c>
      <c r="AJ850" s="38"/>
      <c r="AK850" s="38" t="s">
        <v>50</v>
      </c>
    </row>
    <row r="851" spans="1:37" x14ac:dyDescent="0.35">
      <c r="A851" s="38" t="s">
        <v>525</v>
      </c>
      <c r="B851" s="38">
        <v>104529990</v>
      </c>
      <c r="C851" s="38" t="str">
        <f>+MaestraLP3[[#This Row],[CÓDIGO]]&amp;MaestraLP3[[#Headers],[-]]&amp;MaestraLP3[[#This Row],[UMV]]</f>
        <v>104529990-D05</v>
      </c>
      <c r="D851" s="45" t="str">
        <f>+MaestraLP3[[#This Row],[CÓDIGO]]&amp;MaestraLP3[[#Headers],[FS00]]</f>
        <v>104529990FS00</v>
      </c>
      <c r="E851" s="38" t="s">
        <v>95</v>
      </c>
      <c r="F851" s="38" t="s">
        <v>96</v>
      </c>
      <c r="G851" s="38" t="s">
        <v>100</v>
      </c>
      <c r="H851" s="38" t="s">
        <v>323</v>
      </c>
      <c r="I851" s="38" t="s">
        <v>1099</v>
      </c>
      <c r="J851" s="44" t="s">
        <v>1090</v>
      </c>
      <c r="K851" s="45" t="s">
        <v>44</v>
      </c>
      <c r="L851" s="38"/>
      <c r="M851" s="38" t="str">
        <f>VLOOKUP(MaestraLP3[[#This Row],[UMV]],VALIDACIONES!J:L,3,0)</f>
        <v>Display 5 Unidades</v>
      </c>
      <c r="N851" s="38" t="s">
        <v>45</v>
      </c>
      <c r="O851" s="38" t="s">
        <v>46</v>
      </c>
      <c r="P851" s="54">
        <v>12565</v>
      </c>
      <c r="Q851" s="38" t="s">
        <v>47</v>
      </c>
      <c r="R851" s="54">
        <v>21500</v>
      </c>
      <c r="S851" s="56">
        <f>IFERROR((MaestraLP3[[#This Row],[COSTO ]]/MaestraLP3[[#This Row],[COSTO OCT]]-1),0)</f>
        <v>0</v>
      </c>
      <c r="T851" s="55" t="s">
        <v>48</v>
      </c>
      <c r="U851" s="55" t="s">
        <v>48</v>
      </c>
      <c r="V851" s="54">
        <f>+VLOOKUP(MaestraLP3[[#This Row],[-]],'[1]BD MES'!$A:$N,14,0)</f>
        <v>12500</v>
      </c>
      <c r="W851" s="54">
        <v>12565</v>
      </c>
      <c r="X851" s="56">
        <f>+(MaestraLP3[[#This Row],[COSTO ]]-MaestraLP3[[#This Row],[COSTO OCT AL 27-10]])/MaestraLP3[[#This Row],[COSTO OCT AL 27-10]]</f>
        <v>5.1999999999999998E-3</v>
      </c>
      <c r="Y851" s="57" t="str">
        <f>++IF(Q851="HASTA AGOTAR STOCK","HASTA AGOTAR STOCK",IF(MaestraLP3[[#This Row],[PRECIO OCT]]=0,"NO PARA LP",IF(MaestraLP3[[#This Row],[PRECIO OCT]]=0,"INCORPORACIÓN",IF(AA851=0,"MANTIENE",IF(AA851&lt;0,"BAJA",IF(AA851&gt;0,"ALZA",""))))))</f>
        <v>MANTIENE</v>
      </c>
      <c r="Z851" s="54">
        <v>21500</v>
      </c>
      <c r="AA851" s="40">
        <f>IF(Z851=0,"INDICAR PRECIO VTA",Z851-MaestraLP3[[#This Row],[PRECIO OCT]])</f>
        <v>0</v>
      </c>
      <c r="AB851" s="56">
        <f t="shared" si="13"/>
        <v>0.4155813953488372</v>
      </c>
      <c r="AC851" s="58">
        <f>IFERROR(MaestraLP3[[#This Row],[PRECIO]]*MaestraLP3[[#This Row],[%MG UMV]],0)</f>
        <v>8935</v>
      </c>
      <c r="AD851" s="59">
        <v>10</v>
      </c>
      <c r="AE851" s="54">
        <f>IFERROR(MaestraLP3[[#This Row],[MARGEN UNITARIO]]/MaestraLP3[[#This Row],[Peso Neto UMV (KG)]],0)</f>
        <v>893.5</v>
      </c>
      <c r="AF851" s="38" t="s">
        <v>50</v>
      </c>
      <c r="AG851" s="38">
        <v>1</v>
      </c>
      <c r="AH851" s="56">
        <v>0.03</v>
      </c>
      <c r="AI851" s="56">
        <v>4.9999999999999996E-2</v>
      </c>
      <c r="AJ851" s="38"/>
      <c r="AK851" s="38" t="s">
        <v>50</v>
      </c>
    </row>
    <row r="852" spans="1:37" x14ac:dyDescent="0.35">
      <c r="A852" s="38" t="s">
        <v>525</v>
      </c>
      <c r="B852" s="38">
        <v>104546960</v>
      </c>
      <c r="C852" s="38" t="str">
        <f>+MaestraLP3[[#This Row],[CÓDIGO]]&amp;MaestraLP3[[#Headers],[-]]&amp;MaestraLP3[[#This Row],[UMV]]</f>
        <v>104546960-C10</v>
      </c>
      <c r="D852" s="45" t="str">
        <f>+MaestraLP3[[#This Row],[CÓDIGO]]&amp;MaestraLP3[[#Headers],[FS00]]</f>
        <v>104546960FS00</v>
      </c>
      <c r="E852" s="38" t="s">
        <v>95</v>
      </c>
      <c r="F852" s="38" t="s">
        <v>96</v>
      </c>
      <c r="G852" s="38" t="s">
        <v>100</v>
      </c>
      <c r="H852" s="38" t="s">
        <v>326</v>
      </c>
      <c r="I852" s="38" t="s">
        <v>1100</v>
      </c>
      <c r="J852" s="44" t="s">
        <v>61</v>
      </c>
      <c r="K852" s="45" t="s">
        <v>44</v>
      </c>
      <c r="L852" s="38"/>
      <c r="M852" s="38" t="str">
        <f>VLOOKUP(MaestraLP3[[#This Row],[UMV]],VALIDACIONES!J:L,3,0)</f>
        <v>Caja 10 Unidades</v>
      </c>
      <c r="N852" s="38" t="s">
        <v>45</v>
      </c>
      <c r="O852" s="38" t="s">
        <v>46</v>
      </c>
      <c r="P852" s="54">
        <v>7800</v>
      </c>
      <c r="Q852" s="38" t="s">
        <v>47</v>
      </c>
      <c r="R852" s="54">
        <v>10840</v>
      </c>
      <c r="S852" s="56">
        <f>IFERROR((MaestraLP3[[#This Row],[COSTO ]]/MaestraLP3[[#This Row],[COSTO OCT]]-1),0)</f>
        <v>0</v>
      </c>
      <c r="T852" s="55" t="s">
        <v>48</v>
      </c>
      <c r="U852" s="55" t="s">
        <v>48</v>
      </c>
      <c r="V852" s="54">
        <f>+VLOOKUP(MaestraLP3[[#This Row],[-]],'[1]BD MES'!$A:$N,14,0)</f>
        <v>7800</v>
      </c>
      <c r="W852" s="54">
        <v>7800</v>
      </c>
      <c r="X852" s="56">
        <f>+(MaestraLP3[[#This Row],[COSTO ]]-MaestraLP3[[#This Row],[COSTO OCT AL 27-10]])/MaestraLP3[[#This Row],[COSTO OCT AL 27-10]]</f>
        <v>0</v>
      </c>
      <c r="Y852" s="57" t="str">
        <f>++IF(Q852="HASTA AGOTAR STOCK","HASTA AGOTAR STOCK",IF(MaestraLP3[[#This Row],[PRECIO OCT]]=0,"NO PARA LP",IF(MaestraLP3[[#This Row],[PRECIO OCT]]=0,"INCORPORACIÓN",IF(AA852=0,"MANTIENE",IF(AA852&lt;0,"BAJA",IF(AA852&gt;0,"ALZA",""))))))</f>
        <v>MANTIENE</v>
      </c>
      <c r="Z852" s="54">
        <v>10840</v>
      </c>
      <c r="AA852" s="40">
        <f>IF(Z852=0,"INDICAR PRECIO VTA",Z852-MaestraLP3[[#This Row],[PRECIO OCT]])</f>
        <v>0</v>
      </c>
      <c r="AB852" s="56">
        <f t="shared" si="13"/>
        <v>0.28044280442804426</v>
      </c>
      <c r="AC852" s="58">
        <f>IFERROR(MaestraLP3[[#This Row],[PRECIO]]*MaestraLP3[[#This Row],[%MG UMV]],0)</f>
        <v>3039.9999999999995</v>
      </c>
      <c r="AD852" s="59">
        <v>10</v>
      </c>
      <c r="AE852" s="54">
        <f>IFERROR(MaestraLP3[[#This Row],[MARGEN UNITARIO]]/MaestraLP3[[#This Row],[Peso Neto UMV (KG)]],0)</f>
        <v>303.99999999999994</v>
      </c>
      <c r="AF852" s="38" t="s">
        <v>50</v>
      </c>
      <c r="AG852" s="38">
        <v>1</v>
      </c>
      <c r="AH852" s="56">
        <v>0</v>
      </c>
      <c r="AI852" s="56">
        <v>0</v>
      </c>
      <c r="AJ852" s="38"/>
      <c r="AK852" s="38" t="s">
        <v>50</v>
      </c>
    </row>
    <row r="853" spans="1:37" x14ac:dyDescent="0.35">
      <c r="A853" s="38" t="s">
        <v>525</v>
      </c>
      <c r="B853" s="38">
        <v>104534660</v>
      </c>
      <c r="C853" s="38" t="str">
        <f>+MaestraLP3[[#This Row],[CÓDIGO]]&amp;MaestraLP3[[#Headers],[-]]&amp;MaestraLP3[[#This Row],[UMV]]</f>
        <v>104534660-D20</v>
      </c>
      <c r="D853" s="45" t="str">
        <f>+MaestraLP3[[#This Row],[CÓDIGO]]&amp;MaestraLP3[[#Headers],[FS00]]</f>
        <v>104534660FS00</v>
      </c>
      <c r="E853" s="38" t="s">
        <v>95</v>
      </c>
      <c r="F853" s="38" t="s">
        <v>96</v>
      </c>
      <c r="G853" s="38" t="s">
        <v>100</v>
      </c>
      <c r="H853" s="38" t="s">
        <v>326</v>
      </c>
      <c r="I853" s="38" t="s">
        <v>1101</v>
      </c>
      <c r="J853" s="44" t="s">
        <v>1102</v>
      </c>
      <c r="K853" s="45" t="s">
        <v>44</v>
      </c>
      <c r="L853" s="38"/>
      <c r="M853" s="38" t="str">
        <f>VLOOKUP(MaestraLP3[[#This Row],[UMV]],VALIDACIONES!J:L,3,0)</f>
        <v>Display 20 Unidades</v>
      </c>
      <c r="N853" s="38" t="s">
        <v>45</v>
      </c>
      <c r="O853" s="38" t="s">
        <v>46</v>
      </c>
      <c r="P853" s="54">
        <v>18400</v>
      </c>
      <c r="Q853" s="38" t="s">
        <v>47</v>
      </c>
      <c r="R853" s="54">
        <v>21681</v>
      </c>
      <c r="S853" s="56">
        <f>IFERROR((MaestraLP3[[#This Row],[COSTO ]]/MaestraLP3[[#This Row],[COSTO OCT]]-1),0)</f>
        <v>0</v>
      </c>
      <c r="T853" s="55" t="s">
        <v>48</v>
      </c>
      <c r="U853" s="55" t="s">
        <v>48</v>
      </c>
      <c r="V853" s="54">
        <f>+VLOOKUP(MaestraLP3[[#This Row],[-]],'[1]BD MES'!$A:$N,14,0)</f>
        <v>15460</v>
      </c>
      <c r="W853" s="54">
        <v>18400</v>
      </c>
      <c r="X853" s="56">
        <f>+(MaestraLP3[[#This Row],[COSTO ]]-MaestraLP3[[#This Row],[COSTO OCT AL 27-10]])/MaestraLP3[[#This Row],[COSTO OCT AL 27-10]]</f>
        <v>0.19016817593790428</v>
      </c>
      <c r="Y853" s="57" t="str">
        <f>++IF(Q853="HASTA AGOTAR STOCK","HASTA AGOTAR STOCK",IF(MaestraLP3[[#This Row],[PRECIO OCT]]=0,"NO PARA LP",IF(MaestraLP3[[#This Row],[PRECIO OCT]]=0,"INCORPORACIÓN",IF(AA853=0,"MANTIENE",IF(AA853&lt;0,"BAJA",IF(AA853&gt;0,"ALZA",""))))))</f>
        <v>MANTIENE</v>
      </c>
      <c r="Z853" s="54">
        <v>21681</v>
      </c>
      <c r="AA853" s="40">
        <f>IF(Z853=0,"INDICAR PRECIO VTA",Z853-MaestraLP3[[#This Row],[PRECIO OCT]])</f>
        <v>0</v>
      </c>
      <c r="AB853" s="56">
        <f t="shared" si="13"/>
        <v>0.15133065817997324</v>
      </c>
      <c r="AC853" s="58">
        <f>IFERROR(MaestraLP3[[#This Row],[PRECIO]]*MaestraLP3[[#This Row],[%MG UMV]],0)</f>
        <v>3280.9999999999995</v>
      </c>
      <c r="AD853" s="59">
        <v>20</v>
      </c>
      <c r="AE853" s="54">
        <f>IFERROR(MaestraLP3[[#This Row],[MARGEN UNITARIO]]/MaestraLP3[[#This Row],[Peso Neto UMV (KG)]],0)</f>
        <v>164.04999999999998</v>
      </c>
      <c r="AF853" s="38" t="s">
        <v>50</v>
      </c>
      <c r="AG853" s="38">
        <v>1</v>
      </c>
      <c r="AH853" s="56">
        <v>0</v>
      </c>
      <c r="AI853" s="56">
        <v>0</v>
      </c>
      <c r="AJ853" s="38"/>
      <c r="AK853" s="38" t="s">
        <v>50</v>
      </c>
    </row>
    <row r="854" spans="1:37" x14ac:dyDescent="0.35">
      <c r="A854" s="38" t="s">
        <v>525</v>
      </c>
      <c r="B854" s="38">
        <v>150000893</v>
      </c>
      <c r="C854" s="38" t="str">
        <f>+MaestraLP3[[#This Row],[CÓDIGO]]&amp;MaestraLP3[[#Headers],[-]]&amp;MaestraLP3[[#This Row],[UMV]]</f>
        <v>150000893-C20</v>
      </c>
      <c r="D854" s="45" t="str">
        <f>+MaestraLP3[[#This Row],[CÓDIGO]]&amp;MaestraLP3[[#Headers],[FS00]]</f>
        <v>150000893FS00</v>
      </c>
      <c r="E854" s="38" t="s">
        <v>95</v>
      </c>
      <c r="F854" s="38" t="s">
        <v>96</v>
      </c>
      <c r="G854" s="38" t="s">
        <v>100</v>
      </c>
      <c r="H854" s="38" t="s">
        <v>326</v>
      </c>
      <c r="I854" s="38" t="s">
        <v>1103</v>
      </c>
      <c r="J854" s="44" t="s">
        <v>86</v>
      </c>
      <c r="K854" s="45" t="s">
        <v>44</v>
      </c>
      <c r="L854" s="38"/>
      <c r="M854" s="38" t="str">
        <f>VLOOKUP(MaestraLP3[[#This Row],[UMV]],VALIDACIONES!J:L,3,0)</f>
        <v>Caja 20 Unidades</v>
      </c>
      <c r="N854" s="38" t="s">
        <v>45</v>
      </c>
      <c r="O854" s="38" t="s">
        <v>46</v>
      </c>
      <c r="P854" s="54">
        <v>21049.200000000001</v>
      </c>
      <c r="Q854" s="38" t="s">
        <v>47</v>
      </c>
      <c r="R854" s="54">
        <v>24370</v>
      </c>
      <c r="S854" s="56">
        <f>IFERROR((MaestraLP3[[#This Row],[COSTO ]]/MaestraLP3[[#This Row],[COSTO OCT]]-1),0)</f>
        <v>0</v>
      </c>
      <c r="T854" s="55" t="s">
        <v>48</v>
      </c>
      <c r="U854" s="55" t="s">
        <v>48</v>
      </c>
      <c r="V854" s="54">
        <f>+VLOOKUP(MaestraLP3[[#This Row],[-]],'[1]BD MES'!$A:$N,14,0)</f>
        <v>19582.599999999999</v>
      </c>
      <c r="W854" s="54">
        <v>21049.200000000001</v>
      </c>
      <c r="X854" s="56">
        <f>+(MaestraLP3[[#This Row],[COSTO ]]-MaestraLP3[[#This Row],[COSTO OCT AL 27-10]])/MaestraLP3[[#This Row],[COSTO OCT AL 27-10]]</f>
        <v>7.489301727043407E-2</v>
      </c>
      <c r="Y854" s="57" t="str">
        <f>++IF(Q854="HASTA AGOTAR STOCK","HASTA AGOTAR STOCK",IF(MaestraLP3[[#This Row],[PRECIO OCT]]=0,"NO PARA LP",IF(MaestraLP3[[#This Row],[PRECIO OCT]]=0,"INCORPORACIÓN",IF(AA854=0,"MANTIENE",IF(AA854&lt;0,"BAJA",IF(AA854&gt;0,"ALZA",""))))))</f>
        <v>MANTIENE</v>
      </c>
      <c r="Z854" s="54">
        <v>24370</v>
      </c>
      <c r="AA854" s="40">
        <f>IF(Z854=0,"INDICAR PRECIO VTA",Z854-MaestraLP3[[#This Row],[PRECIO OCT]])</f>
        <v>0</v>
      </c>
      <c r="AB854" s="56">
        <f t="shared" si="13"/>
        <v>0.13626590069757896</v>
      </c>
      <c r="AC854" s="58">
        <f>IFERROR(MaestraLP3[[#This Row],[PRECIO]]*MaestraLP3[[#This Row],[%MG UMV]],0)</f>
        <v>3320.7999999999993</v>
      </c>
      <c r="AD854" s="59">
        <v>20</v>
      </c>
      <c r="AE854" s="54">
        <f>IFERROR(MaestraLP3[[#This Row],[MARGEN UNITARIO]]/MaestraLP3[[#This Row],[Peso Neto UMV (KG)]],0)</f>
        <v>166.03999999999996</v>
      </c>
      <c r="AF854" s="38" t="s">
        <v>50</v>
      </c>
      <c r="AG854" s="38">
        <v>1</v>
      </c>
      <c r="AH854" s="56">
        <v>0</v>
      </c>
      <c r="AI854" s="56">
        <v>0</v>
      </c>
      <c r="AJ854" s="38"/>
      <c r="AK854" s="38" t="s">
        <v>50</v>
      </c>
    </row>
    <row r="855" spans="1:37" x14ac:dyDescent="0.35">
      <c r="A855" s="38" t="s">
        <v>525</v>
      </c>
      <c r="B855" s="38">
        <v>104520990</v>
      </c>
      <c r="C855" s="38" t="str">
        <f>+MaestraLP3[[#This Row],[CÓDIGO]]&amp;MaestraLP3[[#Headers],[-]]&amp;MaestraLP3[[#This Row],[UMV]]</f>
        <v>104520990-AJ</v>
      </c>
      <c r="D855" s="45" t="str">
        <f>+MaestraLP3[[#This Row],[CÓDIGO]]&amp;MaestraLP3[[#Headers],[FS00]]</f>
        <v>104520990FS00</v>
      </c>
      <c r="E855" s="38" t="s">
        <v>95</v>
      </c>
      <c r="F855" s="38" t="s">
        <v>96</v>
      </c>
      <c r="G855" s="38" t="s">
        <v>100</v>
      </c>
      <c r="H855" s="38" t="s">
        <v>326</v>
      </c>
      <c r="I855" s="38" t="s">
        <v>1104</v>
      </c>
      <c r="J855" s="44" t="s">
        <v>378</v>
      </c>
      <c r="K855" s="45" t="s">
        <v>164</v>
      </c>
      <c r="L855" s="38"/>
      <c r="M855" s="38" t="str">
        <f>VLOOKUP(MaestraLP3[[#This Row],[UMV]],VALIDACIONES!J:L,3,0)</f>
        <v>Saco</v>
      </c>
      <c r="N855" s="38" t="s">
        <v>45</v>
      </c>
      <c r="O855" s="38" t="s">
        <v>46</v>
      </c>
      <c r="P855" s="54">
        <v>21256</v>
      </c>
      <c r="Q855" s="38" t="s">
        <v>47</v>
      </c>
      <c r="R855" s="54">
        <v>35000</v>
      </c>
      <c r="S855" s="56">
        <f>IFERROR((MaestraLP3[[#This Row],[COSTO ]]/MaestraLP3[[#This Row],[COSTO OCT]]-1),0)</f>
        <v>0</v>
      </c>
      <c r="T855" s="55" t="s">
        <v>48</v>
      </c>
      <c r="U855" s="55" t="s">
        <v>48</v>
      </c>
      <c r="V855" s="54">
        <f>+VLOOKUP(MaestraLP3[[#This Row],[-]],'[1]BD MES'!$A:$N,14,0)</f>
        <v>21251.25</v>
      </c>
      <c r="W855" s="54">
        <v>21256</v>
      </c>
      <c r="X855" s="56">
        <f>+(MaestraLP3[[#This Row],[COSTO ]]-MaestraLP3[[#This Row],[COSTO OCT AL 27-10]])/MaestraLP3[[#This Row],[COSTO OCT AL 27-10]]</f>
        <v>2.2351626374919124E-4</v>
      </c>
      <c r="Y855" s="57" t="str">
        <f>++IF(Q855="HASTA AGOTAR STOCK","HASTA AGOTAR STOCK",IF(MaestraLP3[[#This Row],[PRECIO OCT]]=0,"NO PARA LP",IF(MaestraLP3[[#This Row],[PRECIO OCT]]=0,"INCORPORACIÓN",IF(AA855=0,"MANTIENE",IF(AA855&lt;0,"BAJA",IF(AA855&gt;0,"ALZA",""))))))</f>
        <v>MANTIENE</v>
      </c>
      <c r="Z855" s="54">
        <v>35000</v>
      </c>
      <c r="AA855" s="40">
        <f>IF(Z855=0,"INDICAR PRECIO VTA",Z855-MaestraLP3[[#This Row],[PRECIO OCT]])</f>
        <v>0</v>
      </c>
      <c r="AB855" s="56">
        <f t="shared" si="13"/>
        <v>0.3926857142857143</v>
      </c>
      <c r="AC855" s="58">
        <f>IFERROR(MaestraLP3[[#This Row],[PRECIO]]*MaestraLP3[[#This Row],[%MG UMV]],0)</f>
        <v>13744</v>
      </c>
      <c r="AD855" s="59">
        <v>25</v>
      </c>
      <c r="AE855" s="54">
        <f>IFERROR(MaestraLP3[[#This Row],[MARGEN UNITARIO]]/MaestraLP3[[#This Row],[Peso Neto UMV (KG)]],0)</f>
        <v>549.76</v>
      </c>
      <c r="AF855" s="38" t="s">
        <v>49</v>
      </c>
      <c r="AG855" s="38">
        <v>1</v>
      </c>
      <c r="AH855" s="56">
        <v>0.03</v>
      </c>
      <c r="AI855" s="56">
        <v>0.03</v>
      </c>
      <c r="AJ855" s="38"/>
      <c r="AK855" s="38" t="s">
        <v>50</v>
      </c>
    </row>
    <row r="856" spans="1:37" x14ac:dyDescent="0.35">
      <c r="A856" s="38" t="s">
        <v>525</v>
      </c>
      <c r="B856" s="38">
        <v>104521980</v>
      </c>
      <c r="C856" s="38" t="str">
        <f>+MaestraLP3[[#This Row],[CÓDIGO]]&amp;MaestraLP3[[#Headers],[-]]&amp;MaestraLP3[[#This Row],[UMV]]</f>
        <v>104521980-AJ</v>
      </c>
      <c r="D856" s="45" t="str">
        <f>+MaestraLP3[[#This Row],[CÓDIGO]]&amp;MaestraLP3[[#Headers],[FS00]]</f>
        <v>104521980FS00</v>
      </c>
      <c r="E856" s="38" t="s">
        <v>95</v>
      </c>
      <c r="F856" s="38" t="s">
        <v>96</v>
      </c>
      <c r="G856" s="38" t="s">
        <v>100</v>
      </c>
      <c r="H856" s="38" t="s">
        <v>326</v>
      </c>
      <c r="I856" s="38" t="s">
        <v>1105</v>
      </c>
      <c r="J856" s="44" t="s">
        <v>378</v>
      </c>
      <c r="K856" s="45" t="s">
        <v>164</v>
      </c>
      <c r="L856" s="38"/>
      <c r="M856" s="38" t="str">
        <f>VLOOKUP(MaestraLP3[[#This Row],[UMV]],VALIDACIONES!J:L,3,0)</f>
        <v>Saco</v>
      </c>
      <c r="N856" s="38" t="s">
        <v>45</v>
      </c>
      <c r="O856" s="38" t="s">
        <v>46</v>
      </c>
      <c r="P856" s="54">
        <v>5141.6499999999996</v>
      </c>
      <c r="Q856" s="38" t="s">
        <v>47</v>
      </c>
      <c r="R856" s="54">
        <v>5958</v>
      </c>
      <c r="S856" s="56">
        <f>IFERROR((MaestraLP3[[#This Row],[COSTO ]]/MaestraLP3[[#This Row],[COSTO OCT]]-1),0)</f>
        <v>0</v>
      </c>
      <c r="T856" s="55" t="s">
        <v>48</v>
      </c>
      <c r="U856" s="55" t="s">
        <v>48</v>
      </c>
      <c r="V856" s="54">
        <f>+VLOOKUP(MaestraLP3[[#This Row],[-]],'[1]BD MES'!$A:$N,14,0)</f>
        <v>4841.3500000000004</v>
      </c>
      <c r="W856" s="54">
        <v>5141.6499999999996</v>
      </c>
      <c r="X856" s="56">
        <f>+(MaestraLP3[[#This Row],[COSTO ]]-MaestraLP3[[#This Row],[COSTO OCT AL 27-10]])/MaestraLP3[[#This Row],[COSTO OCT AL 27-10]]</f>
        <v>6.2028153304346773E-2</v>
      </c>
      <c r="Y856" s="57" t="str">
        <f>++IF(Q856="HASTA AGOTAR STOCK","HASTA AGOTAR STOCK",IF(MaestraLP3[[#This Row],[PRECIO OCT]]=0,"NO PARA LP",IF(MaestraLP3[[#This Row],[PRECIO OCT]]=0,"INCORPORACIÓN",IF(AA856=0,"MANTIENE",IF(AA856&lt;0,"BAJA",IF(AA856&gt;0,"ALZA",""))))))</f>
        <v>MANTIENE</v>
      </c>
      <c r="Z856" s="54">
        <v>5958</v>
      </c>
      <c r="AA856" s="40">
        <f>IF(Z856=0,"INDICAR PRECIO VTA",Z856-MaestraLP3[[#This Row],[PRECIO OCT]])</f>
        <v>0</v>
      </c>
      <c r="AB856" s="56">
        <f t="shared" si="13"/>
        <v>0.1370174555219873</v>
      </c>
      <c r="AC856" s="58">
        <f>IFERROR(MaestraLP3[[#This Row],[PRECIO]]*MaestraLP3[[#This Row],[%MG UMV]],0)</f>
        <v>816.35000000000036</v>
      </c>
      <c r="AD856" s="59">
        <v>5</v>
      </c>
      <c r="AE856" s="54">
        <f>IFERROR(MaestraLP3[[#This Row],[MARGEN UNITARIO]]/MaestraLP3[[#This Row],[Peso Neto UMV (KG)]],0)</f>
        <v>163.27000000000007</v>
      </c>
      <c r="AF856" s="38" t="s">
        <v>49</v>
      </c>
      <c r="AG856" s="38">
        <v>1</v>
      </c>
      <c r="AH856" s="56">
        <v>0</v>
      </c>
      <c r="AI856" s="56">
        <v>0</v>
      </c>
      <c r="AJ856" s="38"/>
      <c r="AK856" s="38" t="s">
        <v>50</v>
      </c>
    </row>
    <row r="857" spans="1:37" x14ac:dyDescent="0.35">
      <c r="A857" s="38" t="s">
        <v>525</v>
      </c>
      <c r="B857" s="38">
        <v>104534100</v>
      </c>
      <c r="C857" s="38" t="str">
        <f>+MaestraLP3[[#This Row],[CÓDIGO]]&amp;MaestraLP3[[#Headers],[-]]&amp;MaestraLP3[[#This Row],[UMV]]</f>
        <v>104534100-C18</v>
      </c>
      <c r="D857" s="45" t="str">
        <f>+MaestraLP3[[#This Row],[CÓDIGO]]&amp;MaestraLP3[[#Headers],[FS00]]</f>
        <v>104534100FS00</v>
      </c>
      <c r="E857" s="38" t="s">
        <v>95</v>
      </c>
      <c r="F857" s="38" t="s">
        <v>96</v>
      </c>
      <c r="G857" s="38" t="s">
        <v>100</v>
      </c>
      <c r="H857" s="38" t="s">
        <v>326</v>
      </c>
      <c r="I857" s="38" t="s">
        <v>1106</v>
      </c>
      <c r="J857" s="44" t="s">
        <v>94</v>
      </c>
      <c r="K857" s="45" t="s">
        <v>44</v>
      </c>
      <c r="L857" s="38"/>
      <c r="M857" s="38" t="str">
        <f>VLOOKUP(MaestraLP3[[#This Row],[UMV]],VALIDACIONES!J:L,3,0)</f>
        <v>Caja 18 Unidades</v>
      </c>
      <c r="N857" s="38" t="s">
        <v>45</v>
      </c>
      <c r="O857" s="38" t="s">
        <v>46</v>
      </c>
      <c r="P857" s="54">
        <v>14382</v>
      </c>
      <c r="Q857" s="38" t="s">
        <v>47</v>
      </c>
      <c r="R857" s="54">
        <v>21025</v>
      </c>
      <c r="S857" s="56">
        <f>IFERROR((MaestraLP3[[#This Row],[COSTO ]]/MaestraLP3[[#This Row],[COSTO OCT]]-1),0)</f>
        <v>0</v>
      </c>
      <c r="T857" s="55" t="s">
        <v>48</v>
      </c>
      <c r="U857" s="55" t="s">
        <v>48</v>
      </c>
      <c r="V857" s="54">
        <f>+VLOOKUP(MaestraLP3[[#This Row],[-]],'[1]BD MES'!$A:$N,14,0)</f>
        <v>14454</v>
      </c>
      <c r="W857" s="54">
        <v>14382</v>
      </c>
      <c r="X857" s="56">
        <f>+(MaestraLP3[[#This Row],[COSTO ]]-MaestraLP3[[#This Row],[COSTO OCT AL 27-10]])/MaestraLP3[[#This Row],[COSTO OCT AL 27-10]]</f>
        <v>-4.9813200498132005E-3</v>
      </c>
      <c r="Y857" s="57" t="str">
        <f>++IF(Q857="HASTA AGOTAR STOCK","HASTA AGOTAR STOCK",IF(MaestraLP3[[#This Row],[PRECIO OCT]]=0,"NO PARA LP",IF(MaestraLP3[[#This Row],[PRECIO OCT]]=0,"INCORPORACIÓN",IF(AA857=0,"MANTIENE",IF(AA857&lt;0,"BAJA",IF(AA857&gt;0,"ALZA",""))))))</f>
        <v>MANTIENE</v>
      </c>
      <c r="Z857" s="54">
        <v>21025</v>
      </c>
      <c r="AA857" s="40">
        <f>IF(Z857=0,"INDICAR PRECIO VTA",Z857-MaestraLP3[[#This Row],[PRECIO OCT]])</f>
        <v>0</v>
      </c>
      <c r="AB857" s="56">
        <f t="shared" si="13"/>
        <v>0.31595719381688464</v>
      </c>
      <c r="AC857" s="58">
        <f>IFERROR(MaestraLP3[[#This Row],[PRECIO]]*MaestraLP3[[#This Row],[%MG UMV]],0)</f>
        <v>6643</v>
      </c>
      <c r="AD857" s="59">
        <v>9</v>
      </c>
      <c r="AE857" s="54">
        <f>IFERROR(MaestraLP3[[#This Row],[MARGEN UNITARIO]]/MaestraLP3[[#This Row],[Peso Neto UMV (KG)]],0)</f>
        <v>738.11111111111109</v>
      </c>
      <c r="AF857" s="38" t="s">
        <v>50</v>
      </c>
      <c r="AG857" s="38">
        <v>1</v>
      </c>
      <c r="AH857" s="56">
        <v>0.05</v>
      </c>
      <c r="AI857" s="56">
        <v>4.9999999999999996E-2</v>
      </c>
      <c r="AJ857" s="38"/>
      <c r="AK857" s="38" t="s">
        <v>50</v>
      </c>
    </row>
    <row r="858" spans="1:37" x14ac:dyDescent="0.35">
      <c r="A858" s="38" t="s">
        <v>525</v>
      </c>
      <c r="B858" s="38">
        <v>104528710</v>
      </c>
      <c r="C858" s="38" t="str">
        <f>+MaestraLP3[[#This Row],[CÓDIGO]]&amp;MaestraLP3[[#Headers],[-]]&amp;MaestraLP3[[#This Row],[UMV]]</f>
        <v>104528710-C16</v>
      </c>
      <c r="D858" s="45" t="str">
        <f>+MaestraLP3[[#This Row],[CÓDIGO]]&amp;MaestraLP3[[#Headers],[FS00]]</f>
        <v>104528710FS00</v>
      </c>
      <c r="E858" s="38" t="s">
        <v>95</v>
      </c>
      <c r="F858" s="38" t="s">
        <v>96</v>
      </c>
      <c r="G858" s="38" t="s">
        <v>100</v>
      </c>
      <c r="H858" s="38" t="s">
        <v>326</v>
      </c>
      <c r="I858" s="38" t="s">
        <v>1107</v>
      </c>
      <c r="J858" s="44" t="s">
        <v>112</v>
      </c>
      <c r="K858" s="45" t="s">
        <v>44</v>
      </c>
      <c r="L858" s="38"/>
      <c r="M858" s="38" t="str">
        <f>VLOOKUP(MaestraLP3[[#This Row],[UMV]],VALIDACIONES!J:L,3,0)</f>
        <v>Caja 16 Unidades</v>
      </c>
      <c r="N858" s="38" t="s">
        <v>45</v>
      </c>
      <c r="O858" s="38" t="s">
        <v>46</v>
      </c>
      <c r="P858" s="54">
        <v>27296</v>
      </c>
      <c r="Q858" s="38" t="s">
        <v>47</v>
      </c>
      <c r="R858" s="54">
        <v>49990</v>
      </c>
      <c r="S858" s="56">
        <f>IFERROR((MaestraLP3[[#This Row],[COSTO ]]/MaestraLP3[[#This Row],[COSTO OCT]]-1),0)</f>
        <v>0</v>
      </c>
      <c r="T858" s="55" t="s">
        <v>48</v>
      </c>
      <c r="U858" s="55" t="s">
        <v>48</v>
      </c>
      <c r="V858" s="54">
        <f>+VLOOKUP(MaestraLP3[[#This Row],[-]],'[1]BD MES'!$A:$N,14,0)</f>
        <v>27280</v>
      </c>
      <c r="W858" s="54">
        <v>27296</v>
      </c>
      <c r="X858" s="56">
        <f>+(MaestraLP3[[#This Row],[COSTO ]]-MaestraLP3[[#This Row],[COSTO OCT AL 27-10]])/MaestraLP3[[#This Row],[COSTO OCT AL 27-10]]</f>
        <v>5.8651026392961877E-4</v>
      </c>
      <c r="Y858" s="57" t="str">
        <f>++IF(Q858="HASTA AGOTAR STOCK","HASTA AGOTAR STOCK",IF(MaestraLP3[[#This Row],[PRECIO OCT]]=0,"NO PARA LP",IF(MaestraLP3[[#This Row],[PRECIO OCT]]=0,"INCORPORACIÓN",IF(AA858=0,"MANTIENE",IF(AA858&lt;0,"BAJA",IF(AA858&gt;0,"ALZA",""))))))</f>
        <v>MANTIENE</v>
      </c>
      <c r="Z858" s="54">
        <v>49990</v>
      </c>
      <c r="AA858" s="40">
        <f>IF(Z858=0,"INDICAR PRECIO VTA",Z858-MaestraLP3[[#This Row],[PRECIO OCT]])</f>
        <v>0</v>
      </c>
      <c r="AB858" s="56">
        <f t="shared" si="13"/>
        <v>0.45397079415883179</v>
      </c>
      <c r="AC858" s="58">
        <f>IFERROR(MaestraLP3[[#This Row],[PRECIO]]*MaestraLP3[[#This Row],[%MG UMV]],0)</f>
        <v>22694</v>
      </c>
      <c r="AD858" s="59">
        <v>4</v>
      </c>
      <c r="AE858" s="54">
        <f>IFERROR(MaestraLP3[[#This Row],[MARGEN UNITARIO]]/MaestraLP3[[#This Row],[Peso Neto UMV (KG)]],0)</f>
        <v>5673.5</v>
      </c>
      <c r="AF858" s="38" t="s">
        <v>50</v>
      </c>
      <c r="AG858" s="38">
        <v>1</v>
      </c>
      <c r="AH858" s="56">
        <v>0.03</v>
      </c>
      <c r="AI858" s="56">
        <v>4.9999999999999996E-2</v>
      </c>
      <c r="AJ858" s="38"/>
      <c r="AK858" s="38" t="s">
        <v>50</v>
      </c>
    </row>
    <row r="859" spans="1:37" x14ac:dyDescent="0.35">
      <c r="A859" s="38" t="s">
        <v>525</v>
      </c>
      <c r="B859" s="38">
        <v>104528700</v>
      </c>
      <c r="C859" s="38" t="str">
        <f>+MaestraLP3[[#This Row],[CÓDIGO]]&amp;MaestraLP3[[#Headers],[-]]&amp;MaestraLP3[[#This Row],[UMV]]</f>
        <v>104528700-C16</v>
      </c>
      <c r="D859" s="45" t="str">
        <f>+MaestraLP3[[#This Row],[CÓDIGO]]&amp;MaestraLP3[[#Headers],[FS00]]</f>
        <v>104528700FS00</v>
      </c>
      <c r="E859" s="38" t="s">
        <v>95</v>
      </c>
      <c r="F859" s="38" t="s">
        <v>96</v>
      </c>
      <c r="G859" s="38" t="s">
        <v>100</v>
      </c>
      <c r="H859" s="38" t="s">
        <v>326</v>
      </c>
      <c r="I859" s="38" t="s">
        <v>1108</v>
      </c>
      <c r="J859" s="44" t="s">
        <v>112</v>
      </c>
      <c r="K859" s="45" t="s">
        <v>44</v>
      </c>
      <c r="L859" s="45" t="s">
        <v>44</v>
      </c>
      <c r="M859" s="38" t="str">
        <f>VLOOKUP(MaestraLP3[[#This Row],[UMV]],VALIDACIONES!J:L,3,0)</f>
        <v>Caja 16 Unidades</v>
      </c>
      <c r="N859" s="38" t="s">
        <v>45</v>
      </c>
      <c r="O859" s="38" t="s">
        <v>46</v>
      </c>
      <c r="P859" s="54">
        <v>25120</v>
      </c>
      <c r="Q859" s="38" t="s">
        <v>47</v>
      </c>
      <c r="R859" s="54">
        <v>41990</v>
      </c>
      <c r="S859" s="56">
        <f>IFERROR((MaestraLP3[[#This Row],[COSTO ]]/MaestraLP3[[#This Row],[COSTO OCT]]-1),0)</f>
        <v>0</v>
      </c>
      <c r="T859" s="55" t="s">
        <v>48</v>
      </c>
      <c r="U859" s="55" t="s">
        <v>48</v>
      </c>
      <c r="V859" s="54">
        <f>+VLOOKUP(MaestraLP3[[#This Row],[-]],'[1]BD MES'!$A:$N,14,0)</f>
        <v>25120</v>
      </c>
      <c r="W859" s="54">
        <v>25120</v>
      </c>
      <c r="X859" s="56">
        <f>+(MaestraLP3[[#This Row],[COSTO ]]-MaestraLP3[[#This Row],[COSTO OCT AL 27-10]])/MaestraLP3[[#This Row],[COSTO OCT AL 27-10]]</f>
        <v>0</v>
      </c>
      <c r="Y859" s="57" t="str">
        <f>++IF(Q859="HASTA AGOTAR STOCK","HASTA AGOTAR STOCK",IF(MaestraLP3[[#This Row],[PRECIO OCT]]=0,"NO PARA LP",IF(MaestraLP3[[#This Row],[PRECIO OCT]]=0,"INCORPORACIÓN",IF(AA859=0,"MANTIENE",IF(AA859&lt;0,"BAJA",IF(AA859&gt;0,"ALZA",""))))))</f>
        <v>MANTIENE</v>
      </c>
      <c r="Z859" s="54">
        <v>41990</v>
      </c>
      <c r="AA859" s="40">
        <f>IF(Z859=0,"INDICAR PRECIO VTA",Z859-MaestraLP3[[#This Row],[PRECIO OCT]])</f>
        <v>0</v>
      </c>
      <c r="AB859" s="56">
        <f t="shared" si="13"/>
        <v>0.40176232436294357</v>
      </c>
      <c r="AC859" s="58">
        <f>IFERROR(MaestraLP3[[#This Row],[PRECIO]]*MaestraLP3[[#This Row],[%MG UMV]],0)</f>
        <v>16870</v>
      </c>
      <c r="AD859" s="59">
        <v>4</v>
      </c>
      <c r="AE859" s="54">
        <f>IFERROR(MaestraLP3[[#This Row],[MARGEN UNITARIO]]/MaestraLP3[[#This Row],[Peso Neto UMV (KG)]],0)</f>
        <v>4217.5</v>
      </c>
      <c r="AF859" s="38" t="s">
        <v>49</v>
      </c>
      <c r="AG859" s="38" t="s">
        <v>184</v>
      </c>
      <c r="AH859" s="56">
        <v>0.03</v>
      </c>
      <c r="AI859" s="56">
        <v>4.9999999999999996E-2</v>
      </c>
      <c r="AJ859" s="38"/>
      <c r="AK859" s="38" t="s">
        <v>50</v>
      </c>
    </row>
    <row r="860" spans="1:37" x14ac:dyDescent="0.35">
      <c r="A860" s="38" t="s">
        <v>525</v>
      </c>
      <c r="B860" s="38">
        <v>104527560</v>
      </c>
      <c r="C860" s="38" t="str">
        <f>+MaestraLP3[[#This Row],[CÓDIGO]]&amp;MaestraLP3[[#Headers],[-]]&amp;MaestraLP3[[#This Row],[UMV]]</f>
        <v>104527560-C16</v>
      </c>
      <c r="D860" s="45" t="str">
        <f>+MaestraLP3[[#This Row],[CÓDIGO]]&amp;MaestraLP3[[#Headers],[FS00]]</f>
        <v>104527560FS00</v>
      </c>
      <c r="E860" s="38" t="s">
        <v>95</v>
      </c>
      <c r="F860" s="38" t="s">
        <v>96</v>
      </c>
      <c r="G860" s="38" t="s">
        <v>100</v>
      </c>
      <c r="H860" s="38" t="s">
        <v>328</v>
      </c>
      <c r="I860" s="38" t="s">
        <v>1109</v>
      </c>
      <c r="J860" s="44" t="s">
        <v>112</v>
      </c>
      <c r="K860" s="45" t="s">
        <v>44</v>
      </c>
      <c r="L860" s="38"/>
      <c r="M860" s="38" t="str">
        <f>VLOOKUP(MaestraLP3[[#This Row],[UMV]],VALIDACIONES!J:L,3,0)</f>
        <v>Caja 16 Unidades</v>
      </c>
      <c r="N860" s="38" t="s">
        <v>45</v>
      </c>
      <c r="O860" s="38" t="s">
        <v>46</v>
      </c>
      <c r="P860" s="54">
        <v>8640</v>
      </c>
      <c r="Q860" s="38" t="s">
        <v>47</v>
      </c>
      <c r="R860" s="54">
        <v>12300</v>
      </c>
      <c r="S860" s="56">
        <f>IFERROR((MaestraLP3[[#This Row],[COSTO ]]/MaestraLP3[[#This Row],[COSTO OCT]]-1),0)</f>
        <v>0</v>
      </c>
      <c r="T860" s="55" t="s">
        <v>48</v>
      </c>
      <c r="U860" s="55" t="s">
        <v>48</v>
      </c>
      <c r="V860" s="54">
        <f>+VLOOKUP(MaestraLP3[[#This Row],[-]],'[1]BD MES'!$A:$N,14,0)</f>
        <v>8640</v>
      </c>
      <c r="W860" s="54">
        <v>8640</v>
      </c>
      <c r="X860" s="56">
        <f>+(MaestraLP3[[#This Row],[COSTO ]]-MaestraLP3[[#This Row],[COSTO OCT AL 27-10]])/MaestraLP3[[#This Row],[COSTO OCT AL 27-10]]</f>
        <v>0</v>
      </c>
      <c r="Y860" s="57" t="str">
        <f>++IF(Q860="HASTA AGOTAR STOCK","HASTA AGOTAR STOCK",IF(MaestraLP3[[#This Row],[PRECIO OCT]]=0,"NO PARA LP",IF(MaestraLP3[[#This Row],[PRECIO OCT]]=0,"INCORPORACIÓN",IF(AA860=0,"MANTIENE",IF(AA860&lt;0,"BAJA",IF(AA860&gt;0,"ALZA",""))))))</f>
        <v>MANTIENE</v>
      </c>
      <c r="Z860" s="54">
        <v>12300</v>
      </c>
      <c r="AA860" s="40">
        <f>IF(Z860=0,"INDICAR PRECIO VTA",Z860-MaestraLP3[[#This Row],[PRECIO OCT]])</f>
        <v>0</v>
      </c>
      <c r="AB860" s="56">
        <f t="shared" si="13"/>
        <v>0.29756097560975608</v>
      </c>
      <c r="AC860" s="58">
        <f>IFERROR(MaestraLP3[[#This Row],[PRECIO]]*MaestraLP3[[#This Row],[%MG UMV]],0)</f>
        <v>3660</v>
      </c>
      <c r="AD860" s="59">
        <v>8</v>
      </c>
      <c r="AE860" s="54">
        <f>IFERROR(MaestraLP3[[#This Row],[MARGEN UNITARIO]]/MaestraLP3[[#This Row],[Peso Neto UMV (KG)]],0)</f>
        <v>457.5</v>
      </c>
      <c r="AF860" s="38" t="s">
        <v>50</v>
      </c>
      <c r="AG860" s="38">
        <v>1</v>
      </c>
      <c r="AH860" s="56">
        <v>0.03</v>
      </c>
      <c r="AI860" s="56">
        <v>4.9999999999999996E-2</v>
      </c>
      <c r="AJ860" s="38"/>
      <c r="AK860" s="38" t="s">
        <v>50</v>
      </c>
    </row>
    <row r="861" spans="1:37" x14ac:dyDescent="0.35">
      <c r="A861" s="38" t="s">
        <v>525</v>
      </c>
      <c r="B861" s="38">
        <v>104527550</v>
      </c>
      <c r="C861" s="38" t="str">
        <f>+MaestraLP3[[#This Row],[CÓDIGO]]&amp;MaestraLP3[[#Headers],[-]]&amp;MaestraLP3[[#This Row],[UMV]]</f>
        <v>104527550-C10</v>
      </c>
      <c r="D861" s="45" t="str">
        <f>+MaestraLP3[[#This Row],[CÓDIGO]]&amp;MaestraLP3[[#Headers],[FS00]]</f>
        <v>104527550FS00</v>
      </c>
      <c r="E861" s="38" t="s">
        <v>95</v>
      </c>
      <c r="F861" s="38" t="s">
        <v>96</v>
      </c>
      <c r="G861" s="38" t="s">
        <v>100</v>
      </c>
      <c r="H861" s="38" t="s">
        <v>328</v>
      </c>
      <c r="I861" s="38" t="s">
        <v>1110</v>
      </c>
      <c r="J861" s="44" t="s">
        <v>61</v>
      </c>
      <c r="K861" s="45" t="s">
        <v>44</v>
      </c>
      <c r="L861" s="38"/>
      <c r="M861" s="38" t="str">
        <f>VLOOKUP(MaestraLP3[[#This Row],[UMV]],VALIDACIONES!J:L,3,0)</f>
        <v>Caja 10 Unidades</v>
      </c>
      <c r="N861" s="38" t="s">
        <v>45</v>
      </c>
      <c r="O861" s="38" t="s">
        <v>46</v>
      </c>
      <c r="P861" s="54">
        <v>9200</v>
      </c>
      <c r="Q861" s="38" t="s">
        <v>47</v>
      </c>
      <c r="R861" s="54">
        <v>13200</v>
      </c>
      <c r="S861" s="56">
        <f>IFERROR((MaestraLP3[[#This Row],[COSTO ]]/MaestraLP3[[#This Row],[COSTO OCT]]-1),0)</f>
        <v>0</v>
      </c>
      <c r="T861" s="55" t="s">
        <v>48</v>
      </c>
      <c r="U861" s="55" t="s">
        <v>48</v>
      </c>
      <c r="V861" s="54">
        <f>+VLOOKUP(MaestraLP3[[#This Row],[-]],'[1]BD MES'!$A:$N,14,0)</f>
        <v>9200</v>
      </c>
      <c r="W861" s="54">
        <v>9200</v>
      </c>
      <c r="X861" s="56">
        <f>+(MaestraLP3[[#This Row],[COSTO ]]-MaestraLP3[[#This Row],[COSTO OCT AL 27-10]])/MaestraLP3[[#This Row],[COSTO OCT AL 27-10]]</f>
        <v>0</v>
      </c>
      <c r="Y861" s="57" t="str">
        <f>++IF(Q861="HASTA AGOTAR STOCK","HASTA AGOTAR STOCK",IF(MaestraLP3[[#This Row],[PRECIO OCT]]=0,"NO PARA LP",IF(MaestraLP3[[#This Row],[PRECIO OCT]]=0,"INCORPORACIÓN",IF(AA861=0,"MANTIENE",IF(AA861&lt;0,"BAJA",IF(AA861&gt;0,"ALZA",""))))))</f>
        <v>MANTIENE</v>
      </c>
      <c r="Z861" s="54">
        <v>13200</v>
      </c>
      <c r="AA861" s="40">
        <f>IF(Z861=0,"INDICAR PRECIO VTA",Z861-MaestraLP3[[#This Row],[PRECIO OCT]])</f>
        <v>0</v>
      </c>
      <c r="AB861" s="56">
        <f t="shared" si="13"/>
        <v>0.30303030303030304</v>
      </c>
      <c r="AC861" s="58">
        <f>IFERROR(MaestraLP3[[#This Row],[PRECIO]]*MaestraLP3[[#This Row],[%MG UMV]],0)</f>
        <v>4000</v>
      </c>
      <c r="AD861" s="59">
        <v>9</v>
      </c>
      <c r="AE861" s="54">
        <f>IFERROR(MaestraLP3[[#This Row],[MARGEN UNITARIO]]/MaestraLP3[[#This Row],[Peso Neto UMV (KG)]],0)</f>
        <v>444.44444444444446</v>
      </c>
      <c r="AF861" s="38" t="s">
        <v>50</v>
      </c>
      <c r="AG861" s="38">
        <v>1</v>
      </c>
      <c r="AH861" s="56">
        <v>0.03</v>
      </c>
      <c r="AI861" s="56">
        <v>4.9999999999999996E-2</v>
      </c>
      <c r="AJ861" s="38"/>
      <c r="AK861" s="38" t="s">
        <v>50</v>
      </c>
    </row>
    <row r="862" spans="1:37" x14ac:dyDescent="0.35">
      <c r="A862" s="38" t="s">
        <v>525</v>
      </c>
      <c r="B862" s="38">
        <v>150000048</v>
      </c>
      <c r="C862" s="38" t="str">
        <f>+MaestraLP3[[#This Row],[CÓDIGO]]&amp;MaestraLP3[[#Headers],[-]]&amp;MaestraLP3[[#This Row],[UMV]]</f>
        <v>150000048-D20</v>
      </c>
      <c r="D862" s="45" t="str">
        <f>+MaestraLP3[[#This Row],[CÓDIGO]]&amp;MaestraLP3[[#Headers],[FS00]]</f>
        <v>150000048FS00</v>
      </c>
      <c r="E862" s="38" t="s">
        <v>95</v>
      </c>
      <c r="F862" s="38" t="s">
        <v>96</v>
      </c>
      <c r="G862" s="38" t="s">
        <v>100</v>
      </c>
      <c r="H862" s="38" t="s">
        <v>328</v>
      </c>
      <c r="I862" s="38" t="s">
        <v>1111</v>
      </c>
      <c r="J862" s="44" t="s">
        <v>1102</v>
      </c>
      <c r="K862" s="45" t="s">
        <v>1102</v>
      </c>
      <c r="L862" s="38"/>
      <c r="M862" s="38" t="str">
        <f>VLOOKUP(MaestraLP3[[#This Row],[UMV]],VALIDACIONES!J:L,3,0)</f>
        <v>Display 20 Unidades</v>
      </c>
      <c r="N862" s="38" t="s">
        <v>45</v>
      </c>
      <c r="O862" s="38" t="s">
        <v>46</v>
      </c>
      <c r="P862" s="54">
        <v>2099</v>
      </c>
      <c r="Q862" s="38" t="s">
        <v>47</v>
      </c>
      <c r="R862" s="54">
        <v>2600</v>
      </c>
      <c r="S862" s="56">
        <f>IFERROR((MaestraLP3[[#This Row],[COSTO ]]/MaestraLP3[[#This Row],[COSTO OCT]]-1),0)</f>
        <v>0</v>
      </c>
      <c r="T862" s="55" t="s">
        <v>48</v>
      </c>
      <c r="U862" s="55" t="s">
        <v>48</v>
      </c>
      <c r="V862" s="54">
        <f>+VLOOKUP(MaestraLP3[[#This Row],[-]],'[1]BD MES'!$A:$N,14,0)</f>
        <v>2098</v>
      </c>
      <c r="W862" s="54">
        <v>2099</v>
      </c>
      <c r="X862" s="56">
        <f>+(MaestraLP3[[#This Row],[COSTO ]]-MaestraLP3[[#This Row],[COSTO OCT AL 27-10]])/MaestraLP3[[#This Row],[COSTO OCT AL 27-10]]</f>
        <v>4.7664442326024784E-4</v>
      </c>
      <c r="Y862" s="57" t="str">
        <f>++IF(Q862="HASTA AGOTAR STOCK","HASTA AGOTAR STOCK",IF(MaestraLP3[[#This Row],[PRECIO OCT]]=0,"NO PARA LP",IF(MaestraLP3[[#This Row],[PRECIO OCT]]=0,"INCORPORACIÓN",IF(AA862=0,"MANTIENE",IF(AA862&lt;0,"BAJA",IF(AA862&gt;0,"ALZA",""))))))</f>
        <v>MANTIENE</v>
      </c>
      <c r="Z862" s="54">
        <v>2600</v>
      </c>
      <c r="AA862" s="40">
        <f>IF(Z862=0,"INDICAR PRECIO VTA",Z862-MaestraLP3[[#This Row],[PRECIO OCT]])</f>
        <v>0</v>
      </c>
      <c r="AB862" s="56">
        <f t="shared" si="13"/>
        <v>0.19269230769230769</v>
      </c>
      <c r="AC862" s="58">
        <f>IFERROR(MaestraLP3[[#This Row],[PRECIO]]*MaestraLP3[[#This Row],[%MG UMV]],0)</f>
        <v>501</v>
      </c>
      <c r="AD862" s="59">
        <v>0.36</v>
      </c>
      <c r="AE862" s="54">
        <f>IFERROR(MaestraLP3[[#This Row],[MARGEN UNITARIO]]/MaestraLP3[[#This Row],[Peso Neto UMV (KG)]],0)</f>
        <v>1391.6666666666667</v>
      </c>
      <c r="AF862" s="38" t="s">
        <v>49</v>
      </c>
      <c r="AG862" s="38">
        <v>1</v>
      </c>
      <c r="AH862" s="56">
        <v>0.03</v>
      </c>
      <c r="AI862" s="56">
        <v>4.9999999999999996E-2</v>
      </c>
      <c r="AJ862" s="38"/>
      <c r="AK862" s="38" t="s">
        <v>50</v>
      </c>
    </row>
    <row r="863" spans="1:37" x14ac:dyDescent="0.35">
      <c r="A863" s="38" t="s">
        <v>525</v>
      </c>
      <c r="B863" s="38">
        <v>150001549</v>
      </c>
      <c r="C863" s="38" t="str">
        <f>+MaestraLP3[[#This Row],[CÓDIGO]]&amp;MaestraLP3[[#Headers],[-]]&amp;MaestraLP3[[#This Row],[UMV]]</f>
        <v>150001549-D20</v>
      </c>
      <c r="D863" s="45" t="str">
        <f>+MaestraLP3[[#This Row],[CÓDIGO]]&amp;MaestraLP3[[#Headers],[FS00]]</f>
        <v>150001549FS00</v>
      </c>
      <c r="E863" s="38" t="s">
        <v>95</v>
      </c>
      <c r="F863" s="38" t="s">
        <v>96</v>
      </c>
      <c r="G863" s="38" t="s">
        <v>100</v>
      </c>
      <c r="H863" s="38" t="s">
        <v>328</v>
      </c>
      <c r="I863" s="38" t="s">
        <v>1112</v>
      </c>
      <c r="J863" s="44" t="s">
        <v>1102</v>
      </c>
      <c r="K863" s="45" t="s">
        <v>44</v>
      </c>
      <c r="L863" s="38"/>
      <c r="M863" s="38" t="str">
        <f>VLOOKUP(MaestraLP3[[#This Row],[UMV]],VALIDACIONES!J:L,3,0)</f>
        <v>Display 20 Unidades</v>
      </c>
      <c r="N863" s="38" t="s">
        <v>45</v>
      </c>
      <c r="O863" s="38" t="s">
        <v>46</v>
      </c>
      <c r="P863" s="54">
        <v>2098.4</v>
      </c>
      <c r="Q863" s="38" t="s">
        <v>47</v>
      </c>
      <c r="R863" s="54">
        <v>2600</v>
      </c>
      <c r="S863" s="56">
        <f>IFERROR((MaestraLP3[[#This Row],[COSTO ]]/MaestraLP3[[#This Row],[COSTO OCT]]-1),0)</f>
        <v>0</v>
      </c>
      <c r="T863" s="55" t="s">
        <v>48</v>
      </c>
      <c r="U863" s="55" t="s">
        <v>48</v>
      </c>
      <c r="V863" s="54">
        <f>+VLOOKUP(MaestraLP3[[#This Row],[-]],'[1]BD MES'!$A:$N,14,0)</f>
        <v>2098.6000000000004</v>
      </c>
      <c r="W863" s="54">
        <v>2098.4</v>
      </c>
      <c r="X863" s="56">
        <f>+(MaestraLP3[[#This Row],[COSTO ]]-MaestraLP3[[#This Row],[COSTO OCT AL 27-10]])/MaestraLP3[[#This Row],[COSTO OCT AL 27-10]]</f>
        <v>-9.5301629657997144E-5</v>
      </c>
      <c r="Y863" s="57" t="str">
        <f>++IF(Q863="HASTA AGOTAR STOCK","HASTA AGOTAR STOCK",IF(MaestraLP3[[#This Row],[PRECIO OCT]]=0,"NO PARA LP",IF(MaestraLP3[[#This Row],[PRECIO OCT]]=0,"INCORPORACIÓN",IF(AA863=0,"MANTIENE",IF(AA863&lt;0,"BAJA",IF(AA863&gt;0,"ALZA",""))))))</f>
        <v>MANTIENE</v>
      </c>
      <c r="Z863" s="54">
        <v>2600</v>
      </c>
      <c r="AA863" s="40">
        <f>IF(Z863=0,"INDICAR PRECIO VTA",Z863-MaestraLP3[[#This Row],[PRECIO OCT]])</f>
        <v>0</v>
      </c>
      <c r="AB863" s="56">
        <f t="shared" si="13"/>
        <v>0.19292307692307689</v>
      </c>
      <c r="AC863" s="58">
        <f>IFERROR(MaestraLP3[[#This Row],[PRECIO]]*MaestraLP3[[#This Row],[%MG UMV]],0)</f>
        <v>501.59999999999991</v>
      </c>
      <c r="AD863" s="59">
        <v>0.42</v>
      </c>
      <c r="AE863" s="54">
        <f>IFERROR(MaestraLP3[[#This Row],[MARGEN UNITARIO]]/MaestraLP3[[#This Row],[Peso Neto UMV (KG)]],0)</f>
        <v>1194.2857142857142</v>
      </c>
      <c r="AF863" s="38" t="s">
        <v>49</v>
      </c>
      <c r="AG863" s="38">
        <v>1</v>
      </c>
      <c r="AH863" s="56">
        <v>0.03</v>
      </c>
      <c r="AI863" s="56">
        <v>4.9999999999999996E-2</v>
      </c>
      <c r="AJ863" s="38"/>
      <c r="AK863" s="38" t="s">
        <v>50</v>
      </c>
    </row>
    <row r="864" spans="1:37" x14ac:dyDescent="0.35">
      <c r="A864" s="38" t="s">
        <v>525</v>
      </c>
      <c r="B864" s="38">
        <v>150001548</v>
      </c>
      <c r="C864" s="38" t="str">
        <f>+MaestraLP3[[#This Row],[CÓDIGO]]&amp;MaestraLP3[[#Headers],[-]]&amp;MaestraLP3[[#This Row],[UMV]]</f>
        <v>150001548-D20</v>
      </c>
      <c r="D864" s="45" t="str">
        <f>+MaestraLP3[[#This Row],[CÓDIGO]]&amp;MaestraLP3[[#Headers],[FS00]]</f>
        <v>150001548FS00</v>
      </c>
      <c r="E864" s="38" t="s">
        <v>95</v>
      </c>
      <c r="F864" s="38" t="s">
        <v>96</v>
      </c>
      <c r="G864" s="38" t="s">
        <v>100</v>
      </c>
      <c r="H864" s="38" t="s">
        <v>328</v>
      </c>
      <c r="I864" s="38" t="s">
        <v>1113</v>
      </c>
      <c r="J864" s="44" t="s">
        <v>1102</v>
      </c>
      <c r="K864" s="45" t="s">
        <v>44</v>
      </c>
      <c r="L864" s="38"/>
      <c r="M864" s="38" t="str">
        <f>VLOOKUP(MaestraLP3[[#This Row],[UMV]],VALIDACIONES!J:L,3,0)</f>
        <v>Display 20 Unidades</v>
      </c>
      <c r="N864" s="38" t="s">
        <v>45</v>
      </c>
      <c r="O864" s="38" t="s">
        <v>46</v>
      </c>
      <c r="P864" s="54">
        <v>2098.6000000000004</v>
      </c>
      <c r="Q864" s="38" t="s">
        <v>47</v>
      </c>
      <c r="R864" s="54">
        <v>2600</v>
      </c>
      <c r="S864" s="56">
        <f>IFERROR((MaestraLP3[[#This Row],[COSTO ]]/MaestraLP3[[#This Row],[COSTO OCT]]-1),0)</f>
        <v>0</v>
      </c>
      <c r="T864" s="55" t="s">
        <v>48</v>
      </c>
      <c r="U864" s="55" t="s">
        <v>48</v>
      </c>
      <c r="V864" s="54">
        <f>+VLOOKUP(MaestraLP3[[#This Row],[-]],'[1]BD MES'!$A:$N,14,0)</f>
        <v>2098.6000000000004</v>
      </c>
      <c r="W864" s="54">
        <v>2098.6000000000004</v>
      </c>
      <c r="X864" s="56">
        <f>+(MaestraLP3[[#This Row],[COSTO ]]-MaestraLP3[[#This Row],[COSTO OCT AL 27-10]])/MaestraLP3[[#This Row],[COSTO OCT AL 27-10]]</f>
        <v>0</v>
      </c>
      <c r="Y864" s="57" t="str">
        <f>++IF(Q864="HASTA AGOTAR STOCK","HASTA AGOTAR STOCK",IF(MaestraLP3[[#This Row],[PRECIO OCT]]=0,"NO PARA LP",IF(MaestraLP3[[#This Row],[PRECIO OCT]]=0,"INCORPORACIÓN",IF(AA864=0,"MANTIENE",IF(AA864&lt;0,"BAJA",IF(AA864&gt;0,"ALZA",""))))))</f>
        <v>MANTIENE</v>
      </c>
      <c r="Z864" s="54">
        <v>2600</v>
      </c>
      <c r="AA864" s="40">
        <f>IF(Z864=0,"INDICAR PRECIO VTA",Z864-MaestraLP3[[#This Row],[PRECIO OCT]])</f>
        <v>0</v>
      </c>
      <c r="AB864" s="56">
        <f t="shared" si="13"/>
        <v>0.1928461538461537</v>
      </c>
      <c r="AC864" s="58">
        <f>IFERROR(MaestraLP3[[#This Row],[PRECIO]]*MaestraLP3[[#This Row],[%MG UMV]],0)</f>
        <v>501.39999999999958</v>
      </c>
      <c r="AD864" s="59">
        <v>0.42</v>
      </c>
      <c r="AE864" s="54">
        <f>IFERROR(MaestraLP3[[#This Row],[MARGEN UNITARIO]]/MaestraLP3[[#This Row],[Peso Neto UMV (KG)]],0)</f>
        <v>1193.8095238095229</v>
      </c>
      <c r="AF864" s="38" t="s">
        <v>49</v>
      </c>
      <c r="AG864" s="38">
        <v>1</v>
      </c>
      <c r="AH864" s="56">
        <v>0.03</v>
      </c>
      <c r="AI864" s="56">
        <v>4.9999999999999996E-2</v>
      </c>
      <c r="AJ864" s="38"/>
      <c r="AK864" s="38" t="s">
        <v>50</v>
      </c>
    </row>
    <row r="865" spans="1:37" x14ac:dyDescent="0.35">
      <c r="A865" s="38" t="s">
        <v>525</v>
      </c>
      <c r="B865" s="38">
        <v>150001787</v>
      </c>
      <c r="C865" s="38" t="str">
        <f>+MaestraLP3[[#This Row],[CÓDIGO]]&amp;MaestraLP3[[#Headers],[-]]&amp;MaestraLP3[[#This Row],[UMV]]</f>
        <v>150001787-D20</v>
      </c>
      <c r="D865" s="45" t="str">
        <f>+MaestraLP3[[#This Row],[CÓDIGO]]&amp;MaestraLP3[[#Headers],[FS00]]</f>
        <v>150001787FS00</v>
      </c>
      <c r="E865" s="38" t="s">
        <v>95</v>
      </c>
      <c r="F865" s="38" t="s">
        <v>96</v>
      </c>
      <c r="G865" s="38" t="s">
        <v>100</v>
      </c>
      <c r="H865" s="38" t="s">
        <v>328</v>
      </c>
      <c r="I865" s="38" t="s">
        <v>1114</v>
      </c>
      <c r="J865" s="44" t="s">
        <v>1102</v>
      </c>
      <c r="K865" s="45" t="s">
        <v>44</v>
      </c>
      <c r="L865" s="38"/>
      <c r="M865" s="38" t="str">
        <f>VLOOKUP(MaestraLP3[[#This Row],[UMV]],VALIDACIONES!J:L,3,0)</f>
        <v>Display 20 Unidades</v>
      </c>
      <c r="N865" s="38" t="s">
        <v>45</v>
      </c>
      <c r="O865" s="38" t="s">
        <v>46</v>
      </c>
      <c r="P865" s="54">
        <v>2097.6</v>
      </c>
      <c r="Q865" s="38" t="s">
        <v>47</v>
      </c>
      <c r="R865" s="54">
        <v>2513</v>
      </c>
      <c r="S865" s="56">
        <f>IFERROR((MaestraLP3[[#This Row],[COSTO ]]/MaestraLP3[[#This Row],[COSTO OCT]]-1),0)</f>
        <v>0</v>
      </c>
      <c r="T865" s="55" t="s">
        <v>48</v>
      </c>
      <c r="U865" s="55" t="s">
        <v>48</v>
      </c>
      <c r="V865" s="54">
        <f>+VLOOKUP(MaestraLP3[[#This Row],[-]],'[1]BD MES'!$A:$N,14,0)</f>
        <v>2098.4</v>
      </c>
      <c r="W865" s="54">
        <v>2097.6</v>
      </c>
      <c r="X865" s="56">
        <f>+(MaestraLP3[[#This Row],[COSTO ]]-MaestraLP3[[#This Row],[COSTO OCT AL 27-10]])/MaestraLP3[[#This Row],[COSTO OCT AL 27-10]]</f>
        <v>-3.8124285169661737E-4</v>
      </c>
      <c r="Y865" s="57" t="str">
        <f>++IF(Q865="HASTA AGOTAR STOCK","HASTA AGOTAR STOCK",IF(MaestraLP3[[#This Row],[PRECIO OCT]]=0,"NO PARA LP",IF(MaestraLP3[[#This Row],[PRECIO OCT]]=0,"INCORPORACIÓN",IF(AA865=0,"MANTIENE",IF(AA865&lt;0,"BAJA",IF(AA865&gt;0,"ALZA",""))))))</f>
        <v>MANTIENE</v>
      </c>
      <c r="Z865" s="54">
        <v>2513</v>
      </c>
      <c r="AA865" s="40">
        <f>IF(Z865=0,"INDICAR PRECIO VTA",Z865-MaestraLP3[[#This Row],[PRECIO OCT]])</f>
        <v>0</v>
      </c>
      <c r="AB865" s="56">
        <f t="shared" si="13"/>
        <v>0.1653004377238361</v>
      </c>
      <c r="AC865" s="58">
        <f>IFERROR(MaestraLP3[[#This Row],[PRECIO]]*MaestraLP3[[#This Row],[%MG UMV]],0)</f>
        <v>415.40000000000009</v>
      </c>
      <c r="AD865" s="59">
        <v>0.36</v>
      </c>
      <c r="AE865" s="54">
        <f>IFERROR(MaestraLP3[[#This Row],[MARGEN UNITARIO]]/MaestraLP3[[#This Row],[Peso Neto UMV (KG)]],0)</f>
        <v>1153.8888888888891</v>
      </c>
      <c r="AF865" s="38" t="s">
        <v>49</v>
      </c>
      <c r="AG865" s="38">
        <v>1</v>
      </c>
      <c r="AH865" s="56">
        <v>0.03</v>
      </c>
      <c r="AI865" s="56">
        <v>4.9999999999999996E-2</v>
      </c>
      <c r="AJ865" s="38"/>
      <c r="AK865" s="38" t="s">
        <v>50</v>
      </c>
    </row>
    <row r="866" spans="1:37" x14ac:dyDescent="0.35">
      <c r="A866" s="38" t="s">
        <v>525</v>
      </c>
      <c r="B866" s="38">
        <v>150001689</v>
      </c>
      <c r="C866" s="38" t="str">
        <f>+MaestraLP3[[#This Row],[CÓDIGO]]&amp;MaestraLP3[[#Headers],[-]]&amp;MaestraLP3[[#This Row],[UMV]]</f>
        <v>150001689-C60</v>
      </c>
      <c r="D866" s="45" t="str">
        <f>+MaestraLP3[[#This Row],[CÓDIGO]]&amp;MaestraLP3[[#Headers],[FS00]]</f>
        <v>150001689FS00</v>
      </c>
      <c r="E866" s="38" t="s">
        <v>95</v>
      </c>
      <c r="F866" s="38" t="s">
        <v>96</v>
      </c>
      <c r="G866" s="38" t="s">
        <v>100</v>
      </c>
      <c r="H866" s="38" t="s">
        <v>328</v>
      </c>
      <c r="I866" s="38" t="s">
        <v>1115</v>
      </c>
      <c r="J866" s="44" t="s">
        <v>81</v>
      </c>
      <c r="K866" s="45" t="s">
        <v>44</v>
      </c>
      <c r="L866" s="38"/>
      <c r="M866" s="38" t="str">
        <f>VLOOKUP(MaestraLP3[[#This Row],[UMV]],VALIDACIONES!J:L,3,0)</f>
        <v>Caja 60 Unidades</v>
      </c>
      <c r="N866" s="38" t="s">
        <v>45</v>
      </c>
      <c r="O866" s="38" t="s">
        <v>46</v>
      </c>
      <c r="P866" s="54">
        <v>20640</v>
      </c>
      <c r="Q866" s="38" t="s">
        <v>47</v>
      </c>
      <c r="R866" s="54">
        <v>26900</v>
      </c>
      <c r="S866" s="56">
        <f>IFERROR((MaestraLP3[[#This Row],[COSTO ]]/MaestraLP3[[#This Row],[COSTO OCT]]-1),0)</f>
        <v>0</v>
      </c>
      <c r="T866" s="55" t="s">
        <v>48</v>
      </c>
      <c r="U866" s="55" t="s">
        <v>48</v>
      </c>
      <c r="V866" s="54">
        <f>+VLOOKUP(MaestraLP3[[#This Row],[-]],'[1]BD MES'!$A:$N,14,0)</f>
        <v>21900</v>
      </c>
      <c r="W866" s="54">
        <v>20640</v>
      </c>
      <c r="X866" s="56">
        <f>+(MaestraLP3[[#This Row],[COSTO ]]-MaestraLP3[[#This Row],[COSTO OCT AL 27-10]])/MaestraLP3[[#This Row],[COSTO OCT AL 27-10]]</f>
        <v>-5.7534246575342465E-2</v>
      </c>
      <c r="Y866" s="57" t="str">
        <f>++IF(Q866="HASTA AGOTAR STOCK","HASTA AGOTAR STOCK",IF(MaestraLP3[[#This Row],[PRECIO OCT]]=0,"NO PARA LP",IF(MaestraLP3[[#This Row],[PRECIO OCT]]=0,"INCORPORACIÓN",IF(AA866=0,"MANTIENE",IF(AA866&lt;0,"BAJA",IF(AA866&gt;0,"ALZA",""))))))</f>
        <v>ALZA</v>
      </c>
      <c r="Z866" s="54">
        <v>28800</v>
      </c>
      <c r="AA866" s="40">
        <f>IF(Z866=0,"INDICAR PRECIO VTA",Z866-MaestraLP3[[#This Row],[PRECIO OCT]])</f>
        <v>1900</v>
      </c>
      <c r="AB866" s="56">
        <f t="shared" si="13"/>
        <v>0.28333333333333333</v>
      </c>
      <c r="AC866" s="58">
        <f>IFERROR(MaestraLP3[[#This Row],[PRECIO]]*MaestraLP3[[#This Row],[%MG UMV]],0)</f>
        <v>8160</v>
      </c>
      <c r="AD866" s="59">
        <v>1.8</v>
      </c>
      <c r="AE866" s="54">
        <f>IFERROR(MaestraLP3[[#This Row],[MARGEN UNITARIO]]/MaestraLP3[[#This Row],[Peso Neto UMV (KG)]],0)</f>
        <v>4533.333333333333</v>
      </c>
      <c r="AF866" s="38" t="s">
        <v>49</v>
      </c>
      <c r="AG866" s="38">
        <v>1</v>
      </c>
      <c r="AH866" s="56">
        <v>9.9999999999999992E-2</v>
      </c>
      <c r="AI866" s="56">
        <v>0.15</v>
      </c>
      <c r="AJ866" s="38"/>
      <c r="AK866" s="38" t="s">
        <v>50</v>
      </c>
    </row>
    <row r="867" spans="1:37" x14ac:dyDescent="0.35">
      <c r="A867" s="38" t="s">
        <v>525</v>
      </c>
      <c r="B867" s="38">
        <v>104548960</v>
      </c>
      <c r="C867" s="38" t="str">
        <f>+MaestraLP3[[#This Row],[CÓDIGO]]&amp;MaestraLP3[[#Headers],[-]]&amp;MaestraLP3[[#This Row],[UMV]]</f>
        <v>104548960-UN</v>
      </c>
      <c r="D867" s="45" t="str">
        <f>+MaestraLP3[[#This Row],[CÓDIGO]]&amp;MaestraLP3[[#Headers],[FS00]]</f>
        <v>104548960FS00</v>
      </c>
      <c r="E867" s="38" t="s">
        <v>95</v>
      </c>
      <c r="F867" s="38" t="s">
        <v>96</v>
      </c>
      <c r="G867" s="38" t="s">
        <v>100</v>
      </c>
      <c r="H867" s="38" t="s">
        <v>328</v>
      </c>
      <c r="I867" s="38" t="s">
        <v>1116</v>
      </c>
      <c r="J867" s="44" t="s">
        <v>44</v>
      </c>
      <c r="K867" s="45" t="s">
        <v>44</v>
      </c>
      <c r="L867" s="38"/>
      <c r="M867" s="38" t="str">
        <f>VLOOKUP(MaestraLP3[[#This Row],[UMV]],VALIDACIONES!J:L,3,0)</f>
        <v>Unidad</v>
      </c>
      <c r="N867" s="38" t="s">
        <v>45</v>
      </c>
      <c r="O867" s="38" t="s">
        <v>46</v>
      </c>
      <c r="P867" s="54">
        <v>22600</v>
      </c>
      <c r="Q867" s="38" t="s">
        <v>47</v>
      </c>
      <c r="R867" s="55">
        <v>33000</v>
      </c>
      <c r="S867" s="56">
        <f>IFERROR((MaestraLP3[[#This Row],[COSTO ]]/MaestraLP3[[#This Row],[COSTO OCT]]-1),0)</f>
        <v>0</v>
      </c>
      <c r="T867" s="55" t="s">
        <v>48</v>
      </c>
      <c r="U867" s="55" t="s">
        <v>48</v>
      </c>
      <c r="V867" s="54">
        <f>+VLOOKUP(MaestraLP3[[#This Row],[-]],'[1]BD MES'!$A:$N,14,0)</f>
        <v>22600</v>
      </c>
      <c r="W867" s="54">
        <v>22600</v>
      </c>
      <c r="X867" s="56">
        <f>+(MaestraLP3[[#This Row],[COSTO ]]-MaestraLP3[[#This Row],[COSTO OCT AL 27-10]])/MaestraLP3[[#This Row],[COSTO OCT AL 27-10]]</f>
        <v>0</v>
      </c>
      <c r="Y867" s="57" t="str">
        <f>++IF(Q867="HASTA AGOTAR STOCK","HASTA AGOTAR STOCK",IF(MaestraLP3[[#This Row],[PRECIO OCT]]=0,"NO PARA LP",IF(MaestraLP3[[#This Row],[PRECIO OCT]]=0,"INCORPORACIÓN",IF(AA867=0,"MANTIENE",IF(AA867&lt;0,"BAJA",IF(AA867&gt;0,"ALZA",""))))))</f>
        <v>MANTIENE</v>
      </c>
      <c r="Z867" s="54">
        <v>33000</v>
      </c>
      <c r="AA867" s="40">
        <f>IF(Z867=0,"INDICAR PRECIO VTA",Z867-MaestraLP3[[#This Row],[PRECIO OCT]])</f>
        <v>0</v>
      </c>
      <c r="AB867" s="56">
        <f t="shared" si="13"/>
        <v>0.31515151515151513</v>
      </c>
      <c r="AC867" s="58">
        <f>IFERROR(MaestraLP3[[#This Row],[PRECIO]]*MaestraLP3[[#This Row],[%MG UMV]],0)</f>
        <v>10400</v>
      </c>
      <c r="AD867" s="59">
        <v>8</v>
      </c>
      <c r="AE867" s="54">
        <f>IFERROR(MaestraLP3[[#This Row],[MARGEN UNITARIO]]/MaestraLP3[[#This Row],[Peso Neto UMV (KG)]],0)</f>
        <v>1300</v>
      </c>
      <c r="AF867" s="38" t="s">
        <v>50</v>
      </c>
      <c r="AG867" s="38">
        <v>1</v>
      </c>
      <c r="AH867" s="56">
        <v>0.05</v>
      </c>
      <c r="AI867" s="56">
        <v>0.1</v>
      </c>
      <c r="AJ867" s="38"/>
      <c r="AK867" s="38" t="s">
        <v>50</v>
      </c>
    </row>
    <row r="868" spans="1:37" x14ac:dyDescent="0.35">
      <c r="A868" s="38" t="s">
        <v>525</v>
      </c>
      <c r="B868" s="38">
        <v>104000051</v>
      </c>
      <c r="C868" s="38" t="str">
        <f>+MaestraLP3[[#This Row],[CÓDIGO]]&amp;MaestraLP3[[#Headers],[-]]&amp;MaestraLP3[[#This Row],[UMV]]</f>
        <v>104000051-C02</v>
      </c>
      <c r="D868" s="45" t="str">
        <f>+MaestraLP3[[#This Row],[CÓDIGO]]&amp;MaestraLP3[[#Headers],[FS00]]</f>
        <v>104000051FS00</v>
      </c>
      <c r="E868" s="38" t="s">
        <v>95</v>
      </c>
      <c r="F868" s="38" t="s">
        <v>96</v>
      </c>
      <c r="G868" s="38" t="s">
        <v>100</v>
      </c>
      <c r="H868" s="38" t="s">
        <v>328</v>
      </c>
      <c r="I868" s="38" t="s">
        <v>1117</v>
      </c>
      <c r="J868" s="44" t="s">
        <v>176</v>
      </c>
      <c r="K868" s="45" t="s">
        <v>44</v>
      </c>
      <c r="L868" s="38"/>
      <c r="M868" s="38" t="str">
        <f>VLOOKUP(MaestraLP3[[#This Row],[UMV]],VALIDACIONES!J:L,3,0)</f>
        <v>Caja 2 Unidades</v>
      </c>
      <c r="N868" s="38" t="s">
        <v>45</v>
      </c>
      <c r="O868" s="38" t="s">
        <v>46</v>
      </c>
      <c r="P868" s="54">
        <v>19020</v>
      </c>
      <c r="Q868" s="38" t="s">
        <v>47</v>
      </c>
      <c r="R868" s="55">
        <v>33600</v>
      </c>
      <c r="S868" s="56">
        <f>IFERROR((MaestraLP3[[#This Row],[COSTO ]]/MaestraLP3[[#This Row],[COSTO OCT]]-1),0)</f>
        <v>0</v>
      </c>
      <c r="T868" s="55" t="s">
        <v>48</v>
      </c>
      <c r="U868" s="55" t="s">
        <v>48</v>
      </c>
      <c r="V868" s="54">
        <f>+VLOOKUP(MaestraLP3[[#This Row],[-]],'[1]BD MES'!$A:$N,14,0)</f>
        <v>18680.2</v>
      </c>
      <c r="W868" s="54">
        <v>19020</v>
      </c>
      <c r="X868" s="56">
        <f>+(MaestraLP3[[#This Row],[COSTO ]]-MaestraLP3[[#This Row],[COSTO OCT AL 27-10]])/MaestraLP3[[#This Row],[COSTO OCT AL 27-10]]</f>
        <v>1.8190383400605949E-2</v>
      </c>
      <c r="Y868" s="57" t="str">
        <f>++IF(Q868="HASTA AGOTAR STOCK","HASTA AGOTAR STOCK",IF(MaestraLP3[[#This Row],[PRECIO OCT]]=0,"NO PARA LP",IF(MaestraLP3[[#This Row],[PRECIO OCT]]=0,"INCORPORACIÓN",IF(AA868=0,"MANTIENE",IF(AA868&lt;0,"BAJA",IF(AA868&gt;0,"ALZA",""))))))</f>
        <v>MANTIENE</v>
      </c>
      <c r="Z868" s="54">
        <v>33600</v>
      </c>
      <c r="AA868" s="40">
        <f>IF(Z868=0,"INDICAR PRECIO VTA",Z868-MaestraLP3[[#This Row],[PRECIO OCT]])</f>
        <v>0</v>
      </c>
      <c r="AB868" s="56">
        <f t="shared" si="13"/>
        <v>0.43392857142857144</v>
      </c>
      <c r="AC868" s="58">
        <f>IFERROR(MaestraLP3[[#This Row],[PRECIO]]*MaestraLP3[[#This Row],[%MG UMV]],0)</f>
        <v>14580</v>
      </c>
      <c r="AD868" s="59">
        <v>8</v>
      </c>
      <c r="AE868" s="54">
        <f>IFERROR(MaestraLP3[[#This Row],[MARGEN UNITARIO]]/MaestraLP3[[#This Row],[Peso Neto UMV (KG)]],0)</f>
        <v>1822.5</v>
      </c>
      <c r="AF868" s="38" t="s">
        <v>50</v>
      </c>
      <c r="AG868" s="38">
        <v>1</v>
      </c>
      <c r="AH868" s="56">
        <v>4.9999999999999996E-2</v>
      </c>
      <c r="AI868" s="56">
        <v>9.9999999999999992E-2</v>
      </c>
      <c r="AJ868" s="38"/>
      <c r="AK868" s="38" t="s">
        <v>50</v>
      </c>
    </row>
    <row r="869" spans="1:37" x14ac:dyDescent="0.35">
      <c r="A869" s="38" t="s">
        <v>525</v>
      </c>
      <c r="B869" s="38">
        <v>150001690</v>
      </c>
      <c r="C869" s="38" t="str">
        <f>+MaestraLP3[[#This Row],[CÓDIGO]]&amp;MaestraLP3[[#Headers],[-]]&amp;MaestraLP3[[#This Row],[UMV]]</f>
        <v>150001690-C60</v>
      </c>
      <c r="D869" s="45" t="str">
        <f>+MaestraLP3[[#This Row],[CÓDIGO]]&amp;MaestraLP3[[#Headers],[FS00]]</f>
        <v>150001690FS00</v>
      </c>
      <c r="E869" s="38" t="s">
        <v>95</v>
      </c>
      <c r="F869" s="38" t="s">
        <v>96</v>
      </c>
      <c r="G869" s="38" t="s">
        <v>100</v>
      </c>
      <c r="H869" s="38" t="s">
        <v>328</v>
      </c>
      <c r="I869" s="38" t="s">
        <v>1118</v>
      </c>
      <c r="J869" s="44" t="s">
        <v>81</v>
      </c>
      <c r="K869" s="45" t="s">
        <v>44</v>
      </c>
      <c r="L869" s="38"/>
      <c r="M869" s="38" t="str">
        <f>VLOOKUP(MaestraLP3[[#This Row],[UMV]],VALIDACIONES!J:L,3,0)</f>
        <v>Caja 60 Unidades</v>
      </c>
      <c r="N869" s="38" t="s">
        <v>45</v>
      </c>
      <c r="O869" s="38" t="s">
        <v>46</v>
      </c>
      <c r="P869" s="54">
        <v>20640</v>
      </c>
      <c r="Q869" s="38" t="s">
        <v>47</v>
      </c>
      <c r="R869" s="54">
        <v>26900</v>
      </c>
      <c r="S869" s="56">
        <f>IFERROR((MaestraLP3[[#This Row],[COSTO ]]/MaestraLP3[[#This Row],[COSTO OCT]]-1),0)</f>
        <v>0</v>
      </c>
      <c r="T869" s="55" t="s">
        <v>48</v>
      </c>
      <c r="U869" s="55" t="s">
        <v>48</v>
      </c>
      <c r="V869" s="54">
        <f>+VLOOKUP(MaestraLP3[[#This Row],[-]],'[1]BD MES'!$A:$N,14,0)</f>
        <v>21000</v>
      </c>
      <c r="W869" s="54">
        <v>20640</v>
      </c>
      <c r="X869" s="56">
        <f>+(MaestraLP3[[#This Row],[COSTO ]]-MaestraLP3[[#This Row],[COSTO OCT AL 27-10]])/MaestraLP3[[#This Row],[COSTO OCT AL 27-10]]</f>
        <v>-1.7142857142857144E-2</v>
      </c>
      <c r="Y869" s="57" t="str">
        <f>++IF(Q869="HASTA AGOTAR STOCK","HASTA AGOTAR STOCK",IF(MaestraLP3[[#This Row],[PRECIO OCT]]=0,"NO PARA LP",IF(MaestraLP3[[#This Row],[PRECIO OCT]]=0,"INCORPORACIÓN",IF(AA869=0,"MANTIENE",IF(AA869&lt;0,"BAJA",IF(AA869&gt;0,"ALZA",""))))))</f>
        <v>MANTIENE</v>
      </c>
      <c r="Z869" s="54">
        <v>26900</v>
      </c>
      <c r="AA869" s="40">
        <f>IF(Z869=0,"INDICAR PRECIO VTA",Z869-MaestraLP3[[#This Row],[PRECIO OCT]])</f>
        <v>0</v>
      </c>
      <c r="AB869" s="56">
        <f t="shared" si="13"/>
        <v>0.23271375464684016</v>
      </c>
      <c r="AC869" s="58">
        <f>IFERROR(MaestraLP3[[#This Row],[PRECIO]]*MaestraLP3[[#This Row],[%MG UMV]],0)</f>
        <v>6260</v>
      </c>
      <c r="AD869" s="59">
        <v>1.8</v>
      </c>
      <c r="AE869" s="54">
        <f>IFERROR(MaestraLP3[[#This Row],[MARGEN UNITARIO]]/MaestraLP3[[#This Row],[Peso Neto UMV (KG)]],0)</f>
        <v>3477.7777777777778</v>
      </c>
      <c r="AF869" s="38" t="s">
        <v>49</v>
      </c>
      <c r="AG869" s="38">
        <v>1</v>
      </c>
      <c r="AH869" s="56">
        <v>9.9999999999999992E-2</v>
      </c>
      <c r="AI869" s="56">
        <v>0.15</v>
      </c>
      <c r="AJ869" s="38"/>
      <c r="AK869" s="38" t="s">
        <v>50</v>
      </c>
    </row>
    <row r="870" spans="1:37" x14ac:dyDescent="0.35">
      <c r="A870" s="38" t="s">
        <v>525</v>
      </c>
      <c r="B870" s="38">
        <v>108000192</v>
      </c>
      <c r="C870" s="38" t="str">
        <f>+MaestraLP3[[#This Row],[CÓDIGO]]&amp;MaestraLP3[[#Headers],[-]]&amp;MaestraLP3[[#This Row],[UMV]]</f>
        <v>108000192-Z60</v>
      </c>
      <c r="D870" s="45" t="str">
        <f>+MaestraLP3[[#This Row],[CÓDIGO]]&amp;MaestraLP3[[#Headers],[FS00]]</f>
        <v>108000192FS00</v>
      </c>
      <c r="E870" s="38" t="s">
        <v>95</v>
      </c>
      <c r="F870" s="38" t="s">
        <v>96</v>
      </c>
      <c r="G870" s="38" t="s">
        <v>100</v>
      </c>
      <c r="H870" s="38" t="s">
        <v>328</v>
      </c>
      <c r="I870" s="38" t="s">
        <v>1119</v>
      </c>
      <c r="J870" s="44" t="s">
        <v>589</v>
      </c>
      <c r="K870" s="45" t="s">
        <v>44</v>
      </c>
      <c r="L870" s="38"/>
      <c r="M870" s="38" t="str">
        <f>VLOOKUP(MaestraLP3[[#This Row],[UMV]],VALIDACIONES!J:L,3,0)</f>
        <v>Caja 160 Unidades</v>
      </c>
      <c r="N870" s="38" t="s">
        <v>45</v>
      </c>
      <c r="O870" s="38" t="s">
        <v>46</v>
      </c>
      <c r="P870" s="54">
        <v>33000.644249999998</v>
      </c>
      <c r="Q870" s="38" t="s">
        <v>58</v>
      </c>
      <c r="R870" s="54">
        <v>56000</v>
      </c>
      <c r="S870" s="56">
        <f>IFERROR((MaestraLP3[[#This Row],[COSTO ]]/MaestraLP3[[#This Row],[COSTO OCT]]-1),0)</f>
        <v>0</v>
      </c>
      <c r="T870" s="55" t="s">
        <v>48</v>
      </c>
      <c r="U870" s="55" t="s">
        <v>48</v>
      </c>
      <c r="V870" s="54">
        <f>+VLOOKUP(MaestraLP3[[#This Row],[-]],'[1]BD MES'!$A:$N,14,0)</f>
        <v>32125.25</v>
      </c>
      <c r="W870" s="54">
        <v>33000.644249999998</v>
      </c>
      <c r="X870" s="56">
        <f>+(MaestraLP3[[#This Row],[COSTO ]]-MaestraLP3[[#This Row],[COSTO OCT AL 27-10]])/MaestraLP3[[#This Row],[COSTO OCT AL 27-10]]</f>
        <v>2.724941440144427E-2</v>
      </c>
      <c r="Y870" s="57" t="str">
        <f>++IF(Q870="HASTA AGOTAR STOCK","HASTA AGOTAR STOCK",IF(MaestraLP3[[#This Row],[PRECIO OCT]]=0,"NO PARA LP",IF(MaestraLP3[[#This Row],[PRECIO OCT]]=0,"INCORPORACIÓN",IF(AA870=0,"MANTIENE",IF(AA870&lt;0,"BAJA",IF(AA870&gt;0,"ALZA",""))))))</f>
        <v>MANTIENE</v>
      </c>
      <c r="Z870" s="54">
        <v>56000</v>
      </c>
      <c r="AA870" s="40">
        <f>IF(Z870=0,"INDICAR PRECIO VTA",Z870-MaestraLP3[[#This Row],[PRECIO OCT]])</f>
        <v>0</v>
      </c>
      <c r="AB870" s="56">
        <f t="shared" si="13"/>
        <v>0.41070278125000004</v>
      </c>
      <c r="AC870" s="58">
        <f>IFERROR(MaestraLP3[[#This Row],[PRECIO]]*MaestraLP3[[#This Row],[%MG UMV]],0)</f>
        <v>22999.355750000002</v>
      </c>
      <c r="AD870" s="59">
        <v>4.8</v>
      </c>
      <c r="AE870" s="54">
        <f>IFERROR(MaestraLP3[[#This Row],[MARGEN UNITARIO]]/MaestraLP3[[#This Row],[Peso Neto UMV (KG)]],0)</f>
        <v>4791.5324479166675</v>
      </c>
      <c r="AF870" s="38" t="s">
        <v>50</v>
      </c>
      <c r="AG870" s="38">
        <v>1</v>
      </c>
      <c r="AH870" s="56">
        <v>0.1</v>
      </c>
      <c r="AI870" s="56">
        <v>0.1</v>
      </c>
      <c r="AJ870" s="38" t="s">
        <v>50</v>
      </c>
      <c r="AK870" s="38" t="s">
        <v>50</v>
      </c>
    </row>
    <row r="871" spans="1:37" x14ac:dyDescent="0.35">
      <c r="A871" s="38" t="s">
        <v>525</v>
      </c>
      <c r="B871" s="38">
        <v>108000162</v>
      </c>
      <c r="C871" s="38" t="str">
        <f>+MaestraLP3[[#This Row],[CÓDIGO]]&amp;MaestraLP3[[#Headers],[-]]&amp;MaestraLP3[[#This Row],[UMV]]</f>
        <v>108000162-C24</v>
      </c>
      <c r="D871" s="45" t="str">
        <f>+MaestraLP3[[#This Row],[CÓDIGO]]&amp;MaestraLP3[[#Headers],[FS00]]</f>
        <v>108000162FS00</v>
      </c>
      <c r="E871" s="38" t="s">
        <v>95</v>
      </c>
      <c r="F871" s="38" t="s">
        <v>96</v>
      </c>
      <c r="G871" s="38" t="s">
        <v>100</v>
      </c>
      <c r="H871" s="38" t="s">
        <v>328</v>
      </c>
      <c r="I871" s="38" t="s">
        <v>1120</v>
      </c>
      <c r="J871" s="44" t="s">
        <v>288</v>
      </c>
      <c r="K871" s="45" t="s">
        <v>44</v>
      </c>
      <c r="L871" s="45" t="s">
        <v>44</v>
      </c>
      <c r="M871" s="38" t="str">
        <f>VLOOKUP(MaestraLP3[[#This Row],[UMV]],VALIDACIONES!J:L,3,0)</f>
        <v>Caja 24 Unidades</v>
      </c>
      <c r="N871" s="38" t="s">
        <v>45</v>
      </c>
      <c r="O871" s="38" t="s">
        <v>46</v>
      </c>
      <c r="P871" s="54">
        <v>43738.623599999992</v>
      </c>
      <c r="Q871" s="38" t="s">
        <v>62</v>
      </c>
      <c r="R871" s="54">
        <v>55200</v>
      </c>
      <c r="S871" s="56">
        <f>IFERROR((MaestraLP3[[#This Row],[COSTO ]]/MaestraLP3[[#This Row],[COSTO OCT]]-1),0)</f>
        <v>0</v>
      </c>
      <c r="T871" s="55" t="s">
        <v>48</v>
      </c>
      <c r="U871" s="55" t="s">
        <v>48</v>
      </c>
      <c r="V871" s="54">
        <f>+VLOOKUP(MaestraLP3[[#This Row],[-]],'[1]BD MES'!$A:$N,14,0)</f>
        <v>42936</v>
      </c>
      <c r="W871" s="54">
        <v>43738.623599999992</v>
      </c>
      <c r="X871" s="56">
        <f>+(MaestraLP3[[#This Row],[COSTO ]]-MaestraLP3[[#This Row],[COSTO OCT AL 27-10]])/MaestraLP3[[#This Row],[COSTO OCT AL 27-10]]</f>
        <v>1.8693487982112719E-2</v>
      </c>
      <c r="Y871" s="57" t="str">
        <f>++IF(Q871="HASTA AGOTAR STOCK","HASTA AGOTAR STOCK",IF(MaestraLP3[[#This Row],[PRECIO OCT]]=0,"NO PARA LP",IF(MaestraLP3[[#This Row],[PRECIO OCT]]=0,"INCORPORACIÓN",IF(AA871=0,"MANTIENE",IF(AA871&lt;0,"BAJA",IF(AA871&gt;0,"ALZA",""))))))</f>
        <v>MANTIENE</v>
      </c>
      <c r="Z871" s="54">
        <v>55200</v>
      </c>
      <c r="AA871" s="40">
        <f>IF(Z871=0,"INDICAR PRECIO VTA",Z871-MaestraLP3[[#This Row],[PRECIO OCT]])</f>
        <v>0</v>
      </c>
      <c r="AB871" s="56">
        <f t="shared" si="13"/>
        <v>0.20763363043478275</v>
      </c>
      <c r="AC871" s="58">
        <f>IFERROR(MaestraLP3[[#This Row],[PRECIO]]*MaestraLP3[[#This Row],[%MG UMV]],0)</f>
        <v>11461.376400000008</v>
      </c>
      <c r="AD871" s="59">
        <v>7.44</v>
      </c>
      <c r="AE871" s="54">
        <f>IFERROR(MaestraLP3[[#This Row],[MARGEN UNITARIO]]/MaestraLP3[[#This Row],[Peso Neto UMV (KG)]],0)</f>
        <v>1540.5075806451623</v>
      </c>
      <c r="AF871" s="38" t="s">
        <v>49</v>
      </c>
      <c r="AG871" s="38" t="s">
        <v>184</v>
      </c>
      <c r="AH871" s="56">
        <v>0.05</v>
      </c>
      <c r="AI871" s="56">
        <v>7.0000000000000007E-2</v>
      </c>
      <c r="AJ871" s="38"/>
      <c r="AK871" s="38" t="s">
        <v>50</v>
      </c>
    </row>
    <row r="872" spans="1:37" x14ac:dyDescent="0.35">
      <c r="A872" s="38" t="s">
        <v>525</v>
      </c>
      <c r="B872" s="38">
        <v>108000140</v>
      </c>
      <c r="C872" s="38" t="str">
        <f>+MaestraLP3[[#This Row],[CÓDIGO]]&amp;MaestraLP3[[#Headers],[-]]&amp;MaestraLP3[[#This Row],[UMV]]</f>
        <v>108000140-C08</v>
      </c>
      <c r="D872" s="45" t="str">
        <f>+MaestraLP3[[#This Row],[CÓDIGO]]&amp;MaestraLP3[[#Headers],[FS00]]</f>
        <v>108000140FS00</v>
      </c>
      <c r="E872" s="38" t="s">
        <v>95</v>
      </c>
      <c r="F872" s="38" t="s">
        <v>96</v>
      </c>
      <c r="G872" s="38" t="s">
        <v>100</v>
      </c>
      <c r="H872" s="38" t="s">
        <v>328</v>
      </c>
      <c r="I872" s="38" t="s">
        <v>1121</v>
      </c>
      <c r="J872" s="44" t="s">
        <v>365</v>
      </c>
      <c r="K872" s="45" t="s">
        <v>44</v>
      </c>
      <c r="L872" s="38"/>
      <c r="M872" s="38" t="str">
        <f>VLOOKUP(MaestraLP3[[#This Row],[UMV]],VALIDACIONES!J:L,3,0)</f>
        <v>Caja 8 Unidades</v>
      </c>
      <c r="N872" s="38" t="s">
        <v>45</v>
      </c>
      <c r="O872" s="38" t="s">
        <v>46</v>
      </c>
      <c r="P872" s="54">
        <v>14526.8627</v>
      </c>
      <c r="Q872" s="38" t="s">
        <v>47</v>
      </c>
      <c r="R872" s="54">
        <v>21329</v>
      </c>
      <c r="S872" s="56">
        <f>IFERROR((MaestraLP3[[#This Row],[COSTO ]]/MaestraLP3[[#This Row],[COSTO OCT]]-1),0)</f>
        <v>0</v>
      </c>
      <c r="T872" s="55" t="s">
        <v>48</v>
      </c>
      <c r="U872" s="55" t="s">
        <v>48</v>
      </c>
      <c r="V872" s="54">
        <f>+VLOOKUP(MaestraLP3[[#This Row],[-]],'[1]BD MES'!$A:$N,14,0)</f>
        <v>14288</v>
      </c>
      <c r="W872" s="54">
        <v>14526.8627</v>
      </c>
      <c r="X872" s="56">
        <f>+(MaestraLP3[[#This Row],[COSTO ]]-MaestraLP3[[#This Row],[COSTO OCT AL 27-10]])/MaestraLP3[[#This Row],[COSTO OCT AL 27-10]]</f>
        <v>1.671771416573346E-2</v>
      </c>
      <c r="Y872" s="57" t="str">
        <f>++IF(Q872="HASTA AGOTAR STOCK","HASTA AGOTAR STOCK",IF(MaestraLP3[[#This Row],[PRECIO OCT]]=0,"NO PARA LP",IF(MaestraLP3[[#This Row],[PRECIO OCT]]=0,"INCORPORACIÓN",IF(AA872=0,"MANTIENE",IF(AA872&lt;0,"BAJA",IF(AA872&gt;0,"ALZA",""))))))</f>
        <v>MANTIENE</v>
      </c>
      <c r="Z872" s="54">
        <v>21329</v>
      </c>
      <c r="AA872" s="40">
        <f>IF(Z872=0,"INDICAR PRECIO VTA",Z872-MaestraLP3[[#This Row],[PRECIO OCT]])</f>
        <v>0</v>
      </c>
      <c r="AB872" s="56">
        <f t="shared" si="13"/>
        <v>0.31891496553987531</v>
      </c>
      <c r="AC872" s="58">
        <f>IFERROR(MaestraLP3[[#This Row],[PRECIO]]*MaestraLP3[[#This Row],[%MG UMV]],0)</f>
        <v>6802.1373000000003</v>
      </c>
      <c r="AD872" s="59">
        <v>3.6</v>
      </c>
      <c r="AE872" s="54">
        <f>IFERROR(MaestraLP3[[#This Row],[MARGEN UNITARIO]]/MaestraLP3[[#This Row],[Peso Neto UMV (KG)]],0)</f>
        <v>1889.4825833333334</v>
      </c>
      <c r="AF872" s="61" t="s">
        <v>50</v>
      </c>
      <c r="AG872" s="38">
        <v>1</v>
      </c>
      <c r="AH872" s="56">
        <v>0.1</v>
      </c>
      <c r="AI872" s="56">
        <v>0.15</v>
      </c>
      <c r="AJ872" s="38"/>
      <c r="AK872" s="38" t="s">
        <v>50</v>
      </c>
    </row>
    <row r="873" spans="1:37" x14ac:dyDescent="0.35">
      <c r="A873" s="38" t="s">
        <v>525</v>
      </c>
      <c r="B873" s="38">
        <v>108000191</v>
      </c>
      <c r="C873" s="38" t="str">
        <f>+MaestraLP3[[#This Row],[CÓDIGO]]&amp;MaestraLP3[[#Headers],[-]]&amp;MaestraLP3[[#This Row],[UMV]]</f>
        <v>108000191-Z60</v>
      </c>
      <c r="D873" s="45" t="str">
        <f>+MaestraLP3[[#This Row],[CÓDIGO]]&amp;MaestraLP3[[#Headers],[FS00]]</f>
        <v>108000191FS00</v>
      </c>
      <c r="E873" s="38" t="s">
        <v>95</v>
      </c>
      <c r="F873" s="38" t="s">
        <v>96</v>
      </c>
      <c r="G873" s="38" t="s">
        <v>100</v>
      </c>
      <c r="H873" s="38" t="s">
        <v>328</v>
      </c>
      <c r="I873" s="38" t="s">
        <v>1122</v>
      </c>
      <c r="J873" s="44" t="s">
        <v>589</v>
      </c>
      <c r="K873" s="45" t="s">
        <v>44</v>
      </c>
      <c r="L873" s="38"/>
      <c r="M873" s="38" t="str">
        <f>VLOOKUP(MaestraLP3[[#This Row],[UMV]],VALIDACIONES!J:L,3,0)</f>
        <v>Caja 160 Unidades</v>
      </c>
      <c r="N873" s="38" t="s">
        <v>45</v>
      </c>
      <c r="O873" s="38" t="s">
        <v>46</v>
      </c>
      <c r="P873" s="54">
        <v>33095.414799999999</v>
      </c>
      <c r="Q873" s="38" t="s">
        <v>62</v>
      </c>
      <c r="R873" s="54">
        <v>48000</v>
      </c>
      <c r="S873" s="56">
        <f>IFERROR((MaestraLP3[[#This Row],[COSTO ]]/MaestraLP3[[#This Row],[COSTO OCT]]-1),0)</f>
        <v>0</v>
      </c>
      <c r="T873" s="55" t="s">
        <v>48</v>
      </c>
      <c r="U873" s="55" t="s">
        <v>48</v>
      </c>
      <c r="V873" s="54">
        <f>+VLOOKUP(MaestraLP3[[#This Row],[-]],'[1]BD MES'!$A:$N,14,0)</f>
        <v>41148.58</v>
      </c>
      <c r="W873" s="54">
        <v>33095.414799999999</v>
      </c>
      <c r="X873" s="56">
        <f>+(MaestraLP3[[#This Row],[COSTO ]]-MaestraLP3[[#This Row],[COSTO OCT AL 27-10]])/MaestraLP3[[#This Row],[COSTO OCT AL 27-10]]</f>
        <v>-0.19570943152837844</v>
      </c>
      <c r="Y873" s="57" t="str">
        <f>++IF(Q873="HASTA AGOTAR STOCK","HASTA AGOTAR STOCK",IF(MaestraLP3[[#This Row],[PRECIO OCT]]=0,"NO PARA LP",IF(MaestraLP3[[#This Row],[PRECIO OCT]]=0,"INCORPORACIÓN",IF(AA873=0,"MANTIENE",IF(AA873&lt;0,"BAJA",IF(AA873&gt;0,"ALZA",""))))))</f>
        <v>ALZA</v>
      </c>
      <c r="Z873" s="54">
        <v>49900</v>
      </c>
      <c r="AA873" s="40">
        <f>IF(Z873=0,"INDICAR PRECIO VTA",Z873-MaestraLP3[[#This Row],[PRECIO OCT]])</f>
        <v>1900</v>
      </c>
      <c r="AB873" s="56">
        <f t="shared" si="13"/>
        <v>0.33676523446893791</v>
      </c>
      <c r="AC873" s="58">
        <f>IFERROR(MaestraLP3[[#This Row],[PRECIO]]*MaestraLP3[[#This Row],[%MG UMV]],0)</f>
        <v>16804.585200000001</v>
      </c>
      <c r="AD873" s="59">
        <v>4</v>
      </c>
      <c r="AE873" s="54">
        <f>IFERROR(MaestraLP3[[#This Row],[MARGEN UNITARIO]]/MaestraLP3[[#This Row],[Peso Neto UMV (KG)]],0)</f>
        <v>4201.1463000000003</v>
      </c>
      <c r="AF873" s="38" t="s">
        <v>50</v>
      </c>
      <c r="AG873" s="38">
        <v>1</v>
      </c>
      <c r="AH873" s="56">
        <v>0.1</v>
      </c>
      <c r="AI873" s="56">
        <v>0.1</v>
      </c>
      <c r="AJ873" s="38" t="s">
        <v>50</v>
      </c>
      <c r="AK873" s="38" t="s">
        <v>50</v>
      </c>
    </row>
    <row r="874" spans="1:37" x14ac:dyDescent="0.35">
      <c r="A874" s="38" t="s">
        <v>525</v>
      </c>
      <c r="B874" s="38">
        <v>104538320</v>
      </c>
      <c r="C874" s="38" t="str">
        <f>+MaestraLP3[[#This Row],[CÓDIGO]]&amp;MaestraLP3[[#Headers],[-]]&amp;MaestraLP3[[#This Row],[UMV]]</f>
        <v>104538320-C12</v>
      </c>
      <c r="D874" s="45" t="str">
        <f>+MaestraLP3[[#This Row],[CÓDIGO]]&amp;MaestraLP3[[#Headers],[FS00]]</f>
        <v>104538320FS00</v>
      </c>
      <c r="E874" s="38" t="s">
        <v>95</v>
      </c>
      <c r="F874" s="38" t="s">
        <v>96</v>
      </c>
      <c r="G874" s="38" t="s">
        <v>100</v>
      </c>
      <c r="H874" s="38" t="s">
        <v>328</v>
      </c>
      <c r="I874" s="38" t="s">
        <v>1123</v>
      </c>
      <c r="J874" s="44" t="s">
        <v>43</v>
      </c>
      <c r="K874" s="45" t="s">
        <v>44</v>
      </c>
      <c r="L874" s="38"/>
      <c r="M874" s="38" t="str">
        <f>VLOOKUP(MaestraLP3[[#This Row],[UMV]],VALIDACIONES!J:L,3,0)</f>
        <v>Caja 12 Unidades</v>
      </c>
      <c r="N874" s="38" t="s">
        <v>45</v>
      </c>
      <c r="O874" s="38" t="s">
        <v>46</v>
      </c>
      <c r="P874" s="54">
        <v>19140</v>
      </c>
      <c r="Q874" s="38" t="s">
        <v>47</v>
      </c>
      <c r="R874" s="54">
        <v>25805</v>
      </c>
      <c r="S874" s="56">
        <f>IFERROR((MaestraLP3[[#This Row],[COSTO ]]/MaestraLP3[[#This Row],[COSTO OCT]]-1),0)</f>
        <v>0</v>
      </c>
      <c r="T874" s="55" t="s">
        <v>48</v>
      </c>
      <c r="U874" s="55" t="s">
        <v>48</v>
      </c>
      <c r="V874" s="54">
        <f>+VLOOKUP(MaestraLP3[[#This Row],[-]],'[1]BD MES'!$A:$N,14,0)</f>
        <v>19140</v>
      </c>
      <c r="W874" s="54">
        <v>19140</v>
      </c>
      <c r="X874" s="56">
        <f>+(MaestraLP3[[#This Row],[COSTO ]]-MaestraLP3[[#This Row],[COSTO OCT AL 27-10]])/MaestraLP3[[#This Row],[COSTO OCT AL 27-10]]</f>
        <v>0</v>
      </c>
      <c r="Y874" s="57" t="str">
        <f>++IF(Q874="HASTA AGOTAR STOCK","HASTA AGOTAR STOCK",IF(MaestraLP3[[#This Row],[PRECIO OCT]]=0,"NO PARA LP",IF(MaestraLP3[[#This Row],[PRECIO OCT]]=0,"INCORPORACIÓN",IF(AA874=0,"MANTIENE",IF(AA874&lt;0,"BAJA",IF(AA874&gt;0,"ALZA",""))))))</f>
        <v>MANTIENE</v>
      </c>
      <c r="Z874" s="54">
        <v>25805</v>
      </c>
      <c r="AA874" s="40">
        <f>IF(Z874=0,"INDICAR PRECIO VTA",Z874-MaestraLP3[[#This Row],[PRECIO OCT]])</f>
        <v>0</v>
      </c>
      <c r="AB874" s="56">
        <f t="shared" si="13"/>
        <v>0.25828327843441196</v>
      </c>
      <c r="AC874" s="58">
        <f>IFERROR(MaestraLP3[[#This Row],[PRECIO]]*MaestraLP3[[#This Row],[%MG UMV]],0)</f>
        <v>6665.0000000000009</v>
      </c>
      <c r="AD874" s="59">
        <v>3.96</v>
      </c>
      <c r="AE874" s="54">
        <f>IFERROR(MaestraLP3[[#This Row],[MARGEN UNITARIO]]/MaestraLP3[[#This Row],[Peso Neto UMV (KG)]],0)</f>
        <v>1683.0808080808083</v>
      </c>
      <c r="AF874" s="38" t="s">
        <v>50</v>
      </c>
      <c r="AG874" s="38">
        <v>1</v>
      </c>
      <c r="AH874" s="56">
        <v>0.08</v>
      </c>
      <c r="AI874" s="56">
        <v>0.08</v>
      </c>
      <c r="AJ874" s="38"/>
      <c r="AK874" s="38" t="s">
        <v>50</v>
      </c>
    </row>
    <row r="875" spans="1:37" x14ac:dyDescent="0.35">
      <c r="A875" s="38" t="s">
        <v>525</v>
      </c>
      <c r="B875" s="38">
        <v>104532130</v>
      </c>
      <c r="C875" s="38" t="str">
        <f>+MaestraLP3[[#This Row],[CÓDIGO]]&amp;MaestraLP3[[#Headers],[-]]&amp;MaestraLP3[[#This Row],[UMV]]</f>
        <v>104532130-C10</v>
      </c>
      <c r="D875" s="45" t="str">
        <f>+MaestraLP3[[#This Row],[CÓDIGO]]&amp;MaestraLP3[[#Headers],[FS00]]</f>
        <v>104532130FS00</v>
      </c>
      <c r="E875" s="38" t="s">
        <v>95</v>
      </c>
      <c r="F875" s="38" t="s">
        <v>96</v>
      </c>
      <c r="G875" s="38" t="s">
        <v>100</v>
      </c>
      <c r="H875" s="38" t="s">
        <v>328</v>
      </c>
      <c r="I875" s="38" t="s">
        <v>1124</v>
      </c>
      <c r="J875" s="44" t="s">
        <v>61</v>
      </c>
      <c r="K875" s="45" t="s">
        <v>44</v>
      </c>
      <c r="L875" s="38"/>
      <c r="M875" s="38" t="str">
        <f>VLOOKUP(MaestraLP3[[#This Row],[UMV]],VALIDACIONES!J:L,3,0)</f>
        <v>Caja 10 Unidades</v>
      </c>
      <c r="N875" s="38" t="s">
        <v>45</v>
      </c>
      <c r="O875" s="38" t="s">
        <v>46</v>
      </c>
      <c r="P875" s="54">
        <v>33030</v>
      </c>
      <c r="Q875" s="38" t="s">
        <v>47</v>
      </c>
      <c r="R875" s="54">
        <v>42300</v>
      </c>
      <c r="S875" s="56">
        <f>IFERROR((MaestraLP3[[#This Row],[COSTO ]]/MaestraLP3[[#This Row],[COSTO OCT]]-1),0)</f>
        <v>0</v>
      </c>
      <c r="T875" s="55" t="s">
        <v>48</v>
      </c>
      <c r="U875" s="55" t="s">
        <v>48</v>
      </c>
      <c r="V875" s="54">
        <f>+VLOOKUP(MaestraLP3[[#This Row],[-]],'[1]BD MES'!$A:$N,14,0)</f>
        <v>33770</v>
      </c>
      <c r="W875" s="54">
        <v>33030</v>
      </c>
      <c r="X875" s="56">
        <f>+(MaestraLP3[[#This Row],[COSTO ]]-MaestraLP3[[#This Row],[COSTO OCT AL 27-10]])/MaestraLP3[[#This Row],[COSTO OCT AL 27-10]]</f>
        <v>-2.1912940479715724E-2</v>
      </c>
      <c r="Y875" s="57" t="str">
        <f>++IF(Q875="HASTA AGOTAR STOCK","HASTA AGOTAR STOCK",IF(MaestraLP3[[#This Row],[PRECIO OCT]]=0,"NO PARA LP",IF(MaestraLP3[[#This Row],[PRECIO OCT]]=0,"INCORPORACIÓN",IF(AA875=0,"MANTIENE",IF(AA875&lt;0,"BAJA",IF(AA875&gt;0,"ALZA",""))))))</f>
        <v>MANTIENE</v>
      </c>
      <c r="Z875" s="54">
        <v>42300</v>
      </c>
      <c r="AA875" s="40">
        <f>IF(Z875=0,"INDICAR PRECIO VTA",Z875-MaestraLP3[[#This Row],[PRECIO OCT]])</f>
        <v>0</v>
      </c>
      <c r="AB875" s="56">
        <f t="shared" si="13"/>
        <v>0.21914893617021278</v>
      </c>
      <c r="AC875" s="58">
        <f>IFERROR(MaestraLP3[[#This Row],[PRECIO]]*MaestraLP3[[#This Row],[%MG UMV]],0)</f>
        <v>9270</v>
      </c>
      <c r="AD875" s="59">
        <v>10</v>
      </c>
      <c r="AE875" s="54">
        <f>IFERROR(MaestraLP3[[#This Row],[MARGEN UNITARIO]]/MaestraLP3[[#This Row],[Peso Neto UMV (KG)]],0)</f>
        <v>927</v>
      </c>
      <c r="AF875" s="38" t="s">
        <v>50</v>
      </c>
      <c r="AG875" s="38">
        <v>1</v>
      </c>
      <c r="AH875" s="56">
        <v>4.9999999999999996E-2</v>
      </c>
      <c r="AI875" s="56">
        <v>6.9999999999999993E-2</v>
      </c>
      <c r="AJ875" s="38"/>
      <c r="AK875" s="38" t="s">
        <v>50</v>
      </c>
    </row>
    <row r="876" spans="1:37" x14ac:dyDescent="0.35">
      <c r="A876" s="38" t="s">
        <v>525</v>
      </c>
      <c r="B876" s="38">
        <v>104532140</v>
      </c>
      <c r="C876" s="38" t="str">
        <f>+MaestraLP3[[#This Row],[CÓDIGO]]&amp;MaestraLP3[[#Headers],[-]]&amp;MaestraLP3[[#This Row],[UMV]]</f>
        <v>104532140-C10</v>
      </c>
      <c r="D876" s="45" t="str">
        <f>+MaestraLP3[[#This Row],[CÓDIGO]]&amp;MaestraLP3[[#Headers],[FS00]]</f>
        <v>104532140FS00</v>
      </c>
      <c r="E876" s="38" t="s">
        <v>95</v>
      </c>
      <c r="F876" s="38" t="s">
        <v>96</v>
      </c>
      <c r="G876" s="38" t="s">
        <v>100</v>
      </c>
      <c r="H876" s="38" t="s">
        <v>328</v>
      </c>
      <c r="I876" s="38" t="s">
        <v>1125</v>
      </c>
      <c r="J876" s="44" t="s">
        <v>61</v>
      </c>
      <c r="K876" s="45" t="s">
        <v>44</v>
      </c>
      <c r="L876" s="38"/>
      <c r="M876" s="38" t="str">
        <f>VLOOKUP(MaestraLP3[[#This Row],[UMV]],VALIDACIONES!J:L,3,0)</f>
        <v>Caja 10 Unidades</v>
      </c>
      <c r="N876" s="38" t="s">
        <v>45</v>
      </c>
      <c r="O876" s="38" t="s">
        <v>46</v>
      </c>
      <c r="P876" s="54">
        <v>35570</v>
      </c>
      <c r="Q876" s="38" t="s">
        <v>47</v>
      </c>
      <c r="R876" s="54">
        <v>44500</v>
      </c>
      <c r="S876" s="56">
        <f>IFERROR((MaestraLP3[[#This Row],[COSTO ]]/MaestraLP3[[#This Row],[COSTO OCT]]-1),0)</f>
        <v>0</v>
      </c>
      <c r="T876" s="55" t="s">
        <v>48</v>
      </c>
      <c r="U876" s="55" t="s">
        <v>48</v>
      </c>
      <c r="V876" s="54">
        <f>+VLOOKUP(MaestraLP3[[#This Row],[-]],'[1]BD MES'!$A:$N,14,0)</f>
        <v>35850</v>
      </c>
      <c r="W876" s="54">
        <v>35570</v>
      </c>
      <c r="X876" s="56">
        <f>+(MaestraLP3[[#This Row],[COSTO ]]-MaestraLP3[[#This Row],[COSTO OCT AL 27-10]])/MaestraLP3[[#This Row],[COSTO OCT AL 27-10]]</f>
        <v>-7.8103207810320784E-3</v>
      </c>
      <c r="Y876" s="57" t="str">
        <f>++IF(Q876="HASTA AGOTAR STOCK","HASTA AGOTAR STOCK",IF(MaestraLP3[[#This Row],[PRECIO OCT]]=0,"NO PARA LP",IF(MaestraLP3[[#This Row],[PRECIO OCT]]=0,"INCORPORACIÓN",IF(AA876=0,"MANTIENE",IF(AA876&lt;0,"BAJA",IF(AA876&gt;0,"ALZA",""))))))</f>
        <v>MANTIENE</v>
      </c>
      <c r="Z876" s="54">
        <v>44500</v>
      </c>
      <c r="AA876" s="40">
        <f>IF(Z876=0,"INDICAR PRECIO VTA",Z876-MaestraLP3[[#This Row],[PRECIO OCT]])</f>
        <v>0</v>
      </c>
      <c r="AB876" s="56">
        <f t="shared" si="13"/>
        <v>0.20067415730337079</v>
      </c>
      <c r="AC876" s="58">
        <f>IFERROR(MaestraLP3[[#This Row],[PRECIO]]*MaestraLP3[[#This Row],[%MG UMV]],0)</f>
        <v>8930</v>
      </c>
      <c r="AD876" s="59">
        <v>10</v>
      </c>
      <c r="AE876" s="54">
        <f>IFERROR(MaestraLP3[[#This Row],[MARGEN UNITARIO]]/MaestraLP3[[#This Row],[Peso Neto UMV (KG)]],0)</f>
        <v>893</v>
      </c>
      <c r="AF876" s="38" t="s">
        <v>50</v>
      </c>
      <c r="AG876" s="38">
        <v>1</v>
      </c>
      <c r="AH876" s="56">
        <v>4.9999999999999996E-2</v>
      </c>
      <c r="AI876" s="56">
        <v>6.9999999999999993E-2</v>
      </c>
      <c r="AJ876" s="38"/>
      <c r="AK876" s="38" t="s">
        <v>50</v>
      </c>
    </row>
    <row r="877" spans="1:37" x14ac:dyDescent="0.35">
      <c r="A877" s="38" t="s">
        <v>525</v>
      </c>
      <c r="B877" s="38">
        <v>108000190</v>
      </c>
      <c r="C877" s="38" t="str">
        <f>+MaestraLP3[[#This Row],[CÓDIGO]]&amp;MaestraLP3[[#Headers],[-]]&amp;MaestraLP3[[#This Row],[UMV]]</f>
        <v>108000190-Z60</v>
      </c>
      <c r="D877" s="45" t="str">
        <f>+MaestraLP3[[#This Row],[CÓDIGO]]&amp;MaestraLP3[[#Headers],[FS00]]</f>
        <v>108000190FS00</v>
      </c>
      <c r="E877" s="38" t="s">
        <v>95</v>
      </c>
      <c r="F877" s="38" t="s">
        <v>96</v>
      </c>
      <c r="G877" s="38" t="s">
        <v>100</v>
      </c>
      <c r="H877" s="38" t="s">
        <v>328</v>
      </c>
      <c r="I877" s="38" t="s">
        <v>1126</v>
      </c>
      <c r="J877" s="44" t="s">
        <v>589</v>
      </c>
      <c r="K877" s="45" t="s">
        <v>44</v>
      </c>
      <c r="L877" s="38"/>
      <c r="M877" s="38" t="str">
        <f>VLOOKUP(MaestraLP3[[#This Row],[UMV]],VALIDACIONES!J:L,3,0)</f>
        <v>Caja 160 Unidades</v>
      </c>
      <c r="N877" s="38" t="s">
        <v>45</v>
      </c>
      <c r="O877" s="38" t="s">
        <v>46</v>
      </c>
      <c r="P877" s="54">
        <v>32578.576799999995</v>
      </c>
      <c r="Q877" s="38" t="s">
        <v>58</v>
      </c>
      <c r="R877" s="54">
        <v>61280</v>
      </c>
      <c r="S877" s="56">
        <f>IFERROR((MaestraLP3[[#This Row],[COSTO ]]/MaestraLP3[[#This Row],[COSTO OCT]]-1),0)</f>
        <v>0</v>
      </c>
      <c r="T877" s="55" t="s">
        <v>48</v>
      </c>
      <c r="U877" s="55" t="s">
        <v>48</v>
      </c>
      <c r="V877" s="54">
        <f>+VLOOKUP(MaestraLP3[[#This Row],[-]],'[1]BD MES'!$A:$N,14,0)</f>
        <v>32103.03</v>
      </c>
      <c r="W877" s="54">
        <v>32578.576799999995</v>
      </c>
      <c r="X877" s="56">
        <f>+(MaestraLP3[[#This Row],[COSTO ]]-MaestraLP3[[#This Row],[COSTO OCT AL 27-10]])/MaestraLP3[[#This Row],[COSTO OCT AL 27-10]]</f>
        <v>1.4813143806051842E-2</v>
      </c>
      <c r="Y877" s="57" t="str">
        <f>++IF(Q877="HASTA AGOTAR STOCK","HASTA AGOTAR STOCK",IF(MaestraLP3[[#This Row],[PRECIO OCT]]=0,"NO PARA LP",IF(MaestraLP3[[#This Row],[PRECIO OCT]]=0,"INCORPORACIÓN",IF(AA877=0,"MANTIENE",IF(AA877&lt;0,"BAJA",IF(AA877&gt;0,"ALZA",""))))))</f>
        <v>MANTIENE</v>
      </c>
      <c r="Z877" s="54">
        <v>61280</v>
      </c>
      <c r="AA877" s="40">
        <f>IF(Z877=0,"INDICAR PRECIO VTA",Z877-MaestraLP3[[#This Row],[PRECIO OCT]])</f>
        <v>0</v>
      </c>
      <c r="AB877" s="56">
        <f t="shared" si="13"/>
        <v>0.46836526109660581</v>
      </c>
      <c r="AC877" s="58">
        <f>IFERROR(MaestraLP3[[#This Row],[PRECIO]]*MaestraLP3[[#This Row],[%MG UMV]],0)</f>
        <v>28701.423200000005</v>
      </c>
      <c r="AD877" s="59">
        <v>4.8</v>
      </c>
      <c r="AE877" s="54">
        <f>IFERROR(MaestraLP3[[#This Row],[MARGEN UNITARIO]]/MaestraLP3[[#This Row],[Peso Neto UMV (KG)]],0)</f>
        <v>5979.4631666666683</v>
      </c>
      <c r="AF877" s="38" t="s">
        <v>50</v>
      </c>
      <c r="AG877" s="38">
        <v>1</v>
      </c>
      <c r="AH877" s="56">
        <v>0.1</v>
      </c>
      <c r="AI877" s="56">
        <v>0.1</v>
      </c>
      <c r="AJ877" s="38" t="s">
        <v>50</v>
      </c>
      <c r="AK877" s="38" t="s">
        <v>50</v>
      </c>
    </row>
    <row r="878" spans="1:37" x14ac:dyDescent="0.35">
      <c r="A878" s="38" t="s">
        <v>525</v>
      </c>
      <c r="B878" s="38">
        <v>104521210</v>
      </c>
      <c r="C878" s="38" t="str">
        <f>+MaestraLP3[[#This Row],[CÓDIGO]]&amp;MaestraLP3[[#Headers],[-]]&amp;MaestraLP3[[#This Row],[UMV]]</f>
        <v>104521210-CJ</v>
      </c>
      <c r="D878" s="45" t="str">
        <f>+MaestraLP3[[#This Row],[CÓDIGO]]&amp;MaestraLP3[[#Headers],[FS00]]</f>
        <v>104521210FS00</v>
      </c>
      <c r="E878" s="38" t="s">
        <v>95</v>
      </c>
      <c r="F878" s="38" t="s">
        <v>96</v>
      </c>
      <c r="G878" s="38" t="s">
        <v>100</v>
      </c>
      <c r="H878" s="38" t="s">
        <v>333</v>
      </c>
      <c r="I878" s="38" t="s">
        <v>1127</v>
      </c>
      <c r="J878" s="44" t="s">
        <v>77</v>
      </c>
      <c r="K878" s="45" t="s">
        <v>164</v>
      </c>
      <c r="L878" s="38"/>
      <c r="M878" s="38" t="str">
        <f>VLOOKUP(MaestraLP3[[#This Row],[UMV]],VALIDACIONES!J:L,3,0)</f>
        <v>Caja</v>
      </c>
      <c r="N878" s="38" t="s">
        <v>45</v>
      </c>
      <c r="O878" s="38" t="s">
        <v>46</v>
      </c>
      <c r="P878" s="54">
        <v>91195.7</v>
      </c>
      <c r="Q878" s="38" t="s">
        <v>47</v>
      </c>
      <c r="R878" s="54">
        <v>133000</v>
      </c>
      <c r="S878" s="56">
        <f>IFERROR((MaestraLP3[[#This Row],[COSTO ]]/MaestraLP3[[#This Row],[COSTO OCT]]-1),0)</f>
        <v>0</v>
      </c>
      <c r="T878" s="55" t="s">
        <v>48</v>
      </c>
      <c r="U878" s="55" t="s">
        <v>48</v>
      </c>
      <c r="V878" s="54">
        <f>+VLOOKUP(MaestraLP3[[#This Row],[-]],'[1]BD MES'!$A:$N,14,0)</f>
        <v>91195.7</v>
      </c>
      <c r="W878" s="54">
        <v>91195.7</v>
      </c>
      <c r="X878" s="56">
        <f>+(MaestraLP3[[#This Row],[COSTO ]]-MaestraLP3[[#This Row],[COSTO OCT AL 27-10]])/MaestraLP3[[#This Row],[COSTO OCT AL 27-10]]</f>
        <v>0</v>
      </c>
      <c r="Y878" s="57" t="str">
        <f>++IF(Q878="HASTA AGOTAR STOCK","HASTA AGOTAR STOCK",IF(MaestraLP3[[#This Row],[PRECIO OCT]]=0,"NO PARA LP",IF(MaestraLP3[[#This Row],[PRECIO OCT]]=0,"INCORPORACIÓN",IF(AA878=0,"MANTIENE",IF(AA878&lt;0,"BAJA",IF(AA878&gt;0,"ALZA",""))))))</f>
        <v>MANTIENE</v>
      </c>
      <c r="Z878" s="54">
        <v>133000</v>
      </c>
      <c r="AA878" s="40">
        <f>IF(Z878=0,"INDICAR PRECIO VTA",Z878-MaestraLP3[[#This Row],[PRECIO OCT]])</f>
        <v>0</v>
      </c>
      <c r="AB878" s="56">
        <f t="shared" si="13"/>
        <v>0.314318045112782</v>
      </c>
      <c r="AC878" s="58">
        <f>IFERROR(MaestraLP3[[#This Row],[PRECIO]]*MaestraLP3[[#This Row],[%MG UMV]],0)</f>
        <v>41804.300000000003</v>
      </c>
      <c r="AD878" s="59">
        <v>10</v>
      </c>
      <c r="AE878" s="54">
        <f>IFERROR(MaestraLP3[[#This Row],[MARGEN UNITARIO]]/MaestraLP3[[#This Row],[Peso Neto UMV (KG)]],0)</f>
        <v>4180.43</v>
      </c>
      <c r="AF878" s="38" t="s">
        <v>49</v>
      </c>
      <c r="AG878" s="38">
        <v>1</v>
      </c>
      <c r="AH878" s="56">
        <v>0.15</v>
      </c>
      <c r="AI878" s="56">
        <v>0.2</v>
      </c>
      <c r="AJ878" s="38"/>
      <c r="AK878" s="38" t="s">
        <v>50</v>
      </c>
    </row>
    <row r="879" spans="1:37" x14ac:dyDescent="0.35">
      <c r="A879" s="38" t="s">
        <v>525</v>
      </c>
      <c r="B879" s="38">
        <v>101800146</v>
      </c>
      <c r="C879" s="38" t="str">
        <f>+MaestraLP3[[#This Row],[CÓDIGO]]&amp;MaestraLP3[[#Headers],[-]]&amp;MaestraLP3[[#This Row],[UMV]]</f>
        <v>101800146-C72</v>
      </c>
      <c r="D879" s="45" t="str">
        <f>+MaestraLP3[[#This Row],[CÓDIGO]]&amp;MaestraLP3[[#Headers],[FS00]]</f>
        <v>101800146FS00</v>
      </c>
      <c r="E879" s="38" t="s">
        <v>95</v>
      </c>
      <c r="F879" s="38" t="s">
        <v>96</v>
      </c>
      <c r="G879" s="38" t="s">
        <v>100</v>
      </c>
      <c r="H879" s="38" t="s">
        <v>333</v>
      </c>
      <c r="I879" s="38" t="s">
        <v>1128</v>
      </c>
      <c r="J879" s="44" t="s">
        <v>762</v>
      </c>
      <c r="K879" s="45" t="s">
        <v>44</v>
      </c>
      <c r="L879" s="45" t="s">
        <v>44</v>
      </c>
      <c r="M879" s="38" t="str">
        <f>VLOOKUP(MaestraLP3[[#This Row],[UMV]],VALIDACIONES!J:L,3,0)</f>
        <v>Caja 72 Unidades</v>
      </c>
      <c r="N879" s="38" t="s">
        <v>45</v>
      </c>
      <c r="O879" s="38" t="s">
        <v>46</v>
      </c>
      <c r="P879" s="54">
        <v>44878.316349999994</v>
      </c>
      <c r="Q879" s="38" t="s">
        <v>58</v>
      </c>
      <c r="R879" s="54">
        <v>80000</v>
      </c>
      <c r="S879" s="56">
        <f>IFERROR((MaestraLP3[[#This Row],[COSTO ]]/MaestraLP3[[#This Row],[COSTO OCT]]-1),0)</f>
        <v>0</v>
      </c>
      <c r="T879" s="55" t="s">
        <v>48</v>
      </c>
      <c r="U879" s="55" t="s">
        <v>48</v>
      </c>
      <c r="V879" s="54">
        <f>+VLOOKUP(MaestraLP3[[#This Row],[-]],'[1]BD MES'!$A:$N,14,0)</f>
        <v>43776</v>
      </c>
      <c r="W879" s="54">
        <v>44878.316349999994</v>
      </c>
      <c r="X879" s="56">
        <f>+(MaestraLP3[[#This Row],[COSTO ]]-MaestraLP3[[#This Row],[COSTO OCT AL 27-10]])/MaestraLP3[[#This Row],[COSTO OCT AL 27-10]]</f>
        <v>2.5180837673610967E-2</v>
      </c>
      <c r="Y879" s="57" t="str">
        <f>++IF(Q879="HASTA AGOTAR STOCK","HASTA AGOTAR STOCK",IF(MaestraLP3[[#This Row],[PRECIO OCT]]=0,"NO PARA LP",IF(MaestraLP3[[#This Row],[PRECIO OCT]]=0,"INCORPORACIÓN",IF(AA879=0,"MANTIENE",IF(AA879&lt;0,"BAJA",IF(AA879&gt;0,"ALZA",""))))))</f>
        <v>MANTIENE</v>
      </c>
      <c r="Z879" s="54">
        <v>80000</v>
      </c>
      <c r="AA879" s="40">
        <f>IF(Z879=0,"INDICAR PRECIO VTA",Z879-MaestraLP3[[#This Row],[PRECIO OCT]])</f>
        <v>0</v>
      </c>
      <c r="AB879" s="56">
        <f t="shared" si="13"/>
        <v>0.43902104562500011</v>
      </c>
      <c r="AC879" s="58">
        <f>IFERROR(MaestraLP3[[#This Row],[PRECIO]]*MaestraLP3[[#This Row],[%MG UMV]],0)</f>
        <v>35121.683650000006</v>
      </c>
      <c r="AD879" s="59">
        <v>5.5439999999999996</v>
      </c>
      <c r="AE879" s="54">
        <f>IFERROR(MaestraLP3[[#This Row],[MARGEN UNITARIO]]/MaestraLP3[[#This Row],[Peso Neto UMV (KG)]],0)</f>
        <v>6335.0800234487751</v>
      </c>
      <c r="AF879" s="38" t="s">
        <v>49</v>
      </c>
      <c r="AG879" s="38" t="s">
        <v>184</v>
      </c>
      <c r="AH879" s="56">
        <v>0.05</v>
      </c>
      <c r="AI879" s="56">
        <v>0.1</v>
      </c>
      <c r="AJ879" s="38"/>
      <c r="AK879" s="38" t="s">
        <v>50</v>
      </c>
    </row>
    <row r="880" spans="1:37" x14ac:dyDescent="0.35">
      <c r="A880" s="38" t="s">
        <v>525</v>
      </c>
      <c r="B880" s="38">
        <v>101800144</v>
      </c>
      <c r="C880" s="38" t="str">
        <f>+MaestraLP3[[#This Row],[CÓDIGO]]&amp;MaestraLP3[[#Headers],[-]]&amp;MaestraLP3[[#This Row],[UMV]]</f>
        <v>101800144-C72</v>
      </c>
      <c r="D880" s="45" t="str">
        <f>+MaestraLP3[[#This Row],[CÓDIGO]]&amp;MaestraLP3[[#Headers],[FS00]]</f>
        <v>101800144FS00</v>
      </c>
      <c r="E880" s="38" t="s">
        <v>95</v>
      </c>
      <c r="F880" s="38" t="s">
        <v>96</v>
      </c>
      <c r="G880" s="38" t="s">
        <v>100</v>
      </c>
      <c r="H880" s="38" t="s">
        <v>333</v>
      </c>
      <c r="I880" s="38" t="s">
        <v>1129</v>
      </c>
      <c r="J880" s="44" t="s">
        <v>762</v>
      </c>
      <c r="K880" s="45" t="s">
        <v>44</v>
      </c>
      <c r="L880" s="45" t="s">
        <v>44</v>
      </c>
      <c r="M880" s="38" t="str">
        <f>VLOOKUP(MaestraLP3[[#This Row],[UMV]],VALIDACIONES!J:L,3,0)</f>
        <v>Caja 72 Unidades</v>
      </c>
      <c r="N880" s="38" t="s">
        <v>45</v>
      </c>
      <c r="O880" s="38" t="s">
        <v>46</v>
      </c>
      <c r="P880" s="54">
        <v>49615.849149999995</v>
      </c>
      <c r="Q880" s="38" t="s">
        <v>58</v>
      </c>
      <c r="R880" s="54">
        <v>79200</v>
      </c>
      <c r="S880" s="56">
        <f>IFERROR((MaestraLP3[[#This Row],[COSTO ]]/MaestraLP3[[#This Row],[COSTO OCT]]-1),0)</f>
        <v>0</v>
      </c>
      <c r="T880" s="55" t="s">
        <v>48</v>
      </c>
      <c r="U880" s="55" t="s">
        <v>48</v>
      </c>
      <c r="V880" s="54">
        <f>+VLOOKUP(MaestraLP3[[#This Row],[-]],'[1]BD MES'!$A:$N,14,0)</f>
        <v>44352</v>
      </c>
      <c r="W880" s="54">
        <v>49615.849149999995</v>
      </c>
      <c r="X880" s="56">
        <f>+(MaestraLP3[[#This Row],[COSTO ]]-MaestraLP3[[#This Row],[COSTO OCT AL 27-10]])/MaestraLP3[[#This Row],[COSTO OCT AL 27-10]]</f>
        <v>0.11868346748737361</v>
      </c>
      <c r="Y880" s="57" t="str">
        <f>++IF(Q880="HASTA AGOTAR STOCK","HASTA AGOTAR STOCK",IF(MaestraLP3[[#This Row],[PRECIO OCT]]=0,"NO PARA LP",IF(MaestraLP3[[#This Row],[PRECIO OCT]]=0,"INCORPORACIÓN",IF(AA880=0,"MANTIENE",IF(AA880&lt;0,"BAJA",IF(AA880&gt;0,"ALZA",""))))))</f>
        <v>MANTIENE</v>
      </c>
      <c r="Z880" s="54">
        <v>79200</v>
      </c>
      <c r="AA880" s="40">
        <f>IF(Z880=0,"INDICAR PRECIO VTA",Z880-MaestraLP3[[#This Row],[PRECIO OCT]])</f>
        <v>0</v>
      </c>
      <c r="AB880" s="56">
        <f t="shared" si="13"/>
        <v>0.37353725820707079</v>
      </c>
      <c r="AC880" s="58">
        <f>IFERROR(MaestraLP3[[#This Row],[PRECIO]]*MaestraLP3[[#This Row],[%MG UMV]],0)</f>
        <v>29584.150850000005</v>
      </c>
      <c r="AD880" s="59">
        <v>5.9039999999999999</v>
      </c>
      <c r="AE880" s="54">
        <f>IFERROR(MaestraLP3[[#This Row],[MARGEN UNITARIO]]/MaestraLP3[[#This Row],[Peso Neto UMV (KG)]],0)</f>
        <v>5010.8656588753402</v>
      </c>
      <c r="AF880" s="38" t="s">
        <v>49</v>
      </c>
      <c r="AG880" s="38" t="s">
        <v>184</v>
      </c>
      <c r="AH880" s="56">
        <v>0.03</v>
      </c>
      <c r="AI880" s="56">
        <v>0.05</v>
      </c>
      <c r="AJ880" s="38"/>
      <c r="AK880" s="38" t="s">
        <v>50</v>
      </c>
    </row>
    <row r="881" spans="1:37" x14ac:dyDescent="0.35">
      <c r="A881" s="38" t="s">
        <v>525</v>
      </c>
      <c r="B881" s="38">
        <v>150000053</v>
      </c>
      <c r="C881" s="38" t="str">
        <f>+MaestraLP3[[#This Row],[CÓDIGO]]&amp;MaestraLP3[[#Headers],[-]]&amp;MaestraLP3[[#This Row],[UMV]]</f>
        <v>150000053-C06</v>
      </c>
      <c r="D881" s="45" t="str">
        <f>+MaestraLP3[[#This Row],[CÓDIGO]]&amp;MaestraLP3[[#Headers],[FS00]]</f>
        <v>150000053FS00</v>
      </c>
      <c r="E881" s="38" t="s">
        <v>95</v>
      </c>
      <c r="F881" s="38" t="s">
        <v>96</v>
      </c>
      <c r="G881" s="38" t="s">
        <v>100</v>
      </c>
      <c r="H881" s="38" t="s">
        <v>333</v>
      </c>
      <c r="I881" s="38" t="s">
        <v>1130</v>
      </c>
      <c r="J881" s="44" t="s">
        <v>53</v>
      </c>
      <c r="K881" s="45" t="s">
        <v>44</v>
      </c>
      <c r="L881" s="45" t="s">
        <v>44</v>
      </c>
      <c r="M881" s="38" t="str">
        <f>VLOOKUP(MaestraLP3[[#This Row],[UMV]],VALIDACIONES!J:L,3,0)</f>
        <v>Caja 6 Unidades</v>
      </c>
      <c r="N881" s="38" t="s">
        <v>45</v>
      </c>
      <c r="O881" s="38" t="s">
        <v>46</v>
      </c>
      <c r="P881" s="54">
        <v>14204.82</v>
      </c>
      <c r="Q881" s="38" t="s">
        <v>47</v>
      </c>
      <c r="R881" s="54">
        <v>17990</v>
      </c>
      <c r="S881" s="56">
        <f>IFERROR((MaestraLP3[[#This Row],[COSTO ]]/MaestraLP3[[#This Row],[COSTO OCT]]-1),0)</f>
        <v>0</v>
      </c>
      <c r="T881" s="55" t="s">
        <v>48</v>
      </c>
      <c r="U881" s="55" t="s">
        <v>48</v>
      </c>
      <c r="V881" s="54">
        <f>+VLOOKUP(MaestraLP3[[#This Row],[-]],'[1]BD MES'!$A:$N,14,0)</f>
        <v>14215.14</v>
      </c>
      <c r="W881" s="54">
        <v>14204.82</v>
      </c>
      <c r="X881" s="56">
        <f>+(MaestraLP3[[#This Row],[COSTO ]]-MaestraLP3[[#This Row],[COSTO OCT AL 27-10]])/MaestraLP3[[#This Row],[COSTO OCT AL 27-10]]</f>
        <v>-7.2598651859916326E-4</v>
      </c>
      <c r="Y881" s="57" t="str">
        <f>++IF(Q881="HASTA AGOTAR STOCK","HASTA AGOTAR STOCK",IF(MaestraLP3[[#This Row],[PRECIO OCT]]=0,"NO PARA LP",IF(MaestraLP3[[#This Row],[PRECIO OCT]]=0,"INCORPORACIÓN",IF(AA881=0,"MANTIENE",IF(AA881&lt;0,"BAJA",IF(AA881&gt;0,"ALZA",""))))))</f>
        <v>MANTIENE</v>
      </c>
      <c r="Z881" s="54">
        <v>17990</v>
      </c>
      <c r="AA881" s="40">
        <f>IF(Z881=0,"INDICAR PRECIO VTA",Z881-MaestraLP3[[#This Row],[PRECIO OCT]])</f>
        <v>0</v>
      </c>
      <c r="AB881" s="56">
        <f t="shared" si="13"/>
        <v>0.21040466926070039</v>
      </c>
      <c r="AC881" s="58">
        <f>IFERROR(MaestraLP3[[#This Row],[PRECIO]]*MaestraLP3[[#This Row],[%MG UMV]],0)</f>
        <v>3785.1800000000003</v>
      </c>
      <c r="AD881" s="59">
        <v>5.16</v>
      </c>
      <c r="AE881" s="54">
        <f>IFERROR(MaestraLP3[[#This Row],[MARGEN UNITARIO]]/MaestraLP3[[#This Row],[Peso Neto UMV (KG)]],0)</f>
        <v>733.56201550387595</v>
      </c>
      <c r="AF881" s="38" t="s">
        <v>49</v>
      </c>
      <c r="AG881" s="38" t="s">
        <v>184</v>
      </c>
      <c r="AH881" s="56">
        <v>4.9999999999999996E-2</v>
      </c>
      <c r="AI881" s="56">
        <v>6.9999999999999993E-2</v>
      </c>
      <c r="AJ881" s="38"/>
      <c r="AK881" s="38" t="s">
        <v>50</v>
      </c>
    </row>
    <row r="882" spans="1:37" x14ac:dyDescent="0.35">
      <c r="A882" s="38" t="s">
        <v>525</v>
      </c>
      <c r="B882" s="38">
        <v>150001829</v>
      </c>
      <c r="C882" s="38" t="str">
        <f>+MaestraLP3[[#This Row],[CÓDIGO]]&amp;MaestraLP3[[#Headers],[-]]&amp;MaestraLP3[[#This Row],[UMV]]</f>
        <v>150001829-C32</v>
      </c>
      <c r="D882" s="45" t="str">
        <f>+MaestraLP3[[#This Row],[CÓDIGO]]&amp;MaestraLP3[[#Headers],[FS00]]</f>
        <v>150001829FS00</v>
      </c>
      <c r="E882" s="38" t="s">
        <v>95</v>
      </c>
      <c r="F882" s="38" t="s">
        <v>96</v>
      </c>
      <c r="G882" s="38" t="s">
        <v>100</v>
      </c>
      <c r="H882" s="38" t="s">
        <v>333</v>
      </c>
      <c r="I882" s="38" t="s">
        <v>1131</v>
      </c>
      <c r="J882" s="44" t="s">
        <v>741</v>
      </c>
      <c r="K882" s="45" t="s">
        <v>44</v>
      </c>
      <c r="L882" s="38"/>
      <c r="M882" s="38" t="str">
        <f>VLOOKUP(MaestraLP3[[#This Row],[UMV]],VALIDACIONES!J:L,3,0)</f>
        <v>Caja 32 Unidades</v>
      </c>
      <c r="N882" s="38" t="s">
        <v>45</v>
      </c>
      <c r="O882" s="38" t="s">
        <v>46</v>
      </c>
      <c r="P882" s="54">
        <v>3634.56</v>
      </c>
      <c r="Q882" s="38" t="s">
        <v>47</v>
      </c>
      <c r="R882" s="54">
        <v>4800</v>
      </c>
      <c r="S882" s="56">
        <f>IFERROR((MaestraLP3[[#This Row],[COSTO ]]/MaestraLP3[[#This Row],[COSTO OCT]]-1),0)</f>
        <v>0</v>
      </c>
      <c r="T882" s="55" t="s">
        <v>48</v>
      </c>
      <c r="U882" s="55" t="s">
        <v>48</v>
      </c>
      <c r="V882" s="54">
        <f>+VLOOKUP(MaestraLP3[[#This Row],[-]],'[1]BD MES'!$A:$N,14,0)</f>
        <v>3629.76</v>
      </c>
      <c r="W882" s="54">
        <v>3634.56</v>
      </c>
      <c r="X882" s="56">
        <f>+(MaestraLP3[[#This Row],[COSTO ]]-MaestraLP3[[#This Row],[COSTO OCT AL 27-10]])/MaestraLP3[[#This Row],[COSTO OCT AL 27-10]]</f>
        <v>1.3224014810895835E-3</v>
      </c>
      <c r="Y882" s="57" t="str">
        <f>++IF(Q882="HASTA AGOTAR STOCK","HASTA AGOTAR STOCK",IF(MaestraLP3[[#This Row],[PRECIO OCT]]=0,"NO PARA LP",IF(MaestraLP3[[#This Row],[PRECIO OCT]]=0,"INCORPORACIÓN",IF(AA882=0,"MANTIENE",IF(AA882&lt;0,"BAJA",IF(AA882&gt;0,"ALZA",""))))))</f>
        <v>MANTIENE</v>
      </c>
      <c r="Z882" s="54">
        <v>4800</v>
      </c>
      <c r="AA882" s="40">
        <f>IF(Z882=0,"INDICAR PRECIO VTA",Z882-MaestraLP3[[#This Row],[PRECIO OCT]])</f>
        <v>0</v>
      </c>
      <c r="AB882" s="56">
        <f t="shared" si="13"/>
        <v>0.24280000000000002</v>
      </c>
      <c r="AC882" s="58">
        <f>IFERROR(MaestraLP3[[#This Row],[PRECIO]]*MaestraLP3[[#This Row],[%MG UMV]],0)</f>
        <v>1165.44</v>
      </c>
      <c r="AD882" s="59">
        <v>1.056</v>
      </c>
      <c r="AE882" s="54">
        <f>IFERROR(MaestraLP3[[#This Row],[MARGEN UNITARIO]]/MaestraLP3[[#This Row],[Peso Neto UMV (KG)]],0)</f>
        <v>1103.6363636363637</v>
      </c>
      <c r="AF882" s="38" t="s">
        <v>49</v>
      </c>
      <c r="AG882" s="38">
        <v>1</v>
      </c>
      <c r="AH882" s="56">
        <v>6.9999999999999993E-2</v>
      </c>
      <c r="AI882" s="56">
        <v>9.9999999999999992E-2</v>
      </c>
      <c r="AJ882" s="38"/>
      <c r="AK882" s="38" t="s">
        <v>50</v>
      </c>
    </row>
    <row r="883" spans="1:37" x14ac:dyDescent="0.35">
      <c r="A883" s="38" t="s">
        <v>525</v>
      </c>
      <c r="B883" s="38">
        <v>150001739</v>
      </c>
      <c r="C883" s="38" t="str">
        <f>+MaestraLP3[[#This Row],[CÓDIGO]]&amp;MaestraLP3[[#Headers],[-]]&amp;MaestraLP3[[#This Row],[UMV]]</f>
        <v>150001739-D20</v>
      </c>
      <c r="D883" s="45" t="str">
        <f>+MaestraLP3[[#This Row],[CÓDIGO]]&amp;MaestraLP3[[#Headers],[FS00]]</f>
        <v>150001739FS00</v>
      </c>
      <c r="E883" s="38" t="s">
        <v>95</v>
      </c>
      <c r="F883" s="38" t="s">
        <v>96</v>
      </c>
      <c r="G883" s="38" t="s">
        <v>100</v>
      </c>
      <c r="H883" s="38" t="s">
        <v>333</v>
      </c>
      <c r="I883" s="38" t="s">
        <v>1132</v>
      </c>
      <c r="J883" s="44" t="s">
        <v>1102</v>
      </c>
      <c r="K883" s="45" t="s">
        <v>44</v>
      </c>
      <c r="L883" s="38"/>
      <c r="M883" s="38" t="str">
        <f>VLOOKUP(MaestraLP3[[#This Row],[UMV]],VALIDACIONES!J:L,3,0)</f>
        <v>Display 20 Unidades</v>
      </c>
      <c r="N883" s="38" t="s">
        <v>45</v>
      </c>
      <c r="O883" s="38" t="s">
        <v>46</v>
      </c>
      <c r="P883" s="54">
        <v>6151.5999999999995</v>
      </c>
      <c r="Q883" s="38" t="s">
        <v>47</v>
      </c>
      <c r="R883" s="54">
        <v>7400</v>
      </c>
      <c r="S883" s="56">
        <f>IFERROR((MaestraLP3[[#This Row],[COSTO ]]/MaestraLP3[[#This Row],[COSTO OCT]]-1),0)</f>
        <v>0</v>
      </c>
      <c r="T883" s="55" t="s">
        <v>48</v>
      </c>
      <c r="U883" s="55" t="s">
        <v>48</v>
      </c>
      <c r="V883" s="54">
        <f>+VLOOKUP(MaestraLP3[[#This Row],[-]],'[1]BD MES'!$A:$N,14,0)</f>
        <v>6149.4000000000005</v>
      </c>
      <c r="W883" s="54">
        <v>6151.5999999999995</v>
      </c>
      <c r="X883" s="56">
        <f>+(MaestraLP3[[#This Row],[COSTO ]]-MaestraLP3[[#This Row],[COSTO OCT AL 27-10]])/MaestraLP3[[#This Row],[COSTO OCT AL 27-10]]</f>
        <v>3.5775848050198533E-4</v>
      </c>
      <c r="Y883" s="57" t="str">
        <f>++IF(Q883="HASTA AGOTAR STOCK","HASTA AGOTAR STOCK",IF(MaestraLP3[[#This Row],[PRECIO OCT]]=0,"NO PARA LP",IF(MaestraLP3[[#This Row],[PRECIO OCT]]=0,"INCORPORACIÓN",IF(AA883=0,"MANTIENE",IF(AA883&lt;0,"BAJA",IF(AA883&gt;0,"ALZA",""))))))</f>
        <v>MANTIENE</v>
      </c>
      <c r="Z883" s="54">
        <v>7400</v>
      </c>
      <c r="AA883" s="40">
        <f>IF(Z883=0,"INDICAR PRECIO VTA",Z883-MaestraLP3[[#This Row],[PRECIO OCT]])</f>
        <v>0</v>
      </c>
      <c r="AB883" s="56">
        <f t="shared" si="13"/>
        <v>0.16870270270270277</v>
      </c>
      <c r="AC883" s="58">
        <f>IFERROR(MaestraLP3[[#This Row],[PRECIO]]*MaestraLP3[[#This Row],[%MG UMV]],0)</f>
        <v>1248.4000000000005</v>
      </c>
      <c r="AD883" s="59">
        <v>0.6</v>
      </c>
      <c r="AE883" s="54">
        <f>IFERROR(MaestraLP3[[#This Row],[MARGEN UNITARIO]]/MaestraLP3[[#This Row],[Peso Neto UMV (KG)]],0)</f>
        <v>2080.6666666666679</v>
      </c>
      <c r="AF883" s="38" t="s">
        <v>49</v>
      </c>
      <c r="AG883" s="38">
        <v>1</v>
      </c>
      <c r="AH883" s="56">
        <v>0.03</v>
      </c>
      <c r="AI883" s="56">
        <v>4.9999999999999996E-2</v>
      </c>
      <c r="AJ883" s="38"/>
      <c r="AK883" s="38" t="s">
        <v>50</v>
      </c>
    </row>
    <row r="884" spans="1:37" x14ac:dyDescent="0.35">
      <c r="A884" s="38" t="s">
        <v>525</v>
      </c>
      <c r="B884" s="38">
        <v>102320340</v>
      </c>
      <c r="C884" s="38" t="str">
        <f>+MaestraLP3[[#This Row],[CÓDIGO]]&amp;MaestraLP3[[#Headers],[-]]&amp;MaestraLP3[[#This Row],[UMV]]</f>
        <v>102320340-C09</v>
      </c>
      <c r="D884" s="45" t="str">
        <f>+MaestraLP3[[#This Row],[CÓDIGO]]&amp;MaestraLP3[[#Headers],[FS00]]</f>
        <v>102320340FS00</v>
      </c>
      <c r="E884" s="38" t="s">
        <v>95</v>
      </c>
      <c r="F884" s="38" t="s">
        <v>96</v>
      </c>
      <c r="G884" s="38" t="s">
        <v>100</v>
      </c>
      <c r="H884" s="38" t="s">
        <v>333</v>
      </c>
      <c r="I884" s="38" t="s">
        <v>1133</v>
      </c>
      <c r="J884" s="44" t="s">
        <v>760</v>
      </c>
      <c r="K884" s="45" t="s">
        <v>44</v>
      </c>
      <c r="L884" s="38"/>
      <c r="M884" s="38" t="str">
        <f>VLOOKUP(MaestraLP3[[#This Row],[UMV]],VALIDACIONES!J:L,3,0)</f>
        <v>Caja 9 Unidades</v>
      </c>
      <c r="N884" s="38" t="s">
        <v>45</v>
      </c>
      <c r="O884" s="38" t="s">
        <v>46</v>
      </c>
      <c r="P884" s="54">
        <v>40425.754949999995</v>
      </c>
      <c r="Q884" s="38" t="s">
        <v>58</v>
      </c>
      <c r="R884" s="54">
        <v>70200</v>
      </c>
      <c r="S884" s="56">
        <f>IFERROR((MaestraLP3[[#This Row],[COSTO ]]/MaestraLP3[[#This Row],[COSTO OCT]]-1),0)</f>
        <v>0</v>
      </c>
      <c r="T884" s="55" t="s">
        <v>48</v>
      </c>
      <c r="U884" s="55" t="s">
        <v>48</v>
      </c>
      <c r="V884" s="54">
        <f>+VLOOKUP(MaestraLP3[[#This Row],[-]],'[1]BD MES'!$A:$N,14,0)</f>
        <v>39408.840000000004</v>
      </c>
      <c r="W884" s="54">
        <v>40425.754949999995</v>
      </c>
      <c r="X884" s="56">
        <f>+(MaestraLP3[[#This Row],[COSTO ]]-MaestraLP3[[#This Row],[COSTO OCT AL 27-10]])/MaestraLP3[[#This Row],[COSTO OCT AL 27-10]]</f>
        <v>2.580423453215043E-2</v>
      </c>
      <c r="Y884" s="57" t="str">
        <f>++IF(Q884="HASTA AGOTAR STOCK","HASTA AGOTAR STOCK",IF(MaestraLP3[[#This Row],[PRECIO OCT]]=0,"NO PARA LP",IF(MaestraLP3[[#This Row],[PRECIO OCT]]=0,"INCORPORACIÓN",IF(AA884=0,"MANTIENE",IF(AA884&lt;0,"BAJA",IF(AA884&gt;0,"ALZA",""))))))</f>
        <v>MANTIENE</v>
      </c>
      <c r="Z884" s="54">
        <v>70200</v>
      </c>
      <c r="AA884" s="40">
        <f>IF(Z884=0,"INDICAR PRECIO VTA",Z884-MaestraLP3[[#This Row],[PRECIO OCT]])</f>
        <v>0</v>
      </c>
      <c r="AB884" s="56">
        <f t="shared" si="13"/>
        <v>0.42413454487179492</v>
      </c>
      <c r="AC884" s="58">
        <f>IFERROR(MaestraLP3[[#This Row],[PRECIO]]*MaestraLP3[[#This Row],[%MG UMV]],0)</f>
        <v>29774.245050000001</v>
      </c>
      <c r="AD884" s="59">
        <v>1.35</v>
      </c>
      <c r="AE884" s="54">
        <f>IFERROR(MaestraLP3[[#This Row],[MARGEN UNITARIO]]/MaestraLP3[[#This Row],[Peso Neto UMV (KG)]],0)</f>
        <v>22054.996333333333</v>
      </c>
      <c r="AF884" s="38" t="s">
        <v>49</v>
      </c>
      <c r="AG884" s="38">
        <v>1</v>
      </c>
      <c r="AH884" s="56">
        <v>0.2</v>
      </c>
      <c r="AI884" s="56">
        <v>0.25</v>
      </c>
      <c r="AJ884" s="38"/>
      <c r="AK884" s="38" t="s">
        <v>50</v>
      </c>
    </row>
    <row r="885" spans="1:37" x14ac:dyDescent="0.35">
      <c r="A885" s="38" t="s">
        <v>525</v>
      </c>
      <c r="B885" s="38">
        <v>102310110</v>
      </c>
      <c r="C885" s="38" t="str">
        <f>+MaestraLP3[[#This Row],[CÓDIGO]]&amp;MaestraLP3[[#Headers],[-]]&amp;MaestraLP3[[#This Row],[UMV]]</f>
        <v>102310110-C24</v>
      </c>
      <c r="D885" s="45" t="str">
        <f>+MaestraLP3[[#This Row],[CÓDIGO]]&amp;MaestraLP3[[#Headers],[FS00]]</f>
        <v>102310110FS00</v>
      </c>
      <c r="E885" s="38" t="s">
        <v>95</v>
      </c>
      <c r="F885" s="38" t="s">
        <v>96</v>
      </c>
      <c r="G885" s="38" t="s">
        <v>100</v>
      </c>
      <c r="H885" s="38" t="s">
        <v>333</v>
      </c>
      <c r="I885" s="38" t="s">
        <v>1134</v>
      </c>
      <c r="J885" s="44" t="s">
        <v>288</v>
      </c>
      <c r="K885" s="45" t="s">
        <v>44</v>
      </c>
      <c r="L885" s="38"/>
      <c r="M885" s="38" t="str">
        <f>VLOOKUP(MaestraLP3[[#This Row],[UMV]],VALIDACIONES!J:L,3,0)</f>
        <v>Caja 24 Unidades</v>
      </c>
      <c r="N885" s="38" t="s">
        <v>45</v>
      </c>
      <c r="O885" s="38" t="s">
        <v>46</v>
      </c>
      <c r="P885" s="54">
        <v>18426.147599999997</v>
      </c>
      <c r="Q885" s="38" t="s">
        <v>62</v>
      </c>
      <c r="R885" s="54">
        <v>33170.400000000001</v>
      </c>
      <c r="S885" s="56">
        <f>IFERROR((MaestraLP3[[#This Row],[COSTO ]]/MaestraLP3[[#This Row],[COSTO OCT]]-1),0)</f>
        <v>0</v>
      </c>
      <c r="T885" s="55" t="s">
        <v>48</v>
      </c>
      <c r="U885" s="55" t="s">
        <v>48</v>
      </c>
      <c r="V885" s="54">
        <f>+VLOOKUP(MaestraLP3[[#This Row],[-]],'[1]BD MES'!$A:$N,14,0)</f>
        <v>18375.12</v>
      </c>
      <c r="W885" s="54">
        <v>18426.147599999997</v>
      </c>
      <c r="X885" s="56">
        <f>+(MaestraLP3[[#This Row],[COSTO ]]-MaestraLP3[[#This Row],[COSTO OCT AL 27-10]])/MaestraLP3[[#This Row],[COSTO OCT AL 27-10]]</f>
        <v>2.7769941094260946E-3</v>
      </c>
      <c r="Y885" s="57" t="str">
        <f>++IF(Q885="HASTA AGOTAR STOCK","HASTA AGOTAR STOCK",IF(MaestraLP3[[#This Row],[PRECIO OCT]]=0,"NO PARA LP",IF(MaestraLP3[[#This Row],[PRECIO OCT]]=0,"INCORPORACIÓN",IF(AA885=0,"MANTIENE",IF(AA885&lt;0,"BAJA",IF(AA885&gt;0,"ALZA",""))))))</f>
        <v>ALZA</v>
      </c>
      <c r="Z885" s="54">
        <v>36500</v>
      </c>
      <c r="AA885" s="40">
        <f>IF(Z885=0,"INDICAR PRECIO VTA",Z885-MaestraLP3[[#This Row],[PRECIO OCT]])</f>
        <v>3329.5999999999985</v>
      </c>
      <c r="AB885" s="56">
        <f t="shared" si="13"/>
        <v>0.49517403835616447</v>
      </c>
      <c r="AC885" s="58">
        <f>IFERROR(MaestraLP3[[#This Row],[PRECIO]]*MaestraLP3[[#This Row],[%MG UMV]],0)</f>
        <v>18073.852400000003</v>
      </c>
      <c r="AD885" s="59">
        <v>1.248</v>
      </c>
      <c r="AE885" s="54">
        <f>IFERROR(MaestraLP3[[#This Row],[MARGEN UNITARIO]]/MaestraLP3[[#This Row],[Peso Neto UMV (KG)]],0)</f>
        <v>14482.253525641028</v>
      </c>
      <c r="AF885" s="38" t="s">
        <v>49</v>
      </c>
      <c r="AG885" s="38">
        <v>1</v>
      </c>
      <c r="AH885" s="56">
        <v>0.15</v>
      </c>
      <c r="AI885" s="56">
        <v>0.2</v>
      </c>
      <c r="AJ885" s="38"/>
      <c r="AK885" s="38" t="s">
        <v>50</v>
      </c>
    </row>
    <row r="886" spans="1:37" x14ac:dyDescent="0.35">
      <c r="A886" s="38" t="s">
        <v>525</v>
      </c>
      <c r="B886" s="38">
        <v>102310250</v>
      </c>
      <c r="C886" s="38" t="str">
        <f>+MaestraLP3[[#This Row],[CÓDIGO]]&amp;MaestraLP3[[#Headers],[-]]&amp;MaestraLP3[[#This Row],[UMV]]</f>
        <v>102310250-D16</v>
      </c>
      <c r="D886" s="45" t="str">
        <f>+MaestraLP3[[#This Row],[CÓDIGO]]&amp;MaestraLP3[[#Headers],[FS00]]</f>
        <v>102310250FS00</v>
      </c>
      <c r="E886" s="38" t="s">
        <v>95</v>
      </c>
      <c r="F886" s="38" t="s">
        <v>96</v>
      </c>
      <c r="G886" s="38" t="s">
        <v>100</v>
      </c>
      <c r="H886" s="38" t="s">
        <v>333</v>
      </c>
      <c r="I886" s="38" t="s">
        <v>1135</v>
      </c>
      <c r="J886" s="44" t="s">
        <v>218</v>
      </c>
      <c r="K886" s="45" t="s">
        <v>44</v>
      </c>
      <c r="L886" s="38"/>
      <c r="M886" s="38" t="str">
        <f>VLOOKUP(MaestraLP3[[#This Row],[UMV]],VALIDACIONES!J:L,3,0)</f>
        <v>Display 16 Unidades</v>
      </c>
      <c r="N886" s="38" t="s">
        <v>45</v>
      </c>
      <c r="O886" s="38" t="s">
        <v>46</v>
      </c>
      <c r="P886" s="54">
        <v>15043</v>
      </c>
      <c r="Q886" s="38" t="s">
        <v>58</v>
      </c>
      <c r="R886" s="54">
        <v>25600</v>
      </c>
      <c r="S886" s="56">
        <f>IFERROR((MaestraLP3[[#This Row],[COSTO ]]/MaestraLP3[[#This Row],[COSTO OCT]]-1),0)</f>
        <v>-1.2121917170926366E-5</v>
      </c>
      <c r="T886" s="55" t="s">
        <v>48</v>
      </c>
      <c r="U886" s="55" t="s">
        <v>48</v>
      </c>
      <c r="V886" s="54">
        <f>+VLOOKUP(MaestraLP3[[#This Row],[-]],'[1]BD MES'!$A:$N,14,0)</f>
        <v>14951.2</v>
      </c>
      <c r="W886" s="54">
        <v>15042.817649999997</v>
      </c>
      <c r="X886" s="56">
        <f>+(MaestraLP3[[#This Row],[COSTO ]]-MaestraLP3[[#This Row],[COSTO OCT AL 27-10]])/MaestraLP3[[#This Row],[COSTO OCT AL 27-10]]</f>
        <v>6.127779041146965E-3</v>
      </c>
      <c r="Y886" s="57" t="str">
        <f>++IF(Q886="HASTA AGOTAR STOCK","HASTA AGOTAR STOCK",IF(MaestraLP3[[#This Row],[PRECIO OCT]]=0,"NO PARA LP",IF(MaestraLP3[[#This Row],[PRECIO OCT]]=0,"INCORPORACIÓN",IF(AA886=0,"MANTIENE",IF(AA886&lt;0,"BAJA",IF(AA886&gt;0,"ALZA",""))))))</f>
        <v>MANTIENE</v>
      </c>
      <c r="Z886" s="54">
        <v>25600</v>
      </c>
      <c r="AA886" s="40">
        <f>IF(Z886=0,"INDICAR PRECIO VTA",Z886-MaestraLP3[[#This Row],[PRECIO OCT]])</f>
        <v>0</v>
      </c>
      <c r="AB886" s="56">
        <f t="shared" si="13"/>
        <v>0.41238993554687509</v>
      </c>
      <c r="AC886" s="58">
        <f>IFERROR(MaestraLP3[[#This Row],[PRECIO]]*MaestraLP3[[#This Row],[%MG UMV]],0)</f>
        <v>10557.182350000003</v>
      </c>
      <c r="AD886" s="59">
        <v>0.60799999999999998</v>
      </c>
      <c r="AE886" s="54">
        <f>IFERROR(MaestraLP3[[#This Row],[MARGEN UNITARIO]]/MaestraLP3[[#This Row],[Peso Neto UMV (KG)]],0)</f>
        <v>17363.786759868424</v>
      </c>
      <c r="AF886" s="38" t="s">
        <v>49</v>
      </c>
      <c r="AG886" s="38">
        <v>1</v>
      </c>
      <c r="AH886" s="56">
        <v>0.05</v>
      </c>
      <c r="AI886" s="56">
        <v>0.1</v>
      </c>
      <c r="AJ886" s="38"/>
      <c r="AK886" s="38" t="s">
        <v>50</v>
      </c>
    </row>
    <row r="887" spans="1:37" x14ac:dyDescent="0.35">
      <c r="A887" s="38" t="s">
        <v>525</v>
      </c>
      <c r="B887" s="38">
        <v>104534810</v>
      </c>
      <c r="C887" s="38" t="str">
        <f>+MaestraLP3[[#This Row],[CÓDIGO]]&amp;MaestraLP3[[#Headers],[-]]&amp;MaestraLP3[[#This Row],[UMV]]</f>
        <v>104534810-C25</v>
      </c>
      <c r="D887" s="45" t="str">
        <f>+MaestraLP3[[#This Row],[CÓDIGO]]&amp;MaestraLP3[[#Headers],[FS00]]</f>
        <v>104534810FS00</v>
      </c>
      <c r="E887" s="38" t="s">
        <v>95</v>
      </c>
      <c r="F887" s="38" t="s">
        <v>96</v>
      </c>
      <c r="G887" s="38" t="s">
        <v>100</v>
      </c>
      <c r="H887" s="38" t="s">
        <v>337</v>
      </c>
      <c r="I887" s="38" t="s">
        <v>1136</v>
      </c>
      <c r="J887" s="44" t="s">
        <v>534</v>
      </c>
      <c r="K887" s="45" t="s">
        <v>44</v>
      </c>
      <c r="L887" s="38"/>
      <c r="M887" s="38" t="str">
        <f>VLOOKUP(MaestraLP3[[#This Row],[UMV]],VALIDACIONES!J:L,3,0)</f>
        <v>Caja 25 Unidades</v>
      </c>
      <c r="N887" s="38" t="s">
        <v>45</v>
      </c>
      <c r="O887" s="38" t="s">
        <v>46</v>
      </c>
      <c r="P887" s="54">
        <v>14900</v>
      </c>
      <c r="Q887" s="38" t="s">
        <v>47</v>
      </c>
      <c r="R887" s="54">
        <v>20990</v>
      </c>
      <c r="S887" s="56">
        <f>IFERROR((MaestraLP3[[#This Row],[COSTO ]]/MaestraLP3[[#This Row],[COSTO OCT]]-1),0)</f>
        <v>0</v>
      </c>
      <c r="T887" s="55" t="s">
        <v>48</v>
      </c>
      <c r="U887" s="55" t="s">
        <v>48</v>
      </c>
      <c r="V887" s="54">
        <f>+VLOOKUP(MaestraLP3[[#This Row],[-]],'[1]BD MES'!$A:$N,14,0)</f>
        <v>14800</v>
      </c>
      <c r="W887" s="54">
        <v>14900</v>
      </c>
      <c r="X887" s="56">
        <f>+(MaestraLP3[[#This Row],[COSTO ]]-MaestraLP3[[#This Row],[COSTO OCT AL 27-10]])/MaestraLP3[[#This Row],[COSTO OCT AL 27-10]]</f>
        <v>6.7567567567567571E-3</v>
      </c>
      <c r="Y887" s="57" t="str">
        <f>++IF(Q887="HASTA AGOTAR STOCK","HASTA AGOTAR STOCK",IF(MaestraLP3[[#This Row],[PRECIO OCT]]=0,"NO PARA LP",IF(MaestraLP3[[#This Row],[PRECIO OCT]]=0,"INCORPORACIÓN",IF(AA887=0,"MANTIENE",IF(AA887&lt;0,"BAJA",IF(AA887&gt;0,"ALZA",""))))))</f>
        <v>MANTIENE</v>
      </c>
      <c r="Z887" s="54">
        <v>20990</v>
      </c>
      <c r="AA887" s="40">
        <f>IF(Z887=0,"INDICAR PRECIO VTA",Z887-MaestraLP3[[#This Row],[PRECIO OCT]])</f>
        <v>0</v>
      </c>
      <c r="AB887" s="56">
        <f t="shared" si="13"/>
        <v>0.29013816102906148</v>
      </c>
      <c r="AC887" s="58">
        <f>IFERROR(MaestraLP3[[#This Row],[PRECIO]]*MaestraLP3[[#This Row],[%MG UMV]],0)</f>
        <v>6090.0000000000009</v>
      </c>
      <c r="AD887" s="59">
        <v>4.5</v>
      </c>
      <c r="AE887" s="54">
        <f>IFERROR(MaestraLP3[[#This Row],[MARGEN UNITARIO]]/MaestraLP3[[#This Row],[Peso Neto UMV (KG)]],0)</f>
        <v>1353.3333333333335</v>
      </c>
      <c r="AF887" s="38" t="s">
        <v>49</v>
      </c>
      <c r="AG887" s="38">
        <v>1</v>
      </c>
      <c r="AH887" s="56">
        <v>4.9999999999999996E-2</v>
      </c>
      <c r="AI887" s="56">
        <v>6.9999999999999993E-2</v>
      </c>
      <c r="AJ887" s="38"/>
      <c r="AK887" s="38" t="s">
        <v>50</v>
      </c>
    </row>
    <row r="888" spans="1:37" x14ac:dyDescent="0.35">
      <c r="A888" s="38" t="s">
        <v>525</v>
      </c>
      <c r="B888" s="38">
        <v>104512290</v>
      </c>
      <c r="C888" s="38" t="str">
        <f>+MaestraLP3[[#This Row],[CÓDIGO]]&amp;MaestraLP3[[#Headers],[-]]&amp;MaestraLP3[[#This Row],[UMV]]</f>
        <v>104512290-C12</v>
      </c>
      <c r="D888" s="45" t="str">
        <f>+MaestraLP3[[#This Row],[CÓDIGO]]&amp;MaestraLP3[[#Headers],[FS00]]</f>
        <v>104512290FS00</v>
      </c>
      <c r="E888" s="38" t="s">
        <v>95</v>
      </c>
      <c r="F888" s="38" t="s">
        <v>96</v>
      </c>
      <c r="G888" s="38" t="s">
        <v>100</v>
      </c>
      <c r="H888" s="38" t="s">
        <v>337</v>
      </c>
      <c r="I888" s="38" t="s">
        <v>1137</v>
      </c>
      <c r="J888" s="44" t="s">
        <v>43</v>
      </c>
      <c r="K888" s="45" t="s">
        <v>44</v>
      </c>
      <c r="L888" s="38"/>
      <c r="M888" s="38" t="str">
        <f>VLOOKUP(MaestraLP3[[#This Row],[UMV]],VALIDACIONES!J:L,3,0)</f>
        <v>Caja 12 Unidades</v>
      </c>
      <c r="N888" s="38" t="s">
        <v>45</v>
      </c>
      <c r="O888" s="38" t="s">
        <v>46</v>
      </c>
      <c r="P888" s="54">
        <v>10512.66</v>
      </c>
      <c r="Q888" s="38" t="s">
        <v>47</v>
      </c>
      <c r="R888" s="54">
        <v>14000</v>
      </c>
      <c r="S888" s="56">
        <f>IFERROR((MaestraLP3[[#This Row],[COSTO ]]/MaestraLP3[[#This Row],[COSTO OCT]]-1),0)</f>
        <v>0</v>
      </c>
      <c r="T888" s="55" t="s">
        <v>48</v>
      </c>
      <c r="U888" s="55" t="s">
        <v>48</v>
      </c>
      <c r="V888" s="54">
        <f>+VLOOKUP(MaestraLP3[[#This Row],[-]],'[1]BD MES'!$A:$N,14,0)</f>
        <v>10512.74</v>
      </c>
      <c r="W888" s="54">
        <v>10512.66</v>
      </c>
      <c r="X888" s="56">
        <f>+(MaestraLP3[[#This Row],[COSTO ]]-MaestraLP3[[#This Row],[COSTO OCT AL 27-10]])/MaestraLP3[[#This Row],[COSTO OCT AL 27-10]]</f>
        <v>-7.6098143775958736E-6</v>
      </c>
      <c r="Y888" s="57" t="str">
        <f>++IF(Q888="HASTA AGOTAR STOCK","HASTA AGOTAR STOCK",IF(MaestraLP3[[#This Row],[PRECIO OCT]]=0,"NO PARA LP",IF(MaestraLP3[[#This Row],[PRECIO OCT]]=0,"INCORPORACIÓN",IF(AA888=0,"MANTIENE",IF(AA888&lt;0,"BAJA",IF(AA888&gt;0,"ALZA",""))))))</f>
        <v>MANTIENE</v>
      </c>
      <c r="Z888" s="54">
        <v>14000</v>
      </c>
      <c r="AA888" s="40">
        <f>IF(Z888=0,"INDICAR PRECIO VTA",Z888-MaestraLP3[[#This Row],[PRECIO OCT]])</f>
        <v>0</v>
      </c>
      <c r="AB888" s="56">
        <f t="shared" si="13"/>
        <v>0.24909571428571431</v>
      </c>
      <c r="AC888" s="58">
        <f>IFERROR(MaestraLP3[[#This Row],[PRECIO]]*MaestraLP3[[#This Row],[%MG UMV]],0)</f>
        <v>3487.34</v>
      </c>
      <c r="AD888" s="59">
        <v>1.68</v>
      </c>
      <c r="AE888" s="54">
        <f>IFERROR(MaestraLP3[[#This Row],[MARGEN UNITARIO]]/MaestraLP3[[#This Row],[Peso Neto UMV (KG)]],0)</f>
        <v>2075.7976190476193</v>
      </c>
      <c r="AF888" s="38" t="s">
        <v>49</v>
      </c>
      <c r="AG888" s="38">
        <v>1</v>
      </c>
      <c r="AH888" s="56">
        <v>0.03</v>
      </c>
      <c r="AI888" s="56">
        <v>4.9999999999999996E-2</v>
      </c>
      <c r="AJ888" s="38"/>
      <c r="AK888" s="38" t="s">
        <v>50</v>
      </c>
    </row>
    <row r="889" spans="1:37" x14ac:dyDescent="0.35">
      <c r="A889" s="38" t="s">
        <v>525</v>
      </c>
      <c r="B889" s="38">
        <v>150000074</v>
      </c>
      <c r="C889" s="38" t="str">
        <f>+MaestraLP3[[#This Row],[CÓDIGO]]&amp;MaestraLP3[[#Headers],[-]]&amp;MaestraLP3[[#This Row],[UMV]]</f>
        <v>150000074-C28</v>
      </c>
      <c r="D889" s="45" t="str">
        <f>+MaestraLP3[[#This Row],[CÓDIGO]]&amp;MaestraLP3[[#Headers],[FS00]]</f>
        <v>150000074FS00</v>
      </c>
      <c r="E889" s="38" t="s">
        <v>95</v>
      </c>
      <c r="F889" s="38" t="s">
        <v>96</v>
      </c>
      <c r="G889" s="38" t="s">
        <v>100</v>
      </c>
      <c r="H889" s="38" t="s">
        <v>337</v>
      </c>
      <c r="I889" s="38" t="s">
        <v>1138</v>
      </c>
      <c r="J889" s="44" t="s">
        <v>1139</v>
      </c>
      <c r="K889" s="45" t="s">
        <v>44</v>
      </c>
      <c r="L889" s="38"/>
      <c r="M889" s="38" t="str">
        <f>VLOOKUP(MaestraLP3[[#This Row],[UMV]],VALIDACIONES!J:L,3,0)</f>
        <v>Caja 28 Unidades</v>
      </c>
      <c r="N889" s="38" t="s">
        <v>45</v>
      </c>
      <c r="O889" s="38" t="s">
        <v>46</v>
      </c>
      <c r="P889" s="54">
        <v>14196</v>
      </c>
      <c r="Q889" s="38" t="s">
        <v>47</v>
      </c>
      <c r="R889" s="54">
        <v>17000</v>
      </c>
      <c r="S889" s="56">
        <f>IFERROR((MaestraLP3[[#This Row],[COSTO ]]/MaestraLP3[[#This Row],[COSTO OCT]]-1),0)</f>
        <v>0</v>
      </c>
      <c r="T889" s="55" t="s">
        <v>48</v>
      </c>
      <c r="U889" s="55" t="s">
        <v>48</v>
      </c>
      <c r="V889" s="54">
        <f>+VLOOKUP(MaestraLP3[[#This Row],[-]],'[1]BD MES'!$A:$N,14,0)</f>
        <v>14196</v>
      </c>
      <c r="W889" s="54">
        <v>14196</v>
      </c>
      <c r="X889" s="56">
        <f>+(MaestraLP3[[#This Row],[COSTO ]]-MaestraLP3[[#This Row],[COSTO OCT AL 27-10]])/MaestraLP3[[#This Row],[COSTO OCT AL 27-10]]</f>
        <v>0</v>
      </c>
      <c r="Y889" s="57" t="str">
        <f>++IF(Q889="HASTA AGOTAR STOCK","HASTA AGOTAR STOCK",IF(MaestraLP3[[#This Row],[PRECIO OCT]]=0,"NO PARA LP",IF(MaestraLP3[[#This Row],[PRECIO OCT]]=0,"INCORPORACIÓN",IF(AA889=0,"MANTIENE",IF(AA889&lt;0,"BAJA",IF(AA889&gt;0,"ALZA",""))))))</f>
        <v>MANTIENE</v>
      </c>
      <c r="Z889" s="54">
        <v>17000</v>
      </c>
      <c r="AA889" s="40">
        <f>IF(Z889=0,"INDICAR PRECIO VTA",Z889-MaestraLP3[[#This Row],[PRECIO OCT]])</f>
        <v>0</v>
      </c>
      <c r="AB889" s="56">
        <f t="shared" si="13"/>
        <v>0.16494117647058823</v>
      </c>
      <c r="AC889" s="58">
        <f>IFERROR(MaestraLP3[[#This Row],[PRECIO]]*MaestraLP3[[#This Row],[%MG UMV]],0)</f>
        <v>2804</v>
      </c>
      <c r="AD889" s="59">
        <v>3.5</v>
      </c>
      <c r="AE889" s="54">
        <f>IFERROR(MaestraLP3[[#This Row],[MARGEN UNITARIO]]/MaestraLP3[[#This Row],[Peso Neto UMV (KG)]],0)</f>
        <v>801.14285714285711</v>
      </c>
      <c r="AF889" s="38" t="s">
        <v>49</v>
      </c>
      <c r="AG889" s="38">
        <v>1</v>
      </c>
      <c r="AH889" s="56">
        <v>4.9999999999999996E-2</v>
      </c>
      <c r="AI889" s="56">
        <v>6.9999999999999993E-2</v>
      </c>
      <c r="AJ889" s="38"/>
      <c r="AK889" s="38" t="s">
        <v>50</v>
      </c>
    </row>
    <row r="890" spans="1:37" x14ac:dyDescent="0.35">
      <c r="A890" s="38" t="s">
        <v>525</v>
      </c>
      <c r="B890" s="38">
        <v>150000075</v>
      </c>
      <c r="C890" s="38" t="str">
        <f>+MaestraLP3[[#This Row],[CÓDIGO]]&amp;MaestraLP3[[#Headers],[-]]&amp;MaestraLP3[[#This Row],[UMV]]</f>
        <v>150000075-C24</v>
      </c>
      <c r="D890" s="45" t="str">
        <f>+MaestraLP3[[#This Row],[CÓDIGO]]&amp;MaestraLP3[[#Headers],[FS00]]</f>
        <v>150000075FS00</v>
      </c>
      <c r="E890" s="38" t="s">
        <v>95</v>
      </c>
      <c r="F890" s="38" t="s">
        <v>96</v>
      </c>
      <c r="G890" s="38" t="s">
        <v>100</v>
      </c>
      <c r="H890" s="38" t="s">
        <v>337</v>
      </c>
      <c r="I890" s="38" t="s">
        <v>1140</v>
      </c>
      <c r="J890" s="44" t="s">
        <v>288</v>
      </c>
      <c r="K890" s="45" t="s">
        <v>44</v>
      </c>
      <c r="L890" s="38"/>
      <c r="M890" s="38" t="str">
        <f>VLOOKUP(MaestraLP3[[#This Row],[UMV]],VALIDACIONES!J:L,3,0)</f>
        <v>Caja 24 Unidades</v>
      </c>
      <c r="N890" s="38" t="s">
        <v>45</v>
      </c>
      <c r="O890" s="38" t="s">
        <v>46</v>
      </c>
      <c r="P890" s="54">
        <v>11512.56</v>
      </c>
      <c r="Q890" s="38" t="s">
        <v>47</v>
      </c>
      <c r="R890" s="54">
        <v>15700</v>
      </c>
      <c r="S890" s="56">
        <f>IFERROR((MaestraLP3[[#This Row],[COSTO ]]/MaestraLP3[[#This Row],[COSTO OCT]]-1),0)</f>
        <v>0</v>
      </c>
      <c r="T890" s="55" t="s">
        <v>48</v>
      </c>
      <c r="U890" s="55" t="s">
        <v>48</v>
      </c>
      <c r="V890" s="54">
        <f>+VLOOKUP(MaestraLP3[[#This Row],[-]],'[1]BD MES'!$A:$N,14,0)</f>
        <v>11493.36</v>
      </c>
      <c r="W890" s="54">
        <v>11512.56</v>
      </c>
      <c r="X890" s="56">
        <f>+(MaestraLP3[[#This Row],[COSTO ]]-MaestraLP3[[#This Row],[COSTO OCT AL 27-10]])/MaestraLP3[[#This Row],[COSTO OCT AL 27-10]]</f>
        <v>1.6705297667521863E-3</v>
      </c>
      <c r="Y890" s="57" t="str">
        <f>++IF(Q890="HASTA AGOTAR STOCK","HASTA AGOTAR STOCK",IF(MaestraLP3[[#This Row],[PRECIO OCT]]=0,"NO PARA LP",IF(MaestraLP3[[#This Row],[PRECIO OCT]]=0,"INCORPORACIÓN",IF(AA890=0,"MANTIENE",IF(AA890&lt;0,"BAJA",IF(AA890&gt;0,"ALZA",""))))))</f>
        <v>MANTIENE</v>
      </c>
      <c r="Z890" s="54">
        <v>15700</v>
      </c>
      <c r="AA890" s="40">
        <f>IF(Z890=0,"INDICAR PRECIO VTA",Z890-MaestraLP3[[#This Row],[PRECIO OCT]])</f>
        <v>0</v>
      </c>
      <c r="AB890" s="56">
        <f t="shared" si="13"/>
        <v>0.26671592356687901</v>
      </c>
      <c r="AC890" s="58">
        <f>IFERROR(MaestraLP3[[#This Row],[PRECIO]]*MaestraLP3[[#This Row],[%MG UMV]],0)</f>
        <v>4187.4400000000005</v>
      </c>
      <c r="AD890" s="59">
        <v>3.36</v>
      </c>
      <c r="AE890" s="54">
        <f>IFERROR(MaestraLP3[[#This Row],[MARGEN UNITARIO]]/MaestraLP3[[#This Row],[Peso Neto UMV (KG)]],0)</f>
        <v>1246.261904761905</v>
      </c>
      <c r="AF890" s="38" t="s">
        <v>49</v>
      </c>
      <c r="AG890" s="38">
        <v>1</v>
      </c>
      <c r="AH890" s="56">
        <v>0.03</v>
      </c>
      <c r="AI890" s="56">
        <v>4.9999999999999996E-2</v>
      </c>
      <c r="AJ890" s="38"/>
      <c r="AK890" s="38" t="s">
        <v>50</v>
      </c>
    </row>
    <row r="891" spans="1:37" x14ac:dyDescent="0.35">
      <c r="A891" s="38" t="s">
        <v>525</v>
      </c>
      <c r="B891" s="38">
        <v>150000076</v>
      </c>
      <c r="C891" s="38" t="str">
        <f>+MaestraLP3[[#This Row],[CÓDIGO]]&amp;MaestraLP3[[#Headers],[-]]&amp;MaestraLP3[[#This Row],[UMV]]</f>
        <v>150000076-C28</v>
      </c>
      <c r="D891" s="45" t="str">
        <f>+MaestraLP3[[#This Row],[CÓDIGO]]&amp;MaestraLP3[[#Headers],[FS00]]</f>
        <v>150000076FS00</v>
      </c>
      <c r="E891" s="38" t="s">
        <v>95</v>
      </c>
      <c r="F891" s="38" t="s">
        <v>96</v>
      </c>
      <c r="G891" s="38" t="s">
        <v>100</v>
      </c>
      <c r="H891" s="38" t="s">
        <v>337</v>
      </c>
      <c r="I891" s="38" t="s">
        <v>1141</v>
      </c>
      <c r="J891" s="44" t="s">
        <v>1139</v>
      </c>
      <c r="K891" s="45" t="s">
        <v>44</v>
      </c>
      <c r="L891" s="38"/>
      <c r="M891" s="38" t="str">
        <f>VLOOKUP(MaestraLP3[[#This Row],[UMV]],VALIDACIONES!J:L,3,0)</f>
        <v>Caja 28 Unidades</v>
      </c>
      <c r="N891" s="38" t="s">
        <v>45</v>
      </c>
      <c r="O891" s="38" t="s">
        <v>46</v>
      </c>
      <c r="P891" s="54">
        <v>13433</v>
      </c>
      <c r="Q891" s="38" t="s">
        <v>47</v>
      </c>
      <c r="R891" s="54">
        <v>18700</v>
      </c>
      <c r="S891" s="56">
        <f>IFERROR((MaestraLP3[[#This Row],[COSTO ]]/MaestraLP3[[#This Row],[COSTO OCT]]-1),0)</f>
        <v>0</v>
      </c>
      <c r="T891" s="55" t="s">
        <v>48</v>
      </c>
      <c r="U891" s="55" t="s">
        <v>48</v>
      </c>
      <c r="V891" s="54">
        <f>+VLOOKUP(MaestraLP3[[#This Row],[-]],'[1]BD MES'!$A:$N,14,0)</f>
        <v>13408.92</v>
      </c>
      <c r="W891" s="54">
        <v>13433</v>
      </c>
      <c r="X891" s="56">
        <f>+(MaestraLP3[[#This Row],[COSTO ]]-MaestraLP3[[#This Row],[COSTO OCT AL 27-10]])/MaestraLP3[[#This Row],[COSTO OCT AL 27-10]]</f>
        <v>1.795819499258697E-3</v>
      </c>
      <c r="Y891" s="57" t="str">
        <f>++IF(Q891="HASTA AGOTAR STOCK","HASTA AGOTAR STOCK",IF(MaestraLP3[[#This Row],[PRECIO OCT]]=0,"NO PARA LP",IF(MaestraLP3[[#This Row],[PRECIO OCT]]=0,"INCORPORACIÓN",IF(AA891=0,"MANTIENE",IF(AA891&lt;0,"BAJA",IF(AA891&gt;0,"ALZA",""))))))</f>
        <v>MANTIENE</v>
      </c>
      <c r="Z891" s="54">
        <v>18700</v>
      </c>
      <c r="AA891" s="40">
        <f>IF(Z891=0,"INDICAR PRECIO VTA",Z891-MaestraLP3[[#This Row],[PRECIO OCT]])</f>
        <v>0</v>
      </c>
      <c r="AB891" s="56">
        <f t="shared" si="13"/>
        <v>0.2816577540106952</v>
      </c>
      <c r="AC891" s="58">
        <f>IFERROR(MaestraLP3[[#This Row],[PRECIO]]*MaestraLP3[[#This Row],[%MG UMV]],0)</f>
        <v>5267</v>
      </c>
      <c r="AD891" s="59">
        <v>3.5</v>
      </c>
      <c r="AE891" s="54">
        <f>IFERROR(MaestraLP3[[#This Row],[MARGEN UNITARIO]]/MaestraLP3[[#This Row],[Peso Neto UMV (KG)]],0)</f>
        <v>1504.8571428571429</v>
      </c>
      <c r="AF891" s="38" t="s">
        <v>49</v>
      </c>
      <c r="AG891" s="38">
        <v>1</v>
      </c>
      <c r="AH891" s="56">
        <v>4.9999999999999996E-2</v>
      </c>
      <c r="AI891" s="56">
        <v>6.9999999999999993E-2</v>
      </c>
      <c r="AJ891" s="38"/>
      <c r="AK891" s="38" t="s">
        <v>50</v>
      </c>
    </row>
    <row r="892" spans="1:37" x14ac:dyDescent="0.35">
      <c r="A892" s="38" t="s">
        <v>525</v>
      </c>
      <c r="B892" s="38">
        <v>104512300</v>
      </c>
      <c r="C892" s="38" t="str">
        <f>+MaestraLP3[[#This Row],[CÓDIGO]]&amp;MaestraLP3[[#Headers],[-]]&amp;MaestraLP3[[#This Row],[UMV]]</f>
        <v>104512300-C35</v>
      </c>
      <c r="D892" s="45" t="str">
        <f>+MaestraLP3[[#This Row],[CÓDIGO]]&amp;MaestraLP3[[#Headers],[FS00]]</f>
        <v>104512300FS00</v>
      </c>
      <c r="E892" s="38" t="s">
        <v>95</v>
      </c>
      <c r="F892" s="38" t="s">
        <v>96</v>
      </c>
      <c r="G892" s="38" t="s">
        <v>100</v>
      </c>
      <c r="H892" s="38" t="s">
        <v>337</v>
      </c>
      <c r="I892" s="38" t="s">
        <v>1142</v>
      </c>
      <c r="J892" s="44" t="s">
        <v>248</v>
      </c>
      <c r="K892" s="45" t="s">
        <v>44</v>
      </c>
      <c r="L892" s="38"/>
      <c r="M892" s="38" t="str">
        <f>VLOOKUP(MaestraLP3[[#This Row],[UMV]],VALIDACIONES!J:L,3,0)</f>
        <v>Caja 35 Unidades</v>
      </c>
      <c r="N892" s="38" t="s">
        <v>45</v>
      </c>
      <c r="O892" s="38" t="s">
        <v>46</v>
      </c>
      <c r="P892" s="54">
        <v>10994.2</v>
      </c>
      <c r="Q892" s="38" t="s">
        <v>47</v>
      </c>
      <c r="R892" s="54">
        <v>15300</v>
      </c>
      <c r="S892" s="56">
        <f>IFERROR((MaestraLP3[[#This Row],[COSTO ]]/MaestraLP3[[#This Row],[COSTO OCT]]-1),0)</f>
        <v>0</v>
      </c>
      <c r="T892" s="55" t="s">
        <v>48</v>
      </c>
      <c r="U892" s="55" t="s">
        <v>48</v>
      </c>
      <c r="V892" s="54">
        <f>+VLOOKUP(MaestraLP3[[#This Row],[-]],'[1]BD MES'!$A:$N,14,0)</f>
        <v>10989.53</v>
      </c>
      <c r="W892" s="54">
        <v>10994.2</v>
      </c>
      <c r="X892" s="56">
        <f>+(MaestraLP3[[#This Row],[COSTO ]]-MaestraLP3[[#This Row],[COSTO OCT AL 27-10]])/MaestraLP3[[#This Row],[COSTO OCT AL 27-10]]</f>
        <v>4.249499296148309E-4</v>
      </c>
      <c r="Y892" s="57" t="str">
        <f>++IF(Q892="HASTA AGOTAR STOCK","HASTA AGOTAR STOCK",IF(MaestraLP3[[#This Row],[PRECIO OCT]]=0,"NO PARA LP",IF(MaestraLP3[[#This Row],[PRECIO OCT]]=0,"INCORPORACIÓN",IF(AA892=0,"MANTIENE",IF(AA892&lt;0,"BAJA",IF(AA892&gt;0,"ALZA",""))))))</f>
        <v>MANTIENE</v>
      </c>
      <c r="Z892" s="54">
        <v>15300</v>
      </c>
      <c r="AA892" s="40">
        <f>IF(Z892=0,"INDICAR PRECIO VTA",Z892-MaestraLP3[[#This Row],[PRECIO OCT]])</f>
        <v>0</v>
      </c>
      <c r="AB892" s="56">
        <f t="shared" si="13"/>
        <v>0.28142483660130713</v>
      </c>
      <c r="AC892" s="58">
        <f>IFERROR(MaestraLP3[[#This Row],[PRECIO]]*MaestraLP3[[#This Row],[%MG UMV]],0)</f>
        <v>4305.7999999999993</v>
      </c>
      <c r="AD892" s="59">
        <v>2.9750000000000001</v>
      </c>
      <c r="AE892" s="54">
        <f>IFERROR(MaestraLP3[[#This Row],[MARGEN UNITARIO]]/MaestraLP3[[#This Row],[Peso Neto UMV (KG)]],0)</f>
        <v>1447.3277310924366</v>
      </c>
      <c r="AF892" s="38" t="s">
        <v>49</v>
      </c>
      <c r="AG892" s="38">
        <v>1</v>
      </c>
      <c r="AH892" s="56">
        <v>0.03</v>
      </c>
      <c r="AI892" s="56">
        <v>4.9999999999999996E-2</v>
      </c>
      <c r="AJ892" s="38"/>
      <c r="AK892" s="38" t="s">
        <v>50</v>
      </c>
    </row>
    <row r="893" spans="1:37" x14ac:dyDescent="0.35">
      <c r="A893" s="38" t="s">
        <v>525</v>
      </c>
      <c r="B893" s="38">
        <v>104543430</v>
      </c>
      <c r="C893" s="38" t="str">
        <f>+MaestraLP3[[#This Row],[CÓDIGO]]&amp;MaestraLP3[[#Headers],[-]]&amp;MaestraLP3[[#This Row],[UMV]]</f>
        <v>104543430-C28</v>
      </c>
      <c r="D893" s="45" t="str">
        <f>+MaestraLP3[[#This Row],[CÓDIGO]]&amp;MaestraLP3[[#Headers],[FS00]]</f>
        <v>104543430FS00</v>
      </c>
      <c r="E893" s="38" t="s">
        <v>95</v>
      </c>
      <c r="F893" s="38" t="s">
        <v>96</v>
      </c>
      <c r="G893" s="38" t="s">
        <v>100</v>
      </c>
      <c r="H893" s="38" t="s">
        <v>337</v>
      </c>
      <c r="I893" s="38" t="s">
        <v>1143</v>
      </c>
      <c r="J893" s="44" t="s">
        <v>1139</v>
      </c>
      <c r="K893" s="45" t="s">
        <v>44</v>
      </c>
      <c r="L893" s="38"/>
      <c r="M893" s="38" t="str">
        <f>VLOOKUP(MaestraLP3[[#This Row],[UMV]],VALIDACIONES!J:L,3,0)</f>
        <v>Caja 28 Unidades</v>
      </c>
      <c r="N893" s="38" t="s">
        <v>45</v>
      </c>
      <c r="O893" s="38" t="s">
        <v>46</v>
      </c>
      <c r="P893" s="54">
        <v>20944</v>
      </c>
      <c r="Q893" s="38" t="s">
        <v>47</v>
      </c>
      <c r="R893" s="54">
        <v>29000</v>
      </c>
      <c r="S893" s="56">
        <f>IFERROR((MaestraLP3[[#This Row],[COSTO ]]/MaestraLP3[[#This Row],[COSTO OCT]]-1),0)</f>
        <v>0</v>
      </c>
      <c r="T893" s="55" t="s">
        <v>48</v>
      </c>
      <c r="U893" s="55" t="s">
        <v>48</v>
      </c>
      <c r="V893" s="54">
        <f>+VLOOKUP(MaestraLP3[[#This Row],[-]],'[1]BD MES'!$A:$N,14,0)</f>
        <v>21364</v>
      </c>
      <c r="W893" s="54">
        <v>20944</v>
      </c>
      <c r="X893" s="56">
        <f>+(MaestraLP3[[#This Row],[COSTO ]]-MaestraLP3[[#This Row],[COSTO OCT AL 27-10]])/MaestraLP3[[#This Row],[COSTO OCT AL 27-10]]</f>
        <v>-1.9659239842726082E-2</v>
      </c>
      <c r="Y893" s="57" t="str">
        <f>++IF(Q893="HASTA AGOTAR STOCK","HASTA AGOTAR STOCK",IF(MaestraLP3[[#This Row],[PRECIO OCT]]=0,"NO PARA LP",IF(MaestraLP3[[#This Row],[PRECIO OCT]]=0,"INCORPORACIÓN",IF(AA893=0,"MANTIENE",IF(AA893&lt;0,"BAJA",IF(AA893&gt;0,"ALZA",""))))))</f>
        <v>MANTIENE</v>
      </c>
      <c r="Z893" s="54">
        <v>29000</v>
      </c>
      <c r="AA893" s="40">
        <f>IF(Z893=0,"INDICAR PRECIO VTA",Z893-MaestraLP3[[#This Row],[PRECIO OCT]])</f>
        <v>0</v>
      </c>
      <c r="AB893" s="56">
        <f t="shared" si="13"/>
        <v>0.27779310344827585</v>
      </c>
      <c r="AC893" s="58">
        <f>IFERROR(MaestraLP3[[#This Row],[PRECIO]]*MaestraLP3[[#This Row],[%MG UMV]],0)</f>
        <v>8056</v>
      </c>
      <c r="AD893" s="59">
        <v>2.2400000000000002</v>
      </c>
      <c r="AE893" s="54">
        <f>IFERROR(MaestraLP3[[#This Row],[MARGEN UNITARIO]]/MaestraLP3[[#This Row],[Peso Neto UMV (KG)]],0)</f>
        <v>3596.4285714285711</v>
      </c>
      <c r="AF893" s="38" t="s">
        <v>49</v>
      </c>
      <c r="AG893" s="38">
        <v>1</v>
      </c>
      <c r="AH893" s="56">
        <v>0.03</v>
      </c>
      <c r="AI893" s="56">
        <v>6.9999999999999993E-2</v>
      </c>
      <c r="AJ893" s="38"/>
      <c r="AK893" s="38" t="s">
        <v>50</v>
      </c>
    </row>
    <row r="894" spans="1:37" x14ac:dyDescent="0.35">
      <c r="A894" s="38" t="s">
        <v>525</v>
      </c>
      <c r="B894" s="38">
        <v>150001832</v>
      </c>
      <c r="C894" s="38" t="str">
        <f>+MaestraLP3[[#This Row],[CÓDIGO]]&amp;MaestraLP3[[#Headers],[-]]&amp;MaestraLP3[[#This Row],[UMV]]</f>
        <v>150001832-C35</v>
      </c>
      <c r="D894" s="45" t="str">
        <f>+MaestraLP3[[#This Row],[CÓDIGO]]&amp;MaestraLP3[[#Headers],[FS00]]</f>
        <v>150001832FS00</v>
      </c>
      <c r="E894" s="38" t="s">
        <v>95</v>
      </c>
      <c r="F894" s="38" t="s">
        <v>96</v>
      </c>
      <c r="G894" s="38" t="s">
        <v>100</v>
      </c>
      <c r="H894" s="38" t="s">
        <v>337</v>
      </c>
      <c r="I894" s="38" t="s">
        <v>1144</v>
      </c>
      <c r="J894" s="44" t="s">
        <v>248</v>
      </c>
      <c r="K894" s="45" t="s">
        <v>44</v>
      </c>
      <c r="L894" s="38"/>
      <c r="M894" s="38" t="str">
        <f>VLOOKUP(MaestraLP3[[#This Row],[UMV]],VALIDACIONES!J:L,3,0)</f>
        <v>Caja 35 Unidades</v>
      </c>
      <c r="N894" s="38" t="s">
        <v>45</v>
      </c>
      <c r="O894" s="38" t="s">
        <v>46</v>
      </c>
      <c r="P894" s="54">
        <v>11760.699999999999</v>
      </c>
      <c r="Q894" s="38" t="s">
        <v>47</v>
      </c>
      <c r="R894" s="54">
        <v>15000</v>
      </c>
      <c r="S894" s="56">
        <f>IFERROR((MaestraLP3[[#This Row],[COSTO ]]/MaestraLP3[[#This Row],[COSTO OCT]]-1),0)</f>
        <v>0</v>
      </c>
      <c r="T894" s="55" t="s">
        <v>48</v>
      </c>
      <c r="U894" s="55" t="s">
        <v>48</v>
      </c>
      <c r="V894" s="54">
        <f>+VLOOKUP(MaestraLP3[[#This Row],[-]],'[1]BD MES'!$A:$N,14,0)</f>
        <v>11761.05</v>
      </c>
      <c r="W894" s="54">
        <v>11760.699999999999</v>
      </c>
      <c r="X894" s="56">
        <f>+(MaestraLP3[[#This Row],[COSTO ]]-MaestraLP3[[#This Row],[COSTO OCT AL 27-10]])/MaestraLP3[[#This Row],[COSTO OCT AL 27-10]]</f>
        <v>-2.9759247686249427E-5</v>
      </c>
      <c r="Y894" s="57" t="str">
        <f>++IF(Q894="HASTA AGOTAR STOCK","HASTA AGOTAR STOCK",IF(MaestraLP3[[#This Row],[PRECIO OCT]]=0,"NO PARA LP",IF(MaestraLP3[[#This Row],[PRECIO OCT]]=0,"INCORPORACIÓN",IF(AA894=0,"MANTIENE",IF(AA894&lt;0,"BAJA",IF(AA894&gt;0,"ALZA",""))))))</f>
        <v>MANTIENE</v>
      </c>
      <c r="Z894" s="54">
        <v>15000</v>
      </c>
      <c r="AA894" s="40">
        <f>IF(Z894=0,"INDICAR PRECIO VTA",Z894-MaestraLP3[[#This Row],[PRECIO OCT]])</f>
        <v>0</v>
      </c>
      <c r="AB894" s="56">
        <f t="shared" si="13"/>
        <v>0.21595333333333341</v>
      </c>
      <c r="AC894" s="58">
        <f>IFERROR(MaestraLP3[[#This Row],[PRECIO]]*MaestraLP3[[#This Row],[%MG UMV]],0)</f>
        <v>3239.3000000000011</v>
      </c>
      <c r="AD894" s="59">
        <v>4.0250000000000004</v>
      </c>
      <c r="AE894" s="54">
        <f>IFERROR(MaestraLP3[[#This Row],[MARGEN UNITARIO]]/MaestraLP3[[#This Row],[Peso Neto UMV (KG)]],0)</f>
        <v>804.79503105590084</v>
      </c>
      <c r="AF894" s="38" t="s">
        <v>49</v>
      </c>
      <c r="AG894" s="38">
        <v>1</v>
      </c>
      <c r="AH894" s="56">
        <v>0.03</v>
      </c>
      <c r="AI894" s="56">
        <v>4.9999999999999996E-2</v>
      </c>
      <c r="AJ894" s="38"/>
      <c r="AK894" s="38" t="s">
        <v>50</v>
      </c>
    </row>
    <row r="895" spans="1:37" x14ac:dyDescent="0.35">
      <c r="A895" s="38" t="s">
        <v>525</v>
      </c>
      <c r="B895" s="38">
        <v>104544790</v>
      </c>
      <c r="C895" s="38" t="str">
        <f>+MaestraLP3[[#This Row],[CÓDIGO]]&amp;MaestraLP3[[#Headers],[-]]&amp;MaestraLP3[[#This Row],[UMV]]</f>
        <v>104544790-C24</v>
      </c>
      <c r="D895" s="45" t="str">
        <f>+MaestraLP3[[#This Row],[CÓDIGO]]&amp;MaestraLP3[[#Headers],[FS00]]</f>
        <v>104544790FS00</v>
      </c>
      <c r="E895" s="38" t="s">
        <v>95</v>
      </c>
      <c r="F895" s="38" t="s">
        <v>96</v>
      </c>
      <c r="G895" s="38" t="s">
        <v>100</v>
      </c>
      <c r="H895" s="38" t="s">
        <v>337</v>
      </c>
      <c r="I895" s="38" t="s">
        <v>1145</v>
      </c>
      <c r="J895" s="44" t="s">
        <v>288</v>
      </c>
      <c r="K895" s="45" t="s">
        <v>44</v>
      </c>
      <c r="L895" s="38"/>
      <c r="M895" s="38" t="str">
        <f>VLOOKUP(MaestraLP3[[#This Row],[UMV]],VALIDACIONES!J:L,3,0)</f>
        <v>Caja 24 Unidades</v>
      </c>
      <c r="N895" s="38" t="s">
        <v>45</v>
      </c>
      <c r="O895" s="38" t="s">
        <v>46</v>
      </c>
      <c r="P895" s="54">
        <v>17448</v>
      </c>
      <c r="Q895" s="38" t="s">
        <v>47</v>
      </c>
      <c r="R895" s="54">
        <v>20000</v>
      </c>
      <c r="S895" s="56">
        <f>IFERROR((MaestraLP3[[#This Row],[COSTO ]]/MaestraLP3[[#This Row],[COSTO OCT]]-1),0)</f>
        <v>0</v>
      </c>
      <c r="T895" s="55" t="s">
        <v>48</v>
      </c>
      <c r="U895" s="55" t="s">
        <v>48</v>
      </c>
      <c r="V895" s="54">
        <f>+VLOOKUP(MaestraLP3[[#This Row],[-]],'[1]BD MES'!$A:$N,14,0)</f>
        <v>17520</v>
      </c>
      <c r="W895" s="54">
        <v>17448</v>
      </c>
      <c r="X895" s="56">
        <f>+(MaestraLP3[[#This Row],[COSTO ]]-MaestraLP3[[#This Row],[COSTO OCT AL 27-10]])/MaestraLP3[[#This Row],[COSTO OCT AL 27-10]]</f>
        <v>-4.10958904109589E-3</v>
      </c>
      <c r="Y895" s="57" t="str">
        <f>++IF(Q895="HASTA AGOTAR STOCK","HASTA AGOTAR STOCK",IF(MaestraLP3[[#This Row],[PRECIO OCT]]=0,"NO PARA LP",IF(MaestraLP3[[#This Row],[PRECIO OCT]]=0,"INCORPORACIÓN",IF(AA895=0,"MANTIENE",IF(AA895&lt;0,"BAJA",IF(AA895&gt;0,"ALZA",""))))))</f>
        <v>MANTIENE</v>
      </c>
      <c r="Z895" s="54">
        <v>20000</v>
      </c>
      <c r="AA895" s="40">
        <f>IF(Z895=0,"INDICAR PRECIO VTA",Z895-MaestraLP3[[#This Row],[PRECIO OCT]])</f>
        <v>0</v>
      </c>
      <c r="AB895" s="56">
        <f t="shared" si="13"/>
        <v>0.12759999999999999</v>
      </c>
      <c r="AC895" s="58">
        <f>IFERROR(MaestraLP3[[#This Row],[PRECIO]]*MaestraLP3[[#This Row],[%MG UMV]],0)</f>
        <v>2552</v>
      </c>
      <c r="AD895" s="59">
        <v>2.4</v>
      </c>
      <c r="AE895" s="54">
        <f>IFERROR(MaestraLP3[[#This Row],[MARGEN UNITARIO]]/MaestraLP3[[#This Row],[Peso Neto UMV (KG)]],0)</f>
        <v>1063.3333333333335</v>
      </c>
      <c r="AF895" s="38" t="s">
        <v>49</v>
      </c>
      <c r="AG895" s="38">
        <v>1</v>
      </c>
      <c r="AH895" s="56">
        <v>0.03</v>
      </c>
      <c r="AI895" s="56">
        <v>4.9999999999999996E-2</v>
      </c>
      <c r="AJ895" s="38"/>
      <c r="AK895" s="38" t="s">
        <v>50</v>
      </c>
    </row>
    <row r="896" spans="1:37" x14ac:dyDescent="0.35">
      <c r="A896" s="38" t="s">
        <v>525</v>
      </c>
      <c r="B896" s="38">
        <v>104522020</v>
      </c>
      <c r="C896" s="38" t="str">
        <f>+MaestraLP3[[#This Row],[CÓDIGO]]&amp;MaestraLP3[[#Headers],[-]]&amp;MaestraLP3[[#This Row],[UMV]]</f>
        <v>104522020-C24</v>
      </c>
      <c r="D896" s="45" t="str">
        <f>+MaestraLP3[[#This Row],[CÓDIGO]]&amp;MaestraLP3[[#Headers],[FS00]]</f>
        <v>104522020FS00</v>
      </c>
      <c r="E896" s="38" t="s">
        <v>95</v>
      </c>
      <c r="F896" s="38" t="s">
        <v>96</v>
      </c>
      <c r="G896" s="38" t="s">
        <v>100</v>
      </c>
      <c r="H896" s="38" t="s">
        <v>337</v>
      </c>
      <c r="I896" s="38" t="s">
        <v>1146</v>
      </c>
      <c r="J896" s="44" t="s">
        <v>288</v>
      </c>
      <c r="K896" s="45" t="s">
        <v>44</v>
      </c>
      <c r="L896" s="38"/>
      <c r="M896" s="38" t="str">
        <f>VLOOKUP(MaestraLP3[[#This Row],[UMV]],VALIDACIONES!J:L,3,0)</f>
        <v>Caja 24 Unidades</v>
      </c>
      <c r="N896" s="38" t="s">
        <v>45</v>
      </c>
      <c r="O896" s="38" t="s">
        <v>46</v>
      </c>
      <c r="P896" s="54">
        <v>17516.16</v>
      </c>
      <c r="Q896" s="38" t="s">
        <v>47</v>
      </c>
      <c r="R896" s="54">
        <v>20000</v>
      </c>
      <c r="S896" s="56">
        <f>IFERROR((MaestraLP3[[#This Row],[COSTO ]]/MaestraLP3[[#This Row],[COSTO OCT]]-1),0)</f>
        <v>0</v>
      </c>
      <c r="T896" s="55" t="s">
        <v>48</v>
      </c>
      <c r="U896" s="55" t="s">
        <v>48</v>
      </c>
      <c r="V896" s="54">
        <f>+VLOOKUP(MaestraLP3[[#This Row],[-]],'[1]BD MES'!$A:$N,14,0)</f>
        <v>17594.400000000001</v>
      </c>
      <c r="W896" s="54">
        <v>17516.16</v>
      </c>
      <c r="X896" s="56">
        <f>+(MaestraLP3[[#This Row],[COSTO ]]-MaestraLP3[[#This Row],[COSTO OCT AL 27-10]])/MaestraLP3[[#This Row],[COSTO OCT AL 27-10]]</f>
        <v>-4.4468694584641477E-3</v>
      </c>
      <c r="Y896" s="57" t="str">
        <f>++IF(Q896="HASTA AGOTAR STOCK","HASTA AGOTAR STOCK",IF(MaestraLP3[[#This Row],[PRECIO OCT]]=0,"NO PARA LP",IF(MaestraLP3[[#This Row],[PRECIO OCT]]=0,"INCORPORACIÓN",IF(AA896=0,"MANTIENE",IF(AA896&lt;0,"BAJA",IF(AA896&gt;0,"ALZA",""))))))</f>
        <v>MANTIENE</v>
      </c>
      <c r="Z896" s="54">
        <v>20000</v>
      </c>
      <c r="AA896" s="40">
        <f>IF(Z896=0,"INDICAR PRECIO VTA",Z896-MaestraLP3[[#This Row],[PRECIO OCT]])</f>
        <v>0</v>
      </c>
      <c r="AB896" s="56">
        <f t="shared" si="13"/>
        <v>0.12419200000000001</v>
      </c>
      <c r="AC896" s="58">
        <f>IFERROR(MaestraLP3[[#This Row],[PRECIO]]*MaestraLP3[[#This Row],[%MG UMV]],0)</f>
        <v>2483.84</v>
      </c>
      <c r="AD896" s="59">
        <v>2.4</v>
      </c>
      <c r="AE896" s="54">
        <f>IFERROR(MaestraLP3[[#This Row],[MARGEN UNITARIO]]/MaestraLP3[[#This Row],[Peso Neto UMV (KG)]],0)</f>
        <v>1034.9333333333334</v>
      </c>
      <c r="AF896" s="38" t="s">
        <v>49</v>
      </c>
      <c r="AG896" s="38">
        <v>1</v>
      </c>
      <c r="AH896" s="56">
        <v>0.03</v>
      </c>
      <c r="AI896" s="56">
        <v>4.9999999999999996E-2</v>
      </c>
      <c r="AJ896" s="38"/>
      <c r="AK896" s="38" t="s">
        <v>50</v>
      </c>
    </row>
    <row r="897" spans="1:37" x14ac:dyDescent="0.35">
      <c r="A897" s="38" t="s">
        <v>525</v>
      </c>
      <c r="B897" s="38">
        <v>104543450</v>
      </c>
      <c r="C897" s="38" t="str">
        <f>+MaestraLP3[[#This Row],[CÓDIGO]]&amp;MaestraLP3[[#Headers],[-]]&amp;MaestraLP3[[#This Row],[UMV]]</f>
        <v>104543450-C36</v>
      </c>
      <c r="D897" s="45" t="str">
        <f>+MaestraLP3[[#This Row],[CÓDIGO]]&amp;MaestraLP3[[#Headers],[FS00]]</f>
        <v>104543450FS00</v>
      </c>
      <c r="E897" s="38" t="s">
        <v>95</v>
      </c>
      <c r="F897" s="38" t="s">
        <v>96</v>
      </c>
      <c r="G897" s="38" t="s">
        <v>100</v>
      </c>
      <c r="H897" s="38" t="s">
        <v>337</v>
      </c>
      <c r="I897" s="38" t="s">
        <v>1147</v>
      </c>
      <c r="J897" s="44" t="s">
        <v>773</v>
      </c>
      <c r="K897" s="45" t="s">
        <v>44</v>
      </c>
      <c r="L897" s="38"/>
      <c r="M897" s="38" t="str">
        <f>VLOOKUP(MaestraLP3[[#This Row],[UMV]],VALIDACIONES!J:L,3,0)</f>
        <v>Caja 36 Unidades</v>
      </c>
      <c r="N897" s="38" t="s">
        <v>45</v>
      </c>
      <c r="O897" s="38" t="s">
        <v>46</v>
      </c>
      <c r="P897" s="54">
        <v>14760</v>
      </c>
      <c r="Q897" s="38" t="s">
        <v>47</v>
      </c>
      <c r="R897" s="54">
        <v>20000</v>
      </c>
      <c r="S897" s="56">
        <f>IFERROR((MaestraLP3[[#This Row],[COSTO ]]/MaestraLP3[[#This Row],[COSTO OCT]]-1),0)</f>
        <v>0</v>
      </c>
      <c r="T897" s="55" t="s">
        <v>48</v>
      </c>
      <c r="U897" s="55" t="s">
        <v>48</v>
      </c>
      <c r="V897" s="54">
        <f>+VLOOKUP(MaestraLP3[[#This Row],[-]],'[1]BD MES'!$A:$N,14,0)</f>
        <v>14724</v>
      </c>
      <c r="W897" s="54">
        <v>14760</v>
      </c>
      <c r="X897" s="56">
        <f>+(MaestraLP3[[#This Row],[COSTO ]]-MaestraLP3[[#This Row],[COSTO OCT AL 27-10]])/MaestraLP3[[#This Row],[COSTO OCT AL 27-10]]</f>
        <v>2.4449877750611247E-3</v>
      </c>
      <c r="Y897" s="57" t="str">
        <f>++IF(Q897="HASTA AGOTAR STOCK","HASTA AGOTAR STOCK",IF(MaestraLP3[[#This Row],[PRECIO OCT]]=0,"NO PARA LP",IF(MaestraLP3[[#This Row],[PRECIO OCT]]=0,"INCORPORACIÓN",IF(AA897=0,"MANTIENE",IF(AA897&lt;0,"BAJA",IF(AA897&gt;0,"ALZA",""))))))</f>
        <v>MANTIENE</v>
      </c>
      <c r="Z897" s="54">
        <v>20000</v>
      </c>
      <c r="AA897" s="40">
        <f>IF(Z897=0,"INDICAR PRECIO VTA",Z897-MaestraLP3[[#This Row],[PRECIO OCT]])</f>
        <v>0</v>
      </c>
      <c r="AB897" s="56">
        <f t="shared" si="13"/>
        <v>0.26200000000000001</v>
      </c>
      <c r="AC897" s="58">
        <f>IFERROR(MaestraLP3[[#This Row],[PRECIO]]*MaestraLP3[[#This Row],[%MG UMV]],0)</f>
        <v>5240</v>
      </c>
      <c r="AD897" s="59">
        <v>3.96</v>
      </c>
      <c r="AE897" s="54">
        <f>IFERROR(MaestraLP3[[#This Row],[MARGEN UNITARIO]]/MaestraLP3[[#This Row],[Peso Neto UMV (KG)]],0)</f>
        <v>1323.2323232323233</v>
      </c>
      <c r="AF897" s="38" t="s">
        <v>49</v>
      </c>
      <c r="AG897" s="38">
        <v>1</v>
      </c>
      <c r="AH897" s="56">
        <v>0.03</v>
      </c>
      <c r="AI897" s="56">
        <v>6.9999999999999993E-2</v>
      </c>
      <c r="AJ897" s="38"/>
      <c r="AK897" s="38" t="s">
        <v>50</v>
      </c>
    </row>
    <row r="898" spans="1:37" x14ac:dyDescent="0.35">
      <c r="A898" s="38" t="s">
        <v>525</v>
      </c>
      <c r="B898" s="38">
        <v>104543440</v>
      </c>
      <c r="C898" s="38" t="str">
        <f>+MaestraLP3[[#This Row],[CÓDIGO]]&amp;MaestraLP3[[#Headers],[-]]&amp;MaestraLP3[[#This Row],[UMV]]</f>
        <v>104543440-C36</v>
      </c>
      <c r="D898" s="45" t="str">
        <f>+MaestraLP3[[#This Row],[CÓDIGO]]&amp;MaestraLP3[[#Headers],[FS00]]</f>
        <v>104543440FS00</v>
      </c>
      <c r="E898" s="38" t="s">
        <v>95</v>
      </c>
      <c r="F898" s="38" t="s">
        <v>96</v>
      </c>
      <c r="G898" s="38" t="s">
        <v>100</v>
      </c>
      <c r="H898" s="38" t="s">
        <v>337</v>
      </c>
      <c r="I898" s="38" t="s">
        <v>1148</v>
      </c>
      <c r="J898" s="44" t="s">
        <v>773</v>
      </c>
      <c r="K898" s="45" t="s">
        <v>44</v>
      </c>
      <c r="L898" s="38"/>
      <c r="M898" s="38" t="str">
        <f>VLOOKUP(MaestraLP3[[#This Row],[UMV]],VALIDACIONES!J:L,3,0)</f>
        <v>Caja 36 Unidades</v>
      </c>
      <c r="N898" s="38" t="s">
        <v>45</v>
      </c>
      <c r="O898" s="38" t="s">
        <v>46</v>
      </c>
      <c r="P898" s="54">
        <v>14724</v>
      </c>
      <c r="Q898" s="38" t="s">
        <v>47</v>
      </c>
      <c r="R898" s="54">
        <v>18000</v>
      </c>
      <c r="S898" s="56">
        <f>IFERROR((MaestraLP3[[#This Row],[COSTO ]]/MaestraLP3[[#This Row],[COSTO OCT]]-1),0)</f>
        <v>0</v>
      </c>
      <c r="T898" s="55" t="s">
        <v>48</v>
      </c>
      <c r="U898" s="55" t="s">
        <v>48</v>
      </c>
      <c r="V898" s="54">
        <f>+VLOOKUP(MaestraLP3[[#This Row],[-]],'[1]BD MES'!$A:$N,14,0)</f>
        <v>14724</v>
      </c>
      <c r="W898" s="54">
        <v>14724</v>
      </c>
      <c r="X898" s="56">
        <f>+(MaestraLP3[[#This Row],[COSTO ]]-MaestraLP3[[#This Row],[COSTO OCT AL 27-10]])/MaestraLP3[[#This Row],[COSTO OCT AL 27-10]]</f>
        <v>0</v>
      </c>
      <c r="Y898" s="57" t="str">
        <f>++IF(Q898="HASTA AGOTAR STOCK","HASTA AGOTAR STOCK",IF(MaestraLP3[[#This Row],[PRECIO OCT]]=0,"NO PARA LP",IF(MaestraLP3[[#This Row],[PRECIO OCT]]=0,"INCORPORACIÓN",IF(AA898=0,"MANTIENE",IF(AA898&lt;0,"BAJA",IF(AA898&gt;0,"ALZA",""))))))</f>
        <v>MANTIENE</v>
      </c>
      <c r="Z898" s="54">
        <v>18000</v>
      </c>
      <c r="AA898" s="40">
        <f>IF(Z898=0,"INDICAR PRECIO VTA",Z898-MaestraLP3[[#This Row],[PRECIO OCT]])</f>
        <v>0</v>
      </c>
      <c r="AB898" s="56">
        <f t="shared" si="13"/>
        <v>0.182</v>
      </c>
      <c r="AC898" s="58">
        <f>IFERROR(MaestraLP3[[#This Row],[PRECIO]]*MaestraLP3[[#This Row],[%MG UMV]],0)</f>
        <v>3276</v>
      </c>
      <c r="AD898" s="59">
        <v>3.96</v>
      </c>
      <c r="AE898" s="54">
        <f>IFERROR(MaestraLP3[[#This Row],[MARGEN UNITARIO]]/MaestraLP3[[#This Row],[Peso Neto UMV (KG)]],0)</f>
        <v>827.27272727272725</v>
      </c>
      <c r="AF898" s="38" t="s">
        <v>49</v>
      </c>
      <c r="AG898" s="38">
        <v>1</v>
      </c>
      <c r="AH898" s="56">
        <v>0.03</v>
      </c>
      <c r="AI898" s="56">
        <v>6.9999999999999993E-2</v>
      </c>
      <c r="AJ898" s="38"/>
      <c r="AK898" s="38" t="s">
        <v>50</v>
      </c>
    </row>
    <row r="899" spans="1:37" x14ac:dyDescent="0.35">
      <c r="A899" s="38" t="s">
        <v>525</v>
      </c>
      <c r="B899" s="38">
        <v>150000080</v>
      </c>
      <c r="C899" s="38" t="str">
        <f>+MaestraLP3[[#This Row],[CÓDIGO]]&amp;MaestraLP3[[#Headers],[-]]&amp;MaestraLP3[[#This Row],[UMV]]</f>
        <v>150000080-C24</v>
      </c>
      <c r="D899" s="45" t="str">
        <f>+MaestraLP3[[#This Row],[CÓDIGO]]&amp;MaestraLP3[[#Headers],[FS00]]</f>
        <v>150000080FS00</v>
      </c>
      <c r="E899" s="38" t="s">
        <v>95</v>
      </c>
      <c r="F899" s="38" t="s">
        <v>96</v>
      </c>
      <c r="G899" s="38" t="s">
        <v>100</v>
      </c>
      <c r="H899" s="38" t="s">
        <v>337</v>
      </c>
      <c r="I899" s="38" t="s">
        <v>1149</v>
      </c>
      <c r="J899" s="44" t="s">
        <v>288</v>
      </c>
      <c r="K899" s="45" t="s">
        <v>44</v>
      </c>
      <c r="L899" s="38"/>
      <c r="M899" s="38" t="str">
        <f>VLOOKUP(MaestraLP3[[#This Row],[UMV]],VALIDACIONES!J:L,3,0)</f>
        <v>Caja 24 Unidades</v>
      </c>
      <c r="N899" s="38" t="s">
        <v>45</v>
      </c>
      <c r="O899" s="38" t="s">
        <v>46</v>
      </c>
      <c r="P899" s="54">
        <v>17604</v>
      </c>
      <c r="Q899" s="38" t="s">
        <v>47</v>
      </c>
      <c r="R899" s="54">
        <v>20000</v>
      </c>
      <c r="S899" s="56">
        <f>IFERROR((MaestraLP3[[#This Row],[COSTO ]]/MaestraLP3[[#This Row],[COSTO OCT]]-1),0)</f>
        <v>0</v>
      </c>
      <c r="T899" s="55" t="s">
        <v>48</v>
      </c>
      <c r="U899" s="55" t="s">
        <v>48</v>
      </c>
      <c r="V899" s="54">
        <f>+VLOOKUP(MaestraLP3[[#This Row],[-]],'[1]BD MES'!$A:$N,14,0)</f>
        <v>17615.52</v>
      </c>
      <c r="W899" s="54">
        <v>17604</v>
      </c>
      <c r="X899" s="56">
        <f>+(MaestraLP3[[#This Row],[COSTO ]]-MaestraLP3[[#This Row],[COSTO OCT AL 27-10]])/MaestraLP3[[#This Row],[COSTO OCT AL 27-10]]</f>
        <v>-6.5396877299111447E-4</v>
      </c>
      <c r="Y899" s="57" t="str">
        <f>++IF(Q899="HASTA AGOTAR STOCK","HASTA AGOTAR STOCK",IF(MaestraLP3[[#This Row],[PRECIO OCT]]=0,"NO PARA LP",IF(MaestraLP3[[#This Row],[PRECIO OCT]]=0,"INCORPORACIÓN",IF(AA899=0,"MANTIENE",IF(AA899&lt;0,"BAJA",IF(AA899&gt;0,"ALZA",""))))))</f>
        <v>MANTIENE</v>
      </c>
      <c r="Z899" s="54">
        <v>20000</v>
      </c>
      <c r="AA899" s="40">
        <f>IF(Z899=0,"INDICAR PRECIO VTA",Z899-MaestraLP3[[#This Row],[PRECIO OCT]])</f>
        <v>0</v>
      </c>
      <c r="AB899" s="56">
        <f t="shared" ref="AB899:AB962" si="14">+IFERROR((Z899-W899)/Z899,"-")</f>
        <v>0.1198</v>
      </c>
      <c r="AC899" s="58">
        <f>IFERROR(MaestraLP3[[#This Row],[PRECIO]]*MaestraLP3[[#This Row],[%MG UMV]],0)</f>
        <v>2396</v>
      </c>
      <c r="AD899" s="59">
        <v>2.04</v>
      </c>
      <c r="AE899" s="54">
        <f>IFERROR(MaestraLP3[[#This Row],[MARGEN UNITARIO]]/MaestraLP3[[#This Row],[Peso Neto UMV (KG)]],0)</f>
        <v>1174.5098039215686</v>
      </c>
      <c r="AF899" s="38" t="s">
        <v>49</v>
      </c>
      <c r="AG899" s="38">
        <v>1</v>
      </c>
      <c r="AH899" s="56">
        <v>0.03</v>
      </c>
      <c r="AI899" s="56">
        <v>4.9999999999999996E-2</v>
      </c>
      <c r="AJ899" s="38"/>
      <c r="AK899" s="38" t="s">
        <v>50</v>
      </c>
    </row>
    <row r="900" spans="1:37" x14ac:dyDescent="0.35">
      <c r="A900" s="38" t="s">
        <v>525</v>
      </c>
      <c r="B900" s="38">
        <v>150000409</v>
      </c>
      <c r="C900" s="38" t="str">
        <f>+MaestraLP3[[#This Row],[CÓDIGO]]&amp;MaestraLP3[[#Headers],[-]]&amp;MaestraLP3[[#This Row],[UMV]]</f>
        <v>150000409-C30</v>
      </c>
      <c r="D900" s="45" t="str">
        <f>+MaestraLP3[[#This Row],[CÓDIGO]]&amp;MaestraLP3[[#Headers],[FS00]]</f>
        <v>150000409FS00</v>
      </c>
      <c r="E900" s="38" t="s">
        <v>95</v>
      </c>
      <c r="F900" s="38" t="s">
        <v>96</v>
      </c>
      <c r="G900" s="38" t="s">
        <v>100</v>
      </c>
      <c r="H900" s="38" t="s">
        <v>337</v>
      </c>
      <c r="I900" s="38" t="s">
        <v>1150</v>
      </c>
      <c r="J900" s="44" t="s">
        <v>339</v>
      </c>
      <c r="K900" s="45" t="s">
        <v>44</v>
      </c>
      <c r="L900" s="38"/>
      <c r="M900" s="38" t="str">
        <f>VLOOKUP(MaestraLP3[[#This Row],[UMV]],VALIDACIONES!J:L,3,0)</f>
        <v>Caja 30 Unidades</v>
      </c>
      <c r="N900" s="38" t="s">
        <v>45</v>
      </c>
      <c r="O900" s="38" t="s">
        <v>46</v>
      </c>
      <c r="P900" s="54">
        <v>22195.200000000001</v>
      </c>
      <c r="Q900" s="38" t="s">
        <v>47</v>
      </c>
      <c r="R900" s="54">
        <v>27500</v>
      </c>
      <c r="S900" s="56">
        <f>IFERROR((MaestraLP3[[#This Row],[COSTO ]]/MaestraLP3[[#This Row],[COSTO OCT]]-1),0)</f>
        <v>0</v>
      </c>
      <c r="T900" s="55" t="s">
        <v>48</v>
      </c>
      <c r="U900" s="55" t="s">
        <v>48</v>
      </c>
      <c r="V900" s="54">
        <f>+VLOOKUP(MaestraLP3[[#This Row],[-]],'[1]BD MES'!$A:$N,14,0)</f>
        <v>21141.600000000002</v>
      </c>
      <c r="W900" s="54">
        <v>22195.200000000001</v>
      </c>
      <c r="X900" s="56">
        <f>+(MaestraLP3[[#This Row],[COSTO ]]-MaestraLP3[[#This Row],[COSTO OCT AL 27-10]])/MaestraLP3[[#This Row],[COSTO OCT AL 27-10]]</f>
        <v>4.9835395618117763E-2</v>
      </c>
      <c r="Y900" s="57" t="str">
        <f>++IF(Q900="HASTA AGOTAR STOCK","HASTA AGOTAR STOCK",IF(MaestraLP3[[#This Row],[PRECIO OCT]]=0,"NO PARA LP",IF(MaestraLP3[[#This Row],[PRECIO OCT]]=0,"INCORPORACIÓN",IF(AA900=0,"MANTIENE",IF(AA900&lt;0,"BAJA",IF(AA900&gt;0,"ALZA",""))))))</f>
        <v>MANTIENE</v>
      </c>
      <c r="Z900" s="54">
        <v>27500</v>
      </c>
      <c r="AA900" s="40">
        <f>IF(Z900=0,"INDICAR PRECIO VTA",Z900-MaestraLP3[[#This Row],[PRECIO OCT]])</f>
        <v>0</v>
      </c>
      <c r="AB900" s="56">
        <f t="shared" si="14"/>
        <v>0.19290181818181815</v>
      </c>
      <c r="AC900" s="58">
        <f>IFERROR(MaestraLP3[[#This Row],[PRECIO]]*MaestraLP3[[#This Row],[%MG UMV]],0)</f>
        <v>5304.7999999999993</v>
      </c>
      <c r="AD900" s="59">
        <v>3.6</v>
      </c>
      <c r="AE900" s="54">
        <f>IFERROR(MaestraLP3[[#This Row],[MARGEN UNITARIO]]/MaestraLP3[[#This Row],[Peso Neto UMV (KG)]],0)</f>
        <v>1473.5555555555554</v>
      </c>
      <c r="AF900" s="38" t="s">
        <v>49</v>
      </c>
      <c r="AG900" s="38">
        <v>1</v>
      </c>
      <c r="AH900" s="56">
        <v>0.03</v>
      </c>
      <c r="AI900" s="56">
        <v>4.9999999999999996E-2</v>
      </c>
      <c r="AJ900" s="38"/>
      <c r="AK900" s="38" t="s">
        <v>50</v>
      </c>
    </row>
    <row r="901" spans="1:37" x14ac:dyDescent="0.35">
      <c r="A901" s="38" t="s">
        <v>525</v>
      </c>
      <c r="B901" s="38">
        <v>150000082</v>
      </c>
      <c r="C901" s="38" t="str">
        <f>+MaestraLP3[[#This Row],[CÓDIGO]]&amp;MaestraLP3[[#Headers],[-]]&amp;MaestraLP3[[#This Row],[UMV]]</f>
        <v>150000082-C24</v>
      </c>
      <c r="D901" s="45" t="str">
        <f>+MaestraLP3[[#This Row],[CÓDIGO]]&amp;MaestraLP3[[#Headers],[FS00]]</f>
        <v>150000082FS00</v>
      </c>
      <c r="E901" s="38" t="s">
        <v>95</v>
      </c>
      <c r="F901" s="38" t="s">
        <v>96</v>
      </c>
      <c r="G901" s="38" t="s">
        <v>100</v>
      </c>
      <c r="H901" s="38" t="s">
        <v>337</v>
      </c>
      <c r="I901" s="38" t="s">
        <v>1151</v>
      </c>
      <c r="J901" s="44" t="s">
        <v>288</v>
      </c>
      <c r="K901" s="45" t="s">
        <v>44</v>
      </c>
      <c r="L901" s="38"/>
      <c r="M901" s="38" t="str">
        <f>VLOOKUP(MaestraLP3[[#This Row],[UMV]],VALIDACIONES!J:L,3,0)</f>
        <v>Caja 24 Unidades</v>
      </c>
      <c r="N901" s="38" t="s">
        <v>45</v>
      </c>
      <c r="O901" s="38" t="s">
        <v>46</v>
      </c>
      <c r="P901" s="54">
        <v>11470.32</v>
      </c>
      <c r="Q901" s="38" t="s">
        <v>47</v>
      </c>
      <c r="R901" s="54">
        <v>16700</v>
      </c>
      <c r="S901" s="56">
        <f>IFERROR((MaestraLP3[[#This Row],[COSTO ]]/MaestraLP3[[#This Row],[COSTO OCT]]-1),0)</f>
        <v>0</v>
      </c>
      <c r="T901" s="55" t="s">
        <v>48</v>
      </c>
      <c r="U901" s="55" t="s">
        <v>48</v>
      </c>
      <c r="V901" s="54">
        <f>+VLOOKUP(MaestraLP3[[#This Row],[-]],'[1]BD MES'!$A:$N,14,0)</f>
        <v>11491.2</v>
      </c>
      <c r="W901" s="54">
        <v>11470.32</v>
      </c>
      <c r="X901" s="56">
        <f>+(MaestraLP3[[#This Row],[COSTO ]]-MaestraLP3[[#This Row],[COSTO OCT AL 27-10]])/MaestraLP3[[#This Row],[COSTO OCT AL 27-10]]</f>
        <v>-1.8170426065163793E-3</v>
      </c>
      <c r="Y901" s="57" t="str">
        <f>++IF(Q901="HASTA AGOTAR STOCK","HASTA AGOTAR STOCK",IF(MaestraLP3[[#This Row],[PRECIO OCT]]=0,"NO PARA LP",IF(MaestraLP3[[#This Row],[PRECIO OCT]]=0,"INCORPORACIÓN",IF(AA901=0,"MANTIENE",IF(AA901&lt;0,"BAJA",IF(AA901&gt;0,"ALZA",""))))))</f>
        <v>MANTIENE</v>
      </c>
      <c r="Z901" s="54">
        <v>16700</v>
      </c>
      <c r="AA901" s="40">
        <f>IF(Z901=0,"INDICAR PRECIO VTA",Z901-MaestraLP3[[#This Row],[PRECIO OCT]])</f>
        <v>0</v>
      </c>
      <c r="AB901" s="56">
        <f t="shared" si="14"/>
        <v>0.31315449101796411</v>
      </c>
      <c r="AC901" s="58">
        <f>IFERROR(MaestraLP3[[#This Row],[PRECIO]]*MaestraLP3[[#This Row],[%MG UMV]],0)</f>
        <v>5229.68</v>
      </c>
      <c r="AD901" s="59">
        <v>3.36</v>
      </c>
      <c r="AE901" s="54">
        <f>IFERROR(MaestraLP3[[#This Row],[MARGEN UNITARIO]]/MaestraLP3[[#This Row],[Peso Neto UMV (KG)]],0)</f>
        <v>1556.4523809523812</v>
      </c>
      <c r="AF901" s="38" t="s">
        <v>49</v>
      </c>
      <c r="AG901" s="38">
        <v>1</v>
      </c>
      <c r="AH901" s="56">
        <v>9.9999999999999992E-2</v>
      </c>
      <c r="AI901" s="56">
        <v>0.15</v>
      </c>
      <c r="AJ901" s="38"/>
      <c r="AK901" s="38" t="s">
        <v>50</v>
      </c>
    </row>
    <row r="902" spans="1:37" x14ac:dyDescent="0.35">
      <c r="A902" s="38" t="s">
        <v>525</v>
      </c>
      <c r="B902" s="38">
        <v>150000083</v>
      </c>
      <c r="C902" s="38" t="str">
        <f>+MaestraLP3[[#This Row],[CÓDIGO]]&amp;MaestraLP3[[#Headers],[-]]&amp;MaestraLP3[[#This Row],[UMV]]</f>
        <v>150000083-C24</v>
      </c>
      <c r="D902" s="45" t="str">
        <f>+MaestraLP3[[#This Row],[CÓDIGO]]&amp;MaestraLP3[[#Headers],[FS00]]</f>
        <v>150000083FS00</v>
      </c>
      <c r="E902" s="38" t="s">
        <v>95</v>
      </c>
      <c r="F902" s="38" t="s">
        <v>96</v>
      </c>
      <c r="G902" s="38" t="s">
        <v>100</v>
      </c>
      <c r="H902" s="38" t="s">
        <v>337</v>
      </c>
      <c r="I902" s="38" t="s">
        <v>1152</v>
      </c>
      <c r="J902" s="44" t="s">
        <v>288</v>
      </c>
      <c r="K902" s="45" t="s">
        <v>44</v>
      </c>
      <c r="L902" s="38"/>
      <c r="M902" s="38" t="str">
        <f>VLOOKUP(MaestraLP3[[#This Row],[UMV]],VALIDACIONES!J:L,3,0)</f>
        <v>Caja 24 Unidades</v>
      </c>
      <c r="N902" s="38" t="s">
        <v>45</v>
      </c>
      <c r="O902" s="38" t="s">
        <v>46</v>
      </c>
      <c r="P902" s="54">
        <v>11499.36</v>
      </c>
      <c r="Q902" s="38" t="s">
        <v>47</v>
      </c>
      <c r="R902" s="54">
        <v>16300</v>
      </c>
      <c r="S902" s="56">
        <f>IFERROR((MaestraLP3[[#This Row],[COSTO ]]/MaestraLP3[[#This Row],[COSTO OCT]]-1),0)</f>
        <v>0</v>
      </c>
      <c r="T902" s="55" t="s">
        <v>48</v>
      </c>
      <c r="U902" s="55" t="s">
        <v>48</v>
      </c>
      <c r="V902" s="54">
        <f>+VLOOKUP(MaestraLP3[[#This Row],[-]],'[1]BD MES'!$A:$N,14,0)</f>
        <v>11494.08</v>
      </c>
      <c r="W902" s="54">
        <v>11499.36</v>
      </c>
      <c r="X902" s="56">
        <f>+(MaestraLP3[[#This Row],[COSTO ]]-MaestraLP3[[#This Row],[COSTO OCT AL 27-10]])/MaestraLP3[[#This Row],[COSTO OCT AL 27-10]]</f>
        <v>4.5936690887836651E-4</v>
      </c>
      <c r="Y902" s="57" t="str">
        <f>++IF(Q902="HASTA AGOTAR STOCK","HASTA AGOTAR STOCK",IF(MaestraLP3[[#This Row],[PRECIO OCT]]=0,"NO PARA LP",IF(MaestraLP3[[#This Row],[PRECIO OCT]]=0,"INCORPORACIÓN",IF(AA902=0,"MANTIENE",IF(AA902&lt;0,"BAJA",IF(AA902&gt;0,"ALZA",""))))))</f>
        <v>MANTIENE</v>
      </c>
      <c r="Z902" s="54">
        <v>16300</v>
      </c>
      <c r="AA902" s="40">
        <f>IF(Z902=0,"INDICAR PRECIO VTA",Z902-MaestraLP3[[#This Row],[PRECIO OCT]])</f>
        <v>0</v>
      </c>
      <c r="AB902" s="56">
        <f t="shared" si="14"/>
        <v>0.2945177914110429</v>
      </c>
      <c r="AC902" s="58">
        <f>IFERROR(MaestraLP3[[#This Row],[PRECIO]]*MaestraLP3[[#This Row],[%MG UMV]],0)</f>
        <v>4800.6399999999994</v>
      </c>
      <c r="AD902" s="59">
        <v>3.36</v>
      </c>
      <c r="AE902" s="54">
        <f>IFERROR(MaestraLP3[[#This Row],[MARGEN UNITARIO]]/MaestraLP3[[#This Row],[Peso Neto UMV (KG)]],0)</f>
        <v>1428.7619047619046</v>
      </c>
      <c r="AF902" s="38" t="s">
        <v>49</v>
      </c>
      <c r="AG902" s="38">
        <v>1</v>
      </c>
      <c r="AH902" s="56">
        <v>0.03</v>
      </c>
      <c r="AI902" s="56">
        <v>4.9999999999999996E-2</v>
      </c>
      <c r="AJ902" s="38"/>
      <c r="AK902" s="38" t="s">
        <v>50</v>
      </c>
    </row>
    <row r="903" spans="1:37" x14ac:dyDescent="0.35">
      <c r="A903" s="38" t="s">
        <v>525</v>
      </c>
      <c r="B903" s="38">
        <v>150001250</v>
      </c>
      <c r="C903" s="38" t="str">
        <f>+MaestraLP3[[#This Row],[CÓDIGO]]&amp;MaestraLP3[[#Headers],[-]]&amp;MaestraLP3[[#This Row],[UMV]]</f>
        <v>150001250-C30</v>
      </c>
      <c r="D903" s="45" t="str">
        <f>+MaestraLP3[[#This Row],[CÓDIGO]]&amp;MaestraLP3[[#Headers],[FS00]]</f>
        <v>150001250FS00</v>
      </c>
      <c r="E903" s="38" t="s">
        <v>95</v>
      </c>
      <c r="F903" s="38" t="s">
        <v>96</v>
      </c>
      <c r="G903" s="38" t="s">
        <v>100</v>
      </c>
      <c r="H903" s="38" t="s">
        <v>337</v>
      </c>
      <c r="I903" s="38" t="s">
        <v>1153</v>
      </c>
      <c r="J903" s="44" t="s">
        <v>339</v>
      </c>
      <c r="K903" s="45" t="s">
        <v>44</v>
      </c>
      <c r="L903" s="38"/>
      <c r="M903" s="38" t="str">
        <f>VLOOKUP(MaestraLP3[[#This Row],[UMV]],VALIDACIONES!J:L,3,0)</f>
        <v>Caja 30 Unidades</v>
      </c>
      <c r="N903" s="38" t="s">
        <v>45</v>
      </c>
      <c r="O903" s="38" t="s">
        <v>46</v>
      </c>
      <c r="P903" s="54">
        <v>4312.5</v>
      </c>
      <c r="Q903" s="38" t="s">
        <v>47</v>
      </c>
      <c r="R903" s="54">
        <v>5500</v>
      </c>
      <c r="S903" s="56">
        <f>IFERROR((MaestraLP3[[#This Row],[COSTO ]]/MaestraLP3[[#This Row],[COSTO OCT]]-1),0)</f>
        <v>0</v>
      </c>
      <c r="T903" s="55" t="s">
        <v>48</v>
      </c>
      <c r="U903" s="55" t="s">
        <v>48</v>
      </c>
      <c r="V903" s="54">
        <f>+VLOOKUP(MaestraLP3[[#This Row],[-]],'[1]BD MES'!$A:$N,14,0)</f>
        <v>4314.9000000000005</v>
      </c>
      <c r="W903" s="54">
        <v>4312.5</v>
      </c>
      <c r="X903" s="56">
        <f>+(MaestraLP3[[#This Row],[COSTO ]]-MaestraLP3[[#This Row],[COSTO OCT AL 27-10]])/MaestraLP3[[#This Row],[COSTO OCT AL 27-10]]</f>
        <v>-5.562121949525007E-4</v>
      </c>
      <c r="Y903" s="57" t="str">
        <f>++IF(Q903="HASTA AGOTAR STOCK","HASTA AGOTAR STOCK",IF(MaestraLP3[[#This Row],[PRECIO OCT]]=0,"NO PARA LP",IF(MaestraLP3[[#This Row],[PRECIO OCT]]=0,"INCORPORACIÓN",IF(AA903=0,"MANTIENE",IF(AA903&lt;0,"BAJA",IF(AA903&gt;0,"ALZA",""))))))</f>
        <v>MANTIENE</v>
      </c>
      <c r="Z903" s="54">
        <v>5500</v>
      </c>
      <c r="AA903" s="40">
        <f>IF(Z903=0,"INDICAR PRECIO VTA",Z903-MaestraLP3[[#This Row],[PRECIO OCT]])</f>
        <v>0</v>
      </c>
      <c r="AB903" s="56">
        <f t="shared" si="14"/>
        <v>0.21590909090909091</v>
      </c>
      <c r="AC903" s="58">
        <f>IFERROR(MaestraLP3[[#This Row],[PRECIO]]*MaestraLP3[[#This Row],[%MG UMV]],0)</f>
        <v>1187.5</v>
      </c>
      <c r="AD903" s="59">
        <v>1.05</v>
      </c>
      <c r="AE903" s="54">
        <f>IFERROR(MaestraLP3[[#This Row],[MARGEN UNITARIO]]/MaestraLP3[[#This Row],[Peso Neto UMV (KG)]],0)</f>
        <v>1130.952380952381</v>
      </c>
      <c r="AF903" s="38" t="s">
        <v>49</v>
      </c>
      <c r="AG903" s="38">
        <v>1</v>
      </c>
      <c r="AH903" s="56">
        <v>4.9999999999999996E-2</v>
      </c>
      <c r="AI903" s="56">
        <v>6.9999999999999993E-2</v>
      </c>
      <c r="AJ903" s="38"/>
      <c r="AK903" s="38" t="s">
        <v>50</v>
      </c>
    </row>
    <row r="904" spans="1:37" x14ac:dyDescent="0.35">
      <c r="A904" s="38" t="s">
        <v>525</v>
      </c>
      <c r="B904" s="38">
        <v>104534480</v>
      </c>
      <c r="C904" s="38" t="str">
        <f>+MaestraLP3[[#This Row],[CÓDIGO]]&amp;MaestraLP3[[#Headers],[-]]&amp;MaestraLP3[[#This Row],[UMV]]</f>
        <v>104534480-C30</v>
      </c>
      <c r="D904" s="45" t="str">
        <f>+MaestraLP3[[#This Row],[CÓDIGO]]&amp;MaestraLP3[[#Headers],[FS00]]</f>
        <v>104534480FS00</v>
      </c>
      <c r="E904" s="38" t="s">
        <v>95</v>
      </c>
      <c r="F904" s="38" t="s">
        <v>96</v>
      </c>
      <c r="G904" s="38" t="s">
        <v>100</v>
      </c>
      <c r="H904" s="38" t="s">
        <v>337</v>
      </c>
      <c r="I904" s="38" t="s">
        <v>1154</v>
      </c>
      <c r="J904" s="44" t="s">
        <v>339</v>
      </c>
      <c r="K904" s="45" t="s">
        <v>44</v>
      </c>
      <c r="L904" s="38"/>
      <c r="M904" s="38" t="str">
        <f>VLOOKUP(MaestraLP3[[#This Row],[UMV]],VALIDACIONES!J:L,3,0)</f>
        <v>Caja 30 Unidades</v>
      </c>
      <c r="N904" s="38" t="s">
        <v>45</v>
      </c>
      <c r="O904" s="38" t="s">
        <v>46</v>
      </c>
      <c r="P904" s="54">
        <v>4290</v>
      </c>
      <c r="Q904" s="38" t="s">
        <v>47</v>
      </c>
      <c r="R904" s="54">
        <v>5500</v>
      </c>
      <c r="S904" s="56">
        <f>IFERROR((MaestraLP3[[#This Row],[COSTO ]]/MaestraLP3[[#This Row],[COSTO OCT]]-1),0)</f>
        <v>0</v>
      </c>
      <c r="T904" s="55" t="s">
        <v>48</v>
      </c>
      <c r="U904" s="55" t="s">
        <v>48</v>
      </c>
      <c r="V904" s="54">
        <f>+VLOOKUP(MaestraLP3[[#This Row],[-]],'[1]BD MES'!$A:$N,14,0)</f>
        <v>4320</v>
      </c>
      <c r="W904" s="54">
        <v>4290</v>
      </c>
      <c r="X904" s="56">
        <f>+(MaestraLP3[[#This Row],[COSTO ]]-MaestraLP3[[#This Row],[COSTO OCT AL 27-10]])/MaestraLP3[[#This Row],[COSTO OCT AL 27-10]]</f>
        <v>-6.9444444444444441E-3</v>
      </c>
      <c r="Y904" s="57" t="str">
        <f>++IF(Q904="HASTA AGOTAR STOCK","HASTA AGOTAR STOCK",IF(MaestraLP3[[#This Row],[PRECIO OCT]]=0,"NO PARA LP",IF(MaestraLP3[[#This Row],[PRECIO OCT]]=0,"INCORPORACIÓN",IF(AA904=0,"MANTIENE",IF(AA904&lt;0,"BAJA",IF(AA904&gt;0,"ALZA",""))))))</f>
        <v>MANTIENE</v>
      </c>
      <c r="Z904" s="54">
        <v>5500</v>
      </c>
      <c r="AA904" s="40">
        <f>IF(Z904=0,"INDICAR PRECIO VTA",Z904-MaestraLP3[[#This Row],[PRECIO OCT]])</f>
        <v>0</v>
      </c>
      <c r="AB904" s="56">
        <f t="shared" si="14"/>
        <v>0.22</v>
      </c>
      <c r="AC904" s="58">
        <f>IFERROR(MaestraLP3[[#This Row],[PRECIO]]*MaestraLP3[[#This Row],[%MG UMV]],0)</f>
        <v>1210</v>
      </c>
      <c r="AD904" s="59">
        <v>1.05</v>
      </c>
      <c r="AE904" s="54">
        <f>IFERROR(MaestraLP3[[#This Row],[MARGEN UNITARIO]]/MaestraLP3[[#This Row],[Peso Neto UMV (KG)]],0)</f>
        <v>1152.3809523809523</v>
      </c>
      <c r="AF904" s="38" t="s">
        <v>49</v>
      </c>
      <c r="AG904" s="38">
        <v>1</v>
      </c>
      <c r="AH904" s="56">
        <v>4.9999999999999996E-2</v>
      </c>
      <c r="AI904" s="56">
        <v>6.9999999999999993E-2</v>
      </c>
      <c r="AJ904" s="38"/>
      <c r="AK904" s="38" t="s">
        <v>50</v>
      </c>
    </row>
    <row r="905" spans="1:37" x14ac:dyDescent="0.35">
      <c r="A905" s="38" t="s">
        <v>525</v>
      </c>
      <c r="B905" s="38">
        <v>104534490</v>
      </c>
      <c r="C905" s="38" t="str">
        <f>+MaestraLP3[[#This Row],[CÓDIGO]]&amp;MaestraLP3[[#Headers],[-]]&amp;MaestraLP3[[#This Row],[UMV]]</f>
        <v>104534490-C30</v>
      </c>
      <c r="D905" s="45" t="str">
        <f>+MaestraLP3[[#This Row],[CÓDIGO]]&amp;MaestraLP3[[#Headers],[FS00]]</f>
        <v>104534490FS00</v>
      </c>
      <c r="E905" s="38" t="s">
        <v>95</v>
      </c>
      <c r="F905" s="38" t="s">
        <v>96</v>
      </c>
      <c r="G905" s="38" t="s">
        <v>100</v>
      </c>
      <c r="H905" s="38" t="s">
        <v>337</v>
      </c>
      <c r="I905" s="38" t="s">
        <v>1155</v>
      </c>
      <c r="J905" s="44" t="s">
        <v>339</v>
      </c>
      <c r="K905" s="45" t="s">
        <v>44</v>
      </c>
      <c r="L905" s="38"/>
      <c r="M905" s="38" t="str">
        <f>VLOOKUP(MaestraLP3[[#This Row],[UMV]],VALIDACIONES!J:L,3,0)</f>
        <v>Caja 30 Unidades</v>
      </c>
      <c r="N905" s="38" t="s">
        <v>45</v>
      </c>
      <c r="O905" s="38" t="s">
        <v>46</v>
      </c>
      <c r="P905" s="54">
        <v>4260</v>
      </c>
      <c r="Q905" s="38" t="s">
        <v>47</v>
      </c>
      <c r="R905" s="54">
        <v>5500</v>
      </c>
      <c r="S905" s="56">
        <f>IFERROR((MaestraLP3[[#This Row],[COSTO ]]/MaestraLP3[[#This Row],[COSTO OCT]]-1),0)</f>
        <v>0</v>
      </c>
      <c r="T905" s="55" t="s">
        <v>48</v>
      </c>
      <c r="U905" s="55" t="s">
        <v>48</v>
      </c>
      <c r="V905" s="54">
        <f>+VLOOKUP(MaestraLP3[[#This Row],[-]],'[1]BD MES'!$A:$N,14,0)</f>
        <v>4290</v>
      </c>
      <c r="W905" s="54">
        <v>4260</v>
      </c>
      <c r="X905" s="56">
        <f>+(MaestraLP3[[#This Row],[COSTO ]]-MaestraLP3[[#This Row],[COSTO OCT AL 27-10]])/MaestraLP3[[#This Row],[COSTO OCT AL 27-10]]</f>
        <v>-6.993006993006993E-3</v>
      </c>
      <c r="Y905" s="57" t="str">
        <f>++IF(Q905="HASTA AGOTAR STOCK","HASTA AGOTAR STOCK",IF(MaestraLP3[[#This Row],[PRECIO OCT]]=0,"NO PARA LP",IF(MaestraLP3[[#This Row],[PRECIO OCT]]=0,"INCORPORACIÓN",IF(AA905=0,"MANTIENE",IF(AA905&lt;0,"BAJA",IF(AA905&gt;0,"ALZA",""))))))</f>
        <v>MANTIENE</v>
      </c>
      <c r="Z905" s="54">
        <v>5500</v>
      </c>
      <c r="AA905" s="40">
        <f>IF(Z905=0,"INDICAR PRECIO VTA",Z905-MaestraLP3[[#This Row],[PRECIO OCT]])</f>
        <v>0</v>
      </c>
      <c r="AB905" s="56">
        <f t="shared" si="14"/>
        <v>0.22545454545454546</v>
      </c>
      <c r="AC905" s="58">
        <f>IFERROR(MaestraLP3[[#This Row],[PRECIO]]*MaestraLP3[[#This Row],[%MG UMV]],0)</f>
        <v>1240</v>
      </c>
      <c r="AD905" s="59">
        <v>1.05</v>
      </c>
      <c r="AE905" s="54">
        <f>IFERROR(MaestraLP3[[#This Row],[MARGEN UNITARIO]]/MaestraLP3[[#This Row],[Peso Neto UMV (KG)]],0)</f>
        <v>1180.952380952381</v>
      </c>
      <c r="AF905" s="38" t="s">
        <v>49</v>
      </c>
      <c r="AG905" s="38">
        <v>1</v>
      </c>
      <c r="AH905" s="56">
        <v>4.9999999999999996E-2</v>
      </c>
      <c r="AI905" s="56">
        <v>6.9999999999999993E-2</v>
      </c>
      <c r="AJ905" s="38"/>
      <c r="AK905" s="38" t="s">
        <v>50</v>
      </c>
    </row>
    <row r="906" spans="1:37" x14ac:dyDescent="0.35">
      <c r="A906" s="38" t="s">
        <v>525</v>
      </c>
      <c r="B906" s="38">
        <v>104534210</v>
      </c>
      <c r="C906" s="38" t="str">
        <f>+MaestraLP3[[#This Row],[CÓDIGO]]&amp;MaestraLP3[[#Headers],[-]]&amp;MaestraLP3[[#This Row],[UMV]]</f>
        <v>104534210-C30</v>
      </c>
      <c r="D906" s="45" t="str">
        <f>+MaestraLP3[[#This Row],[CÓDIGO]]&amp;MaestraLP3[[#Headers],[FS00]]</f>
        <v>104534210FS00</v>
      </c>
      <c r="E906" s="38" t="s">
        <v>95</v>
      </c>
      <c r="F906" s="38" t="s">
        <v>96</v>
      </c>
      <c r="G906" s="38" t="s">
        <v>100</v>
      </c>
      <c r="H906" s="38" t="s">
        <v>337</v>
      </c>
      <c r="I906" s="38" t="s">
        <v>1156</v>
      </c>
      <c r="J906" s="44" t="s">
        <v>339</v>
      </c>
      <c r="K906" s="45" t="s">
        <v>44</v>
      </c>
      <c r="L906" s="38"/>
      <c r="M906" s="38" t="str">
        <f>VLOOKUP(MaestraLP3[[#This Row],[UMV]],VALIDACIONES!J:L,3,0)</f>
        <v>Caja 30 Unidades</v>
      </c>
      <c r="N906" s="38" t="s">
        <v>45</v>
      </c>
      <c r="O906" s="38" t="s">
        <v>46</v>
      </c>
      <c r="P906" s="54">
        <v>4290</v>
      </c>
      <c r="Q906" s="38" t="s">
        <v>47</v>
      </c>
      <c r="R906" s="54">
        <v>5500</v>
      </c>
      <c r="S906" s="56">
        <f>IFERROR((MaestraLP3[[#This Row],[COSTO ]]/MaestraLP3[[#This Row],[COSTO OCT]]-1),0)</f>
        <v>0</v>
      </c>
      <c r="T906" s="55" t="s">
        <v>48</v>
      </c>
      <c r="U906" s="55" t="s">
        <v>48</v>
      </c>
      <c r="V906" s="54">
        <f>+VLOOKUP(MaestraLP3[[#This Row],[-]],'[1]BD MES'!$A:$N,14,0)</f>
        <v>4320</v>
      </c>
      <c r="W906" s="54">
        <v>4290</v>
      </c>
      <c r="X906" s="56">
        <f>+(MaestraLP3[[#This Row],[COSTO ]]-MaestraLP3[[#This Row],[COSTO OCT AL 27-10]])/MaestraLP3[[#This Row],[COSTO OCT AL 27-10]]</f>
        <v>-6.9444444444444441E-3</v>
      </c>
      <c r="Y906" s="57" t="str">
        <f>++IF(Q906="HASTA AGOTAR STOCK","HASTA AGOTAR STOCK",IF(MaestraLP3[[#This Row],[PRECIO OCT]]=0,"NO PARA LP",IF(MaestraLP3[[#This Row],[PRECIO OCT]]=0,"INCORPORACIÓN",IF(AA906=0,"MANTIENE",IF(AA906&lt;0,"BAJA",IF(AA906&gt;0,"ALZA",""))))))</f>
        <v>MANTIENE</v>
      </c>
      <c r="Z906" s="54">
        <v>5500</v>
      </c>
      <c r="AA906" s="40">
        <f>IF(Z906=0,"INDICAR PRECIO VTA",Z906-MaestraLP3[[#This Row],[PRECIO OCT]])</f>
        <v>0</v>
      </c>
      <c r="AB906" s="56">
        <f t="shared" si="14"/>
        <v>0.22</v>
      </c>
      <c r="AC906" s="58">
        <f>IFERROR(MaestraLP3[[#This Row],[PRECIO]]*MaestraLP3[[#This Row],[%MG UMV]],0)</f>
        <v>1210</v>
      </c>
      <c r="AD906" s="59">
        <v>1.2</v>
      </c>
      <c r="AE906" s="54">
        <f>IFERROR(MaestraLP3[[#This Row],[MARGEN UNITARIO]]/MaestraLP3[[#This Row],[Peso Neto UMV (KG)]],0)</f>
        <v>1008.3333333333334</v>
      </c>
      <c r="AF906" s="38" t="s">
        <v>49</v>
      </c>
      <c r="AG906" s="38">
        <v>1</v>
      </c>
      <c r="AH906" s="56">
        <v>4.9999999999999996E-2</v>
      </c>
      <c r="AI906" s="56">
        <v>6.9999999999999993E-2</v>
      </c>
      <c r="AJ906" s="38"/>
      <c r="AK906" s="38" t="s">
        <v>50</v>
      </c>
    </row>
    <row r="907" spans="1:37" x14ac:dyDescent="0.35">
      <c r="A907" s="38" t="s">
        <v>525</v>
      </c>
      <c r="B907" s="38">
        <v>104533870</v>
      </c>
      <c r="C907" s="38" t="str">
        <f>+MaestraLP3[[#This Row],[CÓDIGO]]&amp;MaestraLP3[[#Headers],[-]]&amp;MaestraLP3[[#This Row],[UMV]]</f>
        <v>104533870-C30</v>
      </c>
      <c r="D907" s="45" t="str">
        <f>+MaestraLP3[[#This Row],[CÓDIGO]]&amp;MaestraLP3[[#Headers],[FS00]]</f>
        <v>104533870FS00</v>
      </c>
      <c r="E907" s="38" t="s">
        <v>95</v>
      </c>
      <c r="F907" s="38" t="s">
        <v>96</v>
      </c>
      <c r="G907" s="38" t="s">
        <v>100</v>
      </c>
      <c r="H907" s="38" t="s">
        <v>337</v>
      </c>
      <c r="I907" s="38" t="s">
        <v>1157</v>
      </c>
      <c r="J907" s="44" t="s">
        <v>339</v>
      </c>
      <c r="K907" s="45" t="s">
        <v>44</v>
      </c>
      <c r="L907" s="38"/>
      <c r="M907" s="38" t="str">
        <f>VLOOKUP(MaestraLP3[[#This Row],[UMV]],VALIDACIONES!J:L,3,0)</f>
        <v>Caja 30 Unidades</v>
      </c>
      <c r="N907" s="38" t="s">
        <v>45</v>
      </c>
      <c r="O907" s="38" t="s">
        <v>46</v>
      </c>
      <c r="P907" s="54">
        <v>4260</v>
      </c>
      <c r="Q907" s="38" t="s">
        <v>47</v>
      </c>
      <c r="R907" s="54">
        <v>5500</v>
      </c>
      <c r="S907" s="56">
        <f>IFERROR((MaestraLP3[[#This Row],[COSTO ]]/MaestraLP3[[#This Row],[COSTO OCT]]-1),0)</f>
        <v>0</v>
      </c>
      <c r="T907" s="55" t="s">
        <v>48</v>
      </c>
      <c r="U907" s="55" t="s">
        <v>48</v>
      </c>
      <c r="V907" s="54">
        <f>+VLOOKUP(MaestraLP3[[#This Row],[-]],'[1]BD MES'!$A:$N,14,0)</f>
        <v>4320</v>
      </c>
      <c r="W907" s="54">
        <v>4260</v>
      </c>
      <c r="X907" s="56">
        <f>+(MaestraLP3[[#This Row],[COSTO ]]-MaestraLP3[[#This Row],[COSTO OCT AL 27-10]])/MaestraLP3[[#This Row],[COSTO OCT AL 27-10]]</f>
        <v>-1.3888888888888888E-2</v>
      </c>
      <c r="Y907" s="57" t="str">
        <f>++IF(Q907="HASTA AGOTAR STOCK","HASTA AGOTAR STOCK",IF(MaestraLP3[[#This Row],[PRECIO OCT]]=0,"NO PARA LP",IF(MaestraLP3[[#This Row],[PRECIO OCT]]=0,"INCORPORACIÓN",IF(AA907=0,"MANTIENE",IF(AA907&lt;0,"BAJA",IF(AA907&gt;0,"ALZA",""))))))</f>
        <v>MANTIENE</v>
      </c>
      <c r="Z907" s="54">
        <v>5500</v>
      </c>
      <c r="AA907" s="40">
        <f>IF(Z907=0,"INDICAR PRECIO VTA",Z907-MaestraLP3[[#This Row],[PRECIO OCT]])</f>
        <v>0</v>
      </c>
      <c r="AB907" s="56">
        <f t="shared" si="14"/>
        <v>0.22545454545454546</v>
      </c>
      <c r="AC907" s="58">
        <f>IFERROR(MaestraLP3[[#This Row],[PRECIO]]*MaestraLP3[[#This Row],[%MG UMV]],0)</f>
        <v>1240</v>
      </c>
      <c r="AD907" s="59">
        <v>1.2</v>
      </c>
      <c r="AE907" s="54">
        <f>IFERROR(MaestraLP3[[#This Row],[MARGEN UNITARIO]]/MaestraLP3[[#This Row],[Peso Neto UMV (KG)]],0)</f>
        <v>1033.3333333333335</v>
      </c>
      <c r="AF907" s="38" t="s">
        <v>49</v>
      </c>
      <c r="AG907" s="38">
        <v>1</v>
      </c>
      <c r="AH907" s="56">
        <v>4.9999999999999996E-2</v>
      </c>
      <c r="AI907" s="56">
        <v>6.9999999999999993E-2</v>
      </c>
      <c r="AJ907" s="38"/>
      <c r="AK907" s="38" t="s">
        <v>50</v>
      </c>
    </row>
    <row r="908" spans="1:37" x14ac:dyDescent="0.35">
      <c r="A908" s="38" t="s">
        <v>525</v>
      </c>
      <c r="B908" s="38">
        <v>150001743</v>
      </c>
      <c r="C908" s="38" t="str">
        <f>+MaestraLP3[[#This Row],[CÓDIGO]]&amp;MaestraLP3[[#Headers],[-]]&amp;MaestraLP3[[#This Row],[UMV]]</f>
        <v>150001743-C36</v>
      </c>
      <c r="D908" s="45" t="str">
        <f>+MaestraLP3[[#This Row],[CÓDIGO]]&amp;MaestraLP3[[#Headers],[FS00]]</f>
        <v>150001743FS00</v>
      </c>
      <c r="E908" s="38" t="s">
        <v>95</v>
      </c>
      <c r="F908" s="38" t="s">
        <v>96</v>
      </c>
      <c r="G908" s="38" t="s">
        <v>100</v>
      </c>
      <c r="H908" s="38" t="s">
        <v>337</v>
      </c>
      <c r="I908" s="38" t="s">
        <v>1158</v>
      </c>
      <c r="J908" s="44" t="s">
        <v>773</v>
      </c>
      <c r="K908" s="45" t="s">
        <v>44</v>
      </c>
      <c r="L908" s="38"/>
      <c r="M908" s="38" t="str">
        <f>VLOOKUP(MaestraLP3[[#This Row],[UMV]],VALIDACIONES!J:L,3,0)</f>
        <v>Caja 36 Unidades</v>
      </c>
      <c r="N908" s="38" t="s">
        <v>45</v>
      </c>
      <c r="O908" s="38" t="s">
        <v>46</v>
      </c>
      <c r="P908" s="54">
        <v>10505.52</v>
      </c>
      <c r="Q908" s="38" t="s">
        <v>47</v>
      </c>
      <c r="R908" s="54">
        <v>13700</v>
      </c>
      <c r="S908" s="56">
        <f>IFERROR((MaestraLP3[[#This Row],[COSTO ]]/MaestraLP3[[#This Row],[COSTO OCT]]-1),0)</f>
        <v>0</v>
      </c>
      <c r="T908" s="55" t="s">
        <v>48</v>
      </c>
      <c r="U908" s="55" t="s">
        <v>48</v>
      </c>
      <c r="V908" s="54">
        <f>+VLOOKUP(MaestraLP3[[#This Row],[-]],'[1]BD MES'!$A:$N,14,0)</f>
        <v>10457.280000000001</v>
      </c>
      <c r="W908" s="54">
        <v>10505.52</v>
      </c>
      <c r="X908" s="56">
        <f>+(MaestraLP3[[#This Row],[COSTO ]]-MaestraLP3[[#This Row],[COSTO OCT AL 27-10]])/MaestraLP3[[#This Row],[COSTO OCT AL 27-10]]</f>
        <v>4.6130542550261427E-3</v>
      </c>
      <c r="Y908" s="57" t="str">
        <f>++IF(Q908="HASTA AGOTAR STOCK","HASTA AGOTAR STOCK",IF(MaestraLP3[[#This Row],[PRECIO OCT]]=0,"NO PARA LP",IF(MaestraLP3[[#This Row],[PRECIO OCT]]=0,"INCORPORACIÓN",IF(AA908=0,"MANTIENE",IF(AA908&lt;0,"BAJA",IF(AA908&gt;0,"ALZA",""))))))</f>
        <v>MANTIENE</v>
      </c>
      <c r="Z908" s="54">
        <v>13700</v>
      </c>
      <c r="AA908" s="40">
        <f>IF(Z908=0,"INDICAR PRECIO VTA",Z908-MaestraLP3[[#This Row],[PRECIO OCT]])</f>
        <v>0</v>
      </c>
      <c r="AB908" s="56">
        <f t="shared" si="14"/>
        <v>0.2331737226277372</v>
      </c>
      <c r="AC908" s="58">
        <f>IFERROR(MaestraLP3[[#This Row],[PRECIO]]*MaestraLP3[[#This Row],[%MG UMV]],0)</f>
        <v>3194.4799999999996</v>
      </c>
      <c r="AD908" s="59">
        <v>2.556</v>
      </c>
      <c r="AE908" s="54">
        <f>IFERROR(MaestraLP3[[#This Row],[MARGEN UNITARIO]]/MaestraLP3[[#This Row],[Peso Neto UMV (KG)]],0)</f>
        <v>1249.7965571205007</v>
      </c>
      <c r="AF908" s="38" t="s">
        <v>49</v>
      </c>
      <c r="AG908" s="38">
        <v>1</v>
      </c>
      <c r="AH908" s="56">
        <v>0.03</v>
      </c>
      <c r="AI908" s="56">
        <v>4.9999999999999996E-2</v>
      </c>
      <c r="AJ908" s="38"/>
      <c r="AK908" s="38" t="s">
        <v>50</v>
      </c>
    </row>
    <row r="909" spans="1:37" x14ac:dyDescent="0.35">
      <c r="A909" s="38" t="s">
        <v>525</v>
      </c>
      <c r="B909" s="38">
        <v>104527700</v>
      </c>
      <c r="C909" s="38" t="str">
        <f>+MaestraLP3[[#This Row],[CÓDIGO]]&amp;MaestraLP3[[#Headers],[-]]&amp;MaestraLP3[[#This Row],[UMV]]</f>
        <v>104527700-C24</v>
      </c>
      <c r="D909" s="45" t="str">
        <f>+MaestraLP3[[#This Row],[CÓDIGO]]&amp;MaestraLP3[[#Headers],[FS00]]</f>
        <v>104527700FS00</v>
      </c>
      <c r="E909" s="38" t="s">
        <v>95</v>
      </c>
      <c r="F909" s="38" t="s">
        <v>96</v>
      </c>
      <c r="G909" s="38" t="s">
        <v>100</v>
      </c>
      <c r="H909" s="38" t="s">
        <v>337</v>
      </c>
      <c r="I909" s="38" t="s">
        <v>1159</v>
      </c>
      <c r="J909" s="44" t="s">
        <v>288</v>
      </c>
      <c r="K909" s="45" t="s">
        <v>44</v>
      </c>
      <c r="L909" s="38"/>
      <c r="M909" s="38" t="str">
        <f>VLOOKUP(MaestraLP3[[#This Row],[UMV]],VALIDACIONES!J:L,3,0)</f>
        <v>Caja 24 Unidades</v>
      </c>
      <c r="N909" s="38" t="s">
        <v>45</v>
      </c>
      <c r="O909" s="38" t="s">
        <v>46</v>
      </c>
      <c r="P909" s="54">
        <v>16680</v>
      </c>
      <c r="Q909" s="38" t="s">
        <v>47</v>
      </c>
      <c r="R909" s="54">
        <v>18500</v>
      </c>
      <c r="S909" s="56">
        <f>IFERROR((MaestraLP3[[#This Row],[COSTO ]]/MaestraLP3[[#This Row],[COSTO OCT]]-1),0)</f>
        <v>0</v>
      </c>
      <c r="T909" s="55" t="s">
        <v>48</v>
      </c>
      <c r="U909" s="55" t="s">
        <v>48</v>
      </c>
      <c r="V909" s="54">
        <f>+VLOOKUP(MaestraLP3[[#This Row],[-]],'[1]BD MES'!$A:$N,14,0)</f>
        <v>16728</v>
      </c>
      <c r="W909" s="54">
        <v>16680</v>
      </c>
      <c r="X909" s="56">
        <f>+(MaestraLP3[[#This Row],[COSTO ]]-MaestraLP3[[#This Row],[COSTO OCT AL 27-10]])/MaestraLP3[[#This Row],[COSTO OCT AL 27-10]]</f>
        <v>-2.8694404591104736E-3</v>
      </c>
      <c r="Y909" s="57" t="str">
        <f>++IF(Q909="HASTA AGOTAR STOCK","HASTA AGOTAR STOCK",IF(MaestraLP3[[#This Row],[PRECIO OCT]]=0,"NO PARA LP",IF(MaestraLP3[[#This Row],[PRECIO OCT]]=0,"INCORPORACIÓN",IF(AA909=0,"MANTIENE",IF(AA909&lt;0,"BAJA",IF(AA909&gt;0,"ALZA",""))))))</f>
        <v>MANTIENE</v>
      </c>
      <c r="Z909" s="54">
        <v>18500</v>
      </c>
      <c r="AA909" s="40">
        <f>IF(Z909=0,"INDICAR PRECIO VTA",Z909-MaestraLP3[[#This Row],[PRECIO OCT]])</f>
        <v>0</v>
      </c>
      <c r="AB909" s="56">
        <f t="shared" si="14"/>
        <v>9.8378378378378373E-2</v>
      </c>
      <c r="AC909" s="58">
        <f>IFERROR(MaestraLP3[[#This Row],[PRECIO]]*MaestraLP3[[#This Row],[%MG UMV]],0)</f>
        <v>1820</v>
      </c>
      <c r="AD909" s="59">
        <v>2.16</v>
      </c>
      <c r="AE909" s="54">
        <f>IFERROR(MaestraLP3[[#This Row],[MARGEN UNITARIO]]/MaestraLP3[[#This Row],[Peso Neto UMV (KG)]],0)</f>
        <v>842.5925925925925</v>
      </c>
      <c r="AF909" s="38" t="s">
        <v>49</v>
      </c>
      <c r="AG909" s="38">
        <v>1</v>
      </c>
      <c r="AH909" s="56">
        <v>0.03</v>
      </c>
      <c r="AI909" s="56">
        <v>4.9999999999999996E-2</v>
      </c>
      <c r="AJ909" s="38"/>
      <c r="AK909" s="38" t="s">
        <v>50</v>
      </c>
    </row>
    <row r="910" spans="1:37" x14ac:dyDescent="0.35">
      <c r="A910" s="38" t="s">
        <v>525</v>
      </c>
      <c r="B910" s="38">
        <v>104538580</v>
      </c>
      <c r="C910" s="38" t="str">
        <f>+MaestraLP3[[#This Row],[CÓDIGO]]&amp;MaestraLP3[[#Headers],[-]]&amp;MaestraLP3[[#This Row],[UMV]]</f>
        <v>104538580-C24</v>
      </c>
      <c r="D910" s="45" t="str">
        <f>+MaestraLP3[[#This Row],[CÓDIGO]]&amp;MaestraLP3[[#Headers],[FS00]]</f>
        <v>104538580FS00</v>
      </c>
      <c r="E910" s="38" t="s">
        <v>95</v>
      </c>
      <c r="F910" s="38" t="s">
        <v>96</v>
      </c>
      <c r="G910" s="38" t="s">
        <v>100</v>
      </c>
      <c r="H910" s="38" t="s">
        <v>337</v>
      </c>
      <c r="I910" s="38" t="s">
        <v>1160</v>
      </c>
      <c r="J910" s="44" t="s">
        <v>288</v>
      </c>
      <c r="K910" s="45" t="s">
        <v>44</v>
      </c>
      <c r="L910" s="38"/>
      <c r="M910" s="38" t="str">
        <f>VLOOKUP(MaestraLP3[[#This Row],[UMV]],VALIDACIONES!J:L,3,0)</f>
        <v>Caja 24 Unidades</v>
      </c>
      <c r="N910" s="38" t="s">
        <v>45</v>
      </c>
      <c r="O910" s="38" t="s">
        <v>46</v>
      </c>
      <c r="P910" s="54">
        <v>14160</v>
      </c>
      <c r="Q910" s="38" t="s">
        <v>47</v>
      </c>
      <c r="R910" s="54">
        <v>18500</v>
      </c>
      <c r="S910" s="56">
        <f>IFERROR((MaestraLP3[[#This Row],[COSTO ]]/MaestraLP3[[#This Row],[COSTO OCT]]-1),0)</f>
        <v>0</v>
      </c>
      <c r="T910" s="55" t="s">
        <v>48</v>
      </c>
      <c r="U910" s="55" t="s">
        <v>48</v>
      </c>
      <c r="V910" s="54">
        <f>+VLOOKUP(MaestraLP3[[#This Row],[-]],'[1]BD MES'!$A:$N,14,0)</f>
        <v>14160</v>
      </c>
      <c r="W910" s="54">
        <v>14160</v>
      </c>
      <c r="X910" s="56">
        <f>+(MaestraLP3[[#This Row],[COSTO ]]-MaestraLP3[[#This Row],[COSTO OCT AL 27-10]])/MaestraLP3[[#This Row],[COSTO OCT AL 27-10]]</f>
        <v>0</v>
      </c>
      <c r="Y910" s="57" t="str">
        <f>++IF(Q910="HASTA AGOTAR STOCK","HASTA AGOTAR STOCK",IF(MaestraLP3[[#This Row],[PRECIO OCT]]=0,"NO PARA LP",IF(MaestraLP3[[#This Row],[PRECIO OCT]]=0,"INCORPORACIÓN",IF(AA910=0,"MANTIENE",IF(AA910&lt;0,"BAJA",IF(AA910&gt;0,"ALZA",""))))))</f>
        <v>MANTIENE</v>
      </c>
      <c r="Z910" s="54">
        <v>18500</v>
      </c>
      <c r="AA910" s="40">
        <f>IF(Z910=0,"INDICAR PRECIO VTA",Z910-MaestraLP3[[#This Row],[PRECIO OCT]])</f>
        <v>0</v>
      </c>
      <c r="AB910" s="56">
        <f t="shared" si="14"/>
        <v>0.23459459459459459</v>
      </c>
      <c r="AC910" s="58">
        <f>IFERROR(MaestraLP3[[#This Row],[PRECIO]]*MaestraLP3[[#This Row],[%MG UMV]],0)</f>
        <v>4340</v>
      </c>
      <c r="AD910" s="59">
        <v>3.84</v>
      </c>
      <c r="AE910" s="54">
        <f>IFERROR(MaestraLP3[[#This Row],[MARGEN UNITARIO]]/MaestraLP3[[#This Row],[Peso Neto UMV (KG)]],0)</f>
        <v>1130.2083333333335</v>
      </c>
      <c r="AF910" s="38" t="s">
        <v>49</v>
      </c>
      <c r="AG910" s="38">
        <v>1</v>
      </c>
      <c r="AH910" s="56">
        <v>0.03</v>
      </c>
      <c r="AI910" s="56">
        <v>4.9999999999999996E-2</v>
      </c>
      <c r="AJ910" s="38"/>
      <c r="AK910" s="38" t="s">
        <v>50</v>
      </c>
    </row>
    <row r="911" spans="1:37" x14ac:dyDescent="0.35">
      <c r="A911" s="38" t="s">
        <v>525</v>
      </c>
      <c r="B911" s="38">
        <v>150001837</v>
      </c>
      <c r="C911" s="38" t="str">
        <f>+MaestraLP3[[#This Row],[CÓDIGO]]&amp;MaestraLP3[[#Headers],[-]]&amp;MaestraLP3[[#This Row],[UMV]]</f>
        <v>150001837-C27</v>
      </c>
      <c r="D911" s="45" t="str">
        <f>+MaestraLP3[[#This Row],[CÓDIGO]]&amp;MaestraLP3[[#Headers],[FS00]]</f>
        <v>150001837FS00</v>
      </c>
      <c r="E911" s="38" t="s">
        <v>95</v>
      </c>
      <c r="F911" s="38" t="s">
        <v>96</v>
      </c>
      <c r="G911" s="38" t="s">
        <v>100</v>
      </c>
      <c r="H911" s="38" t="s">
        <v>337</v>
      </c>
      <c r="I911" s="38" t="s">
        <v>1161</v>
      </c>
      <c r="J911" s="44" t="s">
        <v>482</v>
      </c>
      <c r="K911" s="45" t="s">
        <v>44</v>
      </c>
      <c r="L911" s="38"/>
      <c r="M911" s="38" t="str">
        <f>VLOOKUP(MaestraLP3[[#This Row],[UMV]],VALIDACIONES!J:L,3,0)</f>
        <v>Caja 27 Unidades</v>
      </c>
      <c r="N911" s="38" t="s">
        <v>45</v>
      </c>
      <c r="O911" s="38" t="s">
        <v>46</v>
      </c>
      <c r="P911" s="54">
        <v>5207.76</v>
      </c>
      <c r="Q911" s="38" t="s">
        <v>47</v>
      </c>
      <c r="R911" s="54">
        <v>6300</v>
      </c>
      <c r="S911" s="56">
        <f>IFERROR((MaestraLP3[[#This Row],[COSTO ]]/MaestraLP3[[#This Row],[COSTO OCT]]-1),0)</f>
        <v>0</v>
      </c>
      <c r="T911" s="55" t="s">
        <v>48</v>
      </c>
      <c r="U911" s="55" t="s">
        <v>48</v>
      </c>
      <c r="V911" s="54">
        <f>+VLOOKUP(MaestraLP3[[#This Row],[-]],'[1]BD MES'!$A:$N,14,0)</f>
        <v>5181.8399999999992</v>
      </c>
      <c r="W911" s="54">
        <v>5207.76</v>
      </c>
      <c r="X911" s="56">
        <f>+(MaestraLP3[[#This Row],[COSTO ]]-MaestraLP3[[#This Row],[COSTO OCT AL 27-10]])/MaestraLP3[[#This Row],[COSTO OCT AL 27-10]]</f>
        <v>5.0020842017509202E-3</v>
      </c>
      <c r="Y911" s="57" t="str">
        <f>++IF(Q911="HASTA AGOTAR STOCK","HASTA AGOTAR STOCK",IF(MaestraLP3[[#This Row],[PRECIO OCT]]=0,"NO PARA LP",IF(MaestraLP3[[#This Row],[PRECIO OCT]]=0,"INCORPORACIÓN",IF(AA911=0,"MANTIENE",IF(AA911&lt;0,"BAJA",IF(AA911&gt;0,"ALZA",""))))))</f>
        <v>MANTIENE</v>
      </c>
      <c r="Z911" s="54">
        <v>6300</v>
      </c>
      <c r="AA911" s="40">
        <f>IF(Z911=0,"INDICAR PRECIO VTA",Z911-MaestraLP3[[#This Row],[PRECIO OCT]])</f>
        <v>0</v>
      </c>
      <c r="AB911" s="56">
        <f t="shared" si="14"/>
        <v>0.17337142857142854</v>
      </c>
      <c r="AC911" s="58">
        <f>IFERROR(MaestraLP3[[#This Row],[PRECIO]]*MaestraLP3[[#This Row],[%MG UMV]],0)</f>
        <v>1092.2399999999998</v>
      </c>
      <c r="AD911" s="59">
        <v>1.458</v>
      </c>
      <c r="AE911" s="54">
        <f>IFERROR(MaestraLP3[[#This Row],[MARGEN UNITARIO]]/MaestraLP3[[#This Row],[Peso Neto UMV (KG)]],0)</f>
        <v>749.13580246913568</v>
      </c>
      <c r="AF911" s="38" t="s">
        <v>49</v>
      </c>
      <c r="AG911" s="38">
        <v>1</v>
      </c>
      <c r="AH911" s="56">
        <v>4.9999999999999996E-2</v>
      </c>
      <c r="AI911" s="56">
        <v>6.9999999999999993E-2</v>
      </c>
      <c r="AJ911" s="38"/>
      <c r="AK911" s="38" t="s">
        <v>50</v>
      </c>
    </row>
    <row r="912" spans="1:37" x14ac:dyDescent="0.35">
      <c r="A912" s="96" t="s">
        <v>525</v>
      </c>
      <c r="B912" s="38">
        <v>104549270</v>
      </c>
      <c r="C912" s="38" t="str">
        <f>+MaestraLP3[[#This Row],[CÓDIGO]]&amp;MaestraLP3[[#Headers],[-]]&amp;MaestraLP3[[#This Row],[UMV]]</f>
        <v>104549270-C30</v>
      </c>
      <c r="D912" s="45" t="str">
        <f>+MaestraLP3[[#This Row],[CÓDIGO]]&amp;MaestraLP3[[#Headers],[FS00]]</f>
        <v>104549270FS00</v>
      </c>
      <c r="E912" s="38" t="s">
        <v>95</v>
      </c>
      <c r="F912" s="38" t="s">
        <v>96</v>
      </c>
      <c r="G912" s="38" t="s">
        <v>100</v>
      </c>
      <c r="H912" s="38" t="s">
        <v>337</v>
      </c>
      <c r="I912" s="38" t="s">
        <v>1162</v>
      </c>
      <c r="J912" s="44" t="s">
        <v>339</v>
      </c>
      <c r="K912" s="45" t="s">
        <v>44</v>
      </c>
      <c r="L912" s="38"/>
      <c r="M912" s="38" t="str">
        <f>VLOOKUP(MaestraLP3[[#This Row],[UMV]],VALIDACIONES!J:L,3,0)</f>
        <v>Caja 30 Unidades</v>
      </c>
      <c r="N912" s="38" t="s">
        <v>45</v>
      </c>
      <c r="O912" s="38" t="s">
        <v>46</v>
      </c>
      <c r="P912" s="54"/>
      <c r="Q912" s="38"/>
      <c r="R912" s="55"/>
      <c r="S912" s="56">
        <f>IFERROR((MaestraLP3[[#This Row],[COSTO ]]/MaestraLP3[[#This Row],[COSTO OCT]]-1),0)</f>
        <v>0</v>
      </c>
      <c r="T912" s="55" t="s">
        <v>48</v>
      </c>
      <c r="U912" s="55" t="s">
        <v>172</v>
      </c>
      <c r="V912" s="54">
        <f>+VLOOKUP(MaestraLP3[[#This Row],[-]],'[1]BD MES'!$A:$N,14,0)</f>
        <v>15900</v>
      </c>
      <c r="W912" s="54">
        <v>18060</v>
      </c>
      <c r="X912" s="56">
        <f>+(MaestraLP3[[#This Row],[COSTO ]]-MaestraLP3[[#This Row],[COSTO OCT AL 27-10]])/MaestraLP3[[#This Row],[COSTO OCT AL 27-10]]</f>
        <v>0.13584905660377358</v>
      </c>
      <c r="Y912" s="57" t="str">
        <f>++IF(Q912="HASTA AGOTAR STOCK","HASTA AGOTAR STOCK",IF(MaestraLP3[[#This Row],[PRECIO OCT]]=0,"NO PARA LP",IF(MaestraLP3[[#This Row],[PRECIO OCT]]=0,"INCORPORACIÓN",IF(AA912=0,"MANTIENE",IF(AA912&lt;0,"BAJA",IF(AA912&gt;0,"ALZA",""))))))</f>
        <v>NO PARA LP</v>
      </c>
      <c r="Z912" s="54">
        <v>23000</v>
      </c>
      <c r="AA912" s="40">
        <f>IF(Z912=0,"INDICAR PRECIO VTA",Z912-MaestraLP3[[#This Row],[PRECIO OCT]])</f>
        <v>23000</v>
      </c>
      <c r="AB912" s="56">
        <f t="shared" si="14"/>
        <v>0.21478260869565216</v>
      </c>
      <c r="AC912" s="58">
        <f>IFERROR(MaestraLP3[[#This Row],[PRECIO]]*MaestraLP3[[#This Row],[%MG UMV]],0)</f>
        <v>4940</v>
      </c>
      <c r="AD912" s="59">
        <v>3.6</v>
      </c>
      <c r="AE912" s="54">
        <f>IFERROR(MaestraLP3[[#This Row],[MARGEN UNITARIO]]/MaestraLP3[[#This Row],[Peso Neto UMV (KG)]],0)</f>
        <v>1372.2222222222222</v>
      </c>
      <c r="AF912" s="38" t="s">
        <v>49</v>
      </c>
      <c r="AG912" s="38">
        <v>1</v>
      </c>
      <c r="AH912" s="56">
        <v>0.03</v>
      </c>
      <c r="AI912" s="56">
        <v>0.05</v>
      </c>
      <c r="AJ912" s="38" t="s">
        <v>50</v>
      </c>
      <c r="AK912" s="38" t="s">
        <v>50</v>
      </c>
    </row>
    <row r="913" spans="1:37" x14ac:dyDescent="0.35">
      <c r="A913" s="38" t="s">
        <v>525</v>
      </c>
      <c r="B913" s="38">
        <v>150001747</v>
      </c>
      <c r="C913" s="38" t="str">
        <f>+MaestraLP3[[#This Row],[CÓDIGO]]&amp;MaestraLP3[[#Headers],[-]]&amp;MaestraLP3[[#This Row],[UMV]]</f>
        <v>150001747-C35</v>
      </c>
      <c r="D913" s="45" t="str">
        <f>+MaestraLP3[[#This Row],[CÓDIGO]]&amp;MaestraLP3[[#Headers],[FS00]]</f>
        <v>150001747FS00</v>
      </c>
      <c r="E913" s="38" t="s">
        <v>95</v>
      </c>
      <c r="F913" s="38" t="s">
        <v>96</v>
      </c>
      <c r="G913" s="38" t="s">
        <v>100</v>
      </c>
      <c r="H913" s="38" t="s">
        <v>337</v>
      </c>
      <c r="I913" s="38" t="s">
        <v>1163</v>
      </c>
      <c r="J913" s="44" t="s">
        <v>248</v>
      </c>
      <c r="K913" s="45" t="s">
        <v>44</v>
      </c>
      <c r="L913" s="38"/>
      <c r="M913" s="38" t="str">
        <f>VLOOKUP(MaestraLP3[[#This Row],[UMV]],VALIDACIONES!J:L,3,0)</f>
        <v>Caja 35 Unidades</v>
      </c>
      <c r="N913" s="38" t="s">
        <v>45</v>
      </c>
      <c r="O913" s="38" t="s">
        <v>46</v>
      </c>
      <c r="P913" s="54">
        <v>12101.949999999999</v>
      </c>
      <c r="Q913" s="38" t="s">
        <v>47</v>
      </c>
      <c r="R913" s="54">
        <v>15000</v>
      </c>
      <c r="S913" s="56">
        <f>IFERROR((MaestraLP3[[#This Row],[COSTO ]]/MaestraLP3[[#This Row],[COSTO OCT]]-1),0)</f>
        <v>0</v>
      </c>
      <c r="T913" s="55" t="s">
        <v>48</v>
      </c>
      <c r="U913" s="55" t="s">
        <v>48</v>
      </c>
      <c r="V913" s="54">
        <f>+VLOOKUP(MaestraLP3[[#This Row],[-]],'[1]BD MES'!$A:$N,14,0)</f>
        <v>12112.1</v>
      </c>
      <c r="W913" s="54">
        <v>12101.949999999999</v>
      </c>
      <c r="X913" s="56">
        <f>+(MaestraLP3[[#This Row],[COSTO ]]-MaestraLP3[[#This Row],[COSTO OCT AL 27-10]])/MaestraLP3[[#This Row],[COSTO OCT AL 27-10]]</f>
        <v>-8.3800497023649536E-4</v>
      </c>
      <c r="Y913" s="57" t="str">
        <f>++IF(Q913="HASTA AGOTAR STOCK","HASTA AGOTAR STOCK",IF(MaestraLP3[[#This Row],[PRECIO OCT]]=0,"NO PARA LP",IF(MaestraLP3[[#This Row],[PRECIO OCT]]=0,"INCORPORACIÓN",IF(AA913=0,"MANTIENE",IF(AA913&lt;0,"BAJA",IF(AA913&gt;0,"ALZA",""))))))</f>
        <v>MANTIENE</v>
      </c>
      <c r="Z913" s="54">
        <v>15000</v>
      </c>
      <c r="AA913" s="40">
        <f>IF(Z913=0,"INDICAR PRECIO VTA",Z913-MaestraLP3[[#This Row],[PRECIO OCT]])</f>
        <v>0</v>
      </c>
      <c r="AB913" s="56">
        <f t="shared" si="14"/>
        <v>0.19320333333333339</v>
      </c>
      <c r="AC913" s="58">
        <f>IFERROR(MaestraLP3[[#This Row],[PRECIO]]*MaestraLP3[[#This Row],[%MG UMV]],0)</f>
        <v>2898.0500000000011</v>
      </c>
      <c r="AD913" s="59">
        <v>2.9750000000000001</v>
      </c>
      <c r="AE913" s="54">
        <f>IFERROR(MaestraLP3[[#This Row],[MARGEN UNITARIO]]/MaestraLP3[[#This Row],[Peso Neto UMV (KG)]],0)</f>
        <v>974.13445378151289</v>
      </c>
      <c r="AF913" s="38" t="s">
        <v>49</v>
      </c>
      <c r="AG913" s="38">
        <v>1</v>
      </c>
      <c r="AH913" s="56">
        <v>0.03</v>
      </c>
      <c r="AI913" s="56">
        <v>4.9999999999999996E-2</v>
      </c>
      <c r="AJ913" s="38"/>
      <c r="AK913" s="38" t="s">
        <v>50</v>
      </c>
    </row>
    <row r="914" spans="1:37" x14ac:dyDescent="0.35">
      <c r="A914" s="38" t="s">
        <v>525</v>
      </c>
      <c r="B914" s="38">
        <v>150000089</v>
      </c>
      <c r="C914" s="38" t="str">
        <f>+MaestraLP3[[#This Row],[CÓDIGO]]&amp;MaestraLP3[[#Headers],[-]]&amp;MaestraLP3[[#This Row],[UMV]]</f>
        <v>150000089-C32</v>
      </c>
      <c r="D914" s="45" t="str">
        <f>+MaestraLP3[[#This Row],[CÓDIGO]]&amp;MaestraLP3[[#Headers],[FS00]]</f>
        <v>150000089FS00</v>
      </c>
      <c r="E914" s="38" t="s">
        <v>95</v>
      </c>
      <c r="F914" s="38" t="s">
        <v>96</v>
      </c>
      <c r="G914" s="38" t="s">
        <v>100</v>
      </c>
      <c r="H914" s="38" t="s">
        <v>337</v>
      </c>
      <c r="I914" s="38" t="s">
        <v>1164</v>
      </c>
      <c r="J914" s="44" t="s">
        <v>741</v>
      </c>
      <c r="K914" s="45" t="s">
        <v>44</v>
      </c>
      <c r="L914" s="38"/>
      <c r="M914" s="38" t="str">
        <f>VLOOKUP(MaestraLP3[[#This Row],[UMV]],VALIDACIONES!J:L,3,0)</f>
        <v>Caja 32 Unidades</v>
      </c>
      <c r="N914" s="38" t="s">
        <v>45</v>
      </c>
      <c r="O914" s="38" t="s">
        <v>46</v>
      </c>
      <c r="P914" s="54">
        <v>15348.16</v>
      </c>
      <c r="Q914" s="38" t="s">
        <v>47</v>
      </c>
      <c r="R914" s="54">
        <v>19300</v>
      </c>
      <c r="S914" s="56">
        <f>IFERROR((MaestraLP3[[#This Row],[COSTO ]]/MaestraLP3[[#This Row],[COSTO OCT]]-1),0)</f>
        <v>0</v>
      </c>
      <c r="T914" s="55" t="s">
        <v>48</v>
      </c>
      <c r="U914" s="55" t="s">
        <v>48</v>
      </c>
      <c r="V914" s="54">
        <f>+VLOOKUP(MaestraLP3[[#This Row],[-]],'[1]BD MES'!$A:$N,14,0)</f>
        <v>15326.4</v>
      </c>
      <c r="W914" s="54">
        <v>15348.16</v>
      </c>
      <c r="X914" s="56">
        <f>+(MaestraLP3[[#This Row],[COSTO ]]-MaestraLP3[[#This Row],[COSTO OCT AL 27-10]])/MaestraLP3[[#This Row],[COSTO OCT AL 27-10]]</f>
        <v>1.4197724188328778E-3</v>
      </c>
      <c r="Y914" s="57" t="str">
        <f>++IF(Q914="HASTA AGOTAR STOCK","HASTA AGOTAR STOCK",IF(MaestraLP3[[#This Row],[PRECIO OCT]]=0,"NO PARA LP",IF(MaestraLP3[[#This Row],[PRECIO OCT]]=0,"INCORPORACIÓN",IF(AA914=0,"MANTIENE",IF(AA914&lt;0,"BAJA",IF(AA914&gt;0,"ALZA",""))))))</f>
        <v>MANTIENE</v>
      </c>
      <c r="Z914" s="54">
        <v>19300</v>
      </c>
      <c r="AA914" s="40">
        <f>IF(Z914=0,"INDICAR PRECIO VTA",Z914-MaestraLP3[[#This Row],[PRECIO OCT]])</f>
        <v>0</v>
      </c>
      <c r="AB914" s="56">
        <f t="shared" si="14"/>
        <v>0.20475854922279793</v>
      </c>
      <c r="AC914" s="58">
        <f>IFERROR(MaestraLP3[[#This Row],[PRECIO]]*MaestraLP3[[#This Row],[%MG UMV]],0)</f>
        <v>3951.84</v>
      </c>
      <c r="AD914" s="59">
        <v>5.12</v>
      </c>
      <c r="AE914" s="54">
        <f>IFERROR(MaestraLP3[[#This Row],[MARGEN UNITARIO]]/MaestraLP3[[#This Row],[Peso Neto UMV (KG)]],0)</f>
        <v>771.84375</v>
      </c>
      <c r="AF914" s="38" t="s">
        <v>49</v>
      </c>
      <c r="AG914" s="38">
        <v>1</v>
      </c>
      <c r="AH914" s="56">
        <v>0.03</v>
      </c>
      <c r="AI914" s="56">
        <v>4.9999999999999996E-2</v>
      </c>
      <c r="AJ914" s="38"/>
      <c r="AK914" s="38" t="s">
        <v>50</v>
      </c>
    </row>
    <row r="915" spans="1:37" x14ac:dyDescent="0.35">
      <c r="A915" s="38" t="s">
        <v>525</v>
      </c>
      <c r="B915" s="38">
        <v>104516040</v>
      </c>
      <c r="C915" s="38" t="str">
        <f>+MaestraLP3[[#This Row],[CÓDIGO]]&amp;MaestraLP3[[#Headers],[-]]&amp;MaestraLP3[[#This Row],[UMV]]</f>
        <v>104516040-C05</v>
      </c>
      <c r="D915" s="45" t="str">
        <f>+MaestraLP3[[#This Row],[CÓDIGO]]&amp;MaestraLP3[[#Headers],[FS00]]</f>
        <v>104516040FS00</v>
      </c>
      <c r="E915" s="38" t="s">
        <v>95</v>
      </c>
      <c r="F915" s="38" t="s">
        <v>96</v>
      </c>
      <c r="G915" s="38" t="s">
        <v>100</v>
      </c>
      <c r="H915" s="38" t="s">
        <v>1165</v>
      </c>
      <c r="I915" s="38" t="s">
        <v>1166</v>
      </c>
      <c r="J915" s="44" t="s">
        <v>300</v>
      </c>
      <c r="K915" s="45" t="s">
        <v>44</v>
      </c>
      <c r="L915" s="38"/>
      <c r="M915" s="38" t="str">
        <f>VLOOKUP(MaestraLP3[[#This Row],[UMV]],VALIDACIONES!J:L,3,0)</f>
        <v>Caja 5 Unidades</v>
      </c>
      <c r="N915" s="38" t="s">
        <v>45</v>
      </c>
      <c r="O915" s="38" t="s">
        <v>46</v>
      </c>
      <c r="P915" s="54">
        <v>40674.400000000001</v>
      </c>
      <c r="Q915" s="38" t="s">
        <v>62</v>
      </c>
      <c r="R915" s="54">
        <v>63000</v>
      </c>
      <c r="S915" s="56">
        <f>IFERROR((MaestraLP3[[#This Row],[COSTO ]]/MaestraLP3[[#This Row],[COSTO OCT]]-1),0)</f>
        <v>0</v>
      </c>
      <c r="T915" s="55" t="s">
        <v>48</v>
      </c>
      <c r="U915" s="55" t="s">
        <v>48</v>
      </c>
      <c r="V915" s="54">
        <f>+VLOOKUP(MaestraLP3[[#This Row],[-]],'[1]BD MES'!$A:$N,14,0)</f>
        <v>40906.149999999994</v>
      </c>
      <c r="W915" s="54">
        <v>40674.400000000001</v>
      </c>
      <c r="X915" s="56">
        <f>+(MaestraLP3[[#This Row],[COSTO ]]-MaestraLP3[[#This Row],[COSTO OCT AL 27-10]])/MaestraLP3[[#This Row],[COSTO OCT AL 27-10]]</f>
        <v>-5.6654072798342728E-3</v>
      </c>
      <c r="Y915" s="57" t="str">
        <f>++IF(Q915="HASTA AGOTAR STOCK","HASTA AGOTAR STOCK",IF(MaestraLP3[[#This Row],[PRECIO OCT]]=0,"NO PARA LP",IF(MaestraLP3[[#This Row],[PRECIO OCT]]=0,"INCORPORACIÓN",IF(AA915=0,"MANTIENE",IF(AA915&lt;0,"BAJA",IF(AA915&gt;0,"ALZA",""))))))</f>
        <v>MANTIENE</v>
      </c>
      <c r="Z915" s="54">
        <v>63000</v>
      </c>
      <c r="AA915" s="40">
        <f>IF(Z915=0,"INDICAR PRECIO VTA",Z915-MaestraLP3[[#This Row],[PRECIO OCT]])</f>
        <v>0</v>
      </c>
      <c r="AB915" s="56">
        <f t="shared" si="14"/>
        <v>0.35437460317460318</v>
      </c>
      <c r="AC915" s="58">
        <f>IFERROR(MaestraLP3[[#This Row],[PRECIO]]*MaestraLP3[[#This Row],[%MG UMV]],0)</f>
        <v>22325.599999999999</v>
      </c>
      <c r="AD915" s="59">
        <v>5</v>
      </c>
      <c r="AE915" s="54">
        <f>IFERROR(MaestraLP3[[#This Row],[MARGEN UNITARIO]]/MaestraLP3[[#This Row],[Peso Neto UMV (KG)]],0)</f>
        <v>4465.12</v>
      </c>
      <c r="AF915" s="61" t="s">
        <v>50</v>
      </c>
      <c r="AG915" s="38">
        <v>1</v>
      </c>
      <c r="AH915" s="56">
        <v>4.9999999999999996E-2</v>
      </c>
      <c r="AI915" s="56">
        <v>6.9999999999999993E-2</v>
      </c>
      <c r="AJ915" s="38"/>
      <c r="AK915" s="38" t="s">
        <v>50</v>
      </c>
    </row>
    <row r="916" spans="1:37" x14ac:dyDescent="0.35">
      <c r="A916" s="38" t="s">
        <v>525</v>
      </c>
      <c r="B916" s="38">
        <v>104522040</v>
      </c>
      <c r="C916" s="38" t="str">
        <f>+MaestraLP3[[#This Row],[CÓDIGO]]&amp;MaestraLP3[[#Headers],[-]]&amp;MaestraLP3[[#This Row],[UMV]]</f>
        <v>104522040-Z80</v>
      </c>
      <c r="D916" s="45" t="str">
        <f>+MaestraLP3[[#This Row],[CÓDIGO]]&amp;MaestraLP3[[#Headers],[FS00]]</f>
        <v>104522040FS00</v>
      </c>
      <c r="E916" s="38" t="s">
        <v>95</v>
      </c>
      <c r="F916" s="38" t="s">
        <v>96</v>
      </c>
      <c r="G916" s="38" t="s">
        <v>100</v>
      </c>
      <c r="H916" s="38" t="s">
        <v>1165</v>
      </c>
      <c r="I916" s="38" t="s">
        <v>1167</v>
      </c>
      <c r="J916" s="44" t="s">
        <v>585</v>
      </c>
      <c r="K916" s="45" t="s">
        <v>44</v>
      </c>
      <c r="L916" s="38"/>
      <c r="M916" s="38" t="str">
        <f>VLOOKUP(MaestraLP3[[#This Row],[UMV]],VALIDACIONES!J:L,3,0)</f>
        <v>Caja 180 Unidades</v>
      </c>
      <c r="N916" s="38" t="s">
        <v>375</v>
      </c>
      <c r="O916" s="38" t="s">
        <v>46</v>
      </c>
      <c r="P916" s="54">
        <v>27500</v>
      </c>
      <c r="Q916" s="38" t="s">
        <v>62</v>
      </c>
      <c r="R916" s="54">
        <v>40900</v>
      </c>
      <c r="S916" s="56">
        <f>IFERROR((MaestraLP3[[#This Row],[COSTO ]]/MaestraLP3[[#This Row],[COSTO OCT]]-1),0)</f>
        <v>-0.15636363636363637</v>
      </c>
      <c r="T916" s="55" t="s">
        <v>48</v>
      </c>
      <c r="U916" s="55" t="s">
        <v>48</v>
      </c>
      <c r="V916" s="54">
        <f>+VLOOKUP(MaestraLP3[[#This Row],[-]],'[1]BD MES'!$A:$N,14,0)</f>
        <v>27792</v>
      </c>
      <c r="W916" s="54">
        <v>23200</v>
      </c>
      <c r="X916" s="56">
        <f>+(MaestraLP3[[#This Row],[COSTO ]]-MaestraLP3[[#This Row],[COSTO OCT AL 27-10]])/MaestraLP3[[#This Row],[COSTO OCT AL 27-10]]</f>
        <v>-0.16522740356937249</v>
      </c>
      <c r="Y916" s="57" t="str">
        <f>++IF(Q916="HASTA AGOTAR STOCK","HASTA AGOTAR STOCK",IF(MaestraLP3[[#This Row],[PRECIO OCT]]=0,"NO PARA LP",IF(MaestraLP3[[#This Row],[PRECIO OCT]]=0,"INCORPORACIÓN",IF(AA916=0,"MANTIENE",IF(AA916&lt;0,"BAJA",IF(AA916&gt;0,"ALZA",""))))))</f>
        <v>MANTIENE</v>
      </c>
      <c r="Z916" s="54">
        <v>40900</v>
      </c>
      <c r="AA916" s="40">
        <f>IF(Z916=0,"INDICAR PRECIO VTA",Z916-MaestraLP3[[#This Row],[PRECIO OCT]])</f>
        <v>0</v>
      </c>
      <c r="AB916" s="56">
        <f t="shared" si="14"/>
        <v>0.43276283618581907</v>
      </c>
      <c r="AC916" s="58">
        <f>IFERROR(MaestraLP3[[#This Row],[PRECIO]]*MaestraLP3[[#This Row],[%MG UMV]],0)</f>
        <v>17700</v>
      </c>
      <c r="AD916" s="59">
        <v>11.16</v>
      </c>
      <c r="AE916" s="54">
        <f>IFERROR(MaestraLP3[[#This Row],[MARGEN UNITARIO]]/MaestraLP3[[#This Row],[Peso Neto UMV (KG)]],0)</f>
        <v>1586.0215053763441</v>
      </c>
      <c r="AF916" s="38" t="s">
        <v>49</v>
      </c>
      <c r="AG916" s="38">
        <v>1</v>
      </c>
      <c r="AH916" s="56">
        <v>4.9999999999999996E-2</v>
      </c>
      <c r="AI916" s="56">
        <v>4.9999999999999996E-2</v>
      </c>
      <c r="AJ916" s="38"/>
      <c r="AK916" s="38" t="s">
        <v>50</v>
      </c>
    </row>
    <row r="917" spans="1:37" x14ac:dyDescent="0.35">
      <c r="A917" s="38" t="s">
        <v>525</v>
      </c>
      <c r="B917" s="38">
        <v>104501110</v>
      </c>
      <c r="C917" s="38" t="str">
        <f>+MaestraLP3[[#This Row],[CÓDIGO]]&amp;MaestraLP3[[#Headers],[-]]&amp;MaestraLP3[[#This Row],[UMV]]</f>
        <v>104501110-Z80</v>
      </c>
      <c r="D917" s="45" t="str">
        <f>+MaestraLP3[[#This Row],[CÓDIGO]]&amp;MaestraLP3[[#Headers],[FS00]]</f>
        <v>104501110FS00</v>
      </c>
      <c r="E917" s="38" t="s">
        <v>95</v>
      </c>
      <c r="F917" s="38" t="s">
        <v>96</v>
      </c>
      <c r="G917" s="38" t="s">
        <v>100</v>
      </c>
      <c r="H917" s="38" t="s">
        <v>1165</v>
      </c>
      <c r="I917" s="38" t="s">
        <v>1168</v>
      </c>
      <c r="J917" s="44" t="s">
        <v>585</v>
      </c>
      <c r="K917" s="45" t="s">
        <v>585</v>
      </c>
      <c r="L917" s="38"/>
      <c r="M917" s="38" t="str">
        <f>VLOOKUP(MaestraLP3[[#This Row],[UMV]],VALIDACIONES!J:L,3,0)</f>
        <v>Caja 180 Unidades</v>
      </c>
      <c r="N917" s="38" t="s">
        <v>375</v>
      </c>
      <c r="O917" s="38" t="s">
        <v>46</v>
      </c>
      <c r="P917" s="54">
        <v>25850</v>
      </c>
      <c r="Q917" s="38" t="s">
        <v>62</v>
      </c>
      <c r="R917" s="54">
        <v>39500</v>
      </c>
      <c r="S917" s="56">
        <f>IFERROR((MaestraLP3[[#This Row],[COSTO ]]/MaestraLP3[[#This Row],[COSTO OCT]]-1),0)</f>
        <v>-0.12959381044487428</v>
      </c>
      <c r="T917" s="55" t="s">
        <v>48</v>
      </c>
      <c r="U917" s="55" t="s">
        <v>48</v>
      </c>
      <c r="V917" s="54">
        <f>+VLOOKUP(MaestraLP3[[#This Row],[-]],'[1]BD MES'!$A:$N,14,0)</f>
        <v>25897.7</v>
      </c>
      <c r="W917" s="54">
        <v>22500</v>
      </c>
      <c r="X917" s="56">
        <f>+(MaestraLP3[[#This Row],[COSTO ]]-MaestraLP3[[#This Row],[COSTO OCT AL 27-10]])/MaestraLP3[[#This Row],[COSTO OCT AL 27-10]]</f>
        <v>-0.13119697888229459</v>
      </c>
      <c r="Y917" s="57" t="str">
        <f>++IF(Q917="HASTA AGOTAR STOCK","HASTA AGOTAR STOCK",IF(MaestraLP3[[#This Row],[PRECIO OCT]]=0,"NO PARA LP",IF(MaestraLP3[[#This Row],[PRECIO OCT]]=0,"INCORPORACIÓN",IF(AA917=0,"MANTIENE",IF(AA917&lt;0,"BAJA",IF(AA917&gt;0,"ALZA",""))))))</f>
        <v>MANTIENE</v>
      </c>
      <c r="Z917" s="54">
        <v>39500</v>
      </c>
      <c r="AA917" s="40">
        <f>IF(Z917=0,"INDICAR PRECIO VTA",Z917-MaestraLP3[[#This Row],[PRECIO OCT]])</f>
        <v>0</v>
      </c>
      <c r="AB917" s="56">
        <f t="shared" si="14"/>
        <v>0.43037974683544306</v>
      </c>
      <c r="AC917" s="58">
        <f>IFERROR(MaestraLP3[[#This Row],[PRECIO]]*MaestraLP3[[#This Row],[%MG UMV]],0)</f>
        <v>17000</v>
      </c>
      <c r="AD917" s="59">
        <v>10.35</v>
      </c>
      <c r="AE917" s="54">
        <f>IFERROR(MaestraLP3[[#This Row],[MARGEN UNITARIO]]/MaestraLP3[[#This Row],[Peso Neto UMV (KG)]],0)</f>
        <v>1642.5120772946862</v>
      </c>
      <c r="AF917" s="38" t="s">
        <v>49</v>
      </c>
      <c r="AG917" s="38">
        <v>1</v>
      </c>
      <c r="AH917" s="56">
        <v>4.9999999999999996E-2</v>
      </c>
      <c r="AI917" s="56">
        <v>4.9999999999999996E-2</v>
      </c>
      <c r="AJ917" s="38"/>
      <c r="AK917" s="38" t="s">
        <v>50</v>
      </c>
    </row>
    <row r="918" spans="1:37" x14ac:dyDescent="0.35">
      <c r="A918" s="38" t="s">
        <v>525</v>
      </c>
      <c r="B918" s="38">
        <v>104510140</v>
      </c>
      <c r="C918" s="38" t="str">
        <f>+MaestraLP3[[#This Row],[CÓDIGO]]&amp;MaestraLP3[[#Headers],[-]]&amp;MaestraLP3[[#This Row],[UMV]]</f>
        <v>104510140-C06</v>
      </c>
      <c r="D918" s="45" t="str">
        <f>+MaestraLP3[[#This Row],[CÓDIGO]]&amp;MaestraLP3[[#Headers],[FS00]]</f>
        <v>104510140FS00</v>
      </c>
      <c r="E918" s="38" t="s">
        <v>95</v>
      </c>
      <c r="F918" s="38" t="s">
        <v>96</v>
      </c>
      <c r="G918" s="38" t="s">
        <v>100</v>
      </c>
      <c r="H918" s="38" t="s">
        <v>1165</v>
      </c>
      <c r="I918" s="38" t="s">
        <v>1169</v>
      </c>
      <c r="J918" s="44" t="s">
        <v>53</v>
      </c>
      <c r="K918" s="45" t="s">
        <v>44</v>
      </c>
      <c r="L918" s="38"/>
      <c r="M918" s="38" t="str">
        <f>VLOOKUP(MaestraLP3[[#This Row],[UMV]],VALIDACIONES!J:L,3,0)</f>
        <v>Caja 6 Unidades</v>
      </c>
      <c r="N918" s="38" t="s">
        <v>71</v>
      </c>
      <c r="O918" s="38" t="s">
        <v>72</v>
      </c>
      <c r="P918" s="54">
        <v>66200</v>
      </c>
      <c r="Q918" s="38" t="s">
        <v>58</v>
      </c>
      <c r="R918" s="54">
        <v>91000</v>
      </c>
      <c r="S918" s="56">
        <f>IFERROR((MaestraLP3[[#This Row],[COSTO ]]/MaestraLP3[[#This Row],[COSTO OCT]]-1),0)</f>
        <v>0</v>
      </c>
      <c r="T918" s="55" t="s">
        <v>48</v>
      </c>
      <c r="U918" s="55" t="s">
        <v>48</v>
      </c>
      <c r="V918" s="54">
        <f>+VLOOKUP(MaestraLP3[[#This Row],[-]],'[1]BD MES'!$A:$N,14,0)</f>
        <v>58927.790000000008</v>
      </c>
      <c r="W918" s="54">
        <v>66200</v>
      </c>
      <c r="X918" s="56">
        <f>+(MaestraLP3[[#This Row],[COSTO ]]-MaestraLP3[[#This Row],[COSTO OCT AL 27-10]])/MaestraLP3[[#This Row],[COSTO OCT AL 27-10]]</f>
        <v>0.12340883647596475</v>
      </c>
      <c r="Y918" s="57" t="str">
        <f>++IF(Q918="HASTA AGOTAR STOCK","HASTA AGOTAR STOCK",IF(MaestraLP3[[#This Row],[PRECIO OCT]]=0,"NO PARA LP",IF(MaestraLP3[[#This Row],[PRECIO OCT]]=0,"INCORPORACIÓN",IF(AA918=0,"MANTIENE",IF(AA918&lt;0,"BAJA",IF(AA918&gt;0,"ALZA",""))))))</f>
        <v>MANTIENE</v>
      </c>
      <c r="Z918" s="54">
        <v>91000</v>
      </c>
      <c r="AA918" s="40">
        <f>IF(Z918=0,"INDICAR PRECIO VTA",Z918-MaestraLP3[[#This Row],[PRECIO OCT]])</f>
        <v>0</v>
      </c>
      <c r="AB918" s="56">
        <f t="shared" si="14"/>
        <v>0.2725274725274725</v>
      </c>
      <c r="AC918" s="58">
        <f>IFERROR(MaestraLP3[[#This Row],[PRECIO]]*MaestraLP3[[#This Row],[%MG UMV]],0)</f>
        <v>24799.999999999996</v>
      </c>
      <c r="AD918" s="59">
        <v>13.62</v>
      </c>
      <c r="AE918" s="54">
        <f>IFERROR(MaestraLP3[[#This Row],[MARGEN UNITARIO]]/MaestraLP3[[#This Row],[Peso Neto UMV (KG)]],0)</f>
        <v>1820.8516886930981</v>
      </c>
      <c r="AF918" s="38" t="s">
        <v>50</v>
      </c>
      <c r="AG918" s="38">
        <v>1</v>
      </c>
      <c r="AH918" s="56">
        <v>4.9999999999999996E-2</v>
      </c>
      <c r="AI918" s="56">
        <v>6.9999999999999993E-2</v>
      </c>
      <c r="AJ918" s="38"/>
      <c r="AK918" s="38" t="s">
        <v>50</v>
      </c>
    </row>
    <row r="919" spans="1:37" x14ac:dyDescent="0.35">
      <c r="A919" s="38" t="s">
        <v>525</v>
      </c>
      <c r="B919" s="38">
        <v>104522050</v>
      </c>
      <c r="C919" s="38" t="str">
        <f>+MaestraLP3[[#This Row],[CÓDIGO]]&amp;MaestraLP3[[#Headers],[-]]&amp;MaestraLP3[[#This Row],[UMV]]</f>
        <v>104522050-Z80</v>
      </c>
      <c r="D919" s="45" t="str">
        <f>+MaestraLP3[[#This Row],[CÓDIGO]]&amp;MaestraLP3[[#Headers],[FS00]]</f>
        <v>104522050FS00</v>
      </c>
      <c r="E919" s="38" t="s">
        <v>95</v>
      </c>
      <c r="F919" s="38" t="s">
        <v>96</v>
      </c>
      <c r="G919" s="38" t="s">
        <v>100</v>
      </c>
      <c r="H919" s="38" t="s">
        <v>1165</v>
      </c>
      <c r="I919" s="38" t="s">
        <v>1170</v>
      </c>
      <c r="J919" s="44" t="s">
        <v>585</v>
      </c>
      <c r="K919" s="45" t="s">
        <v>44</v>
      </c>
      <c r="L919" s="38"/>
      <c r="M919" s="38" t="str">
        <f>VLOOKUP(MaestraLP3[[#This Row],[UMV]],VALIDACIONES!J:L,3,0)</f>
        <v>Caja 180 Unidades</v>
      </c>
      <c r="N919" s="38" t="s">
        <v>375</v>
      </c>
      <c r="O919" s="38" t="s">
        <v>46</v>
      </c>
      <c r="P919" s="54">
        <v>24500</v>
      </c>
      <c r="Q919" s="38" t="s">
        <v>62</v>
      </c>
      <c r="R919" s="54">
        <v>36800</v>
      </c>
      <c r="S919" s="56">
        <f>IFERROR((MaestraLP3[[#This Row],[COSTO ]]/MaestraLP3[[#This Row],[COSTO OCT]]-1),0)</f>
        <v>-0.1306122448979592</v>
      </c>
      <c r="T919" s="55" t="s">
        <v>48</v>
      </c>
      <c r="U919" s="55" t="s">
        <v>48</v>
      </c>
      <c r="V919" s="54">
        <f>+VLOOKUP(MaestraLP3[[#This Row],[-]],'[1]BD MES'!$A:$N,14,0)</f>
        <v>24685.199999999997</v>
      </c>
      <c r="W919" s="54">
        <v>21300</v>
      </c>
      <c r="X919" s="56">
        <f>+(MaestraLP3[[#This Row],[COSTO ]]-MaestraLP3[[#This Row],[COSTO OCT AL 27-10]])/MaestraLP3[[#This Row],[COSTO OCT AL 27-10]]</f>
        <v>-0.13713480141947393</v>
      </c>
      <c r="Y919" s="57" t="str">
        <f>++IF(Q919="HASTA AGOTAR STOCK","HASTA AGOTAR STOCK",IF(MaestraLP3[[#This Row],[PRECIO OCT]]=0,"NO PARA LP",IF(MaestraLP3[[#This Row],[PRECIO OCT]]=0,"INCORPORACIÓN",IF(AA919=0,"MANTIENE",IF(AA919&lt;0,"BAJA",IF(AA919&gt;0,"ALZA",""))))))</f>
        <v>MANTIENE</v>
      </c>
      <c r="Z919" s="54">
        <v>36800</v>
      </c>
      <c r="AA919" s="40">
        <f>IF(Z919=0,"INDICAR PRECIO VTA",Z919-MaestraLP3[[#This Row],[PRECIO OCT]])</f>
        <v>0</v>
      </c>
      <c r="AB919" s="56">
        <f t="shared" si="14"/>
        <v>0.42119565217391303</v>
      </c>
      <c r="AC919" s="58">
        <f>IFERROR(MaestraLP3[[#This Row],[PRECIO]]*MaestraLP3[[#This Row],[%MG UMV]],0)</f>
        <v>15500</v>
      </c>
      <c r="AD919" s="59">
        <v>9.18</v>
      </c>
      <c r="AE919" s="54">
        <f>IFERROR(MaestraLP3[[#This Row],[MARGEN UNITARIO]]/MaestraLP3[[#This Row],[Peso Neto UMV (KG)]],0)</f>
        <v>1688.4531590413944</v>
      </c>
      <c r="AF919" s="38" t="s">
        <v>49</v>
      </c>
      <c r="AG919" s="38">
        <v>1</v>
      </c>
      <c r="AH919" s="56">
        <v>4.9999999999999996E-2</v>
      </c>
      <c r="AI919" s="56">
        <v>4.9999999999999996E-2</v>
      </c>
      <c r="AJ919" s="38"/>
      <c r="AK919" s="38" t="s">
        <v>50</v>
      </c>
    </row>
    <row r="920" spans="1:37" x14ac:dyDescent="0.35">
      <c r="A920" s="38" t="s">
        <v>525</v>
      </c>
      <c r="B920" s="38">
        <v>104535130</v>
      </c>
      <c r="C920" s="38" t="str">
        <f>+MaestraLP3[[#This Row],[CÓDIGO]]&amp;MaestraLP3[[#Headers],[-]]&amp;MaestraLP3[[#This Row],[UMV]]</f>
        <v>104535130-D10</v>
      </c>
      <c r="D920" s="45" t="str">
        <f>+MaestraLP3[[#This Row],[CÓDIGO]]&amp;MaestraLP3[[#Headers],[FS00]]</f>
        <v>104535130FS00</v>
      </c>
      <c r="E920" s="38" t="s">
        <v>95</v>
      </c>
      <c r="F920" s="38" t="s">
        <v>96</v>
      </c>
      <c r="G920" s="38" t="s">
        <v>100</v>
      </c>
      <c r="H920" s="38" t="s">
        <v>1171</v>
      </c>
      <c r="I920" s="38" t="s">
        <v>1172</v>
      </c>
      <c r="J920" s="44" t="s">
        <v>325</v>
      </c>
      <c r="K920" s="45" t="s">
        <v>44</v>
      </c>
      <c r="L920" s="45" t="s">
        <v>44</v>
      </c>
      <c r="M920" s="38" t="str">
        <f>VLOOKUP(MaestraLP3[[#This Row],[UMV]],VALIDACIONES!J:L,3,0)</f>
        <v>Display 10 Unidades</v>
      </c>
      <c r="N920" s="38" t="s">
        <v>45</v>
      </c>
      <c r="O920" s="38" t="s">
        <v>46</v>
      </c>
      <c r="P920" s="54">
        <v>9520</v>
      </c>
      <c r="Q920" s="38" t="s">
        <v>47</v>
      </c>
      <c r="R920" s="54">
        <v>16000</v>
      </c>
      <c r="S920" s="56">
        <f>IFERROR((MaestraLP3[[#This Row],[COSTO ]]/MaestraLP3[[#This Row],[COSTO OCT]]-1),0)</f>
        <v>-3.3613445378151252E-2</v>
      </c>
      <c r="T920" s="55" t="s">
        <v>48</v>
      </c>
      <c r="U920" s="55" t="s">
        <v>48</v>
      </c>
      <c r="V920" s="54">
        <f>+VLOOKUP(MaestraLP3[[#This Row],[-]],'[1]BD MES'!$A:$N,14,0)</f>
        <v>9270</v>
      </c>
      <c r="W920" s="54">
        <v>9200</v>
      </c>
      <c r="X920" s="56">
        <f>+(MaestraLP3[[#This Row],[COSTO ]]-MaestraLP3[[#This Row],[COSTO OCT AL 27-10]])/MaestraLP3[[#This Row],[COSTO OCT AL 27-10]]</f>
        <v>-7.551240560949299E-3</v>
      </c>
      <c r="Y920" s="57" t="str">
        <f>++IF(Q920="HASTA AGOTAR STOCK","HASTA AGOTAR STOCK",IF(MaestraLP3[[#This Row],[PRECIO OCT]]=0,"NO PARA LP",IF(MaestraLP3[[#This Row],[PRECIO OCT]]=0,"INCORPORACIÓN",IF(AA920=0,"MANTIENE",IF(AA920&lt;0,"BAJA",IF(AA920&gt;0,"ALZA",""))))))</f>
        <v>MANTIENE</v>
      </c>
      <c r="Z920" s="54">
        <v>16000</v>
      </c>
      <c r="AA920" s="40">
        <f>IF(Z920=0,"INDICAR PRECIO VTA",Z920-MaestraLP3[[#This Row],[PRECIO OCT]])</f>
        <v>0</v>
      </c>
      <c r="AB920" s="56">
        <f t="shared" si="14"/>
        <v>0.42499999999999999</v>
      </c>
      <c r="AC920" s="58">
        <f>IFERROR(MaestraLP3[[#This Row],[PRECIO]]*MaestraLP3[[#This Row],[%MG UMV]],0)</f>
        <v>6800</v>
      </c>
      <c r="AD920" s="59">
        <v>10</v>
      </c>
      <c r="AE920" s="54">
        <f>IFERROR(MaestraLP3[[#This Row],[MARGEN UNITARIO]]/MaestraLP3[[#This Row],[Peso Neto UMV (KG)]],0)</f>
        <v>680</v>
      </c>
      <c r="AF920" s="38" t="s">
        <v>49</v>
      </c>
      <c r="AG920" s="38" t="s">
        <v>184</v>
      </c>
      <c r="AH920" s="56">
        <v>0.03</v>
      </c>
      <c r="AI920" s="56">
        <v>4.9999999999999996E-2</v>
      </c>
      <c r="AJ920" s="38"/>
      <c r="AK920" s="38" t="s">
        <v>50</v>
      </c>
    </row>
    <row r="921" spans="1:37" x14ac:dyDescent="0.35">
      <c r="A921" s="38" t="s">
        <v>525</v>
      </c>
      <c r="B921" s="38">
        <v>104535140</v>
      </c>
      <c r="C921" s="38" t="str">
        <f>+MaestraLP3[[#This Row],[CÓDIGO]]&amp;MaestraLP3[[#Headers],[-]]&amp;MaestraLP3[[#This Row],[UMV]]</f>
        <v>104535140-D10</v>
      </c>
      <c r="D921" s="45" t="str">
        <f>+MaestraLP3[[#This Row],[CÓDIGO]]&amp;MaestraLP3[[#Headers],[FS00]]</f>
        <v>104535140FS00</v>
      </c>
      <c r="E921" s="38" t="s">
        <v>95</v>
      </c>
      <c r="F921" s="38" t="s">
        <v>96</v>
      </c>
      <c r="G921" s="38" t="s">
        <v>100</v>
      </c>
      <c r="H921" s="38" t="s">
        <v>1171</v>
      </c>
      <c r="I921" s="38" t="s">
        <v>1173</v>
      </c>
      <c r="J921" s="44" t="s">
        <v>325</v>
      </c>
      <c r="K921" s="45" t="s">
        <v>44</v>
      </c>
      <c r="L921" s="45" t="s">
        <v>44</v>
      </c>
      <c r="M921" s="38" t="str">
        <f>VLOOKUP(MaestraLP3[[#This Row],[UMV]],VALIDACIONES!J:L,3,0)</f>
        <v>Display 10 Unidades</v>
      </c>
      <c r="N921" s="38" t="s">
        <v>45</v>
      </c>
      <c r="O921" s="38" t="s">
        <v>46</v>
      </c>
      <c r="P921" s="54">
        <v>13020</v>
      </c>
      <c r="Q921" s="38" t="s">
        <v>47</v>
      </c>
      <c r="R921" s="54">
        <v>22000</v>
      </c>
      <c r="S921" s="56">
        <f>IFERROR((MaestraLP3[[#This Row],[COSTO ]]/MaestraLP3[[#This Row],[COSTO OCT]]-1),0)</f>
        <v>-3.2258064516129004E-2</v>
      </c>
      <c r="T921" s="55" t="s">
        <v>48</v>
      </c>
      <c r="U921" s="55" t="s">
        <v>48</v>
      </c>
      <c r="V921" s="54">
        <f>+VLOOKUP(MaestraLP3[[#This Row],[-]],'[1]BD MES'!$A:$N,14,0)</f>
        <v>12630</v>
      </c>
      <c r="W921" s="54">
        <v>12600</v>
      </c>
      <c r="X921" s="56">
        <f>+(MaestraLP3[[#This Row],[COSTO ]]-MaestraLP3[[#This Row],[COSTO OCT AL 27-10]])/MaestraLP3[[#This Row],[COSTO OCT AL 27-10]]</f>
        <v>-2.3752969121140144E-3</v>
      </c>
      <c r="Y921" s="57" t="str">
        <f>++IF(Q921="HASTA AGOTAR STOCK","HASTA AGOTAR STOCK",IF(MaestraLP3[[#This Row],[PRECIO OCT]]=0,"NO PARA LP",IF(MaestraLP3[[#This Row],[PRECIO OCT]]=0,"INCORPORACIÓN",IF(AA921=0,"MANTIENE",IF(AA921&lt;0,"BAJA",IF(AA921&gt;0,"ALZA",""))))))</f>
        <v>MANTIENE</v>
      </c>
      <c r="Z921" s="54">
        <v>22000</v>
      </c>
      <c r="AA921" s="40">
        <f>IF(Z921=0,"INDICAR PRECIO VTA",Z921-MaestraLP3[[#This Row],[PRECIO OCT]])</f>
        <v>0</v>
      </c>
      <c r="AB921" s="56">
        <f t="shared" si="14"/>
        <v>0.42727272727272725</v>
      </c>
      <c r="AC921" s="58">
        <f>IFERROR(MaestraLP3[[#This Row],[PRECIO]]*MaestraLP3[[#This Row],[%MG UMV]],0)</f>
        <v>9400</v>
      </c>
      <c r="AD921" s="59">
        <v>10</v>
      </c>
      <c r="AE921" s="54">
        <f>IFERROR(MaestraLP3[[#This Row],[MARGEN UNITARIO]]/MaestraLP3[[#This Row],[Peso Neto UMV (KG)]],0)</f>
        <v>940</v>
      </c>
      <c r="AF921" s="38" t="s">
        <v>49</v>
      </c>
      <c r="AG921" s="38" t="s">
        <v>184</v>
      </c>
      <c r="AH921" s="56">
        <v>0.03</v>
      </c>
      <c r="AI921" s="56">
        <v>4.9999999999999996E-2</v>
      </c>
      <c r="AJ921" s="38"/>
      <c r="AK921" s="38" t="s">
        <v>50</v>
      </c>
    </row>
    <row r="922" spans="1:37" x14ac:dyDescent="0.35">
      <c r="A922" s="38" t="s">
        <v>525</v>
      </c>
      <c r="B922" s="38">
        <v>104544270</v>
      </c>
      <c r="C922" s="38" t="str">
        <f>+MaestraLP3[[#This Row],[CÓDIGO]]&amp;MaestraLP3[[#Headers],[-]]&amp;MaestraLP3[[#This Row],[UMV]]</f>
        <v>104544270-D10</v>
      </c>
      <c r="D922" s="45" t="str">
        <f>+MaestraLP3[[#This Row],[CÓDIGO]]&amp;MaestraLP3[[#Headers],[FS00]]</f>
        <v>104544270FS00</v>
      </c>
      <c r="E922" s="38" t="s">
        <v>95</v>
      </c>
      <c r="F922" s="38" t="s">
        <v>96</v>
      </c>
      <c r="G922" s="38" t="s">
        <v>100</v>
      </c>
      <c r="H922" s="38" t="s">
        <v>1171</v>
      </c>
      <c r="I922" s="38" t="s">
        <v>1174</v>
      </c>
      <c r="J922" s="44" t="s">
        <v>325</v>
      </c>
      <c r="K922" s="45" t="s">
        <v>44</v>
      </c>
      <c r="L922" s="38"/>
      <c r="M922" s="38" t="str">
        <f>VLOOKUP(MaestraLP3[[#This Row],[UMV]],VALIDACIONES!J:L,3,0)</f>
        <v>Display 10 Unidades</v>
      </c>
      <c r="N922" s="38" t="s">
        <v>45</v>
      </c>
      <c r="O922" s="38" t="s">
        <v>46</v>
      </c>
      <c r="P922" s="54">
        <v>17500</v>
      </c>
      <c r="Q922" s="38" t="s">
        <v>47</v>
      </c>
      <c r="R922" s="54">
        <v>28000</v>
      </c>
      <c r="S922" s="56">
        <f>IFERROR((MaestraLP3[[#This Row],[COSTO ]]/MaestraLP3[[#This Row],[COSTO OCT]]-1),0)</f>
        <v>0</v>
      </c>
      <c r="T922" s="55" t="s">
        <v>48</v>
      </c>
      <c r="U922" s="55" t="s">
        <v>48</v>
      </c>
      <c r="V922" s="54">
        <f>+VLOOKUP(MaestraLP3[[#This Row],[-]],'[1]BD MES'!$A:$N,14,0)</f>
        <v>17500</v>
      </c>
      <c r="W922" s="54">
        <v>17500</v>
      </c>
      <c r="X922" s="56">
        <f>+(MaestraLP3[[#This Row],[COSTO ]]-MaestraLP3[[#This Row],[COSTO OCT AL 27-10]])/MaestraLP3[[#This Row],[COSTO OCT AL 27-10]]</f>
        <v>0</v>
      </c>
      <c r="Y922" s="57" t="str">
        <f>++IF(Q922="HASTA AGOTAR STOCK","HASTA AGOTAR STOCK",IF(MaestraLP3[[#This Row],[PRECIO OCT]]=0,"NO PARA LP",IF(MaestraLP3[[#This Row],[PRECIO OCT]]=0,"INCORPORACIÓN",IF(AA922=0,"MANTIENE",IF(AA922&lt;0,"BAJA",IF(AA922&gt;0,"ALZA",""))))))</f>
        <v>MANTIENE</v>
      </c>
      <c r="Z922" s="54">
        <v>28000</v>
      </c>
      <c r="AA922" s="40">
        <f>IF(Z922=0,"INDICAR PRECIO VTA",Z922-MaestraLP3[[#This Row],[PRECIO OCT]])</f>
        <v>0</v>
      </c>
      <c r="AB922" s="56">
        <f t="shared" si="14"/>
        <v>0.375</v>
      </c>
      <c r="AC922" s="58">
        <f>IFERROR(MaestraLP3[[#This Row],[PRECIO]]*MaestraLP3[[#This Row],[%MG UMV]],0)</f>
        <v>10500</v>
      </c>
      <c r="AD922" s="59">
        <v>10</v>
      </c>
      <c r="AE922" s="54">
        <f>IFERROR(MaestraLP3[[#This Row],[MARGEN UNITARIO]]/MaestraLP3[[#This Row],[Peso Neto UMV (KG)]],0)</f>
        <v>1050</v>
      </c>
      <c r="AF922" s="38" t="s">
        <v>50</v>
      </c>
      <c r="AG922" s="38">
        <v>1</v>
      </c>
      <c r="AH922" s="56">
        <v>0.03</v>
      </c>
      <c r="AI922" s="56">
        <v>4.9999999999999996E-2</v>
      </c>
      <c r="AJ922" s="38"/>
      <c r="AK922" s="38" t="s">
        <v>50</v>
      </c>
    </row>
    <row r="923" spans="1:37" x14ac:dyDescent="0.35">
      <c r="A923" s="38" t="s">
        <v>525</v>
      </c>
      <c r="B923" s="38">
        <v>104535150</v>
      </c>
      <c r="C923" s="38" t="str">
        <f>+MaestraLP3[[#This Row],[CÓDIGO]]&amp;MaestraLP3[[#Headers],[-]]&amp;MaestraLP3[[#This Row],[UMV]]</f>
        <v>104535150-D10</v>
      </c>
      <c r="D923" s="45" t="str">
        <f>+MaestraLP3[[#This Row],[CÓDIGO]]&amp;MaestraLP3[[#Headers],[FS00]]</f>
        <v>104535150FS00</v>
      </c>
      <c r="E923" s="38" t="s">
        <v>95</v>
      </c>
      <c r="F923" s="38" t="s">
        <v>96</v>
      </c>
      <c r="G923" s="38" t="s">
        <v>100</v>
      </c>
      <c r="H923" s="38" t="s">
        <v>1171</v>
      </c>
      <c r="I923" s="38" t="s">
        <v>1175</v>
      </c>
      <c r="J923" s="44" t="s">
        <v>325</v>
      </c>
      <c r="K923" s="45" t="s">
        <v>44</v>
      </c>
      <c r="L923" s="38"/>
      <c r="M923" s="38" t="str">
        <f>VLOOKUP(MaestraLP3[[#This Row],[UMV]],VALIDACIONES!J:L,3,0)</f>
        <v>Display 10 Unidades</v>
      </c>
      <c r="N923" s="38" t="s">
        <v>45</v>
      </c>
      <c r="O923" s="38" t="s">
        <v>46</v>
      </c>
      <c r="P923" s="54">
        <v>15050</v>
      </c>
      <c r="Q923" s="38" t="s">
        <v>47</v>
      </c>
      <c r="R923" s="54">
        <v>24000</v>
      </c>
      <c r="S923" s="56">
        <f>IFERROR((MaestraLP3[[#This Row],[COSTO ]]/MaestraLP3[[#This Row],[COSTO OCT]]-1),0)</f>
        <v>-0.10299003322259137</v>
      </c>
      <c r="T923" s="55" t="s">
        <v>48</v>
      </c>
      <c r="U923" s="55" t="s">
        <v>48</v>
      </c>
      <c r="V923" s="54">
        <f>+VLOOKUP(MaestraLP3[[#This Row],[-]],'[1]BD MES'!$A:$N,14,0)</f>
        <v>13740</v>
      </c>
      <c r="W923" s="54">
        <v>13500</v>
      </c>
      <c r="X923" s="56">
        <f>+(MaestraLP3[[#This Row],[COSTO ]]-MaestraLP3[[#This Row],[COSTO OCT AL 27-10]])/MaestraLP3[[#This Row],[COSTO OCT AL 27-10]]</f>
        <v>-1.7467248908296942E-2</v>
      </c>
      <c r="Y923" s="57" t="str">
        <f>++IF(Q923="HASTA AGOTAR STOCK","HASTA AGOTAR STOCK",IF(MaestraLP3[[#This Row],[PRECIO OCT]]=0,"NO PARA LP",IF(MaestraLP3[[#This Row],[PRECIO OCT]]=0,"INCORPORACIÓN",IF(AA923=0,"MANTIENE",IF(AA923&lt;0,"BAJA",IF(AA923&gt;0,"ALZA",""))))))</f>
        <v>MANTIENE</v>
      </c>
      <c r="Z923" s="54">
        <v>24000</v>
      </c>
      <c r="AA923" s="40">
        <f>IF(Z923=0,"INDICAR PRECIO VTA",Z923-MaestraLP3[[#This Row],[PRECIO OCT]])</f>
        <v>0</v>
      </c>
      <c r="AB923" s="56">
        <f t="shared" si="14"/>
        <v>0.4375</v>
      </c>
      <c r="AC923" s="58">
        <f>IFERROR(MaestraLP3[[#This Row],[PRECIO]]*MaestraLP3[[#This Row],[%MG UMV]],0)</f>
        <v>10500</v>
      </c>
      <c r="AD923" s="59">
        <v>10</v>
      </c>
      <c r="AE923" s="54">
        <f>IFERROR(MaestraLP3[[#This Row],[MARGEN UNITARIO]]/MaestraLP3[[#This Row],[Peso Neto UMV (KG)]],0)</f>
        <v>1050</v>
      </c>
      <c r="AF923" s="38" t="s">
        <v>50</v>
      </c>
      <c r="AG923" s="38">
        <v>1</v>
      </c>
      <c r="AH923" s="56">
        <v>0.03</v>
      </c>
      <c r="AI923" s="56">
        <v>4.9999999999999996E-2</v>
      </c>
      <c r="AJ923" s="38"/>
      <c r="AK923" s="38" t="s">
        <v>50</v>
      </c>
    </row>
    <row r="924" spans="1:37" x14ac:dyDescent="0.35">
      <c r="A924" s="38" t="s">
        <v>525</v>
      </c>
      <c r="B924" s="38">
        <v>104535170</v>
      </c>
      <c r="C924" s="38" t="str">
        <f>+MaestraLP3[[#This Row],[CÓDIGO]]&amp;MaestraLP3[[#Headers],[-]]&amp;MaestraLP3[[#This Row],[UMV]]</f>
        <v>104535170-D10</v>
      </c>
      <c r="D924" s="45" t="str">
        <f>+MaestraLP3[[#This Row],[CÓDIGO]]&amp;MaestraLP3[[#Headers],[FS00]]</f>
        <v>104535170FS00</v>
      </c>
      <c r="E924" s="38" t="s">
        <v>95</v>
      </c>
      <c r="F924" s="38" t="s">
        <v>96</v>
      </c>
      <c r="G924" s="38" t="s">
        <v>100</v>
      </c>
      <c r="H924" s="38" t="s">
        <v>1171</v>
      </c>
      <c r="I924" s="38" t="s">
        <v>1176</v>
      </c>
      <c r="J924" s="44" t="s">
        <v>325</v>
      </c>
      <c r="K924" s="45" t="s">
        <v>44</v>
      </c>
      <c r="L924" s="45" t="s">
        <v>44</v>
      </c>
      <c r="M924" s="38" t="str">
        <f>VLOOKUP(MaestraLP3[[#This Row],[UMV]],VALIDACIONES!J:L,3,0)</f>
        <v>Display 10 Unidades</v>
      </c>
      <c r="N924" s="38" t="s">
        <v>45</v>
      </c>
      <c r="O924" s="38" t="s">
        <v>46</v>
      </c>
      <c r="P924" s="54">
        <v>16380</v>
      </c>
      <c r="Q924" s="38" t="s">
        <v>47</v>
      </c>
      <c r="R924" s="54">
        <v>26600</v>
      </c>
      <c r="S924" s="56">
        <f>IFERROR((MaestraLP3[[#This Row],[COSTO ]]/MaestraLP3[[#This Row],[COSTO OCT]]-1),0)</f>
        <v>-0.1575091575091575</v>
      </c>
      <c r="T924" s="55" t="s">
        <v>48</v>
      </c>
      <c r="U924" s="55" t="s">
        <v>48</v>
      </c>
      <c r="V924" s="54">
        <f>+VLOOKUP(MaestraLP3[[#This Row],[-]],'[1]BD MES'!$A:$N,14,0)</f>
        <v>14220</v>
      </c>
      <c r="W924" s="54">
        <v>13800</v>
      </c>
      <c r="X924" s="56">
        <f>+(MaestraLP3[[#This Row],[COSTO ]]-MaestraLP3[[#This Row],[COSTO OCT AL 27-10]])/MaestraLP3[[#This Row],[COSTO OCT AL 27-10]]</f>
        <v>-2.9535864978902954E-2</v>
      </c>
      <c r="Y924" s="57" t="str">
        <f>++IF(Q924="HASTA AGOTAR STOCK","HASTA AGOTAR STOCK",IF(MaestraLP3[[#This Row],[PRECIO OCT]]=0,"NO PARA LP",IF(MaestraLP3[[#This Row],[PRECIO OCT]]=0,"INCORPORACIÓN",IF(AA924=0,"MANTIENE",IF(AA924&lt;0,"BAJA",IF(AA924&gt;0,"ALZA",""))))))</f>
        <v>MANTIENE</v>
      </c>
      <c r="Z924" s="54">
        <v>26600</v>
      </c>
      <c r="AA924" s="40">
        <f>IF(Z924=0,"INDICAR PRECIO VTA",Z924-MaestraLP3[[#This Row],[PRECIO OCT]])</f>
        <v>0</v>
      </c>
      <c r="AB924" s="56">
        <f t="shared" si="14"/>
        <v>0.48120300751879697</v>
      </c>
      <c r="AC924" s="58">
        <f>IFERROR(MaestraLP3[[#This Row],[PRECIO]]*MaestraLP3[[#This Row],[%MG UMV]],0)</f>
        <v>12800</v>
      </c>
      <c r="AD924" s="59">
        <v>10</v>
      </c>
      <c r="AE924" s="54">
        <f>IFERROR(MaestraLP3[[#This Row],[MARGEN UNITARIO]]/MaestraLP3[[#This Row],[Peso Neto UMV (KG)]],0)</f>
        <v>1280</v>
      </c>
      <c r="AF924" s="38" t="s">
        <v>49</v>
      </c>
      <c r="AG924" s="38" t="s">
        <v>184</v>
      </c>
      <c r="AH924" s="56">
        <v>0.03</v>
      </c>
      <c r="AI924" s="56">
        <v>4.9999999999999996E-2</v>
      </c>
      <c r="AJ924" s="38"/>
      <c r="AK924" s="38" t="s">
        <v>50</v>
      </c>
    </row>
    <row r="925" spans="1:37" x14ac:dyDescent="0.35">
      <c r="A925" s="38" t="s">
        <v>525</v>
      </c>
      <c r="B925" s="38">
        <v>104535160</v>
      </c>
      <c r="C925" s="38" t="str">
        <f>+MaestraLP3[[#This Row],[CÓDIGO]]&amp;MaestraLP3[[#Headers],[-]]&amp;MaestraLP3[[#This Row],[UMV]]</f>
        <v>104535160-D10</v>
      </c>
      <c r="D925" s="45" t="str">
        <f>+MaestraLP3[[#This Row],[CÓDIGO]]&amp;MaestraLP3[[#Headers],[FS00]]</f>
        <v>104535160FS00</v>
      </c>
      <c r="E925" s="38" t="s">
        <v>95</v>
      </c>
      <c r="F925" s="38" t="s">
        <v>96</v>
      </c>
      <c r="G925" s="38" t="s">
        <v>100</v>
      </c>
      <c r="H925" s="38" t="s">
        <v>1171</v>
      </c>
      <c r="I925" s="38" t="s">
        <v>1177</v>
      </c>
      <c r="J925" s="44" t="s">
        <v>325</v>
      </c>
      <c r="K925" s="45" t="s">
        <v>44</v>
      </c>
      <c r="L925" s="45" t="s">
        <v>44</v>
      </c>
      <c r="M925" s="38" t="str">
        <f>VLOOKUP(MaestraLP3[[#This Row],[UMV]],VALIDACIONES!J:L,3,0)</f>
        <v>Display 10 Unidades</v>
      </c>
      <c r="N925" s="38" t="s">
        <v>45</v>
      </c>
      <c r="O925" s="38" t="s">
        <v>46</v>
      </c>
      <c r="P925" s="54">
        <v>15940</v>
      </c>
      <c r="Q925" s="38" t="s">
        <v>47</v>
      </c>
      <c r="R925" s="54">
        <v>26000</v>
      </c>
      <c r="S925" s="56">
        <f>IFERROR((MaestraLP3[[#This Row],[COSTO ]]/MaestraLP3[[#This Row],[COSTO OCT]]-1),0)</f>
        <v>-9.0338770388958545E-2</v>
      </c>
      <c r="T925" s="55" t="s">
        <v>48</v>
      </c>
      <c r="U925" s="55" t="s">
        <v>48</v>
      </c>
      <c r="V925" s="54">
        <f>+VLOOKUP(MaestraLP3[[#This Row],[-]],'[1]BD MES'!$A:$N,14,0)</f>
        <v>15240</v>
      </c>
      <c r="W925" s="54">
        <v>14500</v>
      </c>
      <c r="X925" s="56">
        <f>+(MaestraLP3[[#This Row],[COSTO ]]-MaestraLP3[[#This Row],[COSTO OCT AL 27-10]])/MaestraLP3[[#This Row],[COSTO OCT AL 27-10]]</f>
        <v>-4.8556430446194225E-2</v>
      </c>
      <c r="Y925" s="57" t="str">
        <f>++IF(Q925="HASTA AGOTAR STOCK","HASTA AGOTAR STOCK",IF(MaestraLP3[[#This Row],[PRECIO OCT]]=0,"NO PARA LP",IF(MaestraLP3[[#This Row],[PRECIO OCT]]=0,"INCORPORACIÓN",IF(AA925=0,"MANTIENE",IF(AA925&lt;0,"BAJA",IF(AA925&gt;0,"ALZA",""))))))</f>
        <v>MANTIENE</v>
      </c>
      <c r="Z925" s="54">
        <v>26000</v>
      </c>
      <c r="AA925" s="40">
        <f>IF(Z925=0,"INDICAR PRECIO VTA",Z925-MaestraLP3[[#This Row],[PRECIO OCT]])</f>
        <v>0</v>
      </c>
      <c r="AB925" s="56">
        <f t="shared" si="14"/>
        <v>0.44230769230769229</v>
      </c>
      <c r="AC925" s="58">
        <f>IFERROR(MaestraLP3[[#This Row],[PRECIO]]*MaestraLP3[[#This Row],[%MG UMV]],0)</f>
        <v>11500</v>
      </c>
      <c r="AD925" s="59">
        <v>10</v>
      </c>
      <c r="AE925" s="54">
        <f>IFERROR(MaestraLP3[[#This Row],[MARGEN UNITARIO]]/MaestraLP3[[#This Row],[Peso Neto UMV (KG)]],0)</f>
        <v>1150</v>
      </c>
      <c r="AF925" s="38" t="s">
        <v>49</v>
      </c>
      <c r="AG925" s="38" t="s">
        <v>184</v>
      </c>
      <c r="AH925" s="56">
        <v>0.03</v>
      </c>
      <c r="AI925" s="56">
        <v>4.9999999999999996E-2</v>
      </c>
      <c r="AJ925" s="38"/>
      <c r="AK925" s="38" t="s">
        <v>50</v>
      </c>
    </row>
    <row r="926" spans="1:37" x14ac:dyDescent="0.35">
      <c r="A926" s="38" t="s">
        <v>525</v>
      </c>
      <c r="B926" s="38">
        <v>104535180</v>
      </c>
      <c r="C926" s="38" t="str">
        <f>+MaestraLP3[[#This Row],[CÓDIGO]]&amp;MaestraLP3[[#Headers],[-]]&amp;MaestraLP3[[#This Row],[UMV]]</f>
        <v>104535180-D10</v>
      </c>
      <c r="D926" s="45" t="str">
        <f>+MaestraLP3[[#This Row],[CÓDIGO]]&amp;MaestraLP3[[#Headers],[FS00]]</f>
        <v>104535180FS00</v>
      </c>
      <c r="E926" s="38" t="s">
        <v>95</v>
      </c>
      <c r="F926" s="38" t="s">
        <v>96</v>
      </c>
      <c r="G926" s="38" t="s">
        <v>100</v>
      </c>
      <c r="H926" s="38" t="s">
        <v>1171</v>
      </c>
      <c r="I926" s="38" t="s">
        <v>1178</v>
      </c>
      <c r="J926" s="44" t="s">
        <v>325</v>
      </c>
      <c r="K926" s="45" t="s">
        <v>44</v>
      </c>
      <c r="L926" s="45" t="s">
        <v>44</v>
      </c>
      <c r="M926" s="38" t="str">
        <f>VLOOKUP(MaestraLP3[[#This Row],[UMV]],VALIDACIONES!J:L,3,0)</f>
        <v>Display 10 Unidades</v>
      </c>
      <c r="N926" s="38" t="s">
        <v>45</v>
      </c>
      <c r="O926" s="38" t="s">
        <v>46</v>
      </c>
      <c r="P926" s="54">
        <v>11640</v>
      </c>
      <c r="Q926" s="38" t="s">
        <v>47</v>
      </c>
      <c r="R926" s="54">
        <v>20600</v>
      </c>
      <c r="S926" s="56">
        <f>IFERROR((MaestraLP3[[#This Row],[COSTO ]]/MaestraLP3[[#This Row],[COSTO OCT]]-1),0)</f>
        <v>0</v>
      </c>
      <c r="T926" s="55" t="s">
        <v>48</v>
      </c>
      <c r="U926" s="55" t="s">
        <v>48</v>
      </c>
      <c r="V926" s="54">
        <f>+VLOOKUP(MaestraLP3[[#This Row],[-]],'[1]BD MES'!$A:$N,14,0)</f>
        <v>10330</v>
      </c>
      <c r="W926" s="54">
        <v>11640</v>
      </c>
      <c r="X926" s="56">
        <f>+(MaestraLP3[[#This Row],[COSTO ]]-MaestraLP3[[#This Row],[COSTO OCT AL 27-10]])/MaestraLP3[[#This Row],[COSTO OCT AL 27-10]]</f>
        <v>0.12681510164569215</v>
      </c>
      <c r="Y926" s="57" t="str">
        <f>++IF(Q926="HASTA AGOTAR STOCK","HASTA AGOTAR STOCK",IF(MaestraLP3[[#This Row],[PRECIO OCT]]=0,"NO PARA LP",IF(MaestraLP3[[#This Row],[PRECIO OCT]]=0,"INCORPORACIÓN",IF(AA926=0,"MANTIENE",IF(AA926&lt;0,"BAJA",IF(AA926&gt;0,"ALZA",""))))))</f>
        <v>MANTIENE</v>
      </c>
      <c r="Z926" s="54">
        <v>20600</v>
      </c>
      <c r="AA926" s="40">
        <f>IF(Z926=0,"INDICAR PRECIO VTA",Z926-MaestraLP3[[#This Row],[PRECIO OCT]])</f>
        <v>0</v>
      </c>
      <c r="AB926" s="56">
        <f t="shared" si="14"/>
        <v>0.43495145631067961</v>
      </c>
      <c r="AC926" s="58">
        <f>IFERROR(MaestraLP3[[#This Row],[PRECIO]]*MaestraLP3[[#This Row],[%MG UMV]],0)</f>
        <v>8960</v>
      </c>
      <c r="AD926" s="59">
        <v>10</v>
      </c>
      <c r="AE926" s="54">
        <f>IFERROR(MaestraLP3[[#This Row],[MARGEN UNITARIO]]/MaestraLP3[[#This Row],[Peso Neto UMV (KG)]],0)</f>
        <v>896</v>
      </c>
      <c r="AF926" s="38" t="s">
        <v>49</v>
      </c>
      <c r="AG926" s="38" t="s">
        <v>184</v>
      </c>
      <c r="AH926" s="56">
        <v>0.03</v>
      </c>
      <c r="AI926" s="56">
        <v>4.9999999999999996E-2</v>
      </c>
      <c r="AJ926" s="38"/>
      <c r="AK926" s="38" t="s">
        <v>50</v>
      </c>
    </row>
    <row r="927" spans="1:37" x14ac:dyDescent="0.35">
      <c r="A927" s="38" t="s">
        <v>525</v>
      </c>
      <c r="B927" s="38">
        <v>104535190</v>
      </c>
      <c r="C927" s="38" t="str">
        <f>+MaestraLP3[[#This Row],[CÓDIGO]]&amp;MaestraLP3[[#Headers],[-]]&amp;MaestraLP3[[#This Row],[UMV]]</f>
        <v>104535190-D10</v>
      </c>
      <c r="D927" s="45" t="str">
        <f>+MaestraLP3[[#This Row],[CÓDIGO]]&amp;MaestraLP3[[#Headers],[FS00]]</f>
        <v>104535190FS00</v>
      </c>
      <c r="E927" s="38" t="s">
        <v>95</v>
      </c>
      <c r="F927" s="38" t="s">
        <v>96</v>
      </c>
      <c r="G927" s="38" t="s">
        <v>100</v>
      </c>
      <c r="H927" s="38" t="s">
        <v>1171</v>
      </c>
      <c r="I927" s="38" t="s">
        <v>1179</v>
      </c>
      <c r="J927" s="44" t="s">
        <v>325</v>
      </c>
      <c r="K927" s="45" t="s">
        <v>44</v>
      </c>
      <c r="L927" s="45" t="s">
        <v>44</v>
      </c>
      <c r="M927" s="38" t="str">
        <f>VLOOKUP(MaestraLP3[[#This Row],[UMV]],VALIDACIONES!J:L,3,0)</f>
        <v>Display 10 Unidades</v>
      </c>
      <c r="N927" s="38" t="s">
        <v>45</v>
      </c>
      <c r="O927" s="38" t="s">
        <v>46</v>
      </c>
      <c r="P927" s="54">
        <v>21400</v>
      </c>
      <c r="Q927" s="38" t="s">
        <v>47</v>
      </c>
      <c r="R927" s="54">
        <v>29000</v>
      </c>
      <c r="S927" s="56">
        <f>IFERROR((MaestraLP3[[#This Row],[COSTO ]]/MaestraLP3[[#This Row],[COSTO OCT]]-1),0)</f>
        <v>-7.0093457943925186E-2</v>
      </c>
      <c r="T927" s="55" t="s">
        <v>48</v>
      </c>
      <c r="U927" s="55" t="s">
        <v>48</v>
      </c>
      <c r="V927" s="54">
        <f>+VLOOKUP(MaestraLP3[[#This Row],[-]],'[1]BD MES'!$A:$N,14,0)</f>
        <v>19950</v>
      </c>
      <c r="W927" s="54">
        <v>19900</v>
      </c>
      <c r="X927" s="56">
        <f>+(MaestraLP3[[#This Row],[COSTO ]]-MaestraLP3[[#This Row],[COSTO OCT AL 27-10]])/MaestraLP3[[#This Row],[COSTO OCT AL 27-10]]</f>
        <v>-2.5062656641604009E-3</v>
      </c>
      <c r="Y927" s="57" t="str">
        <f>++IF(Q927="HASTA AGOTAR STOCK","HASTA AGOTAR STOCK",IF(MaestraLP3[[#This Row],[PRECIO OCT]]=0,"NO PARA LP",IF(MaestraLP3[[#This Row],[PRECIO OCT]]=0,"INCORPORACIÓN",IF(AA927=0,"MANTIENE",IF(AA927&lt;0,"BAJA",IF(AA927&gt;0,"ALZA",""))))))</f>
        <v>MANTIENE</v>
      </c>
      <c r="Z927" s="54">
        <v>29000</v>
      </c>
      <c r="AA927" s="40">
        <f>IF(Z927=0,"INDICAR PRECIO VTA",Z927-MaestraLP3[[#This Row],[PRECIO OCT]])</f>
        <v>0</v>
      </c>
      <c r="AB927" s="56">
        <f t="shared" si="14"/>
        <v>0.31379310344827588</v>
      </c>
      <c r="AC927" s="58">
        <f>IFERROR(MaestraLP3[[#This Row],[PRECIO]]*MaestraLP3[[#This Row],[%MG UMV]],0)</f>
        <v>9100</v>
      </c>
      <c r="AD927" s="59">
        <v>10</v>
      </c>
      <c r="AE927" s="54">
        <f>IFERROR(MaestraLP3[[#This Row],[MARGEN UNITARIO]]/MaestraLP3[[#This Row],[Peso Neto UMV (KG)]],0)</f>
        <v>910</v>
      </c>
      <c r="AF927" s="38" t="s">
        <v>49</v>
      </c>
      <c r="AG927" s="38" t="s">
        <v>184</v>
      </c>
      <c r="AH927" s="56">
        <v>0.03</v>
      </c>
      <c r="AI927" s="56">
        <v>4.9999999999999996E-2</v>
      </c>
      <c r="AJ927" s="38"/>
      <c r="AK927" s="38" t="s">
        <v>50</v>
      </c>
    </row>
    <row r="928" spans="1:37" x14ac:dyDescent="0.35">
      <c r="A928" s="38" t="s">
        <v>525</v>
      </c>
      <c r="B928" s="38">
        <v>150000776</v>
      </c>
      <c r="C928" s="38" t="str">
        <f>+MaestraLP3[[#This Row],[CÓDIGO]]&amp;MaestraLP3[[#Headers],[-]]&amp;MaestraLP3[[#This Row],[UMV]]</f>
        <v>150000776-C10</v>
      </c>
      <c r="D928" s="45" t="str">
        <f>+MaestraLP3[[#This Row],[CÓDIGO]]&amp;MaestraLP3[[#Headers],[FS00]]</f>
        <v>150000776FS00</v>
      </c>
      <c r="E928" s="38" t="s">
        <v>95</v>
      </c>
      <c r="F928" s="38" t="s">
        <v>96</v>
      </c>
      <c r="G928" s="38" t="s">
        <v>100</v>
      </c>
      <c r="H928" s="38" t="s">
        <v>1171</v>
      </c>
      <c r="I928" s="38" t="s">
        <v>1180</v>
      </c>
      <c r="J928" s="60" t="s">
        <v>61</v>
      </c>
      <c r="K928" s="45" t="s">
        <v>44</v>
      </c>
      <c r="L928" s="38"/>
      <c r="M928" s="38" t="str">
        <f>VLOOKUP(MaestraLP3[[#This Row],[UMV]],VALIDACIONES!J:L,3,0)</f>
        <v>Caja 10 Unidades</v>
      </c>
      <c r="N928" s="38" t="s">
        <v>45</v>
      </c>
      <c r="O928" s="38" t="s">
        <v>46</v>
      </c>
      <c r="P928" s="54">
        <v>16500</v>
      </c>
      <c r="Q928" s="38" t="s">
        <v>47</v>
      </c>
      <c r="R928" s="54">
        <v>23445</v>
      </c>
      <c r="S928" s="56">
        <f>IFERROR((MaestraLP3[[#This Row],[COSTO ]]/MaestraLP3[[#This Row],[COSTO OCT]]-1),0)</f>
        <v>0</v>
      </c>
      <c r="T928" s="55" t="s">
        <v>48</v>
      </c>
      <c r="U928" s="55" t="s">
        <v>48</v>
      </c>
      <c r="V928" s="54">
        <f>+VLOOKUP(MaestraLP3[[#This Row],[-]],'[1]BD MES'!$A:$N,14,0)</f>
        <v>16677.599999999999</v>
      </c>
      <c r="W928" s="54">
        <v>16500</v>
      </c>
      <c r="X928" s="56">
        <f>+(MaestraLP3[[#This Row],[COSTO ]]-MaestraLP3[[#This Row],[COSTO OCT AL 27-10]])/MaestraLP3[[#This Row],[COSTO OCT AL 27-10]]</f>
        <v>-1.0649014246654109E-2</v>
      </c>
      <c r="Y928" s="57" t="str">
        <f>++IF(Q928="HASTA AGOTAR STOCK","HASTA AGOTAR STOCK",IF(MaestraLP3[[#This Row],[PRECIO OCT]]=0,"NO PARA LP",IF(MaestraLP3[[#This Row],[PRECIO OCT]]=0,"INCORPORACIÓN",IF(AA928=0,"MANTIENE",IF(AA928&lt;0,"BAJA",IF(AA928&gt;0,"ALZA",""))))))</f>
        <v>MANTIENE</v>
      </c>
      <c r="Z928" s="54">
        <v>23445</v>
      </c>
      <c r="AA928" s="40">
        <f>IF(Z928=0,"INDICAR PRECIO VTA",Z928-MaestraLP3[[#This Row],[PRECIO OCT]])</f>
        <v>0</v>
      </c>
      <c r="AB928" s="56">
        <f t="shared" si="14"/>
        <v>0.2962252079334613</v>
      </c>
      <c r="AC928" s="58">
        <f>IFERROR(MaestraLP3[[#This Row],[PRECIO]]*MaestraLP3[[#This Row],[%MG UMV]],0)</f>
        <v>6945</v>
      </c>
      <c r="AD928" s="59">
        <v>10</v>
      </c>
      <c r="AE928" s="54">
        <f>IFERROR(MaestraLP3[[#This Row],[MARGEN UNITARIO]]/MaestraLP3[[#This Row],[Peso Neto UMV (KG)]],0)</f>
        <v>694.5</v>
      </c>
      <c r="AF928" s="38" t="s">
        <v>50</v>
      </c>
      <c r="AG928" s="38">
        <v>1</v>
      </c>
      <c r="AH928" s="56">
        <v>0.05</v>
      </c>
      <c r="AI928" s="56">
        <v>4.9999999999999996E-2</v>
      </c>
      <c r="AJ928" s="38"/>
      <c r="AK928" s="38" t="s">
        <v>50</v>
      </c>
    </row>
    <row r="929" spans="1:37" x14ac:dyDescent="0.35">
      <c r="A929" s="38" t="s">
        <v>525</v>
      </c>
      <c r="B929" s="38">
        <v>150001771</v>
      </c>
      <c r="C929" s="38" t="str">
        <f>+MaestraLP3[[#This Row],[CÓDIGO]]&amp;MaestraLP3[[#Headers],[-]]&amp;MaestraLP3[[#This Row],[UMV]]</f>
        <v>150001771-C05</v>
      </c>
      <c r="D929" s="45" t="str">
        <f>+MaestraLP3[[#This Row],[CÓDIGO]]&amp;MaestraLP3[[#Headers],[FS00]]</f>
        <v>150001771FS00</v>
      </c>
      <c r="E929" s="38" t="s">
        <v>95</v>
      </c>
      <c r="F929" s="38" t="s">
        <v>96</v>
      </c>
      <c r="G929" s="38" t="s">
        <v>100</v>
      </c>
      <c r="H929" s="38" t="s">
        <v>1181</v>
      </c>
      <c r="I929" s="38" t="s">
        <v>1182</v>
      </c>
      <c r="J929" s="44" t="s">
        <v>300</v>
      </c>
      <c r="K929" s="45" t="s">
        <v>44</v>
      </c>
      <c r="L929" s="38"/>
      <c r="M929" s="38" t="str">
        <f>VLOOKUP(MaestraLP3[[#This Row],[UMV]],VALIDACIONES!J:L,3,0)</f>
        <v>Caja 5 Unidades</v>
      </c>
      <c r="N929" s="38" t="s">
        <v>45</v>
      </c>
      <c r="O929" s="38" t="s">
        <v>46</v>
      </c>
      <c r="P929" s="54">
        <v>8546.25</v>
      </c>
      <c r="Q929" s="38" t="s">
        <v>47</v>
      </c>
      <c r="R929" s="54">
        <v>13600</v>
      </c>
      <c r="S929" s="56">
        <f>IFERROR((MaestraLP3[[#This Row],[COSTO ]]/MaestraLP3[[#This Row],[COSTO OCT]]-1),0)</f>
        <v>0</v>
      </c>
      <c r="T929" s="55" t="s">
        <v>48</v>
      </c>
      <c r="U929" s="55" t="s">
        <v>48</v>
      </c>
      <c r="V929" s="54">
        <f>+VLOOKUP(MaestraLP3[[#This Row],[-]],'[1]BD MES'!$A:$N,14,0)</f>
        <v>8545.4499999999989</v>
      </c>
      <c r="W929" s="54">
        <v>8546.25</v>
      </c>
      <c r="X929" s="56">
        <f>+(MaestraLP3[[#This Row],[COSTO ]]-MaestraLP3[[#This Row],[COSTO OCT AL 27-10]])/MaestraLP3[[#This Row],[COSTO OCT AL 27-10]]</f>
        <v>9.3617071073037871E-5</v>
      </c>
      <c r="Y929" s="57" t="str">
        <f>++IF(Q929="HASTA AGOTAR STOCK","HASTA AGOTAR STOCK",IF(MaestraLP3[[#This Row],[PRECIO OCT]]=0,"NO PARA LP",IF(MaestraLP3[[#This Row],[PRECIO OCT]]=0,"INCORPORACIÓN",IF(AA929=0,"MANTIENE",IF(AA929&lt;0,"BAJA",IF(AA929&gt;0,"ALZA",""))))))</f>
        <v>MANTIENE</v>
      </c>
      <c r="Z929" s="54">
        <v>13600</v>
      </c>
      <c r="AA929" s="40">
        <f>IF(Z929=0,"INDICAR PRECIO VTA",Z929-MaestraLP3[[#This Row],[PRECIO OCT]])</f>
        <v>0</v>
      </c>
      <c r="AB929" s="56">
        <f t="shared" si="14"/>
        <v>0.37159926470588234</v>
      </c>
      <c r="AC929" s="58">
        <f>IFERROR(MaestraLP3[[#This Row],[PRECIO]]*MaestraLP3[[#This Row],[%MG UMV]],0)</f>
        <v>5053.75</v>
      </c>
      <c r="AD929" s="59">
        <v>5</v>
      </c>
      <c r="AE929" s="54">
        <f>IFERROR(MaestraLP3[[#This Row],[MARGEN UNITARIO]]/MaestraLP3[[#This Row],[Peso Neto UMV (KG)]],0)</f>
        <v>1010.75</v>
      </c>
      <c r="AF929" s="38" t="s">
        <v>50</v>
      </c>
      <c r="AG929" s="38">
        <v>1</v>
      </c>
      <c r="AH929" s="56">
        <v>4.9999999999999996E-2</v>
      </c>
      <c r="AI929" s="56">
        <v>6.9999999999999993E-2</v>
      </c>
      <c r="AJ929" s="38"/>
      <c r="AK929" s="38" t="s">
        <v>50</v>
      </c>
    </row>
    <row r="930" spans="1:37" x14ac:dyDescent="0.35">
      <c r="A930" s="38" t="s">
        <v>525</v>
      </c>
      <c r="B930" s="38">
        <v>150000276</v>
      </c>
      <c r="C930" s="38" t="str">
        <f>+MaestraLP3[[#This Row],[CÓDIGO]]&amp;MaestraLP3[[#Headers],[-]]&amp;MaestraLP3[[#This Row],[UMV]]</f>
        <v>150000276-C12</v>
      </c>
      <c r="D930" s="45" t="str">
        <f>+MaestraLP3[[#This Row],[CÓDIGO]]&amp;MaestraLP3[[#Headers],[FS00]]</f>
        <v>150000276FS00</v>
      </c>
      <c r="E930" s="38" t="s">
        <v>95</v>
      </c>
      <c r="F930" s="38" t="s">
        <v>96</v>
      </c>
      <c r="G930" s="38" t="s">
        <v>100</v>
      </c>
      <c r="H930" s="38" t="s">
        <v>1181</v>
      </c>
      <c r="I930" s="38" t="s">
        <v>1183</v>
      </c>
      <c r="J930" s="44" t="s">
        <v>43</v>
      </c>
      <c r="K930" s="45" t="s">
        <v>44</v>
      </c>
      <c r="L930" s="38"/>
      <c r="M930" s="38" t="str">
        <f>VLOOKUP(MaestraLP3[[#This Row],[UMV]],VALIDACIONES!J:L,3,0)</f>
        <v>Caja 12 Unidades</v>
      </c>
      <c r="N930" s="38" t="s">
        <v>45</v>
      </c>
      <c r="O930" s="38" t="s">
        <v>46</v>
      </c>
      <c r="P930" s="54">
        <v>25006.44</v>
      </c>
      <c r="Q930" s="38" t="s">
        <v>47</v>
      </c>
      <c r="R930" s="54">
        <v>34500</v>
      </c>
      <c r="S930" s="56">
        <f>IFERROR((MaestraLP3[[#This Row],[COSTO ]]/MaestraLP3[[#This Row],[COSTO OCT]]-1),0)</f>
        <v>0</v>
      </c>
      <c r="T930" s="55" t="s">
        <v>48</v>
      </c>
      <c r="U930" s="55" t="s">
        <v>48</v>
      </c>
      <c r="V930" s="54">
        <f>+VLOOKUP(MaestraLP3[[#This Row],[-]],'[1]BD MES'!$A:$N,14,0)</f>
        <v>25014.36</v>
      </c>
      <c r="W930" s="54">
        <v>25006.44</v>
      </c>
      <c r="X930" s="56">
        <f>+(MaestraLP3[[#This Row],[COSTO ]]-MaestraLP3[[#This Row],[COSTO OCT AL 27-10]])/MaestraLP3[[#This Row],[COSTO OCT AL 27-10]]</f>
        <v>-3.1661813454359383E-4</v>
      </c>
      <c r="Y930" s="57" t="str">
        <f>++IF(Q930="HASTA AGOTAR STOCK","HASTA AGOTAR STOCK",IF(MaestraLP3[[#This Row],[PRECIO OCT]]=0,"NO PARA LP",IF(MaestraLP3[[#This Row],[PRECIO OCT]]=0,"INCORPORACIÓN",IF(AA930=0,"MANTIENE",IF(AA930&lt;0,"BAJA",IF(AA930&gt;0,"ALZA",""))))))</f>
        <v>MANTIENE</v>
      </c>
      <c r="Z930" s="54">
        <v>34500</v>
      </c>
      <c r="AA930" s="40">
        <f>IF(Z930=0,"INDICAR PRECIO VTA",Z930-MaestraLP3[[#This Row],[PRECIO OCT]])</f>
        <v>0</v>
      </c>
      <c r="AB930" s="56">
        <f t="shared" si="14"/>
        <v>0.2751756521739131</v>
      </c>
      <c r="AC930" s="58">
        <f>IFERROR(MaestraLP3[[#This Row],[PRECIO]]*MaestraLP3[[#This Row],[%MG UMV]],0)</f>
        <v>9493.5600000000013</v>
      </c>
      <c r="AD930" s="59">
        <v>12</v>
      </c>
      <c r="AE930" s="54">
        <f>IFERROR(MaestraLP3[[#This Row],[MARGEN UNITARIO]]/MaestraLP3[[#This Row],[Peso Neto UMV (KG)]],0)</f>
        <v>791.13000000000011</v>
      </c>
      <c r="AF930" s="38" t="s">
        <v>50</v>
      </c>
      <c r="AG930" s="38">
        <v>1</v>
      </c>
      <c r="AH930" s="56">
        <v>4.9999999999999996E-2</v>
      </c>
      <c r="AI930" s="56">
        <v>6.9999999999999993E-2</v>
      </c>
      <c r="AJ930" s="38"/>
      <c r="AK930" s="38" t="s">
        <v>50</v>
      </c>
    </row>
    <row r="931" spans="1:37" x14ac:dyDescent="0.35">
      <c r="A931" s="38" t="s">
        <v>525</v>
      </c>
      <c r="B931" s="38">
        <v>150000286</v>
      </c>
      <c r="C931" s="38" t="str">
        <f>+MaestraLP3[[#This Row],[CÓDIGO]]&amp;MaestraLP3[[#Headers],[-]]&amp;MaestraLP3[[#This Row],[UMV]]</f>
        <v>150000286-C24</v>
      </c>
      <c r="D931" s="45" t="str">
        <f>+MaestraLP3[[#This Row],[CÓDIGO]]&amp;MaestraLP3[[#Headers],[FS00]]</f>
        <v>150000286FS00</v>
      </c>
      <c r="E931" s="38" t="s">
        <v>95</v>
      </c>
      <c r="F931" s="38" t="s">
        <v>96</v>
      </c>
      <c r="G931" s="38" t="s">
        <v>100</v>
      </c>
      <c r="H931" s="38" t="s">
        <v>1181</v>
      </c>
      <c r="I931" s="38" t="s">
        <v>1184</v>
      </c>
      <c r="J931" s="44" t="s">
        <v>288</v>
      </c>
      <c r="K931" s="45" t="s">
        <v>44</v>
      </c>
      <c r="L931" s="45" t="s">
        <v>44</v>
      </c>
      <c r="M931" s="38" t="str">
        <f>VLOOKUP(MaestraLP3[[#This Row],[UMV]],VALIDACIONES!J:L,3,0)</f>
        <v>Caja 24 Unidades</v>
      </c>
      <c r="N931" s="38" t="s">
        <v>45</v>
      </c>
      <c r="O931" s="38" t="s">
        <v>46</v>
      </c>
      <c r="P931" s="54">
        <v>21298.32</v>
      </c>
      <c r="Q931" s="38" t="s">
        <v>47</v>
      </c>
      <c r="R931" s="54">
        <v>25900</v>
      </c>
      <c r="S931" s="56">
        <f>IFERROR((MaestraLP3[[#This Row],[COSTO ]]/MaestraLP3[[#This Row],[COSTO OCT]]-1),0)</f>
        <v>0</v>
      </c>
      <c r="T931" s="55" t="s">
        <v>48</v>
      </c>
      <c r="U931" s="55" t="s">
        <v>48</v>
      </c>
      <c r="V931" s="54">
        <f>+VLOOKUP(MaestraLP3[[#This Row],[-]],'[1]BD MES'!$A:$N,14,0)</f>
        <v>21298.32</v>
      </c>
      <c r="W931" s="54">
        <v>21298.32</v>
      </c>
      <c r="X931" s="56">
        <f>+(MaestraLP3[[#This Row],[COSTO ]]-MaestraLP3[[#This Row],[COSTO OCT AL 27-10]])/MaestraLP3[[#This Row],[COSTO OCT AL 27-10]]</f>
        <v>0</v>
      </c>
      <c r="Y931" s="57" t="str">
        <f>++IF(Q931="HASTA AGOTAR STOCK","HASTA AGOTAR STOCK",IF(MaestraLP3[[#This Row],[PRECIO OCT]]=0,"NO PARA LP",IF(MaestraLP3[[#This Row],[PRECIO OCT]]=0,"INCORPORACIÓN",IF(AA931=0,"MANTIENE",IF(AA931&lt;0,"BAJA",IF(AA931&gt;0,"ALZA",""))))))</f>
        <v>MANTIENE</v>
      </c>
      <c r="Z931" s="54">
        <v>25900</v>
      </c>
      <c r="AA931" s="40">
        <f>IF(Z931=0,"INDICAR PRECIO VTA",Z931-MaestraLP3[[#This Row],[PRECIO OCT]])</f>
        <v>0</v>
      </c>
      <c r="AB931" s="56">
        <f t="shared" si="14"/>
        <v>0.17767104247104248</v>
      </c>
      <c r="AC931" s="58">
        <f>IFERROR(MaestraLP3[[#This Row],[PRECIO]]*MaestraLP3[[#This Row],[%MG UMV]],0)</f>
        <v>4601.68</v>
      </c>
      <c r="AD931" s="59">
        <v>4.8</v>
      </c>
      <c r="AE931" s="54">
        <f>IFERROR(MaestraLP3[[#This Row],[MARGEN UNITARIO]]/MaestraLP3[[#This Row],[Peso Neto UMV (KG)]],0)</f>
        <v>958.68333333333339</v>
      </c>
      <c r="AF931" s="38" t="s">
        <v>49</v>
      </c>
      <c r="AG931" s="38" t="s">
        <v>184</v>
      </c>
      <c r="AH931" s="56">
        <v>4.9999999999999996E-2</v>
      </c>
      <c r="AI931" s="56">
        <v>6.9999999999999993E-2</v>
      </c>
      <c r="AJ931" s="38"/>
      <c r="AK931" s="38" t="s">
        <v>50</v>
      </c>
    </row>
    <row r="932" spans="1:37" x14ac:dyDescent="0.35">
      <c r="A932" s="38" t="s">
        <v>525</v>
      </c>
      <c r="B932" s="38">
        <v>150001782</v>
      </c>
      <c r="C932" s="38" t="str">
        <f>+MaestraLP3[[#This Row],[CÓDIGO]]&amp;MaestraLP3[[#Headers],[-]]&amp;MaestraLP3[[#This Row],[UMV]]</f>
        <v>150001782-C24</v>
      </c>
      <c r="D932" s="45" t="str">
        <f>+MaestraLP3[[#This Row],[CÓDIGO]]&amp;MaestraLP3[[#Headers],[FS00]]</f>
        <v>150001782FS00</v>
      </c>
      <c r="E932" s="38" t="s">
        <v>95</v>
      </c>
      <c r="F932" s="38" t="s">
        <v>96</v>
      </c>
      <c r="G932" s="38" t="s">
        <v>100</v>
      </c>
      <c r="H932" s="38" t="s">
        <v>1181</v>
      </c>
      <c r="I932" s="38" t="s">
        <v>1185</v>
      </c>
      <c r="J932" s="44" t="s">
        <v>288</v>
      </c>
      <c r="K932" s="45" t="s">
        <v>44</v>
      </c>
      <c r="L932" s="45" t="s">
        <v>44</v>
      </c>
      <c r="M932" s="38" t="str">
        <f>VLOOKUP(MaestraLP3[[#This Row],[UMV]],VALIDACIONES!J:L,3,0)</f>
        <v>Caja 24 Unidades</v>
      </c>
      <c r="N932" s="38" t="s">
        <v>45</v>
      </c>
      <c r="O932" s="38" t="s">
        <v>46</v>
      </c>
      <c r="P932" s="54">
        <v>9303.36</v>
      </c>
      <c r="Q932" s="38" t="s">
        <v>47</v>
      </c>
      <c r="R932" s="54">
        <v>15310</v>
      </c>
      <c r="S932" s="56">
        <f>IFERROR((MaestraLP3[[#This Row],[COSTO ]]/MaestraLP3[[#This Row],[COSTO OCT]]-1),0)</f>
        <v>0</v>
      </c>
      <c r="T932" s="55" t="s">
        <v>48</v>
      </c>
      <c r="U932" s="55" t="s">
        <v>48</v>
      </c>
      <c r="V932" s="54">
        <f>+VLOOKUP(MaestraLP3[[#This Row],[-]],'[1]BD MES'!$A:$N,14,0)</f>
        <v>9303.36</v>
      </c>
      <c r="W932" s="54">
        <v>9303.36</v>
      </c>
      <c r="X932" s="56">
        <f>+(MaestraLP3[[#This Row],[COSTO ]]-MaestraLP3[[#This Row],[COSTO OCT AL 27-10]])/MaestraLP3[[#This Row],[COSTO OCT AL 27-10]]</f>
        <v>0</v>
      </c>
      <c r="Y932" s="57" t="str">
        <f>++IF(Q932="HASTA AGOTAR STOCK","HASTA AGOTAR STOCK",IF(MaestraLP3[[#This Row],[PRECIO OCT]]=0,"NO PARA LP",IF(MaestraLP3[[#This Row],[PRECIO OCT]]=0,"INCORPORACIÓN",IF(AA932=0,"MANTIENE",IF(AA932&lt;0,"BAJA",IF(AA932&gt;0,"ALZA",""))))))</f>
        <v>MANTIENE</v>
      </c>
      <c r="Z932" s="54">
        <v>15310</v>
      </c>
      <c r="AA932" s="40">
        <f>IF(Z932=0,"INDICAR PRECIO VTA",Z932-MaestraLP3[[#This Row],[PRECIO OCT]])</f>
        <v>0</v>
      </c>
      <c r="AB932" s="56">
        <f t="shared" si="14"/>
        <v>0.39233442194644019</v>
      </c>
      <c r="AC932" s="58">
        <f>IFERROR(MaestraLP3[[#This Row],[PRECIO]]*MaestraLP3[[#This Row],[%MG UMV]],0)</f>
        <v>6006.6399999999994</v>
      </c>
      <c r="AD932" s="59">
        <v>6.1440000000000001</v>
      </c>
      <c r="AE932" s="54">
        <f>IFERROR(MaestraLP3[[#This Row],[MARGEN UNITARIO]]/MaestraLP3[[#This Row],[Peso Neto UMV (KG)]],0)</f>
        <v>977.64322916666652</v>
      </c>
      <c r="AF932" s="38" t="s">
        <v>49</v>
      </c>
      <c r="AG932" s="38" t="s">
        <v>184</v>
      </c>
      <c r="AH932" s="56">
        <v>4.9999999999999996E-2</v>
      </c>
      <c r="AI932" s="56">
        <v>6.9999999999999993E-2</v>
      </c>
      <c r="AJ932" s="38"/>
      <c r="AK932" s="38" t="s">
        <v>50</v>
      </c>
    </row>
    <row r="933" spans="1:37" x14ac:dyDescent="0.35">
      <c r="A933" s="38" t="s">
        <v>525</v>
      </c>
      <c r="B933" s="38">
        <v>150001128</v>
      </c>
      <c r="C933" s="38" t="str">
        <f>+MaestraLP3[[#This Row],[CÓDIGO]]&amp;MaestraLP3[[#Headers],[-]]&amp;MaestraLP3[[#This Row],[UMV]]</f>
        <v>150001128-C24</v>
      </c>
      <c r="D933" s="45" t="str">
        <f>+MaestraLP3[[#This Row],[CÓDIGO]]&amp;MaestraLP3[[#Headers],[FS00]]</f>
        <v>150001128FS00</v>
      </c>
      <c r="E933" s="38" t="s">
        <v>95</v>
      </c>
      <c r="F933" s="38" t="s">
        <v>96</v>
      </c>
      <c r="G933" s="38" t="s">
        <v>100</v>
      </c>
      <c r="H933" s="38" t="s">
        <v>1181</v>
      </c>
      <c r="I933" s="38" t="s">
        <v>1186</v>
      </c>
      <c r="J933" s="44" t="s">
        <v>288</v>
      </c>
      <c r="K933" s="45" t="s">
        <v>44</v>
      </c>
      <c r="L933" s="45" t="s">
        <v>44</v>
      </c>
      <c r="M933" s="38" t="str">
        <f>VLOOKUP(MaestraLP3[[#This Row],[UMV]],VALIDACIONES!J:L,3,0)</f>
        <v>Caja 24 Unidades</v>
      </c>
      <c r="N933" s="38" t="s">
        <v>45</v>
      </c>
      <c r="O933" s="38" t="s">
        <v>46</v>
      </c>
      <c r="P933" s="54">
        <v>21460.560000000001</v>
      </c>
      <c r="Q933" s="38" t="s">
        <v>47</v>
      </c>
      <c r="R933" s="54">
        <v>25900</v>
      </c>
      <c r="S933" s="56">
        <f>IFERROR((MaestraLP3[[#This Row],[COSTO ]]/MaestraLP3[[#This Row],[COSTO OCT]]-1),0)</f>
        <v>0</v>
      </c>
      <c r="T933" s="55" t="s">
        <v>48</v>
      </c>
      <c r="U933" s="55" t="s">
        <v>48</v>
      </c>
      <c r="V933" s="54">
        <f>+VLOOKUP(MaestraLP3[[#This Row],[-]],'[1]BD MES'!$A:$N,14,0)</f>
        <v>21462</v>
      </c>
      <c r="W933" s="54">
        <v>21460.560000000001</v>
      </c>
      <c r="X933" s="56">
        <f>+(MaestraLP3[[#This Row],[COSTO ]]-MaestraLP3[[#This Row],[COSTO OCT AL 27-10]])/MaestraLP3[[#This Row],[COSTO OCT AL 27-10]]</f>
        <v>-6.7095331283137188E-5</v>
      </c>
      <c r="Y933" s="57" t="str">
        <f>++IF(Q933="HASTA AGOTAR STOCK","HASTA AGOTAR STOCK",IF(MaestraLP3[[#This Row],[PRECIO OCT]]=0,"NO PARA LP",IF(MaestraLP3[[#This Row],[PRECIO OCT]]=0,"INCORPORACIÓN",IF(AA933=0,"MANTIENE",IF(AA933&lt;0,"BAJA",IF(AA933&gt;0,"ALZA",""))))))</f>
        <v>MANTIENE</v>
      </c>
      <c r="Z933" s="54">
        <v>25900</v>
      </c>
      <c r="AA933" s="40">
        <f>IF(Z933=0,"INDICAR PRECIO VTA",Z933-MaestraLP3[[#This Row],[PRECIO OCT]])</f>
        <v>0</v>
      </c>
      <c r="AB933" s="56">
        <f t="shared" si="14"/>
        <v>0.17140694980694976</v>
      </c>
      <c r="AC933" s="58">
        <f>IFERROR(MaestraLP3[[#This Row],[PRECIO]]*MaestraLP3[[#This Row],[%MG UMV]],0)</f>
        <v>4439.4399999999987</v>
      </c>
      <c r="AD933" s="59">
        <v>5.9039999999999999</v>
      </c>
      <c r="AE933" s="54">
        <f>IFERROR(MaestraLP3[[#This Row],[MARGEN UNITARIO]]/MaestraLP3[[#This Row],[Peso Neto UMV (KG)]],0)</f>
        <v>751.93766937669352</v>
      </c>
      <c r="AF933" s="38" t="s">
        <v>49</v>
      </c>
      <c r="AG933" s="38" t="s">
        <v>184</v>
      </c>
      <c r="AH933" s="56">
        <v>4.9999999999999996E-2</v>
      </c>
      <c r="AI933" s="56">
        <v>6.9999999999999993E-2</v>
      </c>
      <c r="AJ933" s="38"/>
      <c r="AK933" s="38" t="s">
        <v>50</v>
      </c>
    </row>
    <row r="934" spans="1:37" x14ac:dyDescent="0.35">
      <c r="A934" s="38" t="s">
        <v>525</v>
      </c>
      <c r="B934" s="38">
        <v>150001783</v>
      </c>
      <c r="C934" s="38" t="str">
        <f>+MaestraLP3[[#This Row],[CÓDIGO]]&amp;MaestraLP3[[#Headers],[-]]&amp;MaestraLP3[[#This Row],[UMV]]</f>
        <v>150001783-C24</v>
      </c>
      <c r="D934" s="45" t="str">
        <f>+MaestraLP3[[#This Row],[CÓDIGO]]&amp;MaestraLP3[[#Headers],[FS00]]</f>
        <v>150001783FS00</v>
      </c>
      <c r="E934" s="38" t="s">
        <v>95</v>
      </c>
      <c r="F934" s="38" t="s">
        <v>96</v>
      </c>
      <c r="G934" s="38" t="s">
        <v>100</v>
      </c>
      <c r="H934" s="38" t="s">
        <v>1181</v>
      </c>
      <c r="I934" s="38" t="s">
        <v>1187</v>
      </c>
      <c r="J934" s="44" t="s">
        <v>288</v>
      </c>
      <c r="K934" s="45" t="s">
        <v>44</v>
      </c>
      <c r="L934" s="38"/>
      <c r="M934" s="38" t="str">
        <f>VLOOKUP(MaestraLP3[[#This Row],[UMV]],VALIDACIONES!J:L,3,0)</f>
        <v>Caja 24 Unidades</v>
      </c>
      <c r="N934" s="38" t="s">
        <v>45</v>
      </c>
      <c r="O934" s="38" t="s">
        <v>46</v>
      </c>
      <c r="P934" s="54">
        <v>9200.64</v>
      </c>
      <c r="Q934" s="38" t="s">
        <v>47</v>
      </c>
      <c r="R934" s="54">
        <v>15310</v>
      </c>
      <c r="S934" s="56">
        <f>IFERROR((MaestraLP3[[#This Row],[COSTO ]]/MaestraLP3[[#This Row],[COSTO OCT]]-1),0)</f>
        <v>0</v>
      </c>
      <c r="T934" s="55" t="s">
        <v>48</v>
      </c>
      <c r="U934" s="55" t="s">
        <v>48</v>
      </c>
      <c r="V934" s="54">
        <f>+VLOOKUP(MaestraLP3[[#This Row],[-]],'[1]BD MES'!$A:$N,14,0)</f>
        <v>9200.64</v>
      </c>
      <c r="W934" s="54">
        <v>9200.64</v>
      </c>
      <c r="X934" s="56">
        <f>+(MaestraLP3[[#This Row],[COSTO ]]-MaestraLP3[[#This Row],[COSTO OCT AL 27-10]])/MaestraLP3[[#This Row],[COSTO OCT AL 27-10]]</f>
        <v>0</v>
      </c>
      <c r="Y934" s="57" t="str">
        <f>++IF(Q934="HASTA AGOTAR STOCK","HASTA AGOTAR STOCK",IF(MaestraLP3[[#This Row],[PRECIO OCT]]=0,"NO PARA LP",IF(MaestraLP3[[#This Row],[PRECIO OCT]]=0,"INCORPORACIÓN",IF(AA934=0,"MANTIENE",IF(AA934&lt;0,"BAJA",IF(AA934&gt;0,"ALZA",""))))))</f>
        <v>MANTIENE</v>
      </c>
      <c r="Z934" s="54">
        <v>15310</v>
      </c>
      <c r="AA934" s="40">
        <f>IF(Z934=0,"INDICAR PRECIO VTA",Z934-MaestraLP3[[#This Row],[PRECIO OCT]])</f>
        <v>0</v>
      </c>
      <c r="AB934" s="56">
        <f t="shared" si="14"/>
        <v>0.39904376224689747</v>
      </c>
      <c r="AC934" s="58">
        <f>IFERROR(MaestraLP3[[#This Row],[PRECIO]]*MaestraLP3[[#This Row],[%MG UMV]],0)</f>
        <v>6109.3600000000006</v>
      </c>
      <c r="AD934" s="59">
        <v>6.1440000000000001</v>
      </c>
      <c r="AE934" s="54">
        <f>IFERROR(MaestraLP3[[#This Row],[MARGEN UNITARIO]]/MaestraLP3[[#This Row],[Peso Neto UMV (KG)]],0)</f>
        <v>994.36197916666674</v>
      </c>
      <c r="AF934" s="38" t="s">
        <v>50</v>
      </c>
      <c r="AG934" s="38">
        <v>1</v>
      </c>
      <c r="AH934" s="56">
        <v>4.9999999999999996E-2</v>
      </c>
      <c r="AI934" s="56">
        <v>6.9999999999999993E-2</v>
      </c>
      <c r="AJ934" s="38"/>
      <c r="AK934" s="38" t="s">
        <v>50</v>
      </c>
    </row>
    <row r="935" spans="1:37" x14ac:dyDescent="0.35">
      <c r="A935" s="38" t="s">
        <v>525</v>
      </c>
      <c r="B935" s="38">
        <v>150001129</v>
      </c>
      <c r="C935" s="38" t="str">
        <f>+MaestraLP3[[#This Row],[CÓDIGO]]&amp;MaestraLP3[[#Headers],[-]]&amp;MaestraLP3[[#This Row],[UMV]]</f>
        <v>150001129-C24</v>
      </c>
      <c r="D935" s="45" t="str">
        <f>+MaestraLP3[[#This Row],[CÓDIGO]]&amp;MaestraLP3[[#Headers],[FS00]]</f>
        <v>150001129FS00</v>
      </c>
      <c r="E935" s="38" t="s">
        <v>95</v>
      </c>
      <c r="F935" s="38" t="s">
        <v>96</v>
      </c>
      <c r="G935" s="38" t="s">
        <v>100</v>
      </c>
      <c r="H935" s="38" t="s">
        <v>1181</v>
      </c>
      <c r="I935" s="38" t="s">
        <v>1188</v>
      </c>
      <c r="J935" s="44" t="s">
        <v>288</v>
      </c>
      <c r="K935" s="45" t="s">
        <v>44</v>
      </c>
      <c r="L935" s="45" t="s">
        <v>44</v>
      </c>
      <c r="M935" s="38" t="str">
        <f>VLOOKUP(MaestraLP3[[#This Row],[UMV]],VALIDACIONES!J:L,3,0)</f>
        <v>Caja 24 Unidades</v>
      </c>
      <c r="N935" s="38" t="s">
        <v>45</v>
      </c>
      <c r="O935" s="38" t="s">
        <v>46</v>
      </c>
      <c r="P935" s="54">
        <v>21460.32</v>
      </c>
      <c r="Q935" s="38" t="s">
        <v>47</v>
      </c>
      <c r="R935" s="54">
        <v>25900</v>
      </c>
      <c r="S935" s="56">
        <f>IFERROR((MaestraLP3[[#This Row],[COSTO ]]/MaestraLP3[[#This Row],[COSTO OCT]]-1),0)</f>
        <v>0</v>
      </c>
      <c r="T935" s="55" t="s">
        <v>48</v>
      </c>
      <c r="U935" s="55" t="s">
        <v>48</v>
      </c>
      <c r="V935" s="54">
        <f>+VLOOKUP(MaestraLP3[[#This Row],[-]],'[1]BD MES'!$A:$N,14,0)</f>
        <v>21461.760000000002</v>
      </c>
      <c r="W935" s="54">
        <v>21460.32</v>
      </c>
      <c r="X935" s="56">
        <f>+(MaestraLP3[[#This Row],[COSTO ]]-MaestraLP3[[#This Row],[COSTO OCT AL 27-10]])/MaestraLP3[[#This Row],[COSTO OCT AL 27-10]]</f>
        <v>-6.7096081588943686E-5</v>
      </c>
      <c r="Y935" s="57" t="str">
        <f>++IF(Q935="HASTA AGOTAR STOCK","HASTA AGOTAR STOCK",IF(MaestraLP3[[#This Row],[PRECIO OCT]]=0,"NO PARA LP",IF(MaestraLP3[[#This Row],[PRECIO OCT]]=0,"INCORPORACIÓN",IF(AA935=0,"MANTIENE",IF(AA935&lt;0,"BAJA",IF(AA935&gt;0,"ALZA",""))))))</f>
        <v>MANTIENE</v>
      </c>
      <c r="Z935" s="54">
        <v>25900</v>
      </c>
      <c r="AA935" s="40">
        <f>IF(Z935=0,"INDICAR PRECIO VTA",Z935-MaestraLP3[[#This Row],[PRECIO OCT]])</f>
        <v>0</v>
      </c>
      <c r="AB935" s="56">
        <f t="shared" si="14"/>
        <v>0.17141621621621622</v>
      </c>
      <c r="AC935" s="58">
        <f>IFERROR(MaestraLP3[[#This Row],[PRECIO]]*MaestraLP3[[#This Row],[%MG UMV]],0)</f>
        <v>4439.68</v>
      </c>
      <c r="AD935" s="59">
        <v>4.8</v>
      </c>
      <c r="AE935" s="54">
        <f>IFERROR(MaestraLP3[[#This Row],[MARGEN UNITARIO]]/MaestraLP3[[#This Row],[Peso Neto UMV (KG)]],0)</f>
        <v>924.93333333333339</v>
      </c>
      <c r="AF935" s="38" t="s">
        <v>49</v>
      </c>
      <c r="AG935" s="38" t="s">
        <v>184</v>
      </c>
      <c r="AH935" s="56">
        <v>4.9999999999999996E-2</v>
      </c>
      <c r="AI935" s="56">
        <v>6.9999999999999993E-2</v>
      </c>
      <c r="AJ935" s="38"/>
      <c r="AK935" s="38" t="s">
        <v>50</v>
      </c>
    </row>
    <row r="936" spans="1:37" x14ac:dyDescent="0.35">
      <c r="A936" s="38" t="s">
        <v>525</v>
      </c>
      <c r="B936" s="38">
        <v>150001785</v>
      </c>
      <c r="C936" s="38" t="str">
        <f>+MaestraLP3[[#This Row],[CÓDIGO]]&amp;MaestraLP3[[#Headers],[-]]&amp;MaestraLP3[[#This Row],[UMV]]</f>
        <v>150001785-C24</v>
      </c>
      <c r="D936" s="45" t="str">
        <f>+MaestraLP3[[#This Row],[CÓDIGO]]&amp;MaestraLP3[[#Headers],[FS00]]</f>
        <v>150001785FS00</v>
      </c>
      <c r="E936" s="38" t="s">
        <v>95</v>
      </c>
      <c r="F936" s="38" t="s">
        <v>96</v>
      </c>
      <c r="G936" s="38" t="s">
        <v>100</v>
      </c>
      <c r="H936" s="38" t="s">
        <v>1181</v>
      </c>
      <c r="I936" s="38" t="s">
        <v>1189</v>
      </c>
      <c r="J936" s="44" t="s">
        <v>288</v>
      </c>
      <c r="K936" s="45" t="s">
        <v>44</v>
      </c>
      <c r="L936" s="38"/>
      <c r="M936" s="38" t="str">
        <f>VLOOKUP(MaestraLP3[[#This Row],[UMV]],VALIDACIONES!J:L,3,0)</f>
        <v>Caja 24 Unidades</v>
      </c>
      <c r="N936" s="38" t="s">
        <v>45</v>
      </c>
      <c r="O936" s="38" t="s">
        <v>46</v>
      </c>
      <c r="P936" s="54">
        <v>10693.68</v>
      </c>
      <c r="Q936" s="38" t="s">
        <v>47</v>
      </c>
      <c r="R936" s="54">
        <v>15290</v>
      </c>
      <c r="S936" s="56">
        <f>IFERROR((MaestraLP3[[#This Row],[COSTO ]]/MaestraLP3[[#This Row],[COSTO OCT]]-1),0)</f>
        <v>0</v>
      </c>
      <c r="T936" s="55" t="s">
        <v>48</v>
      </c>
      <c r="U936" s="55" t="s">
        <v>48</v>
      </c>
      <c r="V936" s="54">
        <f>+VLOOKUP(MaestraLP3[[#This Row],[-]],'[1]BD MES'!$A:$N,14,0)</f>
        <v>10693.68</v>
      </c>
      <c r="W936" s="54">
        <v>10693.68</v>
      </c>
      <c r="X936" s="56">
        <f>+(MaestraLP3[[#This Row],[COSTO ]]-MaestraLP3[[#This Row],[COSTO OCT AL 27-10]])/MaestraLP3[[#This Row],[COSTO OCT AL 27-10]]</f>
        <v>0</v>
      </c>
      <c r="Y936" s="57" t="str">
        <f>++IF(Q936="HASTA AGOTAR STOCK","HASTA AGOTAR STOCK",IF(MaestraLP3[[#This Row],[PRECIO OCT]]=0,"NO PARA LP",IF(MaestraLP3[[#This Row],[PRECIO OCT]]=0,"INCORPORACIÓN",IF(AA936=0,"MANTIENE",IF(AA936&lt;0,"BAJA",IF(AA936&gt;0,"ALZA",""))))))</f>
        <v>MANTIENE</v>
      </c>
      <c r="Z936" s="54">
        <v>15290</v>
      </c>
      <c r="AA936" s="40">
        <f>IF(Z936=0,"INDICAR PRECIO VTA",Z936-MaestraLP3[[#This Row],[PRECIO OCT]])</f>
        <v>0</v>
      </c>
      <c r="AB936" s="56">
        <f t="shared" si="14"/>
        <v>0.30060954872465662</v>
      </c>
      <c r="AC936" s="58">
        <f>IFERROR(MaestraLP3[[#This Row],[PRECIO]]*MaestraLP3[[#This Row],[%MG UMV]],0)</f>
        <v>4596.32</v>
      </c>
      <c r="AD936" s="59">
        <v>6.1440000000000001</v>
      </c>
      <c r="AE936" s="54">
        <f>IFERROR(MaestraLP3[[#This Row],[MARGEN UNITARIO]]/MaestraLP3[[#This Row],[Peso Neto UMV (KG)]],0)</f>
        <v>748.09895833333326</v>
      </c>
      <c r="AF936" s="38" t="s">
        <v>50</v>
      </c>
      <c r="AG936" s="38">
        <v>1</v>
      </c>
      <c r="AH936" s="56">
        <v>4.9999999999999996E-2</v>
      </c>
      <c r="AI936" s="56">
        <v>6.9999999999999993E-2</v>
      </c>
      <c r="AJ936" s="38"/>
      <c r="AK936" s="38" t="s">
        <v>50</v>
      </c>
    </row>
    <row r="937" spans="1:37" x14ac:dyDescent="0.35">
      <c r="A937" s="38" t="s">
        <v>525</v>
      </c>
      <c r="B937" s="38">
        <v>104524370</v>
      </c>
      <c r="C937" s="38" t="str">
        <f>+MaestraLP3[[#This Row],[CÓDIGO]]&amp;MaestraLP3[[#Headers],[-]]&amp;MaestraLP3[[#This Row],[UMV]]</f>
        <v>104524370-C24</v>
      </c>
      <c r="D937" s="45" t="str">
        <f>+MaestraLP3[[#This Row],[CÓDIGO]]&amp;MaestraLP3[[#Headers],[FS00]]</f>
        <v>104524370FS00</v>
      </c>
      <c r="E937" s="38" t="s">
        <v>95</v>
      </c>
      <c r="F937" s="38" t="s">
        <v>96</v>
      </c>
      <c r="G937" s="38" t="s">
        <v>100</v>
      </c>
      <c r="H937" s="38" t="s">
        <v>1181</v>
      </c>
      <c r="I937" s="38" t="s">
        <v>1190</v>
      </c>
      <c r="J937" s="44" t="s">
        <v>288</v>
      </c>
      <c r="K937" s="45" t="s">
        <v>44</v>
      </c>
      <c r="L937" s="45" t="s">
        <v>44</v>
      </c>
      <c r="M937" s="38" t="str">
        <f>VLOOKUP(MaestraLP3[[#This Row],[UMV]],VALIDACIONES!J:L,3,0)</f>
        <v>Caja 24 Unidades</v>
      </c>
      <c r="N937" s="38" t="s">
        <v>45</v>
      </c>
      <c r="O937" s="38" t="s">
        <v>46</v>
      </c>
      <c r="P937" s="54">
        <v>10396.799999999999</v>
      </c>
      <c r="Q937" s="38" t="s">
        <v>47</v>
      </c>
      <c r="R937" s="54">
        <v>15290</v>
      </c>
      <c r="S937" s="56">
        <f>IFERROR((MaestraLP3[[#This Row],[COSTO ]]/MaestraLP3[[#This Row],[COSTO OCT]]-1),0)</f>
        <v>0</v>
      </c>
      <c r="T937" s="55" t="s">
        <v>48</v>
      </c>
      <c r="U937" s="55" t="s">
        <v>48</v>
      </c>
      <c r="V937" s="54">
        <f>+VLOOKUP(MaestraLP3[[#This Row],[-]],'[1]BD MES'!$A:$N,14,0)</f>
        <v>9546.48</v>
      </c>
      <c r="W937" s="54">
        <v>10396.799999999999</v>
      </c>
      <c r="X937" s="56">
        <f>+(MaestraLP3[[#This Row],[COSTO ]]-MaestraLP3[[#This Row],[COSTO OCT AL 27-10]])/MaestraLP3[[#This Row],[COSTO OCT AL 27-10]]</f>
        <v>8.9071574025190406E-2</v>
      </c>
      <c r="Y937" s="57" t="str">
        <f>++IF(Q937="HASTA AGOTAR STOCK","HASTA AGOTAR STOCK",IF(MaestraLP3[[#This Row],[PRECIO OCT]]=0,"NO PARA LP",IF(MaestraLP3[[#This Row],[PRECIO OCT]]=0,"INCORPORACIÓN",IF(AA937=0,"MANTIENE",IF(AA937&lt;0,"BAJA",IF(AA937&gt;0,"ALZA",""))))))</f>
        <v>MANTIENE</v>
      </c>
      <c r="Z937" s="54">
        <v>15290</v>
      </c>
      <c r="AA937" s="40">
        <f>IF(Z937=0,"INDICAR PRECIO VTA",Z937-MaestraLP3[[#This Row],[PRECIO OCT]])</f>
        <v>0</v>
      </c>
      <c r="AB937" s="56">
        <f t="shared" si="14"/>
        <v>0.32002616088947028</v>
      </c>
      <c r="AC937" s="58">
        <f>IFERROR(MaestraLP3[[#This Row],[PRECIO]]*MaestraLP3[[#This Row],[%MG UMV]],0)</f>
        <v>4893.2000000000007</v>
      </c>
      <c r="AD937" s="59">
        <v>6</v>
      </c>
      <c r="AE937" s="54">
        <f>IFERROR(MaestraLP3[[#This Row],[MARGEN UNITARIO]]/MaestraLP3[[#This Row],[Peso Neto UMV (KG)]],0)</f>
        <v>815.53333333333342</v>
      </c>
      <c r="AF937" s="38" t="s">
        <v>49</v>
      </c>
      <c r="AG937" s="38" t="s">
        <v>184</v>
      </c>
      <c r="AH937" s="56">
        <v>4.9999999999999996E-2</v>
      </c>
      <c r="AI937" s="56">
        <v>6.9999999999999993E-2</v>
      </c>
      <c r="AJ937" s="38"/>
      <c r="AK937" s="38" t="s">
        <v>50</v>
      </c>
    </row>
    <row r="938" spans="1:37" x14ac:dyDescent="0.35">
      <c r="A938" s="38" t="s">
        <v>525</v>
      </c>
      <c r="B938" s="38">
        <v>150001130</v>
      </c>
      <c r="C938" s="38" t="str">
        <f>+MaestraLP3[[#This Row],[CÓDIGO]]&amp;MaestraLP3[[#Headers],[-]]&amp;MaestraLP3[[#This Row],[UMV]]</f>
        <v>150001130-C24</v>
      </c>
      <c r="D938" s="45" t="str">
        <f>+MaestraLP3[[#This Row],[CÓDIGO]]&amp;MaestraLP3[[#Headers],[FS00]]</f>
        <v>150001130FS00</v>
      </c>
      <c r="E938" s="38" t="s">
        <v>95</v>
      </c>
      <c r="F938" s="38" t="s">
        <v>96</v>
      </c>
      <c r="G938" s="38" t="s">
        <v>100</v>
      </c>
      <c r="H938" s="38" t="s">
        <v>1181</v>
      </c>
      <c r="I938" s="38" t="s">
        <v>1191</v>
      </c>
      <c r="J938" s="44" t="s">
        <v>288</v>
      </c>
      <c r="K938" s="45" t="s">
        <v>44</v>
      </c>
      <c r="L938" s="45" t="s">
        <v>44</v>
      </c>
      <c r="M938" s="38" t="str">
        <f>VLOOKUP(MaestraLP3[[#This Row],[UMV]],VALIDACIONES!J:L,3,0)</f>
        <v>Caja 24 Unidades</v>
      </c>
      <c r="N938" s="38" t="s">
        <v>45</v>
      </c>
      <c r="O938" s="38" t="s">
        <v>46</v>
      </c>
      <c r="P938" s="54">
        <v>21438.48</v>
      </c>
      <c r="Q938" s="38" t="s">
        <v>47</v>
      </c>
      <c r="R938" s="54">
        <v>25900</v>
      </c>
      <c r="S938" s="56">
        <f>IFERROR((MaestraLP3[[#This Row],[COSTO ]]/MaestraLP3[[#This Row],[COSTO OCT]]-1),0)</f>
        <v>0</v>
      </c>
      <c r="T938" s="55" t="s">
        <v>48</v>
      </c>
      <c r="U938" s="55" t="s">
        <v>48</v>
      </c>
      <c r="V938" s="54">
        <f>+VLOOKUP(MaestraLP3[[#This Row],[-]],'[1]BD MES'!$A:$N,14,0)</f>
        <v>21452.639999999999</v>
      </c>
      <c r="W938" s="54">
        <v>21438.48</v>
      </c>
      <c r="X938" s="56">
        <f>+(MaestraLP3[[#This Row],[COSTO ]]-MaestraLP3[[#This Row],[COSTO OCT AL 27-10]])/MaestraLP3[[#This Row],[COSTO OCT AL 27-10]]</f>
        <v>-6.6005862215558805E-4</v>
      </c>
      <c r="Y938" s="57" t="str">
        <f>++IF(Q938="HASTA AGOTAR STOCK","HASTA AGOTAR STOCK",IF(MaestraLP3[[#This Row],[PRECIO OCT]]=0,"NO PARA LP",IF(MaestraLP3[[#This Row],[PRECIO OCT]]=0,"INCORPORACIÓN",IF(AA938=0,"MANTIENE",IF(AA938&lt;0,"BAJA",IF(AA938&gt;0,"ALZA",""))))))</f>
        <v>MANTIENE</v>
      </c>
      <c r="Z938" s="54">
        <v>25900</v>
      </c>
      <c r="AA938" s="40">
        <f>IF(Z938=0,"INDICAR PRECIO VTA",Z938-MaestraLP3[[#This Row],[PRECIO OCT]])</f>
        <v>0</v>
      </c>
      <c r="AB938" s="56">
        <f t="shared" si="14"/>
        <v>0.17225945945945947</v>
      </c>
      <c r="AC938" s="58">
        <f>IFERROR(MaestraLP3[[#This Row],[PRECIO]]*MaestraLP3[[#This Row],[%MG UMV]],0)</f>
        <v>4461.5200000000004</v>
      </c>
      <c r="AD938" s="59">
        <v>4.8</v>
      </c>
      <c r="AE938" s="54">
        <f>IFERROR(MaestraLP3[[#This Row],[MARGEN UNITARIO]]/MaestraLP3[[#This Row],[Peso Neto UMV (KG)]],0)</f>
        <v>929.48333333333346</v>
      </c>
      <c r="AF938" s="38" t="s">
        <v>49</v>
      </c>
      <c r="AG938" s="38" t="s">
        <v>184</v>
      </c>
      <c r="AH938" s="56">
        <v>4.9999999999999996E-2</v>
      </c>
      <c r="AI938" s="56">
        <v>6.9999999999999993E-2</v>
      </c>
      <c r="AJ938" s="38"/>
      <c r="AK938" s="38" t="s">
        <v>50</v>
      </c>
    </row>
    <row r="939" spans="1:37" x14ac:dyDescent="0.35">
      <c r="A939" s="38" t="s">
        <v>525</v>
      </c>
      <c r="B939" s="38">
        <v>150001784</v>
      </c>
      <c r="C939" s="38" t="str">
        <f>+MaestraLP3[[#This Row],[CÓDIGO]]&amp;MaestraLP3[[#Headers],[-]]&amp;MaestraLP3[[#This Row],[UMV]]</f>
        <v>150001784-C24</v>
      </c>
      <c r="D939" s="45" t="str">
        <f>+MaestraLP3[[#This Row],[CÓDIGO]]&amp;MaestraLP3[[#Headers],[FS00]]</f>
        <v>150001784FS00</v>
      </c>
      <c r="E939" s="38" t="s">
        <v>95</v>
      </c>
      <c r="F939" s="38" t="s">
        <v>96</v>
      </c>
      <c r="G939" s="38" t="s">
        <v>100</v>
      </c>
      <c r="H939" s="38" t="s">
        <v>1181</v>
      </c>
      <c r="I939" s="38" t="s">
        <v>1192</v>
      </c>
      <c r="J939" s="44" t="s">
        <v>288</v>
      </c>
      <c r="K939" s="45" t="s">
        <v>44</v>
      </c>
      <c r="L939" s="45" t="s">
        <v>44</v>
      </c>
      <c r="M939" s="38" t="str">
        <f>VLOOKUP(MaestraLP3[[#This Row],[UMV]],VALIDACIONES!J:L,3,0)</f>
        <v>Caja 24 Unidades</v>
      </c>
      <c r="N939" s="38" t="s">
        <v>45</v>
      </c>
      <c r="O939" s="38" t="s">
        <v>46</v>
      </c>
      <c r="P939" s="54">
        <v>10672.56</v>
      </c>
      <c r="Q939" s="38" t="s">
        <v>47</v>
      </c>
      <c r="R939" s="54">
        <v>15290</v>
      </c>
      <c r="S939" s="56">
        <f>IFERROR((MaestraLP3[[#This Row],[COSTO ]]/MaestraLP3[[#This Row],[COSTO OCT]]-1),0)</f>
        <v>0</v>
      </c>
      <c r="T939" s="55" t="s">
        <v>48</v>
      </c>
      <c r="U939" s="55" t="s">
        <v>48</v>
      </c>
      <c r="V939" s="54">
        <f>+VLOOKUP(MaestraLP3[[#This Row],[-]],'[1]BD MES'!$A:$N,14,0)</f>
        <v>9663.36</v>
      </c>
      <c r="W939" s="54">
        <v>10672.56</v>
      </c>
      <c r="X939" s="56">
        <f>+(MaestraLP3[[#This Row],[COSTO ]]-MaestraLP3[[#This Row],[COSTO OCT AL 27-10]])/MaestraLP3[[#This Row],[COSTO OCT AL 27-10]]</f>
        <v>0.10443572422014691</v>
      </c>
      <c r="Y939" s="57" t="str">
        <f>++IF(Q939="HASTA AGOTAR STOCK","HASTA AGOTAR STOCK",IF(MaestraLP3[[#This Row],[PRECIO OCT]]=0,"NO PARA LP",IF(MaestraLP3[[#This Row],[PRECIO OCT]]=0,"INCORPORACIÓN",IF(AA939=0,"MANTIENE",IF(AA939&lt;0,"BAJA",IF(AA939&gt;0,"ALZA",""))))))</f>
        <v>MANTIENE</v>
      </c>
      <c r="Z939" s="54">
        <v>15290</v>
      </c>
      <c r="AA939" s="40">
        <f>IF(Z939=0,"INDICAR PRECIO VTA",Z939-MaestraLP3[[#This Row],[PRECIO OCT]])</f>
        <v>0</v>
      </c>
      <c r="AB939" s="56">
        <f t="shared" si="14"/>
        <v>0.30199084368868545</v>
      </c>
      <c r="AC939" s="58">
        <f>IFERROR(MaestraLP3[[#This Row],[PRECIO]]*MaestraLP3[[#This Row],[%MG UMV]],0)</f>
        <v>4617.4400000000005</v>
      </c>
      <c r="AD939" s="59">
        <v>6.1440000000000001</v>
      </c>
      <c r="AE939" s="54">
        <f>IFERROR(MaestraLP3[[#This Row],[MARGEN UNITARIO]]/MaestraLP3[[#This Row],[Peso Neto UMV (KG)]],0)</f>
        <v>751.53645833333337</v>
      </c>
      <c r="AF939" s="38" t="s">
        <v>49</v>
      </c>
      <c r="AG939" s="38" t="s">
        <v>184</v>
      </c>
      <c r="AH939" s="56">
        <v>4.9999999999999996E-2</v>
      </c>
      <c r="AI939" s="56">
        <v>6.9999999999999993E-2</v>
      </c>
      <c r="AJ939" s="38"/>
      <c r="AK939" s="38" t="s">
        <v>50</v>
      </c>
    </row>
    <row r="940" spans="1:37" x14ac:dyDescent="0.35">
      <c r="A940" s="38" t="s">
        <v>525</v>
      </c>
      <c r="B940" s="38">
        <v>150000095</v>
      </c>
      <c r="C940" s="38" t="str">
        <f>+MaestraLP3[[#This Row],[CÓDIGO]]&amp;MaestraLP3[[#Headers],[-]]&amp;MaestraLP3[[#This Row],[UMV]]</f>
        <v>150000095-C06</v>
      </c>
      <c r="D940" s="45" t="str">
        <f>+MaestraLP3[[#This Row],[CÓDIGO]]&amp;MaestraLP3[[#Headers],[FS00]]</f>
        <v>150000095FS00</v>
      </c>
      <c r="E940" s="38" t="s">
        <v>95</v>
      </c>
      <c r="F940" s="38" t="s">
        <v>96</v>
      </c>
      <c r="G940" s="38" t="s">
        <v>100</v>
      </c>
      <c r="H940" s="38" t="s">
        <v>1181</v>
      </c>
      <c r="I940" s="38" t="s">
        <v>1193</v>
      </c>
      <c r="J940" s="44" t="s">
        <v>53</v>
      </c>
      <c r="K940" s="45" t="s">
        <v>44</v>
      </c>
      <c r="L940" s="38"/>
      <c r="M940" s="38" t="str">
        <f>VLOOKUP(MaestraLP3[[#This Row],[UMV]],VALIDACIONES!J:L,3,0)</f>
        <v>Caja 6 Unidades</v>
      </c>
      <c r="N940" s="38" t="s">
        <v>45</v>
      </c>
      <c r="O940" s="38" t="s">
        <v>46</v>
      </c>
      <c r="P940" s="54">
        <v>39123.659999999996</v>
      </c>
      <c r="Q940" s="38" t="s">
        <v>47</v>
      </c>
      <c r="R940" s="54">
        <v>59000</v>
      </c>
      <c r="S940" s="56">
        <f>IFERROR((MaestraLP3[[#This Row],[COSTO ]]/MaestraLP3[[#This Row],[COSTO OCT]]-1),0)</f>
        <v>0</v>
      </c>
      <c r="T940" s="55" t="s">
        <v>48</v>
      </c>
      <c r="U940" s="55" t="s">
        <v>48</v>
      </c>
      <c r="V940" s="54">
        <f>+VLOOKUP(MaestraLP3[[#This Row],[-]],'[1]BD MES'!$A:$N,14,0)</f>
        <v>38880.720000000001</v>
      </c>
      <c r="W940" s="54">
        <v>39123.659999999996</v>
      </c>
      <c r="X940" s="56">
        <f>+(MaestraLP3[[#This Row],[COSTO ]]-MaestraLP3[[#This Row],[COSTO OCT AL 27-10]])/MaestraLP3[[#This Row],[COSTO OCT AL 27-10]]</f>
        <v>6.2483410801033278E-3</v>
      </c>
      <c r="Y940" s="57" t="str">
        <f>++IF(Q940="HASTA AGOTAR STOCK","HASTA AGOTAR STOCK",IF(MaestraLP3[[#This Row],[PRECIO OCT]]=0,"NO PARA LP",IF(MaestraLP3[[#This Row],[PRECIO OCT]]=0,"INCORPORACIÓN",IF(AA940=0,"MANTIENE",IF(AA940&lt;0,"BAJA",IF(AA940&gt;0,"ALZA",""))))))</f>
        <v>MANTIENE</v>
      </c>
      <c r="Z940" s="54">
        <v>59000</v>
      </c>
      <c r="AA940" s="40">
        <f>IF(Z940=0,"INDICAR PRECIO VTA",Z940-MaestraLP3[[#This Row],[PRECIO OCT]])</f>
        <v>0</v>
      </c>
      <c r="AB940" s="56">
        <f t="shared" si="14"/>
        <v>0.33688711864406784</v>
      </c>
      <c r="AC940" s="58">
        <f>IFERROR(MaestraLP3[[#This Row],[PRECIO]]*MaestraLP3[[#This Row],[%MG UMV]],0)</f>
        <v>19876.340000000004</v>
      </c>
      <c r="AD940" s="59">
        <v>6</v>
      </c>
      <c r="AE940" s="54">
        <f>IFERROR(MaestraLP3[[#This Row],[MARGEN UNITARIO]]/MaestraLP3[[#This Row],[Peso Neto UMV (KG)]],0)</f>
        <v>3312.7233333333338</v>
      </c>
      <c r="AF940" s="38" t="s">
        <v>50</v>
      </c>
      <c r="AG940" s="38">
        <v>1</v>
      </c>
      <c r="AH940" s="56">
        <v>4.9999999999999996E-2</v>
      </c>
      <c r="AI940" s="56">
        <v>6.9999999999999993E-2</v>
      </c>
      <c r="AJ940" s="38"/>
      <c r="AK940" s="38" t="s">
        <v>50</v>
      </c>
    </row>
    <row r="941" spans="1:37" x14ac:dyDescent="0.35">
      <c r="A941" s="38" t="s">
        <v>525</v>
      </c>
      <c r="B941" s="38">
        <v>150001530</v>
      </c>
      <c r="C941" s="38" t="str">
        <f>+MaestraLP3[[#This Row],[CÓDIGO]]&amp;MaestraLP3[[#Headers],[-]]&amp;MaestraLP3[[#This Row],[UMV]]</f>
        <v>150001530-C12</v>
      </c>
      <c r="D941" s="45" t="str">
        <f>+MaestraLP3[[#This Row],[CÓDIGO]]&amp;MaestraLP3[[#Headers],[FS00]]</f>
        <v>150001530FS00</v>
      </c>
      <c r="E941" s="38" t="s">
        <v>95</v>
      </c>
      <c r="F941" s="38" t="s">
        <v>96</v>
      </c>
      <c r="G941" s="38" t="s">
        <v>100</v>
      </c>
      <c r="H941" s="38" t="s">
        <v>1181</v>
      </c>
      <c r="I941" s="38" t="s">
        <v>1194</v>
      </c>
      <c r="J941" s="44" t="s">
        <v>43</v>
      </c>
      <c r="K941" s="45" t="s">
        <v>44</v>
      </c>
      <c r="L941" s="38"/>
      <c r="M941" s="38" t="str">
        <f>VLOOKUP(MaestraLP3[[#This Row],[UMV]],VALIDACIONES!J:L,3,0)</f>
        <v>Caja 12 Unidades</v>
      </c>
      <c r="N941" s="38" t="s">
        <v>45</v>
      </c>
      <c r="O941" s="38" t="s">
        <v>46</v>
      </c>
      <c r="P941" s="54">
        <v>105047.88</v>
      </c>
      <c r="Q941" s="38" t="s">
        <v>47</v>
      </c>
      <c r="R941" s="54">
        <v>127000</v>
      </c>
      <c r="S941" s="56">
        <f>IFERROR((MaestraLP3[[#This Row],[COSTO ]]/MaestraLP3[[#This Row],[COSTO OCT]]-1),0)</f>
        <v>0</v>
      </c>
      <c r="T941" s="55" t="s">
        <v>48</v>
      </c>
      <c r="U941" s="55" t="s">
        <v>48</v>
      </c>
      <c r="V941" s="54">
        <f>+VLOOKUP(MaestraLP3[[#This Row],[-]],'[1]BD MES'!$A:$N,14,0)</f>
        <v>105100.32</v>
      </c>
      <c r="W941" s="54">
        <v>105047.88</v>
      </c>
      <c r="X941" s="56">
        <f>+(MaestraLP3[[#This Row],[COSTO ]]-MaestraLP3[[#This Row],[COSTO OCT AL 27-10]])/MaestraLP3[[#This Row],[COSTO OCT AL 27-10]]</f>
        <v>-4.9895185856715116E-4</v>
      </c>
      <c r="Y941" s="57" t="str">
        <f>++IF(Q941="HASTA AGOTAR STOCK","HASTA AGOTAR STOCK",IF(MaestraLP3[[#This Row],[PRECIO OCT]]=0,"NO PARA LP",IF(MaestraLP3[[#This Row],[PRECIO OCT]]=0,"INCORPORACIÓN",IF(AA941=0,"MANTIENE",IF(AA941&lt;0,"BAJA",IF(AA941&gt;0,"ALZA",""))))))</f>
        <v>MANTIENE</v>
      </c>
      <c r="Z941" s="54">
        <v>127000</v>
      </c>
      <c r="AA941" s="40">
        <f>IF(Z941=0,"INDICAR PRECIO VTA",Z941-MaestraLP3[[#This Row],[PRECIO OCT]])</f>
        <v>0</v>
      </c>
      <c r="AB941" s="56">
        <f t="shared" si="14"/>
        <v>0.17285133858267712</v>
      </c>
      <c r="AC941" s="58">
        <f>IFERROR(MaestraLP3[[#This Row],[PRECIO]]*MaestraLP3[[#This Row],[%MG UMV]],0)</f>
        <v>21952.119999999995</v>
      </c>
      <c r="AD941" s="59">
        <v>8.4</v>
      </c>
      <c r="AE941" s="54">
        <f>IFERROR(MaestraLP3[[#This Row],[MARGEN UNITARIO]]/MaestraLP3[[#This Row],[Peso Neto UMV (KG)]],0)</f>
        <v>2613.3476190476185</v>
      </c>
      <c r="AF941" s="38" t="s">
        <v>50</v>
      </c>
      <c r="AG941" s="38">
        <v>1</v>
      </c>
      <c r="AH941" s="56">
        <v>4.9999999999999996E-2</v>
      </c>
      <c r="AI941" s="56">
        <v>9.9999999999999992E-2</v>
      </c>
      <c r="AJ941" s="38"/>
      <c r="AK941" s="38" t="s">
        <v>50</v>
      </c>
    </row>
    <row r="942" spans="1:37" x14ac:dyDescent="0.35">
      <c r="A942" s="38" t="s">
        <v>525</v>
      </c>
      <c r="B942" s="38">
        <v>104530200</v>
      </c>
      <c r="C942" s="38" t="str">
        <f>+MaestraLP3[[#This Row],[CÓDIGO]]&amp;MaestraLP3[[#Headers],[-]]&amp;MaestraLP3[[#This Row],[UMV]]</f>
        <v>104530200-S00</v>
      </c>
      <c r="D942" s="45" t="str">
        <f>+MaestraLP3[[#This Row],[CÓDIGO]]&amp;MaestraLP3[[#Headers],[FS00]]</f>
        <v>104530200FS00</v>
      </c>
      <c r="E942" s="38" t="s">
        <v>95</v>
      </c>
      <c r="F942" s="38" t="s">
        <v>96</v>
      </c>
      <c r="G942" s="38" t="s">
        <v>100</v>
      </c>
      <c r="H942" s="38" t="s">
        <v>398</v>
      </c>
      <c r="I942" s="38" t="s">
        <v>1195</v>
      </c>
      <c r="J942" s="44" t="s">
        <v>1196</v>
      </c>
      <c r="K942" s="45" t="s">
        <v>1196</v>
      </c>
      <c r="L942" s="38"/>
      <c r="M942" s="38" t="str">
        <f>VLOOKUP(MaestraLP3[[#This Row],[UMV]],VALIDACIONES!J:L,3,0)</f>
        <v>Caja 800 Unidades</v>
      </c>
      <c r="N942" s="38" t="s">
        <v>45</v>
      </c>
      <c r="O942" s="38" t="s">
        <v>46</v>
      </c>
      <c r="P942" s="54">
        <v>4990.05</v>
      </c>
      <c r="Q942" s="38" t="s">
        <v>47</v>
      </c>
      <c r="R942" s="54">
        <v>9235</v>
      </c>
      <c r="S942" s="56">
        <f>IFERROR((MaestraLP3[[#This Row],[COSTO ]]/MaestraLP3[[#This Row],[COSTO OCT]]-1),0)</f>
        <v>0</v>
      </c>
      <c r="T942" s="55" t="s">
        <v>48</v>
      </c>
      <c r="U942" s="55" t="s">
        <v>48</v>
      </c>
      <c r="V942" s="54">
        <f>+VLOOKUP(MaestraLP3[[#This Row],[-]],'[1]BD MES'!$A:$N,14,0)</f>
        <v>4990.25</v>
      </c>
      <c r="W942" s="54">
        <v>4990.05</v>
      </c>
      <c r="X942" s="56">
        <f>+(MaestraLP3[[#This Row],[COSTO ]]-MaestraLP3[[#This Row],[COSTO OCT AL 27-10]])/MaestraLP3[[#This Row],[COSTO OCT AL 27-10]]</f>
        <v>-4.0078152397138039E-5</v>
      </c>
      <c r="Y942" s="57" t="str">
        <f>++IF(Q942="HASTA AGOTAR STOCK","HASTA AGOTAR STOCK",IF(MaestraLP3[[#This Row],[PRECIO OCT]]=0,"NO PARA LP",IF(MaestraLP3[[#This Row],[PRECIO OCT]]=0,"INCORPORACIÓN",IF(AA942=0,"MANTIENE",IF(AA942&lt;0,"BAJA",IF(AA942&gt;0,"ALZA",""))))))</f>
        <v>MANTIENE</v>
      </c>
      <c r="Z942" s="54">
        <v>9235</v>
      </c>
      <c r="AA942" s="40">
        <f>IF(Z942=0,"INDICAR PRECIO VTA",Z942-MaestraLP3[[#This Row],[PRECIO OCT]])</f>
        <v>0</v>
      </c>
      <c r="AB942" s="56">
        <f t="shared" si="14"/>
        <v>0.45965890633459661</v>
      </c>
      <c r="AC942" s="58">
        <f>IFERROR(MaestraLP3[[#This Row],[PRECIO]]*MaestraLP3[[#This Row],[%MG UMV]],0)</f>
        <v>4244.95</v>
      </c>
      <c r="AD942" s="59">
        <v>4</v>
      </c>
      <c r="AE942" s="54">
        <f>IFERROR(MaestraLP3[[#This Row],[MARGEN UNITARIO]]/MaestraLP3[[#This Row],[Peso Neto UMV (KG)]],0)</f>
        <v>1061.2375</v>
      </c>
      <c r="AF942" s="38" t="s">
        <v>49</v>
      </c>
      <c r="AG942" s="38">
        <v>1</v>
      </c>
      <c r="AH942" s="56">
        <v>0.15</v>
      </c>
      <c r="AI942" s="56">
        <v>0.2</v>
      </c>
      <c r="AJ942" s="38" t="s">
        <v>50</v>
      </c>
      <c r="AK942" s="38" t="s">
        <v>50</v>
      </c>
    </row>
    <row r="943" spans="1:37" x14ac:dyDescent="0.35">
      <c r="A943" s="38" t="s">
        <v>525</v>
      </c>
      <c r="B943" s="38">
        <v>104521200</v>
      </c>
      <c r="C943" s="38" t="str">
        <f>+MaestraLP3[[#This Row],[CÓDIGO]]&amp;MaestraLP3[[#Headers],[-]]&amp;MaestraLP3[[#This Row],[UMV]]</f>
        <v>104521200-S00</v>
      </c>
      <c r="D943" s="45" t="str">
        <f>+MaestraLP3[[#This Row],[CÓDIGO]]&amp;MaestraLP3[[#Headers],[FS00]]</f>
        <v>104521200FS00</v>
      </c>
      <c r="E943" s="38" t="s">
        <v>95</v>
      </c>
      <c r="F943" s="38" t="s">
        <v>96</v>
      </c>
      <c r="G943" s="38" t="s">
        <v>100</v>
      </c>
      <c r="H943" s="38" t="s">
        <v>398</v>
      </c>
      <c r="I943" s="38" t="s">
        <v>1197</v>
      </c>
      <c r="J943" s="44" t="s">
        <v>1196</v>
      </c>
      <c r="K943" s="45" t="s">
        <v>44</v>
      </c>
      <c r="L943" s="38"/>
      <c r="M943" s="38" t="str">
        <f>VLOOKUP(MaestraLP3[[#This Row],[UMV]],VALIDACIONES!J:L,3,0)</f>
        <v>Caja 800 Unidades</v>
      </c>
      <c r="N943" s="38" t="s">
        <v>45</v>
      </c>
      <c r="O943" s="38" t="s">
        <v>46</v>
      </c>
      <c r="P943" s="54">
        <v>9088</v>
      </c>
      <c r="Q943" s="38" t="s">
        <v>47</v>
      </c>
      <c r="R943" s="54">
        <v>13500</v>
      </c>
      <c r="S943" s="56">
        <f>IFERROR((MaestraLP3[[#This Row],[COSTO ]]/MaestraLP3[[#This Row],[COSTO OCT]]-1),0)</f>
        <v>0</v>
      </c>
      <c r="T943" s="55" t="s">
        <v>48</v>
      </c>
      <c r="U943" s="55" t="s">
        <v>48</v>
      </c>
      <c r="V943" s="54">
        <f>+VLOOKUP(MaestraLP3[[#This Row],[-]],'[1]BD MES'!$A:$N,14,0)</f>
        <v>9080</v>
      </c>
      <c r="W943" s="54">
        <v>9088</v>
      </c>
      <c r="X943" s="56">
        <f>+(MaestraLP3[[#This Row],[COSTO ]]-MaestraLP3[[#This Row],[COSTO OCT AL 27-10]])/MaestraLP3[[#This Row],[COSTO OCT AL 27-10]]</f>
        <v>8.81057268722467E-4</v>
      </c>
      <c r="Y943" s="57" t="str">
        <f>++IF(Q943="HASTA AGOTAR STOCK","HASTA AGOTAR STOCK",IF(MaestraLP3[[#This Row],[PRECIO OCT]]=0,"NO PARA LP",IF(MaestraLP3[[#This Row],[PRECIO OCT]]=0,"INCORPORACIÓN",IF(AA943=0,"MANTIENE",IF(AA943&lt;0,"BAJA",IF(AA943&gt;0,"ALZA",""))))))</f>
        <v>MANTIENE</v>
      </c>
      <c r="Z943" s="54">
        <v>13500</v>
      </c>
      <c r="AA943" s="40">
        <f>IF(Z943=0,"INDICAR PRECIO VTA",Z943-MaestraLP3[[#This Row],[PRECIO OCT]])</f>
        <v>0</v>
      </c>
      <c r="AB943" s="56">
        <f t="shared" si="14"/>
        <v>0.32681481481481484</v>
      </c>
      <c r="AC943" s="58">
        <f>IFERROR(MaestraLP3[[#This Row],[PRECIO]]*MaestraLP3[[#This Row],[%MG UMV]],0)</f>
        <v>4412</v>
      </c>
      <c r="AD943" s="59">
        <v>4</v>
      </c>
      <c r="AE943" s="54">
        <f>IFERROR(MaestraLP3[[#This Row],[MARGEN UNITARIO]]/MaestraLP3[[#This Row],[Peso Neto UMV (KG)]],0)</f>
        <v>1103</v>
      </c>
      <c r="AF943" s="38" t="s">
        <v>49</v>
      </c>
      <c r="AG943" s="38">
        <v>1</v>
      </c>
      <c r="AH943" s="56">
        <v>6.9999999999999993E-2</v>
      </c>
      <c r="AI943" s="56">
        <v>9.9999999999999992E-2</v>
      </c>
      <c r="AJ943" s="38" t="s">
        <v>50</v>
      </c>
      <c r="AK943" s="38" t="s">
        <v>50</v>
      </c>
    </row>
    <row r="944" spans="1:37" x14ac:dyDescent="0.35">
      <c r="A944" s="38" t="s">
        <v>525</v>
      </c>
      <c r="B944" s="38">
        <v>104501230</v>
      </c>
      <c r="C944" s="38" t="str">
        <f>+MaestraLP3[[#This Row],[CÓDIGO]]&amp;MaestraLP3[[#Headers],[-]]&amp;MaestraLP3[[#This Row],[UMV]]</f>
        <v>104501230-S00</v>
      </c>
      <c r="D944" s="45" t="str">
        <f>+MaestraLP3[[#This Row],[CÓDIGO]]&amp;MaestraLP3[[#Headers],[FS00]]</f>
        <v>104501230FS00</v>
      </c>
      <c r="E944" s="38" t="s">
        <v>95</v>
      </c>
      <c r="F944" s="38" t="s">
        <v>96</v>
      </c>
      <c r="G944" s="38" t="s">
        <v>100</v>
      </c>
      <c r="H944" s="38" t="s">
        <v>398</v>
      </c>
      <c r="I944" s="38" t="s">
        <v>1198</v>
      </c>
      <c r="J944" s="44" t="s">
        <v>1196</v>
      </c>
      <c r="K944" s="45" t="s">
        <v>1196</v>
      </c>
      <c r="L944" s="38"/>
      <c r="M944" s="38" t="str">
        <f>VLOOKUP(MaestraLP3[[#This Row],[UMV]],VALIDACIONES!J:L,3,0)</f>
        <v>Caja 800 Unidades</v>
      </c>
      <c r="N944" s="38" t="s">
        <v>45</v>
      </c>
      <c r="O944" s="38" t="s">
        <v>46</v>
      </c>
      <c r="P944" s="54">
        <v>9102.49</v>
      </c>
      <c r="Q944" s="38" t="s">
        <v>47</v>
      </c>
      <c r="R944" s="54">
        <v>13500</v>
      </c>
      <c r="S944" s="56">
        <f>IFERROR((MaestraLP3[[#This Row],[COSTO ]]/MaestraLP3[[#This Row],[COSTO OCT]]-1),0)</f>
        <v>0</v>
      </c>
      <c r="T944" s="55" t="s">
        <v>48</v>
      </c>
      <c r="U944" s="55" t="s">
        <v>48</v>
      </c>
      <c r="V944" s="54">
        <f>+VLOOKUP(MaestraLP3[[#This Row],[-]],'[1]BD MES'!$A:$N,14,0)</f>
        <v>9100.35</v>
      </c>
      <c r="W944" s="54">
        <v>9102.49</v>
      </c>
      <c r="X944" s="56">
        <f>+(MaestraLP3[[#This Row],[COSTO ]]-MaestraLP3[[#This Row],[COSTO OCT AL 27-10]])/MaestraLP3[[#This Row],[COSTO OCT AL 27-10]]</f>
        <v>2.3515579071128231E-4</v>
      </c>
      <c r="Y944" s="57" t="str">
        <f>++IF(Q944="HASTA AGOTAR STOCK","HASTA AGOTAR STOCK",IF(MaestraLP3[[#This Row],[PRECIO OCT]]=0,"NO PARA LP",IF(MaestraLP3[[#This Row],[PRECIO OCT]]=0,"INCORPORACIÓN",IF(AA944=0,"MANTIENE",IF(AA944&lt;0,"BAJA",IF(AA944&gt;0,"ALZA",""))))))</f>
        <v>MANTIENE</v>
      </c>
      <c r="Z944" s="54">
        <v>13500</v>
      </c>
      <c r="AA944" s="40">
        <f>IF(Z944=0,"INDICAR PRECIO VTA",Z944-MaestraLP3[[#This Row],[PRECIO OCT]])</f>
        <v>0</v>
      </c>
      <c r="AB944" s="56">
        <f t="shared" si="14"/>
        <v>0.32574148148148152</v>
      </c>
      <c r="AC944" s="58">
        <f>IFERROR(MaestraLP3[[#This Row],[PRECIO]]*MaestraLP3[[#This Row],[%MG UMV]],0)</f>
        <v>4397.51</v>
      </c>
      <c r="AD944" s="59">
        <v>4</v>
      </c>
      <c r="AE944" s="54">
        <f>IFERROR(MaestraLP3[[#This Row],[MARGEN UNITARIO]]/MaestraLP3[[#This Row],[Peso Neto UMV (KG)]],0)</f>
        <v>1099.3775000000001</v>
      </c>
      <c r="AF944" s="38" t="s">
        <v>49</v>
      </c>
      <c r="AG944" s="38">
        <v>1</v>
      </c>
      <c r="AH944" s="56">
        <v>4.9999999999999996E-2</v>
      </c>
      <c r="AI944" s="56">
        <v>6.9999999999999993E-2</v>
      </c>
      <c r="AJ944" s="38" t="s">
        <v>50</v>
      </c>
      <c r="AK944" s="38" t="s">
        <v>50</v>
      </c>
    </row>
    <row r="945" spans="1:37" x14ac:dyDescent="0.35">
      <c r="A945" s="38" t="s">
        <v>525</v>
      </c>
      <c r="B945" s="38">
        <v>104501170</v>
      </c>
      <c r="C945" s="38" t="str">
        <f>+MaestraLP3[[#This Row],[CÓDIGO]]&amp;MaestraLP3[[#Headers],[-]]&amp;MaestraLP3[[#This Row],[UMV]]</f>
        <v>104501170-S00</v>
      </c>
      <c r="D945" s="45" t="str">
        <f>+MaestraLP3[[#This Row],[CÓDIGO]]&amp;MaestraLP3[[#Headers],[FS00]]</f>
        <v>104501170FS00</v>
      </c>
      <c r="E945" s="38" t="s">
        <v>95</v>
      </c>
      <c r="F945" s="38" t="s">
        <v>96</v>
      </c>
      <c r="G945" s="38" t="s">
        <v>100</v>
      </c>
      <c r="H945" s="38" t="s">
        <v>398</v>
      </c>
      <c r="I945" s="38" t="s">
        <v>1199</v>
      </c>
      <c r="J945" s="44" t="s">
        <v>1196</v>
      </c>
      <c r="K945" s="45" t="s">
        <v>1196</v>
      </c>
      <c r="L945" s="38"/>
      <c r="M945" s="38" t="str">
        <f>VLOOKUP(MaestraLP3[[#This Row],[UMV]],VALIDACIONES!J:L,3,0)</f>
        <v>Caja 800 Unidades</v>
      </c>
      <c r="N945" s="38" t="s">
        <v>45</v>
      </c>
      <c r="O945" s="38" t="s">
        <v>46</v>
      </c>
      <c r="P945" s="54">
        <v>9100.3799999999992</v>
      </c>
      <c r="Q945" s="38" t="s">
        <v>47</v>
      </c>
      <c r="R945" s="54">
        <v>13500</v>
      </c>
      <c r="S945" s="56">
        <f>IFERROR((MaestraLP3[[#This Row],[COSTO ]]/MaestraLP3[[#This Row],[COSTO OCT]]-1),0)</f>
        <v>0</v>
      </c>
      <c r="T945" s="55" t="s">
        <v>48</v>
      </c>
      <c r="U945" s="55" t="s">
        <v>48</v>
      </c>
      <c r="V945" s="54">
        <f>+VLOOKUP(MaestraLP3[[#This Row],[-]],'[1]BD MES'!$A:$N,14,0)</f>
        <v>9100.02</v>
      </c>
      <c r="W945" s="54">
        <v>9100.3799999999992</v>
      </c>
      <c r="X945" s="56">
        <f>+(MaestraLP3[[#This Row],[COSTO ]]-MaestraLP3[[#This Row],[COSTO OCT AL 27-10]])/MaestraLP3[[#This Row],[COSTO OCT AL 27-10]]</f>
        <v>3.9560352614473713E-5</v>
      </c>
      <c r="Y945" s="57" t="str">
        <f>++IF(Q945="HASTA AGOTAR STOCK","HASTA AGOTAR STOCK",IF(MaestraLP3[[#This Row],[PRECIO OCT]]=0,"NO PARA LP",IF(MaestraLP3[[#This Row],[PRECIO OCT]]=0,"INCORPORACIÓN",IF(AA945=0,"MANTIENE",IF(AA945&lt;0,"BAJA",IF(AA945&gt;0,"ALZA",""))))))</f>
        <v>MANTIENE</v>
      </c>
      <c r="Z945" s="54">
        <v>13500</v>
      </c>
      <c r="AA945" s="40">
        <f>IF(Z945=0,"INDICAR PRECIO VTA",Z945-MaestraLP3[[#This Row],[PRECIO OCT]])</f>
        <v>0</v>
      </c>
      <c r="AB945" s="56">
        <f t="shared" si="14"/>
        <v>0.32589777777777784</v>
      </c>
      <c r="AC945" s="58">
        <f>IFERROR(MaestraLP3[[#This Row],[PRECIO]]*MaestraLP3[[#This Row],[%MG UMV]],0)</f>
        <v>4399.6200000000008</v>
      </c>
      <c r="AD945" s="59">
        <v>4</v>
      </c>
      <c r="AE945" s="54">
        <f>IFERROR(MaestraLP3[[#This Row],[MARGEN UNITARIO]]/MaestraLP3[[#This Row],[Peso Neto UMV (KG)]],0)</f>
        <v>1099.9050000000002</v>
      </c>
      <c r="AF945" s="38" t="s">
        <v>49</v>
      </c>
      <c r="AG945" s="38">
        <v>1</v>
      </c>
      <c r="AH945" s="56">
        <v>6.9999999999999993E-2</v>
      </c>
      <c r="AI945" s="56">
        <v>9.9999999999999992E-2</v>
      </c>
      <c r="AJ945" s="38" t="s">
        <v>50</v>
      </c>
      <c r="AK945" s="38" t="s">
        <v>50</v>
      </c>
    </row>
    <row r="946" spans="1:37" x14ac:dyDescent="0.35">
      <c r="A946" s="38" t="s">
        <v>525</v>
      </c>
      <c r="B946" s="38">
        <v>104501150</v>
      </c>
      <c r="C946" s="38" t="str">
        <f>+MaestraLP3[[#This Row],[CÓDIGO]]&amp;MaestraLP3[[#Headers],[-]]&amp;MaestraLP3[[#This Row],[UMV]]</f>
        <v>104501150-S00</v>
      </c>
      <c r="D946" s="45" t="str">
        <f>+MaestraLP3[[#This Row],[CÓDIGO]]&amp;MaestraLP3[[#Headers],[FS00]]</f>
        <v>104501150FS00</v>
      </c>
      <c r="E946" s="38" t="s">
        <v>95</v>
      </c>
      <c r="F946" s="38" t="s">
        <v>96</v>
      </c>
      <c r="G946" s="38" t="s">
        <v>100</v>
      </c>
      <c r="H946" s="38" t="s">
        <v>398</v>
      </c>
      <c r="I946" s="38" t="s">
        <v>1200</v>
      </c>
      <c r="J946" s="44" t="s">
        <v>1196</v>
      </c>
      <c r="K946" s="45" t="s">
        <v>1196</v>
      </c>
      <c r="L946" s="38"/>
      <c r="M946" s="38" t="str">
        <f>VLOOKUP(MaestraLP3[[#This Row],[UMV]],VALIDACIONES!J:L,3,0)</f>
        <v>Caja 800 Unidades</v>
      </c>
      <c r="N946" s="38" t="s">
        <v>45</v>
      </c>
      <c r="O946" s="38" t="s">
        <v>46</v>
      </c>
      <c r="P946" s="54">
        <v>9100.75</v>
      </c>
      <c r="Q946" s="38" t="s">
        <v>47</v>
      </c>
      <c r="R946" s="54">
        <v>13500</v>
      </c>
      <c r="S946" s="56">
        <f>IFERROR((MaestraLP3[[#This Row],[COSTO ]]/MaestraLP3[[#This Row],[COSTO OCT]]-1),0)</f>
        <v>0</v>
      </c>
      <c r="T946" s="55" t="s">
        <v>48</v>
      </c>
      <c r="U946" s="55" t="s">
        <v>48</v>
      </c>
      <c r="V946" s="54">
        <f>+VLOOKUP(MaestraLP3[[#This Row],[-]],'[1]BD MES'!$A:$N,14,0)</f>
        <v>9100.26</v>
      </c>
      <c r="W946" s="54">
        <v>9100.75</v>
      </c>
      <c r="X946" s="56">
        <f>+(MaestraLP3[[#This Row],[COSTO ]]-MaestraLP3[[#This Row],[COSTO OCT AL 27-10]])/MaestraLP3[[#This Row],[COSTO OCT AL 27-10]]</f>
        <v>5.3844615428546186E-5</v>
      </c>
      <c r="Y946" s="57" t="str">
        <f>++IF(Q946="HASTA AGOTAR STOCK","HASTA AGOTAR STOCK",IF(MaestraLP3[[#This Row],[PRECIO OCT]]=0,"NO PARA LP",IF(MaestraLP3[[#This Row],[PRECIO OCT]]=0,"INCORPORACIÓN",IF(AA946=0,"MANTIENE",IF(AA946&lt;0,"BAJA",IF(AA946&gt;0,"ALZA",""))))))</f>
        <v>MANTIENE</v>
      </c>
      <c r="Z946" s="54">
        <v>13500</v>
      </c>
      <c r="AA946" s="40">
        <f>IF(Z946=0,"INDICAR PRECIO VTA",Z946-MaestraLP3[[#This Row],[PRECIO OCT]])</f>
        <v>0</v>
      </c>
      <c r="AB946" s="56">
        <f t="shared" si="14"/>
        <v>0.32587037037037037</v>
      </c>
      <c r="AC946" s="58">
        <f>IFERROR(MaestraLP3[[#This Row],[PRECIO]]*MaestraLP3[[#This Row],[%MG UMV]],0)</f>
        <v>4399.25</v>
      </c>
      <c r="AD946" s="59">
        <v>4</v>
      </c>
      <c r="AE946" s="54">
        <f>IFERROR(MaestraLP3[[#This Row],[MARGEN UNITARIO]]/MaestraLP3[[#This Row],[Peso Neto UMV (KG)]],0)</f>
        <v>1099.8125</v>
      </c>
      <c r="AF946" s="38" t="s">
        <v>49</v>
      </c>
      <c r="AG946" s="38">
        <v>1</v>
      </c>
      <c r="AH946" s="56">
        <v>4.9999999999999996E-2</v>
      </c>
      <c r="AI946" s="56">
        <v>6.9999999999999993E-2</v>
      </c>
      <c r="AJ946" s="38" t="s">
        <v>50</v>
      </c>
      <c r="AK946" s="38" t="s">
        <v>50</v>
      </c>
    </row>
    <row r="947" spans="1:37" x14ac:dyDescent="0.35">
      <c r="A947" s="38" t="s">
        <v>525</v>
      </c>
      <c r="B947" s="38">
        <v>104522090</v>
      </c>
      <c r="C947" s="38" t="str">
        <f>+MaestraLP3[[#This Row],[CÓDIGO]]&amp;MaestraLP3[[#Headers],[-]]&amp;MaestraLP3[[#This Row],[UMV]]</f>
        <v>104522090-Z20</v>
      </c>
      <c r="D947" s="45" t="str">
        <f>+MaestraLP3[[#This Row],[CÓDIGO]]&amp;MaestraLP3[[#Headers],[FS00]]</f>
        <v>104522090FS00</v>
      </c>
      <c r="E947" s="38" t="s">
        <v>95</v>
      </c>
      <c r="F947" s="38" t="s">
        <v>96</v>
      </c>
      <c r="G947" s="38" t="s">
        <v>100</v>
      </c>
      <c r="H947" s="38" t="s">
        <v>398</v>
      </c>
      <c r="I947" s="38" t="s">
        <v>1201</v>
      </c>
      <c r="J947" s="44" t="s">
        <v>246</v>
      </c>
      <c r="K947" s="45" t="s">
        <v>44</v>
      </c>
      <c r="L947" s="38"/>
      <c r="M947" s="38" t="str">
        <f>VLOOKUP(MaestraLP3[[#This Row],[UMV]],VALIDACIONES!J:L,3,0)</f>
        <v>Caja 120 Unidades</v>
      </c>
      <c r="N947" s="38" t="s">
        <v>45</v>
      </c>
      <c r="O947" s="38" t="s">
        <v>46</v>
      </c>
      <c r="P947" s="54">
        <v>10208.4</v>
      </c>
      <c r="Q947" s="38" t="s">
        <v>47</v>
      </c>
      <c r="R947" s="54">
        <v>13900</v>
      </c>
      <c r="S947" s="56">
        <f>IFERROR((MaestraLP3[[#This Row],[COSTO ]]/MaestraLP3[[#This Row],[COSTO OCT]]-1),0)</f>
        <v>0</v>
      </c>
      <c r="T947" s="55" t="s">
        <v>48</v>
      </c>
      <c r="U947" s="55" t="s">
        <v>48</v>
      </c>
      <c r="V947" s="54">
        <f>+VLOOKUP(MaestraLP3[[#This Row],[-]],'[1]BD MES'!$A:$N,14,0)</f>
        <v>10202.4</v>
      </c>
      <c r="W947" s="54">
        <v>10208.4</v>
      </c>
      <c r="X947" s="56">
        <f>+(MaestraLP3[[#This Row],[COSTO ]]-MaestraLP3[[#This Row],[COSTO OCT AL 27-10]])/MaestraLP3[[#This Row],[COSTO OCT AL 27-10]]</f>
        <v>5.8809691837214773E-4</v>
      </c>
      <c r="Y947" s="57" t="str">
        <f>++IF(Q947="HASTA AGOTAR STOCK","HASTA AGOTAR STOCK",IF(MaestraLP3[[#This Row],[PRECIO OCT]]=0,"NO PARA LP",IF(MaestraLP3[[#This Row],[PRECIO OCT]]=0,"INCORPORACIÓN",IF(AA947=0,"MANTIENE",IF(AA947&lt;0,"BAJA",IF(AA947&gt;0,"ALZA",""))))))</f>
        <v>MANTIENE</v>
      </c>
      <c r="Z947" s="54">
        <v>13900</v>
      </c>
      <c r="AA947" s="40">
        <f>IF(Z947=0,"INDICAR PRECIO VTA",Z947-MaestraLP3[[#This Row],[PRECIO OCT]])</f>
        <v>0</v>
      </c>
      <c r="AB947" s="56">
        <f t="shared" si="14"/>
        <v>0.26558273381294967</v>
      </c>
      <c r="AC947" s="58">
        <f>IFERROR(MaestraLP3[[#This Row],[PRECIO]]*MaestraLP3[[#This Row],[%MG UMV]],0)</f>
        <v>3691.6000000000004</v>
      </c>
      <c r="AD947" s="59">
        <v>2.4</v>
      </c>
      <c r="AE947" s="54">
        <f>IFERROR(MaestraLP3[[#This Row],[MARGEN UNITARIO]]/MaestraLP3[[#This Row],[Peso Neto UMV (KG)]],0)</f>
        <v>1538.166666666667</v>
      </c>
      <c r="AF947" s="38" t="s">
        <v>49</v>
      </c>
      <c r="AG947" s="38">
        <v>1</v>
      </c>
      <c r="AH947" s="56">
        <v>4.9999999999999996E-2</v>
      </c>
      <c r="AI947" s="56">
        <v>9.9999999999999992E-2</v>
      </c>
      <c r="AJ947" s="38" t="s">
        <v>50</v>
      </c>
      <c r="AK947" s="38" t="s">
        <v>50</v>
      </c>
    </row>
    <row r="948" spans="1:37" x14ac:dyDescent="0.35">
      <c r="A948" s="38" t="s">
        <v>525</v>
      </c>
      <c r="B948" s="38">
        <v>104535210</v>
      </c>
      <c r="C948" s="38" t="str">
        <f>+MaestraLP3[[#This Row],[CÓDIGO]]&amp;MaestraLP3[[#Headers],[-]]&amp;MaestraLP3[[#This Row],[UMV]]</f>
        <v>104535210-Z92</v>
      </c>
      <c r="D948" s="45" t="str">
        <f>+MaestraLP3[[#This Row],[CÓDIGO]]&amp;MaestraLP3[[#Headers],[FS00]]</f>
        <v>104535210FS00</v>
      </c>
      <c r="E948" s="38" t="s">
        <v>95</v>
      </c>
      <c r="F948" s="38" t="s">
        <v>96</v>
      </c>
      <c r="G948" s="38" t="s">
        <v>100</v>
      </c>
      <c r="H948" s="38" t="s">
        <v>398</v>
      </c>
      <c r="I948" s="38" t="s">
        <v>1202</v>
      </c>
      <c r="J948" s="44" t="s">
        <v>905</v>
      </c>
      <c r="K948" s="45" t="s">
        <v>44</v>
      </c>
      <c r="L948" s="38"/>
      <c r="M948" s="38" t="str">
        <f>VLOOKUP(MaestraLP3[[#This Row],[UMV]],VALIDACIONES!J:L,3,0)</f>
        <v>Caja 192 Unidades</v>
      </c>
      <c r="N948" s="38" t="s">
        <v>45</v>
      </c>
      <c r="O948" s="38" t="s">
        <v>46</v>
      </c>
      <c r="P948" s="54">
        <v>7680</v>
      </c>
      <c r="Q948" s="38" t="s">
        <v>47</v>
      </c>
      <c r="R948" s="54">
        <v>10600</v>
      </c>
      <c r="S948" s="56">
        <f>IFERROR((MaestraLP3[[#This Row],[COSTO ]]/MaestraLP3[[#This Row],[COSTO OCT]]-1),0)</f>
        <v>0</v>
      </c>
      <c r="T948" s="55" t="s">
        <v>48</v>
      </c>
      <c r="U948" s="55" t="s">
        <v>48</v>
      </c>
      <c r="V948" s="54">
        <f>+VLOOKUP(MaestraLP3[[#This Row],[-]],'[1]BD MES'!$A:$N,14,0)</f>
        <v>7680</v>
      </c>
      <c r="W948" s="54">
        <v>7680</v>
      </c>
      <c r="X948" s="56">
        <f>+(MaestraLP3[[#This Row],[COSTO ]]-MaestraLP3[[#This Row],[COSTO OCT AL 27-10]])/MaestraLP3[[#This Row],[COSTO OCT AL 27-10]]</f>
        <v>0</v>
      </c>
      <c r="Y948" s="57" t="str">
        <f>++IF(Q948="HASTA AGOTAR STOCK","HASTA AGOTAR STOCK",IF(MaestraLP3[[#This Row],[PRECIO OCT]]=0,"NO PARA LP",IF(MaestraLP3[[#This Row],[PRECIO OCT]]=0,"INCORPORACIÓN",IF(AA948=0,"MANTIENE",IF(AA948&lt;0,"BAJA",IF(AA948&gt;0,"ALZA",""))))))</f>
        <v>MANTIENE</v>
      </c>
      <c r="Z948" s="54">
        <v>10600</v>
      </c>
      <c r="AA948" s="40">
        <f>IF(Z948=0,"INDICAR PRECIO VTA",Z948-MaestraLP3[[#This Row],[PRECIO OCT]])</f>
        <v>0</v>
      </c>
      <c r="AB948" s="56">
        <f t="shared" si="14"/>
        <v>0.27547169811320754</v>
      </c>
      <c r="AC948" s="58">
        <f>IFERROR(MaestraLP3[[#This Row],[PRECIO]]*MaestraLP3[[#This Row],[%MG UMV]],0)</f>
        <v>2920</v>
      </c>
      <c r="AD948" s="59">
        <v>3.84</v>
      </c>
      <c r="AE948" s="54">
        <f>IFERROR(MaestraLP3[[#This Row],[MARGEN UNITARIO]]/MaestraLP3[[#This Row],[Peso Neto UMV (KG)]],0)</f>
        <v>760.41666666666674</v>
      </c>
      <c r="AF948" s="38" t="s">
        <v>49</v>
      </c>
      <c r="AG948" s="38">
        <v>1</v>
      </c>
      <c r="AH948" s="56">
        <v>6.9999999999999993E-2</v>
      </c>
      <c r="AI948" s="56">
        <v>9.9999999999999992E-2</v>
      </c>
      <c r="AJ948" s="38" t="s">
        <v>50</v>
      </c>
      <c r="AK948" s="38" t="s">
        <v>50</v>
      </c>
    </row>
    <row r="949" spans="1:37" x14ac:dyDescent="0.35">
      <c r="A949" s="38" t="s">
        <v>525</v>
      </c>
      <c r="B949" s="38">
        <v>104548280</v>
      </c>
      <c r="C949" s="38" t="str">
        <f>+MaestraLP3[[#This Row],[CÓDIGO]]&amp;MaestraLP3[[#Headers],[-]]&amp;MaestraLP3[[#This Row],[UMV]]</f>
        <v>104548280-Z92</v>
      </c>
      <c r="D949" s="45" t="str">
        <f>+MaestraLP3[[#This Row],[CÓDIGO]]&amp;MaestraLP3[[#Headers],[FS00]]</f>
        <v>104548280FS00</v>
      </c>
      <c r="E949" s="38" t="s">
        <v>95</v>
      </c>
      <c r="F949" s="38" t="s">
        <v>96</v>
      </c>
      <c r="G949" s="38" t="s">
        <v>100</v>
      </c>
      <c r="H949" s="38" t="s">
        <v>398</v>
      </c>
      <c r="I949" s="38" t="s">
        <v>1203</v>
      </c>
      <c r="J949" s="44" t="s">
        <v>905</v>
      </c>
      <c r="K949" s="45" t="s">
        <v>44</v>
      </c>
      <c r="L949" s="38"/>
      <c r="M949" s="38" t="str">
        <f>VLOOKUP(MaestraLP3[[#This Row],[UMV]],VALIDACIONES!J:L,3,0)</f>
        <v>Caja 192 Unidades</v>
      </c>
      <c r="N949" s="38" t="s">
        <v>45</v>
      </c>
      <c r="O949" s="38" t="s">
        <v>46</v>
      </c>
      <c r="P949" s="54">
        <v>11520</v>
      </c>
      <c r="Q949" s="38" t="s">
        <v>47</v>
      </c>
      <c r="R949" s="55">
        <v>15890</v>
      </c>
      <c r="S949" s="56">
        <f>IFERROR((MaestraLP3[[#This Row],[COSTO ]]/MaestraLP3[[#This Row],[COSTO OCT]]-1),0)</f>
        <v>0</v>
      </c>
      <c r="T949" s="55" t="s">
        <v>48</v>
      </c>
      <c r="U949" s="55" t="s">
        <v>48</v>
      </c>
      <c r="V949" s="54">
        <f>+VLOOKUP(MaestraLP3[[#This Row],[-]],'[1]BD MES'!$A:$N,14,0)</f>
        <v>11520</v>
      </c>
      <c r="W949" s="54">
        <v>11520</v>
      </c>
      <c r="X949" s="56">
        <f>+(MaestraLP3[[#This Row],[COSTO ]]-MaestraLP3[[#This Row],[COSTO OCT AL 27-10]])/MaestraLP3[[#This Row],[COSTO OCT AL 27-10]]</f>
        <v>0</v>
      </c>
      <c r="Y949" s="57" t="str">
        <f>++IF(Q949="HASTA AGOTAR STOCK","HASTA AGOTAR STOCK",IF(MaestraLP3[[#This Row],[PRECIO OCT]]=0,"NO PARA LP",IF(MaestraLP3[[#This Row],[PRECIO OCT]]=0,"INCORPORACIÓN",IF(AA949=0,"MANTIENE",IF(AA949&lt;0,"BAJA",IF(AA949&gt;0,"ALZA",""))))))</f>
        <v>MANTIENE</v>
      </c>
      <c r="Z949" s="54">
        <v>15890</v>
      </c>
      <c r="AA949" s="40">
        <f>IF(Z949=0,"INDICAR PRECIO VTA",Z949-MaestraLP3[[#This Row],[PRECIO OCT]])</f>
        <v>0</v>
      </c>
      <c r="AB949" s="56">
        <f t="shared" si="14"/>
        <v>0.27501573316551292</v>
      </c>
      <c r="AC949" s="58">
        <f>IFERROR(MaestraLP3[[#This Row],[PRECIO]]*MaestraLP3[[#This Row],[%MG UMV]],0)</f>
        <v>4370</v>
      </c>
      <c r="AD949" s="59">
        <v>3.84</v>
      </c>
      <c r="AE949" s="54">
        <f>IFERROR(MaestraLP3[[#This Row],[MARGEN UNITARIO]]/MaestraLP3[[#This Row],[Peso Neto UMV (KG)]],0)</f>
        <v>1138.0208333333335</v>
      </c>
      <c r="AF949" s="38" t="s">
        <v>49</v>
      </c>
      <c r="AG949" s="38">
        <v>1</v>
      </c>
      <c r="AH949" s="56">
        <v>4.9999999999999996E-2</v>
      </c>
      <c r="AI949" s="56">
        <v>9.9999999999999992E-2</v>
      </c>
      <c r="AJ949" s="38" t="s">
        <v>50</v>
      </c>
      <c r="AK949" s="38" t="s">
        <v>50</v>
      </c>
    </row>
    <row r="950" spans="1:37" x14ac:dyDescent="0.35">
      <c r="A950" s="38" t="s">
        <v>525</v>
      </c>
      <c r="B950" s="38">
        <v>104535220</v>
      </c>
      <c r="C950" s="38" t="str">
        <f>+MaestraLP3[[#This Row],[CÓDIGO]]&amp;MaestraLP3[[#Headers],[-]]&amp;MaestraLP3[[#This Row],[UMV]]</f>
        <v>104535220-Z92</v>
      </c>
      <c r="D950" s="45" t="str">
        <f>+MaestraLP3[[#This Row],[CÓDIGO]]&amp;MaestraLP3[[#Headers],[FS00]]</f>
        <v>104535220FS00</v>
      </c>
      <c r="E950" s="38" t="s">
        <v>95</v>
      </c>
      <c r="F950" s="38" t="s">
        <v>96</v>
      </c>
      <c r="G950" s="38" t="s">
        <v>100</v>
      </c>
      <c r="H950" s="38" t="s">
        <v>398</v>
      </c>
      <c r="I950" s="38" t="s">
        <v>1204</v>
      </c>
      <c r="J950" s="44" t="s">
        <v>905</v>
      </c>
      <c r="K950" s="45" t="s">
        <v>44</v>
      </c>
      <c r="L950" s="38"/>
      <c r="M950" s="38" t="str">
        <f>VLOOKUP(MaestraLP3[[#This Row],[UMV]],VALIDACIONES!J:L,3,0)</f>
        <v>Caja 192 Unidades</v>
      </c>
      <c r="N950" s="38" t="s">
        <v>45</v>
      </c>
      <c r="O950" s="38" t="s">
        <v>46</v>
      </c>
      <c r="P950" s="54">
        <v>7680</v>
      </c>
      <c r="Q950" s="38" t="s">
        <v>47</v>
      </c>
      <c r="R950" s="54">
        <v>10600</v>
      </c>
      <c r="S950" s="56">
        <f>IFERROR((MaestraLP3[[#This Row],[COSTO ]]/MaestraLP3[[#This Row],[COSTO OCT]]-1),0)</f>
        <v>0</v>
      </c>
      <c r="T950" s="55" t="s">
        <v>48</v>
      </c>
      <c r="U950" s="55" t="s">
        <v>48</v>
      </c>
      <c r="V950" s="54">
        <f>+VLOOKUP(MaestraLP3[[#This Row],[-]],'[1]BD MES'!$A:$N,14,0)</f>
        <v>7680</v>
      </c>
      <c r="W950" s="54">
        <v>7680</v>
      </c>
      <c r="X950" s="56">
        <f>+(MaestraLP3[[#This Row],[COSTO ]]-MaestraLP3[[#This Row],[COSTO OCT AL 27-10]])/MaestraLP3[[#This Row],[COSTO OCT AL 27-10]]</f>
        <v>0</v>
      </c>
      <c r="Y950" s="57" t="str">
        <f>++IF(Q950="HASTA AGOTAR STOCK","HASTA AGOTAR STOCK",IF(MaestraLP3[[#This Row],[PRECIO OCT]]=0,"NO PARA LP",IF(MaestraLP3[[#This Row],[PRECIO OCT]]=0,"INCORPORACIÓN",IF(AA950=0,"MANTIENE",IF(AA950&lt;0,"BAJA",IF(AA950&gt;0,"ALZA",""))))))</f>
        <v>MANTIENE</v>
      </c>
      <c r="Z950" s="54">
        <v>10600</v>
      </c>
      <c r="AA950" s="40">
        <f>IF(Z950=0,"INDICAR PRECIO VTA",Z950-MaestraLP3[[#This Row],[PRECIO OCT]])</f>
        <v>0</v>
      </c>
      <c r="AB950" s="56">
        <f t="shared" si="14"/>
        <v>0.27547169811320754</v>
      </c>
      <c r="AC950" s="58">
        <f>IFERROR(MaestraLP3[[#This Row],[PRECIO]]*MaestraLP3[[#This Row],[%MG UMV]],0)</f>
        <v>2920</v>
      </c>
      <c r="AD950" s="59">
        <v>3.84</v>
      </c>
      <c r="AE950" s="54">
        <f>IFERROR(MaestraLP3[[#This Row],[MARGEN UNITARIO]]/MaestraLP3[[#This Row],[Peso Neto UMV (KG)]],0)</f>
        <v>760.41666666666674</v>
      </c>
      <c r="AF950" s="38" t="s">
        <v>49</v>
      </c>
      <c r="AG950" s="38">
        <v>1</v>
      </c>
      <c r="AH950" s="56">
        <v>6.9999999999999993E-2</v>
      </c>
      <c r="AI950" s="56">
        <v>9.9999999999999992E-2</v>
      </c>
      <c r="AJ950" s="38" t="s">
        <v>50</v>
      </c>
      <c r="AK950" s="38" t="s">
        <v>50</v>
      </c>
    </row>
    <row r="951" spans="1:37" x14ac:dyDescent="0.35">
      <c r="A951" s="38" t="s">
        <v>525</v>
      </c>
      <c r="B951" s="38">
        <v>104535230</v>
      </c>
      <c r="C951" s="38" t="str">
        <f>+MaestraLP3[[#This Row],[CÓDIGO]]&amp;MaestraLP3[[#Headers],[-]]&amp;MaestraLP3[[#This Row],[UMV]]</f>
        <v>104535230-Z92</v>
      </c>
      <c r="D951" s="45" t="str">
        <f>+MaestraLP3[[#This Row],[CÓDIGO]]&amp;MaestraLP3[[#Headers],[FS00]]</f>
        <v>104535230FS00</v>
      </c>
      <c r="E951" s="38" t="s">
        <v>95</v>
      </c>
      <c r="F951" s="38" t="s">
        <v>96</v>
      </c>
      <c r="G951" s="38" t="s">
        <v>100</v>
      </c>
      <c r="H951" s="38" t="s">
        <v>398</v>
      </c>
      <c r="I951" s="38" t="s">
        <v>1205</v>
      </c>
      <c r="J951" s="44" t="s">
        <v>905</v>
      </c>
      <c r="K951" s="45" t="s">
        <v>44</v>
      </c>
      <c r="L951" s="38"/>
      <c r="M951" s="38" t="str">
        <f>VLOOKUP(MaestraLP3[[#This Row],[UMV]],VALIDACIONES!J:L,3,0)</f>
        <v>Caja 192 Unidades</v>
      </c>
      <c r="N951" s="38" t="s">
        <v>45</v>
      </c>
      <c r="O951" s="38" t="s">
        <v>46</v>
      </c>
      <c r="P951" s="54">
        <v>11520</v>
      </c>
      <c r="Q951" s="38" t="s">
        <v>47</v>
      </c>
      <c r="R951" s="54">
        <v>15890</v>
      </c>
      <c r="S951" s="56">
        <f>IFERROR((MaestraLP3[[#This Row],[COSTO ]]/MaestraLP3[[#This Row],[COSTO OCT]]-1),0)</f>
        <v>0</v>
      </c>
      <c r="T951" s="55" t="s">
        <v>48</v>
      </c>
      <c r="U951" s="55" t="s">
        <v>48</v>
      </c>
      <c r="V951" s="54">
        <f>+VLOOKUP(MaestraLP3[[#This Row],[-]],'[1]BD MES'!$A:$N,14,0)</f>
        <v>11520</v>
      </c>
      <c r="W951" s="54">
        <v>11520</v>
      </c>
      <c r="X951" s="56">
        <f>+(MaestraLP3[[#This Row],[COSTO ]]-MaestraLP3[[#This Row],[COSTO OCT AL 27-10]])/MaestraLP3[[#This Row],[COSTO OCT AL 27-10]]</f>
        <v>0</v>
      </c>
      <c r="Y951" s="57" t="str">
        <f>++IF(Q951="HASTA AGOTAR STOCK","HASTA AGOTAR STOCK",IF(MaestraLP3[[#This Row],[PRECIO OCT]]=0,"NO PARA LP",IF(MaestraLP3[[#This Row],[PRECIO OCT]]=0,"INCORPORACIÓN",IF(AA951=0,"MANTIENE",IF(AA951&lt;0,"BAJA",IF(AA951&gt;0,"ALZA",""))))))</f>
        <v>MANTIENE</v>
      </c>
      <c r="Z951" s="54">
        <v>15890</v>
      </c>
      <c r="AA951" s="40">
        <f>IF(Z951=0,"INDICAR PRECIO VTA",Z951-MaestraLP3[[#This Row],[PRECIO OCT]])</f>
        <v>0</v>
      </c>
      <c r="AB951" s="56">
        <f t="shared" si="14"/>
        <v>0.27501573316551292</v>
      </c>
      <c r="AC951" s="58">
        <f>IFERROR(MaestraLP3[[#This Row],[PRECIO]]*MaestraLP3[[#This Row],[%MG UMV]],0)</f>
        <v>4370</v>
      </c>
      <c r="AD951" s="59">
        <v>3.84</v>
      </c>
      <c r="AE951" s="54">
        <f>IFERROR(MaestraLP3[[#This Row],[MARGEN UNITARIO]]/MaestraLP3[[#This Row],[Peso Neto UMV (KG)]],0)</f>
        <v>1138.0208333333335</v>
      </c>
      <c r="AF951" s="38" t="s">
        <v>49</v>
      </c>
      <c r="AG951" s="38">
        <v>1</v>
      </c>
      <c r="AH951" s="56">
        <v>4.9999999999999996E-2</v>
      </c>
      <c r="AI951" s="56">
        <v>9.9999999999999992E-2</v>
      </c>
      <c r="AJ951" s="38" t="s">
        <v>50</v>
      </c>
      <c r="AK951" s="38" t="s">
        <v>50</v>
      </c>
    </row>
    <row r="952" spans="1:37" x14ac:dyDescent="0.35">
      <c r="A952" s="38" t="s">
        <v>525</v>
      </c>
      <c r="B952" s="38">
        <v>104535240</v>
      </c>
      <c r="C952" s="38" t="str">
        <f>+MaestraLP3[[#This Row],[CÓDIGO]]&amp;MaestraLP3[[#Headers],[-]]&amp;MaestraLP3[[#This Row],[UMV]]</f>
        <v>104535240-Z92</v>
      </c>
      <c r="D952" s="45" t="str">
        <f>+MaestraLP3[[#This Row],[CÓDIGO]]&amp;MaestraLP3[[#Headers],[FS00]]</f>
        <v>104535240FS00</v>
      </c>
      <c r="E952" s="38" t="s">
        <v>95</v>
      </c>
      <c r="F952" s="38" t="s">
        <v>96</v>
      </c>
      <c r="G952" s="38" t="s">
        <v>100</v>
      </c>
      <c r="H952" s="38" t="s">
        <v>398</v>
      </c>
      <c r="I952" s="38" t="s">
        <v>1206</v>
      </c>
      <c r="J952" s="44" t="s">
        <v>905</v>
      </c>
      <c r="K952" s="45" t="s">
        <v>44</v>
      </c>
      <c r="L952" s="38"/>
      <c r="M952" s="38" t="str">
        <f>VLOOKUP(MaestraLP3[[#This Row],[UMV]],VALIDACIONES!J:L,3,0)</f>
        <v>Caja 192 Unidades</v>
      </c>
      <c r="N952" s="38" t="s">
        <v>45</v>
      </c>
      <c r="O952" s="38" t="s">
        <v>46</v>
      </c>
      <c r="P952" s="54">
        <v>7680</v>
      </c>
      <c r="Q952" s="38" t="s">
        <v>47</v>
      </c>
      <c r="R952" s="54">
        <v>10600</v>
      </c>
      <c r="S952" s="56">
        <f>IFERROR((MaestraLP3[[#This Row],[COSTO ]]/MaestraLP3[[#This Row],[COSTO OCT]]-1),0)</f>
        <v>0</v>
      </c>
      <c r="T952" s="55" t="s">
        <v>48</v>
      </c>
      <c r="U952" s="55" t="s">
        <v>48</v>
      </c>
      <c r="V952" s="54">
        <f>+VLOOKUP(MaestraLP3[[#This Row],[-]],'[1]BD MES'!$A:$N,14,0)</f>
        <v>7680</v>
      </c>
      <c r="W952" s="54">
        <v>7680</v>
      </c>
      <c r="X952" s="56">
        <f>+(MaestraLP3[[#This Row],[COSTO ]]-MaestraLP3[[#This Row],[COSTO OCT AL 27-10]])/MaestraLP3[[#This Row],[COSTO OCT AL 27-10]]</f>
        <v>0</v>
      </c>
      <c r="Y952" s="57" t="str">
        <f>++IF(Q952="HASTA AGOTAR STOCK","HASTA AGOTAR STOCK",IF(MaestraLP3[[#This Row],[PRECIO OCT]]=0,"NO PARA LP",IF(MaestraLP3[[#This Row],[PRECIO OCT]]=0,"INCORPORACIÓN",IF(AA952=0,"MANTIENE",IF(AA952&lt;0,"BAJA",IF(AA952&gt;0,"ALZA",""))))))</f>
        <v>MANTIENE</v>
      </c>
      <c r="Z952" s="54">
        <v>10600</v>
      </c>
      <c r="AA952" s="40">
        <f>IF(Z952=0,"INDICAR PRECIO VTA",Z952-MaestraLP3[[#This Row],[PRECIO OCT]])</f>
        <v>0</v>
      </c>
      <c r="AB952" s="56">
        <f t="shared" si="14"/>
        <v>0.27547169811320754</v>
      </c>
      <c r="AC952" s="58">
        <f>IFERROR(MaestraLP3[[#This Row],[PRECIO]]*MaestraLP3[[#This Row],[%MG UMV]],0)</f>
        <v>2920</v>
      </c>
      <c r="AD952" s="59">
        <v>3.84</v>
      </c>
      <c r="AE952" s="54">
        <f>IFERROR(MaestraLP3[[#This Row],[MARGEN UNITARIO]]/MaestraLP3[[#This Row],[Peso Neto UMV (KG)]],0)</f>
        <v>760.41666666666674</v>
      </c>
      <c r="AF952" s="38" t="s">
        <v>49</v>
      </c>
      <c r="AG952" s="38">
        <v>1</v>
      </c>
      <c r="AH952" s="56">
        <v>4.9999999999999996E-2</v>
      </c>
      <c r="AI952" s="56">
        <v>9.9999999999999992E-2</v>
      </c>
      <c r="AJ952" s="38" t="s">
        <v>50</v>
      </c>
      <c r="AK952" s="38" t="s">
        <v>50</v>
      </c>
    </row>
    <row r="953" spans="1:37" x14ac:dyDescent="0.35">
      <c r="A953" s="38" t="s">
        <v>525</v>
      </c>
      <c r="B953" s="38">
        <v>104535250</v>
      </c>
      <c r="C953" s="38" t="str">
        <f>+MaestraLP3[[#This Row],[CÓDIGO]]&amp;MaestraLP3[[#Headers],[-]]&amp;MaestraLP3[[#This Row],[UMV]]</f>
        <v>104535250-Z92</v>
      </c>
      <c r="D953" s="45" t="str">
        <f>+MaestraLP3[[#This Row],[CÓDIGO]]&amp;MaestraLP3[[#Headers],[FS00]]</f>
        <v>104535250FS00</v>
      </c>
      <c r="E953" s="38" t="s">
        <v>95</v>
      </c>
      <c r="F953" s="38" t="s">
        <v>96</v>
      </c>
      <c r="G953" s="38" t="s">
        <v>100</v>
      </c>
      <c r="H953" s="38" t="s">
        <v>398</v>
      </c>
      <c r="I953" s="38" t="s">
        <v>1207</v>
      </c>
      <c r="J953" s="44" t="s">
        <v>905</v>
      </c>
      <c r="K953" s="45" t="s">
        <v>44</v>
      </c>
      <c r="L953" s="38"/>
      <c r="M953" s="38" t="str">
        <f>VLOOKUP(MaestraLP3[[#This Row],[UMV]],VALIDACIONES!J:L,3,0)</f>
        <v>Caja 192 Unidades</v>
      </c>
      <c r="N953" s="38" t="s">
        <v>45</v>
      </c>
      <c r="O953" s="38" t="s">
        <v>46</v>
      </c>
      <c r="P953" s="54">
        <v>7680</v>
      </c>
      <c r="Q953" s="38" t="s">
        <v>47</v>
      </c>
      <c r="R953" s="54">
        <v>10600</v>
      </c>
      <c r="S953" s="56">
        <f>IFERROR((MaestraLP3[[#This Row],[COSTO ]]/MaestraLP3[[#This Row],[COSTO OCT]]-1),0)</f>
        <v>0</v>
      </c>
      <c r="T953" s="55" t="s">
        <v>48</v>
      </c>
      <c r="U953" s="55" t="s">
        <v>48</v>
      </c>
      <c r="V953" s="54">
        <f>+VLOOKUP(MaestraLP3[[#This Row],[-]],'[1]BD MES'!$A:$N,14,0)</f>
        <v>7680</v>
      </c>
      <c r="W953" s="54">
        <v>7680</v>
      </c>
      <c r="X953" s="56">
        <f>+(MaestraLP3[[#This Row],[COSTO ]]-MaestraLP3[[#This Row],[COSTO OCT AL 27-10]])/MaestraLP3[[#This Row],[COSTO OCT AL 27-10]]</f>
        <v>0</v>
      </c>
      <c r="Y953" s="57" t="str">
        <f>++IF(Q953="HASTA AGOTAR STOCK","HASTA AGOTAR STOCK",IF(MaestraLP3[[#This Row],[PRECIO OCT]]=0,"NO PARA LP",IF(MaestraLP3[[#This Row],[PRECIO OCT]]=0,"INCORPORACIÓN",IF(AA953=0,"MANTIENE",IF(AA953&lt;0,"BAJA",IF(AA953&gt;0,"ALZA",""))))))</f>
        <v>MANTIENE</v>
      </c>
      <c r="Z953" s="54">
        <v>10600</v>
      </c>
      <c r="AA953" s="40">
        <f>IF(Z953=0,"INDICAR PRECIO VTA",Z953-MaestraLP3[[#This Row],[PRECIO OCT]])</f>
        <v>0</v>
      </c>
      <c r="AB953" s="56">
        <f t="shared" si="14"/>
        <v>0.27547169811320754</v>
      </c>
      <c r="AC953" s="58">
        <f>IFERROR(MaestraLP3[[#This Row],[PRECIO]]*MaestraLP3[[#This Row],[%MG UMV]],0)</f>
        <v>2920</v>
      </c>
      <c r="AD953" s="59">
        <v>3.84</v>
      </c>
      <c r="AE953" s="54">
        <f>IFERROR(MaestraLP3[[#This Row],[MARGEN UNITARIO]]/MaestraLP3[[#This Row],[Peso Neto UMV (KG)]],0)</f>
        <v>760.41666666666674</v>
      </c>
      <c r="AF953" s="38" t="s">
        <v>49</v>
      </c>
      <c r="AG953" s="38">
        <v>1</v>
      </c>
      <c r="AH953" s="56">
        <v>0.03</v>
      </c>
      <c r="AI953" s="56">
        <v>4.9999999999999996E-2</v>
      </c>
      <c r="AJ953" s="38" t="s">
        <v>50</v>
      </c>
      <c r="AK953" s="38" t="s">
        <v>50</v>
      </c>
    </row>
    <row r="954" spans="1:37" x14ac:dyDescent="0.35">
      <c r="A954" s="38" t="s">
        <v>525</v>
      </c>
      <c r="B954" s="38">
        <v>104535260</v>
      </c>
      <c r="C954" s="38" t="str">
        <f>+MaestraLP3[[#This Row],[CÓDIGO]]&amp;MaestraLP3[[#Headers],[-]]&amp;MaestraLP3[[#This Row],[UMV]]</f>
        <v>104535260-Z92</v>
      </c>
      <c r="D954" s="45" t="str">
        <f>+MaestraLP3[[#This Row],[CÓDIGO]]&amp;MaestraLP3[[#Headers],[FS00]]</f>
        <v>104535260FS00</v>
      </c>
      <c r="E954" s="38" t="s">
        <v>95</v>
      </c>
      <c r="F954" s="38" t="s">
        <v>96</v>
      </c>
      <c r="G954" s="38" t="s">
        <v>100</v>
      </c>
      <c r="H954" s="38" t="s">
        <v>398</v>
      </c>
      <c r="I954" s="38" t="s">
        <v>1208</v>
      </c>
      <c r="J954" s="44" t="s">
        <v>905</v>
      </c>
      <c r="K954" s="45" t="s">
        <v>44</v>
      </c>
      <c r="L954" s="38"/>
      <c r="M954" s="38" t="str">
        <f>VLOOKUP(MaestraLP3[[#This Row],[UMV]],VALIDACIONES!J:L,3,0)</f>
        <v>Caja 192 Unidades</v>
      </c>
      <c r="N954" s="38" t="s">
        <v>45</v>
      </c>
      <c r="O954" s="38" t="s">
        <v>46</v>
      </c>
      <c r="P954" s="54">
        <v>21120</v>
      </c>
      <c r="Q954" s="38" t="s">
        <v>47</v>
      </c>
      <c r="R954" s="54">
        <v>27419</v>
      </c>
      <c r="S954" s="56">
        <f>IFERROR((MaestraLP3[[#This Row],[COSTO ]]/MaestraLP3[[#This Row],[COSTO OCT]]-1),0)</f>
        <v>0</v>
      </c>
      <c r="T954" s="55" t="s">
        <v>48</v>
      </c>
      <c r="U954" s="55" t="s">
        <v>48</v>
      </c>
      <c r="V954" s="54">
        <f>+VLOOKUP(MaestraLP3[[#This Row],[-]],'[1]BD MES'!$A:$N,14,0)</f>
        <v>21120</v>
      </c>
      <c r="W954" s="54">
        <v>21120</v>
      </c>
      <c r="X954" s="56">
        <f>+(MaestraLP3[[#This Row],[COSTO ]]-MaestraLP3[[#This Row],[COSTO OCT AL 27-10]])/MaestraLP3[[#This Row],[COSTO OCT AL 27-10]]</f>
        <v>0</v>
      </c>
      <c r="Y954" s="57" t="str">
        <f>++IF(Q954="HASTA AGOTAR STOCK","HASTA AGOTAR STOCK",IF(MaestraLP3[[#This Row],[PRECIO OCT]]=0,"NO PARA LP",IF(MaestraLP3[[#This Row],[PRECIO OCT]]=0,"INCORPORACIÓN",IF(AA954=0,"MANTIENE",IF(AA954&lt;0,"BAJA",IF(AA954&gt;0,"ALZA",""))))))</f>
        <v>MANTIENE</v>
      </c>
      <c r="Z954" s="54">
        <v>27419</v>
      </c>
      <c r="AA954" s="40">
        <f>IF(Z954=0,"INDICAR PRECIO VTA",Z954-MaestraLP3[[#This Row],[PRECIO OCT]])</f>
        <v>0</v>
      </c>
      <c r="AB954" s="56">
        <f t="shared" si="14"/>
        <v>0.22973120828622487</v>
      </c>
      <c r="AC954" s="58">
        <f>IFERROR(MaestraLP3[[#This Row],[PRECIO]]*MaestraLP3[[#This Row],[%MG UMV]],0)</f>
        <v>6299</v>
      </c>
      <c r="AD954" s="59">
        <v>3.84</v>
      </c>
      <c r="AE954" s="54">
        <f>IFERROR(MaestraLP3[[#This Row],[MARGEN UNITARIO]]/MaestraLP3[[#This Row],[Peso Neto UMV (KG)]],0)</f>
        <v>1640.3645833333335</v>
      </c>
      <c r="AF954" s="38" t="s">
        <v>49</v>
      </c>
      <c r="AG954" s="38">
        <v>1</v>
      </c>
      <c r="AH954" s="56">
        <v>4.9999999999999996E-2</v>
      </c>
      <c r="AI954" s="56">
        <v>9.9999999999999992E-2</v>
      </c>
      <c r="AJ954" s="38" t="s">
        <v>50</v>
      </c>
      <c r="AK954" s="38" t="s">
        <v>50</v>
      </c>
    </row>
    <row r="955" spans="1:37" x14ac:dyDescent="0.35">
      <c r="A955" s="38" t="s">
        <v>525</v>
      </c>
      <c r="B955" s="38">
        <v>104522190</v>
      </c>
      <c r="C955" s="38" t="str">
        <f>+MaestraLP3[[#This Row],[CÓDIGO]]&amp;MaestraLP3[[#Headers],[-]]&amp;MaestraLP3[[#This Row],[UMV]]</f>
        <v>104522190-2Q</v>
      </c>
      <c r="D955" s="45" t="str">
        <f>+MaestraLP3[[#This Row],[CÓDIGO]]&amp;MaestraLP3[[#Headers],[FS00]]</f>
        <v>104522190FS00</v>
      </c>
      <c r="E955" s="38" t="s">
        <v>95</v>
      </c>
      <c r="F955" s="38" t="s">
        <v>96</v>
      </c>
      <c r="G955" s="38" t="s">
        <v>100</v>
      </c>
      <c r="H955" s="38" t="s">
        <v>398</v>
      </c>
      <c r="I955" s="38" t="s">
        <v>1209</v>
      </c>
      <c r="J955" s="44" t="s">
        <v>123</v>
      </c>
      <c r="K955" s="45" t="s">
        <v>44</v>
      </c>
      <c r="L955" s="38"/>
      <c r="M955" s="38" t="str">
        <f>VLOOKUP(MaestraLP3[[#This Row],[UMV]],VALIDACIONES!J:L,3,0)</f>
        <v>Caja 2000 Unidades</v>
      </c>
      <c r="N955" s="38" t="s">
        <v>45</v>
      </c>
      <c r="O955" s="38" t="s">
        <v>46</v>
      </c>
      <c r="P955" s="54">
        <v>3980</v>
      </c>
      <c r="Q955" s="38" t="s">
        <v>47</v>
      </c>
      <c r="R955" s="54">
        <v>6100</v>
      </c>
      <c r="S955" s="56">
        <f>IFERROR((MaestraLP3[[#This Row],[COSTO ]]/MaestraLP3[[#This Row],[COSTO OCT]]-1),0)</f>
        <v>0</v>
      </c>
      <c r="T955" s="55" t="s">
        <v>48</v>
      </c>
      <c r="U955" s="55" t="s">
        <v>48</v>
      </c>
      <c r="V955" s="54">
        <f>+VLOOKUP(MaestraLP3[[#This Row],[-]],'[1]BD MES'!$A:$N,14,0)</f>
        <v>3980</v>
      </c>
      <c r="W955" s="54">
        <v>3980</v>
      </c>
      <c r="X955" s="56">
        <f>+(MaestraLP3[[#This Row],[COSTO ]]-MaestraLP3[[#This Row],[COSTO OCT AL 27-10]])/MaestraLP3[[#This Row],[COSTO OCT AL 27-10]]</f>
        <v>0</v>
      </c>
      <c r="Y955" s="57" t="str">
        <f>++IF(Q955="HASTA AGOTAR STOCK","HASTA AGOTAR STOCK",IF(MaestraLP3[[#This Row],[PRECIO OCT]]=0,"NO PARA LP",IF(MaestraLP3[[#This Row],[PRECIO OCT]]=0,"INCORPORACIÓN",IF(AA955=0,"MANTIENE",IF(AA955&lt;0,"BAJA",IF(AA955&gt;0,"ALZA",""))))))</f>
        <v>MANTIENE</v>
      </c>
      <c r="Z955" s="54">
        <v>6100</v>
      </c>
      <c r="AA955" s="40">
        <f>IF(Z955=0,"INDICAR PRECIO VTA",Z955-MaestraLP3[[#This Row],[PRECIO OCT]])</f>
        <v>0</v>
      </c>
      <c r="AB955" s="56">
        <f t="shared" si="14"/>
        <v>0.34754098360655739</v>
      </c>
      <c r="AC955" s="58">
        <f>IFERROR(MaestraLP3[[#This Row],[PRECIO]]*MaestraLP3[[#This Row],[%MG UMV]],0)</f>
        <v>2120</v>
      </c>
      <c r="AD955" s="59">
        <v>2</v>
      </c>
      <c r="AE955" s="54">
        <f>IFERROR(MaestraLP3[[#This Row],[MARGEN UNITARIO]]/MaestraLP3[[#This Row],[Peso Neto UMV (KG)]],0)</f>
        <v>1060</v>
      </c>
      <c r="AF955" s="38" t="s">
        <v>49</v>
      </c>
      <c r="AG955" s="38">
        <v>1</v>
      </c>
      <c r="AH955" s="56">
        <v>4.9999999999999996E-2</v>
      </c>
      <c r="AI955" s="56">
        <v>9.9999999999999992E-2</v>
      </c>
      <c r="AJ955" s="38" t="s">
        <v>50</v>
      </c>
      <c r="AK955" s="38" t="s">
        <v>50</v>
      </c>
    </row>
    <row r="956" spans="1:37" x14ac:dyDescent="0.35">
      <c r="A956" s="38" t="s">
        <v>525</v>
      </c>
      <c r="B956" s="38">
        <v>104522200</v>
      </c>
      <c r="C956" s="38" t="str">
        <f>+MaestraLP3[[#This Row],[CÓDIGO]]&amp;MaestraLP3[[#Headers],[-]]&amp;MaestraLP3[[#This Row],[UMV]]</f>
        <v>104522200-2Q</v>
      </c>
      <c r="D956" s="45" t="str">
        <f>+MaestraLP3[[#This Row],[CÓDIGO]]&amp;MaestraLP3[[#Headers],[FS00]]</f>
        <v>104522200FS00</v>
      </c>
      <c r="E956" s="38" t="s">
        <v>95</v>
      </c>
      <c r="F956" s="38" t="s">
        <v>96</v>
      </c>
      <c r="G956" s="38" t="s">
        <v>100</v>
      </c>
      <c r="H956" s="38" t="s">
        <v>398</v>
      </c>
      <c r="I956" s="38" t="s">
        <v>1210</v>
      </c>
      <c r="J956" s="44" t="s">
        <v>123</v>
      </c>
      <c r="K956" s="45" t="s">
        <v>44</v>
      </c>
      <c r="L956" s="38"/>
      <c r="M956" s="38" t="str">
        <f>VLOOKUP(MaestraLP3[[#This Row],[UMV]],VALIDACIONES!J:L,3,0)</f>
        <v>Caja 2000 Unidades</v>
      </c>
      <c r="N956" s="38" t="s">
        <v>45</v>
      </c>
      <c r="O956" s="38" t="s">
        <v>46</v>
      </c>
      <c r="P956" s="54">
        <v>13760</v>
      </c>
      <c r="Q956" s="38" t="s">
        <v>47</v>
      </c>
      <c r="R956" s="54">
        <v>18900</v>
      </c>
      <c r="S956" s="56">
        <f>IFERROR((MaestraLP3[[#This Row],[COSTO ]]/MaestraLP3[[#This Row],[COSTO OCT]]-1),0)</f>
        <v>0</v>
      </c>
      <c r="T956" s="55" t="s">
        <v>48</v>
      </c>
      <c r="U956" s="55" t="s">
        <v>48</v>
      </c>
      <c r="V956" s="54">
        <f>+VLOOKUP(MaestraLP3[[#This Row],[-]],'[1]BD MES'!$A:$N,14,0)</f>
        <v>13060</v>
      </c>
      <c r="W956" s="54">
        <v>13760</v>
      </c>
      <c r="X956" s="56">
        <f>+(MaestraLP3[[#This Row],[COSTO ]]-MaestraLP3[[#This Row],[COSTO OCT AL 27-10]])/MaestraLP3[[#This Row],[COSTO OCT AL 27-10]]</f>
        <v>5.359877488514548E-2</v>
      </c>
      <c r="Y956" s="57" t="str">
        <f>++IF(Q956="HASTA AGOTAR STOCK","HASTA AGOTAR STOCK",IF(MaestraLP3[[#This Row],[PRECIO OCT]]=0,"NO PARA LP",IF(MaestraLP3[[#This Row],[PRECIO OCT]]=0,"INCORPORACIÓN",IF(AA956=0,"MANTIENE",IF(AA956&lt;0,"BAJA",IF(AA956&gt;0,"ALZA",""))))))</f>
        <v>MANTIENE</v>
      </c>
      <c r="Z956" s="54">
        <v>18900</v>
      </c>
      <c r="AA956" s="40">
        <f>IF(Z956=0,"INDICAR PRECIO VTA",Z956-MaestraLP3[[#This Row],[PRECIO OCT]])</f>
        <v>0</v>
      </c>
      <c r="AB956" s="56">
        <f t="shared" si="14"/>
        <v>0.27195767195767195</v>
      </c>
      <c r="AC956" s="58">
        <f>IFERROR(MaestraLP3[[#This Row],[PRECIO]]*MaestraLP3[[#This Row],[%MG UMV]],0)</f>
        <v>5140</v>
      </c>
      <c r="AD956" s="59">
        <v>2</v>
      </c>
      <c r="AE956" s="54">
        <f>IFERROR(MaestraLP3[[#This Row],[MARGEN UNITARIO]]/MaestraLP3[[#This Row],[Peso Neto UMV (KG)]],0)</f>
        <v>2570</v>
      </c>
      <c r="AF956" s="38" t="s">
        <v>49</v>
      </c>
      <c r="AG956" s="38">
        <v>1</v>
      </c>
      <c r="AH956" s="56">
        <v>4.9999999999999996E-2</v>
      </c>
      <c r="AI956" s="56">
        <v>9.9999999999999992E-2</v>
      </c>
      <c r="AJ956" s="38" t="s">
        <v>50</v>
      </c>
      <c r="AK956" s="38" t="s">
        <v>50</v>
      </c>
    </row>
    <row r="957" spans="1:37" x14ac:dyDescent="0.35">
      <c r="A957" s="38" t="s">
        <v>525</v>
      </c>
      <c r="B957" s="38">
        <v>104500810</v>
      </c>
      <c r="C957" s="38" t="str">
        <f>+MaestraLP3[[#This Row],[CÓDIGO]]&amp;MaestraLP3[[#Headers],[-]]&amp;MaestraLP3[[#This Row],[UMV]]</f>
        <v>104500810-2Q</v>
      </c>
      <c r="D957" s="45" t="str">
        <f>+MaestraLP3[[#This Row],[CÓDIGO]]&amp;MaestraLP3[[#Headers],[FS00]]</f>
        <v>104500810FS00</v>
      </c>
      <c r="E957" s="38" t="s">
        <v>95</v>
      </c>
      <c r="F957" s="38" t="s">
        <v>96</v>
      </c>
      <c r="G957" s="38" t="s">
        <v>100</v>
      </c>
      <c r="H957" s="38" t="s">
        <v>398</v>
      </c>
      <c r="I957" s="38" t="s">
        <v>1211</v>
      </c>
      <c r="J957" s="44" t="s">
        <v>123</v>
      </c>
      <c r="K957" s="45" t="s">
        <v>123</v>
      </c>
      <c r="L957" s="38"/>
      <c r="M957" s="38" t="str">
        <f>VLOOKUP(MaestraLP3[[#This Row],[UMV]],VALIDACIONES!J:L,3,0)</f>
        <v>Caja 2000 Unidades</v>
      </c>
      <c r="N957" s="38" t="s">
        <v>45</v>
      </c>
      <c r="O957" s="38" t="s">
        <v>46</v>
      </c>
      <c r="P957" s="54">
        <v>13749.97</v>
      </c>
      <c r="Q957" s="38" t="s">
        <v>47</v>
      </c>
      <c r="R957" s="54">
        <v>18900</v>
      </c>
      <c r="S957" s="56">
        <f>IFERROR((MaestraLP3[[#This Row],[COSTO ]]/MaestraLP3[[#This Row],[COSTO OCT]]-1),0)</f>
        <v>0</v>
      </c>
      <c r="T957" s="55" t="s">
        <v>48</v>
      </c>
      <c r="U957" s="55" t="s">
        <v>48</v>
      </c>
      <c r="V957" s="54">
        <f>+VLOOKUP(MaestraLP3[[#This Row],[-]],'[1]BD MES'!$A:$N,14,0)</f>
        <v>13750.34</v>
      </c>
      <c r="W957" s="54">
        <v>13749.97</v>
      </c>
      <c r="X957" s="56">
        <f>+(MaestraLP3[[#This Row],[COSTO ]]-MaestraLP3[[#This Row],[COSTO OCT AL 27-10]])/MaestraLP3[[#This Row],[COSTO OCT AL 27-10]]</f>
        <v>-2.6908425537172198E-5</v>
      </c>
      <c r="Y957" s="57" t="str">
        <f>++IF(Q957="HASTA AGOTAR STOCK","HASTA AGOTAR STOCK",IF(MaestraLP3[[#This Row],[PRECIO OCT]]=0,"NO PARA LP",IF(MaestraLP3[[#This Row],[PRECIO OCT]]=0,"INCORPORACIÓN",IF(AA957=0,"MANTIENE",IF(AA957&lt;0,"BAJA",IF(AA957&gt;0,"ALZA",""))))))</f>
        <v>MANTIENE</v>
      </c>
      <c r="Z957" s="54">
        <v>18900</v>
      </c>
      <c r="AA957" s="40">
        <f>IF(Z957=0,"INDICAR PRECIO VTA",Z957-MaestraLP3[[#This Row],[PRECIO OCT]])</f>
        <v>0</v>
      </c>
      <c r="AB957" s="56">
        <f t="shared" si="14"/>
        <v>0.27248835978835984</v>
      </c>
      <c r="AC957" s="58">
        <f>IFERROR(MaestraLP3[[#This Row],[PRECIO]]*MaestraLP3[[#This Row],[%MG UMV]],0)</f>
        <v>5150.0300000000007</v>
      </c>
      <c r="AD957" s="59">
        <v>1</v>
      </c>
      <c r="AE957" s="54">
        <f>IFERROR(MaestraLP3[[#This Row],[MARGEN UNITARIO]]/MaestraLP3[[#This Row],[Peso Neto UMV (KG)]],0)</f>
        <v>5150.0300000000007</v>
      </c>
      <c r="AF957" s="38" t="s">
        <v>49</v>
      </c>
      <c r="AG957" s="38">
        <v>1</v>
      </c>
      <c r="AH957" s="56">
        <v>4.9999999999999996E-2</v>
      </c>
      <c r="AI957" s="56">
        <v>9.9999999999999992E-2</v>
      </c>
      <c r="AJ957" s="38" t="s">
        <v>50</v>
      </c>
      <c r="AK957" s="38" t="s">
        <v>50</v>
      </c>
    </row>
    <row r="958" spans="1:37" x14ac:dyDescent="0.35">
      <c r="A958" s="38" t="s">
        <v>525</v>
      </c>
      <c r="B958" s="38">
        <v>104501190</v>
      </c>
      <c r="C958" s="38" t="str">
        <f>+MaestraLP3[[#This Row],[CÓDIGO]]&amp;MaestraLP3[[#Headers],[-]]&amp;MaestraLP3[[#This Row],[UMV]]</f>
        <v>104501190-2Q</v>
      </c>
      <c r="D958" s="45" t="str">
        <f>+MaestraLP3[[#This Row],[CÓDIGO]]&amp;MaestraLP3[[#Headers],[FS00]]</f>
        <v>104501190FS00</v>
      </c>
      <c r="E958" s="38" t="s">
        <v>95</v>
      </c>
      <c r="F958" s="38" t="s">
        <v>96</v>
      </c>
      <c r="G958" s="38" t="s">
        <v>100</v>
      </c>
      <c r="H958" s="38" t="s">
        <v>398</v>
      </c>
      <c r="I958" s="38" t="s">
        <v>1212</v>
      </c>
      <c r="J958" s="44" t="s">
        <v>123</v>
      </c>
      <c r="K958" s="45" t="s">
        <v>123</v>
      </c>
      <c r="L958" s="38"/>
      <c r="M958" s="38" t="str">
        <f>VLOOKUP(MaestraLP3[[#This Row],[UMV]],VALIDACIONES!J:L,3,0)</f>
        <v>Caja 2000 Unidades</v>
      </c>
      <c r="N958" s="38" t="s">
        <v>45</v>
      </c>
      <c r="O958" s="38" t="s">
        <v>46</v>
      </c>
      <c r="P958" s="54">
        <v>13750.08</v>
      </c>
      <c r="Q958" s="38" t="s">
        <v>47</v>
      </c>
      <c r="R958" s="54">
        <v>18990</v>
      </c>
      <c r="S958" s="56">
        <f>IFERROR((MaestraLP3[[#This Row],[COSTO ]]/MaestraLP3[[#This Row],[COSTO OCT]]-1),0)</f>
        <v>0</v>
      </c>
      <c r="T958" s="55" t="s">
        <v>48</v>
      </c>
      <c r="U958" s="55" t="s">
        <v>48</v>
      </c>
      <c r="V958" s="54">
        <f>+VLOOKUP(MaestraLP3[[#This Row],[-]],'[1]BD MES'!$A:$N,14,0)</f>
        <v>13750.06</v>
      </c>
      <c r="W958" s="54">
        <v>13750.08</v>
      </c>
      <c r="X958" s="56">
        <f>+(MaestraLP3[[#This Row],[COSTO ]]-MaestraLP3[[#This Row],[COSTO OCT AL 27-10]])/MaestraLP3[[#This Row],[COSTO OCT AL 27-10]]</f>
        <v>1.4545391074974623E-6</v>
      </c>
      <c r="Y958" s="57" t="str">
        <f>++IF(Q958="HASTA AGOTAR STOCK","HASTA AGOTAR STOCK",IF(MaestraLP3[[#This Row],[PRECIO OCT]]=0,"NO PARA LP",IF(MaestraLP3[[#This Row],[PRECIO OCT]]=0,"INCORPORACIÓN",IF(AA958=0,"MANTIENE",IF(AA958&lt;0,"BAJA",IF(AA958&gt;0,"ALZA",""))))))</f>
        <v>MANTIENE</v>
      </c>
      <c r="Z958" s="54">
        <v>18990</v>
      </c>
      <c r="AA958" s="40">
        <f>IF(Z958=0,"INDICAR PRECIO VTA",Z958-MaestraLP3[[#This Row],[PRECIO OCT]])</f>
        <v>0</v>
      </c>
      <c r="AB958" s="56">
        <f t="shared" si="14"/>
        <v>0.27593048973143758</v>
      </c>
      <c r="AC958" s="58">
        <f>IFERROR(MaestraLP3[[#This Row],[PRECIO]]*MaestraLP3[[#This Row],[%MG UMV]],0)</f>
        <v>5239.9199999999992</v>
      </c>
      <c r="AD958" s="59">
        <v>1</v>
      </c>
      <c r="AE958" s="54">
        <f>IFERROR(MaestraLP3[[#This Row],[MARGEN UNITARIO]]/MaestraLP3[[#This Row],[Peso Neto UMV (KG)]],0)</f>
        <v>5239.9199999999992</v>
      </c>
      <c r="AF958" s="38" t="s">
        <v>49</v>
      </c>
      <c r="AG958" s="38">
        <v>1</v>
      </c>
      <c r="AH958" s="56">
        <v>0.15</v>
      </c>
      <c r="AI958" s="56">
        <v>0.2</v>
      </c>
      <c r="AJ958" s="38" t="s">
        <v>50</v>
      </c>
      <c r="AK958" s="38" t="s">
        <v>50</v>
      </c>
    </row>
    <row r="959" spans="1:37" x14ac:dyDescent="0.35">
      <c r="A959" s="38" t="s">
        <v>525</v>
      </c>
      <c r="B959" s="38">
        <v>104522210</v>
      </c>
      <c r="C959" s="38" t="str">
        <f>+MaestraLP3[[#This Row],[CÓDIGO]]&amp;MaestraLP3[[#Headers],[-]]&amp;MaestraLP3[[#This Row],[UMV]]</f>
        <v>104522210-1Q</v>
      </c>
      <c r="D959" s="45" t="str">
        <f>+MaestraLP3[[#This Row],[CÓDIGO]]&amp;MaestraLP3[[#Headers],[FS00]]</f>
        <v>104522210FS00</v>
      </c>
      <c r="E959" s="38" t="s">
        <v>95</v>
      </c>
      <c r="F959" s="38" t="s">
        <v>96</v>
      </c>
      <c r="G959" s="38" t="s">
        <v>100</v>
      </c>
      <c r="H959" s="38" t="s">
        <v>398</v>
      </c>
      <c r="I959" s="38" t="s">
        <v>1213</v>
      </c>
      <c r="J959" s="44" t="s">
        <v>128</v>
      </c>
      <c r="K959" s="45" t="s">
        <v>44</v>
      </c>
      <c r="L959" s="38"/>
      <c r="M959" s="38" t="str">
        <f>VLOOKUP(MaestraLP3[[#This Row],[UMV]],VALIDACIONES!J:L,3,0)</f>
        <v>Caja 1000 Unidades</v>
      </c>
      <c r="N959" s="38" t="s">
        <v>45</v>
      </c>
      <c r="O959" s="38" t="s">
        <v>46</v>
      </c>
      <c r="P959" s="54">
        <v>5000</v>
      </c>
      <c r="Q959" s="38" t="s">
        <v>47</v>
      </c>
      <c r="R959" s="54">
        <v>8600</v>
      </c>
      <c r="S959" s="56">
        <f>IFERROR((MaestraLP3[[#This Row],[COSTO ]]/MaestraLP3[[#This Row],[COSTO OCT]]-1),0)</f>
        <v>0</v>
      </c>
      <c r="T959" s="55" t="s">
        <v>48</v>
      </c>
      <c r="U959" s="55" t="s">
        <v>48</v>
      </c>
      <c r="V959" s="54">
        <f>+VLOOKUP(MaestraLP3[[#This Row],[-]],'[1]BD MES'!$A:$N,14,0)</f>
        <v>5000</v>
      </c>
      <c r="W959" s="54">
        <v>5000</v>
      </c>
      <c r="X959" s="56">
        <f>+(MaestraLP3[[#This Row],[COSTO ]]-MaestraLP3[[#This Row],[COSTO OCT AL 27-10]])/MaestraLP3[[#This Row],[COSTO OCT AL 27-10]]</f>
        <v>0</v>
      </c>
      <c r="Y959" s="57" t="str">
        <f>++IF(Q959="HASTA AGOTAR STOCK","HASTA AGOTAR STOCK",IF(MaestraLP3[[#This Row],[PRECIO OCT]]=0,"NO PARA LP",IF(MaestraLP3[[#This Row],[PRECIO OCT]]=0,"INCORPORACIÓN",IF(AA959=0,"MANTIENE",IF(AA959&lt;0,"BAJA",IF(AA959&gt;0,"ALZA",""))))))</f>
        <v>MANTIENE</v>
      </c>
      <c r="Z959" s="54">
        <v>8600</v>
      </c>
      <c r="AA959" s="40">
        <f>IF(Z959=0,"INDICAR PRECIO VTA",Z959-MaestraLP3[[#This Row],[PRECIO OCT]])</f>
        <v>0</v>
      </c>
      <c r="AB959" s="56">
        <f t="shared" si="14"/>
        <v>0.41860465116279072</v>
      </c>
      <c r="AC959" s="58">
        <f>IFERROR(MaestraLP3[[#This Row],[PRECIO]]*MaestraLP3[[#This Row],[%MG UMV]],0)</f>
        <v>3600</v>
      </c>
      <c r="AD959" s="59">
        <v>1E-3</v>
      </c>
      <c r="AE959" s="54">
        <f>IFERROR(MaestraLP3[[#This Row],[MARGEN UNITARIO]]/MaestraLP3[[#This Row],[Peso Neto UMV (KG)]],0)</f>
        <v>3600000</v>
      </c>
      <c r="AF959" s="38" t="s">
        <v>49</v>
      </c>
      <c r="AG959" s="38">
        <v>1</v>
      </c>
      <c r="AH959" s="56">
        <v>0.2</v>
      </c>
      <c r="AI959" s="56">
        <v>0.25</v>
      </c>
      <c r="AJ959" s="38" t="s">
        <v>50</v>
      </c>
      <c r="AK959" s="38" t="s">
        <v>50</v>
      </c>
    </row>
    <row r="960" spans="1:37" x14ac:dyDescent="0.35">
      <c r="A960" s="38" t="s">
        <v>525</v>
      </c>
      <c r="B960" s="38">
        <v>150001765</v>
      </c>
      <c r="C960" s="38" t="str">
        <f>+MaestraLP3[[#This Row],[CÓDIGO]]&amp;MaestraLP3[[#Headers],[-]]&amp;MaestraLP3[[#This Row],[UMV]]</f>
        <v>150001765-C20</v>
      </c>
      <c r="D960" s="45" t="str">
        <f>+MaestraLP3[[#This Row],[CÓDIGO]]&amp;MaestraLP3[[#Headers],[FS00]]</f>
        <v>150001765FS00</v>
      </c>
      <c r="E960" s="38" t="s">
        <v>95</v>
      </c>
      <c r="F960" s="38" t="s">
        <v>96</v>
      </c>
      <c r="G960" s="38" t="s">
        <v>100</v>
      </c>
      <c r="H960" s="38" t="s">
        <v>340</v>
      </c>
      <c r="I960" s="38" t="s">
        <v>1214</v>
      </c>
      <c r="J960" s="44" t="s">
        <v>86</v>
      </c>
      <c r="K960" s="45" t="s">
        <v>44</v>
      </c>
      <c r="L960" s="38"/>
      <c r="M960" s="38" t="str">
        <f>VLOOKUP(MaestraLP3[[#This Row],[UMV]],VALIDACIONES!J:L,3,0)</f>
        <v>Caja 20 Unidades</v>
      </c>
      <c r="N960" s="38" t="s">
        <v>45</v>
      </c>
      <c r="O960" s="38" t="s">
        <v>46</v>
      </c>
      <c r="P960" s="54">
        <v>23000.2</v>
      </c>
      <c r="Q960" s="38" t="s">
        <v>47</v>
      </c>
      <c r="R960" s="54">
        <v>33000</v>
      </c>
      <c r="S960" s="56">
        <f>IFERROR((MaestraLP3[[#This Row],[COSTO ]]/MaestraLP3[[#This Row],[COSTO OCT]]-1),0)</f>
        <v>0</v>
      </c>
      <c r="T960" s="55" t="s">
        <v>48</v>
      </c>
      <c r="U960" s="55" t="s">
        <v>48</v>
      </c>
      <c r="V960" s="54">
        <f>+VLOOKUP(MaestraLP3[[#This Row],[-]],'[1]BD MES'!$A:$N,14,0)</f>
        <v>22876.6</v>
      </c>
      <c r="W960" s="54">
        <v>23000.2</v>
      </c>
      <c r="X960" s="56">
        <f>+(MaestraLP3[[#This Row],[COSTO ]]-MaestraLP3[[#This Row],[COSTO OCT AL 27-10]])/MaestraLP3[[#This Row],[COSTO OCT AL 27-10]]</f>
        <v>5.4029007807105157E-3</v>
      </c>
      <c r="Y960" s="57" t="str">
        <f>++IF(Q960="HASTA AGOTAR STOCK","HASTA AGOTAR STOCK",IF(MaestraLP3[[#This Row],[PRECIO OCT]]=0,"NO PARA LP",IF(MaestraLP3[[#This Row],[PRECIO OCT]]=0,"INCORPORACIÓN",IF(AA960=0,"MANTIENE",IF(AA960&lt;0,"BAJA",IF(AA960&gt;0,"ALZA",""))))))</f>
        <v>MANTIENE</v>
      </c>
      <c r="Z960" s="54">
        <v>33000</v>
      </c>
      <c r="AA960" s="40">
        <f>IF(Z960=0,"INDICAR PRECIO VTA",Z960-MaestraLP3[[#This Row],[PRECIO OCT]])</f>
        <v>0</v>
      </c>
      <c r="AB960" s="56">
        <f t="shared" si="14"/>
        <v>0.30302424242424242</v>
      </c>
      <c r="AC960" s="58">
        <f>IFERROR(MaestraLP3[[#This Row],[PRECIO]]*MaestraLP3[[#This Row],[%MG UMV]],0)</f>
        <v>9999.7999999999993</v>
      </c>
      <c r="AD960" s="59">
        <v>10</v>
      </c>
      <c r="AE960" s="54">
        <f>IFERROR(MaestraLP3[[#This Row],[MARGEN UNITARIO]]/MaestraLP3[[#This Row],[Peso Neto UMV (KG)]],0)</f>
        <v>999.9799999999999</v>
      </c>
      <c r="AF960" s="38" t="s">
        <v>50</v>
      </c>
      <c r="AG960" s="38">
        <v>1</v>
      </c>
      <c r="AH960" s="56">
        <v>0.03</v>
      </c>
      <c r="AI960" s="56">
        <v>4.9999999999999996E-2</v>
      </c>
      <c r="AJ960" s="38"/>
      <c r="AK960" s="38" t="s">
        <v>50</v>
      </c>
    </row>
    <row r="961" spans="1:37" x14ac:dyDescent="0.35">
      <c r="A961" s="38" t="s">
        <v>525</v>
      </c>
      <c r="B961" s="38">
        <v>150001793</v>
      </c>
      <c r="C961" s="38" t="str">
        <f>+MaestraLP3[[#This Row],[CÓDIGO]]&amp;MaestraLP3[[#Headers],[-]]&amp;MaestraLP3[[#This Row],[UMV]]</f>
        <v>150001793-C20</v>
      </c>
      <c r="D961" s="45" t="str">
        <f>+MaestraLP3[[#This Row],[CÓDIGO]]&amp;MaestraLP3[[#Headers],[FS00]]</f>
        <v>150001793FS00</v>
      </c>
      <c r="E961" s="38" t="s">
        <v>95</v>
      </c>
      <c r="F961" s="38" t="s">
        <v>96</v>
      </c>
      <c r="G961" s="38" t="s">
        <v>100</v>
      </c>
      <c r="H961" s="38" t="s">
        <v>340</v>
      </c>
      <c r="I961" s="38" t="s">
        <v>1215</v>
      </c>
      <c r="J961" s="44" t="s">
        <v>86</v>
      </c>
      <c r="K961" s="45" t="s">
        <v>44</v>
      </c>
      <c r="L961" s="38"/>
      <c r="M961" s="38" t="str">
        <f>VLOOKUP(MaestraLP3[[#This Row],[UMV]],VALIDACIONES!J:L,3,0)</f>
        <v>Caja 20 Unidades</v>
      </c>
      <c r="N961" s="38" t="s">
        <v>45</v>
      </c>
      <c r="O961" s="38" t="s">
        <v>46</v>
      </c>
      <c r="P961" s="54">
        <v>31399.200000000001</v>
      </c>
      <c r="Q961" s="38" t="s">
        <v>47</v>
      </c>
      <c r="R961" s="54">
        <v>40000</v>
      </c>
      <c r="S961" s="56">
        <f>IFERROR((MaestraLP3[[#This Row],[COSTO ]]/MaestraLP3[[#This Row],[COSTO OCT]]-1),0)</f>
        <v>0</v>
      </c>
      <c r="T961" s="55" t="s">
        <v>48</v>
      </c>
      <c r="U961" s="55" t="s">
        <v>48</v>
      </c>
      <c r="V961" s="54">
        <f>+VLOOKUP(MaestraLP3[[#This Row],[-]],'[1]BD MES'!$A:$N,14,0)</f>
        <v>31399.200000000001</v>
      </c>
      <c r="W961" s="54">
        <v>31399.200000000001</v>
      </c>
      <c r="X961" s="56">
        <f>+(MaestraLP3[[#This Row],[COSTO ]]-MaestraLP3[[#This Row],[COSTO OCT AL 27-10]])/MaestraLP3[[#This Row],[COSTO OCT AL 27-10]]</f>
        <v>0</v>
      </c>
      <c r="Y961" s="57" t="str">
        <f>++IF(Q961="HASTA AGOTAR STOCK","HASTA AGOTAR STOCK",IF(MaestraLP3[[#This Row],[PRECIO OCT]]=0,"NO PARA LP",IF(MaestraLP3[[#This Row],[PRECIO OCT]]=0,"INCORPORACIÓN",IF(AA961=0,"MANTIENE",IF(AA961&lt;0,"BAJA",IF(AA961&gt;0,"ALZA",""))))))</f>
        <v>MANTIENE</v>
      </c>
      <c r="Z961" s="54">
        <v>40000</v>
      </c>
      <c r="AA961" s="40">
        <f>IF(Z961=0,"INDICAR PRECIO VTA",Z961-MaestraLP3[[#This Row],[PRECIO OCT]])</f>
        <v>0</v>
      </c>
      <c r="AB961" s="56">
        <f t="shared" si="14"/>
        <v>0.21501999999999999</v>
      </c>
      <c r="AC961" s="58">
        <f>IFERROR(MaestraLP3[[#This Row],[PRECIO]]*MaestraLP3[[#This Row],[%MG UMV]],0)</f>
        <v>8600.7999999999993</v>
      </c>
      <c r="AD961" s="59">
        <v>5</v>
      </c>
      <c r="AE961" s="54">
        <f>IFERROR(MaestraLP3[[#This Row],[MARGEN UNITARIO]]/MaestraLP3[[#This Row],[Peso Neto UMV (KG)]],0)</f>
        <v>1720.1599999999999</v>
      </c>
      <c r="AF961" s="38" t="s">
        <v>50</v>
      </c>
      <c r="AG961" s="38">
        <v>1</v>
      </c>
      <c r="AH961" s="56">
        <v>4.9999999999999996E-2</v>
      </c>
      <c r="AI961" s="56">
        <v>6.9999999999999993E-2</v>
      </c>
      <c r="AJ961" s="38"/>
      <c r="AK961" s="38" t="s">
        <v>50</v>
      </c>
    </row>
    <row r="962" spans="1:37" x14ac:dyDescent="0.35">
      <c r="A962" s="38" t="s">
        <v>525</v>
      </c>
      <c r="B962" s="38">
        <v>104538610</v>
      </c>
      <c r="C962" s="38" t="str">
        <f>+MaestraLP3[[#This Row],[CÓDIGO]]&amp;MaestraLP3[[#Headers],[-]]&amp;MaestraLP3[[#This Row],[UMV]]</f>
        <v>104538610-C36</v>
      </c>
      <c r="D962" s="45" t="str">
        <f>+MaestraLP3[[#This Row],[CÓDIGO]]&amp;MaestraLP3[[#Headers],[FS00]]</f>
        <v>104538610FS00</v>
      </c>
      <c r="E962" s="38" t="s">
        <v>95</v>
      </c>
      <c r="F962" s="38" t="s">
        <v>96</v>
      </c>
      <c r="G962" s="38" t="s">
        <v>100</v>
      </c>
      <c r="H962" s="38" t="s">
        <v>340</v>
      </c>
      <c r="I962" s="38" t="s">
        <v>1216</v>
      </c>
      <c r="J962" s="44" t="s">
        <v>773</v>
      </c>
      <c r="K962" s="45" t="s">
        <v>44</v>
      </c>
      <c r="L962" s="38"/>
      <c r="M962" s="38" t="str">
        <f>VLOOKUP(MaestraLP3[[#This Row],[UMV]],VALIDACIONES!J:L,3,0)</f>
        <v>Caja 36 Unidades</v>
      </c>
      <c r="N962" s="38" t="s">
        <v>45</v>
      </c>
      <c r="O962" s="38" t="s">
        <v>46</v>
      </c>
      <c r="P962" s="54">
        <v>10476</v>
      </c>
      <c r="Q962" s="38" t="s">
        <v>47</v>
      </c>
      <c r="R962" s="54">
        <v>15900</v>
      </c>
      <c r="S962" s="56">
        <f>IFERROR((MaestraLP3[[#This Row],[COSTO ]]/MaestraLP3[[#This Row],[COSTO OCT]]-1),0)</f>
        <v>0</v>
      </c>
      <c r="T962" s="55" t="s">
        <v>48</v>
      </c>
      <c r="U962" s="55" t="s">
        <v>48</v>
      </c>
      <c r="V962" s="54">
        <f>+VLOOKUP(MaestraLP3[[#This Row],[-]],'[1]BD MES'!$A:$N,14,0)</f>
        <v>10512</v>
      </c>
      <c r="W962" s="54">
        <v>10476</v>
      </c>
      <c r="X962" s="56">
        <f>+(MaestraLP3[[#This Row],[COSTO ]]-MaestraLP3[[#This Row],[COSTO OCT AL 27-10]])/MaestraLP3[[#This Row],[COSTO OCT AL 27-10]]</f>
        <v>-3.4246575342465752E-3</v>
      </c>
      <c r="Y962" s="57" t="str">
        <f>++IF(Q962="HASTA AGOTAR STOCK","HASTA AGOTAR STOCK",IF(MaestraLP3[[#This Row],[PRECIO OCT]]=0,"NO PARA LP",IF(MaestraLP3[[#This Row],[PRECIO OCT]]=0,"INCORPORACIÓN",IF(AA962=0,"MANTIENE",IF(AA962&lt;0,"BAJA",IF(AA962&gt;0,"ALZA",""))))))</f>
        <v>MANTIENE</v>
      </c>
      <c r="Z962" s="54">
        <v>15900</v>
      </c>
      <c r="AA962" s="40">
        <f>IF(Z962=0,"INDICAR PRECIO VTA",Z962-MaestraLP3[[#This Row],[PRECIO OCT]])</f>
        <v>0</v>
      </c>
      <c r="AB962" s="56">
        <f t="shared" si="14"/>
        <v>0.3411320754716981</v>
      </c>
      <c r="AC962" s="58">
        <f>IFERROR(MaestraLP3[[#This Row],[PRECIO]]*MaestraLP3[[#This Row],[%MG UMV]],0)</f>
        <v>5424</v>
      </c>
      <c r="AD962" s="59">
        <v>3.24</v>
      </c>
      <c r="AE962" s="54">
        <f>IFERROR(MaestraLP3[[#This Row],[MARGEN UNITARIO]]/MaestraLP3[[#This Row],[Peso Neto UMV (KG)]],0)</f>
        <v>1674.0740740740739</v>
      </c>
      <c r="AF962" s="38" t="s">
        <v>49</v>
      </c>
      <c r="AG962" s="38">
        <v>1</v>
      </c>
      <c r="AH962" s="56">
        <v>9.9999999999999992E-2</v>
      </c>
      <c r="AI962" s="56">
        <v>0.15</v>
      </c>
      <c r="AJ962" s="38" t="s">
        <v>50</v>
      </c>
      <c r="AK962" s="38" t="s">
        <v>50</v>
      </c>
    </row>
    <row r="963" spans="1:37" x14ac:dyDescent="0.35">
      <c r="A963" s="38" t="s">
        <v>525</v>
      </c>
      <c r="B963" s="38">
        <v>104538600</v>
      </c>
      <c r="C963" s="38" t="str">
        <f>+MaestraLP3[[#This Row],[CÓDIGO]]&amp;MaestraLP3[[#Headers],[-]]&amp;MaestraLP3[[#This Row],[UMV]]</f>
        <v>104538600-C36</v>
      </c>
      <c r="D963" s="45" t="str">
        <f>+MaestraLP3[[#This Row],[CÓDIGO]]&amp;MaestraLP3[[#Headers],[FS00]]</f>
        <v>104538600FS00</v>
      </c>
      <c r="E963" s="38" t="s">
        <v>95</v>
      </c>
      <c r="F963" s="38" t="s">
        <v>96</v>
      </c>
      <c r="G963" s="38" t="s">
        <v>100</v>
      </c>
      <c r="H963" s="38" t="s">
        <v>340</v>
      </c>
      <c r="I963" s="38" t="s">
        <v>1217</v>
      </c>
      <c r="J963" s="44" t="s">
        <v>773</v>
      </c>
      <c r="K963" s="45" t="s">
        <v>44</v>
      </c>
      <c r="L963" s="38"/>
      <c r="M963" s="38" t="str">
        <f>VLOOKUP(MaestraLP3[[#This Row],[UMV]],VALIDACIONES!J:L,3,0)</f>
        <v>Caja 36 Unidades</v>
      </c>
      <c r="N963" s="38" t="s">
        <v>45</v>
      </c>
      <c r="O963" s="38" t="s">
        <v>46</v>
      </c>
      <c r="P963" s="54">
        <v>10512</v>
      </c>
      <c r="Q963" s="38" t="s">
        <v>47</v>
      </c>
      <c r="R963" s="54">
        <v>15900</v>
      </c>
      <c r="S963" s="56">
        <f>IFERROR((MaestraLP3[[#This Row],[COSTO ]]/MaestraLP3[[#This Row],[COSTO OCT]]-1),0)</f>
        <v>0</v>
      </c>
      <c r="T963" s="55" t="s">
        <v>48</v>
      </c>
      <c r="U963" s="55" t="s">
        <v>48</v>
      </c>
      <c r="V963" s="54">
        <f>+VLOOKUP(MaestraLP3[[#This Row],[-]],'[1]BD MES'!$A:$N,14,0)</f>
        <v>10548</v>
      </c>
      <c r="W963" s="54">
        <v>10512</v>
      </c>
      <c r="X963" s="56">
        <f>+(MaestraLP3[[#This Row],[COSTO ]]-MaestraLP3[[#This Row],[COSTO OCT AL 27-10]])/MaestraLP3[[#This Row],[COSTO OCT AL 27-10]]</f>
        <v>-3.4129692832764505E-3</v>
      </c>
      <c r="Y963" s="57" t="str">
        <f>++IF(Q963="HASTA AGOTAR STOCK","HASTA AGOTAR STOCK",IF(MaestraLP3[[#This Row],[PRECIO OCT]]=0,"NO PARA LP",IF(MaestraLP3[[#This Row],[PRECIO OCT]]=0,"INCORPORACIÓN",IF(AA963=0,"MANTIENE",IF(AA963&lt;0,"BAJA",IF(AA963&gt;0,"ALZA",""))))))</f>
        <v>MANTIENE</v>
      </c>
      <c r="Z963" s="54">
        <v>15900</v>
      </c>
      <c r="AA963" s="40">
        <f>IF(Z963=0,"INDICAR PRECIO VTA",Z963-MaestraLP3[[#This Row],[PRECIO OCT]])</f>
        <v>0</v>
      </c>
      <c r="AB963" s="56">
        <f t="shared" ref="AB963:AB1026" si="15">+IFERROR((Z963-W963)/Z963,"-")</f>
        <v>0.33886792452830189</v>
      </c>
      <c r="AC963" s="58">
        <f>IFERROR(MaestraLP3[[#This Row],[PRECIO]]*MaestraLP3[[#This Row],[%MG UMV]],0)</f>
        <v>5388</v>
      </c>
      <c r="AD963" s="59">
        <v>3.24</v>
      </c>
      <c r="AE963" s="54">
        <f>IFERROR(MaestraLP3[[#This Row],[MARGEN UNITARIO]]/MaestraLP3[[#This Row],[Peso Neto UMV (KG)]],0)</f>
        <v>1662.9629629629628</v>
      </c>
      <c r="AF963" s="38" t="s">
        <v>49</v>
      </c>
      <c r="AG963" s="38">
        <v>1</v>
      </c>
      <c r="AH963" s="56">
        <v>9.9999999999999992E-2</v>
      </c>
      <c r="AI963" s="56">
        <v>0.15</v>
      </c>
      <c r="AJ963" s="38" t="s">
        <v>50</v>
      </c>
      <c r="AK963" s="38" t="s">
        <v>50</v>
      </c>
    </row>
    <row r="964" spans="1:37" x14ac:dyDescent="0.35">
      <c r="A964" s="38" t="s">
        <v>525</v>
      </c>
      <c r="B964" s="38">
        <v>104538590</v>
      </c>
      <c r="C964" s="38" t="str">
        <f>+MaestraLP3[[#This Row],[CÓDIGO]]&amp;MaestraLP3[[#Headers],[-]]&amp;MaestraLP3[[#This Row],[UMV]]</f>
        <v>104538590-C36</v>
      </c>
      <c r="D964" s="45" t="str">
        <f>+MaestraLP3[[#This Row],[CÓDIGO]]&amp;MaestraLP3[[#Headers],[FS00]]</f>
        <v>104538590FS00</v>
      </c>
      <c r="E964" s="38" t="s">
        <v>95</v>
      </c>
      <c r="F964" s="38" t="s">
        <v>96</v>
      </c>
      <c r="G964" s="38" t="s">
        <v>100</v>
      </c>
      <c r="H964" s="38" t="s">
        <v>340</v>
      </c>
      <c r="I964" s="38" t="s">
        <v>1218</v>
      </c>
      <c r="J964" s="44" t="s">
        <v>773</v>
      </c>
      <c r="K964" s="45" t="s">
        <v>44</v>
      </c>
      <c r="L964" s="38"/>
      <c r="M964" s="38" t="str">
        <f>VLOOKUP(MaestraLP3[[#This Row],[UMV]],VALIDACIONES!J:L,3,0)</f>
        <v>Caja 36 Unidades</v>
      </c>
      <c r="N964" s="38" t="s">
        <v>45</v>
      </c>
      <c r="O964" s="38" t="s">
        <v>46</v>
      </c>
      <c r="P964" s="54">
        <v>10152</v>
      </c>
      <c r="Q964" s="38" t="s">
        <v>47</v>
      </c>
      <c r="R964" s="54">
        <v>15900</v>
      </c>
      <c r="S964" s="56">
        <f>IFERROR((MaestraLP3[[#This Row],[COSTO ]]/MaestraLP3[[#This Row],[COSTO OCT]]-1),0)</f>
        <v>0</v>
      </c>
      <c r="T964" s="55" t="s">
        <v>48</v>
      </c>
      <c r="U964" s="55" t="s">
        <v>48</v>
      </c>
      <c r="V964" s="54">
        <f>+VLOOKUP(MaestraLP3[[#This Row],[-]],'[1]BD MES'!$A:$N,14,0)</f>
        <v>10440</v>
      </c>
      <c r="W964" s="54">
        <v>10152</v>
      </c>
      <c r="X964" s="56">
        <f>+(MaestraLP3[[#This Row],[COSTO ]]-MaestraLP3[[#This Row],[COSTO OCT AL 27-10]])/MaestraLP3[[#This Row],[COSTO OCT AL 27-10]]</f>
        <v>-2.7586206896551724E-2</v>
      </c>
      <c r="Y964" s="57" t="str">
        <f>++IF(Q964="HASTA AGOTAR STOCK","HASTA AGOTAR STOCK",IF(MaestraLP3[[#This Row],[PRECIO OCT]]=0,"NO PARA LP",IF(MaestraLP3[[#This Row],[PRECIO OCT]]=0,"INCORPORACIÓN",IF(AA964=0,"MANTIENE",IF(AA964&lt;0,"BAJA",IF(AA964&gt;0,"ALZA",""))))))</f>
        <v>MANTIENE</v>
      </c>
      <c r="Z964" s="54">
        <v>15900</v>
      </c>
      <c r="AA964" s="40">
        <f>IF(Z964=0,"INDICAR PRECIO VTA",Z964-MaestraLP3[[#This Row],[PRECIO OCT]])</f>
        <v>0</v>
      </c>
      <c r="AB964" s="56">
        <f t="shared" si="15"/>
        <v>0.36150943396226415</v>
      </c>
      <c r="AC964" s="58">
        <f>IFERROR(MaestraLP3[[#This Row],[PRECIO]]*MaestraLP3[[#This Row],[%MG UMV]],0)</f>
        <v>5748</v>
      </c>
      <c r="AD964" s="59">
        <v>3.24</v>
      </c>
      <c r="AE964" s="54">
        <f>IFERROR(MaestraLP3[[#This Row],[MARGEN UNITARIO]]/MaestraLP3[[#This Row],[Peso Neto UMV (KG)]],0)</f>
        <v>1774.0740740740739</v>
      </c>
      <c r="AF964" s="38" t="s">
        <v>49</v>
      </c>
      <c r="AG964" s="38">
        <v>1</v>
      </c>
      <c r="AH964" s="56">
        <v>9.9999999999999992E-2</v>
      </c>
      <c r="AI964" s="56">
        <v>0.15</v>
      </c>
      <c r="AJ964" s="38" t="s">
        <v>50</v>
      </c>
      <c r="AK964" s="38" t="s">
        <v>50</v>
      </c>
    </row>
    <row r="965" spans="1:37" x14ac:dyDescent="0.35">
      <c r="A965" s="38" t="s">
        <v>525</v>
      </c>
      <c r="B965" s="38">
        <v>150001768</v>
      </c>
      <c r="C965" s="38" t="str">
        <f>+MaestraLP3[[#This Row],[CÓDIGO]]&amp;MaestraLP3[[#Headers],[-]]&amp;MaestraLP3[[#This Row],[UMV]]</f>
        <v>150001768-C14</v>
      </c>
      <c r="D965" s="45" t="str">
        <f>+MaestraLP3[[#This Row],[CÓDIGO]]&amp;MaestraLP3[[#Headers],[FS00]]</f>
        <v>150001768FS00</v>
      </c>
      <c r="E965" s="38" t="s">
        <v>95</v>
      </c>
      <c r="F965" s="38" t="s">
        <v>96</v>
      </c>
      <c r="G965" s="38" t="s">
        <v>100</v>
      </c>
      <c r="H965" s="38" t="s">
        <v>340</v>
      </c>
      <c r="I965" s="38" t="s">
        <v>1219</v>
      </c>
      <c r="J965" s="44" t="s">
        <v>331</v>
      </c>
      <c r="K965" s="45" t="s">
        <v>44</v>
      </c>
      <c r="L965" s="38"/>
      <c r="M965" s="38" t="str">
        <f>VLOOKUP(MaestraLP3[[#This Row],[UMV]],VALIDACIONES!J:L,3,0)</f>
        <v>Caja 14 Unidades</v>
      </c>
      <c r="N965" s="38" t="s">
        <v>45</v>
      </c>
      <c r="O965" s="38" t="s">
        <v>46</v>
      </c>
      <c r="P965" s="54">
        <v>15332.240000000002</v>
      </c>
      <c r="Q965" s="38" t="s">
        <v>47</v>
      </c>
      <c r="R965" s="54">
        <v>19319</v>
      </c>
      <c r="S965" s="56">
        <f>IFERROR((MaestraLP3[[#This Row],[COSTO ]]/MaestraLP3[[#This Row],[COSTO OCT]]-1),0)</f>
        <v>0</v>
      </c>
      <c r="T965" s="55" t="s">
        <v>48</v>
      </c>
      <c r="U965" s="55" t="s">
        <v>48</v>
      </c>
      <c r="V965" s="54">
        <f>+VLOOKUP(MaestraLP3[[#This Row],[-]],'[1]BD MES'!$A:$N,14,0)</f>
        <v>15325.800000000001</v>
      </c>
      <c r="W965" s="54">
        <v>15332.240000000002</v>
      </c>
      <c r="X965" s="56">
        <f>+(MaestraLP3[[#This Row],[COSTO ]]-MaestraLP3[[#This Row],[COSTO OCT AL 27-10]])/MaestraLP3[[#This Row],[COSTO OCT AL 27-10]]</f>
        <v>4.2020644925553697E-4</v>
      </c>
      <c r="Y965" s="57" t="str">
        <f>++IF(Q965="HASTA AGOTAR STOCK","HASTA AGOTAR STOCK",IF(MaestraLP3[[#This Row],[PRECIO OCT]]=0,"NO PARA LP",IF(MaestraLP3[[#This Row],[PRECIO OCT]]=0,"INCORPORACIÓN",IF(AA965=0,"MANTIENE",IF(AA965&lt;0,"BAJA",IF(AA965&gt;0,"ALZA",""))))))</f>
        <v>MANTIENE</v>
      </c>
      <c r="Z965" s="54">
        <v>19319</v>
      </c>
      <c r="AA965" s="40">
        <f>IF(Z965=0,"INDICAR PRECIO VTA",Z965-MaestraLP3[[#This Row],[PRECIO OCT]])</f>
        <v>0</v>
      </c>
      <c r="AB965" s="56">
        <f t="shared" si="15"/>
        <v>0.20636471867073858</v>
      </c>
      <c r="AC965" s="58">
        <f>IFERROR(MaestraLP3[[#This Row],[PRECIO]]*MaestraLP3[[#This Row],[%MG UMV]],0)</f>
        <v>3986.7599999999984</v>
      </c>
      <c r="AD965" s="59">
        <v>3.5</v>
      </c>
      <c r="AE965" s="54">
        <f>IFERROR(MaestraLP3[[#This Row],[MARGEN UNITARIO]]/MaestraLP3[[#This Row],[Peso Neto UMV (KG)]],0)</f>
        <v>1139.0742857142852</v>
      </c>
      <c r="AF965" s="38" t="s">
        <v>50</v>
      </c>
      <c r="AG965" s="38">
        <v>1</v>
      </c>
      <c r="AH965" s="56">
        <v>4.9999999999999996E-2</v>
      </c>
      <c r="AI965" s="56">
        <v>6.9999999999999993E-2</v>
      </c>
      <c r="AJ965" s="38"/>
      <c r="AK965" s="38" t="s">
        <v>50</v>
      </c>
    </row>
    <row r="966" spans="1:37" x14ac:dyDescent="0.35">
      <c r="A966" s="38" t="s">
        <v>525</v>
      </c>
      <c r="B966" s="38">
        <v>150001112</v>
      </c>
      <c r="C966" s="38" t="str">
        <f>+MaestraLP3[[#This Row],[CÓDIGO]]&amp;MaestraLP3[[#Headers],[-]]&amp;MaestraLP3[[#This Row],[UMV]]</f>
        <v>150001112-C12</v>
      </c>
      <c r="D966" s="45" t="str">
        <f>+MaestraLP3[[#This Row],[CÓDIGO]]&amp;MaestraLP3[[#Headers],[FS00]]</f>
        <v>150001112FS00</v>
      </c>
      <c r="E966" s="38" t="s">
        <v>95</v>
      </c>
      <c r="F966" s="38" t="s">
        <v>96</v>
      </c>
      <c r="G966" s="38" t="s">
        <v>100</v>
      </c>
      <c r="H966" s="38" t="s">
        <v>340</v>
      </c>
      <c r="I966" s="38" t="s">
        <v>1220</v>
      </c>
      <c r="J966" s="44" t="s">
        <v>43</v>
      </c>
      <c r="K966" s="45" t="s">
        <v>44</v>
      </c>
      <c r="L966" s="38"/>
      <c r="M966" s="38" t="str">
        <f>VLOOKUP(MaestraLP3[[#This Row],[UMV]],VALIDACIONES!J:L,3,0)</f>
        <v>Caja 12 Unidades</v>
      </c>
      <c r="N966" s="38" t="s">
        <v>45</v>
      </c>
      <c r="O966" s="38" t="s">
        <v>46</v>
      </c>
      <c r="P966" s="54">
        <v>18792</v>
      </c>
      <c r="Q966" s="38" t="s">
        <v>47</v>
      </c>
      <c r="R966" s="54">
        <v>29082</v>
      </c>
      <c r="S966" s="56">
        <f>IFERROR((MaestraLP3[[#This Row],[COSTO ]]/MaestraLP3[[#This Row],[COSTO OCT]]-1),0)</f>
        <v>0</v>
      </c>
      <c r="T966" s="55" t="s">
        <v>48</v>
      </c>
      <c r="U966" s="55" t="s">
        <v>48</v>
      </c>
      <c r="V966" s="54">
        <f>+VLOOKUP(MaestraLP3[[#This Row],[-]],'[1]BD MES'!$A:$N,14,0)</f>
        <v>18792</v>
      </c>
      <c r="W966" s="54">
        <v>18792</v>
      </c>
      <c r="X966" s="56">
        <f>+(MaestraLP3[[#This Row],[COSTO ]]-MaestraLP3[[#This Row],[COSTO OCT AL 27-10]])/MaestraLP3[[#This Row],[COSTO OCT AL 27-10]]</f>
        <v>0</v>
      </c>
      <c r="Y966" s="57" t="str">
        <f>++IF(Q966="HASTA AGOTAR STOCK","HASTA AGOTAR STOCK",IF(MaestraLP3[[#This Row],[PRECIO OCT]]=0,"NO PARA LP",IF(MaestraLP3[[#This Row],[PRECIO OCT]]=0,"INCORPORACIÓN",IF(AA966=0,"MANTIENE",IF(AA966&lt;0,"BAJA",IF(AA966&gt;0,"ALZA",""))))))</f>
        <v>MANTIENE</v>
      </c>
      <c r="Z966" s="54">
        <v>29082</v>
      </c>
      <c r="AA966" s="40">
        <f>IF(Z966=0,"INDICAR PRECIO VTA",Z966-MaestraLP3[[#This Row],[PRECIO OCT]])</f>
        <v>0</v>
      </c>
      <c r="AB966" s="56">
        <f t="shared" si="15"/>
        <v>0.3538271095523004</v>
      </c>
      <c r="AC966" s="58">
        <f>IFERROR(MaestraLP3[[#This Row],[PRECIO]]*MaestraLP3[[#This Row],[%MG UMV]],0)</f>
        <v>10290</v>
      </c>
      <c r="AD966" s="59">
        <v>6</v>
      </c>
      <c r="AE966" s="54">
        <f>IFERROR(MaestraLP3[[#This Row],[MARGEN UNITARIO]]/MaestraLP3[[#This Row],[Peso Neto UMV (KG)]],0)</f>
        <v>1715</v>
      </c>
      <c r="AF966" s="38" t="s">
        <v>50</v>
      </c>
      <c r="AG966" s="38">
        <v>1</v>
      </c>
      <c r="AH966" s="56">
        <v>0.03</v>
      </c>
      <c r="AI966" s="56">
        <v>6.9999999999999993E-2</v>
      </c>
      <c r="AJ966" s="38"/>
      <c r="AK966" s="38" t="s">
        <v>50</v>
      </c>
    </row>
    <row r="967" spans="1:37" x14ac:dyDescent="0.35">
      <c r="A967" s="38" t="s">
        <v>525</v>
      </c>
      <c r="B967" s="38">
        <v>104530320</v>
      </c>
      <c r="C967" s="38" t="str">
        <f>+MaestraLP3[[#This Row],[CÓDIGO]]&amp;MaestraLP3[[#Headers],[-]]&amp;MaestraLP3[[#This Row],[UMV]]</f>
        <v>104530320-C05</v>
      </c>
      <c r="D967" s="45" t="str">
        <f>+MaestraLP3[[#This Row],[CÓDIGO]]&amp;MaestraLP3[[#Headers],[FS00]]</f>
        <v>104530320FS00</v>
      </c>
      <c r="E967" s="38" t="s">
        <v>95</v>
      </c>
      <c r="F967" s="38" t="s">
        <v>96</v>
      </c>
      <c r="G967" s="38" t="s">
        <v>100</v>
      </c>
      <c r="H967" s="38" t="s">
        <v>340</v>
      </c>
      <c r="I967" s="38" t="s">
        <v>1221</v>
      </c>
      <c r="J967" s="44" t="s">
        <v>300</v>
      </c>
      <c r="K967" s="45" t="s">
        <v>44</v>
      </c>
      <c r="L967" s="38"/>
      <c r="M967" s="38" t="str">
        <f>VLOOKUP(MaestraLP3[[#This Row],[UMV]],VALIDACIONES!J:L,3,0)</f>
        <v>Caja 5 Unidades</v>
      </c>
      <c r="N967" s="38" t="s">
        <v>45</v>
      </c>
      <c r="O967" s="38" t="s">
        <v>46</v>
      </c>
      <c r="P967" s="54">
        <v>12450</v>
      </c>
      <c r="Q967" s="38" t="s">
        <v>47</v>
      </c>
      <c r="R967" s="54">
        <v>16000</v>
      </c>
      <c r="S967" s="56">
        <f>IFERROR((MaestraLP3[[#This Row],[COSTO ]]/MaestraLP3[[#This Row],[COSTO OCT]]-1),0)</f>
        <v>0</v>
      </c>
      <c r="T967" s="55" t="s">
        <v>48</v>
      </c>
      <c r="U967" s="55" t="s">
        <v>48</v>
      </c>
      <c r="V967" s="54">
        <f>+VLOOKUP(MaestraLP3[[#This Row],[-]],'[1]BD MES'!$A:$N,14,0)</f>
        <v>12450</v>
      </c>
      <c r="W967" s="54">
        <v>12450</v>
      </c>
      <c r="X967" s="56">
        <f>+(MaestraLP3[[#This Row],[COSTO ]]-MaestraLP3[[#This Row],[COSTO OCT AL 27-10]])/MaestraLP3[[#This Row],[COSTO OCT AL 27-10]]</f>
        <v>0</v>
      </c>
      <c r="Y967" s="57" t="str">
        <f>++IF(Q967="HASTA AGOTAR STOCK","HASTA AGOTAR STOCK",IF(MaestraLP3[[#This Row],[PRECIO OCT]]=0,"NO PARA LP",IF(MaestraLP3[[#This Row],[PRECIO OCT]]=0,"INCORPORACIÓN",IF(AA967=0,"MANTIENE",IF(AA967&lt;0,"BAJA",IF(AA967&gt;0,"ALZA",""))))))</f>
        <v>MANTIENE</v>
      </c>
      <c r="Z967" s="54">
        <v>16000</v>
      </c>
      <c r="AA967" s="40">
        <f>IF(Z967=0,"INDICAR PRECIO VTA",Z967-MaestraLP3[[#This Row],[PRECIO OCT]])</f>
        <v>0</v>
      </c>
      <c r="AB967" s="56">
        <f t="shared" si="15"/>
        <v>0.22187499999999999</v>
      </c>
      <c r="AC967" s="58">
        <f>IFERROR(MaestraLP3[[#This Row],[PRECIO]]*MaestraLP3[[#This Row],[%MG UMV]],0)</f>
        <v>3550</v>
      </c>
      <c r="AD967" s="59">
        <v>5</v>
      </c>
      <c r="AE967" s="54">
        <f>IFERROR(MaestraLP3[[#This Row],[MARGEN UNITARIO]]/MaestraLP3[[#This Row],[Peso Neto UMV (KG)]],0)</f>
        <v>710</v>
      </c>
      <c r="AF967" s="38" t="s">
        <v>50</v>
      </c>
      <c r="AG967" s="38">
        <v>1</v>
      </c>
      <c r="AH967" s="56">
        <v>4.9999999999999996E-2</v>
      </c>
      <c r="AI967" s="56">
        <v>6.9999999999999993E-2</v>
      </c>
      <c r="AJ967" s="38"/>
      <c r="AK967" s="38" t="s">
        <v>50</v>
      </c>
    </row>
    <row r="968" spans="1:37" x14ac:dyDescent="0.35">
      <c r="A968" s="38" t="s">
        <v>525</v>
      </c>
      <c r="B968" s="38">
        <v>104538060</v>
      </c>
      <c r="C968" s="38" t="str">
        <f>+MaestraLP3[[#This Row],[CÓDIGO]]&amp;MaestraLP3[[#Headers],[-]]&amp;MaestraLP3[[#This Row],[UMV]]</f>
        <v>104538060-C10</v>
      </c>
      <c r="D968" s="45" t="str">
        <f>+MaestraLP3[[#This Row],[CÓDIGO]]&amp;MaestraLP3[[#Headers],[FS00]]</f>
        <v>104538060FS00</v>
      </c>
      <c r="E968" s="38" t="s">
        <v>95</v>
      </c>
      <c r="F968" s="38" t="s">
        <v>96</v>
      </c>
      <c r="G968" s="38" t="s">
        <v>100</v>
      </c>
      <c r="H968" s="38" t="s">
        <v>340</v>
      </c>
      <c r="I968" s="38" t="s">
        <v>1222</v>
      </c>
      <c r="J968" s="44" t="s">
        <v>61</v>
      </c>
      <c r="K968" s="45" t="s">
        <v>44</v>
      </c>
      <c r="L968" s="38"/>
      <c r="M968" s="38" t="str">
        <f>VLOOKUP(MaestraLP3[[#This Row],[UMV]],VALIDACIONES!J:L,3,0)</f>
        <v>Caja 10 Unidades</v>
      </c>
      <c r="N968" s="38" t="s">
        <v>45</v>
      </c>
      <c r="O968" s="38" t="s">
        <v>46</v>
      </c>
      <c r="P968" s="54">
        <v>19890</v>
      </c>
      <c r="Q968" s="38" t="s">
        <v>47</v>
      </c>
      <c r="R968" s="54">
        <v>28000</v>
      </c>
      <c r="S968" s="56">
        <f>IFERROR((MaestraLP3[[#This Row],[COSTO ]]/MaestraLP3[[#This Row],[COSTO OCT]]-1),0)</f>
        <v>0</v>
      </c>
      <c r="T968" s="55" t="s">
        <v>48</v>
      </c>
      <c r="U968" s="55" t="s">
        <v>48</v>
      </c>
      <c r="V968" s="54">
        <f>+VLOOKUP(MaestraLP3[[#This Row],[-]],'[1]BD MES'!$A:$N,14,0)</f>
        <v>19930</v>
      </c>
      <c r="W968" s="54">
        <v>19890</v>
      </c>
      <c r="X968" s="56">
        <f>+(MaestraLP3[[#This Row],[COSTO ]]-MaestraLP3[[#This Row],[COSTO OCT AL 27-10]])/MaestraLP3[[#This Row],[COSTO OCT AL 27-10]]</f>
        <v>-2.007024586051179E-3</v>
      </c>
      <c r="Y968" s="57" t="str">
        <f>++IF(Q968="HASTA AGOTAR STOCK","HASTA AGOTAR STOCK",IF(MaestraLP3[[#This Row],[PRECIO OCT]]=0,"NO PARA LP",IF(MaestraLP3[[#This Row],[PRECIO OCT]]=0,"INCORPORACIÓN",IF(AA968=0,"MANTIENE",IF(AA968&lt;0,"BAJA",IF(AA968&gt;0,"ALZA",""))))))</f>
        <v>MANTIENE</v>
      </c>
      <c r="Z968" s="54">
        <v>28000</v>
      </c>
      <c r="AA968" s="40">
        <f>IF(Z968=0,"INDICAR PRECIO VTA",Z968-MaestraLP3[[#This Row],[PRECIO OCT]])</f>
        <v>0</v>
      </c>
      <c r="AB968" s="56">
        <f t="shared" si="15"/>
        <v>0.28964285714285715</v>
      </c>
      <c r="AC968" s="58">
        <f>IFERROR(MaestraLP3[[#This Row],[PRECIO]]*MaestraLP3[[#This Row],[%MG UMV]],0)</f>
        <v>8110</v>
      </c>
      <c r="AD968" s="59">
        <v>10</v>
      </c>
      <c r="AE968" s="54">
        <f>IFERROR(MaestraLP3[[#This Row],[MARGEN UNITARIO]]/MaestraLP3[[#This Row],[Peso Neto UMV (KG)]],0)</f>
        <v>811</v>
      </c>
      <c r="AF968" s="38" t="s">
        <v>50</v>
      </c>
      <c r="AG968" s="38">
        <v>1</v>
      </c>
      <c r="AH968" s="56">
        <v>4.9999999999999996E-2</v>
      </c>
      <c r="AI968" s="56">
        <v>6.9999999999999993E-2</v>
      </c>
      <c r="AJ968" s="38"/>
      <c r="AK968" s="38" t="s">
        <v>50</v>
      </c>
    </row>
    <row r="969" spans="1:37" x14ac:dyDescent="0.35">
      <c r="A969" s="38" t="s">
        <v>525</v>
      </c>
      <c r="B969" s="38">
        <v>150000883</v>
      </c>
      <c r="C969" s="38" t="str">
        <f>+MaestraLP3[[#This Row],[CÓDIGO]]&amp;MaestraLP3[[#Headers],[-]]&amp;MaestraLP3[[#This Row],[UMV]]</f>
        <v>150000883-C16</v>
      </c>
      <c r="D969" s="45" t="str">
        <f>+MaestraLP3[[#This Row],[CÓDIGO]]&amp;MaestraLP3[[#Headers],[FS00]]</f>
        <v>150000883FS00</v>
      </c>
      <c r="E969" s="38" t="s">
        <v>95</v>
      </c>
      <c r="F969" s="38" t="s">
        <v>96</v>
      </c>
      <c r="G969" s="38" t="s">
        <v>100</v>
      </c>
      <c r="H969" s="38" t="s">
        <v>340</v>
      </c>
      <c r="I969" s="38" t="s">
        <v>1223</v>
      </c>
      <c r="J969" s="44" t="s">
        <v>112</v>
      </c>
      <c r="K969" s="45" t="s">
        <v>44</v>
      </c>
      <c r="L969" s="38"/>
      <c r="M969" s="38" t="str">
        <f>VLOOKUP(MaestraLP3[[#This Row],[UMV]],VALIDACIONES!J:L,3,0)</f>
        <v>Caja 16 Unidades</v>
      </c>
      <c r="N969" s="38" t="s">
        <v>45</v>
      </c>
      <c r="O969" s="38" t="s">
        <v>46</v>
      </c>
      <c r="P969" s="54">
        <v>25005.439999999999</v>
      </c>
      <c r="Q969" s="38" t="s">
        <v>47</v>
      </c>
      <c r="R969" s="54">
        <v>38280</v>
      </c>
      <c r="S969" s="56">
        <f>IFERROR((MaestraLP3[[#This Row],[COSTO ]]/MaestraLP3[[#This Row],[COSTO OCT]]-1),0)</f>
        <v>0</v>
      </c>
      <c r="T969" s="55" t="s">
        <v>48</v>
      </c>
      <c r="U969" s="55" t="s">
        <v>48</v>
      </c>
      <c r="V969" s="54">
        <f>+VLOOKUP(MaestraLP3[[#This Row],[-]],'[1]BD MES'!$A:$N,14,0)</f>
        <v>25007.52</v>
      </c>
      <c r="W969" s="54">
        <v>25005.439999999999</v>
      </c>
      <c r="X969" s="56">
        <f>+(MaestraLP3[[#This Row],[COSTO ]]-MaestraLP3[[#This Row],[COSTO OCT AL 27-10]])/MaestraLP3[[#This Row],[COSTO OCT AL 27-10]]</f>
        <v>-8.3174980965795343E-5</v>
      </c>
      <c r="Y969" s="57" t="str">
        <f>++IF(Q969="HASTA AGOTAR STOCK","HASTA AGOTAR STOCK",IF(MaestraLP3[[#This Row],[PRECIO OCT]]=0,"NO PARA LP",IF(MaestraLP3[[#This Row],[PRECIO OCT]]=0,"INCORPORACIÓN",IF(AA969=0,"MANTIENE",IF(AA969&lt;0,"BAJA",IF(AA969&gt;0,"ALZA",""))))))</f>
        <v>MANTIENE</v>
      </c>
      <c r="Z969" s="54">
        <v>38280</v>
      </c>
      <c r="AA969" s="40">
        <f>IF(Z969=0,"INDICAR PRECIO VTA",Z969-MaestraLP3[[#This Row],[PRECIO OCT]])</f>
        <v>0</v>
      </c>
      <c r="AB969" s="56">
        <f t="shared" si="15"/>
        <v>0.34677533960292584</v>
      </c>
      <c r="AC969" s="58">
        <f>IFERROR(MaestraLP3[[#This Row],[PRECIO]]*MaestraLP3[[#This Row],[%MG UMV]],0)</f>
        <v>13274.560000000001</v>
      </c>
      <c r="AD969" s="59">
        <v>8</v>
      </c>
      <c r="AE969" s="54">
        <f>IFERROR(MaestraLP3[[#This Row],[MARGEN UNITARIO]]/MaestraLP3[[#This Row],[Peso Neto UMV (KG)]],0)</f>
        <v>1659.3200000000002</v>
      </c>
      <c r="AF969" s="38" t="s">
        <v>50</v>
      </c>
      <c r="AG969" s="38">
        <v>1</v>
      </c>
      <c r="AH969" s="56">
        <v>4.9999999999999996E-2</v>
      </c>
      <c r="AI969" s="56">
        <v>9.9999999999999992E-2</v>
      </c>
      <c r="AJ969" s="38"/>
      <c r="AK969" s="38" t="s">
        <v>50</v>
      </c>
    </row>
    <row r="970" spans="1:37" x14ac:dyDescent="0.35">
      <c r="A970" s="38" t="s">
        <v>525</v>
      </c>
      <c r="B970" s="38">
        <v>104525460</v>
      </c>
      <c r="C970" s="38" t="str">
        <f>+MaestraLP3[[#This Row],[CÓDIGO]]&amp;MaestraLP3[[#Headers],[-]]&amp;MaestraLP3[[#This Row],[UMV]]</f>
        <v>104525460-C06</v>
      </c>
      <c r="D970" s="45" t="str">
        <f>+MaestraLP3[[#This Row],[CÓDIGO]]&amp;MaestraLP3[[#Headers],[FS00]]</f>
        <v>104525460FS00</v>
      </c>
      <c r="E970" s="38" t="s">
        <v>95</v>
      </c>
      <c r="F970" s="38" t="s">
        <v>96</v>
      </c>
      <c r="G970" s="38" t="s">
        <v>100</v>
      </c>
      <c r="H970" s="38" t="s">
        <v>340</v>
      </c>
      <c r="I970" s="38" t="s">
        <v>1224</v>
      </c>
      <c r="J970" s="44" t="s">
        <v>53</v>
      </c>
      <c r="K970" s="45" t="s">
        <v>44</v>
      </c>
      <c r="L970" s="38"/>
      <c r="M970" s="38" t="str">
        <f>VLOOKUP(MaestraLP3[[#This Row],[UMV]],VALIDACIONES!J:L,3,0)</f>
        <v>Caja 6 Unidades</v>
      </c>
      <c r="N970" s="38" t="s">
        <v>45</v>
      </c>
      <c r="O970" s="38" t="s">
        <v>46</v>
      </c>
      <c r="P970" s="54">
        <v>19794</v>
      </c>
      <c r="Q970" s="38" t="s">
        <v>47</v>
      </c>
      <c r="R970" s="54">
        <v>25900</v>
      </c>
      <c r="S970" s="56">
        <f>IFERROR((MaestraLP3[[#This Row],[COSTO ]]/MaestraLP3[[#This Row],[COSTO OCT]]-1),0)</f>
        <v>0</v>
      </c>
      <c r="T970" s="55" t="s">
        <v>48</v>
      </c>
      <c r="U970" s="55" t="s">
        <v>48</v>
      </c>
      <c r="V970" s="54">
        <f>+VLOOKUP(MaestraLP3[[#This Row],[-]],'[1]BD MES'!$A:$N,14,0)</f>
        <v>19794</v>
      </c>
      <c r="W970" s="54">
        <v>19794</v>
      </c>
      <c r="X970" s="56">
        <f>+(MaestraLP3[[#This Row],[COSTO ]]-MaestraLP3[[#This Row],[COSTO OCT AL 27-10]])/MaestraLP3[[#This Row],[COSTO OCT AL 27-10]]</f>
        <v>0</v>
      </c>
      <c r="Y970" s="57" t="str">
        <f>++IF(Q970="HASTA AGOTAR STOCK","HASTA AGOTAR STOCK",IF(MaestraLP3[[#This Row],[PRECIO OCT]]=0,"NO PARA LP",IF(MaestraLP3[[#This Row],[PRECIO OCT]]=0,"INCORPORACIÓN",IF(AA970=0,"MANTIENE",IF(AA970&lt;0,"BAJA",IF(AA970&gt;0,"ALZA",""))))))</f>
        <v>MANTIENE</v>
      </c>
      <c r="Z970" s="54">
        <v>25900</v>
      </c>
      <c r="AA970" s="40">
        <f>IF(Z970=0,"INDICAR PRECIO VTA",Z970-MaestraLP3[[#This Row],[PRECIO OCT]])</f>
        <v>0</v>
      </c>
      <c r="AB970" s="56">
        <f t="shared" si="15"/>
        <v>0.23575289575289576</v>
      </c>
      <c r="AC970" s="58">
        <f>IFERROR(MaestraLP3[[#This Row],[PRECIO]]*MaestraLP3[[#This Row],[%MG UMV]],0)</f>
        <v>6106</v>
      </c>
      <c r="AD970" s="59">
        <v>6</v>
      </c>
      <c r="AE970" s="54">
        <f>IFERROR(MaestraLP3[[#This Row],[MARGEN UNITARIO]]/MaestraLP3[[#This Row],[Peso Neto UMV (KG)]],0)</f>
        <v>1017.6666666666666</v>
      </c>
      <c r="AF970" s="38" t="s">
        <v>50</v>
      </c>
      <c r="AG970" s="38">
        <v>1</v>
      </c>
      <c r="AH970" s="56">
        <v>0.03</v>
      </c>
      <c r="AI970" s="56">
        <v>4.9999999999999996E-2</v>
      </c>
      <c r="AJ970" s="38"/>
      <c r="AK970" s="38" t="s">
        <v>50</v>
      </c>
    </row>
    <row r="971" spans="1:37" x14ac:dyDescent="0.35">
      <c r="A971" s="38" t="s">
        <v>525</v>
      </c>
      <c r="B971" s="38">
        <v>150000158</v>
      </c>
      <c r="C971" s="38" t="str">
        <f>+MaestraLP3[[#This Row],[CÓDIGO]]&amp;MaestraLP3[[#Headers],[-]]&amp;MaestraLP3[[#This Row],[UMV]]</f>
        <v>150000158-C05</v>
      </c>
      <c r="D971" s="45" t="str">
        <f>+MaestraLP3[[#This Row],[CÓDIGO]]&amp;MaestraLP3[[#Headers],[FS00]]</f>
        <v>150000158FS00</v>
      </c>
      <c r="E971" s="38" t="s">
        <v>95</v>
      </c>
      <c r="F971" s="38" t="s">
        <v>96</v>
      </c>
      <c r="G971" s="38" t="s">
        <v>100</v>
      </c>
      <c r="H971" s="38" t="s">
        <v>340</v>
      </c>
      <c r="I971" s="38" t="s">
        <v>1225</v>
      </c>
      <c r="J971" s="44" t="s">
        <v>300</v>
      </c>
      <c r="K971" s="45" t="s">
        <v>44</v>
      </c>
      <c r="L971" s="38"/>
      <c r="M971" s="38" t="str">
        <f>VLOOKUP(MaestraLP3[[#This Row],[UMV]],VALIDACIONES!J:L,3,0)</f>
        <v>Caja 5 Unidades</v>
      </c>
      <c r="N971" s="38" t="s">
        <v>45</v>
      </c>
      <c r="O971" s="38" t="s">
        <v>46</v>
      </c>
      <c r="P971" s="54">
        <v>48684</v>
      </c>
      <c r="Q971" s="38" t="s">
        <v>47</v>
      </c>
      <c r="R971" s="54">
        <v>70000</v>
      </c>
      <c r="S971" s="56">
        <f>IFERROR((MaestraLP3[[#This Row],[COSTO ]]/MaestraLP3[[#This Row],[COSTO OCT]]-1),0)</f>
        <v>0</v>
      </c>
      <c r="T971" s="55" t="s">
        <v>48</v>
      </c>
      <c r="U971" s="55" t="s">
        <v>48</v>
      </c>
      <c r="V971" s="54">
        <f>+VLOOKUP(MaestraLP3[[#This Row],[-]],'[1]BD MES'!$A:$N,14,0)</f>
        <v>47120</v>
      </c>
      <c r="W971" s="54">
        <v>48684</v>
      </c>
      <c r="X971" s="56">
        <f>+(MaestraLP3[[#This Row],[COSTO ]]-MaestraLP3[[#This Row],[COSTO OCT AL 27-10]])/MaestraLP3[[#This Row],[COSTO OCT AL 27-10]]</f>
        <v>3.3191850594227502E-2</v>
      </c>
      <c r="Y971" s="57" t="str">
        <f>++IF(Q971="HASTA AGOTAR STOCK","HASTA AGOTAR STOCK",IF(MaestraLP3[[#This Row],[PRECIO OCT]]=0,"NO PARA LP",IF(MaestraLP3[[#This Row],[PRECIO OCT]]=0,"INCORPORACIÓN",IF(AA971=0,"MANTIENE",IF(AA971&lt;0,"BAJA",IF(AA971&gt;0,"ALZA",""))))))</f>
        <v>MANTIENE</v>
      </c>
      <c r="Z971" s="54">
        <v>70000</v>
      </c>
      <c r="AA971" s="40">
        <f>IF(Z971=0,"INDICAR PRECIO VTA",Z971-MaestraLP3[[#This Row],[PRECIO OCT]])</f>
        <v>0</v>
      </c>
      <c r="AB971" s="56">
        <f t="shared" si="15"/>
        <v>0.30451428571428574</v>
      </c>
      <c r="AC971" s="58">
        <f>IFERROR(MaestraLP3[[#This Row],[PRECIO]]*MaestraLP3[[#This Row],[%MG UMV]],0)</f>
        <v>21316</v>
      </c>
      <c r="AD971" s="59">
        <v>10</v>
      </c>
      <c r="AE971" s="54">
        <f>IFERROR(MaestraLP3[[#This Row],[MARGEN UNITARIO]]/MaestraLP3[[#This Row],[Peso Neto UMV (KG)]],0)</f>
        <v>2131.6</v>
      </c>
      <c r="AF971" s="38" t="s">
        <v>50</v>
      </c>
      <c r="AG971" s="38">
        <v>1</v>
      </c>
      <c r="AH971" s="56">
        <v>9.9999999999999992E-2</v>
      </c>
      <c r="AI971" s="56">
        <v>0.15</v>
      </c>
      <c r="AJ971" s="38"/>
      <c r="AK971" s="38" t="s">
        <v>50</v>
      </c>
    </row>
    <row r="972" spans="1:37" x14ac:dyDescent="0.35">
      <c r="A972" s="38" t="s">
        <v>525</v>
      </c>
      <c r="B972" s="38">
        <v>150000003</v>
      </c>
      <c r="C972" s="38" t="str">
        <f>+MaestraLP3[[#This Row],[CÓDIGO]]&amp;MaestraLP3[[#Headers],[-]]&amp;MaestraLP3[[#This Row],[UMV]]</f>
        <v>150000003-C10</v>
      </c>
      <c r="D972" s="45" t="str">
        <f>+MaestraLP3[[#This Row],[CÓDIGO]]&amp;MaestraLP3[[#Headers],[FS00]]</f>
        <v>150000003FS00</v>
      </c>
      <c r="E972" s="38" t="s">
        <v>95</v>
      </c>
      <c r="F972" s="38" t="s">
        <v>96</v>
      </c>
      <c r="G972" s="38" t="s">
        <v>100</v>
      </c>
      <c r="H972" s="38" t="s">
        <v>340</v>
      </c>
      <c r="I972" s="38" t="s">
        <v>1226</v>
      </c>
      <c r="J972" s="44" t="s">
        <v>61</v>
      </c>
      <c r="K972" s="45" t="s">
        <v>44</v>
      </c>
      <c r="L972" s="38"/>
      <c r="M972" s="38" t="str">
        <f>VLOOKUP(MaestraLP3[[#This Row],[UMV]],VALIDACIONES!J:L,3,0)</f>
        <v>Caja 10 Unidades</v>
      </c>
      <c r="N972" s="38" t="s">
        <v>45</v>
      </c>
      <c r="O972" s="38" t="s">
        <v>46</v>
      </c>
      <c r="P972" s="54">
        <v>31500.100000000002</v>
      </c>
      <c r="Q972" s="38" t="s">
        <v>47</v>
      </c>
      <c r="R972" s="54">
        <v>41000</v>
      </c>
      <c r="S972" s="56">
        <f>IFERROR((MaestraLP3[[#This Row],[COSTO ]]/MaestraLP3[[#This Row],[COSTO OCT]]-1),0)</f>
        <v>0</v>
      </c>
      <c r="T972" s="55" t="s">
        <v>48</v>
      </c>
      <c r="U972" s="55" t="s">
        <v>48</v>
      </c>
      <c r="V972" s="54">
        <f>+VLOOKUP(MaestraLP3[[#This Row],[-]],'[1]BD MES'!$A:$N,14,0)</f>
        <v>32131.300000000003</v>
      </c>
      <c r="W972" s="54">
        <v>31500.100000000002</v>
      </c>
      <c r="X972" s="56">
        <f>+(MaestraLP3[[#This Row],[COSTO ]]-MaestraLP3[[#This Row],[COSTO OCT AL 27-10]])/MaestraLP3[[#This Row],[COSTO OCT AL 27-10]]</f>
        <v>-1.9644396585261122E-2</v>
      </c>
      <c r="Y972" s="57" t="str">
        <f>++IF(Q972="HASTA AGOTAR STOCK","HASTA AGOTAR STOCK",IF(MaestraLP3[[#This Row],[PRECIO OCT]]=0,"NO PARA LP",IF(MaestraLP3[[#This Row],[PRECIO OCT]]=0,"INCORPORACIÓN",IF(AA972=0,"MANTIENE",IF(AA972&lt;0,"BAJA",IF(AA972&gt;0,"ALZA",""))))))</f>
        <v>MANTIENE</v>
      </c>
      <c r="Z972" s="54">
        <v>41000</v>
      </c>
      <c r="AA972" s="40">
        <f>IF(Z972=0,"INDICAR PRECIO VTA",Z972-MaestraLP3[[#This Row],[PRECIO OCT]])</f>
        <v>0</v>
      </c>
      <c r="AB972" s="56">
        <f t="shared" si="15"/>
        <v>0.23170487804878043</v>
      </c>
      <c r="AC972" s="58">
        <f>IFERROR(MaestraLP3[[#This Row],[PRECIO]]*MaestraLP3[[#This Row],[%MG UMV]],0)</f>
        <v>9499.8999999999978</v>
      </c>
      <c r="AD972" s="59">
        <v>10</v>
      </c>
      <c r="AE972" s="54">
        <f>IFERROR(MaestraLP3[[#This Row],[MARGEN UNITARIO]]/MaestraLP3[[#This Row],[Peso Neto UMV (KG)]],0)</f>
        <v>949.98999999999978</v>
      </c>
      <c r="AF972" s="38" t="s">
        <v>50</v>
      </c>
      <c r="AG972" s="38">
        <v>1</v>
      </c>
      <c r="AH972" s="56">
        <v>0.03</v>
      </c>
      <c r="AI972" s="56">
        <v>4.9999999999999996E-2</v>
      </c>
      <c r="AJ972" s="38"/>
      <c r="AK972" s="38" t="s">
        <v>50</v>
      </c>
    </row>
    <row r="973" spans="1:37" x14ac:dyDescent="0.35">
      <c r="A973" s="38" t="s">
        <v>525</v>
      </c>
      <c r="B973" s="38">
        <v>104540330</v>
      </c>
      <c r="C973" s="38" t="str">
        <f>+MaestraLP3[[#This Row],[CÓDIGO]]&amp;MaestraLP3[[#Headers],[-]]&amp;MaestraLP3[[#This Row],[UMV]]</f>
        <v>104540330-D30</v>
      </c>
      <c r="D973" s="45" t="str">
        <f>+MaestraLP3[[#This Row],[CÓDIGO]]&amp;MaestraLP3[[#Headers],[FS00]]</f>
        <v>104540330FS00</v>
      </c>
      <c r="E973" s="38" t="s">
        <v>95</v>
      </c>
      <c r="F973" s="38" t="s">
        <v>96</v>
      </c>
      <c r="G973" s="38" t="s">
        <v>100</v>
      </c>
      <c r="H973" s="38" t="s">
        <v>343</v>
      </c>
      <c r="I973" s="38" t="s">
        <v>1227</v>
      </c>
      <c r="J973" s="44" t="s">
        <v>345</v>
      </c>
      <c r="K973" s="45" t="s">
        <v>44</v>
      </c>
      <c r="L973" s="38"/>
      <c r="M973" s="38" t="str">
        <f>VLOOKUP(MaestraLP3[[#This Row],[UMV]],VALIDACIONES!J:L,3,0)</f>
        <v>Display 30 Unidades</v>
      </c>
      <c r="N973" s="38" t="s">
        <v>45</v>
      </c>
      <c r="O973" s="38" t="s">
        <v>46</v>
      </c>
      <c r="P973" s="54">
        <v>14070</v>
      </c>
      <c r="Q973" s="38" t="s">
        <v>47</v>
      </c>
      <c r="R973" s="54">
        <v>22270</v>
      </c>
      <c r="S973" s="56">
        <f>IFERROR((MaestraLP3[[#This Row],[COSTO ]]/MaestraLP3[[#This Row],[COSTO OCT]]-1),0)</f>
        <v>0</v>
      </c>
      <c r="T973" s="55" t="s">
        <v>48</v>
      </c>
      <c r="U973" s="55" t="s">
        <v>48</v>
      </c>
      <c r="V973" s="54">
        <f>+VLOOKUP(MaestraLP3[[#This Row],[-]],'[1]BD MES'!$A:$N,14,0)</f>
        <v>13920</v>
      </c>
      <c r="W973" s="54">
        <v>14070</v>
      </c>
      <c r="X973" s="56">
        <f>+(MaestraLP3[[#This Row],[COSTO ]]-MaestraLP3[[#This Row],[COSTO OCT AL 27-10]])/MaestraLP3[[#This Row],[COSTO OCT AL 27-10]]</f>
        <v>1.0775862068965518E-2</v>
      </c>
      <c r="Y973" s="57" t="str">
        <f>++IF(Q973="HASTA AGOTAR STOCK","HASTA AGOTAR STOCK",IF(MaestraLP3[[#This Row],[PRECIO OCT]]=0,"NO PARA LP",IF(MaestraLP3[[#This Row],[PRECIO OCT]]=0,"INCORPORACIÓN",IF(AA973=0,"MANTIENE",IF(AA973&lt;0,"BAJA",IF(AA973&gt;0,"ALZA",""))))))</f>
        <v>MANTIENE</v>
      </c>
      <c r="Z973" s="54">
        <v>22270</v>
      </c>
      <c r="AA973" s="40">
        <f>IF(Z973=0,"INDICAR PRECIO VTA",Z973-MaestraLP3[[#This Row],[PRECIO OCT]])</f>
        <v>0</v>
      </c>
      <c r="AB973" s="56">
        <f t="shared" si="15"/>
        <v>0.36820835204310731</v>
      </c>
      <c r="AC973" s="58">
        <f>IFERROR(MaestraLP3[[#This Row],[PRECIO]]*MaestraLP3[[#This Row],[%MG UMV]],0)</f>
        <v>8200</v>
      </c>
      <c r="AD973" s="59">
        <v>12</v>
      </c>
      <c r="AE973" s="54">
        <f>IFERROR(MaestraLP3[[#This Row],[MARGEN UNITARIO]]/MaestraLP3[[#This Row],[Peso Neto UMV (KG)]],0)</f>
        <v>683.33333333333337</v>
      </c>
      <c r="AF973" s="38" t="s">
        <v>50</v>
      </c>
      <c r="AG973" s="38">
        <v>1</v>
      </c>
      <c r="AH973" s="56">
        <v>4.9999999999999996E-2</v>
      </c>
      <c r="AI973" s="56">
        <v>7.0000000000000007E-2</v>
      </c>
      <c r="AJ973" s="38"/>
      <c r="AK973" s="38" t="s">
        <v>50</v>
      </c>
    </row>
    <row r="974" spans="1:37" x14ac:dyDescent="0.35">
      <c r="A974" s="38" t="s">
        <v>525</v>
      </c>
      <c r="B974" s="38">
        <v>102500012</v>
      </c>
      <c r="C974" s="38" t="str">
        <f>+MaestraLP3[[#This Row],[CÓDIGO]]&amp;MaestraLP3[[#Headers],[-]]&amp;MaestraLP3[[#This Row],[UMV]]</f>
        <v>102500012-C12</v>
      </c>
      <c r="D974" s="45" t="str">
        <f>+MaestraLP3[[#This Row],[CÓDIGO]]&amp;MaestraLP3[[#Headers],[FS00]]</f>
        <v>102500012FS00</v>
      </c>
      <c r="E974" s="38" t="s">
        <v>95</v>
      </c>
      <c r="F974" s="38" t="s">
        <v>96</v>
      </c>
      <c r="G974" s="38" t="s">
        <v>100</v>
      </c>
      <c r="H974" s="38" t="s">
        <v>343</v>
      </c>
      <c r="I974" s="38" t="s">
        <v>1228</v>
      </c>
      <c r="J974" s="44" t="s">
        <v>43</v>
      </c>
      <c r="K974" s="45" t="s">
        <v>44</v>
      </c>
      <c r="L974" s="38"/>
      <c r="M974" s="38" t="str">
        <f>VLOOKUP(MaestraLP3[[#This Row],[UMV]],VALIDACIONES!J:L,3,0)</f>
        <v>Caja 12 Unidades</v>
      </c>
      <c r="N974" s="38" t="s">
        <v>45</v>
      </c>
      <c r="O974" s="38" t="s">
        <v>46</v>
      </c>
      <c r="P974" s="54">
        <v>17966.951449999997</v>
      </c>
      <c r="Q974" s="38" t="s">
        <v>62</v>
      </c>
      <c r="R974" s="54">
        <v>27600</v>
      </c>
      <c r="S974" s="56">
        <f>IFERROR((MaestraLP3[[#This Row],[COSTO ]]/MaestraLP3[[#This Row],[COSTO OCT]]-1),0)</f>
        <v>0</v>
      </c>
      <c r="T974" s="55" t="s">
        <v>48</v>
      </c>
      <c r="U974" s="55" t="s">
        <v>48</v>
      </c>
      <c r="V974" s="54">
        <f>+VLOOKUP(MaestraLP3[[#This Row],[-]],'[1]BD MES'!$A:$N,14,0)</f>
        <v>16746</v>
      </c>
      <c r="W974" s="54">
        <v>17966.951449999997</v>
      </c>
      <c r="X974" s="56">
        <f>+(MaestraLP3[[#This Row],[COSTO ]]-MaestraLP3[[#This Row],[COSTO OCT AL 27-10]])/MaestraLP3[[#This Row],[COSTO OCT AL 27-10]]</f>
        <v>7.2910035232294085E-2</v>
      </c>
      <c r="Y974" s="57" t="str">
        <f>++IF(Q974="HASTA AGOTAR STOCK","HASTA AGOTAR STOCK",IF(MaestraLP3[[#This Row],[PRECIO OCT]]=0,"NO PARA LP",IF(MaestraLP3[[#This Row],[PRECIO OCT]]=0,"INCORPORACIÓN",IF(AA974=0,"MANTIENE",IF(AA974&lt;0,"BAJA",IF(AA974&gt;0,"ALZA",""))))))</f>
        <v>MANTIENE</v>
      </c>
      <c r="Z974" s="54">
        <v>27600</v>
      </c>
      <c r="AA974" s="40">
        <f>IF(Z974=0,"INDICAR PRECIO VTA",Z974-MaestraLP3[[#This Row],[PRECIO OCT]])</f>
        <v>0</v>
      </c>
      <c r="AB974" s="56">
        <f t="shared" si="15"/>
        <v>0.34902349818840589</v>
      </c>
      <c r="AC974" s="58">
        <f>IFERROR(MaestraLP3[[#This Row],[PRECIO]]*MaestraLP3[[#This Row],[%MG UMV]],0)</f>
        <v>9633.0485500000032</v>
      </c>
      <c r="AD974" s="59">
        <v>3</v>
      </c>
      <c r="AE974" s="54">
        <f>IFERROR(MaestraLP3[[#This Row],[MARGEN UNITARIO]]/MaestraLP3[[#This Row],[Peso Neto UMV (KG)]],0)</f>
        <v>3211.0161833333345</v>
      </c>
      <c r="AF974" s="38" t="s">
        <v>50</v>
      </c>
      <c r="AG974" s="38">
        <v>1</v>
      </c>
      <c r="AH974" s="56">
        <v>0.05</v>
      </c>
      <c r="AI974" s="56">
        <v>7.0000000000000007E-2</v>
      </c>
      <c r="AJ974" s="38"/>
      <c r="AK974" s="38" t="s">
        <v>50</v>
      </c>
    </row>
    <row r="975" spans="1:37" x14ac:dyDescent="0.35">
      <c r="A975" s="38" t="s">
        <v>525</v>
      </c>
      <c r="B975" s="38">
        <v>104540250</v>
      </c>
      <c r="C975" s="38" t="str">
        <f>+MaestraLP3[[#This Row],[CÓDIGO]]&amp;MaestraLP3[[#Headers],[-]]&amp;MaestraLP3[[#This Row],[UMV]]</f>
        <v>104540250-C02</v>
      </c>
      <c r="D975" s="45" t="str">
        <f>+MaestraLP3[[#This Row],[CÓDIGO]]&amp;MaestraLP3[[#Headers],[FS00]]</f>
        <v>104540250FS00</v>
      </c>
      <c r="E975" s="38" t="s">
        <v>95</v>
      </c>
      <c r="F975" s="38" t="s">
        <v>96</v>
      </c>
      <c r="G975" s="38" t="s">
        <v>100</v>
      </c>
      <c r="H975" s="38" t="s">
        <v>343</v>
      </c>
      <c r="I975" s="38" t="s">
        <v>1229</v>
      </c>
      <c r="J975" s="44" t="s">
        <v>176</v>
      </c>
      <c r="K975" s="45" t="s">
        <v>44</v>
      </c>
      <c r="L975" s="38"/>
      <c r="M975" s="38" t="str">
        <f>VLOOKUP(MaestraLP3[[#This Row],[UMV]],VALIDACIONES!J:L,3,0)</f>
        <v>Caja 2 Unidades</v>
      </c>
      <c r="N975" s="38" t="s">
        <v>45</v>
      </c>
      <c r="O975" s="38" t="s">
        <v>46</v>
      </c>
      <c r="P975" s="54">
        <v>11338</v>
      </c>
      <c r="Q975" s="38" t="s">
        <v>47</v>
      </c>
      <c r="R975" s="54">
        <v>17010</v>
      </c>
      <c r="S975" s="56">
        <f>IFERROR((MaestraLP3[[#This Row],[COSTO ]]/MaestraLP3[[#This Row],[COSTO OCT]]-1),0)</f>
        <v>0</v>
      </c>
      <c r="T975" s="55" t="s">
        <v>48</v>
      </c>
      <c r="U975" s="55" t="s">
        <v>48</v>
      </c>
      <c r="V975" s="54">
        <f>+VLOOKUP(MaestraLP3[[#This Row],[-]],'[1]BD MES'!$A:$N,14,0)</f>
        <v>11340</v>
      </c>
      <c r="W975" s="54">
        <v>11338</v>
      </c>
      <c r="X975" s="56">
        <f>+(MaestraLP3[[#This Row],[COSTO ]]-MaestraLP3[[#This Row],[COSTO OCT AL 27-10]])/MaestraLP3[[#This Row],[COSTO OCT AL 27-10]]</f>
        <v>-1.7636684303350971E-4</v>
      </c>
      <c r="Y975" s="57" t="str">
        <f>++IF(Q975="HASTA AGOTAR STOCK","HASTA AGOTAR STOCK",IF(MaestraLP3[[#This Row],[PRECIO OCT]]=0,"NO PARA LP",IF(MaestraLP3[[#This Row],[PRECIO OCT]]=0,"INCORPORACIÓN",IF(AA975=0,"MANTIENE",IF(AA975&lt;0,"BAJA",IF(AA975&gt;0,"ALZA",""))))))</f>
        <v>MANTIENE</v>
      </c>
      <c r="Z975" s="54">
        <v>17010</v>
      </c>
      <c r="AA975" s="40">
        <f>IF(Z975=0,"INDICAR PRECIO VTA",Z975-MaestraLP3[[#This Row],[PRECIO OCT]])</f>
        <v>0</v>
      </c>
      <c r="AB975" s="56">
        <f t="shared" si="15"/>
        <v>0.33345091122868903</v>
      </c>
      <c r="AC975" s="58">
        <f>IFERROR(MaestraLP3[[#This Row],[PRECIO]]*MaestraLP3[[#This Row],[%MG UMV]],0)</f>
        <v>5672</v>
      </c>
      <c r="AD975" s="59">
        <v>10</v>
      </c>
      <c r="AE975" s="54">
        <f>IFERROR(MaestraLP3[[#This Row],[MARGEN UNITARIO]]/MaestraLP3[[#This Row],[Peso Neto UMV (KG)]],0)</f>
        <v>567.20000000000005</v>
      </c>
      <c r="AF975" s="38" t="s">
        <v>50</v>
      </c>
      <c r="AG975" s="38">
        <v>1</v>
      </c>
      <c r="AH975" s="56">
        <v>4.9999999999999996E-2</v>
      </c>
      <c r="AI975" s="56">
        <v>6.9999999999999993E-2</v>
      </c>
      <c r="AJ975" s="38"/>
      <c r="AK975" s="38" t="s">
        <v>50</v>
      </c>
    </row>
    <row r="976" spans="1:37" x14ac:dyDescent="0.35">
      <c r="A976" s="38" t="s">
        <v>525</v>
      </c>
      <c r="B976" s="38">
        <v>104540240</v>
      </c>
      <c r="C976" s="38" t="str">
        <f>+MaestraLP3[[#This Row],[CÓDIGO]]&amp;MaestraLP3[[#Headers],[-]]&amp;MaestraLP3[[#This Row],[UMV]]</f>
        <v>104540240-D30</v>
      </c>
      <c r="D976" s="45" t="str">
        <f>+MaestraLP3[[#This Row],[CÓDIGO]]&amp;MaestraLP3[[#Headers],[FS00]]</f>
        <v>104540240FS00</v>
      </c>
      <c r="E976" s="38" t="s">
        <v>95</v>
      </c>
      <c r="F976" s="38" t="s">
        <v>96</v>
      </c>
      <c r="G976" s="38" t="s">
        <v>100</v>
      </c>
      <c r="H976" s="38" t="s">
        <v>343</v>
      </c>
      <c r="I976" s="38" t="s">
        <v>1230</v>
      </c>
      <c r="J976" s="44" t="s">
        <v>345</v>
      </c>
      <c r="K976" s="45" t="s">
        <v>44</v>
      </c>
      <c r="L976" s="38"/>
      <c r="M976" s="38" t="str">
        <f>VLOOKUP(MaestraLP3[[#This Row],[UMV]],VALIDACIONES!J:L,3,0)</f>
        <v>Display 30 Unidades</v>
      </c>
      <c r="N976" s="38" t="s">
        <v>45</v>
      </c>
      <c r="O976" s="38" t="s">
        <v>46</v>
      </c>
      <c r="P976" s="54">
        <v>13980</v>
      </c>
      <c r="Q976" s="38" t="s">
        <v>47</v>
      </c>
      <c r="R976" s="54">
        <v>22270</v>
      </c>
      <c r="S976" s="56">
        <f>IFERROR((MaestraLP3[[#This Row],[COSTO ]]/MaestraLP3[[#This Row],[COSTO OCT]]-1),0)</f>
        <v>0</v>
      </c>
      <c r="T976" s="55" t="s">
        <v>48</v>
      </c>
      <c r="U976" s="55" t="s">
        <v>48</v>
      </c>
      <c r="V976" s="54">
        <f>+VLOOKUP(MaestraLP3[[#This Row],[-]],'[1]BD MES'!$A:$N,14,0)</f>
        <v>13920</v>
      </c>
      <c r="W976" s="54">
        <v>13980</v>
      </c>
      <c r="X976" s="56">
        <f>+(MaestraLP3[[#This Row],[COSTO ]]-MaestraLP3[[#This Row],[COSTO OCT AL 27-10]])/MaestraLP3[[#This Row],[COSTO OCT AL 27-10]]</f>
        <v>4.3103448275862068E-3</v>
      </c>
      <c r="Y976" s="57" t="str">
        <f>++IF(Q976="HASTA AGOTAR STOCK","HASTA AGOTAR STOCK",IF(MaestraLP3[[#This Row],[PRECIO OCT]]=0,"NO PARA LP",IF(MaestraLP3[[#This Row],[PRECIO OCT]]=0,"INCORPORACIÓN",IF(AA976=0,"MANTIENE",IF(AA976&lt;0,"BAJA",IF(AA976&gt;0,"ALZA",""))))))</f>
        <v>MANTIENE</v>
      </c>
      <c r="Z976" s="54">
        <v>22270</v>
      </c>
      <c r="AA976" s="40">
        <f>IF(Z976=0,"INDICAR PRECIO VTA",Z976-MaestraLP3[[#This Row],[PRECIO OCT]])</f>
        <v>0</v>
      </c>
      <c r="AB976" s="56">
        <f t="shared" si="15"/>
        <v>0.37224966322406827</v>
      </c>
      <c r="AC976" s="58">
        <f>IFERROR(MaestraLP3[[#This Row],[PRECIO]]*MaestraLP3[[#This Row],[%MG UMV]],0)</f>
        <v>8290</v>
      </c>
      <c r="AD976" s="59">
        <v>12</v>
      </c>
      <c r="AE976" s="54">
        <f>IFERROR(MaestraLP3[[#This Row],[MARGEN UNITARIO]]/MaestraLP3[[#This Row],[Peso Neto UMV (KG)]],0)</f>
        <v>690.83333333333337</v>
      </c>
      <c r="AF976" s="38" t="s">
        <v>50</v>
      </c>
      <c r="AG976" s="38">
        <v>1</v>
      </c>
      <c r="AH976" s="56">
        <v>4.9999999999999996E-2</v>
      </c>
      <c r="AI976" s="56">
        <v>6.9999999999999993E-2</v>
      </c>
      <c r="AJ976" s="38"/>
      <c r="AK976" s="38" t="s">
        <v>50</v>
      </c>
    </row>
    <row r="977" spans="1:37" x14ac:dyDescent="0.35">
      <c r="A977" s="38" t="s">
        <v>525</v>
      </c>
      <c r="B977" s="38">
        <v>104540230</v>
      </c>
      <c r="C977" s="38" t="str">
        <f>+MaestraLP3[[#This Row],[CÓDIGO]]&amp;MaestraLP3[[#Headers],[-]]&amp;MaestraLP3[[#This Row],[UMV]]</f>
        <v>104540230-D30</v>
      </c>
      <c r="D977" s="45" t="str">
        <f>+MaestraLP3[[#This Row],[CÓDIGO]]&amp;MaestraLP3[[#Headers],[FS00]]</f>
        <v>104540230FS00</v>
      </c>
      <c r="E977" s="38" t="s">
        <v>95</v>
      </c>
      <c r="F977" s="38" t="s">
        <v>96</v>
      </c>
      <c r="G977" s="38" t="s">
        <v>100</v>
      </c>
      <c r="H977" s="38" t="s">
        <v>343</v>
      </c>
      <c r="I977" s="38" t="s">
        <v>1231</v>
      </c>
      <c r="J977" s="44" t="s">
        <v>345</v>
      </c>
      <c r="K977" s="45" t="s">
        <v>44</v>
      </c>
      <c r="L977" s="38"/>
      <c r="M977" s="38" t="str">
        <f>VLOOKUP(MaestraLP3[[#This Row],[UMV]],VALIDACIONES!J:L,3,0)</f>
        <v>Display 30 Unidades</v>
      </c>
      <c r="N977" s="38" t="s">
        <v>45</v>
      </c>
      <c r="O977" s="38" t="s">
        <v>46</v>
      </c>
      <c r="P977" s="54">
        <v>15120</v>
      </c>
      <c r="Q977" s="38" t="s">
        <v>47</v>
      </c>
      <c r="R977" s="54">
        <v>22270</v>
      </c>
      <c r="S977" s="56">
        <f>IFERROR((MaestraLP3[[#This Row],[COSTO ]]/MaestraLP3[[#This Row],[COSTO OCT]]-1),0)</f>
        <v>0</v>
      </c>
      <c r="T977" s="55" t="s">
        <v>48</v>
      </c>
      <c r="U977" s="55" t="s">
        <v>48</v>
      </c>
      <c r="V977" s="54">
        <f>+VLOOKUP(MaestraLP3[[#This Row],[-]],'[1]BD MES'!$A:$N,14,0)</f>
        <v>15120</v>
      </c>
      <c r="W977" s="54">
        <v>15120</v>
      </c>
      <c r="X977" s="56">
        <f>+(MaestraLP3[[#This Row],[COSTO ]]-MaestraLP3[[#This Row],[COSTO OCT AL 27-10]])/MaestraLP3[[#This Row],[COSTO OCT AL 27-10]]</f>
        <v>0</v>
      </c>
      <c r="Y977" s="57" t="str">
        <f>++IF(Q977="HASTA AGOTAR STOCK","HASTA AGOTAR STOCK",IF(MaestraLP3[[#This Row],[PRECIO OCT]]=0,"NO PARA LP",IF(MaestraLP3[[#This Row],[PRECIO OCT]]=0,"INCORPORACIÓN",IF(AA977=0,"MANTIENE",IF(AA977&lt;0,"BAJA",IF(AA977&gt;0,"ALZA",""))))))</f>
        <v>MANTIENE</v>
      </c>
      <c r="Z977" s="54">
        <v>22270</v>
      </c>
      <c r="AA977" s="40">
        <f>IF(Z977=0,"INDICAR PRECIO VTA",Z977-MaestraLP3[[#This Row],[PRECIO OCT]])</f>
        <v>0</v>
      </c>
      <c r="AB977" s="56">
        <f t="shared" si="15"/>
        <v>0.32105972159856311</v>
      </c>
      <c r="AC977" s="58">
        <f>IFERROR(MaestraLP3[[#This Row],[PRECIO]]*MaestraLP3[[#This Row],[%MG UMV]],0)</f>
        <v>7150</v>
      </c>
      <c r="AD977" s="59">
        <v>12</v>
      </c>
      <c r="AE977" s="54">
        <f>IFERROR(MaestraLP3[[#This Row],[MARGEN UNITARIO]]/MaestraLP3[[#This Row],[Peso Neto UMV (KG)]],0)</f>
        <v>595.83333333333337</v>
      </c>
      <c r="AF977" s="38" t="s">
        <v>50</v>
      </c>
      <c r="AG977" s="38">
        <v>1</v>
      </c>
      <c r="AH977" s="56">
        <v>4.9999999999999996E-2</v>
      </c>
      <c r="AI977" s="56">
        <v>6.9999999999999993E-2</v>
      </c>
      <c r="AJ977" s="38"/>
      <c r="AK977" s="38" t="s">
        <v>50</v>
      </c>
    </row>
    <row r="978" spans="1:37" x14ac:dyDescent="0.35">
      <c r="A978" s="38" t="s">
        <v>525</v>
      </c>
      <c r="B978" s="38">
        <v>104540310</v>
      </c>
      <c r="C978" s="38" t="str">
        <f>+MaestraLP3[[#This Row],[CÓDIGO]]&amp;MaestraLP3[[#Headers],[-]]&amp;MaestraLP3[[#This Row],[UMV]]</f>
        <v>104540310-D30</v>
      </c>
      <c r="D978" s="45" t="str">
        <f>+MaestraLP3[[#This Row],[CÓDIGO]]&amp;MaestraLP3[[#Headers],[FS00]]</f>
        <v>104540310FS00</v>
      </c>
      <c r="E978" s="38" t="s">
        <v>95</v>
      </c>
      <c r="F978" s="38" t="s">
        <v>96</v>
      </c>
      <c r="G978" s="38" t="s">
        <v>100</v>
      </c>
      <c r="H978" s="38" t="s">
        <v>343</v>
      </c>
      <c r="I978" s="38" t="s">
        <v>1232</v>
      </c>
      <c r="J978" s="44" t="s">
        <v>345</v>
      </c>
      <c r="K978" s="45" t="s">
        <v>44</v>
      </c>
      <c r="L978" s="38"/>
      <c r="M978" s="38" t="str">
        <f>VLOOKUP(MaestraLP3[[#This Row],[UMV]],VALIDACIONES!J:L,3,0)</f>
        <v>Display 30 Unidades</v>
      </c>
      <c r="N978" s="38" t="s">
        <v>45</v>
      </c>
      <c r="O978" s="38" t="s">
        <v>46</v>
      </c>
      <c r="P978" s="54">
        <v>14250</v>
      </c>
      <c r="Q978" s="38" t="s">
        <v>47</v>
      </c>
      <c r="R978" s="54">
        <v>22270</v>
      </c>
      <c r="S978" s="56">
        <f>IFERROR((MaestraLP3[[#This Row],[COSTO ]]/MaestraLP3[[#This Row],[COSTO OCT]]-1),0)</f>
        <v>0</v>
      </c>
      <c r="T978" s="55" t="s">
        <v>48</v>
      </c>
      <c r="U978" s="55" t="s">
        <v>48</v>
      </c>
      <c r="V978" s="54">
        <f>+VLOOKUP(MaestraLP3[[#This Row],[-]],'[1]BD MES'!$A:$N,14,0)</f>
        <v>13980</v>
      </c>
      <c r="W978" s="54">
        <v>14250</v>
      </c>
      <c r="X978" s="56">
        <f>+(MaestraLP3[[#This Row],[COSTO ]]-MaestraLP3[[#This Row],[COSTO OCT AL 27-10]])/MaestraLP3[[#This Row],[COSTO OCT AL 27-10]]</f>
        <v>1.9313304721030045E-2</v>
      </c>
      <c r="Y978" s="57" t="str">
        <f>++IF(Q978="HASTA AGOTAR STOCK","HASTA AGOTAR STOCK",IF(MaestraLP3[[#This Row],[PRECIO OCT]]=0,"NO PARA LP",IF(MaestraLP3[[#This Row],[PRECIO OCT]]=0,"INCORPORACIÓN",IF(AA978=0,"MANTIENE",IF(AA978&lt;0,"BAJA",IF(AA978&gt;0,"ALZA",""))))))</f>
        <v>MANTIENE</v>
      </c>
      <c r="Z978" s="54">
        <v>22270</v>
      </c>
      <c r="AA978" s="40">
        <f>IF(Z978=0,"INDICAR PRECIO VTA",Z978-MaestraLP3[[#This Row],[PRECIO OCT]])</f>
        <v>0</v>
      </c>
      <c r="AB978" s="56">
        <f t="shared" si="15"/>
        <v>0.36012572968118545</v>
      </c>
      <c r="AC978" s="58">
        <f>IFERROR(MaestraLP3[[#This Row],[PRECIO]]*MaestraLP3[[#This Row],[%MG UMV]],0)</f>
        <v>8020</v>
      </c>
      <c r="AD978" s="59">
        <v>12</v>
      </c>
      <c r="AE978" s="54">
        <f>IFERROR(MaestraLP3[[#This Row],[MARGEN UNITARIO]]/MaestraLP3[[#This Row],[Peso Neto UMV (KG)]],0)</f>
        <v>668.33333333333337</v>
      </c>
      <c r="AF978" s="38" t="s">
        <v>50</v>
      </c>
      <c r="AG978" s="38">
        <v>1</v>
      </c>
      <c r="AH978" s="56">
        <v>4.9999999999999996E-2</v>
      </c>
      <c r="AI978" s="56">
        <v>6.9999999999999993E-2</v>
      </c>
      <c r="AJ978" s="38"/>
      <c r="AK978" s="38" t="s">
        <v>50</v>
      </c>
    </row>
    <row r="979" spans="1:37" x14ac:dyDescent="0.35">
      <c r="A979" s="38" t="s">
        <v>525</v>
      </c>
      <c r="B979" s="38">
        <v>104540190</v>
      </c>
      <c r="C979" s="38" t="str">
        <f>+MaestraLP3[[#This Row],[CÓDIGO]]&amp;MaestraLP3[[#Headers],[-]]&amp;MaestraLP3[[#This Row],[UMV]]</f>
        <v>104540190-C02</v>
      </c>
      <c r="D979" s="45" t="str">
        <f>+MaestraLP3[[#This Row],[CÓDIGO]]&amp;MaestraLP3[[#Headers],[FS00]]</f>
        <v>104540190FS00</v>
      </c>
      <c r="E979" s="38" t="s">
        <v>95</v>
      </c>
      <c r="F979" s="38" t="s">
        <v>96</v>
      </c>
      <c r="G979" s="38" t="s">
        <v>100</v>
      </c>
      <c r="H979" s="38" t="s">
        <v>343</v>
      </c>
      <c r="I979" s="38" t="s">
        <v>1233</v>
      </c>
      <c r="J979" s="44" t="s">
        <v>176</v>
      </c>
      <c r="K979" s="45" t="s">
        <v>44</v>
      </c>
      <c r="L979" s="38"/>
      <c r="M979" s="38" t="str">
        <f>VLOOKUP(MaestraLP3[[#This Row],[UMV]],VALIDACIONES!J:L,3,0)</f>
        <v>Caja 2 Unidades</v>
      </c>
      <c r="N979" s="38" t="s">
        <v>45</v>
      </c>
      <c r="O979" s="38" t="s">
        <v>46</v>
      </c>
      <c r="P979" s="54">
        <v>11338</v>
      </c>
      <c r="Q979" s="38" t="s">
        <v>47</v>
      </c>
      <c r="R979" s="54">
        <v>17010</v>
      </c>
      <c r="S979" s="56">
        <f>IFERROR((MaestraLP3[[#This Row],[COSTO ]]/MaestraLP3[[#This Row],[COSTO OCT]]-1),0)</f>
        <v>0</v>
      </c>
      <c r="T979" s="55" t="s">
        <v>48</v>
      </c>
      <c r="U979" s="55" t="s">
        <v>48</v>
      </c>
      <c r="V979" s="54">
        <f>+VLOOKUP(MaestraLP3[[#This Row],[-]],'[1]BD MES'!$A:$N,14,0)</f>
        <v>11340</v>
      </c>
      <c r="W979" s="54">
        <v>11338</v>
      </c>
      <c r="X979" s="56">
        <f>+(MaestraLP3[[#This Row],[COSTO ]]-MaestraLP3[[#This Row],[COSTO OCT AL 27-10]])/MaestraLP3[[#This Row],[COSTO OCT AL 27-10]]</f>
        <v>-1.7636684303350971E-4</v>
      </c>
      <c r="Y979" s="57" t="str">
        <f>++IF(Q979="HASTA AGOTAR STOCK","HASTA AGOTAR STOCK",IF(MaestraLP3[[#This Row],[PRECIO OCT]]=0,"NO PARA LP",IF(MaestraLP3[[#This Row],[PRECIO OCT]]=0,"INCORPORACIÓN",IF(AA979=0,"MANTIENE",IF(AA979&lt;0,"BAJA",IF(AA979&gt;0,"ALZA",""))))))</f>
        <v>MANTIENE</v>
      </c>
      <c r="Z979" s="54">
        <v>17010</v>
      </c>
      <c r="AA979" s="40">
        <f>IF(Z979=0,"INDICAR PRECIO VTA",Z979-MaestraLP3[[#This Row],[PRECIO OCT]])</f>
        <v>0</v>
      </c>
      <c r="AB979" s="56">
        <f t="shared" si="15"/>
        <v>0.33345091122868903</v>
      </c>
      <c r="AC979" s="58">
        <f>IFERROR(MaestraLP3[[#This Row],[PRECIO]]*MaestraLP3[[#This Row],[%MG UMV]],0)</f>
        <v>5672</v>
      </c>
      <c r="AD979" s="59">
        <v>10</v>
      </c>
      <c r="AE979" s="54">
        <f>IFERROR(MaestraLP3[[#This Row],[MARGEN UNITARIO]]/MaestraLP3[[#This Row],[Peso Neto UMV (KG)]],0)</f>
        <v>567.20000000000005</v>
      </c>
      <c r="AF979" s="38" t="s">
        <v>50</v>
      </c>
      <c r="AG979" s="38">
        <v>1</v>
      </c>
      <c r="AH979" s="56">
        <v>4.9999999999999996E-2</v>
      </c>
      <c r="AI979" s="56">
        <v>6.9999999999999993E-2</v>
      </c>
      <c r="AJ979" s="38"/>
      <c r="AK979" s="38" t="s">
        <v>50</v>
      </c>
    </row>
    <row r="980" spans="1:37" x14ac:dyDescent="0.35">
      <c r="A980" s="38" t="s">
        <v>525</v>
      </c>
      <c r="B980" s="38">
        <v>102500080</v>
      </c>
      <c r="C980" s="38" t="str">
        <f>+MaestraLP3[[#This Row],[CÓDIGO]]&amp;MaestraLP3[[#Headers],[-]]&amp;MaestraLP3[[#This Row],[UMV]]</f>
        <v>102500080-C12</v>
      </c>
      <c r="D980" s="45" t="str">
        <f>+MaestraLP3[[#This Row],[CÓDIGO]]&amp;MaestraLP3[[#Headers],[FS00]]</f>
        <v>102500080FS00</v>
      </c>
      <c r="E980" s="38" t="s">
        <v>95</v>
      </c>
      <c r="F980" s="38" t="s">
        <v>96</v>
      </c>
      <c r="G980" s="38" t="s">
        <v>100</v>
      </c>
      <c r="H980" s="38" t="s">
        <v>343</v>
      </c>
      <c r="I980" s="38" t="s">
        <v>1234</v>
      </c>
      <c r="J980" s="44" t="s">
        <v>43</v>
      </c>
      <c r="K980" s="45" t="s">
        <v>44</v>
      </c>
      <c r="L980" s="38"/>
      <c r="M980" s="38" t="str">
        <f>VLOOKUP(MaestraLP3[[#This Row],[UMV]],VALIDACIONES!J:L,3,0)</f>
        <v>Caja 12 Unidades</v>
      </c>
      <c r="N980" s="38" t="s">
        <v>45</v>
      </c>
      <c r="O980" s="38" t="s">
        <v>46</v>
      </c>
      <c r="P980" s="54">
        <v>16466.659650000001</v>
      </c>
      <c r="Q980" s="38" t="s">
        <v>62</v>
      </c>
      <c r="R980" s="54">
        <v>24000</v>
      </c>
      <c r="S980" s="56">
        <f>IFERROR((MaestraLP3[[#This Row],[COSTO ]]/MaestraLP3[[#This Row],[COSTO OCT]]-1),0)</f>
        <v>0</v>
      </c>
      <c r="T980" s="55" t="s">
        <v>48</v>
      </c>
      <c r="U980" s="55" t="s">
        <v>48</v>
      </c>
      <c r="V980" s="54">
        <f>+VLOOKUP(MaestraLP3[[#This Row],[-]],'[1]BD MES'!$A:$N,14,0)</f>
        <v>16588.150000000001</v>
      </c>
      <c r="W980" s="54">
        <v>16466.659650000001</v>
      </c>
      <c r="X980" s="56">
        <f>+(MaestraLP3[[#This Row],[COSTO ]]-MaestraLP3[[#This Row],[COSTO OCT AL 27-10]])/MaestraLP3[[#This Row],[COSTO OCT AL 27-10]]</f>
        <v>-7.3239240059922309E-3</v>
      </c>
      <c r="Y980" s="57" t="str">
        <f>++IF(Q980="HASTA AGOTAR STOCK","HASTA AGOTAR STOCK",IF(MaestraLP3[[#This Row],[PRECIO OCT]]=0,"NO PARA LP",IF(MaestraLP3[[#This Row],[PRECIO OCT]]=0,"INCORPORACIÓN",IF(AA980=0,"MANTIENE",IF(AA980&lt;0,"BAJA",IF(AA980&gt;0,"ALZA",""))))))</f>
        <v>MANTIENE</v>
      </c>
      <c r="Z980" s="54">
        <v>24000</v>
      </c>
      <c r="AA980" s="40">
        <f>IF(Z980=0,"INDICAR PRECIO VTA",Z980-MaestraLP3[[#This Row],[PRECIO OCT]])</f>
        <v>0</v>
      </c>
      <c r="AB980" s="56">
        <f t="shared" si="15"/>
        <v>0.31388918124999993</v>
      </c>
      <c r="AC980" s="58">
        <f>IFERROR(MaestraLP3[[#This Row],[PRECIO]]*MaestraLP3[[#This Row],[%MG UMV]],0)</f>
        <v>7533.3403499999986</v>
      </c>
      <c r="AD980" s="59">
        <v>6</v>
      </c>
      <c r="AE980" s="54">
        <f>IFERROR(MaestraLP3[[#This Row],[MARGEN UNITARIO]]/MaestraLP3[[#This Row],[Peso Neto UMV (KG)]],0)</f>
        <v>1255.5567249999997</v>
      </c>
      <c r="AF980" s="38" t="s">
        <v>50</v>
      </c>
      <c r="AG980" s="38">
        <v>1</v>
      </c>
      <c r="AH980" s="56">
        <v>0.1</v>
      </c>
      <c r="AI980" s="56">
        <v>0.1</v>
      </c>
      <c r="AJ980" s="38"/>
      <c r="AK980" s="38" t="s">
        <v>50</v>
      </c>
    </row>
    <row r="981" spans="1:37" x14ac:dyDescent="0.35">
      <c r="A981" s="38" t="s">
        <v>525</v>
      </c>
      <c r="B981" s="38">
        <v>150001309</v>
      </c>
      <c r="C981" s="38" t="str">
        <f>+MaestraLP3[[#This Row],[CÓDIGO]]&amp;MaestraLP3[[#Headers],[-]]&amp;MaestraLP3[[#This Row],[UMV]]</f>
        <v>150001309-D25</v>
      </c>
      <c r="D981" s="45" t="str">
        <f>+MaestraLP3[[#This Row],[CÓDIGO]]&amp;MaestraLP3[[#Headers],[FS00]]</f>
        <v>150001309FS00</v>
      </c>
      <c r="E981" s="38" t="s">
        <v>95</v>
      </c>
      <c r="F981" s="38" t="s">
        <v>96</v>
      </c>
      <c r="G981" s="38" t="s">
        <v>100</v>
      </c>
      <c r="H981" s="38" t="s">
        <v>343</v>
      </c>
      <c r="I981" s="38" t="s">
        <v>1235</v>
      </c>
      <c r="J981" s="44" t="s">
        <v>361</v>
      </c>
      <c r="K981" s="45" t="s">
        <v>44</v>
      </c>
      <c r="L981" s="38"/>
      <c r="M981" s="38" t="str">
        <f>VLOOKUP(MaestraLP3[[#This Row],[UMV]],VALIDACIONES!J:L,3,0)</f>
        <v>Display 25 Unidades</v>
      </c>
      <c r="N981" s="38" t="s">
        <v>45</v>
      </c>
      <c r="O981" s="38" t="s">
        <v>46</v>
      </c>
      <c r="P981" s="54">
        <v>12594.25</v>
      </c>
      <c r="Q981" s="38" t="s">
        <v>47</v>
      </c>
      <c r="R981" s="54">
        <v>22899</v>
      </c>
      <c r="S981" s="56">
        <f>IFERROR((MaestraLP3[[#This Row],[COSTO ]]/MaestraLP3[[#This Row],[COSTO OCT]]-1),0)</f>
        <v>0</v>
      </c>
      <c r="T981" s="55" t="s">
        <v>48</v>
      </c>
      <c r="U981" s="55" t="s">
        <v>48</v>
      </c>
      <c r="V981" s="54">
        <f>+VLOOKUP(MaestraLP3[[#This Row],[-]],'[1]BD MES'!$A:$N,14,0)</f>
        <v>12301.75</v>
      </c>
      <c r="W981" s="54">
        <v>12594.25</v>
      </c>
      <c r="X981" s="56">
        <f>+(MaestraLP3[[#This Row],[COSTO ]]-MaestraLP3[[#This Row],[COSTO OCT AL 27-10]])/MaestraLP3[[#This Row],[COSTO OCT AL 27-10]]</f>
        <v>2.3777104883451541E-2</v>
      </c>
      <c r="Y981" s="57" t="str">
        <f>++IF(Q981="HASTA AGOTAR STOCK","HASTA AGOTAR STOCK",IF(MaestraLP3[[#This Row],[PRECIO OCT]]=0,"NO PARA LP",IF(MaestraLP3[[#This Row],[PRECIO OCT]]=0,"INCORPORACIÓN",IF(AA981=0,"MANTIENE",IF(AA981&lt;0,"BAJA",IF(AA981&gt;0,"ALZA",""))))))</f>
        <v>MANTIENE</v>
      </c>
      <c r="Z981" s="54">
        <v>22899</v>
      </c>
      <c r="AA981" s="40">
        <f>IF(Z981=0,"INDICAR PRECIO VTA",Z981-MaestraLP3[[#This Row],[PRECIO OCT]])</f>
        <v>0</v>
      </c>
      <c r="AB981" s="56">
        <f t="shared" si="15"/>
        <v>0.45000873400585178</v>
      </c>
      <c r="AC981" s="58">
        <f>IFERROR(MaestraLP3[[#This Row],[PRECIO]]*MaestraLP3[[#This Row],[%MG UMV]],0)</f>
        <v>10304.75</v>
      </c>
      <c r="AD981" s="59">
        <v>10</v>
      </c>
      <c r="AE981" s="54">
        <f>IFERROR(MaestraLP3[[#This Row],[MARGEN UNITARIO]]/MaestraLP3[[#This Row],[Peso Neto UMV (KG)]],0)</f>
        <v>1030.4749999999999</v>
      </c>
      <c r="AF981" s="38" t="s">
        <v>50</v>
      </c>
      <c r="AG981" s="38">
        <v>1</v>
      </c>
      <c r="AH981" s="56">
        <v>0.08</v>
      </c>
      <c r="AI981" s="56">
        <v>0.08</v>
      </c>
      <c r="AJ981" s="38"/>
      <c r="AK981" s="38" t="s">
        <v>50</v>
      </c>
    </row>
    <row r="982" spans="1:37" x14ac:dyDescent="0.35">
      <c r="A982" s="38" t="s">
        <v>525</v>
      </c>
      <c r="B982" s="38">
        <v>104539280</v>
      </c>
      <c r="C982" s="38" t="str">
        <f>+MaestraLP3[[#This Row],[CÓDIGO]]&amp;MaestraLP3[[#Headers],[-]]&amp;MaestraLP3[[#This Row],[UMV]]</f>
        <v>104539280-C30</v>
      </c>
      <c r="D982" s="45" t="str">
        <f>+MaestraLP3[[#This Row],[CÓDIGO]]&amp;MaestraLP3[[#Headers],[FS00]]</f>
        <v>104539280FS00</v>
      </c>
      <c r="E982" s="38" t="s">
        <v>95</v>
      </c>
      <c r="F982" s="38" t="s">
        <v>96</v>
      </c>
      <c r="G982" s="38" t="s">
        <v>100</v>
      </c>
      <c r="H982" s="38" t="s">
        <v>343</v>
      </c>
      <c r="I982" s="38" t="s">
        <v>1236</v>
      </c>
      <c r="J982" s="44" t="s">
        <v>339</v>
      </c>
      <c r="K982" s="45" t="s">
        <v>44</v>
      </c>
      <c r="L982" s="38"/>
      <c r="M982" s="38" t="str">
        <f>VLOOKUP(MaestraLP3[[#This Row],[UMV]],VALIDACIONES!J:L,3,0)</f>
        <v>Caja 30 Unidades</v>
      </c>
      <c r="N982" s="38" t="s">
        <v>45</v>
      </c>
      <c r="O982" s="38" t="s">
        <v>46</v>
      </c>
      <c r="P982" s="54">
        <v>41700</v>
      </c>
      <c r="Q982" s="38" t="s">
        <v>47</v>
      </c>
      <c r="R982" s="54">
        <v>56700</v>
      </c>
      <c r="S982" s="56">
        <f>IFERROR((MaestraLP3[[#This Row],[COSTO ]]/MaestraLP3[[#This Row],[COSTO OCT]]-1),0)</f>
        <v>0</v>
      </c>
      <c r="T982" s="55" t="s">
        <v>48</v>
      </c>
      <c r="U982" s="55" t="s">
        <v>48</v>
      </c>
      <c r="V982" s="54">
        <f>+VLOOKUP(MaestraLP3[[#This Row],[-]],'[1]BD MES'!$A:$N,14,0)</f>
        <v>41700</v>
      </c>
      <c r="W982" s="54">
        <v>41700</v>
      </c>
      <c r="X982" s="56">
        <f>+(MaestraLP3[[#This Row],[COSTO ]]-MaestraLP3[[#This Row],[COSTO OCT AL 27-10]])/MaestraLP3[[#This Row],[COSTO OCT AL 27-10]]</f>
        <v>0</v>
      </c>
      <c r="Y982" s="57" t="str">
        <f>++IF(Q982="HASTA AGOTAR STOCK","HASTA AGOTAR STOCK",IF(MaestraLP3[[#This Row],[PRECIO OCT]]=0,"NO PARA LP",IF(MaestraLP3[[#This Row],[PRECIO OCT]]=0,"INCORPORACIÓN",IF(AA982=0,"MANTIENE",IF(AA982&lt;0,"BAJA",IF(AA982&gt;0,"ALZA",""))))))</f>
        <v>MANTIENE</v>
      </c>
      <c r="Z982" s="54">
        <v>56700</v>
      </c>
      <c r="AA982" s="40">
        <f>IF(Z982=0,"INDICAR PRECIO VTA",Z982-MaestraLP3[[#This Row],[PRECIO OCT]])</f>
        <v>0</v>
      </c>
      <c r="AB982" s="56">
        <f t="shared" si="15"/>
        <v>0.26455026455026454</v>
      </c>
      <c r="AC982" s="58">
        <f>IFERROR(MaestraLP3[[#This Row],[PRECIO]]*MaestraLP3[[#This Row],[%MG UMV]],0)</f>
        <v>15000</v>
      </c>
      <c r="AD982" s="59">
        <v>12</v>
      </c>
      <c r="AE982" s="54">
        <f>IFERROR(MaestraLP3[[#This Row],[MARGEN UNITARIO]]/MaestraLP3[[#This Row],[Peso Neto UMV (KG)]],0)</f>
        <v>1250</v>
      </c>
      <c r="AF982" s="38" t="s">
        <v>50</v>
      </c>
      <c r="AG982" s="38">
        <v>1</v>
      </c>
      <c r="AH982" s="56">
        <v>4.9999999999999996E-2</v>
      </c>
      <c r="AI982" s="56">
        <v>6.9999999999999993E-2</v>
      </c>
      <c r="AJ982" s="38" t="s">
        <v>50</v>
      </c>
      <c r="AK982" s="38" t="s">
        <v>50</v>
      </c>
    </row>
    <row r="983" spans="1:37" x14ac:dyDescent="0.35">
      <c r="A983" s="38" t="s">
        <v>525</v>
      </c>
      <c r="B983" s="38">
        <v>102500041</v>
      </c>
      <c r="C983" s="38" t="str">
        <f>+MaestraLP3[[#This Row],[CÓDIGO]]&amp;MaestraLP3[[#Headers],[-]]&amp;MaestraLP3[[#This Row],[UMV]]</f>
        <v>102500041-C12</v>
      </c>
      <c r="D983" s="45" t="str">
        <f>+MaestraLP3[[#This Row],[CÓDIGO]]&amp;MaestraLP3[[#Headers],[FS00]]</f>
        <v>102500041FS00</v>
      </c>
      <c r="E983" s="38" t="s">
        <v>95</v>
      </c>
      <c r="F983" s="38" t="s">
        <v>96</v>
      </c>
      <c r="G983" s="38" t="s">
        <v>100</v>
      </c>
      <c r="H983" s="38" t="s">
        <v>343</v>
      </c>
      <c r="I983" s="38" t="s">
        <v>1237</v>
      </c>
      <c r="J983" s="44" t="s">
        <v>43</v>
      </c>
      <c r="K983" s="45" t="s">
        <v>44</v>
      </c>
      <c r="L983" s="38"/>
      <c r="M983" s="38" t="str">
        <f>VLOOKUP(MaestraLP3[[#This Row],[UMV]],VALIDACIONES!J:L,3,0)</f>
        <v>Caja 12 Unidades</v>
      </c>
      <c r="N983" s="38" t="s">
        <v>45</v>
      </c>
      <c r="O983" s="38" t="s">
        <v>46</v>
      </c>
      <c r="P983" s="54">
        <v>16048.865349999998</v>
      </c>
      <c r="Q983" s="38" t="s">
        <v>62</v>
      </c>
      <c r="R983" s="54">
        <v>24000</v>
      </c>
      <c r="S983" s="56">
        <f>IFERROR((MaestraLP3[[#This Row],[COSTO ]]/MaestraLP3[[#This Row],[COSTO OCT]]-1),0)</f>
        <v>0</v>
      </c>
      <c r="T983" s="55" t="s">
        <v>48</v>
      </c>
      <c r="U983" s="55" t="s">
        <v>48</v>
      </c>
      <c r="V983" s="54">
        <f>+VLOOKUP(MaestraLP3[[#This Row],[-]],'[1]BD MES'!$A:$N,14,0)</f>
        <v>16011</v>
      </c>
      <c r="W983" s="54">
        <v>16048.865349999998</v>
      </c>
      <c r="X983" s="56">
        <f>+(MaestraLP3[[#This Row],[COSTO ]]-MaestraLP3[[#This Row],[COSTO OCT AL 27-10]])/MaestraLP3[[#This Row],[COSTO OCT AL 27-10]]</f>
        <v>2.3649584660544762E-3</v>
      </c>
      <c r="Y983" s="57" t="str">
        <f>++IF(Q983="HASTA AGOTAR STOCK","HASTA AGOTAR STOCK",IF(MaestraLP3[[#This Row],[PRECIO OCT]]=0,"NO PARA LP",IF(MaestraLP3[[#This Row],[PRECIO OCT]]=0,"INCORPORACIÓN",IF(AA983=0,"MANTIENE",IF(AA983&lt;0,"BAJA",IF(AA983&gt;0,"ALZA",""))))))</f>
        <v>MANTIENE</v>
      </c>
      <c r="Z983" s="54">
        <v>24000</v>
      </c>
      <c r="AA983" s="40">
        <f>IF(Z983=0,"INDICAR PRECIO VTA",Z983-MaestraLP3[[#This Row],[PRECIO OCT]])</f>
        <v>0</v>
      </c>
      <c r="AB983" s="56">
        <f t="shared" si="15"/>
        <v>0.3312972770833334</v>
      </c>
      <c r="AC983" s="58">
        <f>IFERROR(MaestraLP3[[#This Row],[PRECIO]]*MaestraLP3[[#This Row],[%MG UMV]],0)</f>
        <v>7951.1346500000018</v>
      </c>
      <c r="AD983" s="59">
        <v>6</v>
      </c>
      <c r="AE983" s="54">
        <f>IFERROR(MaestraLP3[[#This Row],[MARGEN UNITARIO]]/MaestraLP3[[#This Row],[Peso Neto UMV (KG)]],0)</f>
        <v>1325.1891083333337</v>
      </c>
      <c r="AF983" s="38" t="s">
        <v>50</v>
      </c>
      <c r="AG983" s="38">
        <v>1</v>
      </c>
      <c r="AH983" s="56">
        <v>0.1</v>
      </c>
      <c r="AI983" s="56">
        <v>0.1</v>
      </c>
      <c r="AJ983" s="38"/>
      <c r="AK983" s="38" t="s">
        <v>50</v>
      </c>
    </row>
    <row r="984" spans="1:37" x14ac:dyDescent="0.35">
      <c r="A984" s="38" t="s">
        <v>525</v>
      </c>
      <c r="B984" s="38">
        <v>104544170</v>
      </c>
      <c r="C984" s="38" t="str">
        <f>+MaestraLP3[[#This Row],[CÓDIGO]]&amp;MaestraLP3[[#Headers],[-]]&amp;MaestraLP3[[#This Row],[UMV]]</f>
        <v>104544170-C06</v>
      </c>
      <c r="D984" s="45" t="str">
        <f>+MaestraLP3[[#This Row],[CÓDIGO]]&amp;MaestraLP3[[#Headers],[FS00]]</f>
        <v>104544170FS00</v>
      </c>
      <c r="E984" s="38" t="s">
        <v>95</v>
      </c>
      <c r="F984" s="38" t="s">
        <v>96</v>
      </c>
      <c r="G984" s="38" t="s">
        <v>100</v>
      </c>
      <c r="H984" s="38" t="s">
        <v>343</v>
      </c>
      <c r="I984" s="38" t="s">
        <v>1238</v>
      </c>
      <c r="J984" s="44" t="s">
        <v>53</v>
      </c>
      <c r="K984" s="45" t="s">
        <v>44</v>
      </c>
      <c r="L984" s="38"/>
      <c r="M984" s="38" t="str">
        <f>VLOOKUP(MaestraLP3[[#This Row],[UMV]],VALIDACIONES!J:L,3,0)</f>
        <v>Caja 6 Unidades</v>
      </c>
      <c r="N984" s="38" t="s">
        <v>45</v>
      </c>
      <c r="O984" s="38" t="s">
        <v>72</v>
      </c>
      <c r="P984" s="54">
        <v>13098</v>
      </c>
      <c r="Q984" s="38" t="s">
        <v>47</v>
      </c>
      <c r="R984" s="55">
        <v>19980</v>
      </c>
      <c r="S984" s="56">
        <f>IFERROR((MaestraLP3[[#This Row],[COSTO ]]/MaestraLP3[[#This Row],[COSTO OCT]]-1),0)</f>
        <v>0</v>
      </c>
      <c r="T984" s="55" t="s">
        <v>48</v>
      </c>
      <c r="U984" s="55" t="s">
        <v>48</v>
      </c>
      <c r="V984" s="54">
        <f>+VLOOKUP(MaestraLP3[[#This Row],[-]],'[1]BD MES'!$A:$N,14,0)</f>
        <v>13104</v>
      </c>
      <c r="W984" s="54">
        <v>13098</v>
      </c>
      <c r="X984" s="56">
        <f>+(MaestraLP3[[#This Row],[COSTO ]]-MaestraLP3[[#This Row],[COSTO OCT AL 27-10]])/MaestraLP3[[#This Row],[COSTO OCT AL 27-10]]</f>
        <v>-4.5787545787545788E-4</v>
      </c>
      <c r="Y984" s="57" t="str">
        <f>++IF(Q984="HASTA AGOTAR STOCK","HASTA AGOTAR STOCK",IF(MaestraLP3[[#This Row],[PRECIO OCT]]=0,"NO PARA LP",IF(MaestraLP3[[#This Row],[PRECIO OCT]]=0,"INCORPORACIÓN",IF(AA984=0,"MANTIENE",IF(AA984&lt;0,"BAJA",IF(AA984&gt;0,"ALZA",""))))))</f>
        <v>MANTIENE</v>
      </c>
      <c r="Z984" s="54">
        <v>19980</v>
      </c>
      <c r="AA984" s="40">
        <f>IF(Z984=0,"INDICAR PRECIO VTA",Z984-MaestraLP3[[#This Row],[PRECIO OCT]])</f>
        <v>0</v>
      </c>
      <c r="AB984" s="56">
        <f t="shared" si="15"/>
        <v>0.34444444444444444</v>
      </c>
      <c r="AC984" s="58">
        <f>IFERROR(MaestraLP3[[#This Row],[PRECIO]]*MaestraLP3[[#This Row],[%MG UMV]],0)</f>
        <v>6882</v>
      </c>
      <c r="AD984" s="59">
        <v>3</v>
      </c>
      <c r="AE984" s="54">
        <f>IFERROR(MaestraLP3[[#This Row],[MARGEN UNITARIO]]/MaestraLP3[[#This Row],[Peso Neto UMV (KG)]],0)</f>
        <v>2294</v>
      </c>
      <c r="AF984" s="38" t="s">
        <v>50</v>
      </c>
      <c r="AG984" s="38">
        <v>1</v>
      </c>
      <c r="AH984" s="56">
        <v>4.9999999999999996E-2</v>
      </c>
      <c r="AI984" s="56">
        <v>6.9999999999999993E-2</v>
      </c>
      <c r="AJ984" s="38" t="s">
        <v>50</v>
      </c>
      <c r="AK984" s="38" t="s">
        <v>50</v>
      </c>
    </row>
    <row r="985" spans="1:37" x14ac:dyDescent="0.35">
      <c r="A985" s="38" t="s">
        <v>525</v>
      </c>
      <c r="B985" s="38">
        <v>104544180</v>
      </c>
      <c r="C985" s="38" t="str">
        <f>+MaestraLP3[[#This Row],[CÓDIGO]]&amp;MaestraLP3[[#Headers],[-]]&amp;MaestraLP3[[#This Row],[UMV]]</f>
        <v>104544180-UN</v>
      </c>
      <c r="D985" s="45" t="str">
        <f>+MaestraLP3[[#This Row],[CÓDIGO]]&amp;MaestraLP3[[#Headers],[FS00]]</f>
        <v>104544180FS00</v>
      </c>
      <c r="E985" s="38" t="s">
        <v>95</v>
      </c>
      <c r="F985" s="38" t="s">
        <v>96</v>
      </c>
      <c r="G985" s="38" t="s">
        <v>100</v>
      </c>
      <c r="H985" s="38" t="s">
        <v>343</v>
      </c>
      <c r="I985" s="38" t="s">
        <v>1239</v>
      </c>
      <c r="J985" s="44" t="s">
        <v>44</v>
      </c>
      <c r="K985" s="45" t="s">
        <v>44</v>
      </c>
      <c r="L985" s="38"/>
      <c r="M985" s="38" t="str">
        <f>VLOOKUP(MaestraLP3[[#This Row],[UMV]],VALIDACIONES!J:L,3,0)</f>
        <v>Unidad</v>
      </c>
      <c r="N985" s="38" t="s">
        <v>45</v>
      </c>
      <c r="O985" s="38" t="s">
        <v>72</v>
      </c>
      <c r="P985" s="54">
        <v>24610</v>
      </c>
      <c r="Q985" s="38" t="s">
        <v>47</v>
      </c>
      <c r="R985" s="55">
        <v>34800</v>
      </c>
      <c r="S985" s="56">
        <f>IFERROR((MaestraLP3[[#This Row],[COSTO ]]/MaestraLP3[[#This Row],[COSTO OCT]]-1),0)</f>
        <v>0</v>
      </c>
      <c r="T985" s="55" t="s">
        <v>48</v>
      </c>
      <c r="U985" s="55" t="s">
        <v>48</v>
      </c>
      <c r="V985" s="54">
        <f>+VLOOKUP(MaestraLP3[[#This Row],[-]],'[1]BD MES'!$A:$N,14,0)</f>
        <v>24077</v>
      </c>
      <c r="W985" s="54">
        <v>24610</v>
      </c>
      <c r="X985" s="56">
        <f>+(MaestraLP3[[#This Row],[COSTO ]]-MaestraLP3[[#This Row],[COSTO OCT AL 27-10]])/MaestraLP3[[#This Row],[COSTO OCT AL 27-10]]</f>
        <v>2.2137309465464966E-2</v>
      </c>
      <c r="Y985" s="57" t="str">
        <f>++IF(Q985="HASTA AGOTAR STOCK","HASTA AGOTAR STOCK",IF(MaestraLP3[[#This Row],[PRECIO OCT]]=0,"NO PARA LP",IF(MaestraLP3[[#This Row],[PRECIO OCT]]=0,"INCORPORACIÓN",IF(AA985=0,"MANTIENE",IF(AA985&lt;0,"BAJA",IF(AA985&gt;0,"ALZA",""))))))</f>
        <v>MANTIENE</v>
      </c>
      <c r="Z985" s="54">
        <v>34800</v>
      </c>
      <c r="AA985" s="40">
        <f>IF(Z985=0,"INDICAR PRECIO VTA",Z985-MaestraLP3[[#This Row],[PRECIO OCT]])</f>
        <v>0</v>
      </c>
      <c r="AB985" s="56">
        <f t="shared" si="15"/>
        <v>0.29281609195402297</v>
      </c>
      <c r="AC985" s="58">
        <f>IFERROR(MaestraLP3[[#This Row],[PRECIO]]*MaestraLP3[[#This Row],[%MG UMV]],0)</f>
        <v>10190</v>
      </c>
      <c r="AD985" s="59">
        <v>5</v>
      </c>
      <c r="AE985" s="54">
        <f>IFERROR(MaestraLP3[[#This Row],[MARGEN UNITARIO]]/MaestraLP3[[#This Row],[Peso Neto UMV (KG)]],0)</f>
        <v>2038</v>
      </c>
      <c r="AF985" s="38" t="s">
        <v>50</v>
      </c>
      <c r="AG985" s="38">
        <v>1</v>
      </c>
      <c r="AH985" s="56">
        <v>4.9999999999999996E-2</v>
      </c>
      <c r="AI985" s="56">
        <v>0.08</v>
      </c>
      <c r="AJ985" s="38" t="s">
        <v>50</v>
      </c>
      <c r="AK985" s="38" t="s">
        <v>50</v>
      </c>
    </row>
    <row r="986" spans="1:37" x14ac:dyDescent="0.35">
      <c r="A986" s="38" t="s">
        <v>525</v>
      </c>
      <c r="B986" s="38">
        <v>102500010</v>
      </c>
      <c r="C986" s="38" t="str">
        <f>+MaestraLP3[[#This Row],[CÓDIGO]]&amp;MaestraLP3[[#Headers],[-]]&amp;MaestraLP3[[#This Row],[UMV]]</f>
        <v>102500010-C15</v>
      </c>
      <c r="D986" s="45" t="str">
        <f>+MaestraLP3[[#This Row],[CÓDIGO]]&amp;MaestraLP3[[#Headers],[FS00]]</f>
        <v>102500010FS00</v>
      </c>
      <c r="E986" s="38" t="s">
        <v>95</v>
      </c>
      <c r="F986" s="38" t="s">
        <v>96</v>
      </c>
      <c r="G986" s="38" t="s">
        <v>100</v>
      </c>
      <c r="H986" s="38" t="s">
        <v>343</v>
      </c>
      <c r="I986" s="38" t="s">
        <v>1240</v>
      </c>
      <c r="J986" s="44" t="s">
        <v>910</v>
      </c>
      <c r="K986" s="45" t="s">
        <v>44</v>
      </c>
      <c r="L986" s="38"/>
      <c r="M986" s="38" t="str">
        <f>VLOOKUP(MaestraLP3[[#This Row],[UMV]],VALIDACIONES!J:L,3,0)</f>
        <v>Caja 15 Unidades</v>
      </c>
      <c r="N986" s="38" t="s">
        <v>45</v>
      </c>
      <c r="O986" s="38" t="s">
        <v>46</v>
      </c>
      <c r="P986" s="54">
        <v>35419.450149999997</v>
      </c>
      <c r="Q986" s="38" t="s">
        <v>62</v>
      </c>
      <c r="R986" s="54">
        <v>58500</v>
      </c>
      <c r="S986" s="56">
        <f>IFERROR((MaestraLP3[[#This Row],[COSTO ]]/MaestraLP3[[#This Row],[COSTO OCT]]-1),0)</f>
        <v>0</v>
      </c>
      <c r="T986" s="55" t="s">
        <v>48</v>
      </c>
      <c r="U986" s="55" t="s">
        <v>48</v>
      </c>
      <c r="V986" s="54">
        <f>+VLOOKUP(MaestraLP3[[#This Row],[-]],'[1]BD MES'!$A:$N,14,0)</f>
        <v>35118</v>
      </c>
      <c r="W986" s="54">
        <v>35419.450149999997</v>
      </c>
      <c r="X986" s="56">
        <f>+(MaestraLP3[[#This Row],[COSTO ]]-MaestraLP3[[#This Row],[COSTO OCT AL 27-10]])/MaestraLP3[[#This Row],[COSTO OCT AL 27-10]]</f>
        <v>8.5839213508741088E-3</v>
      </c>
      <c r="Y986" s="57" t="str">
        <f>++IF(Q986="HASTA AGOTAR STOCK","HASTA AGOTAR STOCK",IF(MaestraLP3[[#This Row],[PRECIO OCT]]=0,"NO PARA LP",IF(MaestraLP3[[#This Row],[PRECIO OCT]]=0,"INCORPORACIÓN",IF(AA986=0,"MANTIENE",IF(AA986&lt;0,"BAJA",IF(AA986&gt;0,"ALZA",""))))))</f>
        <v>MANTIENE</v>
      </c>
      <c r="Z986" s="54">
        <v>58500</v>
      </c>
      <c r="AA986" s="40">
        <f>IF(Z986=0,"INDICAR PRECIO VTA",Z986-MaestraLP3[[#This Row],[PRECIO OCT]])</f>
        <v>0</v>
      </c>
      <c r="AB986" s="56">
        <f t="shared" si="15"/>
        <v>0.39453931367521372</v>
      </c>
      <c r="AC986" s="58">
        <f>IFERROR(MaestraLP3[[#This Row],[PRECIO]]*MaestraLP3[[#This Row],[%MG UMV]],0)</f>
        <v>23080.549850000003</v>
      </c>
      <c r="AD986" s="59">
        <v>7.5</v>
      </c>
      <c r="AE986" s="54">
        <f>IFERROR(MaestraLP3[[#This Row],[MARGEN UNITARIO]]/MaestraLP3[[#This Row],[Peso Neto UMV (KG)]],0)</f>
        <v>3077.4066466666673</v>
      </c>
      <c r="AF986" s="38" t="s">
        <v>50</v>
      </c>
      <c r="AG986" s="38">
        <v>1</v>
      </c>
      <c r="AH986" s="56">
        <v>0.15</v>
      </c>
      <c r="AI986" s="56">
        <v>0.15</v>
      </c>
      <c r="AJ986" s="38"/>
      <c r="AK986" s="38" t="s">
        <v>50</v>
      </c>
    </row>
    <row r="987" spans="1:37" x14ac:dyDescent="0.35">
      <c r="A987" s="38" t="s">
        <v>525</v>
      </c>
      <c r="B987" s="38">
        <v>104540280</v>
      </c>
      <c r="C987" s="38" t="str">
        <f>+MaestraLP3[[#This Row],[CÓDIGO]]&amp;MaestraLP3[[#Headers],[-]]&amp;MaestraLP3[[#This Row],[UMV]]</f>
        <v>104540280-C24</v>
      </c>
      <c r="D987" s="45" t="str">
        <f>+MaestraLP3[[#This Row],[CÓDIGO]]&amp;MaestraLP3[[#Headers],[FS00]]</f>
        <v>104540280FS00</v>
      </c>
      <c r="E987" s="38" t="s">
        <v>95</v>
      </c>
      <c r="F987" s="38" t="s">
        <v>96</v>
      </c>
      <c r="G987" s="38" t="s">
        <v>100</v>
      </c>
      <c r="H987" s="38" t="s">
        <v>343</v>
      </c>
      <c r="I987" s="38" t="s">
        <v>1241</v>
      </c>
      <c r="J987" s="44" t="s">
        <v>288</v>
      </c>
      <c r="K987" s="45" t="s">
        <v>44</v>
      </c>
      <c r="L987" s="38"/>
      <c r="M987" s="38" t="str">
        <f>VLOOKUP(MaestraLP3[[#This Row],[UMV]],VALIDACIONES!J:L,3,0)</f>
        <v>Caja 24 Unidades</v>
      </c>
      <c r="N987" s="38" t="s">
        <v>45</v>
      </c>
      <c r="O987" s="38" t="s">
        <v>46</v>
      </c>
      <c r="P987" s="54">
        <v>24912</v>
      </c>
      <c r="Q987" s="38" t="s">
        <v>47</v>
      </c>
      <c r="R987" s="54">
        <v>33500</v>
      </c>
      <c r="S987" s="56">
        <f>IFERROR((MaestraLP3[[#This Row],[COSTO ]]/MaestraLP3[[#This Row],[COSTO OCT]]-1),0)</f>
        <v>0</v>
      </c>
      <c r="T987" s="55" t="s">
        <v>48</v>
      </c>
      <c r="U987" s="55" t="s">
        <v>48</v>
      </c>
      <c r="V987" s="54">
        <f>+VLOOKUP(MaestraLP3[[#This Row],[-]],'[1]BD MES'!$A:$N,14,0)</f>
        <v>24888</v>
      </c>
      <c r="W987" s="54">
        <v>24912</v>
      </c>
      <c r="X987" s="56">
        <f>+(MaestraLP3[[#This Row],[COSTO ]]-MaestraLP3[[#This Row],[COSTO OCT AL 27-10]])/MaestraLP3[[#This Row],[COSTO OCT AL 27-10]]</f>
        <v>9.6432015429122472E-4</v>
      </c>
      <c r="Y987" s="57" t="str">
        <f>++IF(Q987="HASTA AGOTAR STOCK","HASTA AGOTAR STOCK",IF(MaestraLP3[[#This Row],[PRECIO OCT]]=0,"NO PARA LP",IF(MaestraLP3[[#This Row],[PRECIO OCT]]=0,"INCORPORACIÓN",IF(AA987=0,"MANTIENE",IF(AA987&lt;0,"BAJA",IF(AA987&gt;0,"ALZA",""))))))</f>
        <v>MANTIENE</v>
      </c>
      <c r="Z987" s="54">
        <v>33500</v>
      </c>
      <c r="AA987" s="40">
        <f>IF(Z987=0,"INDICAR PRECIO VTA",Z987-MaestraLP3[[#This Row],[PRECIO OCT]])</f>
        <v>0</v>
      </c>
      <c r="AB987" s="56">
        <f t="shared" si="15"/>
        <v>0.25635820895522388</v>
      </c>
      <c r="AC987" s="58">
        <f>IFERROR(MaestraLP3[[#This Row],[PRECIO]]*MaestraLP3[[#This Row],[%MG UMV]],0)</f>
        <v>8588</v>
      </c>
      <c r="AD987" s="59">
        <v>8.64</v>
      </c>
      <c r="AE987" s="54">
        <f>IFERROR(MaestraLP3[[#This Row],[MARGEN UNITARIO]]/MaestraLP3[[#This Row],[Peso Neto UMV (KG)]],0)</f>
        <v>993.98148148148141</v>
      </c>
      <c r="AF987" s="38" t="s">
        <v>50</v>
      </c>
      <c r="AG987" s="38">
        <v>1</v>
      </c>
      <c r="AH987" s="56">
        <v>4.9999999999999996E-2</v>
      </c>
      <c r="AI987" s="56">
        <v>6.9999999999999993E-2</v>
      </c>
      <c r="AJ987" s="38"/>
      <c r="AK987" s="38" t="s">
        <v>50</v>
      </c>
    </row>
    <row r="988" spans="1:37" x14ac:dyDescent="0.35">
      <c r="A988" s="38" t="s">
        <v>525</v>
      </c>
      <c r="B988" s="38">
        <v>102500022</v>
      </c>
      <c r="C988" s="38" t="str">
        <f>+MaestraLP3[[#This Row],[CÓDIGO]]&amp;MaestraLP3[[#Headers],[-]]&amp;MaestraLP3[[#This Row],[UMV]]</f>
        <v>102500022-C24</v>
      </c>
      <c r="D988" s="45" t="str">
        <f>+MaestraLP3[[#This Row],[CÓDIGO]]&amp;MaestraLP3[[#Headers],[FS00]]</f>
        <v>102500022FS00</v>
      </c>
      <c r="E988" s="38" t="s">
        <v>95</v>
      </c>
      <c r="F988" s="38" t="s">
        <v>96</v>
      </c>
      <c r="G988" s="38" t="s">
        <v>100</v>
      </c>
      <c r="H988" s="38" t="s">
        <v>343</v>
      </c>
      <c r="I988" s="38" t="s">
        <v>1242</v>
      </c>
      <c r="J988" s="44" t="s">
        <v>288</v>
      </c>
      <c r="K988" s="45" t="s">
        <v>44</v>
      </c>
      <c r="L988" s="38"/>
      <c r="M988" s="38" t="str">
        <f>VLOOKUP(MaestraLP3[[#This Row],[UMV]],VALIDACIONES!J:L,3,0)</f>
        <v>Caja 24 Unidades</v>
      </c>
      <c r="N988" s="38" t="s">
        <v>45</v>
      </c>
      <c r="O988" s="38" t="s">
        <v>46</v>
      </c>
      <c r="P988" s="54">
        <v>26069.980649999998</v>
      </c>
      <c r="Q988" s="38" t="s">
        <v>62</v>
      </c>
      <c r="R988" s="54">
        <v>39600</v>
      </c>
      <c r="S988" s="56">
        <f>IFERROR((MaestraLP3[[#This Row],[COSTO ]]/MaestraLP3[[#This Row],[COSTO OCT]]-1),0)</f>
        <v>0</v>
      </c>
      <c r="T988" s="55" t="s">
        <v>48</v>
      </c>
      <c r="U988" s="55" t="s">
        <v>48</v>
      </c>
      <c r="V988" s="54">
        <f>+VLOOKUP(MaestraLP3[[#This Row],[-]],'[1]BD MES'!$A:$N,14,0)</f>
        <v>26074.969999999998</v>
      </c>
      <c r="W988" s="54">
        <v>26069.980649999998</v>
      </c>
      <c r="X988" s="56">
        <f>+(MaestraLP3[[#This Row],[COSTO ]]-MaestraLP3[[#This Row],[COSTO OCT AL 27-10]])/MaestraLP3[[#This Row],[COSTO OCT AL 27-10]]</f>
        <v>-1.9134633711946099E-4</v>
      </c>
      <c r="Y988" s="57" t="str">
        <f>++IF(Q988="HASTA AGOTAR STOCK","HASTA AGOTAR STOCK",IF(MaestraLP3[[#This Row],[PRECIO OCT]]=0,"NO PARA LP",IF(MaestraLP3[[#This Row],[PRECIO OCT]]=0,"INCORPORACIÓN",IF(AA988=0,"MANTIENE",IF(AA988&lt;0,"BAJA",IF(AA988&gt;0,"ALZA",""))))))</f>
        <v>MANTIENE</v>
      </c>
      <c r="Z988" s="54">
        <v>39600</v>
      </c>
      <c r="AA988" s="40">
        <f>IF(Z988=0,"INDICAR PRECIO VTA",Z988-MaestraLP3[[#This Row],[PRECIO OCT]])</f>
        <v>0</v>
      </c>
      <c r="AB988" s="56">
        <f t="shared" si="15"/>
        <v>0.34166715530303038</v>
      </c>
      <c r="AC988" s="58">
        <f>IFERROR(MaestraLP3[[#This Row],[PRECIO]]*MaestraLP3[[#This Row],[%MG UMV]],0)</f>
        <v>13530.019350000002</v>
      </c>
      <c r="AD988" s="59">
        <v>12</v>
      </c>
      <c r="AE988" s="54">
        <f>IFERROR(MaestraLP3[[#This Row],[MARGEN UNITARIO]]/MaestraLP3[[#This Row],[Peso Neto UMV (KG)]],0)</f>
        <v>1127.5016125000002</v>
      </c>
      <c r="AF988" s="38" t="s">
        <v>50</v>
      </c>
      <c r="AG988" s="38">
        <v>1</v>
      </c>
      <c r="AH988" s="56">
        <v>0.08</v>
      </c>
      <c r="AI988" s="56">
        <v>0.08</v>
      </c>
      <c r="AJ988" s="38"/>
      <c r="AK988" s="38" t="s">
        <v>50</v>
      </c>
    </row>
    <row r="989" spans="1:37" x14ac:dyDescent="0.35">
      <c r="A989" s="38" t="s">
        <v>525</v>
      </c>
      <c r="B989" s="38">
        <v>104540200</v>
      </c>
      <c r="C989" s="38" t="str">
        <f>+MaestraLP3[[#This Row],[CÓDIGO]]&amp;MaestraLP3[[#Headers],[-]]&amp;MaestraLP3[[#This Row],[UMV]]</f>
        <v>104540200-C02</v>
      </c>
      <c r="D989" s="45" t="str">
        <f>+MaestraLP3[[#This Row],[CÓDIGO]]&amp;MaestraLP3[[#Headers],[FS00]]</f>
        <v>104540200FS00</v>
      </c>
      <c r="E989" s="38" t="s">
        <v>95</v>
      </c>
      <c r="F989" s="38" t="s">
        <v>96</v>
      </c>
      <c r="G989" s="38" t="s">
        <v>100</v>
      </c>
      <c r="H989" s="38" t="s">
        <v>343</v>
      </c>
      <c r="I989" s="38" t="s">
        <v>1243</v>
      </c>
      <c r="J989" s="44" t="s">
        <v>176</v>
      </c>
      <c r="K989" s="45" t="s">
        <v>44</v>
      </c>
      <c r="L989" s="38"/>
      <c r="M989" s="38" t="str">
        <f>VLOOKUP(MaestraLP3[[#This Row],[UMV]],VALIDACIONES!J:L,3,0)</f>
        <v>Caja 2 Unidades</v>
      </c>
      <c r="N989" s="38" t="s">
        <v>45</v>
      </c>
      <c r="O989" s="38" t="s">
        <v>46</v>
      </c>
      <c r="P989" s="54">
        <v>11336</v>
      </c>
      <c r="Q989" s="38" t="s">
        <v>47</v>
      </c>
      <c r="R989" s="54">
        <v>17010</v>
      </c>
      <c r="S989" s="56">
        <f>IFERROR((MaestraLP3[[#This Row],[COSTO ]]/MaestraLP3[[#This Row],[COSTO OCT]]-1),0)</f>
        <v>0</v>
      </c>
      <c r="T989" s="55" t="s">
        <v>48</v>
      </c>
      <c r="U989" s="55" t="s">
        <v>48</v>
      </c>
      <c r="V989" s="54">
        <f>+VLOOKUP(MaestraLP3[[#This Row],[-]],'[1]BD MES'!$A:$N,14,0)</f>
        <v>11340</v>
      </c>
      <c r="W989" s="54">
        <v>11336</v>
      </c>
      <c r="X989" s="56">
        <f>+(MaestraLP3[[#This Row],[COSTO ]]-MaestraLP3[[#This Row],[COSTO OCT AL 27-10]])/MaestraLP3[[#This Row],[COSTO OCT AL 27-10]]</f>
        <v>-3.5273368606701942E-4</v>
      </c>
      <c r="Y989" s="57" t="str">
        <f>++IF(Q989="HASTA AGOTAR STOCK","HASTA AGOTAR STOCK",IF(MaestraLP3[[#This Row],[PRECIO OCT]]=0,"NO PARA LP",IF(MaestraLP3[[#This Row],[PRECIO OCT]]=0,"INCORPORACIÓN",IF(AA989=0,"MANTIENE",IF(AA989&lt;0,"BAJA",IF(AA989&gt;0,"ALZA",""))))))</f>
        <v>MANTIENE</v>
      </c>
      <c r="Z989" s="54">
        <v>17010</v>
      </c>
      <c r="AA989" s="40">
        <f>IF(Z989=0,"INDICAR PRECIO VTA",Z989-MaestraLP3[[#This Row],[PRECIO OCT]])</f>
        <v>0</v>
      </c>
      <c r="AB989" s="56">
        <f t="shared" si="15"/>
        <v>0.33356848912404469</v>
      </c>
      <c r="AC989" s="58">
        <f>IFERROR(MaestraLP3[[#This Row],[PRECIO]]*MaestraLP3[[#This Row],[%MG UMV]],0)</f>
        <v>5674</v>
      </c>
      <c r="AD989" s="59">
        <v>10</v>
      </c>
      <c r="AE989" s="54">
        <f>IFERROR(MaestraLP3[[#This Row],[MARGEN UNITARIO]]/MaestraLP3[[#This Row],[Peso Neto UMV (KG)]],0)</f>
        <v>567.4</v>
      </c>
      <c r="AF989" s="38" t="s">
        <v>50</v>
      </c>
      <c r="AG989" s="38">
        <v>1</v>
      </c>
      <c r="AH989" s="56">
        <v>4.9999999999999996E-2</v>
      </c>
      <c r="AI989" s="56">
        <v>6.9999999999999993E-2</v>
      </c>
      <c r="AJ989" s="38"/>
      <c r="AK989" s="38" t="s">
        <v>50</v>
      </c>
    </row>
    <row r="990" spans="1:37" x14ac:dyDescent="0.35">
      <c r="A990" s="38" t="s">
        <v>525</v>
      </c>
      <c r="B990" s="38">
        <v>104548290</v>
      </c>
      <c r="C990" s="38" t="str">
        <f>+MaestraLP3[[#This Row],[CÓDIGO]]&amp;MaestraLP3[[#Headers],[-]]&amp;MaestraLP3[[#This Row],[UMV]]</f>
        <v>104548290-C03</v>
      </c>
      <c r="D990" s="45" t="str">
        <f>+MaestraLP3[[#This Row],[CÓDIGO]]&amp;MaestraLP3[[#Headers],[FS00]]</f>
        <v>104548290FS00</v>
      </c>
      <c r="E990" s="38" t="s">
        <v>95</v>
      </c>
      <c r="F990" s="38" t="s">
        <v>96</v>
      </c>
      <c r="G990" s="38" t="s">
        <v>100</v>
      </c>
      <c r="H990" s="38" t="s">
        <v>343</v>
      </c>
      <c r="I990" s="38" t="s">
        <v>1244</v>
      </c>
      <c r="J990" s="44" t="s">
        <v>284</v>
      </c>
      <c r="K990" s="45" t="s">
        <v>44</v>
      </c>
      <c r="L990" s="38"/>
      <c r="M990" s="38" t="str">
        <f>VLOOKUP(MaestraLP3[[#This Row],[UMV]],VALIDACIONES!J:L,3,0)</f>
        <v>Caja 3 Unidades</v>
      </c>
      <c r="N990" s="38" t="s">
        <v>45</v>
      </c>
      <c r="O990" s="38" t="s">
        <v>72</v>
      </c>
      <c r="P990" s="54">
        <v>31200</v>
      </c>
      <c r="Q990" s="38" t="s">
        <v>1245</v>
      </c>
      <c r="R990" s="55">
        <v>45800</v>
      </c>
      <c r="S990" s="56">
        <f>IFERROR((MaestraLP3[[#This Row],[COSTO ]]/MaestraLP3[[#This Row],[COSTO OCT]]-1),0)</f>
        <v>0</v>
      </c>
      <c r="T990" s="55" t="s">
        <v>48</v>
      </c>
      <c r="U990" s="55" t="s">
        <v>48</v>
      </c>
      <c r="V990" s="54">
        <f>+VLOOKUP(MaestraLP3[[#This Row],[-]],'[1]BD MES'!$A:$N,14,0)</f>
        <v>31761</v>
      </c>
      <c r="W990" s="54">
        <v>31200</v>
      </c>
      <c r="X990" s="56">
        <f>+(MaestraLP3[[#This Row],[COSTO ]]-MaestraLP3[[#This Row],[COSTO OCT AL 27-10]])/MaestraLP3[[#This Row],[COSTO OCT AL 27-10]]</f>
        <v>-1.7663171814489467E-2</v>
      </c>
      <c r="Y990" s="57" t="str">
        <f>++IF(Q990="HASTA AGOTAR STOCK","HASTA AGOTAR STOCK",IF(MaestraLP3[[#This Row],[PRECIO OCT]]=0,"NO PARA LP",IF(MaestraLP3[[#This Row],[PRECIO OCT]]=0,"INCORPORACIÓN",IF(AA990=0,"MANTIENE",IF(AA990&lt;0,"BAJA",IF(AA990&gt;0,"ALZA",""))))))</f>
        <v>MANTIENE</v>
      </c>
      <c r="Z990" s="54">
        <v>45800</v>
      </c>
      <c r="AA990" s="40">
        <f>IF(Z990=0,"INDICAR PRECIO VTA",Z990-MaestraLP3[[#This Row],[PRECIO OCT]])</f>
        <v>0</v>
      </c>
      <c r="AB990" s="56">
        <f t="shared" si="15"/>
        <v>0.31877729257641924</v>
      </c>
      <c r="AC990" s="58">
        <f>IFERROR(MaestraLP3[[#This Row],[PRECIO]]*MaestraLP3[[#This Row],[%MG UMV]],0)</f>
        <v>14600.000000000002</v>
      </c>
      <c r="AD990" s="59">
        <v>15</v>
      </c>
      <c r="AE990" s="54">
        <f>IFERROR(MaestraLP3[[#This Row],[MARGEN UNITARIO]]/MaestraLP3[[#This Row],[Peso Neto UMV (KG)]],0)</f>
        <v>973.33333333333348</v>
      </c>
      <c r="AF990" s="38" t="s">
        <v>49</v>
      </c>
      <c r="AG990" s="38">
        <v>1</v>
      </c>
      <c r="AH990" s="56">
        <v>0.03</v>
      </c>
      <c r="AI990" s="56">
        <v>0.05</v>
      </c>
      <c r="AJ990" s="38" t="s">
        <v>50</v>
      </c>
      <c r="AK990" s="38" t="s">
        <v>50</v>
      </c>
    </row>
    <row r="991" spans="1:37" x14ac:dyDescent="0.35">
      <c r="A991" s="38" t="s">
        <v>525</v>
      </c>
      <c r="B991" s="38">
        <v>104544160</v>
      </c>
      <c r="C991" s="38" t="str">
        <f>+MaestraLP3[[#This Row],[CÓDIGO]]&amp;MaestraLP3[[#Headers],[-]]&amp;MaestraLP3[[#This Row],[UMV]]</f>
        <v>104544160-C03</v>
      </c>
      <c r="D991" s="45" t="str">
        <f>+MaestraLP3[[#This Row],[CÓDIGO]]&amp;MaestraLP3[[#Headers],[FS00]]</f>
        <v>104544160FS00</v>
      </c>
      <c r="E991" s="38" t="s">
        <v>95</v>
      </c>
      <c r="F991" s="38" t="s">
        <v>96</v>
      </c>
      <c r="G991" s="38" t="s">
        <v>100</v>
      </c>
      <c r="H991" s="38" t="s">
        <v>343</v>
      </c>
      <c r="I991" s="38" t="s">
        <v>1246</v>
      </c>
      <c r="J991" s="44" t="s">
        <v>284</v>
      </c>
      <c r="K991" s="45" t="s">
        <v>44</v>
      </c>
      <c r="L991" s="38"/>
      <c r="M991" s="38" t="str">
        <f>VLOOKUP(MaestraLP3[[#This Row],[UMV]],VALIDACIONES!J:L,3,0)</f>
        <v>Caja 3 Unidades</v>
      </c>
      <c r="N991" s="38" t="s">
        <v>45</v>
      </c>
      <c r="O991" s="38" t="s">
        <v>72</v>
      </c>
      <c r="P991" s="54">
        <v>32562</v>
      </c>
      <c r="Q991" s="38" t="s">
        <v>47</v>
      </c>
      <c r="R991" s="55">
        <v>45200</v>
      </c>
      <c r="S991" s="56">
        <f>IFERROR((MaestraLP3[[#This Row],[COSTO ]]/MaestraLP3[[#This Row],[COSTO OCT]]-1),0)</f>
        <v>0</v>
      </c>
      <c r="T991" s="55" t="s">
        <v>48</v>
      </c>
      <c r="U991" s="55" t="s">
        <v>48</v>
      </c>
      <c r="V991" s="54">
        <f>+VLOOKUP(MaestraLP3[[#This Row],[-]],'[1]BD MES'!$A:$N,14,0)</f>
        <v>32385</v>
      </c>
      <c r="W991" s="54">
        <v>32562</v>
      </c>
      <c r="X991" s="56">
        <f>+(MaestraLP3[[#This Row],[COSTO ]]-MaestraLP3[[#This Row],[COSTO OCT AL 27-10]])/MaestraLP3[[#This Row],[COSTO OCT AL 27-10]]</f>
        <v>5.4654932839277443E-3</v>
      </c>
      <c r="Y991" s="57" t="str">
        <f>++IF(Q991="HASTA AGOTAR STOCK","HASTA AGOTAR STOCK",IF(MaestraLP3[[#This Row],[PRECIO OCT]]=0,"NO PARA LP",IF(MaestraLP3[[#This Row],[PRECIO OCT]]=0,"INCORPORACIÓN",IF(AA991=0,"MANTIENE",IF(AA991&lt;0,"BAJA",IF(AA991&gt;0,"ALZA",""))))))</f>
        <v>MANTIENE</v>
      </c>
      <c r="Z991" s="54">
        <v>45200</v>
      </c>
      <c r="AA991" s="40">
        <f>IF(Z991=0,"INDICAR PRECIO VTA",Z991-MaestraLP3[[#This Row],[PRECIO OCT]])</f>
        <v>0</v>
      </c>
      <c r="AB991" s="56">
        <f t="shared" si="15"/>
        <v>0.27960176991150443</v>
      </c>
      <c r="AC991" s="58">
        <f>IFERROR(MaestraLP3[[#This Row],[PRECIO]]*MaestraLP3[[#This Row],[%MG UMV]],0)</f>
        <v>12638</v>
      </c>
      <c r="AD991" s="59">
        <v>15</v>
      </c>
      <c r="AE991" s="54">
        <f>IFERROR(MaestraLP3[[#This Row],[MARGEN UNITARIO]]/MaestraLP3[[#This Row],[Peso Neto UMV (KG)]],0)</f>
        <v>842.5333333333333</v>
      </c>
      <c r="AF991" s="38" t="s">
        <v>50</v>
      </c>
      <c r="AG991" s="38">
        <v>1</v>
      </c>
      <c r="AH991" s="56">
        <v>4.9999999999999996E-2</v>
      </c>
      <c r="AI991" s="56">
        <v>0.08</v>
      </c>
      <c r="AJ991" s="38" t="s">
        <v>50</v>
      </c>
      <c r="AK991" s="38" t="s">
        <v>50</v>
      </c>
    </row>
    <row r="992" spans="1:37" x14ac:dyDescent="0.35">
      <c r="A992" s="38" t="s">
        <v>525</v>
      </c>
      <c r="B992" s="38">
        <v>104544140</v>
      </c>
      <c r="C992" s="38" t="str">
        <f>+MaestraLP3[[#This Row],[CÓDIGO]]&amp;MaestraLP3[[#Headers],[-]]&amp;MaestraLP3[[#This Row],[UMV]]</f>
        <v>104544140-C03</v>
      </c>
      <c r="D992" s="45" t="str">
        <f>+MaestraLP3[[#This Row],[CÓDIGO]]&amp;MaestraLP3[[#Headers],[FS00]]</f>
        <v>104544140FS00</v>
      </c>
      <c r="E992" s="38" t="s">
        <v>95</v>
      </c>
      <c r="F992" s="38" t="s">
        <v>96</v>
      </c>
      <c r="G992" s="38" t="s">
        <v>100</v>
      </c>
      <c r="H992" s="38" t="s">
        <v>343</v>
      </c>
      <c r="I992" s="38" t="s">
        <v>1247</v>
      </c>
      <c r="J992" s="44" t="s">
        <v>284</v>
      </c>
      <c r="K992" s="45" t="s">
        <v>44</v>
      </c>
      <c r="L992" s="38"/>
      <c r="M992" s="38" t="str">
        <f>VLOOKUP(MaestraLP3[[#This Row],[UMV]],VALIDACIONES!J:L,3,0)</f>
        <v>Caja 3 Unidades</v>
      </c>
      <c r="N992" s="38" t="s">
        <v>45</v>
      </c>
      <c r="O992" s="38" t="s">
        <v>72</v>
      </c>
      <c r="P992" s="54">
        <v>32562</v>
      </c>
      <c r="Q992" s="38" t="s">
        <v>47</v>
      </c>
      <c r="R992" s="55">
        <v>43700</v>
      </c>
      <c r="S992" s="56">
        <f>IFERROR((MaestraLP3[[#This Row],[COSTO ]]/MaestraLP3[[#This Row],[COSTO OCT]]-1),0)</f>
        <v>0</v>
      </c>
      <c r="T992" s="55" t="s">
        <v>48</v>
      </c>
      <c r="U992" s="55" t="s">
        <v>48</v>
      </c>
      <c r="V992" s="54">
        <f>+VLOOKUP(MaestraLP3[[#This Row],[-]],'[1]BD MES'!$A:$N,14,0)</f>
        <v>32289</v>
      </c>
      <c r="W992" s="54">
        <v>32562</v>
      </c>
      <c r="X992" s="56">
        <f>+(MaestraLP3[[#This Row],[COSTO ]]-MaestraLP3[[#This Row],[COSTO OCT AL 27-10]])/MaestraLP3[[#This Row],[COSTO OCT AL 27-10]]</f>
        <v>8.4548917588033075E-3</v>
      </c>
      <c r="Y992" s="57" t="str">
        <f>++IF(Q992="HASTA AGOTAR STOCK","HASTA AGOTAR STOCK",IF(MaestraLP3[[#This Row],[PRECIO OCT]]=0,"NO PARA LP",IF(MaestraLP3[[#This Row],[PRECIO OCT]]=0,"INCORPORACIÓN",IF(AA992=0,"MANTIENE",IF(AA992&lt;0,"BAJA",IF(AA992&gt;0,"ALZA",""))))))</f>
        <v>MANTIENE</v>
      </c>
      <c r="Z992" s="54">
        <v>43700</v>
      </c>
      <c r="AA992" s="40">
        <f>IF(Z992=0,"INDICAR PRECIO VTA",Z992-MaestraLP3[[#This Row],[PRECIO OCT]])</f>
        <v>0</v>
      </c>
      <c r="AB992" s="56">
        <f t="shared" si="15"/>
        <v>0.2548741418764302</v>
      </c>
      <c r="AC992" s="58">
        <f>IFERROR(MaestraLP3[[#This Row],[PRECIO]]*MaestraLP3[[#This Row],[%MG UMV]],0)</f>
        <v>11138</v>
      </c>
      <c r="AD992" s="59">
        <v>15</v>
      </c>
      <c r="AE992" s="54">
        <f>IFERROR(MaestraLP3[[#This Row],[MARGEN UNITARIO]]/MaestraLP3[[#This Row],[Peso Neto UMV (KG)]],0)</f>
        <v>742.5333333333333</v>
      </c>
      <c r="AF992" s="38" t="s">
        <v>50</v>
      </c>
      <c r="AG992" s="38">
        <v>1</v>
      </c>
      <c r="AH992" s="56">
        <v>4.9999999999999996E-2</v>
      </c>
      <c r="AI992" s="56">
        <v>0.08</v>
      </c>
      <c r="AJ992" s="38" t="s">
        <v>50</v>
      </c>
      <c r="AK992" s="38" t="s">
        <v>50</v>
      </c>
    </row>
    <row r="993" spans="1:37" x14ac:dyDescent="0.35">
      <c r="A993" s="38" t="s">
        <v>525</v>
      </c>
      <c r="B993" s="38">
        <v>104544200</v>
      </c>
      <c r="C993" s="38" t="str">
        <f>+MaestraLP3[[#This Row],[CÓDIGO]]&amp;MaestraLP3[[#Headers],[-]]&amp;MaestraLP3[[#This Row],[UMV]]</f>
        <v>104544200-C06</v>
      </c>
      <c r="D993" s="45" t="str">
        <f>+MaestraLP3[[#This Row],[CÓDIGO]]&amp;MaestraLP3[[#Headers],[FS00]]</f>
        <v>104544200FS00</v>
      </c>
      <c r="E993" s="38" t="s">
        <v>95</v>
      </c>
      <c r="F993" s="38" t="s">
        <v>96</v>
      </c>
      <c r="G993" s="38" t="s">
        <v>100</v>
      </c>
      <c r="H993" s="38" t="s">
        <v>343</v>
      </c>
      <c r="I993" s="38" t="s">
        <v>1248</v>
      </c>
      <c r="J993" s="44" t="s">
        <v>53</v>
      </c>
      <c r="K993" s="45" t="s">
        <v>44</v>
      </c>
      <c r="L993" s="38"/>
      <c r="M993" s="38" t="str">
        <f>VLOOKUP(MaestraLP3[[#This Row],[UMV]],VALIDACIONES!J:L,3,0)</f>
        <v>Caja 6 Unidades</v>
      </c>
      <c r="N993" s="38" t="s">
        <v>45</v>
      </c>
      <c r="O993" s="38" t="s">
        <v>72</v>
      </c>
      <c r="P993" s="54">
        <v>31248</v>
      </c>
      <c r="Q993" s="38" t="s">
        <v>47</v>
      </c>
      <c r="R993" s="55">
        <v>41500</v>
      </c>
      <c r="S993" s="56">
        <f>IFERROR((MaestraLP3[[#This Row],[COSTO ]]/MaestraLP3[[#This Row],[COSTO OCT]]-1),0)</f>
        <v>0</v>
      </c>
      <c r="T993" s="55" t="s">
        <v>48</v>
      </c>
      <c r="U993" s="55" t="s">
        <v>48</v>
      </c>
      <c r="V993" s="54">
        <f>+VLOOKUP(MaestraLP3[[#This Row],[-]],'[1]BD MES'!$A:$N,14,0)</f>
        <v>29244</v>
      </c>
      <c r="W993" s="54">
        <v>31248</v>
      </c>
      <c r="X993" s="56">
        <f>+(MaestraLP3[[#This Row],[COSTO ]]-MaestraLP3[[#This Row],[COSTO OCT AL 27-10]])/MaestraLP3[[#This Row],[COSTO OCT AL 27-10]]</f>
        <v>6.8526877308165784E-2</v>
      </c>
      <c r="Y993" s="57" t="str">
        <f>++IF(Q993="HASTA AGOTAR STOCK","HASTA AGOTAR STOCK",IF(MaestraLP3[[#This Row],[PRECIO OCT]]=0,"NO PARA LP",IF(MaestraLP3[[#This Row],[PRECIO OCT]]=0,"INCORPORACIÓN",IF(AA993=0,"MANTIENE",IF(AA993&lt;0,"BAJA",IF(AA993&gt;0,"ALZA",""))))))</f>
        <v>MANTIENE</v>
      </c>
      <c r="Z993" s="54">
        <v>41500</v>
      </c>
      <c r="AA993" s="40">
        <f>IF(Z993=0,"INDICAR PRECIO VTA",Z993-MaestraLP3[[#This Row],[PRECIO OCT]])</f>
        <v>0</v>
      </c>
      <c r="AB993" s="56">
        <f t="shared" si="15"/>
        <v>0.24703614457831324</v>
      </c>
      <c r="AC993" s="58">
        <f>IFERROR(MaestraLP3[[#This Row],[PRECIO]]*MaestraLP3[[#This Row],[%MG UMV]],0)</f>
        <v>10252</v>
      </c>
      <c r="AD993" s="59">
        <v>6</v>
      </c>
      <c r="AE993" s="54">
        <f>IFERROR(MaestraLP3[[#This Row],[MARGEN UNITARIO]]/MaestraLP3[[#This Row],[Peso Neto UMV (KG)]],0)</f>
        <v>1708.6666666666667</v>
      </c>
      <c r="AF993" s="38" t="s">
        <v>50</v>
      </c>
      <c r="AG993" s="38">
        <v>1</v>
      </c>
      <c r="AH993" s="56">
        <v>4.9999999999999996E-2</v>
      </c>
      <c r="AI993" s="56">
        <v>0.08</v>
      </c>
      <c r="AJ993" s="38" t="s">
        <v>50</v>
      </c>
      <c r="AK993" s="38" t="s">
        <v>50</v>
      </c>
    </row>
    <row r="994" spans="1:37" x14ac:dyDescent="0.35">
      <c r="A994" s="38" t="s">
        <v>525</v>
      </c>
      <c r="B994" s="38">
        <v>104544190</v>
      </c>
      <c r="C994" s="38" t="str">
        <f>+MaestraLP3[[#This Row],[CÓDIGO]]&amp;MaestraLP3[[#Headers],[-]]&amp;MaestraLP3[[#This Row],[UMV]]</f>
        <v>104544190-UN</v>
      </c>
      <c r="D994" s="45" t="str">
        <f>+MaestraLP3[[#This Row],[CÓDIGO]]&amp;MaestraLP3[[#Headers],[FS00]]</f>
        <v>104544190FS00</v>
      </c>
      <c r="E994" s="38" t="s">
        <v>95</v>
      </c>
      <c r="F994" s="38" t="s">
        <v>96</v>
      </c>
      <c r="G994" s="38" t="s">
        <v>100</v>
      </c>
      <c r="H994" s="38" t="s">
        <v>343</v>
      </c>
      <c r="I994" s="38" t="s">
        <v>1249</v>
      </c>
      <c r="J994" s="44" t="s">
        <v>44</v>
      </c>
      <c r="K994" s="45" t="s">
        <v>44</v>
      </c>
      <c r="L994" s="38"/>
      <c r="M994" s="38" t="str">
        <f>VLOOKUP(MaestraLP3[[#This Row],[UMV]],VALIDACIONES!J:L,3,0)</f>
        <v>Unidad</v>
      </c>
      <c r="N994" s="38" t="s">
        <v>45</v>
      </c>
      <c r="O994" s="38" t="s">
        <v>72</v>
      </c>
      <c r="P994" s="54">
        <v>22751</v>
      </c>
      <c r="Q994" s="38" t="s">
        <v>47</v>
      </c>
      <c r="R994" s="55">
        <v>31580</v>
      </c>
      <c r="S994" s="56">
        <f>IFERROR((MaestraLP3[[#This Row],[COSTO ]]/MaestraLP3[[#This Row],[COSTO OCT]]-1),0)</f>
        <v>0</v>
      </c>
      <c r="T994" s="55" t="s">
        <v>48</v>
      </c>
      <c r="U994" s="55" t="s">
        <v>48</v>
      </c>
      <c r="V994" s="54">
        <f>+VLOOKUP(MaestraLP3[[#This Row],[-]],'[1]BD MES'!$A:$N,14,0)</f>
        <v>22206</v>
      </c>
      <c r="W994" s="54">
        <v>22751</v>
      </c>
      <c r="X994" s="56">
        <f>+(MaestraLP3[[#This Row],[COSTO ]]-MaestraLP3[[#This Row],[COSTO OCT AL 27-10]])/MaestraLP3[[#This Row],[COSTO OCT AL 27-10]]</f>
        <v>2.4542916328920111E-2</v>
      </c>
      <c r="Y994" s="57" t="str">
        <f>++IF(Q994="HASTA AGOTAR STOCK","HASTA AGOTAR STOCK",IF(MaestraLP3[[#This Row],[PRECIO OCT]]=0,"NO PARA LP",IF(MaestraLP3[[#This Row],[PRECIO OCT]]=0,"INCORPORACIÓN",IF(AA994=0,"MANTIENE",IF(AA994&lt;0,"BAJA",IF(AA994&gt;0,"ALZA",""))))))</f>
        <v>MANTIENE</v>
      </c>
      <c r="Z994" s="54">
        <v>31580</v>
      </c>
      <c r="AA994" s="40">
        <f>IF(Z994=0,"INDICAR PRECIO VTA",Z994-MaestraLP3[[#This Row],[PRECIO OCT]])</f>
        <v>0</v>
      </c>
      <c r="AB994" s="56">
        <f t="shared" si="15"/>
        <v>0.27957568081063966</v>
      </c>
      <c r="AC994" s="58">
        <f>IFERROR(MaestraLP3[[#This Row],[PRECIO]]*MaestraLP3[[#This Row],[%MG UMV]],0)</f>
        <v>8829</v>
      </c>
      <c r="AD994" s="59">
        <v>6</v>
      </c>
      <c r="AE994" s="54">
        <f>IFERROR(MaestraLP3[[#This Row],[MARGEN UNITARIO]]/MaestraLP3[[#This Row],[Peso Neto UMV (KG)]],0)</f>
        <v>1471.5</v>
      </c>
      <c r="AF994" s="38" t="s">
        <v>50</v>
      </c>
      <c r="AG994" s="38">
        <v>1</v>
      </c>
      <c r="AH994" s="56">
        <v>4.9999999999999996E-2</v>
      </c>
      <c r="AI994" s="56">
        <v>6.9999999999999993E-2</v>
      </c>
      <c r="AJ994" s="38" t="s">
        <v>50</v>
      </c>
      <c r="AK994" s="38" t="s">
        <v>50</v>
      </c>
    </row>
    <row r="995" spans="1:37" x14ac:dyDescent="0.35">
      <c r="A995" s="38" t="s">
        <v>525</v>
      </c>
      <c r="B995" s="38">
        <v>102500042</v>
      </c>
      <c r="C995" s="38" t="str">
        <f>+MaestraLP3[[#This Row],[CÓDIGO]]&amp;MaestraLP3[[#Headers],[-]]&amp;MaestraLP3[[#This Row],[UMV]]</f>
        <v>102500042-C12</v>
      </c>
      <c r="D995" s="45" t="str">
        <f>+MaestraLP3[[#This Row],[CÓDIGO]]&amp;MaestraLP3[[#Headers],[FS00]]</f>
        <v>102500042FS00</v>
      </c>
      <c r="E995" s="38" t="s">
        <v>95</v>
      </c>
      <c r="F995" s="38" t="s">
        <v>96</v>
      </c>
      <c r="G995" s="38" t="s">
        <v>100</v>
      </c>
      <c r="H995" s="38" t="s">
        <v>343</v>
      </c>
      <c r="I995" s="38" t="s">
        <v>1250</v>
      </c>
      <c r="J995" s="44" t="s">
        <v>43</v>
      </c>
      <c r="K995" s="45" t="s">
        <v>44</v>
      </c>
      <c r="L995" s="38"/>
      <c r="M995" s="38" t="str">
        <f>VLOOKUP(MaestraLP3[[#This Row],[UMV]],VALIDACIONES!J:L,3,0)</f>
        <v>Caja 12 Unidades</v>
      </c>
      <c r="N995" s="38" t="s">
        <v>45</v>
      </c>
      <c r="O995" s="38" t="s">
        <v>46</v>
      </c>
      <c r="P995" s="54">
        <v>15989.274699999996</v>
      </c>
      <c r="Q995" s="38" t="s">
        <v>62</v>
      </c>
      <c r="R995" s="54">
        <v>24000</v>
      </c>
      <c r="S995" s="56">
        <f>IFERROR((MaestraLP3[[#This Row],[COSTO ]]/MaestraLP3[[#This Row],[COSTO OCT]]-1),0)</f>
        <v>0</v>
      </c>
      <c r="T995" s="55" t="s">
        <v>48</v>
      </c>
      <c r="U995" s="55" t="s">
        <v>48</v>
      </c>
      <c r="V995" s="54">
        <f>+VLOOKUP(MaestraLP3[[#This Row],[-]],'[1]BD MES'!$A:$N,14,0)</f>
        <v>15968</v>
      </c>
      <c r="W995" s="54">
        <v>15989.274699999996</v>
      </c>
      <c r="X995" s="56">
        <f>+(MaestraLP3[[#This Row],[COSTO ]]-MaestraLP3[[#This Row],[COSTO OCT AL 27-10]])/MaestraLP3[[#This Row],[COSTO OCT AL 27-10]]</f>
        <v>1.3323334168334356E-3</v>
      </c>
      <c r="Y995" s="57" t="str">
        <f>++IF(Q995="HASTA AGOTAR STOCK","HASTA AGOTAR STOCK",IF(MaestraLP3[[#This Row],[PRECIO OCT]]=0,"NO PARA LP",IF(MaestraLP3[[#This Row],[PRECIO OCT]]=0,"INCORPORACIÓN",IF(AA995=0,"MANTIENE",IF(AA995&lt;0,"BAJA",IF(AA995&gt;0,"ALZA",""))))))</f>
        <v>MANTIENE</v>
      </c>
      <c r="Z995" s="54">
        <v>24000</v>
      </c>
      <c r="AA995" s="40">
        <f>IF(Z995=0,"INDICAR PRECIO VTA",Z995-MaestraLP3[[#This Row],[PRECIO OCT]])</f>
        <v>0</v>
      </c>
      <c r="AB995" s="56">
        <f t="shared" si="15"/>
        <v>0.33378022083333347</v>
      </c>
      <c r="AC995" s="58">
        <f>IFERROR(MaestraLP3[[#This Row],[PRECIO]]*MaestraLP3[[#This Row],[%MG UMV]],0)</f>
        <v>8010.7253000000037</v>
      </c>
      <c r="AD995" s="59">
        <v>6</v>
      </c>
      <c r="AE995" s="54">
        <f>IFERROR(MaestraLP3[[#This Row],[MARGEN UNITARIO]]/MaestraLP3[[#This Row],[Peso Neto UMV (KG)]],0)</f>
        <v>1335.1208833333339</v>
      </c>
      <c r="AF995" s="38" t="s">
        <v>50</v>
      </c>
      <c r="AG995" s="38">
        <v>1</v>
      </c>
      <c r="AH995" s="56">
        <v>0.1</v>
      </c>
      <c r="AI995" s="56">
        <v>0.1</v>
      </c>
      <c r="AJ995" s="38"/>
      <c r="AK995" s="38" t="s">
        <v>50</v>
      </c>
    </row>
    <row r="996" spans="1:37" x14ac:dyDescent="0.35">
      <c r="A996" s="38" t="s">
        <v>525</v>
      </c>
      <c r="B996" s="38">
        <v>102500017</v>
      </c>
      <c r="C996" s="38" t="str">
        <f>+MaestraLP3[[#This Row],[CÓDIGO]]&amp;MaestraLP3[[#Headers],[-]]&amp;MaestraLP3[[#This Row],[UMV]]</f>
        <v>102500017-C14</v>
      </c>
      <c r="D996" s="45" t="str">
        <f>+MaestraLP3[[#This Row],[CÓDIGO]]&amp;MaestraLP3[[#Headers],[FS00]]</f>
        <v>102500017FS00</v>
      </c>
      <c r="E996" s="38" t="s">
        <v>95</v>
      </c>
      <c r="F996" s="38" t="s">
        <v>96</v>
      </c>
      <c r="G996" s="38" t="s">
        <v>100</v>
      </c>
      <c r="H996" s="38" t="s">
        <v>343</v>
      </c>
      <c r="I996" s="38" t="s">
        <v>1251</v>
      </c>
      <c r="J996" s="44" t="s">
        <v>331</v>
      </c>
      <c r="K996" s="45" t="s">
        <v>44</v>
      </c>
      <c r="L996" s="38"/>
      <c r="M996" s="38" t="str">
        <f>VLOOKUP(MaestraLP3[[#This Row],[UMV]],VALIDACIONES!J:L,3,0)</f>
        <v>Caja 14 Unidades</v>
      </c>
      <c r="N996" s="38" t="s">
        <v>45</v>
      </c>
      <c r="O996" s="38" t="s">
        <v>46</v>
      </c>
      <c r="P996" s="54">
        <v>20515.849899999997</v>
      </c>
      <c r="Q996" s="38" t="s">
        <v>62</v>
      </c>
      <c r="R996" s="54">
        <v>29400</v>
      </c>
      <c r="S996" s="56">
        <f>IFERROR((MaestraLP3[[#This Row],[COSTO ]]/MaestraLP3[[#This Row],[COSTO OCT]]-1),0)</f>
        <v>0</v>
      </c>
      <c r="T996" s="55" t="s">
        <v>48</v>
      </c>
      <c r="U996" s="55" t="s">
        <v>48</v>
      </c>
      <c r="V996" s="54">
        <f>+VLOOKUP(MaestraLP3[[#This Row],[-]],'[1]BD MES'!$A:$N,14,0)</f>
        <v>20064.27</v>
      </c>
      <c r="W996" s="54">
        <v>20515.849899999997</v>
      </c>
      <c r="X996" s="56">
        <f>+(MaestraLP3[[#This Row],[COSTO ]]-MaestraLP3[[#This Row],[COSTO OCT AL 27-10]])/MaestraLP3[[#This Row],[COSTO OCT AL 27-10]]</f>
        <v>2.2506669816544384E-2</v>
      </c>
      <c r="Y996" s="57" t="str">
        <f>++IF(Q996="HASTA AGOTAR STOCK","HASTA AGOTAR STOCK",IF(MaestraLP3[[#This Row],[PRECIO OCT]]=0,"NO PARA LP",IF(MaestraLP3[[#This Row],[PRECIO OCT]]=0,"INCORPORACIÓN",IF(AA996=0,"MANTIENE",IF(AA996&lt;0,"BAJA",IF(AA996&gt;0,"ALZA",""))))))</f>
        <v>MANTIENE</v>
      </c>
      <c r="Z996" s="54">
        <v>29400</v>
      </c>
      <c r="AA996" s="40">
        <f>IF(Z996=0,"INDICAR PRECIO VTA",Z996-MaestraLP3[[#This Row],[PRECIO OCT]])</f>
        <v>0</v>
      </c>
      <c r="AB996" s="56">
        <f t="shared" si="15"/>
        <v>0.30218197619047626</v>
      </c>
      <c r="AC996" s="58">
        <f>IFERROR(MaestraLP3[[#This Row],[PRECIO]]*MaestraLP3[[#This Row],[%MG UMV]],0)</f>
        <v>8884.1501000000026</v>
      </c>
      <c r="AD996" s="59">
        <v>7</v>
      </c>
      <c r="AE996" s="54">
        <f>IFERROR(MaestraLP3[[#This Row],[MARGEN UNITARIO]]/MaestraLP3[[#This Row],[Peso Neto UMV (KG)]],0)</f>
        <v>1269.1643000000004</v>
      </c>
      <c r="AF996" s="38" t="s">
        <v>50</v>
      </c>
      <c r="AG996" s="38">
        <v>1</v>
      </c>
      <c r="AH996" s="56">
        <v>0.1</v>
      </c>
      <c r="AI996" s="56">
        <v>0.1</v>
      </c>
      <c r="AJ996" s="38"/>
      <c r="AK996" s="38" t="s">
        <v>50</v>
      </c>
    </row>
    <row r="997" spans="1:37" x14ac:dyDescent="0.35">
      <c r="A997" s="38" t="s">
        <v>525</v>
      </c>
      <c r="B997" s="38">
        <v>102500009</v>
      </c>
      <c r="C997" s="38" t="str">
        <f>+MaestraLP3[[#This Row],[CÓDIGO]]&amp;MaestraLP3[[#Headers],[-]]&amp;MaestraLP3[[#This Row],[UMV]]</f>
        <v>102500009-C14</v>
      </c>
      <c r="D997" s="45" t="str">
        <f>+MaestraLP3[[#This Row],[CÓDIGO]]&amp;MaestraLP3[[#Headers],[FS00]]</f>
        <v>102500009FS00</v>
      </c>
      <c r="E997" s="38" t="s">
        <v>95</v>
      </c>
      <c r="F997" s="38" t="s">
        <v>96</v>
      </c>
      <c r="G997" s="38" t="s">
        <v>100</v>
      </c>
      <c r="H997" s="38" t="s">
        <v>343</v>
      </c>
      <c r="I997" s="38" t="s">
        <v>1252</v>
      </c>
      <c r="J997" s="44" t="s">
        <v>331</v>
      </c>
      <c r="K997" s="45" t="s">
        <v>44</v>
      </c>
      <c r="L997" s="38"/>
      <c r="M997" s="38" t="str">
        <f>VLOOKUP(MaestraLP3[[#This Row],[UMV]],VALIDACIONES!J:L,3,0)</f>
        <v>Caja 14 Unidades</v>
      </c>
      <c r="N997" s="38" t="s">
        <v>45</v>
      </c>
      <c r="O997" s="38" t="s">
        <v>46</v>
      </c>
      <c r="P997" s="54">
        <v>25083.7356</v>
      </c>
      <c r="Q997" s="38" t="s">
        <v>62</v>
      </c>
      <c r="R997" s="54">
        <v>44800</v>
      </c>
      <c r="S997" s="56">
        <f>IFERROR((MaestraLP3[[#This Row],[COSTO ]]/MaestraLP3[[#This Row],[COSTO OCT]]-1),0)</f>
        <v>0</v>
      </c>
      <c r="T997" s="55" t="s">
        <v>48</v>
      </c>
      <c r="U997" s="55" t="s">
        <v>48</v>
      </c>
      <c r="V997" s="54">
        <f>+VLOOKUP(MaestraLP3[[#This Row],[-]],'[1]BD MES'!$A:$N,14,0)</f>
        <v>24900</v>
      </c>
      <c r="W997" s="54">
        <v>25083.7356</v>
      </c>
      <c r="X997" s="56">
        <f>+(MaestraLP3[[#This Row],[COSTO ]]-MaestraLP3[[#This Row],[COSTO OCT AL 27-10]])/MaestraLP3[[#This Row],[COSTO OCT AL 27-10]]</f>
        <v>7.378939759036144E-3</v>
      </c>
      <c r="Y997" s="57" t="str">
        <f>++IF(Q997="HASTA AGOTAR STOCK","HASTA AGOTAR STOCK",IF(MaestraLP3[[#This Row],[PRECIO OCT]]=0,"NO PARA LP",IF(MaestraLP3[[#This Row],[PRECIO OCT]]=0,"INCORPORACIÓN",IF(AA997=0,"MANTIENE",IF(AA997&lt;0,"BAJA",IF(AA997&gt;0,"ALZA",""))))))</f>
        <v>MANTIENE</v>
      </c>
      <c r="Z997" s="54">
        <v>44800</v>
      </c>
      <c r="AA997" s="40">
        <f>IF(Z997=0,"INDICAR PRECIO VTA",Z997-MaestraLP3[[#This Row],[PRECIO OCT]])</f>
        <v>0</v>
      </c>
      <c r="AB997" s="56">
        <f t="shared" si="15"/>
        <v>0.44009518749999998</v>
      </c>
      <c r="AC997" s="58">
        <f>IFERROR(MaestraLP3[[#This Row],[PRECIO]]*MaestraLP3[[#This Row],[%MG UMV]],0)</f>
        <v>19716.2644</v>
      </c>
      <c r="AD997" s="59">
        <v>5.6</v>
      </c>
      <c r="AE997" s="54">
        <f>IFERROR(MaestraLP3[[#This Row],[MARGEN UNITARIO]]/MaestraLP3[[#This Row],[Peso Neto UMV (KG)]],0)</f>
        <v>3520.7615000000001</v>
      </c>
      <c r="AF997" s="38" t="s">
        <v>50</v>
      </c>
      <c r="AG997" s="38">
        <v>1</v>
      </c>
      <c r="AH997" s="56">
        <v>0.15</v>
      </c>
      <c r="AI997" s="56">
        <v>0.15</v>
      </c>
      <c r="AJ997" s="38"/>
      <c r="AK997" s="38" t="s">
        <v>50</v>
      </c>
    </row>
    <row r="998" spans="1:37" x14ac:dyDescent="0.35">
      <c r="A998" s="38" t="s">
        <v>525</v>
      </c>
      <c r="B998" s="38">
        <v>104540180</v>
      </c>
      <c r="C998" s="38" t="str">
        <f>+MaestraLP3[[#This Row],[CÓDIGO]]&amp;MaestraLP3[[#Headers],[-]]&amp;MaestraLP3[[#This Row],[UMV]]</f>
        <v>104540180-C02</v>
      </c>
      <c r="D998" s="45" t="str">
        <f>+MaestraLP3[[#This Row],[CÓDIGO]]&amp;MaestraLP3[[#Headers],[FS00]]</f>
        <v>104540180FS00</v>
      </c>
      <c r="E998" s="38" t="s">
        <v>95</v>
      </c>
      <c r="F998" s="38" t="s">
        <v>96</v>
      </c>
      <c r="G998" s="38" t="s">
        <v>100</v>
      </c>
      <c r="H998" s="38" t="s">
        <v>343</v>
      </c>
      <c r="I998" s="38" t="s">
        <v>1253</v>
      </c>
      <c r="J998" s="44" t="s">
        <v>176</v>
      </c>
      <c r="K998" s="45" t="s">
        <v>44</v>
      </c>
      <c r="L998" s="38"/>
      <c r="M998" s="38" t="str">
        <f>VLOOKUP(MaestraLP3[[#This Row],[UMV]],VALIDACIONES!J:L,3,0)</f>
        <v>Caja 2 Unidades</v>
      </c>
      <c r="N998" s="38" t="s">
        <v>45</v>
      </c>
      <c r="O998" s="38" t="s">
        <v>46</v>
      </c>
      <c r="P998" s="54">
        <v>11326</v>
      </c>
      <c r="Q998" s="38" t="s">
        <v>47</v>
      </c>
      <c r="R998" s="54">
        <v>17010</v>
      </c>
      <c r="S998" s="56">
        <f>IFERROR((MaestraLP3[[#This Row],[COSTO ]]/MaestraLP3[[#This Row],[COSTO OCT]]-1),0)</f>
        <v>0</v>
      </c>
      <c r="T998" s="55" t="s">
        <v>48</v>
      </c>
      <c r="U998" s="55" t="s">
        <v>48</v>
      </c>
      <c r="V998" s="54">
        <f>+VLOOKUP(MaestraLP3[[#This Row],[-]],'[1]BD MES'!$A:$N,14,0)</f>
        <v>11184</v>
      </c>
      <c r="W998" s="54">
        <v>11326</v>
      </c>
      <c r="X998" s="56">
        <f>+(MaestraLP3[[#This Row],[COSTO ]]-MaestraLP3[[#This Row],[COSTO OCT AL 27-10]])/MaestraLP3[[#This Row],[COSTO OCT AL 27-10]]</f>
        <v>1.2696709585121603E-2</v>
      </c>
      <c r="Y998" s="57" t="str">
        <f>++IF(Q998="HASTA AGOTAR STOCK","HASTA AGOTAR STOCK",IF(MaestraLP3[[#This Row],[PRECIO OCT]]=0,"NO PARA LP",IF(MaestraLP3[[#This Row],[PRECIO OCT]]=0,"INCORPORACIÓN",IF(AA998=0,"MANTIENE",IF(AA998&lt;0,"BAJA",IF(AA998&gt;0,"ALZA",""))))))</f>
        <v>MANTIENE</v>
      </c>
      <c r="Z998" s="54">
        <v>17010</v>
      </c>
      <c r="AA998" s="40">
        <f>IF(Z998=0,"INDICAR PRECIO VTA",Z998-MaestraLP3[[#This Row],[PRECIO OCT]])</f>
        <v>0</v>
      </c>
      <c r="AB998" s="56">
        <f t="shared" si="15"/>
        <v>0.33415637860082303</v>
      </c>
      <c r="AC998" s="58">
        <f>IFERROR(MaestraLP3[[#This Row],[PRECIO]]*MaestraLP3[[#This Row],[%MG UMV]],0)</f>
        <v>5684</v>
      </c>
      <c r="AD998" s="59">
        <v>10</v>
      </c>
      <c r="AE998" s="54">
        <f>IFERROR(MaestraLP3[[#This Row],[MARGEN UNITARIO]]/MaestraLP3[[#This Row],[Peso Neto UMV (KG)]],0)</f>
        <v>568.4</v>
      </c>
      <c r="AF998" s="38" t="s">
        <v>50</v>
      </c>
      <c r="AG998" s="38">
        <v>1</v>
      </c>
      <c r="AH998" s="56">
        <v>4.9999999999999996E-2</v>
      </c>
      <c r="AI998" s="56">
        <v>6.9999999999999993E-2</v>
      </c>
      <c r="AJ998" s="38"/>
      <c r="AK998" s="38" t="s">
        <v>50</v>
      </c>
    </row>
    <row r="999" spans="1:37" x14ac:dyDescent="0.35">
      <c r="A999" s="38" t="s">
        <v>525</v>
      </c>
      <c r="B999" s="38">
        <v>104540350</v>
      </c>
      <c r="C999" s="38" t="str">
        <f>+MaestraLP3[[#This Row],[CÓDIGO]]&amp;MaestraLP3[[#Headers],[-]]&amp;MaestraLP3[[#This Row],[UMV]]</f>
        <v>104540350-D30</v>
      </c>
      <c r="D999" s="45" t="str">
        <f>+MaestraLP3[[#This Row],[CÓDIGO]]&amp;MaestraLP3[[#Headers],[FS00]]</f>
        <v>104540350FS00</v>
      </c>
      <c r="E999" s="38" t="s">
        <v>95</v>
      </c>
      <c r="F999" s="38" t="s">
        <v>96</v>
      </c>
      <c r="G999" s="38" t="s">
        <v>100</v>
      </c>
      <c r="H999" s="38" t="s">
        <v>343</v>
      </c>
      <c r="I999" s="38" t="s">
        <v>1254</v>
      </c>
      <c r="J999" s="44" t="s">
        <v>345</v>
      </c>
      <c r="K999" s="45" t="s">
        <v>44</v>
      </c>
      <c r="L999" s="38"/>
      <c r="M999" s="38" t="str">
        <f>VLOOKUP(MaestraLP3[[#This Row],[UMV]],VALIDACIONES!J:L,3,0)</f>
        <v>Display 30 Unidades</v>
      </c>
      <c r="N999" s="38" t="s">
        <v>45</v>
      </c>
      <c r="O999" s="38" t="s">
        <v>46</v>
      </c>
      <c r="P999" s="54">
        <v>14370</v>
      </c>
      <c r="Q999" s="38" t="s">
        <v>47</v>
      </c>
      <c r="R999" s="54">
        <v>22270</v>
      </c>
      <c r="S999" s="56">
        <f>IFERROR((MaestraLP3[[#This Row],[COSTO ]]/MaestraLP3[[#This Row],[COSTO OCT]]-1),0)</f>
        <v>0</v>
      </c>
      <c r="T999" s="55" t="s">
        <v>48</v>
      </c>
      <c r="U999" s="55" t="s">
        <v>48</v>
      </c>
      <c r="V999" s="54">
        <f>+VLOOKUP(MaestraLP3[[#This Row],[-]],'[1]BD MES'!$A:$N,14,0)</f>
        <v>13950</v>
      </c>
      <c r="W999" s="54">
        <v>14370</v>
      </c>
      <c r="X999" s="56">
        <f>+(MaestraLP3[[#This Row],[COSTO ]]-MaestraLP3[[#This Row],[COSTO OCT AL 27-10]])/MaestraLP3[[#This Row],[COSTO OCT AL 27-10]]</f>
        <v>3.0107526881720432E-2</v>
      </c>
      <c r="Y999" s="57" t="str">
        <f>++IF(Q999="HASTA AGOTAR STOCK","HASTA AGOTAR STOCK",IF(MaestraLP3[[#This Row],[PRECIO OCT]]=0,"NO PARA LP",IF(MaestraLP3[[#This Row],[PRECIO OCT]]=0,"INCORPORACIÓN",IF(AA999=0,"MANTIENE",IF(AA999&lt;0,"BAJA",IF(AA999&gt;0,"ALZA",""))))))</f>
        <v>MANTIENE</v>
      </c>
      <c r="Z999" s="54">
        <v>22270</v>
      </c>
      <c r="AA999" s="40">
        <f>IF(Z999=0,"INDICAR PRECIO VTA",Z999-MaestraLP3[[#This Row],[PRECIO OCT]])</f>
        <v>0</v>
      </c>
      <c r="AB999" s="56">
        <f t="shared" si="15"/>
        <v>0.35473731477323756</v>
      </c>
      <c r="AC999" s="58">
        <f>IFERROR(MaestraLP3[[#This Row],[PRECIO]]*MaestraLP3[[#This Row],[%MG UMV]],0)</f>
        <v>7900</v>
      </c>
      <c r="AD999" s="59">
        <v>12</v>
      </c>
      <c r="AE999" s="54">
        <f>IFERROR(MaestraLP3[[#This Row],[MARGEN UNITARIO]]/MaestraLP3[[#This Row],[Peso Neto UMV (KG)]],0)</f>
        <v>658.33333333333337</v>
      </c>
      <c r="AF999" s="38" t="s">
        <v>50</v>
      </c>
      <c r="AG999" s="38">
        <v>1</v>
      </c>
      <c r="AH999" s="56">
        <v>4.9999999999999996E-2</v>
      </c>
      <c r="AI999" s="56">
        <v>6.9999999999999993E-2</v>
      </c>
      <c r="AJ999" s="38"/>
      <c r="AK999" s="38" t="s">
        <v>50</v>
      </c>
    </row>
    <row r="1000" spans="1:37" x14ac:dyDescent="0.35">
      <c r="A1000" s="38" t="s">
        <v>525</v>
      </c>
      <c r="B1000" s="38">
        <v>150001770</v>
      </c>
      <c r="C1000" s="38" t="str">
        <f>+MaestraLP3[[#This Row],[CÓDIGO]]&amp;MaestraLP3[[#Headers],[-]]&amp;MaestraLP3[[#This Row],[UMV]]</f>
        <v>150001770-C12</v>
      </c>
      <c r="D1000" s="45" t="str">
        <f>+MaestraLP3[[#This Row],[CÓDIGO]]&amp;MaestraLP3[[#Headers],[FS00]]</f>
        <v>150001770FS00</v>
      </c>
      <c r="E1000" s="38" t="s">
        <v>95</v>
      </c>
      <c r="F1000" s="38" t="s">
        <v>96</v>
      </c>
      <c r="G1000" s="38" t="s">
        <v>100</v>
      </c>
      <c r="H1000" s="38" t="s">
        <v>343</v>
      </c>
      <c r="I1000" s="38" t="s">
        <v>1255</v>
      </c>
      <c r="J1000" s="44" t="s">
        <v>43</v>
      </c>
      <c r="K1000" s="45" t="s">
        <v>44</v>
      </c>
      <c r="L1000" s="45" t="s">
        <v>44</v>
      </c>
      <c r="M1000" s="38" t="str">
        <f>VLOOKUP(MaestraLP3[[#This Row],[UMV]],VALIDACIONES!J:L,3,0)</f>
        <v>Caja 12 Unidades</v>
      </c>
      <c r="N1000" s="38" t="s">
        <v>45</v>
      </c>
      <c r="O1000" s="38" t="s">
        <v>46</v>
      </c>
      <c r="P1000" s="54">
        <v>17811.84</v>
      </c>
      <c r="Q1000" s="38" t="s">
        <v>47</v>
      </c>
      <c r="R1000" s="54">
        <v>23000</v>
      </c>
      <c r="S1000" s="56">
        <f>IFERROR((MaestraLP3[[#This Row],[COSTO ]]/MaestraLP3[[#This Row],[COSTO OCT]]-1),0)</f>
        <v>0</v>
      </c>
      <c r="T1000" s="55" t="s">
        <v>48</v>
      </c>
      <c r="U1000" s="55" t="s">
        <v>48</v>
      </c>
      <c r="V1000" s="54">
        <f>+VLOOKUP(MaestraLP3[[#This Row],[-]],'[1]BD MES'!$A:$N,14,0)</f>
        <v>18062.760000000002</v>
      </c>
      <c r="W1000" s="54">
        <v>17811.84</v>
      </c>
      <c r="X1000" s="56">
        <f>+(MaestraLP3[[#This Row],[COSTO ]]-MaestraLP3[[#This Row],[COSTO OCT AL 27-10]])/MaestraLP3[[#This Row],[COSTO OCT AL 27-10]]</f>
        <v>-1.3891564744258456E-2</v>
      </c>
      <c r="Y1000" s="57" t="str">
        <f>++IF(Q1000="HASTA AGOTAR STOCK","HASTA AGOTAR STOCK",IF(MaestraLP3[[#This Row],[PRECIO OCT]]=0,"NO PARA LP",IF(MaestraLP3[[#This Row],[PRECIO OCT]]=0,"INCORPORACIÓN",IF(AA1000=0,"MANTIENE",IF(AA1000&lt;0,"BAJA",IF(AA1000&gt;0,"ALZA",""))))))</f>
        <v>MANTIENE</v>
      </c>
      <c r="Z1000" s="54">
        <v>23000</v>
      </c>
      <c r="AA1000" s="40">
        <f>IF(Z1000=0,"INDICAR PRECIO VTA",Z1000-MaestraLP3[[#This Row],[PRECIO OCT]])</f>
        <v>0</v>
      </c>
      <c r="AB1000" s="56">
        <f t="shared" si="15"/>
        <v>0.22557217391304346</v>
      </c>
      <c r="AC1000" s="58">
        <f>IFERROR(MaestraLP3[[#This Row],[PRECIO]]*MaestraLP3[[#This Row],[%MG UMV]],0)</f>
        <v>5188.16</v>
      </c>
      <c r="AD1000" s="59">
        <v>4.8</v>
      </c>
      <c r="AE1000" s="54">
        <f>IFERROR(MaestraLP3[[#This Row],[MARGEN UNITARIO]]/MaestraLP3[[#This Row],[Peso Neto UMV (KG)]],0)</f>
        <v>1080.8666666666668</v>
      </c>
      <c r="AF1000" s="38" t="s">
        <v>49</v>
      </c>
      <c r="AG1000" s="38" t="s">
        <v>184</v>
      </c>
      <c r="AH1000" s="56">
        <v>4.9999999999999996E-2</v>
      </c>
      <c r="AI1000" s="56">
        <v>6.9999999999999993E-2</v>
      </c>
      <c r="AJ1000" s="38"/>
      <c r="AK1000" s="38" t="s">
        <v>50</v>
      </c>
    </row>
    <row r="1001" spans="1:37" x14ac:dyDescent="0.35">
      <c r="A1001" s="38" t="s">
        <v>525</v>
      </c>
      <c r="B1001" s="38">
        <v>104540360</v>
      </c>
      <c r="C1001" s="38" t="str">
        <f>+MaestraLP3[[#This Row],[CÓDIGO]]&amp;MaestraLP3[[#Headers],[-]]&amp;MaestraLP3[[#This Row],[UMV]]</f>
        <v>104540360-D30</v>
      </c>
      <c r="D1001" s="45" t="str">
        <f>+MaestraLP3[[#This Row],[CÓDIGO]]&amp;MaestraLP3[[#Headers],[FS00]]</f>
        <v>104540360FS00</v>
      </c>
      <c r="E1001" s="38" t="s">
        <v>95</v>
      </c>
      <c r="F1001" s="38" t="s">
        <v>96</v>
      </c>
      <c r="G1001" s="38" t="s">
        <v>100</v>
      </c>
      <c r="H1001" s="38" t="s">
        <v>343</v>
      </c>
      <c r="I1001" s="38" t="s">
        <v>1256</v>
      </c>
      <c r="J1001" s="44" t="s">
        <v>345</v>
      </c>
      <c r="K1001" s="45" t="s">
        <v>44</v>
      </c>
      <c r="L1001" s="38"/>
      <c r="M1001" s="38" t="str">
        <f>VLOOKUP(MaestraLP3[[#This Row],[UMV]],VALIDACIONES!J:L,3,0)</f>
        <v>Display 30 Unidades</v>
      </c>
      <c r="N1001" s="38" t="s">
        <v>45</v>
      </c>
      <c r="O1001" s="38" t="s">
        <v>46</v>
      </c>
      <c r="P1001" s="54">
        <v>13950</v>
      </c>
      <c r="Q1001" s="38" t="s">
        <v>47</v>
      </c>
      <c r="R1001" s="54">
        <v>22270</v>
      </c>
      <c r="S1001" s="56">
        <f>IFERROR((MaestraLP3[[#This Row],[COSTO ]]/MaestraLP3[[#This Row],[COSTO OCT]]-1),0)</f>
        <v>0</v>
      </c>
      <c r="T1001" s="55" t="s">
        <v>48</v>
      </c>
      <c r="U1001" s="55" t="s">
        <v>48</v>
      </c>
      <c r="V1001" s="54">
        <f>+VLOOKUP(MaestraLP3[[#This Row],[-]],'[1]BD MES'!$A:$N,14,0)</f>
        <v>13920</v>
      </c>
      <c r="W1001" s="54">
        <v>13950</v>
      </c>
      <c r="X1001" s="56">
        <f>+(MaestraLP3[[#This Row],[COSTO ]]-MaestraLP3[[#This Row],[COSTO OCT AL 27-10]])/MaestraLP3[[#This Row],[COSTO OCT AL 27-10]]</f>
        <v>2.1551724137931034E-3</v>
      </c>
      <c r="Y1001" s="57" t="str">
        <f>++IF(Q1001="HASTA AGOTAR STOCK","HASTA AGOTAR STOCK",IF(MaestraLP3[[#This Row],[PRECIO OCT]]=0,"NO PARA LP",IF(MaestraLP3[[#This Row],[PRECIO OCT]]=0,"INCORPORACIÓN",IF(AA1001=0,"MANTIENE",IF(AA1001&lt;0,"BAJA",IF(AA1001&gt;0,"ALZA",""))))))</f>
        <v>MANTIENE</v>
      </c>
      <c r="Z1001" s="54">
        <v>22270</v>
      </c>
      <c r="AA1001" s="40">
        <f>IF(Z1001=0,"INDICAR PRECIO VTA",Z1001-MaestraLP3[[#This Row],[PRECIO OCT]])</f>
        <v>0</v>
      </c>
      <c r="AB1001" s="56">
        <f t="shared" si="15"/>
        <v>0.3735967669510552</v>
      </c>
      <c r="AC1001" s="58">
        <f>IFERROR(MaestraLP3[[#This Row],[PRECIO]]*MaestraLP3[[#This Row],[%MG UMV]],0)</f>
        <v>8320</v>
      </c>
      <c r="AD1001" s="59">
        <v>12</v>
      </c>
      <c r="AE1001" s="54">
        <f>IFERROR(MaestraLP3[[#This Row],[MARGEN UNITARIO]]/MaestraLP3[[#This Row],[Peso Neto UMV (KG)]],0)</f>
        <v>693.33333333333337</v>
      </c>
      <c r="AF1001" s="38" t="s">
        <v>50</v>
      </c>
      <c r="AG1001" s="38">
        <v>1</v>
      </c>
      <c r="AH1001" s="56">
        <v>4.9999999999999996E-2</v>
      </c>
      <c r="AI1001" s="56">
        <v>6.9999999999999993E-2</v>
      </c>
      <c r="AJ1001" s="38"/>
      <c r="AK1001" s="38" t="s">
        <v>50</v>
      </c>
    </row>
    <row r="1002" spans="1:37" x14ac:dyDescent="0.35">
      <c r="A1002" s="38" t="s">
        <v>525</v>
      </c>
      <c r="B1002" s="38">
        <v>104540210</v>
      </c>
      <c r="C1002" s="38" t="str">
        <f>+MaestraLP3[[#This Row],[CÓDIGO]]&amp;MaestraLP3[[#Headers],[-]]&amp;MaestraLP3[[#This Row],[UMV]]</f>
        <v>104540210-D25</v>
      </c>
      <c r="D1002" s="45" t="str">
        <f>+MaestraLP3[[#This Row],[CÓDIGO]]&amp;MaestraLP3[[#Headers],[FS00]]</f>
        <v>104540210FS00</v>
      </c>
      <c r="E1002" s="38" t="s">
        <v>95</v>
      </c>
      <c r="F1002" s="38" t="s">
        <v>96</v>
      </c>
      <c r="G1002" s="38" t="s">
        <v>100</v>
      </c>
      <c r="H1002" s="38" t="s">
        <v>343</v>
      </c>
      <c r="I1002" s="38" t="s">
        <v>1257</v>
      </c>
      <c r="J1002" s="44" t="s">
        <v>361</v>
      </c>
      <c r="K1002" s="45" t="s">
        <v>44</v>
      </c>
      <c r="L1002" s="38"/>
      <c r="M1002" s="38" t="str">
        <f>VLOOKUP(MaestraLP3[[#This Row],[UMV]],VALIDACIONES!J:L,3,0)</f>
        <v>Display 25 Unidades</v>
      </c>
      <c r="N1002" s="38" t="s">
        <v>45</v>
      </c>
      <c r="O1002" s="38" t="s">
        <v>46</v>
      </c>
      <c r="P1002" s="54">
        <v>11750</v>
      </c>
      <c r="Q1002" s="38" t="s">
        <v>47</v>
      </c>
      <c r="R1002" s="54">
        <v>19590</v>
      </c>
      <c r="S1002" s="56">
        <f>IFERROR((MaestraLP3[[#This Row],[COSTO ]]/MaestraLP3[[#This Row],[COSTO OCT]]-1),0)</f>
        <v>0</v>
      </c>
      <c r="T1002" s="55" t="s">
        <v>48</v>
      </c>
      <c r="U1002" s="55" t="s">
        <v>48</v>
      </c>
      <c r="V1002" s="54">
        <f>+VLOOKUP(MaestraLP3[[#This Row],[-]],'[1]BD MES'!$A:$N,14,0)</f>
        <v>11625</v>
      </c>
      <c r="W1002" s="54">
        <v>11750</v>
      </c>
      <c r="X1002" s="56">
        <f>+(MaestraLP3[[#This Row],[COSTO ]]-MaestraLP3[[#This Row],[COSTO OCT AL 27-10]])/MaestraLP3[[#This Row],[COSTO OCT AL 27-10]]</f>
        <v>1.0752688172043012E-2</v>
      </c>
      <c r="Y1002" s="57" t="str">
        <f>++IF(Q1002="HASTA AGOTAR STOCK","HASTA AGOTAR STOCK",IF(MaestraLP3[[#This Row],[PRECIO OCT]]=0,"NO PARA LP",IF(MaestraLP3[[#This Row],[PRECIO OCT]]=0,"INCORPORACIÓN",IF(AA1002=0,"MANTIENE",IF(AA1002&lt;0,"BAJA",IF(AA1002&gt;0,"ALZA",""))))))</f>
        <v>MANTIENE</v>
      </c>
      <c r="Z1002" s="54">
        <v>19590</v>
      </c>
      <c r="AA1002" s="40">
        <f>IF(Z1002=0,"INDICAR PRECIO VTA",Z1002-MaestraLP3[[#This Row],[PRECIO OCT]])</f>
        <v>0</v>
      </c>
      <c r="AB1002" s="56">
        <f t="shared" si="15"/>
        <v>0.40020418580908629</v>
      </c>
      <c r="AC1002" s="58">
        <f>IFERROR(MaestraLP3[[#This Row],[PRECIO]]*MaestraLP3[[#This Row],[%MG UMV]],0)</f>
        <v>7840</v>
      </c>
      <c r="AD1002" s="59">
        <v>10</v>
      </c>
      <c r="AE1002" s="54">
        <f>IFERROR(MaestraLP3[[#This Row],[MARGEN UNITARIO]]/MaestraLP3[[#This Row],[Peso Neto UMV (KG)]],0)</f>
        <v>784</v>
      </c>
      <c r="AF1002" s="38" t="s">
        <v>50</v>
      </c>
      <c r="AG1002" s="38">
        <v>1</v>
      </c>
      <c r="AH1002" s="56">
        <v>4.9999999999999996E-2</v>
      </c>
      <c r="AI1002" s="56">
        <v>6.9999999999999993E-2</v>
      </c>
      <c r="AJ1002" s="38"/>
      <c r="AK1002" s="38" t="s">
        <v>50</v>
      </c>
    </row>
    <row r="1003" spans="1:37" x14ac:dyDescent="0.35">
      <c r="A1003" s="38" t="s">
        <v>525</v>
      </c>
      <c r="B1003" s="38">
        <v>104540300</v>
      </c>
      <c r="C1003" s="38" t="str">
        <f>+MaestraLP3[[#This Row],[CÓDIGO]]&amp;MaestraLP3[[#Headers],[-]]&amp;MaestraLP3[[#This Row],[UMV]]</f>
        <v>104540300-C02</v>
      </c>
      <c r="D1003" s="45" t="str">
        <f>+MaestraLP3[[#This Row],[CÓDIGO]]&amp;MaestraLP3[[#Headers],[FS00]]</f>
        <v>104540300FS00</v>
      </c>
      <c r="E1003" s="38" t="s">
        <v>95</v>
      </c>
      <c r="F1003" s="38" t="s">
        <v>96</v>
      </c>
      <c r="G1003" s="38" t="s">
        <v>100</v>
      </c>
      <c r="H1003" s="38" t="s">
        <v>343</v>
      </c>
      <c r="I1003" s="38" t="s">
        <v>1258</v>
      </c>
      <c r="J1003" s="44" t="s">
        <v>176</v>
      </c>
      <c r="K1003" s="45" t="s">
        <v>44</v>
      </c>
      <c r="L1003" s="38"/>
      <c r="M1003" s="38" t="str">
        <f>VLOOKUP(MaestraLP3[[#This Row],[UMV]],VALIDACIONES!J:L,3,0)</f>
        <v>Caja 2 Unidades</v>
      </c>
      <c r="N1003" s="38" t="s">
        <v>45</v>
      </c>
      <c r="O1003" s="38" t="s">
        <v>46</v>
      </c>
      <c r="P1003" s="54">
        <v>11338</v>
      </c>
      <c r="Q1003" s="38" t="s">
        <v>47</v>
      </c>
      <c r="R1003" s="54">
        <v>17526</v>
      </c>
      <c r="S1003" s="56">
        <f>IFERROR((MaestraLP3[[#This Row],[COSTO ]]/MaestraLP3[[#This Row],[COSTO OCT]]-1),0)</f>
        <v>0</v>
      </c>
      <c r="T1003" s="55" t="s">
        <v>48</v>
      </c>
      <c r="U1003" s="55" t="s">
        <v>48</v>
      </c>
      <c r="V1003" s="54">
        <f>+VLOOKUP(MaestraLP3[[#This Row],[-]],'[1]BD MES'!$A:$N,14,0)</f>
        <v>11340</v>
      </c>
      <c r="W1003" s="54">
        <v>11338</v>
      </c>
      <c r="X1003" s="56">
        <f>+(MaestraLP3[[#This Row],[COSTO ]]-MaestraLP3[[#This Row],[COSTO OCT AL 27-10]])/MaestraLP3[[#This Row],[COSTO OCT AL 27-10]]</f>
        <v>-1.7636684303350971E-4</v>
      </c>
      <c r="Y1003" s="57" t="str">
        <f>++IF(Q1003="HASTA AGOTAR STOCK","HASTA AGOTAR STOCK",IF(MaestraLP3[[#This Row],[PRECIO OCT]]=0,"NO PARA LP",IF(MaestraLP3[[#This Row],[PRECIO OCT]]=0,"INCORPORACIÓN",IF(AA1003=0,"MANTIENE",IF(AA1003&lt;0,"BAJA",IF(AA1003&gt;0,"ALZA",""))))))</f>
        <v>MANTIENE</v>
      </c>
      <c r="Z1003" s="54">
        <v>17526</v>
      </c>
      <c r="AA1003" s="40">
        <f>IF(Z1003=0,"INDICAR PRECIO VTA",Z1003-MaestraLP3[[#This Row],[PRECIO OCT]])</f>
        <v>0</v>
      </c>
      <c r="AB1003" s="56">
        <f t="shared" si="15"/>
        <v>0.35307543078854275</v>
      </c>
      <c r="AC1003" s="58">
        <f>IFERROR(MaestraLP3[[#This Row],[PRECIO]]*MaestraLP3[[#This Row],[%MG UMV]],0)</f>
        <v>6188</v>
      </c>
      <c r="AD1003" s="59">
        <v>10</v>
      </c>
      <c r="AE1003" s="54">
        <f>IFERROR(MaestraLP3[[#This Row],[MARGEN UNITARIO]]/MaestraLP3[[#This Row],[Peso Neto UMV (KG)]],0)</f>
        <v>618.79999999999995</v>
      </c>
      <c r="AF1003" s="38" t="s">
        <v>50</v>
      </c>
      <c r="AG1003" s="38">
        <v>1</v>
      </c>
      <c r="AH1003" s="56">
        <v>4.9999999999999996E-2</v>
      </c>
      <c r="AI1003" s="56">
        <v>6.9999999999999993E-2</v>
      </c>
      <c r="AJ1003" s="38"/>
      <c r="AK1003" s="38" t="s">
        <v>50</v>
      </c>
    </row>
    <row r="1004" spans="1:37" x14ac:dyDescent="0.35">
      <c r="A1004" s="38" t="s">
        <v>525</v>
      </c>
      <c r="B1004" s="38">
        <v>102500021</v>
      </c>
      <c r="C1004" s="38" t="str">
        <f>+MaestraLP3[[#This Row],[CÓDIGO]]&amp;MaestraLP3[[#Headers],[-]]&amp;MaestraLP3[[#This Row],[UMV]]</f>
        <v>102500021-C24</v>
      </c>
      <c r="D1004" s="45" t="str">
        <f>+MaestraLP3[[#This Row],[CÓDIGO]]&amp;MaestraLP3[[#Headers],[FS00]]</f>
        <v>102500021FS00</v>
      </c>
      <c r="E1004" s="38" t="s">
        <v>95</v>
      </c>
      <c r="F1004" s="38" t="s">
        <v>96</v>
      </c>
      <c r="G1004" s="38" t="s">
        <v>100</v>
      </c>
      <c r="H1004" s="38" t="s">
        <v>343</v>
      </c>
      <c r="I1004" s="38" t="s">
        <v>1259</v>
      </c>
      <c r="J1004" s="44" t="s">
        <v>288</v>
      </c>
      <c r="K1004" s="45" t="s">
        <v>44</v>
      </c>
      <c r="L1004" s="38"/>
      <c r="M1004" s="38" t="str">
        <f>VLOOKUP(MaestraLP3[[#This Row],[UMV]],VALIDACIONES!J:L,3,0)</f>
        <v>Caja 24 Unidades</v>
      </c>
      <c r="N1004" s="38" t="s">
        <v>45</v>
      </c>
      <c r="O1004" s="38" t="s">
        <v>46</v>
      </c>
      <c r="P1004" s="54">
        <v>26435.593799999995</v>
      </c>
      <c r="Q1004" s="38" t="s">
        <v>62</v>
      </c>
      <c r="R1004" s="54">
        <v>39600</v>
      </c>
      <c r="S1004" s="56">
        <f>IFERROR((MaestraLP3[[#This Row],[COSTO ]]/MaestraLP3[[#This Row],[COSTO OCT]]-1),0)</f>
        <v>0</v>
      </c>
      <c r="T1004" s="55" t="s">
        <v>48</v>
      </c>
      <c r="U1004" s="55" t="s">
        <v>48</v>
      </c>
      <c r="V1004" s="54">
        <f>+VLOOKUP(MaestraLP3[[#This Row],[-]],'[1]BD MES'!$A:$N,14,0)</f>
        <v>26559</v>
      </c>
      <c r="W1004" s="54">
        <v>26435.593799999995</v>
      </c>
      <c r="X1004" s="56">
        <f>+(MaestraLP3[[#This Row],[COSTO ]]-MaestraLP3[[#This Row],[COSTO OCT AL 27-10]])/MaestraLP3[[#This Row],[COSTO OCT AL 27-10]]</f>
        <v>-4.6464927143343082E-3</v>
      </c>
      <c r="Y1004" s="57" t="str">
        <f>++IF(Q1004="HASTA AGOTAR STOCK","HASTA AGOTAR STOCK",IF(MaestraLP3[[#This Row],[PRECIO OCT]]=0,"NO PARA LP",IF(MaestraLP3[[#This Row],[PRECIO OCT]]=0,"INCORPORACIÓN",IF(AA1004=0,"MANTIENE",IF(AA1004&lt;0,"BAJA",IF(AA1004&gt;0,"ALZA",""))))))</f>
        <v>MANTIENE</v>
      </c>
      <c r="Z1004" s="54">
        <v>39600</v>
      </c>
      <c r="AA1004" s="40">
        <f>IF(Z1004=0,"INDICAR PRECIO VTA",Z1004-MaestraLP3[[#This Row],[PRECIO OCT]])</f>
        <v>0</v>
      </c>
      <c r="AB1004" s="56">
        <f t="shared" si="15"/>
        <v>0.33243450000000013</v>
      </c>
      <c r="AC1004" s="58">
        <f>IFERROR(MaestraLP3[[#This Row],[PRECIO]]*MaestraLP3[[#This Row],[%MG UMV]],0)</f>
        <v>13164.406200000005</v>
      </c>
      <c r="AD1004" s="59">
        <v>12</v>
      </c>
      <c r="AE1004" s="54">
        <f>IFERROR(MaestraLP3[[#This Row],[MARGEN UNITARIO]]/MaestraLP3[[#This Row],[Peso Neto UMV (KG)]],0)</f>
        <v>1097.0338500000005</v>
      </c>
      <c r="AF1004" s="38" t="s">
        <v>50</v>
      </c>
      <c r="AG1004" s="38">
        <v>1</v>
      </c>
      <c r="AH1004" s="56">
        <v>0.08</v>
      </c>
      <c r="AI1004" s="56">
        <v>0.08</v>
      </c>
      <c r="AJ1004" s="38"/>
      <c r="AK1004" s="38" t="s">
        <v>50</v>
      </c>
    </row>
    <row r="1005" spans="1:37" x14ac:dyDescent="0.35">
      <c r="A1005" s="38" t="s">
        <v>525</v>
      </c>
      <c r="B1005" s="38">
        <v>102500018</v>
      </c>
      <c r="C1005" s="38" t="str">
        <f>+MaestraLP3[[#This Row],[CÓDIGO]]&amp;MaestraLP3[[#Headers],[-]]&amp;MaestraLP3[[#This Row],[UMV]]</f>
        <v>102500018-C24</v>
      </c>
      <c r="D1005" s="45" t="str">
        <f>+MaestraLP3[[#This Row],[CÓDIGO]]&amp;MaestraLP3[[#Headers],[FS00]]</f>
        <v>102500018FS00</v>
      </c>
      <c r="E1005" s="38" t="s">
        <v>95</v>
      </c>
      <c r="F1005" s="38" t="s">
        <v>96</v>
      </c>
      <c r="G1005" s="38" t="s">
        <v>100</v>
      </c>
      <c r="H1005" s="38" t="s">
        <v>343</v>
      </c>
      <c r="I1005" s="38" t="s">
        <v>1260</v>
      </c>
      <c r="J1005" s="44" t="s">
        <v>288</v>
      </c>
      <c r="K1005" s="45" t="s">
        <v>44</v>
      </c>
      <c r="L1005" s="38"/>
      <c r="M1005" s="38" t="str">
        <f>VLOOKUP(MaestraLP3[[#This Row],[UMV]],VALIDACIONES!J:L,3,0)</f>
        <v>Caja 24 Unidades</v>
      </c>
      <c r="N1005" s="38" t="s">
        <v>45</v>
      </c>
      <c r="O1005" s="38" t="s">
        <v>46</v>
      </c>
      <c r="P1005" s="54">
        <v>32946.219949999999</v>
      </c>
      <c r="Q1005" s="38" t="s">
        <v>62</v>
      </c>
      <c r="R1005" s="54">
        <v>50400</v>
      </c>
      <c r="S1005" s="56">
        <f>IFERROR((MaestraLP3[[#This Row],[COSTO ]]/MaestraLP3[[#This Row],[COSTO OCT]]-1),0)</f>
        <v>0</v>
      </c>
      <c r="T1005" s="55" t="s">
        <v>48</v>
      </c>
      <c r="U1005" s="55" t="s">
        <v>48</v>
      </c>
      <c r="V1005" s="54">
        <f>+VLOOKUP(MaestraLP3[[#This Row],[-]],'[1]BD MES'!$A:$N,14,0)</f>
        <v>32515.199999999997</v>
      </c>
      <c r="W1005" s="54">
        <v>32946.219949999999</v>
      </c>
      <c r="X1005" s="56">
        <f>+(MaestraLP3[[#This Row],[COSTO ]]-MaestraLP3[[#This Row],[COSTO OCT AL 27-10]])/MaestraLP3[[#This Row],[COSTO OCT AL 27-10]]</f>
        <v>1.3255952600629914E-2</v>
      </c>
      <c r="Y1005" s="57" t="str">
        <f>++IF(Q1005="HASTA AGOTAR STOCK","HASTA AGOTAR STOCK",IF(MaestraLP3[[#This Row],[PRECIO OCT]]=0,"NO PARA LP",IF(MaestraLP3[[#This Row],[PRECIO OCT]]=0,"INCORPORACIÓN",IF(AA1005=0,"MANTIENE",IF(AA1005&lt;0,"BAJA",IF(AA1005&gt;0,"ALZA",""))))))</f>
        <v>MANTIENE</v>
      </c>
      <c r="Z1005" s="54">
        <v>50400</v>
      </c>
      <c r="AA1005" s="40">
        <f>IF(Z1005=0,"INDICAR PRECIO VTA",Z1005-MaestraLP3[[#This Row],[PRECIO OCT]])</f>
        <v>0</v>
      </c>
      <c r="AB1005" s="56">
        <f t="shared" si="15"/>
        <v>0.34630515972222226</v>
      </c>
      <c r="AC1005" s="58">
        <f>IFERROR(MaestraLP3[[#This Row],[PRECIO]]*MaestraLP3[[#This Row],[%MG UMV]],0)</f>
        <v>17453.780050000001</v>
      </c>
      <c r="AD1005" s="59">
        <v>12</v>
      </c>
      <c r="AE1005" s="54">
        <f>IFERROR(MaestraLP3[[#This Row],[MARGEN UNITARIO]]/MaestraLP3[[#This Row],[Peso Neto UMV (KG)]],0)</f>
        <v>1454.4816708333335</v>
      </c>
      <c r="AF1005" s="38" t="s">
        <v>50</v>
      </c>
      <c r="AG1005" s="38">
        <v>1</v>
      </c>
      <c r="AH1005" s="56">
        <v>0.1</v>
      </c>
      <c r="AI1005" s="56">
        <v>0.1</v>
      </c>
      <c r="AJ1005" s="38"/>
      <c r="AK1005" s="38" t="s">
        <v>50</v>
      </c>
    </row>
    <row r="1006" spans="1:37" x14ac:dyDescent="0.35">
      <c r="A1006" s="38" t="s">
        <v>525</v>
      </c>
      <c r="B1006" s="38">
        <v>102500016</v>
      </c>
      <c r="C1006" s="38" t="str">
        <f>+MaestraLP3[[#This Row],[CÓDIGO]]&amp;MaestraLP3[[#Headers],[-]]&amp;MaestraLP3[[#This Row],[UMV]]</f>
        <v>102500016-C12</v>
      </c>
      <c r="D1006" s="45" t="str">
        <f>+MaestraLP3[[#This Row],[CÓDIGO]]&amp;MaestraLP3[[#Headers],[FS00]]</f>
        <v>102500016FS00</v>
      </c>
      <c r="E1006" s="38" t="s">
        <v>95</v>
      </c>
      <c r="F1006" s="38" t="s">
        <v>96</v>
      </c>
      <c r="G1006" s="38" t="s">
        <v>100</v>
      </c>
      <c r="H1006" s="38" t="s">
        <v>343</v>
      </c>
      <c r="I1006" s="38" t="s">
        <v>1261</v>
      </c>
      <c r="J1006" s="44" t="s">
        <v>43</v>
      </c>
      <c r="K1006" s="45" t="s">
        <v>44</v>
      </c>
      <c r="L1006" s="38"/>
      <c r="M1006" s="38" t="str">
        <f>VLOOKUP(MaestraLP3[[#This Row],[UMV]],VALIDACIONES!J:L,3,0)</f>
        <v>Caja 12 Unidades</v>
      </c>
      <c r="N1006" s="38" t="s">
        <v>45</v>
      </c>
      <c r="O1006" s="38" t="s">
        <v>46</v>
      </c>
      <c r="P1006" s="54">
        <v>21053.651999999998</v>
      </c>
      <c r="Q1006" s="38" t="s">
        <v>62</v>
      </c>
      <c r="R1006" s="54">
        <v>38400</v>
      </c>
      <c r="S1006" s="56">
        <f>IFERROR((MaestraLP3[[#This Row],[COSTO ]]/MaestraLP3[[#This Row],[COSTO OCT]]-1),0)</f>
        <v>0</v>
      </c>
      <c r="T1006" s="55" t="s">
        <v>48</v>
      </c>
      <c r="U1006" s="55" t="s">
        <v>48</v>
      </c>
      <c r="V1006" s="54">
        <f>+VLOOKUP(MaestraLP3[[#This Row],[-]],'[1]BD MES'!$A:$N,14,0)</f>
        <v>20696</v>
      </c>
      <c r="W1006" s="54">
        <v>21053.651999999998</v>
      </c>
      <c r="X1006" s="56">
        <f>+(MaestraLP3[[#This Row],[COSTO ]]-MaestraLP3[[#This Row],[COSTO OCT AL 27-10]])/MaestraLP3[[#This Row],[COSTO OCT AL 27-10]]</f>
        <v>1.7281213761113173E-2</v>
      </c>
      <c r="Y1006" s="57" t="str">
        <f>++IF(Q1006="HASTA AGOTAR STOCK","HASTA AGOTAR STOCK",IF(MaestraLP3[[#This Row],[PRECIO OCT]]=0,"NO PARA LP",IF(MaestraLP3[[#This Row],[PRECIO OCT]]=0,"INCORPORACIÓN",IF(AA1006=0,"MANTIENE",IF(AA1006&lt;0,"BAJA",IF(AA1006&gt;0,"ALZA",""))))))</f>
        <v>MANTIENE</v>
      </c>
      <c r="Z1006" s="54">
        <v>38400</v>
      </c>
      <c r="AA1006" s="40">
        <f>IF(Z1006=0,"INDICAR PRECIO VTA",Z1006-MaestraLP3[[#This Row],[PRECIO OCT]])</f>
        <v>0</v>
      </c>
      <c r="AB1006" s="56">
        <f t="shared" si="15"/>
        <v>0.45172781250000005</v>
      </c>
      <c r="AC1006" s="58">
        <f>IFERROR(MaestraLP3[[#This Row],[PRECIO]]*MaestraLP3[[#This Row],[%MG UMV]],0)</f>
        <v>17346.348000000002</v>
      </c>
      <c r="AD1006" s="59">
        <v>4.8</v>
      </c>
      <c r="AE1006" s="54">
        <f>IFERROR(MaestraLP3[[#This Row],[MARGEN UNITARIO]]/MaestraLP3[[#This Row],[Peso Neto UMV (KG)]],0)</f>
        <v>3613.8225000000007</v>
      </c>
      <c r="AF1006" s="38" t="s">
        <v>50</v>
      </c>
      <c r="AG1006" s="38">
        <v>1</v>
      </c>
      <c r="AH1006" s="56">
        <v>0.15</v>
      </c>
      <c r="AI1006" s="56">
        <v>0.15</v>
      </c>
      <c r="AJ1006" s="38"/>
      <c r="AK1006" s="38" t="s">
        <v>50</v>
      </c>
    </row>
    <row r="1007" spans="1:37" x14ac:dyDescent="0.35">
      <c r="A1007" s="38" t="s">
        <v>525</v>
      </c>
      <c r="B1007" s="38">
        <v>102500020</v>
      </c>
      <c r="C1007" s="38" t="str">
        <f>+MaestraLP3[[#This Row],[CÓDIGO]]&amp;MaestraLP3[[#Headers],[-]]&amp;MaestraLP3[[#This Row],[UMV]]</f>
        <v>102500020-C24</v>
      </c>
      <c r="D1007" s="45" t="str">
        <f>+MaestraLP3[[#This Row],[CÓDIGO]]&amp;MaestraLP3[[#Headers],[FS00]]</f>
        <v>102500020FS00</v>
      </c>
      <c r="E1007" s="38" t="s">
        <v>95</v>
      </c>
      <c r="F1007" s="38" t="s">
        <v>96</v>
      </c>
      <c r="G1007" s="38" t="s">
        <v>100</v>
      </c>
      <c r="H1007" s="38" t="s">
        <v>343</v>
      </c>
      <c r="I1007" s="38" t="s">
        <v>1262</v>
      </c>
      <c r="J1007" s="44" t="s">
        <v>288</v>
      </c>
      <c r="K1007" s="45" t="s">
        <v>44</v>
      </c>
      <c r="L1007" s="38"/>
      <c r="M1007" s="38" t="str">
        <f>VLOOKUP(MaestraLP3[[#This Row],[UMV]],VALIDACIONES!J:L,3,0)</f>
        <v>Caja 24 Unidades</v>
      </c>
      <c r="N1007" s="38" t="s">
        <v>45</v>
      </c>
      <c r="O1007" s="38" t="s">
        <v>46</v>
      </c>
      <c r="P1007" s="54">
        <v>26772.086599999995</v>
      </c>
      <c r="Q1007" s="38" t="s">
        <v>62</v>
      </c>
      <c r="R1007" s="54">
        <v>39600</v>
      </c>
      <c r="S1007" s="56">
        <f>IFERROR((MaestraLP3[[#This Row],[COSTO ]]/MaestraLP3[[#This Row],[COSTO OCT]]-1),0)</f>
        <v>0</v>
      </c>
      <c r="T1007" s="55" t="s">
        <v>48</v>
      </c>
      <c r="U1007" s="55" t="s">
        <v>48</v>
      </c>
      <c r="V1007" s="54">
        <f>+VLOOKUP(MaestraLP3[[#This Row],[-]],'[1]BD MES'!$A:$N,14,0)</f>
        <v>26526.32</v>
      </c>
      <c r="W1007" s="54">
        <v>26772.086599999995</v>
      </c>
      <c r="X1007" s="56">
        <f>+(MaestraLP3[[#This Row],[COSTO ]]-MaestraLP3[[#This Row],[COSTO OCT AL 27-10]])/MaestraLP3[[#This Row],[COSTO OCT AL 27-10]]</f>
        <v>9.2650092436491523E-3</v>
      </c>
      <c r="Y1007" s="57" t="str">
        <f>++IF(Q1007="HASTA AGOTAR STOCK","HASTA AGOTAR STOCK",IF(MaestraLP3[[#This Row],[PRECIO OCT]]=0,"NO PARA LP",IF(MaestraLP3[[#This Row],[PRECIO OCT]]=0,"INCORPORACIÓN",IF(AA1007=0,"MANTIENE",IF(AA1007&lt;0,"BAJA",IF(AA1007&gt;0,"ALZA",""))))))</f>
        <v>MANTIENE</v>
      </c>
      <c r="Z1007" s="54">
        <v>39600</v>
      </c>
      <c r="AA1007" s="40">
        <f>IF(Z1007=0,"INDICAR PRECIO VTA",Z1007-MaestraLP3[[#This Row],[PRECIO OCT]])</f>
        <v>0</v>
      </c>
      <c r="AB1007" s="56">
        <f t="shared" si="15"/>
        <v>0.32393720707070717</v>
      </c>
      <c r="AC1007" s="58">
        <f>IFERROR(MaestraLP3[[#This Row],[PRECIO]]*MaestraLP3[[#This Row],[%MG UMV]],0)</f>
        <v>12827.913400000003</v>
      </c>
      <c r="AD1007" s="59">
        <v>12</v>
      </c>
      <c r="AE1007" s="54">
        <f>IFERROR(MaestraLP3[[#This Row],[MARGEN UNITARIO]]/MaestraLP3[[#This Row],[Peso Neto UMV (KG)]],0)</f>
        <v>1068.9927833333336</v>
      </c>
      <c r="AF1007" s="38" t="s">
        <v>50</v>
      </c>
      <c r="AG1007" s="38">
        <v>1</v>
      </c>
      <c r="AH1007" s="56">
        <v>0.08</v>
      </c>
      <c r="AI1007" s="56">
        <v>0.08</v>
      </c>
      <c r="AJ1007" s="38"/>
      <c r="AK1007" s="38" t="s">
        <v>50</v>
      </c>
    </row>
    <row r="1008" spans="1:37" x14ac:dyDescent="0.35">
      <c r="A1008" s="38" t="s">
        <v>525</v>
      </c>
      <c r="B1008" s="38">
        <v>102500019</v>
      </c>
      <c r="C1008" s="38" t="str">
        <f>+MaestraLP3[[#This Row],[CÓDIGO]]&amp;MaestraLP3[[#Headers],[-]]&amp;MaestraLP3[[#This Row],[UMV]]</f>
        <v>102500019-C24</v>
      </c>
      <c r="D1008" s="45" t="str">
        <f>+MaestraLP3[[#This Row],[CÓDIGO]]&amp;MaestraLP3[[#Headers],[FS00]]</f>
        <v>102500019FS00</v>
      </c>
      <c r="E1008" s="38" t="s">
        <v>95</v>
      </c>
      <c r="F1008" s="38" t="s">
        <v>96</v>
      </c>
      <c r="G1008" s="38" t="s">
        <v>100</v>
      </c>
      <c r="H1008" s="38" t="s">
        <v>343</v>
      </c>
      <c r="I1008" s="38" t="s">
        <v>1263</v>
      </c>
      <c r="J1008" s="44" t="s">
        <v>288</v>
      </c>
      <c r="K1008" s="45" t="s">
        <v>44</v>
      </c>
      <c r="L1008" s="38"/>
      <c r="M1008" s="38" t="str">
        <f>VLOOKUP(MaestraLP3[[#This Row],[UMV]],VALIDACIONES!J:L,3,0)</f>
        <v>Caja 24 Unidades</v>
      </c>
      <c r="N1008" s="38" t="s">
        <v>45</v>
      </c>
      <c r="O1008" s="38" t="s">
        <v>46</v>
      </c>
      <c r="P1008" s="54">
        <v>26528.111049999996</v>
      </c>
      <c r="Q1008" s="38" t="s">
        <v>62</v>
      </c>
      <c r="R1008" s="54">
        <v>39600</v>
      </c>
      <c r="S1008" s="56">
        <f>IFERROR((MaestraLP3[[#This Row],[COSTO ]]/MaestraLP3[[#This Row],[COSTO OCT]]-1),0)</f>
        <v>0</v>
      </c>
      <c r="T1008" s="55" t="s">
        <v>48</v>
      </c>
      <c r="U1008" s="55" t="s">
        <v>48</v>
      </c>
      <c r="V1008" s="54">
        <f>+VLOOKUP(MaestraLP3[[#This Row],[-]],'[1]BD MES'!$A:$N,14,0)</f>
        <v>26527.68</v>
      </c>
      <c r="W1008" s="54">
        <v>26528.111049999996</v>
      </c>
      <c r="X1008" s="56">
        <f>+(MaestraLP3[[#This Row],[COSTO ]]-MaestraLP3[[#This Row],[COSTO OCT AL 27-10]])/MaestraLP3[[#This Row],[COSTO OCT AL 27-10]]</f>
        <v>1.6249065127278136E-5</v>
      </c>
      <c r="Y1008" s="57" t="str">
        <f>++IF(Q1008="HASTA AGOTAR STOCK","HASTA AGOTAR STOCK",IF(MaestraLP3[[#This Row],[PRECIO OCT]]=0,"NO PARA LP",IF(MaestraLP3[[#This Row],[PRECIO OCT]]=0,"INCORPORACIÓN",IF(AA1008=0,"MANTIENE",IF(AA1008&lt;0,"BAJA",IF(AA1008&gt;0,"ALZA",""))))))</f>
        <v>MANTIENE</v>
      </c>
      <c r="Z1008" s="54">
        <v>39600</v>
      </c>
      <c r="AA1008" s="40">
        <f>IF(Z1008=0,"INDICAR PRECIO VTA",Z1008-MaestraLP3[[#This Row],[PRECIO OCT]])</f>
        <v>0</v>
      </c>
      <c r="AB1008" s="56">
        <f t="shared" si="15"/>
        <v>0.33009820580808091</v>
      </c>
      <c r="AC1008" s="58">
        <f>IFERROR(MaestraLP3[[#This Row],[PRECIO]]*MaestraLP3[[#This Row],[%MG UMV]],0)</f>
        <v>13071.888950000004</v>
      </c>
      <c r="AD1008" s="59">
        <v>12</v>
      </c>
      <c r="AE1008" s="54">
        <f>IFERROR(MaestraLP3[[#This Row],[MARGEN UNITARIO]]/MaestraLP3[[#This Row],[Peso Neto UMV (KG)]],0)</f>
        <v>1089.3240791666669</v>
      </c>
      <c r="AF1008" s="38" t="s">
        <v>50</v>
      </c>
      <c r="AG1008" s="38">
        <v>1</v>
      </c>
      <c r="AH1008" s="56">
        <v>0.08</v>
      </c>
      <c r="AI1008" s="56">
        <v>0.08</v>
      </c>
      <c r="AJ1008" s="38"/>
      <c r="AK1008" s="38" t="s">
        <v>50</v>
      </c>
    </row>
    <row r="1009" spans="1:37" x14ac:dyDescent="0.35">
      <c r="A1009" s="38" t="s">
        <v>525</v>
      </c>
      <c r="B1009" s="38">
        <v>102500011</v>
      </c>
      <c r="C1009" s="38" t="str">
        <f>+MaestraLP3[[#This Row],[CÓDIGO]]&amp;MaestraLP3[[#Headers],[-]]&amp;MaestraLP3[[#This Row],[UMV]]</f>
        <v>102500011-C12</v>
      </c>
      <c r="D1009" s="45" t="str">
        <f>+MaestraLP3[[#This Row],[CÓDIGO]]&amp;MaestraLP3[[#Headers],[FS00]]</f>
        <v>102500011FS00</v>
      </c>
      <c r="E1009" s="38" t="s">
        <v>95</v>
      </c>
      <c r="F1009" s="38" t="s">
        <v>96</v>
      </c>
      <c r="G1009" s="38" t="s">
        <v>100</v>
      </c>
      <c r="H1009" s="38" t="s">
        <v>343</v>
      </c>
      <c r="I1009" s="38" t="s">
        <v>1264</v>
      </c>
      <c r="J1009" s="44" t="s">
        <v>43</v>
      </c>
      <c r="K1009" s="45" t="s">
        <v>44</v>
      </c>
      <c r="L1009" s="38"/>
      <c r="M1009" s="38" t="str">
        <f>VLOOKUP(MaestraLP3[[#This Row],[UMV]],VALIDACIONES!J:L,3,0)</f>
        <v>Caja 12 Unidades</v>
      </c>
      <c r="N1009" s="38" t="s">
        <v>45</v>
      </c>
      <c r="O1009" s="38" t="s">
        <v>46</v>
      </c>
      <c r="P1009" s="54">
        <v>27940.777899999997</v>
      </c>
      <c r="Q1009" s="38" t="s">
        <v>47</v>
      </c>
      <c r="R1009" s="54">
        <v>38000</v>
      </c>
      <c r="S1009" s="56">
        <f>IFERROR((MaestraLP3[[#This Row],[COSTO ]]/MaestraLP3[[#This Row],[COSTO OCT]]-1),0)</f>
        <v>0</v>
      </c>
      <c r="T1009" s="55" t="s">
        <v>48</v>
      </c>
      <c r="U1009" s="55" t="s">
        <v>48</v>
      </c>
      <c r="V1009" s="54">
        <f>+VLOOKUP(MaestraLP3[[#This Row],[-]],'[1]BD MES'!$A:$N,14,0)</f>
        <v>28145</v>
      </c>
      <c r="W1009" s="54">
        <v>27940.777899999997</v>
      </c>
      <c r="X1009" s="56">
        <f>+(MaestraLP3[[#This Row],[COSTO ]]-MaestraLP3[[#This Row],[COSTO OCT AL 27-10]])/MaestraLP3[[#This Row],[COSTO OCT AL 27-10]]</f>
        <v>-7.2560703499734477E-3</v>
      </c>
      <c r="Y1009" s="57" t="str">
        <f>++IF(Q1009="HASTA AGOTAR STOCK","HASTA AGOTAR STOCK",IF(MaestraLP3[[#This Row],[PRECIO OCT]]=0,"NO PARA LP",IF(MaestraLP3[[#This Row],[PRECIO OCT]]=0,"INCORPORACIÓN",IF(AA1009=0,"MANTIENE",IF(AA1009&lt;0,"BAJA",IF(AA1009&gt;0,"ALZA",""))))))</f>
        <v>MANTIENE</v>
      </c>
      <c r="Z1009" s="54">
        <v>38000</v>
      </c>
      <c r="AA1009" s="40">
        <f>IF(Z1009=0,"INDICAR PRECIO VTA",Z1009-MaestraLP3[[#This Row],[PRECIO OCT]])</f>
        <v>0</v>
      </c>
      <c r="AB1009" s="56">
        <f t="shared" si="15"/>
        <v>0.26471637105263163</v>
      </c>
      <c r="AC1009" s="58">
        <f>IFERROR(MaestraLP3[[#This Row],[PRECIO]]*MaestraLP3[[#This Row],[%MG UMV]],0)</f>
        <v>10059.222100000003</v>
      </c>
      <c r="AD1009" s="59">
        <v>6</v>
      </c>
      <c r="AE1009" s="54">
        <f>IFERROR(MaestraLP3[[#This Row],[MARGEN UNITARIO]]/MaestraLP3[[#This Row],[Peso Neto UMV (KG)]],0)</f>
        <v>1676.5370166666671</v>
      </c>
      <c r="AF1009" s="38" t="s">
        <v>50</v>
      </c>
      <c r="AG1009" s="38">
        <v>1</v>
      </c>
      <c r="AH1009" s="56">
        <v>7.0000000000000007E-2</v>
      </c>
      <c r="AI1009" s="56">
        <v>0.1</v>
      </c>
      <c r="AJ1009" s="38"/>
      <c r="AK1009" s="38" t="s">
        <v>50</v>
      </c>
    </row>
    <row r="1010" spans="1:37" x14ac:dyDescent="0.35">
      <c r="A1010" s="38" t="s">
        <v>525</v>
      </c>
      <c r="B1010" s="38">
        <v>104540290</v>
      </c>
      <c r="C1010" s="38" t="str">
        <f>+MaestraLP3[[#This Row],[CÓDIGO]]&amp;MaestraLP3[[#Headers],[-]]&amp;MaestraLP3[[#This Row],[UMV]]</f>
        <v>104540290-C02</v>
      </c>
      <c r="D1010" s="45" t="str">
        <f>+MaestraLP3[[#This Row],[CÓDIGO]]&amp;MaestraLP3[[#Headers],[FS00]]</f>
        <v>104540290FS00</v>
      </c>
      <c r="E1010" s="38" t="s">
        <v>95</v>
      </c>
      <c r="F1010" s="38" t="s">
        <v>96</v>
      </c>
      <c r="G1010" s="38" t="s">
        <v>100</v>
      </c>
      <c r="H1010" s="38" t="s">
        <v>343</v>
      </c>
      <c r="I1010" s="38" t="s">
        <v>1265</v>
      </c>
      <c r="J1010" s="44" t="s">
        <v>176</v>
      </c>
      <c r="K1010" s="45" t="s">
        <v>44</v>
      </c>
      <c r="L1010" s="38"/>
      <c r="M1010" s="38" t="str">
        <f>VLOOKUP(MaestraLP3[[#This Row],[UMV]],VALIDACIONES!J:L,3,0)</f>
        <v>Caja 2 Unidades</v>
      </c>
      <c r="N1010" s="38" t="s">
        <v>45</v>
      </c>
      <c r="O1010" s="38" t="s">
        <v>46</v>
      </c>
      <c r="P1010" s="54">
        <v>11312</v>
      </c>
      <c r="Q1010" s="38" t="s">
        <v>47</v>
      </c>
      <c r="R1010" s="54">
        <v>17526</v>
      </c>
      <c r="S1010" s="56">
        <f>IFERROR((MaestraLP3[[#This Row],[COSTO ]]/MaestraLP3[[#This Row],[COSTO OCT]]-1),0)</f>
        <v>0</v>
      </c>
      <c r="T1010" s="55" t="s">
        <v>48</v>
      </c>
      <c r="U1010" s="55" t="s">
        <v>48</v>
      </c>
      <c r="V1010" s="54">
        <f>+VLOOKUP(MaestraLP3[[#This Row],[-]],'[1]BD MES'!$A:$N,14,0)</f>
        <v>11336</v>
      </c>
      <c r="W1010" s="54">
        <v>11312</v>
      </c>
      <c r="X1010" s="56">
        <f>+(MaestraLP3[[#This Row],[COSTO ]]-MaestraLP3[[#This Row],[COSTO OCT AL 27-10]])/MaestraLP3[[#This Row],[COSTO OCT AL 27-10]]</f>
        <v>-2.1171489061397319E-3</v>
      </c>
      <c r="Y1010" s="57" t="str">
        <f>++IF(Q1010="HASTA AGOTAR STOCK","HASTA AGOTAR STOCK",IF(MaestraLP3[[#This Row],[PRECIO OCT]]=0,"NO PARA LP",IF(MaestraLP3[[#This Row],[PRECIO OCT]]=0,"INCORPORACIÓN",IF(AA1010=0,"MANTIENE",IF(AA1010&lt;0,"BAJA",IF(AA1010&gt;0,"ALZA",""))))))</f>
        <v>MANTIENE</v>
      </c>
      <c r="Z1010" s="54">
        <v>17526</v>
      </c>
      <c r="AA1010" s="40">
        <f>IF(Z1010=0,"INDICAR PRECIO VTA",Z1010-MaestraLP3[[#This Row],[PRECIO OCT]])</f>
        <v>0</v>
      </c>
      <c r="AB1010" s="56">
        <f t="shared" si="15"/>
        <v>0.35455894100193996</v>
      </c>
      <c r="AC1010" s="58">
        <f>IFERROR(MaestraLP3[[#This Row],[PRECIO]]*MaestraLP3[[#This Row],[%MG UMV]],0)</f>
        <v>6214</v>
      </c>
      <c r="AD1010" s="59">
        <v>10</v>
      </c>
      <c r="AE1010" s="54">
        <f>IFERROR(MaestraLP3[[#This Row],[MARGEN UNITARIO]]/MaestraLP3[[#This Row],[Peso Neto UMV (KG)]],0)</f>
        <v>621.4</v>
      </c>
      <c r="AF1010" s="38" t="s">
        <v>50</v>
      </c>
      <c r="AG1010" s="38">
        <v>1</v>
      </c>
      <c r="AH1010" s="56">
        <v>4.9999999999999996E-2</v>
      </c>
      <c r="AI1010" s="56">
        <v>6.9999999999999993E-2</v>
      </c>
      <c r="AJ1010" s="38"/>
      <c r="AK1010" s="38" t="s">
        <v>50</v>
      </c>
    </row>
    <row r="1011" spans="1:37" x14ac:dyDescent="0.35">
      <c r="A1011" s="38" t="s">
        <v>525</v>
      </c>
      <c r="B1011" s="38">
        <v>104540220</v>
      </c>
      <c r="C1011" s="38" t="str">
        <f>+MaestraLP3[[#This Row],[CÓDIGO]]&amp;MaestraLP3[[#Headers],[-]]&amp;MaestraLP3[[#This Row],[UMV]]</f>
        <v>104540220-D25</v>
      </c>
      <c r="D1011" s="45" t="str">
        <f>+MaestraLP3[[#This Row],[CÓDIGO]]&amp;MaestraLP3[[#Headers],[FS00]]</f>
        <v>104540220FS00</v>
      </c>
      <c r="E1011" s="38" t="s">
        <v>95</v>
      </c>
      <c r="F1011" s="38" t="s">
        <v>96</v>
      </c>
      <c r="G1011" s="38" t="s">
        <v>100</v>
      </c>
      <c r="H1011" s="38" t="s">
        <v>343</v>
      </c>
      <c r="I1011" s="38" t="s">
        <v>1266</v>
      </c>
      <c r="J1011" s="44" t="s">
        <v>361</v>
      </c>
      <c r="K1011" s="45" t="s">
        <v>44</v>
      </c>
      <c r="L1011" s="38"/>
      <c r="M1011" s="38" t="str">
        <f>VLOOKUP(MaestraLP3[[#This Row],[UMV]],VALIDACIONES!J:L,3,0)</f>
        <v>Display 25 Unidades</v>
      </c>
      <c r="N1011" s="38" t="s">
        <v>45</v>
      </c>
      <c r="O1011" s="38" t="s">
        <v>46</v>
      </c>
      <c r="P1011" s="54">
        <v>12000</v>
      </c>
      <c r="Q1011" s="38" t="s">
        <v>47</v>
      </c>
      <c r="R1011" s="54">
        <v>19590</v>
      </c>
      <c r="S1011" s="56">
        <f>IFERROR((MaestraLP3[[#This Row],[COSTO ]]/MaestraLP3[[#This Row],[COSTO OCT]]-1),0)</f>
        <v>0</v>
      </c>
      <c r="T1011" s="55" t="s">
        <v>48</v>
      </c>
      <c r="U1011" s="55" t="s">
        <v>48</v>
      </c>
      <c r="V1011" s="54">
        <f>+VLOOKUP(MaestraLP3[[#This Row],[-]],'[1]BD MES'!$A:$N,14,0)</f>
        <v>11625</v>
      </c>
      <c r="W1011" s="54">
        <v>12000</v>
      </c>
      <c r="X1011" s="56">
        <f>+(MaestraLP3[[#This Row],[COSTO ]]-MaestraLP3[[#This Row],[COSTO OCT AL 27-10]])/MaestraLP3[[#This Row],[COSTO OCT AL 27-10]]</f>
        <v>3.2258064516129031E-2</v>
      </c>
      <c r="Y1011" s="57" t="str">
        <f>++IF(Q1011="HASTA AGOTAR STOCK","HASTA AGOTAR STOCK",IF(MaestraLP3[[#This Row],[PRECIO OCT]]=0,"NO PARA LP",IF(MaestraLP3[[#This Row],[PRECIO OCT]]=0,"INCORPORACIÓN",IF(AA1011=0,"MANTIENE",IF(AA1011&lt;0,"BAJA",IF(AA1011&gt;0,"ALZA",""))))))</f>
        <v>MANTIENE</v>
      </c>
      <c r="Z1011" s="54">
        <v>19590</v>
      </c>
      <c r="AA1011" s="40">
        <f>IF(Z1011=0,"INDICAR PRECIO VTA",Z1011-MaestraLP3[[#This Row],[PRECIO OCT]])</f>
        <v>0</v>
      </c>
      <c r="AB1011" s="56">
        <f t="shared" si="15"/>
        <v>0.38744257274119448</v>
      </c>
      <c r="AC1011" s="58">
        <f>IFERROR(MaestraLP3[[#This Row],[PRECIO]]*MaestraLP3[[#This Row],[%MG UMV]],0)</f>
        <v>7590</v>
      </c>
      <c r="AD1011" s="59">
        <v>10</v>
      </c>
      <c r="AE1011" s="54">
        <f>IFERROR(MaestraLP3[[#This Row],[MARGEN UNITARIO]]/MaestraLP3[[#This Row],[Peso Neto UMV (KG)]],0)</f>
        <v>759</v>
      </c>
      <c r="AF1011" s="38" t="s">
        <v>50</v>
      </c>
      <c r="AG1011" s="38">
        <v>1</v>
      </c>
      <c r="AH1011" s="56">
        <v>4.9999999999999996E-2</v>
      </c>
      <c r="AI1011" s="56">
        <v>6.9999999999999993E-2</v>
      </c>
      <c r="AJ1011" s="38"/>
      <c r="AK1011" s="38" t="s">
        <v>50</v>
      </c>
    </row>
    <row r="1012" spans="1:37" x14ac:dyDescent="0.35">
      <c r="A1012" s="38" t="s">
        <v>525</v>
      </c>
      <c r="B1012" s="38">
        <v>104533750</v>
      </c>
      <c r="C1012" s="38" t="str">
        <f>+MaestraLP3[[#This Row],[CÓDIGO]]&amp;MaestraLP3[[#Headers],[-]]&amp;MaestraLP3[[#This Row],[UMV]]</f>
        <v>104533750-C15</v>
      </c>
      <c r="D1012" s="45" t="str">
        <f>+MaestraLP3[[#This Row],[CÓDIGO]]&amp;MaestraLP3[[#Headers],[FS00]]</f>
        <v>104533750FS00</v>
      </c>
      <c r="E1012" s="38" t="s">
        <v>95</v>
      </c>
      <c r="F1012" s="38" t="s">
        <v>96</v>
      </c>
      <c r="G1012" s="38" t="s">
        <v>100</v>
      </c>
      <c r="H1012" s="38" t="s">
        <v>1267</v>
      </c>
      <c r="I1012" s="38" t="s">
        <v>1268</v>
      </c>
      <c r="J1012" s="44" t="s">
        <v>910</v>
      </c>
      <c r="K1012" s="45" t="s">
        <v>44</v>
      </c>
      <c r="L1012" s="45" t="s">
        <v>44</v>
      </c>
      <c r="M1012" s="38" t="str">
        <f>VLOOKUP(MaestraLP3[[#This Row],[UMV]],VALIDACIONES!J:L,3,0)</f>
        <v>Caja 15 Unidades</v>
      </c>
      <c r="N1012" s="38" t="s">
        <v>45</v>
      </c>
      <c r="O1012" s="38" t="s">
        <v>46</v>
      </c>
      <c r="P1012" s="54">
        <v>30165</v>
      </c>
      <c r="Q1012" s="38" t="s">
        <v>47</v>
      </c>
      <c r="R1012" s="54">
        <v>40000</v>
      </c>
      <c r="S1012" s="56">
        <f>IFERROR((MaestraLP3[[#This Row],[COSTO ]]/MaestraLP3[[#This Row],[COSTO OCT]]-1),0)</f>
        <v>0</v>
      </c>
      <c r="T1012" s="55" t="s">
        <v>48</v>
      </c>
      <c r="U1012" s="55" t="s">
        <v>48</v>
      </c>
      <c r="V1012" s="54">
        <f>+VLOOKUP(MaestraLP3[[#This Row],[-]],'[1]BD MES'!$A:$N,14,0)</f>
        <v>30165</v>
      </c>
      <c r="W1012" s="54">
        <v>30165</v>
      </c>
      <c r="X1012" s="56">
        <f>+(MaestraLP3[[#This Row],[COSTO ]]-MaestraLP3[[#This Row],[COSTO OCT AL 27-10]])/MaestraLP3[[#This Row],[COSTO OCT AL 27-10]]</f>
        <v>0</v>
      </c>
      <c r="Y1012" s="57" t="str">
        <f>++IF(Q1012="HASTA AGOTAR STOCK","HASTA AGOTAR STOCK",IF(MaestraLP3[[#This Row],[PRECIO OCT]]=0,"NO PARA LP",IF(MaestraLP3[[#This Row],[PRECIO OCT]]=0,"INCORPORACIÓN",IF(AA1012=0,"MANTIENE",IF(AA1012&lt;0,"BAJA",IF(AA1012&gt;0,"ALZA",""))))))</f>
        <v>MANTIENE</v>
      </c>
      <c r="Z1012" s="54">
        <v>40000</v>
      </c>
      <c r="AA1012" s="40">
        <f>IF(Z1012=0,"INDICAR PRECIO VTA",Z1012-MaestraLP3[[#This Row],[PRECIO OCT]])</f>
        <v>0</v>
      </c>
      <c r="AB1012" s="56">
        <f t="shared" si="15"/>
        <v>0.24587500000000001</v>
      </c>
      <c r="AC1012" s="58">
        <f>IFERROR(MaestraLP3[[#This Row],[PRECIO]]*MaestraLP3[[#This Row],[%MG UMV]],0)</f>
        <v>9835</v>
      </c>
      <c r="AD1012" s="59">
        <v>1.35</v>
      </c>
      <c r="AE1012" s="54">
        <f>IFERROR(MaestraLP3[[#This Row],[MARGEN UNITARIO]]/MaestraLP3[[#This Row],[Peso Neto UMV (KG)]],0)</f>
        <v>7285.1851851851843</v>
      </c>
      <c r="AF1012" s="38" t="s">
        <v>49</v>
      </c>
      <c r="AG1012" s="38" t="s">
        <v>184</v>
      </c>
      <c r="AH1012" s="56">
        <v>6.9999999999999993E-2</v>
      </c>
      <c r="AI1012" s="56">
        <v>9.9999999999999992E-2</v>
      </c>
      <c r="AJ1012" s="38"/>
      <c r="AK1012" s="38" t="s">
        <v>50</v>
      </c>
    </row>
    <row r="1013" spans="1:37" x14ac:dyDescent="0.35">
      <c r="A1013" s="38" t="s">
        <v>525</v>
      </c>
      <c r="B1013" s="38">
        <v>104538520</v>
      </c>
      <c r="C1013" s="38" t="str">
        <f>+MaestraLP3[[#This Row],[CÓDIGO]]&amp;MaestraLP3[[#Headers],[-]]&amp;MaestraLP3[[#This Row],[UMV]]</f>
        <v>104538520-C12</v>
      </c>
      <c r="D1013" s="45" t="str">
        <f>+MaestraLP3[[#This Row],[CÓDIGO]]&amp;MaestraLP3[[#Headers],[FS00]]</f>
        <v>104538520FS00</v>
      </c>
      <c r="E1013" s="38" t="s">
        <v>95</v>
      </c>
      <c r="F1013" s="38" t="s">
        <v>96</v>
      </c>
      <c r="G1013" s="38" t="s">
        <v>100</v>
      </c>
      <c r="H1013" s="38" t="s">
        <v>1267</v>
      </c>
      <c r="I1013" s="38" t="s">
        <v>1269</v>
      </c>
      <c r="J1013" s="44" t="s">
        <v>43</v>
      </c>
      <c r="K1013" s="45" t="s">
        <v>44</v>
      </c>
      <c r="L1013" s="38"/>
      <c r="M1013" s="38" t="str">
        <f>VLOOKUP(MaestraLP3[[#This Row],[UMV]],VALIDACIONES!J:L,3,0)</f>
        <v>Caja 12 Unidades</v>
      </c>
      <c r="N1013" s="38" t="s">
        <v>45</v>
      </c>
      <c r="O1013" s="38" t="s">
        <v>46</v>
      </c>
      <c r="P1013" s="54">
        <v>9276</v>
      </c>
      <c r="Q1013" s="38" t="s">
        <v>47</v>
      </c>
      <c r="R1013" s="54">
        <v>12600</v>
      </c>
      <c r="S1013" s="56">
        <f>IFERROR((MaestraLP3[[#This Row],[COSTO ]]/MaestraLP3[[#This Row],[COSTO OCT]]-1),0)</f>
        <v>0</v>
      </c>
      <c r="T1013" s="55" t="s">
        <v>48</v>
      </c>
      <c r="U1013" s="55" t="s">
        <v>48</v>
      </c>
      <c r="V1013" s="54">
        <f>+VLOOKUP(MaestraLP3[[#This Row],[-]],'[1]BD MES'!$A:$N,14,0)</f>
        <v>9396</v>
      </c>
      <c r="W1013" s="54">
        <v>9276</v>
      </c>
      <c r="X1013" s="56">
        <f>+(MaestraLP3[[#This Row],[COSTO ]]-MaestraLP3[[#This Row],[COSTO OCT AL 27-10]])/MaestraLP3[[#This Row],[COSTO OCT AL 27-10]]</f>
        <v>-1.277139208173691E-2</v>
      </c>
      <c r="Y1013" s="57" t="str">
        <f>++IF(Q1013="HASTA AGOTAR STOCK","HASTA AGOTAR STOCK",IF(MaestraLP3[[#This Row],[PRECIO OCT]]=0,"NO PARA LP",IF(MaestraLP3[[#This Row],[PRECIO OCT]]=0,"INCORPORACIÓN",IF(AA1013=0,"MANTIENE",IF(AA1013&lt;0,"BAJA",IF(AA1013&gt;0,"ALZA",""))))))</f>
        <v>MANTIENE</v>
      </c>
      <c r="Z1013" s="54">
        <v>12600</v>
      </c>
      <c r="AA1013" s="40">
        <f>IF(Z1013=0,"INDICAR PRECIO VTA",Z1013-MaestraLP3[[#This Row],[PRECIO OCT]])</f>
        <v>0</v>
      </c>
      <c r="AB1013" s="56">
        <f t="shared" si="15"/>
        <v>0.26380952380952383</v>
      </c>
      <c r="AC1013" s="58">
        <f>IFERROR(MaestraLP3[[#This Row],[PRECIO]]*MaestraLP3[[#This Row],[%MG UMV]],0)</f>
        <v>3324</v>
      </c>
      <c r="AD1013" s="59">
        <v>10.8</v>
      </c>
      <c r="AE1013" s="54">
        <f>IFERROR(MaestraLP3[[#This Row],[MARGEN UNITARIO]]/MaestraLP3[[#This Row],[Peso Neto UMV (KG)]],0)</f>
        <v>307.77777777777777</v>
      </c>
      <c r="AF1013" s="38" t="s">
        <v>50</v>
      </c>
      <c r="AG1013" s="38">
        <v>1</v>
      </c>
      <c r="AH1013" s="56">
        <v>0.03</v>
      </c>
      <c r="AI1013" s="56">
        <v>0.03</v>
      </c>
      <c r="AJ1013" s="38" t="s">
        <v>50</v>
      </c>
      <c r="AK1013" s="38" t="s">
        <v>50</v>
      </c>
    </row>
    <row r="1014" spans="1:37" x14ac:dyDescent="0.35">
      <c r="A1014" s="38" t="s">
        <v>525</v>
      </c>
      <c r="B1014" s="38">
        <v>150000578</v>
      </c>
      <c r="C1014" s="38" t="str">
        <f>+MaestraLP3[[#This Row],[CÓDIGO]]&amp;MaestraLP3[[#Headers],[-]]&amp;MaestraLP3[[#This Row],[UMV]]</f>
        <v>150000578-C12</v>
      </c>
      <c r="D1014" s="45" t="str">
        <f>+MaestraLP3[[#This Row],[CÓDIGO]]&amp;MaestraLP3[[#Headers],[FS00]]</f>
        <v>150000578FS00</v>
      </c>
      <c r="E1014" s="38" t="s">
        <v>95</v>
      </c>
      <c r="F1014" s="38" t="s">
        <v>96</v>
      </c>
      <c r="G1014" s="38" t="s">
        <v>100</v>
      </c>
      <c r="H1014" s="38" t="s">
        <v>1267</v>
      </c>
      <c r="I1014" s="38" t="s">
        <v>1270</v>
      </c>
      <c r="J1014" s="44" t="s">
        <v>43</v>
      </c>
      <c r="K1014" s="45" t="s">
        <v>44</v>
      </c>
      <c r="L1014" s="38"/>
      <c r="M1014" s="38" t="str">
        <f>VLOOKUP(MaestraLP3[[#This Row],[UMV]],VALIDACIONES!J:L,3,0)</f>
        <v>Caja 12 Unidades</v>
      </c>
      <c r="N1014" s="38" t="s">
        <v>45</v>
      </c>
      <c r="O1014" s="38" t="s">
        <v>46</v>
      </c>
      <c r="P1014" s="54">
        <v>13747.32</v>
      </c>
      <c r="Q1014" s="38" t="s">
        <v>47</v>
      </c>
      <c r="R1014" s="54">
        <v>17790</v>
      </c>
      <c r="S1014" s="56">
        <f>IFERROR((MaestraLP3[[#This Row],[COSTO ]]/MaestraLP3[[#This Row],[COSTO OCT]]-1),0)</f>
        <v>0</v>
      </c>
      <c r="T1014" s="55" t="s">
        <v>48</v>
      </c>
      <c r="U1014" s="55" t="s">
        <v>48</v>
      </c>
      <c r="V1014" s="54">
        <f>+VLOOKUP(MaestraLP3[[#This Row],[-]],'[1]BD MES'!$A:$N,14,0)</f>
        <v>13771.920000000002</v>
      </c>
      <c r="W1014" s="54">
        <v>13747.32</v>
      </c>
      <c r="X1014" s="56">
        <f>+(MaestraLP3[[#This Row],[COSTO ]]-MaestraLP3[[#This Row],[COSTO OCT AL 27-10]])/MaestraLP3[[#This Row],[COSTO OCT AL 27-10]]</f>
        <v>-1.786243312479464E-3</v>
      </c>
      <c r="Y1014" s="57" t="str">
        <f>++IF(Q1014="HASTA AGOTAR STOCK","HASTA AGOTAR STOCK",IF(MaestraLP3[[#This Row],[PRECIO OCT]]=0,"NO PARA LP",IF(MaestraLP3[[#This Row],[PRECIO OCT]]=0,"INCORPORACIÓN",IF(AA1014=0,"MANTIENE",IF(AA1014&lt;0,"BAJA",IF(AA1014&gt;0,"ALZA",""))))))</f>
        <v>MANTIENE</v>
      </c>
      <c r="Z1014" s="54">
        <v>17790</v>
      </c>
      <c r="AA1014" s="40">
        <f>IF(Z1014=0,"INDICAR PRECIO VTA",Z1014-MaestraLP3[[#This Row],[PRECIO OCT]])</f>
        <v>0</v>
      </c>
      <c r="AB1014" s="56">
        <f t="shared" si="15"/>
        <v>0.2272445193929174</v>
      </c>
      <c r="AC1014" s="58">
        <f>IFERROR(MaestraLP3[[#This Row],[PRECIO]]*MaestraLP3[[#This Row],[%MG UMV]],0)</f>
        <v>4042.6800000000007</v>
      </c>
      <c r="AD1014" s="59">
        <v>10.5</v>
      </c>
      <c r="AE1014" s="54">
        <f>IFERROR(MaestraLP3[[#This Row],[MARGEN UNITARIO]]/MaestraLP3[[#This Row],[Peso Neto UMV (KG)]],0)</f>
        <v>385.01714285714291</v>
      </c>
      <c r="AF1014" s="38" t="s">
        <v>50</v>
      </c>
      <c r="AG1014" s="38">
        <v>1</v>
      </c>
      <c r="AH1014" s="56">
        <v>0.03</v>
      </c>
      <c r="AI1014" s="56">
        <v>4.9999999999999996E-2</v>
      </c>
      <c r="AJ1014" s="38"/>
      <c r="AK1014" s="38" t="s">
        <v>50</v>
      </c>
    </row>
    <row r="1015" spans="1:37" x14ac:dyDescent="0.35">
      <c r="A1015" s="38" t="s">
        <v>525</v>
      </c>
      <c r="B1015" s="38">
        <v>104526090</v>
      </c>
      <c r="C1015" s="38" t="str">
        <f>+MaestraLP3[[#This Row],[CÓDIGO]]&amp;MaestraLP3[[#Headers],[-]]&amp;MaestraLP3[[#This Row],[UMV]]</f>
        <v>104526090-C10</v>
      </c>
      <c r="D1015" s="45" t="str">
        <f>+MaestraLP3[[#This Row],[CÓDIGO]]&amp;MaestraLP3[[#Headers],[FS00]]</f>
        <v>104526090FS00</v>
      </c>
      <c r="E1015" s="38" t="s">
        <v>95</v>
      </c>
      <c r="F1015" s="38" t="s">
        <v>96</v>
      </c>
      <c r="G1015" s="38" t="s">
        <v>100</v>
      </c>
      <c r="H1015" s="38" t="s">
        <v>1267</v>
      </c>
      <c r="I1015" s="38" t="s">
        <v>1271</v>
      </c>
      <c r="J1015" s="44" t="s">
        <v>61</v>
      </c>
      <c r="K1015" s="45" t="s">
        <v>44</v>
      </c>
      <c r="L1015" s="45" t="s">
        <v>44</v>
      </c>
      <c r="M1015" s="38" t="str">
        <f>VLOOKUP(MaestraLP3[[#This Row],[UMV]],VALIDACIONES!J:L,3,0)</f>
        <v>Caja 10 Unidades</v>
      </c>
      <c r="N1015" s="38" t="s">
        <v>45</v>
      </c>
      <c r="O1015" s="38" t="s">
        <v>46</v>
      </c>
      <c r="P1015" s="54">
        <v>1750.1</v>
      </c>
      <c r="Q1015" s="38" t="s">
        <v>47</v>
      </c>
      <c r="R1015" s="54">
        <v>4118</v>
      </c>
      <c r="S1015" s="56">
        <f>IFERROR((MaestraLP3[[#This Row],[COSTO ]]/MaestraLP3[[#This Row],[COSTO OCT]]-1),0)</f>
        <v>0</v>
      </c>
      <c r="T1015" s="55" t="s">
        <v>48</v>
      </c>
      <c r="U1015" s="55" t="s">
        <v>48</v>
      </c>
      <c r="V1015" s="54">
        <f>+VLOOKUP(MaestraLP3[[#This Row],[-]],'[1]BD MES'!$A:$N,14,0)</f>
        <v>1753.6000000000001</v>
      </c>
      <c r="W1015" s="54">
        <v>1750.1</v>
      </c>
      <c r="X1015" s="56">
        <f>+(MaestraLP3[[#This Row],[COSTO ]]-MaestraLP3[[#This Row],[COSTO OCT AL 27-10]])/MaestraLP3[[#This Row],[COSTO OCT AL 27-10]]</f>
        <v>-1.995894160584071E-3</v>
      </c>
      <c r="Y1015" s="57" t="str">
        <f>++IF(Q1015="HASTA AGOTAR STOCK","HASTA AGOTAR STOCK",IF(MaestraLP3[[#This Row],[PRECIO OCT]]=0,"NO PARA LP",IF(MaestraLP3[[#This Row],[PRECIO OCT]]=0,"INCORPORACIÓN",IF(AA1015=0,"MANTIENE",IF(AA1015&lt;0,"BAJA",IF(AA1015&gt;0,"ALZA",""))))))</f>
        <v>MANTIENE</v>
      </c>
      <c r="Z1015" s="54">
        <v>4118</v>
      </c>
      <c r="AA1015" s="40">
        <f>IF(Z1015=0,"INDICAR PRECIO VTA",Z1015-MaestraLP3[[#This Row],[PRECIO OCT]])</f>
        <v>0</v>
      </c>
      <c r="AB1015" s="56">
        <f t="shared" si="15"/>
        <v>0.5750121418164158</v>
      </c>
      <c r="AC1015" s="58">
        <f>IFERROR(MaestraLP3[[#This Row],[PRECIO]]*MaestraLP3[[#This Row],[%MG UMV]],0)</f>
        <v>2367.9</v>
      </c>
      <c r="AD1015" s="59">
        <v>10</v>
      </c>
      <c r="AE1015" s="54">
        <f>IFERROR(MaestraLP3[[#This Row],[MARGEN UNITARIO]]/MaestraLP3[[#This Row],[Peso Neto UMV (KG)]],0)</f>
        <v>236.79000000000002</v>
      </c>
      <c r="AF1015" s="38" t="s">
        <v>49</v>
      </c>
      <c r="AG1015" s="38" t="s">
        <v>184</v>
      </c>
      <c r="AH1015" s="56">
        <v>0</v>
      </c>
      <c r="AI1015" s="56">
        <v>0</v>
      </c>
      <c r="AJ1015" s="38"/>
      <c r="AK1015" s="38" t="s">
        <v>50</v>
      </c>
    </row>
    <row r="1016" spans="1:37" x14ac:dyDescent="0.35">
      <c r="A1016" s="38" t="s">
        <v>525</v>
      </c>
      <c r="B1016" s="38">
        <v>150000579</v>
      </c>
      <c r="C1016" s="38" t="str">
        <f>+MaestraLP3[[#This Row],[CÓDIGO]]&amp;MaestraLP3[[#Headers],[-]]&amp;MaestraLP3[[#This Row],[UMV]]</f>
        <v>150000579-C10</v>
      </c>
      <c r="D1016" s="45" t="str">
        <f>+MaestraLP3[[#This Row],[CÓDIGO]]&amp;MaestraLP3[[#Headers],[FS00]]</f>
        <v>150000579FS00</v>
      </c>
      <c r="E1016" s="38" t="s">
        <v>95</v>
      </c>
      <c r="F1016" s="38" t="s">
        <v>96</v>
      </c>
      <c r="G1016" s="38" t="s">
        <v>100</v>
      </c>
      <c r="H1016" s="38" t="s">
        <v>1267</v>
      </c>
      <c r="I1016" s="38" t="s">
        <v>1272</v>
      </c>
      <c r="J1016" s="44" t="s">
        <v>61</v>
      </c>
      <c r="K1016" s="45" t="s">
        <v>44</v>
      </c>
      <c r="L1016" s="45" t="s">
        <v>44</v>
      </c>
      <c r="M1016" s="38" t="str">
        <f>VLOOKUP(MaestraLP3[[#This Row],[UMV]],VALIDACIONES!J:L,3,0)</f>
        <v>Caja 10 Unidades</v>
      </c>
      <c r="N1016" s="38" t="s">
        <v>45</v>
      </c>
      <c r="O1016" s="38" t="s">
        <v>46</v>
      </c>
      <c r="P1016" s="54">
        <v>3598.7</v>
      </c>
      <c r="Q1016" s="38" t="s">
        <v>47</v>
      </c>
      <c r="R1016" s="54">
        <v>4874</v>
      </c>
      <c r="S1016" s="56">
        <f>IFERROR((MaestraLP3[[#This Row],[COSTO ]]/MaestraLP3[[#This Row],[COSTO OCT]]-1),0)</f>
        <v>0</v>
      </c>
      <c r="T1016" s="55" t="s">
        <v>48</v>
      </c>
      <c r="U1016" s="55" t="s">
        <v>48</v>
      </c>
      <c r="V1016" s="54">
        <f>+VLOOKUP(MaestraLP3[[#This Row],[-]],'[1]BD MES'!$A:$N,14,0)</f>
        <v>3607</v>
      </c>
      <c r="W1016" s="54">
        <v>3598.7</v>
      </c>
      <c r="X1016" s="56">
        <f>+(MaestraLP3[[#This Row],[COSTO ]]-MaestraLP3[[#This Row],[COSTO OCT AL 27-10]])/MaestraLP3[[#This Row],[COSTO OCT AL 27-10]]</f>
        <v>-2.3010812309398896E-3</v>
      </c>
      <c r="Y1016" s="57" t="str">
        <f>++IF(Q1016="HASTA AGOTAR STOCK","HASTA AGOTAR STOCK",IF(MaestraLP3[[#This Row],[PRECIO OCT]]=0,"NO PARA LP",IF(MaestraLP3[[#This Row],[PRECIO OCT]]=0,"INCORPORACIÓN",IF(AA1016=0,"MANTIENE",IF(AA1016&lt;0,"BAJA",IF(AA1016&gt;0,"ALZA",""))))))</f>
        <v>MANTIENE</v>
      </c>
      <c r="Z1016" s="54">
        <v>4874</v>
      </c>
      <c r="AA1016" s="40">
        <f>IF(Z1016=0,"INDICAR PRECIO VTA",Z1016-MaestraLP3[[#This Row],[PRECIO OCT]])</f>
        <v>0</v>
      </c>
      <c r="AB1016" s="56">
        <f t="shared" si="15"/>
        <v>0.26165367254821503</v>
      </c>
      <c r="AC1016" s="58">
        <f>IFERROR(MaestraLP3[[#This Row],[PRECIO]]*MaestraLP3[[#This Row],[%MG UMV]],0)</f>
        <v>1275.3000000000002</v>
      </c>
      <c r="AD1016" s="59">
        <v>10</v>
      </c>
      <c r="AE1016" s="54">
        <f>IFERROR(MaestraLP3[[#This Row],[MARGEN UNITARIO]]/MaestraLP3[[#This Row],[Peso Neto UMV (KG)]],0)</f>
        <v>127.53000000000002</v>
      </c>
      <c r="AF1016" s="38" t="s">
        <v>49</v>
      </c>
      <c r="AG1016" s="38" t="s">
        <v>184</v>
      </c>
      <c r="AH1016" s="56">
        <v>0</v>
      </c>
      <c r="AI1016" s="56">
        <v>0</v>
      </c>
      <c r="AJ1016" s="38"/>
      <c r="AK1016" s="38" t="s">
        <v>50</v>
      </c>
    </row>
    <row r="1017" spans="1:37" x14ac:dyDescent="0.35">
      <c r="A1017" s="38" t="s">
        <v>525</v>
      </c>
      <c r="B1017" s="38">
        <v>104533760</v>
      </c>
      <c r="C1017" s="38" t="str">
        <f>+MaestraLP3[[#This Row],[CÓDIGO]]&amp;MaestraLP3[[#Headers],[-]]&amp;MaestraLP3[[#This Row],[UMV]]</f>
        <v>104533760-C10</v>
      </c>
      <c r="D1017" s="45" t="str">
        <f>+MaestraLP3[[#This Row],[CÓDIGO]]&amp;MaestraLP3[[#Headers],[FS00]]</f>
        <v>104533760FS00</v>
      </c>
      <c r="E1017" s="38" t="s">
        <v>95</v>
      </c>
      <c r="F1017" s="38" t="s">
        <v>96</v>
      </c>
      <c r="G1017" s="38" t="s">
        <v>100</v>
      </c>
      <c r="H1017" s="38" t="s">
        <v>1267</v>
      </c>
      <c r="I1017" s="38" t="s">
        <v>1273</v>
      </c>
      <c r="J1017" s="44" t="s">
        <v>61</v>
      </c>
      <c r="K1017" s="45" t="s">
        <v>44</v>
      </c>
      <c r="L1017" s="38"/>
      <c r="M1017" s="38" t="str">
        <f>VLOOKUP(MaestraLP3[[#This Row],[UMV]],VALIDACIONES!J:L,3,0)</f>
        <v>Caja 10 Unidades</v>
      </c>
      <c r="N1017" s="38" t="s">
        <v>45</v>
      </c>
      <c r="O1017" s="38" t="s">
        <v>46</v>
      </c>
      <c r="P1017" s="54">
        <v>12700</v>
      </c>
      <c r="Q1017" s="38" t="s">
        <v>47</v>
      </c>
      <c r="R1017" s="54">
        <v>24000</v>
      </c>
      <c r="S1017" s="56">
        <f>IFERROR((MaestraLP3[[#This Row],[COSTO ]]/MaestraLP3[[#This Row],[COSTO OCT]]-1),0)</f>
        <v>0</v>
      </c>
      <c r="T1017" s="55" t="s">
        <v>48</v>
      </c>
      <c r="U1017" s="55" t="s">
        <v>48</v>
      </c>
      <c r="V1017" s="54">
        <f>+VLOOKUP(MaestraLP3[[#This Row],[-]],'[1]BD MES'!$A:$N,14,0)</f>
        <v>12700</v>
      </c>
      <c r="W1017" s="54">
        <v>12700</v>
      </c>
      <c r="X1017" s="56">
        <f>+(MaestraLP3[[#This Row],[COSTO ]]-MaestraLP3[[#This Row],[COSTO OCT AL 27-10]])/MaestraLP3[[#This Row],[COSTO OCT AL 27-10]]</f>
        <v>0</v>
      </c>
      <c r="Y1017" s="57" t="str">
        <f>++IF(Q1017="HASTA AGOTAR STOCK","HASTA AGOTAR STOCK",IF(MaestraLP3[[#This Row],[PRECIO OCT]]=0,"NO PARA LP",IF(MaestraLP3[[#This Row],[PRECIO OCT]]=0,"INCORPORACIÓN",IF(AA1017=0,"MANTIENE",IF(AA1017&lt;0,"BAJA",IF(AA1017&gt;0,"ALZA",""))))))</f>
        <v>MANTIENE</v>
      </c>
      <c r="Z1017" s="54">
        <v>24000</v>
      </c>
      <c r="AA1017" s="40">
        <f>IF(Z1017=0,"INDICAR PRECIO VTA",Z1017-MaestraLP3[[#This Row],[PRECIO OCT]])</f>
        <v>0</v>
      </c>
      <c r="AB1017" s="56">
        <f t="shared" si="15"/>
        <v>0.47083333333333333</v>
      </c>
      <c r="AC1017" s="58">
        <f>IFERROR(MaestraLP3[[#This Row],[PRECIO]]*MaestraLP3[[#This Row],[%MG UMV]],0)</f>
        <v>11300</v>
      </c>
      <c r="AD1017" s="59">
        <v>4</v>
      </c>
      <c r="AE1017" s="54">
        <f>IFERROR(MaestraLP3[[#This Row],[MARGEN UNITARIO]]/MaestraLP3[[#This Row],[Peso Neto UMV (KG)]],0)</f>
        <v>2825</v>
      </c>
      <c r="AF1017" s="38" t="s">
        <v>50</v>
      </c>
      <c r="AG1017" s="38">
        <v>1</v>
      </c>
      <c r="AH1017" s="56">
        <v>0.15</v>
      </c>
      <c r="AI1017" s="56">
        <v>0.2</v>
      </c>
      <c r="AJ1017" s="38"/>
      <c r="AK1017" s="38" t="s">
        <v>50</v>
      </c>
    </row>
    <row r="1018" spans="1:37" x14ac:dyDescent="0.35">
      <c r="A1018" s="38" t="s">
        <v>525</v>
      </c>
      <c r="B1018" s="38">
        <v>150000581</v>
      </c>
      <c r="C1018" s="38" t="str">
        <f>+MaestraLP3[[#This Row],[CÓDIGO]]&amp;MaestraLP3[[#Headers],[-]]&amp;MaestraLP3[[#This Row],[UMV]]</f>
        <v>150000581-C15</v>
      </c>
      <c r="D1018" s="45" t="str">
        <f>+MaestraLP3[[#This Row],[CÓDIGO]]&amp;MaestraLP3[[#Headers],[FS00]]</f>
        <v>150000581FS00</v>
      </c>
      <c r="E1018" s="38" t="s">
        <v>95</v>
      </c>
      <c r="F1018" s="38" t="s">
        <v>96</v>
      </c>
      <c r="G1018" s="38" t="s">
        <v>100</v>
      </c>
      <c r="H1018" s="38" t="s">
        <v>1267</v>
      </c>
      <c r="I1018" s="38" t="s">
        <v>1274</v>
      </c>
      <c r="J1018" s="44" t="s">
        <v>910</v>
      </c>
      <c r="K1018" s="45" t="s">
        <v>44</v>
      </c>
      <c r="L1018" s="45" t="s">
        <v>44</v>
      </c>
      <c r="M1018" s="38" t="str">
        <f>VLOOKUP(MaestraLP3[[#This Row],[UMV]],VALIDACIONES!J:L,3,0)</f>
        <v>Caja 15 Unidades</v>
      </c>
      <c r="N1018" s="38" t="s">
        <v>45</v>
      </c>
      <c r="O1018" s="38" t="s">
        <v>46</v>
      </c>
      <c r="P1018" s="54">
        <v>11805.15</v>
      </c>
      <c r="Q1018" s="38" t="s">
        <v>47</v>
      </c>
      <c r="R1018" s="54">
        <v>17000</v>
      </c>
      <c r="S1018" s="56">
        <f>IFERROR((MaestraLP3[[#This Row],[COSTO ]]/MaestraLP3[[#This Row],[COSTO OCT]]-1),0)</f>
        <v>0</v>
      </c>
      <c r="T1018" s="55" t="s">
        <v>48</v>
      </c>
      <c r="U1018" s="55" t="s">
        <v>48</v>
      </c>
      <c r="V1018" s="54">
        <f>+VLOOKUP(MaestraLP3[[#This Row],[-]],'[1]BD MES'!$A:$N,14,0)</f>
        <v>11845.05</v>
      </c>
      <c r="W1018" s="54">
        <v>11805.15</v>
      </c>
      <c r="X1018" s="56">
        <f>+(MaestraLP3[[#This Row],[COSTO ]]-MaestraLP3[[#This Row],[COSTO OCT AL 27-10]])/MaestraLP3[[#This Row],[COSTO OCT AL 27-10]]</f>
        <v>-3.3684957007357199E-3</v>
      </c>
      <c r="Y1018" s="57" t="str">
        <f>++IF(Q1018="HASTA AGOTAR STOCK","HASTA AGOTAR STOCK",IF(MaestraLP3[[#This Row],[PRECIO OCT]]=0,"NO PARA LP",IF(MaestraLP3[[#This Row],[PRECIO OCT]]=0,"INCORPORACIÓN",IF(AA1018=0,"MANTIENE",IF(AA1018&lt;0,"BAJA",IF(AA1018&gt;0,"ALZA",""))))))</f>
        <v>MANTIENE</v>
      </c>
      <c r="Z1018" s="54">
        <v>17000</v>
      </c>
      <c r="AA1018" s="40">
        <f>IF(Z1018=0,"INDICAR PRECIO VTA",Z1018-MaestraLP3[[#This Row],[PRECIO OCT]])</f>
        <v>0</v>
      </c>
      <c r="AB1018" s="56">
        <f t="shared" si="15"/>
        <v>0.30557941176470588</v>
      </c>
      <c r="AC1018" s="58">
        <f>IFERROR(MaestraLP3[[#This Row],[PRECIO]]*MaestraLP3[[#This Row],[%MG UMV]],0)</f>
        <v>5194.8500000000004</v>
      </c>
      <c r="AD1018" s="59">
        <v>7.5</v>
      </c>
      <c r="AE1018" s="54">
        <f>IFERROR(MaestraLP3[[#This Row],[MARGEN UNITARIO]]/MaestraLP3[[#This Row],[Peso Neto UMV (KG)]],0)</f>
        <v>692.64666666666676</v>
      </c>
      <c r="AF1018" s="38" t="s">
        <v>49</v>
      </c>
      <c r="AG1018" s="38" t="s">
        <v>184</v>
      </c>
      <c r="AH1018" s="56">
        <v>0.03</v>
      </c>
      <c r="AI1018" s="56">
        <v>4.9999999999999996E-2</v>
      </c>
      <c r="AJ1018" s="38"/>
      <c r="AK1018" s="38" t="s">
        <v>50</v>
      </c>
    </row>
    <row r="1019" spans="1:37" x14ac:dyDescent="0.35">
      <c r="A1019" s="38" t="s">
        <v>525</v>
      </c>
      <c r="B1019" s="38">
        <v>150000582</v>
      </c>
      <c r="C1019" s="38" t="str">
        <f>+MaestraLP3[[#This Row],[CÓDIGO]]&amp;MaestraLP3[[#Headers],[-]]&amp;MaestraLP3[[#This Row],[UMV]]</f>
        <v>150000582-C15</v>
      </c>
      <c r="D1019" s="45" t="str">
        <f>+MaestraLP3[[#This Row],[CÓDIGO]]&amp;MaestraLP3[[#Headers],[FS00]]</f>
        <v>150000582FS00</v>
      </c>
      <c r="E1019" s="38" t="s">
        <v>95</v>
      </c>
      <c r="F1019" s="38" t="s">
        <v>96</v>
      </c>
      <c r="G1019" s="38" t="s">
        <v>100</v>
      </c>
      <c r="H1019" s="38" t="s">
        <v>1267</v>
      </c>
      <c r="I1019" s="38" t="s">
        <v>1275</v>
      </c>
      <c r="J1019" s="44" t="s">
        <v>910</v>
      </c>
      <c r="K1019" s="45" t="s">
        <v>44</v>
      </c>
      <c r="L1019" s="38"/>
      <c r="M1019" s="38" t="str">
        <f>VLOOKUP(MaestraLP3[[#This Row],[UMV]],VALIDACIONES!J:L,3,0)</f>
        <v>Caja 15 Unidades</v>
      </c>
      <c r="N1019" s="38" t="s">
        <v>45</v>
      </c>
      <c r="O1019" s="38" t="s">
        <v>46</v>
      </c>
      <c r="P1019" s="54">
        <v>15394.949999999999</v>
      </c>
      <c r="Q1019" s="38" t="s">
        <v>47</v>
      </c>
      <c r="R1019" s="54">
        <v>20000</v>
      </c>
      <c r="S1019" s="56">
        <f>IFERROR((MaestraLP3[[#This Row],[COSTO ]]/MaestraLP3[[#This Row],[COSTO OCT]]-1),0)</f>
        <v>0</v>
      </c>
      <c r="T1019" s="55" t="s">
        <v>48</v>
      </c>
      <c r="U1019" s="55" t="s">
        <v>48</v>
      </c>
      <c r="V1019" s="54">
        <f>+VLOOKUP(MaestraLP3[[#This Row],[-]],'[1]BD MES'!$A:$N,14,0)</f>
        <v>15397.949999999999</v>
      </c>
      <c r="W1019" s="54">
        <v>15394.949999999999</v>
      </c>
      <c r="X1019" s="56">
        <f>+(MaestraLP3[[#This Row],[COSTO ]]-MaestraLP3[[#This Row],[COSTO OCT AL 27-10]])/MaestraLP3[[#This Row],[COSTO OCT AL 27-10]]</f>
        <v>-1.9483113011797026E-4</v>
      </c>
      <c r="Y1019" s="57" t="str">
        <f>++IF(Q1019="HASTA AGOTAR STOCK","HASTA AGOTAR STOCK",IF(MaestraLP3[[#This Row],[PRECIO OCT]]=0,"NO PARA LP",IF(MaestraLP3[[#This Row],[PRECIO OCT]]=0,"INCORPORACIÓN",IF(AA1019=0,"MANTIENE",IF(AA1019&lt;0,"BAJA",IF(AA1019&gt;0,"ALZA",""))))))</f>
        <v>MANTIENE</v>
      </c>
      <c r="Z1019" s="54">
        <v>20000</v>
      </c>
      <c r="AA1019" s="40">
        <f>IF(Z1019=0,"INDICAR PRECIO VTA",Z1019-MaestraLP3[[#This Row],[PRECIO OCT]])</f>
        <v>0</v>
      </c>
      <c r="AB1019" s="56">
        <f t="shared" si="15"/>
        <v>0.23025250000000005</v>
      </c>
      <c r="AC1019" s="58">
        <f>IFERROR(MaestraLP3[[#This Row],[PRECIO]]*MaestraLP3[[#This Row],[%MG UMV]],0)</f>
        <v>4605.0500000000011</v>
      </c>
      <c r="AD1019" s="59">
        <v>11.25</v>
      </c>
      <c r="AE1019" s="54">
        <f>IFERROR(MaestraLP3[[#This Row],[MARGEN UNITARIO]]/MaestraLP3[[#This Row],[Peso Neto UMV (KG)]],0)</f>
        <v>409.33777777777789</v>
      </c>
      <c r="AF1019" s="38" t="s">
        <v>50</v>
      </c>
      <c r="AG1019" s="38">
        <v>1</v>
      </c>
      <c r="AH1019" s="56">
        <v>0.03</v>
      </c>
      <c r="AI1019" s="56">
        <v>4.9999999999999996E-2</v>
      </c>
      <c r="AJ1019" s="38"/>
      <c r="AK1019" s="38" t="s">
        <v>50</v>
      </c>
    </row>
    <row r="1020" spans="1:37" x14ac:dyDescent="0.35">
      <c r="A1020" s="38" t="s">
        <v>525</v>
      </c>
      <c r="B1020" s="38">
        <v>150000368</v>
      </c>
      <c r="C1020" s="38" t="str">
        <f>+MaestraLP3[[#This Row],[CÓDIGO]]&amp;MaestraLP3[[#Headers],[-]]&amp;MaestraLP3[[#This Row],[UMV]]</f>
        <v>150000368-C10</v>
      </c>
      <c r="D1020" s="45" t="str">
        <f>+MaestraLP3[[#This Row],[CÓDIGO]]&amp;MaestraLP3[[#Headers],[FS00]]</f>
        <v>150000368FS00</v>
      </c>
      <c r="E1020" s="38" t="s">
        <v>95</v>
      </c>
      <c r="F1020" s="38" t="s">
        <v>96</v>
      </c>
      <c r="G1020" s="38" t="s">
        <v>100</v>
      </c>
      <c r="H1020" s="38" t="s">
        <v>1276</v>
      </c>
      <c r="I1020" s="38" t="s">
        <v>1277</v>
      </c>
      <c r="J1020" s="44" t="s">
        <v>61</v>
      </c>
      <c r="K1020" s="45" t="s">
        <v>44</v>
      </c>
      <c r="L1020" s="38"/>
      <c r="M1020" s="38" t="str">
        <f>VLOOKUP(MaestraLP3[[#This Row],[UMV]],VALIDACIONES!J:L,3,0)</f>
        <v>Caja 10 Unidades</v>
      </c>
      <c r="N1020" s="38" t="s">
        <v>45</v>
      </c>
      <c r="O1020" s="38" t="s">
        <v>46</v>
      </c>
      <c r="P1020" s="54">
        <v>15504</v>
      </c>
      <c r="Q1020" s="38" t="s">
        <v>47</v>
      </c>
      <c r="R1020" s="54">
        <v>22500</v>
      </c>
      <c r="S1020" s="56">
        <f>IFERROR((MaestraLP3[[#This Row],[COSTO ]]/MaestraLP3[[#This Row],[COSTO OCT]]-1),0)</f>
        <v>0</v>
      </c>
      <c r="T1020" s="55" t="s">
        <v>48</v>
      </c>
      <c r="U1020" s="55" t="s">
        <v>48</v>
      </c>
      <c r="V1020" s="54">
        <f>+VLOOKUP(MaestraLP3[[#This Row],[-]],'[1]BD MES'!$A:$N,14,0)</f>
        <v>15626.7</v>
      </c>
      <c r="W1020" s="54">
        <v>15504</v>
      </c>
      <c r="X1020" s="56">
        <f>+(MaestraLP3[[#This Row],[COSTO ]]-MaestraLP3[[#This Row],[COSTO OCT AL 27-10]])/MaestraLP3[[#This Row],[COSTO OCT AL 27-10]]</f>
        <v>-7.8519457083069816E-3</v>
      </c>
      <c r="Y1020" s="57" t="str">
        <f>++IF(Q1020="HASTA AGOTAR STOCK","HASTA AGOTAR STOCK",IF(MaestraLP3[[#This Row],[PRECIO OCT]]=0,"NO PARA LP",IF(MaestraLP3[[#This Row],[PRECIO OCT]]=0,"INCORPORACIÓN",IF(AA1020=0,"MANTIENE",IF(AA1020&lt;0,"BAJA",IF(AA1020&gt;0,"ALZA",""))))))</f>
        <v>MANTIENE</v>
      </c>
      <c r="Z1020" s="54">
        <v>22500</v>
      </c>
      <c r="AA1020" s="40">
        <f>IF(Z1020=0,"INDICAR PRECIO VTA",Z1020-MaestraLP3[[#This Row],[PRECIO OCT]])</f>
        <v>0</v>
      </c>
      <c r="AB1020" s="56">
        <f t="shared" si="15"/>
        <v>0.31093333333333334</v>
      </c>
      <c r="AC1020" s="58">
        <f>IFERROR(MaestraLP3[[#This Row],[PRECIO]]*MaestraLP3[[#This Row],[%MG UMV]],0)</f>
        <v>6996</v>
      </c>
      <c r="AD1020" s="59">
        <v>10</v>
      </c>
      <c r="AE1020" s="54">
        <f>IFERROR(MaestraLP3[[#This Row],[MARGEN UNITARIO]]/MaestraLP3[[#This Row],[Peso Neto UMV (KG)]],0)</f>
        <v>699.6</v>
      </c>
      <c r="AF1020" s="38" t="s">
        <v>50</v>
      </c>
      <c r="AG1020" s="38">
        <v>1</v>
      </c>
      <c r="AH1020" s="56">
        <v>0.03</v>
      </c>
      <c r="AI1020" s="56">
        <v>4.9999999999999996E-2</v>
      </c>
      <c r="AJ1020" s="38"/>
      <c r="AK1020" s="38" t="s">
        <v>50</v>
      </c>
    </row>
    <row r="1021" spans="1:37" x14ac:dyDescent="0.35">
      <c r="A1021" s="38" t="s">
        <v>525</v>
      </c>
      <c r="B1021" s="38">
        <v>150001186</v>
      </c>
      <c r="C1021" s="38" t="str">
        <f>+MaestraLP3[[#This Row],[CÓDIGO]]&amp;MaestraLP3[[#Headers],[-]]&amp;MaestraLP3[[#This Row],[UMV]]</f>
        <v>150001186-C10</v>
      </c>
      <c r="D1021" s="45" t="str">
        <f>+MaestraLP3[[#This Row],[CÓDIGO]]&amp;MaestraLP3[[#Headers],[FS00]]</f>
        <v>150001186FS00</v>
      </c>
      <c r="E1021" s="38" t="s">
        <v>95</v>
      </c>
      <c r="F1021" s="38" t="s">
        <v>96</v>
      </c>
      <c r="G1021" s="38" t="s">
        <v>100</v>
      </c>
      <c r="H1021" s="38" t="s">
        <v>1276</v>
      </c>
      <c r="I1021" s="38" t="s">
        <v>1278</v>
      </c>
      <c r="J1021" s="44" t="s">
        <v>61</v>
      </c>
      <c r="K1021" s="45" t="s">
        <v>44</v>
      </c>
      <c r="L1021" s="38"/>
      <c r="M1021" s="38" t="str">
        <f>VLOOKUP(MaestraLP3[[#This Row],[UMV]],VALIDACIONES!J:L,3,0)</f>
        <v>Caja 10 Unidades</v>
      </c>
      <c r="N1021" s="38" t="s">
        <v>45</v>
      </c>
      <c r="O1021" s="38" t="s">
        <v>46</v>
      </c>
      <c r="P1021" s="54">
        <v>13025</v>
      </c>
      <c r="Q1021" s="38" t="s">
        <v>47</v>
      </c>
      <c r="R1021" s="54">
        <v>18100</v>
      </c>
      <c r="S1021" s="56">
        <f>IFERROR((MaestraLP3[[#This Row],[COSTO ]]/MaestraLP3[[#This Row],[COSTO OCT]]-1),0)</f>
        <v>0</v>
      </c>
      <c r="T1021" s="55" t="s">
        <v>48</v>
      </c>
      <c r="U1021" s="55" t="s">
        <v>48</v>
      </c>
      <c r="V1021" s="54">
        <f>+VLOOKUP(MaestraLP3[[#This Row],[-]],'[1]BD MES'!$A:$N,14,0)</f>
        <v>13212.2</v>
      </c>
      <c r="W1021" s="54">
        <v>13025</v>
      </c>
      <c r="X1021" s="56">
        <f>+(MaestraLP3[[#This Row],[COSTO ]]-MaestraLP3[[#This Row],[COSTO OCT AL 27-10]])/MaestraLP3[[#This Row],[COSTO OCT AL 27-10]]</f>
        <v>-1.4168722847065645E-2</v>
      </c>
      <c r="Y1021" s="57" t="str">
        <f>++IF(Q1021="HASTA AGOTAR STOCK","HASTA AGOTAR STOCK",IF(MaestraLP3[[#This Row],[PRECIO OCT]]=0,"NO PARA LP",IF(MaestraLP3[[#This Row],[PRECIO OCT]]=0,"INCORPORACIÓN",IF(AA1021=0,"MANTIENE",IF(AA1021&lt;0,"BAJA",IF(AA1021&gt;0,"ALZA",""))))))</f>
        <v>MANTIENE</v>
      </c>
      <c r="Z1021" s="54">
        <v>18100</v>
      </c>
      <c r="AA1021" s="40">
        <f>IF(Z1021=0,"INDICAR PRECIO VTA",Z1021-MaestraLP3[[#This Row],[PRECIO OCT]])</f>
        <v>0</v>
      </c>
      <c r="AB1021" s="56">
        <f t="shared" si="15"/>
        <v>0.28038674033149169</v>
      </c>
      <c r="AC1021" s="58">
        <f>IFERROR(MaestraLP3[[#This Row],[PRECIO]]*MaestraLP3[[#This Row],[%MG UMV]],0)</f>
        <v>5075</v>
      </c>
      <c r="AD1021" s="59">
        <v>10</v>
      </c>
      <c r="AE1021" s="54">
        <f>IFERROR(MaestraLP3[[#This Row],[MARGEN UNITARIO]]/MaestraLP3[[#This Row],[Peso Neto UMV (KG)]],0)</f>
        <v>507.5</v>
      </c>
      <c r="AF1021" s="38" t="s">
        <v>50</v>
      </c>
      <c r="AG1021" s="38">
        <v>1</v>
      </c>
      <c r="AH1021" s="56">
        <v>0.03</v>
      </c>
      <c r="AI1021" s="56">
        <v>4.9999999999999996E-2</v>
      </c>
      <c r="AJ1021" s="38"/>
      <c r="AK1021" s="38" t="s">
        <v>50</v>
      </c>
    </row>
    <row r="1022" spans="1:37" x14ac:dyDescent="0.35">
      <c r="A1022" s="38" t="s">
        <v>525</v>
      </c>
      <c r="B1022" s="38">
        <v>150000369</v>
      </c>
      <c r="C1022" s="38" t="str">
        <f>+MaestraLP3[[#This Row],[CÓDIGO]]&amp;MaestraLP3[[#Headers],[-]]&amp;MaestraLP3[[#This Row],[UMV]]</f>
        <v>150000369-C10</v>
      </c>
      <c r="D1022" s="45" t="str">
        <f>+MaestraLP3[[#This Row],[CÓDIGO]]&amp;MaestraLP3[[#Headers],[FS00]]</f>
        <v>150000369FS00</v>
      </c>
      <c r="E1022" s="38" t="s">
        <v>95</v>
      </c>
      <c r="F1022" s="38" t="s">
        <v>96</v>
      </c>
      <c r="G1022" s="38" t="s">
        <v>100</v>
      </c>
      <c r="H1022" s="38" t="s">
        <v>1276</v>
      </c>
      <c r="I1022" s="38" t="s">
        <v>1279</v>
      </c>
      <c r="J1022" s="44" t="s">
        <v>61</v>
      </c>
      <c r="K1022" s="45" t="s">
        <v>44</v>
      </c>
      <c r="L1022" s="38"/>
      <c r="M1022" s="38" t="str">
        <f>VLOOKUP(MaestraLP3[[#This Row],[UMV]],VALIDACIONES!J:L,3,0)</f>
        <v>Caja 10 Unidades</v>
      </c>
      <c r="N1022" s="38" t="s">
        <v>45</v>
      </c>
      <c r="O1022" s="38" t="s">
        <v>46</v>
      </c>
      <c r="P1022" s="54">
        <v>13730.3</v>
      </c>
      <c r="Q1022" s="38" t="s">
        <v>47</v>
      </c>
      <c r="R1022" s="54">
        <v>18479</v>
      </c>
      <c r="S1022" s="56">
        <f>IFERROR((MaestraLP3[[#This Row],[COSTO ]]/MaestraLP3[[#This Row],[COSTO OCT]]-1),0)</f>
        <v>0</v>
      </c>
      <c r="T1022" s="55" t="s">
        <v>48</v>
      </c>
      <c r="U1022" s="55" t="s">
        <v>48</v>
      </c>
      <c r="V1022" s="54">
        <f>+VLOOKUP(MaestraLP3[[#This Row],[-]],'[1]BD MES'!$A:$N,14,0)</f>
        <v>13854.2</v>
      </c>
      <c r="W1022" s="54">
        <v>13730.3</v>
      </c>
      <c r="X1022" s="56">
        <f>+(MaestraLP3[[#This Row],[COSTO ]]-MaestraLP3[[#This Row],[COSTO OCT AL 27-10]])/MaestraLP3[[#This Row],[COSTO OCT AL 27-10]]</f>
        <v>-8.9431363774163386E-3</v>
      </c>
      <c r="Y1022" s="57" t="str">
        <f>++IF(Q1022="HASTA AGOTAR STOCK","HASTA AGOTAR STOCK",IF(MaestraLP3[[#This Row],[PRECIO OCT]]=0,"NO PARA LP",IF(MaestraLP3[[#This Row],[PRECIO OCT]]=0,"INCORPORACIÓN",IF(AA1022=0,"MANTIENE",IF(AA1022&lt;0,"BAJA",IF(AA1022&gt;0,"ALZA",""))))))</f>
        <v>MANTIENE</v>
      </c>
      <c r="Z1022" s="54">
        <v>18479</v>
      </c>
      <c r="AA1022" s="40">
        <f>IF(Z1022=0,"INDICAR PRECIO VTA",Z1022-MaestraLP3[[#This Row],[PRECIO OCT]])</f>
        <v>0</v>
      </c>
      <c r="AB1022" s="56">
        <f t="shared" si="15"/>
        <v>0.25697819146057693</v>
      </c>
      <c r="AC1022" s="58">
        <f>IFERROR(MaestraLP3[[#This Row],[PRECIO]]*MaestraLP3[[#This Row],[%MG UMV]],0)</f>
        <v>4748.7000000000007</v>
      </c>
      <c r="AD1022" s="59">
        <v>10</v>
      </c>
      <c r="AE1022" s="54">
        <f>IFERROR(MaestraLP3[[#This Row],[MARGEN UNITARIO]]/MaestraLP3[[#This Row],[Peso Neto UMV (KG)]],0)</f>
        <v>474.87000000000006</v>
      </c>
      <c r="AF1022" s="38" t="s">
        <v>50</v>
      </c>
      <c r="AG1022" s="38">
        <v>1</v>
      </c>
      <c r="AH1022" s="56">
        <v>0.03</v>
      </c>
      <c r="AI1022" s="56">
        <v>4.9999999999999996E-2</v>
      </c>
      <c r="AJ1022" s="38"/>
      <c r="AK1022" s="38" t="s">
        <v>50</v>
      </c>
    </row>
    <row r="1023" spans="1:37" x14ac:dyDescent="0.35">
      <c r="A1023" s="38" t="s">
        <v>525</v>
      </c>
      <c r="B1023" s="38">
        <v>150000370</v>
      </c>
      <c r="C1023" s="38" t="str">
        <f>+MaestraLP3[[#This Row],[CÓDIGO]]&amp;MaestraLP3[[#Headers],[-]]&amp;MaestraLP3[[#This Row],[UMV]]</f>
        <v>150000370-C10</v>
      </c>
      <c r="D1023" s="45" t="str">
        <f>+MaestraLP3[[#This Row],[CÓDIGO]]&amp;MaestraLP3[[#Headers],[FS00]]</f>
        <v>150000370FS00</v>
      </c>
      <c r="E1023" s="38" t="s">
        <v>95</v>
      </c>
      <c r="F1023" s="38" t="s">
        <v>96</v>
      </c>
      <c r="G1023" s="38" t="s">
        <v>100</v>
      </c>
      <c r="H1023" s="38" t="s">
        <v>1276</v>
      </c>
      <c r="I1023" s="38" t="s">
        <v>1280</v>
      </c>
      <c r="J1023" s="44" t="s">
        <v>61</v>
      </c>
      <c r="K1023" s="45" t="s">
        <v>44</v>
      </c>
      <c r="L1023" s="38"/>
      <c r="M1023" s="38" t="str">
        <f>VLOOKUP(MaestraLP3[[#This Row],[UMV]],VALIDACIONES!J:L,3,0)</f>
        <v>Caja 10 Unidades</v>
      </c>
      <c r="N1023" s="38" t="s">
        <v>45</v>
      </c>
      <c r="O1023" s="38" t="s">
        <v>46</v>
      </c>
      <c r="P1023" s="54">
        <v>15500</v>
      </c>
      <c r="Q1023" s="38" t="s">
        <v>47</v>
      </c>
      <c r="R1023" s="54">
        <v>22500</v>
      </c>
      <c r="S1023" s="56">
        <f>IFERROR((MaestraLP3[[#This Row],[COSTO ]]/MaestraLP3[[#This Row],[COSTO OCT]]-1),0)</f>
        <v>0</v>
      </c>
      <c r="T1023" s="55" t="s">
        <v>48</v>
      </c>
      <c r="U1023" s="55" t="s">
        <v>48</v>
      </c>
      <c r="V1023" s="54">
        <f>+VLOOKUP(MaestraLP3[[#This Row],[-]],'[1]BD MES'!$A:$N,14,0)</f>
        <v>15784.2</v>
      </c>
      <c r="W1023" s="54">
        <v>15500</v>
      </c>
      <c r="X1023" s="56">
        <f>+(MaestraLP3[[#This Row],[COSTO ]]-MaestraLP3[[#This Row],[COSTO OCT AL 27-10]])/MaestraLP3[[#This Row],[COSTO OCT AL 27-10]]</f>
        <v>-1.8005347119271216E-2</v>
      </c>
      <c r="Y1023" s="57" t="str">
        <f>++IF(Q1023="HASTA AGOTAR STOCK","HASTA AGOTAR STOCK",IF(MaestraLP3[[#This Row],[PRECIO OCT]]=0,"NO PARA LP",IF(MaestraLP3[[#This Row],[PRECIO OCT]]=0,"INCORPORACIÓN",IF(AA1023=0,"MANTIENE",IF(AA1023&lt;0,"BAJA",IF(AA1023&gt;0,"ALZA",""))))))</f>
        <v>MANTIENE</v>
      </c>
      <c r="Z1023" s="54">
        <v>22500</v>
      </c>
      <c r="AA1023" s="40">
        <f>IF(Z1023=0,"INDICAR PRECIO VTA",Z1023-MaestraLP3[[#This Row],[PRECIO OCT]])</f>
        <v>0</v>
      </c>
      <c r="AB1023" s="56">
        <f t="shared" si="15"/>
        <v>0.31111111111111112</v>
      </c>
      <c r="AC1023" s="58">
        <f>IFERROR(MaestraLP3[[#This Row],[PRECIO]]*MaestraLP3[[#This Row],[%MG UMV]],0)</f>
        <v>7000</v>
      </c>
      <c r="AD1023" s="59">
        <v>10</v>
      </c>
      <c r="AE1023" s="54">
        <f>IFERROR(MaestraLP3[[#This Row],[MARGEN UNITARIO]]/MaestraLP3[[#This Row],[Peso Neto UMV (KG)]],0)</f>
        <v>700</v>
      </c>
      <c r="AF1023" s="38" t="s">
        <v>50</v>
      </c>
      <c r="AG1023" s="38">
        <v>1</v>
      </c>
      <c r="AH1023" s="56">
        <v>0.03</v>
      </c>
      <c r="AI1023" s="56">
        <v>4.9999999999999996E-2</v>
      </c>
      <c r="AJ1023" s="38"/>
      <c r="AK1023" s="38" t="s">
        <v>50</v>
      </c>
    </row>
    <row r="1024" spans="1:37" x14ac:dyDescent="0.35">
      <c r="A1024" s="38" t="s">
        <v>525</v>
      </c>
      <c r="B1024" s="38">
        <v>104539920</v>
      </c>
      <c r="C1024" s="38" t="str">
        <f>+MaestraLP3[[#This Row],[CÓDIGO]]&amp;MaestraLP3[[#Headers],[-]]&amp;MaestraLP3[[#This Row],[UMV]]</f>
        <v>104539920-C10</v>
      </c>
      <c r="D1024" s="45" t="str">
        <f>+MaestraLP3[[#This Row],[CÓDIGO]]&amp;MaestraLP3[[#Headers],[FS00]]</f>
        <v>104539920FS00</v>
      </c>
      <c r="E1024" s="38" t="s">
        <v>95</v>
      </c>
      <c r="F1024" s="38" t="s">
        <v>96</v>
      </c>
      <c r="G1024" s="38" t="s">
        <v>100</v>
      </c>
      <c r="H1024" s="38" t="s">
        <v>1276</v>
      </c>
      <c r="I1024" s="38" t="s">
        <v>1281</v>
      </c>
      <c r="J1024" s="44" t="s">
        <v>61</v>
      </c>
      <c r="K1024" s="45" t="s">
        <v>44</v>
      </c>
      <c r="L1024" s="38"/>
      <c r="M1024" s="38" t="str">
        <f>VLOOKUP(MaestraLP3[[#This Row],[UMV]],VALIDACIONES!J:L,3,0)</f>
        <v>Caja 10 Unidades</v>
      </c>
      <c r="N1024" s="38" t="s">
        <v>45</v>
      </c>
      <c r="O1024" s="38" t="s">
        <v>46</v>
      </c>
      <c r="P1024" s="54">
        <v>14300</v>
      </c>
      <c r="Q1024" s="38" t="s">
        <v>47</v>
      </c>
      <c r="R1024" s="54">
        <v>22200</v>
      </c>
      <c r="S1024" s="56">
        <f>IFERROR((MaestraLP3[[#This Row],[COSTO ]]/MaestraLP3[[#This Row],[COSTO OCT]]-1),0)</f>
        <v>0</v>
      </c>
      <c r="T1024" s="55" t="s">
        <v>48</v>
      </c>
      <c r="U1024" s="55" t="s">
        <v>48</v>
      </c>
      <c r="V1024" s="54">
        <f>+VLOOKUP(MaestraLP3[[#This Row],[-]],'[1]BD MES'!$A:$N,14,0)</f>
        <v>14300</v>
      </c>
      <c r="W1024" s="54">
        <v>14300</v>
      </c>
      <c r="X1024" s="56">
        <f>+(MaestraLP3[[#This Row],[COSTO ]]-MaestraLP3[[#This Row],[COSTO OCT AL 27-10]])/MaestraLP3[[#This Row],[COSTO OCT AL 27-10]]</f>
        <v>0</v>
      </c>
      <c r="Y1024" s="57" t="str">
        <f>++IF(Q1024="HASTA AGOTAR STOCK","HASTA AGOTAR STOCK",IF(MaestraLP3[[#This Row],[PRECIO OCT]]=0,"NO PARA LP",IF(MaestraLP3[[#This Row],[PRECIO OCT]]=0,"INCORPORACIÓN",IF(AA1024=0,"MANTIENE",IF(AA1024&lt;0,"BAJA",IF(AA1024&gt;0,"ALZA",""))))))</f>
        <v>MANTIENE</v>
      </c>
      <c r="Z1024" s="54">
        <v>22200</v>
      </c>
      <c r="AA1024" s="40">
        <f>IF(Z1024=0,"INDICAR PRECIO VTA",Z1024-MaestraLP3[[#This Row],[PRECIO OCT]])</f>
        <v>0</v>
      </c>
      <c r="AB1024" s="56">
        <f t="shared" si="15"/>
        <v>0.35585585585585583</v>
      </c>
      <c r="AC1024" s="58">
        <f>IFERROR(MaestraLP3[[#This Row],[PRECIO]]*MaestraLP3[[#This Row],[%MG UMV]],0)</f>
        <v>7899.9999999999991</v>
      </c>
      <c r="AD1024" s="59">
        <v>10</v>
      </c>
      <c r="AE1024" s="54">
        <f>IFERROR(MaestraLP3[[#This Row],[MARGEN UNITARIO]]/MaestraLP3[[#This Row],[Peso Neto UMV (KG)]],0)</f>
        <v>789.99999999999989</v>
      </c>
      <c r="AF1024" s="38" t="s">
        <v>50</v>
      </c>
      <c r="AG1024" s="38">
        <v>1</v>
      </c>
      <c r="AH1024" s="56">
        <v>4.9999999999999996E-2</v>
      </c>
      <c r="AI1024" s="56">
        <v>6.9999999999999993E-2</v>
      </c>
      <c r="AJ1024" s="38" t="s">
        <v>50</v>
      </c>
      <c r="AK1024" s="38" t="s">
        <v>50</v>
      </c>
    </row>
    <row r="1025" spans="1:37" x14ac:dyDescent="0.35">
      <c r="A1025" s="38" t="s">
        <v>525</v>
      </c>
      <c r="B1025" s="38">
        <v>104539930</v>
      </c>
      <c r="C1025" s="38" t="str">
        <f>+MaestraLP3[[#This Row],[CÓDIGO]]&amp;MaestraLP3[[#Headers],[-]]&amp;MaestraLP3[[#This Row],[UMV]]</f>
        <v>104539930-C10</v>
      </c>
      <c r="D1025" s="45" t="str">
        <f>+MaestraLP3[[#This Row],[CÓDIGO]]&amp;MaestraLP3[[#Headers],[FS00]]</f>
        <v>104539930FS00</v>
      </c>
      <c r="E1025" s="38" t="s">
        <v>95</v>
      </c>
      <c r="F1025" s="38" t="s">
        <v>96</v>
      </c>
      <c r="G1025" s="38" t="s">
        <v>100</v>
      </c>
      <c r="H1025" s="38" t="s">
        <v>1276</v>
      </c>
      <c r="I1025" s="38" t="s">
        <v>1282</v>
      </c>
      <c r="J1025" s="44" t="s">
        <v>61</v>
      </c>
      <c r="K1025" s="45" t="s">
        <v>44</v>
      </c>
      <c r="L1025" s="38"/>
      <c r="M1025" s="38" t="str">
        <f>VLOOKUP(MaestraLP3[[#This Row],[UMV]],VALIDACIONES!J:L,3,0)</f>
        <v>Caja 10 Unidades</v>
      </c>
      <c r="N1025" s="38" t="s">
        <v>45</v>
      </c>
      <c r="O1025" s="38" t="s">
        <v>46</v>
      </c>
      <c r="P1025" s="54">
        <v>14540</v>
      </c>
      <c r="Q1025" s="38" t="s">
        <v>47</v>
      </c>
      <c r="R1025" s="54">
        <v>22200</v>
      </c>
      <c r="S1025" s="56">
        <f>IFERROR((MaestraLP3[[#This Row],[COSTO ]]/MaestraLP3[[#This Row],[COSTO OCT]]-1),0)</f>
        <v>0</v>
      </c>
      <c r="T1025" s="55" t="s">
        <v>48</v>
      </c>
      <c r="U1025" s="55" t="s">
        <v>48</v>
      </c>
      <c r="V1025" s="54">
        <f>+VLOOKUP(MaestraLP3[[#This Row],[-]],'[1]BD MES'!$A:$N,14,0)</f>
        <v>14430</v>
      </c>
      <c r="W1025" s="54">
        <v>14540</v>
      </c>
      <c r="X1025" s="56">
        <f>+(MaestraLP3[[#This Row],[COSTO ]]-MaestraLP3[[#This Row],[COSTO OCT AL 27-10]])/MaestraLP3[[#This Row],[COSTO OCT AL 27-10]]</f>
        <v>7.6230076230076231E-3</v>
      </c>
      <c r="Y1025" s="57" t="str">
        <f>++IF(Q1025="HASTA AGOTAR STOCK","HASTA AGOTAR STOCK",IF(MaestraLP3[[#This Row],[PRECIO OCT]]=0,"NO PARA LP",IF(MaestraLP3[[#This Row],[PRECIO OCT]]=0,"INCORPORACIÓN",IF(AA1025=0,"MANTIENE",IF(AA1025&lt;0,"BAJA",IF(AA1025&gt;0,"ALZA",""))))))</f>
        <v>MANTIENE</v>
      </c>
      <c r="Z1025" s="54">
        <v>22200</v>
      </c>
      <c r="AA1025" s="40">
        <f>IF(Z1025=0,"INDICAR PRECIO VTA",Z1025-MaestraLP3[[#This Row],[PRECIO OCT]])</f>
        <v>0</v>
      </c>
      <c r="AB1025" s="56">
        <f t="shared" si="15"/>
        <v>0.34504504504504502</v>
      </c>
      <c r="AC1025" s="58">
        <f>IFERROR(MaestraLP3[[#This Row],[PRECIO]]*MaestraLP3[[#This Row],[%MG UMV]],0)</f>
        <v>7659.9999999999991</v>
      </c>
      <c r="AD1025" s="59">
        <v>10</v>
      </c>
      <c r="AE1025" s="54">
        <f>IFERROR(MaestraLP3[[#This Row],[MARGEN UNITARIO]]/MaestraLP3[[#This Row],[Peso Neto UMV (KG)]],0)</f>
        <v>765.99999999999989</v>
      </c>
      <c r="AF1025" s="38" t="s">
        <v>50</v>
      </c>
      <c r="AG1025" s="38">
        <v>1</v>
      </c>
      <c r="AH1025" s="56">
        <v>4.9999999999999996E-2</v>
      </c>
      <c r="AI1025" s="56">
        <v>6.9999999999999993E-2</v>
      </c>
      <c r="AJ1025" s="38" t="s">
        <v>50</v>
      </c>
      <c r="AK1025" s="38" t="s">
        <v>50</v>
      </c>
    </row>
    <row r="1026" spans="1:37" x14ac:dyDescent="0.35">
      <c r="A1026" s="38" t="s">
        <v>525</v>
      </c>
      <c r="B1026" s="38">
        <v>104539940</v>
      </c>
      <c r="C1026" s="38" t="str">
        <f>+MaestraLP3[[#This Row],[CÓDIGO]]&amp;MaestraLP3[[#Headers],[-]]&amp;MaestraLP3[[#This Row],[UMV]]</f>
        <v>104539940-C10</v>
      </c>
      <c r="D1026" s="45" t="str">
        <f>+MaestraLP3[[#This Row],[CÓDIGO]]&amp;MaestraLP3[[#Headers],[FS00]]</f>
        <v>104539940FS00</v>
      </c>
      <c r="E1026" s="38" t="s">
        <v>95</v>
      </c>
      <c r="F1026" s="38" t="s">
        <v>96</v>
      </c>
      <c r="G1026" s="38" t="s">
        <v>100</v>
      </c>
      <c r="H1026" s="38" t="s">
        <v>1276</v>
      </c>
      <c r="I1026" s="38" t="s">
        <v>1283</v>
      </c>
      <c r="J1026" s="44" t="s">
        <v>61</v>
      </c>
      <c r="K1026" s="45" t="s">
        <v>44</v>
      </c>
      <c r="L1026" s="38"/>
      <c r="M1026" s="38" t="str">
        <f>VLOOKUP(MaestraLP3[[#This Row],[UMV]],VALIDACIONES!J:L,3,0)</f>
        <v>Caja 10 Unidades</v>
      </c>
      <c r="N1026" s="38" t="s">
        <v>45</v>
      </c>
      <c r="O1026" s="38" t="s">
        <v>46</v>
      </c>
      <c r="P1026" s="54">
        <v>14300</v>
      </c>
      <c r="Q1026" s="38" t="s">
        <v>47</v>
      </c>
      <c r="R1026" s="54">
        <v>22200</v>
      </c>
      <c r="S1026" s="56">
        <f>IFERROR((MaestraLP3[[#This Row],[COSTO ]]/MaestraLP3[[#This Row],[COSTO OCT]]-1),0)</f>
        <v>0</v>
      </c>
      <c r="T1026" s="55" t="s">
        <v>48</v>
      </c>
      <c r="U1026" s="55" t="s">
        <v>48</v>
      </c>
      <c r="V1026" s="54">
        <f>+VLOOKUP(MaestraLP3[[#This Row],[-]],'[1]BD MES'!$A:$N,14,0)</f>
        <v>14340</v>
      </c>
      <c r="W1026" s="54">
        <v>14300</v>
      </c>
      <c r="X1026" s="56">
        <f>+(MaestraLP3[[#This Row],[COSTO ]]-MaestraLP3[[#This Row],[COSTO OCT AL 27-10]])/MaestraLP3[[#This Row],[COSTO OCT AL 27-10]]</f>
        <v>-2.7894002789400278E-3</v>
      </c>
      <c r="Y1026" s="57" t="str">
        <f>++IF(Q1026="HASTA AGOTAR STOCK","HASTA AGOTAR STOCK",IF(MaestraLP3[[#This Row],[PRECIO OCT]]=0,"NO PARA LP",IF(MaestraLP3[[#This Row],[PRECIO OCT]]=0,"INCORPORACIÓN",IF(AA1026=0,"MANTIENE",IF(AA1026&lt;0,"BAJA",IF(AA1026&gt;0,"ALZA",""))))))</f>
        <v>MANTIENE</v>
      </c>
      <c r="Z1026" s="54">
        <v>22200</v>
      </c>
      <c r="AA1026" s="40">
        <f>IF(Z1026=0,"INDICAR PRECIO VTA",Z1026-MaestraLP3[[#This Row],[PRECIO OCT]])</f>
        <v>0</v>
      </c>
      <c r="AB1026" s="56">
        <f t="shared" si="15"/>
        <v>0.35585585585585583</v>
      </c>
      <c r="AC1026" s="58">
        <f>IFERROR(MaestraLP3[[#This Row],[PRECIO]]*MaestraLP3[[#This Row],[%MG UMV]],0)</f>
        <v>7899.9999999999991</v>
      </c>
      <c r="AD1026" s="59">
        <v>10</v>
      </c>
      <c r="AE1026" s="54">
        <f>IFERROR(MaestraLP3[[#This Row],[MARGEN UNITARIO]]/MaestraLP3[[#This Row],[Peso Neto UMV (KG)]],0)</f>
        <v>789.99999999999989</v>
      </c>
      <c r="AF1026" s="38" t="s">
        <v>50</v>
      </c>
      <c r="AG1026" s="38">
        <v>1</v>
      </c>
      <c r="AH1026" s="56">
        <v>4.9999999999999996E-2</v>
      </c>
      <c r="AI1026" s="56">
        <v>6.9999999999999993E-2</v>
      </c>
      <c r="AJ1026" s="38" t="s">
        <v>50</v>
      </c>
      <c r="AK1026" s="38" t="s">
        <v>50</v>
      </c>
    </row>
    <row r="1027" spans="1:37" x14ac:dyDescent="0.35">
      <c r="A1027" s="38" t="s">
        <v>525</v>
      </c>
      <c r="B1027" s="38">
        <v>104529100</v>
      </c>
      <c r="C1027" s="38" t="str">
        <f>+MaestraLP3[[#This Row],[CÓDIGO]]&amp;MaestraLP3[[#Headers],[-]]&amp;MaestraLP3[[#This Row],[UMV]]</f>
        <v>104529100-C13</v>
      </c>
      <c r="D1027" s="45" t="str">
        <f>+MaestraLP3[[#This Row],[CÓDIGO]]&amp;MaestraLP3[[#Headers],[FS00]]</f>
        <v>104529100FS00</v>
      </c>
      <c r="E1027" s="38" t="s">
        <v>95</v>
      </c>
      <c r="F1027" s="38" t="s">
        <v>96</v>
      </c>
      <c r="G1027" s="38" t="s">
        <v>100</v>
      </c>
      <c r="H1027" s="38" t="s">
        <v>101</v>
      </c>
      <c r="I1027" s="38" t="s">
        <v>1284</v>
      </c>
      <c r="J1027" s="44" t="s">
        <v>1285</v>
      </c>
      <c r="K1027" s="45" t="s">
        <v>44</v>
      </c>
      <c r="L1027" s="45" t="s">
        <v>44</v>
      </c>
      <c r="M1027" s="38" t="str">
        <f>VLOOKUP(MaestraLP3[[#This Row],[UMV]],VALIDACIONES!J:L,3,0)</f>
        <v>Caja 13 Unidades</v>
      </c>
      <c r="N1027" s="38" t="s">
        <v>45</v>
      </c>
      <c r="O1027" s="38" t="s">
        <v>72</v>
      </c>
      <c r="P1027" s="54">
        <v>13650</v>
      </c>
      <c r="Q1027" s="38" t="s">
        <v>47</v>
      </c>
      <c r="R1027" s="54">
        <v>17400</v>
      </c>
      <c r="S1027" s="56">
        <f>IFERROR((MaestraLP3[[#This Row],[COSTO ]]/MaestraLP3[[#This Row],[COSTO OCT]]-1),0)</f>
        <v>0</v>
      </c>
      <c r="T1027" s="55" t="s">
        <v>48</v>
      </c>
      <c r="U1027" s="55" t="s">
        <v>48</v>
      </c>
      <c r="V1027" s="54">
        <f>+VLOOKUP(MaestraLP3[[#This Row],[-]],'[1]BD MES'!$A:$N,14,0)</f>
        <v>13962</v>
      </c>
      <c r="W1027" s="54">
        <v>13650</v>
      </c>
      <c r="X1027" s="56">
        <f>+(MaestraLP3[[#This Row],[COSTO ]]-MaestraLP3[[#This Row],[COSTO OCT AL 27-10]])/MaestraLP3[[#This Row],[COSTO OCT AL 27-10]]</f>
        <v>-2.23463687150838E-2</v>
      </c>
      <c r="Y1027" s="57" t="str">
        <f>++IF(Q1027="HASTA AGOTAR STOCK","HASTA AGOTAR STOCK",IF(MaestraLP3[[#This Row],[PRECIO OCT]]=0,"NO PARA LP",IF(MaestraLP3[[#This Row],[PRECIO OCT]]=0,"INCORPORACIÓN",IF(AA1027=0,"MANTIENE",IF(AA1027&lt;0,"BAJA",IF(AA1027&gt;0,"ALZA",""))))))</f>
        <v>MANTIENE</v>
      </c>
      <c r="Z1027" s="54">
        <v>17400</v>
      </c>
      <c r="AA1027" s="40">
        <f>IF(Z1027=0,"INDICAR PRECIO VTA",Z1027-MaestraLP3[[#This Row],[PRECIO OCT]])</f>
        <v>0</v>
      </c>
      <c r="AB1027" s="56">
        <f t="shared" ref="AB1027:AB1090" si="16">+IFERROR((Z1027-W1027)/Z1027,"-")</f>
        <v>0.21551724137931033</v>
      </c>
      <c r="AC1027" s="58">
        <f>IFERROR(MaestraLP3[[#This Row],[PRECIO]]*MaestraLP3[[#This Row],[%MG UMV]],0)</f>
        <v>3749.9999999999995</v>
      </c>
      <c r="AD1027" s="59">
        <v>5.59</v>
      </c>
      <c r="AE1027" s="54">
        <f>IFERROR(MaestraLP3[[#This Row],[MARGEN UNITARIO]]/MaestraLP3[[#This Row],[Peso Neto UMV (KG)]],0)</f>
        <v>670.84078711985683</v>
      </c>
      <c r="AF1027" s="38" t="s">
        <v>49</v>
      </c>
      <c r="AG1027" s="38" t="s">
        <v>184</v>
      </c>
      <c r="AH1027" s="56">
        <v>6.9999999999999993E-2</v>
      </c>
      <c r="AI1027" s="56">
        <v>9.9999999999999992E-2</v>
      </c>
      <c r="AJ1027" s="38"/>
      <c r="AK1027" s="38" t="s">
        <v>50</v>
      </c>
    </row>
    <row r="1028" spans="1:37" x14ac:dyDescent="0.35">
      <c r="A1028" s="38" t="s">
        <v>525</v>
      </c>
      <c r="B1028" s="38">
        <v>104543630</v>
      </c>
      <c r="C1028" s="38" t="str">
        <f>+MaestraLP3[[#This Row],[CÓDIGO]]&amp;MaestraLP3[[#Headers],[-]]&amp;MaestraLP3[[#This Row],[UMV]]</f>
        <v>104543630-C11</v>
      </c>
      <c r="D1028" s="45" t="str">
        <f>+MaestraLP3[[#This Row],[CÓDIGO]]&amp;MaestraLP3[[#Headers],[FS00]]</f>
        <v>104543630FS00</v>
      </c>
      <c r="E1028" s="38" t="s">
        <v>95</v>
      </c>
      <c r="F1028" s="38" t="s">
        <v>96</v>
      </c>
      <c r="G1028" s="38" t="s">
        <v>100</v>
      </c>
      <c r="H1028" s="38" t="s">
        <v>101</v>
      </c>
      <c r="I1028" s="38" t="s">
        <v>1286</v>
      </c>
      <c r="J1028" s="44" t="s">
        <v>1287</v>
      </c>
      <c r="K1028" s="45" t="s">
        <v>44</v>
      </c>
      <c r="L1028" s="45" t="s">
        <v>44</v>
      </c>
      <c r="M1028" s="38" t="str">
        <f>VLOOKUP(MaestraLP3[[#This Row],[UMV]],VALIDACIONES!J:L,3,0)</f>
        <v>Caja 11 Unidades</v>
      </c>
      <c r="N1028" s="38" t="s">
        <v>45</v>
      </c>
      <c r="O1028" s="38" t="s">
        <v>72</v>
      </c>
      <c r="P1028" s="54">
        <v>19151</v>
      </c>
      <c r="Q1028" s="38" t="s">
        <v>47</v>
      </c>
      <c r="R1028" s="54">
        <v>25663</v>
      </c>
      <c r="S1028" s="56">
        <f>IFERROR((MaestraLP3[[#This Row],[COSTO ]]/MaestraLP3[[#This Row],[COSTO OCT]]-1),0)</f>
        <v>0</v>
      </c>
      <c r="T1028" s="55" t="s">
        <v>48</v>
      </c>
      <c r="U1028" s="55" t="s">
        <v>48</v>
      </c>
      <c r="V1028" s="54">
        <f>+VLOOKUP(MaestraLP3[[#This Row],[-]],'[1]BD MES'!$A:$N,14,0)</f>
        <v>19602</v>
      </c>
      <c r="W1028" s="54">
        <v>19151</v>
      </c>
      <c r="X1028" s="56">
        <f>+(MaestraLP3[[#This Row],[COSTO ]]-MaestraLP3[[#This Row],[COSTO OCT AL 27-10]])/MaestraLP3[[#This Row],[COSTO OCT AL 27-10]]</f>
        <v>-2.3007856341189674E-2</v>
      </c>
      <c r="Y1028" s="57" t="str">
        <f>++IF(Q1028="HASTA AGOTAR STOCK","HASTA AGOTAR STOCK",IF(MaestraLP3[[#This Row],[PRECIO OCT]]=0,"NO PARA LP",IF(MaestraLP3[[#This Row],[PRECIO OCT]]=0,"INCORPORACIÓN",IF(AA1028=0,"MANTIENE",IF(AA1028&lt;0,"BAJA",IF(AA1028&gt;0,"ALZA",""))))))</f>
        <v>MANTIENE</v>
      </c>
      <c r="Z1028" s="54">
        <v>25663</v>
      </c>
      <c r="AA1028" s="40">
        <f>IF(Z1028=0,"INDICAR PRECIO VTA",Z1028-MaestraLP3[[#This Row],[PRECIO OCT]])</f>
        <v>0</v>
      </c>
      <c r="AB1028" s="56">
        <f t="shared" si="16"/>
        <v>0.25375053579082724</v>
      </c>
      <c r="AC1028" s="58">
        <f>IFERROR(MaestraLP3[[#This Row],[PRECIO]]*MaestraLP3[[#This Row],[%MG UMV]],0)</f>
        <v>6511.9999999999991</v>
      </c>
      <c r="AD1028" s="59">
        <v>7.92</v>
      </c>
      <c r="AE1028" s="54">
        <f>IFERROR(MaestraLP3[[#This Row],[MARGEN UNITARIO]]/MaestraLP3[[#This Row],[Peso Neto UMV (KG)]],0)</f>
        <v>822.22222222222206</v>
      </c>
      <c r="AF1028" s="38" t="s">
        <v>49</v>
      </c>
      <c r="AG1028" s="38" t="s">
        <v>184</v>
      </c>
      <c r="AH1028" s="56">
        <v>6.9999999999999993E-2</v>
      </c>
      <c r="AI1028" s="56">
        <v>9.9999999999999992E-2</v>
      </c>
      <c r="AJ1028" s="38"/>
      <c r="AK1028" s="38" t="s">
        <v>50</v>
      </c>
    </row>
    <row r="1029" spans="1:37" x14ac:dyDescent="0.35">
      <c r="A1029" s="38" t="s">
        <v>525</v>
      </c>
      <c r="B1029" s="38">
        <v>104529120</v>
      </c>
      <c r="C1029" s="38" t="str">
        <f>+MaestraLP3[[#This Row],[CÓDIGO]]&amp;MaestraLP3[[#Headers],[-]]&amp;MaestraLP3[[#This Row],[UMV]]</f>
        <v>104529120-C10</v>
      </c>
      <c r="D1029" s="45" t="str">
        <f>+MaestraLP3[[#This Row],[CÓDIGO]]&amp;MaestraLP3[[#Headers],[FS00]]</f>
        <v>104529120FS00</v>
      </c>
      <c r="E1029" s="38" t="s">
        <v>95</v>
      </c>
      <c r="F1029" s="38" t="s">
        <v>96</v>
      </c>
      <c r="G1029" s="38" t="s">
        <v>100</v>
      </c>
      <c r="H1029" s="38" t="s">
        <v>101</v>
      </c>
      <c r="I1029" s="38" t="s">
        <v>1288</v>
      </c>
      <c r="J1029" s="44" t="s">
        <v>61</v>
      </c>
      <c r="K1029" s="45" t="s">
        <v>44</v>
      </c>
      <c r="L1029" s="38" t="s">
        <v>44</v>
      </c>
      <c r="M1029" s="38" t="str">
        <f>VLOOKUP(MaestraLP3[[#This Row],[UMV]],VALIDACIONES!J:L,3,0)</f>
        <v>Caja 10 Unidades</v>
      </c>
      <c r="N1029" s="38" t="s">
        <v>45</v>
      </c>
      <c r="O1029" s="38" t="s">
        <v>72</v>
      </c>
      <c r="P1029" s="54">
        <v>21990</v>
      </c>
      <c r="Q1029" s="38" t="s">
        <v>47</v>
      </c>
      <c r="R1029" s="54">
        <v>31000</v>
      </c>
      <c r="S1029" s="56">
        <f>IFERROR((MaestraLP3[[#This Row],[COSTO ]]/MaestraLP3[[#This Row],[COSTO OCT]]-1),0)</f>
        <v>0</v>
      </c>
      <c r="T1029" s="55" t="s">
        <v>48</v>
      </c>
      <c r="U1029" s="55" t="s">
        <v>48</v>
      </c>
      <c r="V1029" s="54">
        <f>+VLOOKUP(MaestraLP3[[#This Row],[-]],'[1]BD MES'!$A:$N,14,0)</f>
        <v>21010</v>
      </c>
      <c r="W1029" s="54">
        <v>21990</v>
      </c>
      <c r="X1029" s="56">
        <f>+(MaestraLP3[[#This Row],[COSTO ]]-MaestraLP3[[#This Row],[COSTO OCT AL 27-10]])/MaestraLP3[[#This Row],[COSTO OCT AL 27-10]]</f>
        <v>4.6644455021418375E-2</v>
      </c>
      <c r="Y1029" s="57" t="str">
        <f>++IF(Q1029="HASTA AGOTAR STOCK","HASTA AGOTAR STOCK",IF(MaestraLP3[[#This Row],[PRECIO OCT]]=0,"NO PARA LP",IF(MaestraLP3[[#This Row],[PRECIO OCT]]=0,"INCORPORACIÓN",IF(AA1029=0,"MANTIENE",IF(AA1029&lt;0,"BAJA",IF(AA1029&gt;0,"ALZA",""))))))</f>
        <v>MANTIENE</v>
      </c>
      <c r="Z1029" s="54">
        <v>31000</v>
      </c>
      <c r="AA1029" s="40">
        <f>IF(Z1029=0,"INDICAR PRECIO VTA",Z1029-MaestraLP3[[#This Row],[PRECIO OCT]])</f>
        <v>0</v>
      </c>
      <c r="AB1029" s="56">
        <f t="shared" si="16"/>
        <v>0.29064516129032258</v>
      </c>
      <c r="AC1029" s="58">
        <f>IFERROR(MaestraLP3[[#This Row],[PRECIO]]*MaestraLP3[[#This Row],[%MG UMV]],0)</f>
        <v>9010</v>
      </c>
      <c r="AD1029" s="59">
        <v>9.4</v>
      </c>
      <c r="AE1029" s="54">
        <f>IFERROR(MaestraLP3[[#This Row],[MARGEN UNITARIO]]/MaestraLP3[[#This Row],[Peso Neto UMV (KG)]],0)</f>
        <v>958.51063829787233</v>
      </c>
      <c r="AF1029" s="38" t="s">
        <v>49</v>
      </c>
      <c r="AG1029" s="38" t="s">
        <v>184</v>
      </c>
      <c r="AH1029" s="56">
        <v>6.9999999999999993E-2</v>
      </c>
      <c r="AI1029" s="56">
        <v>9.9999999999999992E-2</v>
      </c>
      <c r="AJ1029" s="38"/>
      <c r="AK1029" s="38" t="s">
        <v>50</v>
      </c>
    </row>
    <row r="1030" spans="1:37" x14ac:dyDescent="0.35">
      <c r="A1030" s="38" t="s">
        <v>525</v>
      </c>
      <c r="B1030" s="38">
        <v>104520530</v>
      </c>
      <c r="C1030" s="38" t="str">
        <f>+MaestraLP3[[#This Row],[CÓDIGO]]&amp;MaestraLP3[[#Headers],[-]]&amp;MaestraLP3[[#This Row],[UMV]]</f>
        <v>104520530-C05</v>
      </c>
      <c r="D1030" s="45" t="str">
        <f>+MaestraLP3[[#This Row],[CÓDIGO]]&amp;MaestraLP3[[#Headers],[FS00]]</f>
        <v>104520530FS00</v>
      </c>
      <c r="E1030" s="38" t="s">
        <v>95</v>
      </c>
      <c r="F1030" s="38" t="s">
        <v>103</v>
      </c>
      <c r="G1030" s="38" t="s">
        <v>104</v>
      </c>
      <c r="H1030" s="38" t="s">
        <v>1289</v>
      </c>
      <c r="I1030" s="38" t="s">
        <v>1290</v>
      </c>
      <c r="J1030" s="44" t="s">
        <v>300</v>
      </c>
      <c r="K1030" s="45" t="s">
        <v>44</v>
      </c>
      <c r="L1030" s="38"/>
      <c r="M1030" s="38" t="str">
        <f>VLOOKUP(MaestraLP3[[#This Row],[UMV]],VALIDACIONES!J:L,3,0)</f>
        <v>Caja 5 Unidades</v>
      </c>
      <c r="N1030" s="38" t="s">
        <v>71</v>
      </c>
      <c r="O1030" s="38" t="s">
        <v>72</v>
      </c>
      <c r="P1030" s="54">
        <v>42020</v>
      </c>
      <c r="Q1030" s="38" t="s">
        <v>47</v>
      </c>
      <c r="R1030" s="54">
        <v>68000</v>
      </c>
      <c r="S1030" s="56">
        <f>IFERROR((MaestraLP3[[#This Row],[COSTO ]]/MaestraLP3[[#This Row],[COSTO OCT]]-1),0)</f>
        <v>0</v>
      </c>
      <c r="T1030" s="55" t="s">
        <v>48</v>
      </c>
      <c r="U1030" s="55" t="s">
        <v>48</v>
      </c>
      <c r="V1030" s="54">
        <f>+VLOOKUP(MaestraLP3[[#This Row],[-]],'[1]BD MES'!$A:$N,14,0)</f>
        <v>43540</v>
      </c>
      <c r="W1030" s="54">
        <v>42020</v>
      </c>
      <c r="X1030" s="56">
        <f>+(MaestraLP3[[#This Row],[COSTO ]]-MaestraLP3[[#This Row],[COSTO OCT AL 27-10]])/MaestraLP3[[#This Row],[COSTO OCT AL 27-10]]</f>
        <v>-3.4910427193385392E-2</v>
      </c>
      <c r="Y1030" s="57" t="str">
        <f>++IF(Q1030="HASTA AGOTAR STOCK","HASTA AGOTAR STOCK",IF(MaestraLP3[[#This Row],[PRECIO OCT]]=0,"NO PARA LP",IF(MaestraLP3[[#This Row],[PRECIO OCT]]=0,"INCORPORACIÓN",IF(AA1030=0,"MANTIENE",IF(AA1030&lt;0,"BAJA",IF(AA1030&gt;0,"ALZA",""))))))</f>
        <v>MANTIENE</v>
      </c>
      <c r="Z1030" s="54">
        <v>68000</v>
      </c>
      <c r="AA1030" s="40">
        <f>IF(Z1030=0,"INDICAR PRECIO VTA",Z1030-MaestraLP3[[#This Row],[PRECIO OCT]])</f>
        <v>0</v>
      </c>
      <c r="AB1030" s="56">
        <f t="shared" si="16"/>
        <v>0.38205882352941178</v>
      </c>
      <c r="AC1030" s="58">
        <f>IFERROR(MaestraLP3[[#This Row],[PRECIO]]*MaestraLP3[[#This Row],[%MG UMV]],0)</f>
        <v>25980</v>
      </c>
      <c r="AD1030" s="59">
        <v>11.35</v>
      </c>
      <c r="AE1030" s="54">
        <f>IFERROR(MaestraLP3[[#This Row],[MARGEN UNITARIO]]/MaestraLP3[[#This Row],[Peso Neto UMV (KG)]],0)</f>
        <v>2288.9867841409691</v>
      </c>
      <c r="AF1030" s="38" t="s">
        <v>50</v>
      </c>
      <c r="AG1030" s="38">
        <v>1</v>
      </c>
      <c r="AH1030" s="56">
        <v>9.9999999999999992E-2</v>
      </c>
      <c r="AI1030" s="56">
        <v>0.15</v>
      </c>
      <c r="AJ1030" s="38"/>
      <c r="AK1030" s="38" t="s">
        <v>50</v>
      </c>
    </row>
    <row r="1031" spans="1:37" x14ac:dyDescent="0.35">
      <c r="A1031" s="38" t="s">
        <v>525</v>
      </c>
      <c r="B1031" s="38">
        <v>104544710</v>
      </c>
      <c r="C1031" s="38" t="str">
        <f>+MaestraLP3[[#This Row],[CÓDIGO]]&amp;MaestraLP3[[#Headers],[-]]&amp;MaestraLP3[[#This Row],[UMV]]</f>
        <v>104544710-C04</v>
      </c>
      <c r="D1031" s="45" t="str">
        <f>+MaestraLP3[[#This Row],[CÓDIGO]]&amp;MaestraLP3[[#Headers],[FS00]]</f>
        <v>104544710FS00</v>
      </c>
      <c r="E1031" s="38" t="s">
        <v>95</v>
      </c>
      <c r="F1031" s="38" t="s">
        <v>103</v>
      </c>
      <c r="G1031" s="38" t="s">
        <v>104</v>
      </c>
      <c r="H1031" s="38" t="s">
        <v>1046</v>
      </c>
      <c r="I1031" s="38" t="s">
        <v>1291</v>
      </c>
      <c r="J1031" s="44" t="s">
        <v>209</v>
      </c>
      <c r="K1031" s="45" t="s">
        <v>44</v>
      </c>
      <c r="L1031" s="38"/>
      <c r="M1031" s="38" t="str">
        <f>VLOOKUP(MaestraLP3[[#This Row],[UMV]],VALIDACIONES!J:L,3,0)</f>
        <v>Caja 4 Unidades</v>
      </c>
      <c r="N1031" s="38" t="s">
        <v>71</v>
      </c>
      <c r="O1031" s="38" t="s">
        <v>72</v>
      </c>
      <c r="P1031" s="54">
        <v>17420</v>
      </c>
      <c r="Q1031" s="38" t="s">
        <v>47</v>
      </c>
      <c r="R1031" s="54">
        <v>26700</v>
      </c>
      <c r="S1031" s="56">
        <f>IFERROR((MaestraLP3[[#This Row],[COSTO ]]/MaestraLP3[[#This Row],[COSTO OCT]]-1),0)</f>
        <v>0</v>
      </c>
      <c r="T1031" s="55" t="s">
        <v>48</v>
      </c>
      <c r="U1031" s="55" t="s">
        <v>48</v>
      </c>
      <c r="V1031" s="54">
        <f>+VLOOKUP(MaestraLP3[[#This Row],[-]],'[1]BD MES'!$A:$N,14,0)</f>
        <v>17600</v>
      </c>
      <c r="W1031" s="54">
        <v>17420</v>
      </c>
      <c r="X1031" s="56">
        <f>+(MaestraLP3[[#This Row],[COSTO ]]-MaestraLP3[[#This Row],[COSTO OCT AL 27-10]])/MaestraLP3[[#This Row],[COSTO OCT AL 27-10]]</f>
        <v>-1.0227272727272727E-2</v>
      </c>
      <c r="Y1031" s="57" t="str">
        <f>++IF(Q1031="HASTA AGOTAR STOCK","HASTA AGOTAR STOCK",IF(MaestraLP3[[#This Row],[PRECIO OCT]]=0,"NO PARA LP",IF(MaestraLP3[[#This Row],[PRECIO OCT]]=0,"INCORPORACIÓN",IF(AA1031=0,"MANTIENE",IF(AA1031&lt;0,"BAJA",IF(AA1031&gt;0,"ALZA",""))))))</f>
        <v>MANTIENE</v>
      </c>
      <c r="Z1031" s="54">
        <v>26700</v>
      </c>
      <c r="AA1031" s="40">
        <f>IF(Z1031=0,"INDICAR PRECIO VTA",Z1031-MaestraLP3[[#This Row],[PRECIO OCT]])</f>
        <v>0</v>
      </c>
      <c r="AB1031" s="56">
        <f t="shared" si="16"/>
        <v>0.34756554307116105</v>
      </c>
      <c r="AC1031" s="58">
        <f>IFERROR(MaestraLP3[[#This Row],[PRECIO]]*MaestraLP3[[#This Row],[%MG UMV]],0)</f>
        <v>9280</v>
      </c>
      <c r="AD1031" s="59">
        <v>10</v>
      </c>
      <c r="AE1031" s="54">
        <f>IFERROR(MaestraLP3[[#This Row],[MARGEN UNITARIO]]/MaestraLP3[[#This Row],[Peso Neto UMV (KG)]],0)</f>
        <v>928</v>
      </c>
      <c r="AF1031" s="38" t="s">
        <v>50</v>
      </c>
      <c r="AG1031" s="38">
        <v>1</v>
      </c>
      <c r="AH1031" s="56">
        <v>9.9999999999999992E-2</v>
      </c>
      <c r="AI1031" s="56">
        <v>0.15</v>
      </c>
      <c r="AJ1031" s="38"/>
      <c r="AK1031" s="38" t="s">
        <v>50</v>
      </c>
    </row>
    <row r="1032" spans="1:37" x14ac:dyDescent="0.35">
      <c r="A1032" s="38" t="s">
        <v>525</v>
      </c>
      <c r="B1032" s="38">
        <v>104544700</v>
      </c>
      <c r="C1032" s="38" t="str">
        <f>+MaestraLP3[[#This Row],[CÓDIGO]]&amp;MaestraLP3[[#Headers],[-]]&amp;MaestraLP3[[#This Row],[UMV]]</f>
        <v>104544700-C06</v>
      </c>
      <c r="D1032" s="45" t="str">
        <f>+MaestraLP3[[#This Row],[CÓDIGO]]&amp;MaestraLP3[[#Headers],[FS00]]</f>
        <v>104544700FS00</v>
      </c>
      <c r="E1032" s="38" t="s">
        <v>95</v>
      </c>
      <c r="F1032" s="38" t="s">
        <v>103</v>
      </c>
      <c r="G1032" s="38" t="s">
        <v>104</v>
      </c>
      <c r="H1032" s="38" t="s">
        <v>1046</v>
      </c>
      <c r="I1032" s="38" t="s">
        <v>1292</v>
      </c>
      <c r="J1032" s="44" t="s">
        <v>53</v>
      </c>
      <c r="K1032" s="45" t="s">
        <v>44</v>
      </c>
      <c r="L1032" s="38"/>
      <c r="M1032" s="38" t="str">
        <f>VLOOKUP(MaestraLP3[[#This Row],[UMV]],VALIDACIONES!J:L,3,0)</f>
        <v>Caja 6 Unidades</v>
      </c>
      <c r="N1032" s="38" t="s">
        <v>71</v>
      </c>
      <c r="O1032" s="38" t="s">
        <v>72</v>
      </c>
      <c r="P1032" s="54">
        <v>44460</v>
      </c>
      <c r="Q1032" s="38" t="s">
        <v>47</v>
      </c>
      <c r="R1032" s="54">
        <v>77900</v>
      </c>
      <c r="S1032" s="56">
        <f>IFERROR((MaestraLP3[[#This Row],[COSTO ]]/MaestraLP3[[#This Row],[COSTO OCT]]-1),0)</f>
        <v>0</v>
      </c>
      <c r="T1032" s="55" t="s">
        <v>48</v>
      </c>
      <c r="U1032" s="55" t="s">
        <v>48</v>
      </c>
      <c r="V1032" s="54">
        <f>+VLOOKUP(MaestraLP3[[#This Row],[-]],'[1]BD MES'!$A:$N,14,0)</f>
        <v>44394</v>
      </c>
      <c r="W1032" s="54">
        <v>44460</v>
      </c>
      <c r="X1032" s="56">
        <f>+(MaestraLP3[[#This Row],[COSTO ]]-MaestraLP3[[#This Row],[COSTO OCT AL 27-10]])/MaestraLP3[[#This Row],[COSTO OCT AL 27-10]]</f>
        <v>1.4866873901878631E-3</v>
      </c>
      <c r="Y1032" s="57" t="str">
        <f>++IF(Q1032="HASTA AGOTAR STOCK","HASTA AGOTAR STOCK",IF(MaestraLP3[[#This Row],[PRECIO OCT]]=0,"NO PARA LP",IF(MaestraLP3[[#This Row],[PRECIO OCT]]=0,"INCORPORACIÓN",IF(AA1032=0,"MANTIENE",IF(AA1032&lt;0,"BAJA",IF(AA1032&gt;0,"ALZA",""))))))</f>
        <v>MANTIENE</v>
      </c>
      <c r="Z1032" s="54">
        <v>77900</v>
      </c>
      <c r="AA1032" s="40">
        <f>IF(Z1032=0,"INDICAR PRECIO VTA",Z1032-MaestraLP3[[#This Row],[PRECIO OCT]])</f>
        <v>0</v>
      </c>
      <c r="AB1032" s="56">
        <f t="shared" si="16"/>
        <v>0.42926829268292682</v>
      </c>
      <c r="AC1032" s="58">
        <f>IFERROR(MaestraLP3[[#This Row],[PRECIO]]*MaestraLP3[[#This Row],[%MG UMV]],0)</f>
        <v>33440</v>
      </c>
      <c r="AD1032" s="59">
        <v>9</v>
      </c>
      <c r="AE1032" s="54">
        <f>IFERROR(MaestraLP3[[#This Row],[MARGEN UNITARIO]]/MaestraLP3[[#This Row],[Peso Neto UMV (KG)]],0)</f>
        <v>3715.5555555555557</v>
      </c>
      <c r="AF1032" s="38" t="s">
        <v>50</v>
      </c>
      <c r="AG1032" s="38">
        <v>1</v>
      </c>
      <c r="AH1032" s="56">
        <v>0.15</v>
      </c>
      <c r="AI1032" s="56">
        <v>0.2</v>
      </c>
      <c r="AJ1032" s="38"/>
      <c r="AK1032" s="38" t="s">
        <v>50</v>
      </c>
    </row>
    <row r="1033" spans="1:37" x14ac:dyDescent="0.35">
      <c r="A1033" s="38" t="s">
        <v>525</v>
      </c>
      <c r="B1033" s="38">
        <v>104544750</v>
      </c>
      <c r="C1033" s="38" t="str">
        <f>+MaestraLP3[[#This Row],[CÓDIGO]]&amp;MaestraLP3[[#Headers],[-]]&amp;MaestraLP3[[#This Row],[UMV]]</f>
        <v>104544750-C04</v>
      </c>
      <c r="D1033" s="45" t="str">
        <f>+MaestraLP3[[#This Row],[CÓDIGO]]&amp;MaestraLP3[[#Headers],[FS00]]</f>
        <v>104544750FS00</v>
      </c>
      <c r="E1033" s="38" t="s">
        <v>95</v>
      </c>
      <c r="F1033" s="38" t="s">
        <v>103</v>
      </c>
      <c r="G1033" s="38" t="s">
        <v>104</v>
      </c>
      <c r="H1033" s="38" t="s">
        <v>1046</v>
      </c>
      <c r="I1033" s="38" t="s">
        <v>1293</v>
      </c>
      <c r="J1033" s="44" t="s">
        <v>209</v>
      </c>
      <c r="K1033" s="45" t="s">
        <v>44</v>
      </c>
      <c r="L1033" s="38"/>
      <c r="M1033" s="38" t="str">
        <f>VLOOKUP(MaestraLP3[[#This Row],[UMV]],VALIDACIONES!J:L,3,0)</f>
        <v>Caja 4 Unidades</v>
      </c>
      <c r="N1033" s="38" t="s">
        <v>71</v>
      </c>
      <c r="O1033" s="38" t="s">
        <v>72</v>
      </c>
      <c r="P1033" s="54">
        <v>18124</v>
      </c>
      <c r="Q1033" s="38" t="s">
        <v>47</v>
      </c>
      <c r="R1033" s="55">
        <v>27300</v>
      </c>
      <c r="S1033" s="56">
        <f>IFERROR((MaestraLP3[[#This Row],[COSTO ]]/MaestraLP3[[#This Row],[COSTO OCT]]-1),0)</f>
        <v>0</v>
      </c>
      <c r="T1033" s="55" t="s">
        <v>48</v>
      </c>
      <c r="U1033" s="55" t="s">
        <v>48</v>
      </c>
      <c r="V1033" s="54">
        <f>+VLOOKUP(MaestraLP3[[#This Row],[-]],'[1]BD MES'!$A:$N,14,0)</f>
        <v>18500</v>
      </c>
      <c r="W1033" s="54">
        <v>18124</v>
      </c>
      <c r="X1033" s="56">
        <f>+(MaestraLP3[[#This Row],[COSTO ]]-MaestraLP3[[#This Row],[COSTO OCT AL 27-10]])/MaestraLP3[[#This Row],[COSTO OCT AL 27-10]]</f>
        <v>-2.0324324324324326E-2</v>
      </c>
      <c r="Y1033" s="57" t="str">
        <f>++IF(Q1033="HASTA AGOTAR STOCK","HASTA AGOTAR STOCK",IF(MaestraLP3[[#This Row],[PRECIO OCT]]=0,"NO PARA LP",IF(MaestraLP3[[#This Row],[PRECIO OCT]]=0,"INCORPORACIÓN",IF(AA1033=0,"MANTIENE",IF(AA1033&lt;0,"BAJA",IF(AA1033&gt;0,"ALZA",""))))))</f>
        <v>MANTIENE</v>
      </c>
      <c r="Z1033" s="54">
        <v>27300</v>
      </c>
      <c r="AA1033" s="40">
        <f>IF(Z1033=0,"INDICAR PRECIO VTA",Z1033-MaestraLP3[[#This Row],[PRECIO OCT]])</f>
        <v>0</v>
      </c>
      <c r="AB1033" s="56">
        <f t="shared" si="16"/>
        <v>0.33611721611721612</v>
      </c>
      <c r="AC1033" s="58">
        <f>IFERROR(MaestraLP3[[#This Row],[PRECIO]]*MaestraLP3[[#This Row],[%MG UMV]],0)</f>
        <v>9176</v>
      </c>
      <c r="AD1033" s="59">
        <v>10</v>
      </c>
      <c r="AE1033" s="54">
        <f>IFERROR(MaestraLP3[[#This Row],[MARGEN UNITARIO]]/MaestraLP3[[#This Row],[Peso Neto UMV (KG)]],0)</f>
        <v>917.6</v>
      </c>
      <c r="AF1033" s="38" t="s">
        <v>50</v>
      </c>
      <c r="AG1033" s="38">
        <v>1</v>
      </c>
      <c r="AH1033" s="56">
        <v>9.9999999999999992E-2</v>
      </c>
      <c r="AI1033" s="56">
        <v>0.15</v>
      </c>
      <c r="AJ1033" s="38" t="s">
        <v>50</v>
      </c>
      <c r="AK1033" s="38" t="s">
        <v>50</v>
      </c>
    </row>
    <row r="1034" spans="1:37" x14ac:dyDescent="0.35">
      <c r="A1034" s="38" t="s">
        <v>525</v>
      </c>
      <c r="B1034" s="38">
        <v>104527520</v>
      </c>
      <c r="C1034" s="38" t="str">
        <f>+MaestraLP3[[#This Row],[CÓDIGO]]&amp;MaestraLP3[[#Headers],[-]]&amp;MaestraLP3[[#This Row],[UMV]]</f>
        <v>104527520-C04</v>
      </c>
      <c r="D1034" s="45" t="str">
        <f>+MaestraLP3[[#This Row],[CÓDIGO]]&amp;MaestraLP3[[#Headers],[FS00]]</f>
        <v>104527520FS00</v>
      </c>
      <c r="E1034" s="38" t="s">
        <v>95</v>
      </c>
      <c r="F1034" s="38" t="s">
        <v>103</v>
      </c>
      <c r="G1034" s="38" t="s">
        <v>104</v>
      </c>
      <c r="H1034" s="38" t="s">
        <v>107</v>
      </c>
      <c r="I1034" s="38" t="s">
        <v>1294</v>
      </c>
      <c r="J1034" s="44" t="s">
        <v>209</v>
      </c>
      <c r="K1034" s="45" t="s">
        <v>44</v>
      </c>
      <c r="L1034" s="38"/>
      <c r="M1034" s="38" t="str">
        <f>VLOOKUP(MaestraLP3[[#This Row],[UMV]],VALIDACIONES!J:L,3,0)</f>
        <v>Caja 4 Unidades</v>
      </c>
      <c r="N1034" s="38" t="s">
        <v>71</v>
      </c>
      <c r="O1034" s="38" t="s">
        <v>72</v>
      </c>
      <c r="P1034" s="54">
        <v>13788</v>
      </c>
      <c r="Q1034" s="38" t="s">
        <v>47</v>
      </c>
      <c r="R1034" s="54">
        <v>24900</v>
      </c>
      <c r="S1034" s="56">
        <f>IFERROR((MaestraLP3[[#This Row],[COSTO ]]/MaestraLP3[[#This Row],[COSTO OCT]]-1),0)</f>
        <v>0</v>
      </c>
      <c r="T1034" s="55" t="s">
        <v>48</v>
      </c>
      <c r="U1034" s="55" t="s">
        <v>48</v>
      </c>
      <c r="V1034" s="54">
        <f>+VLOOKUP(MaestraLP3[[#This Row],[-]],'[1]BD MES'!$A:$N,14,0)</f>
        <v>13708</v>
      </c>
      <c r="W1034" s="54">
        <v>13788</v>
      </c>
      <c r="X1034" s="56">
        <f>+(MaestraLP3[[#This Row],[COSTO ]]-MaestraLP3[[#This Row],[COSTO OCT AL 27-10]])/MaestraLP3[[#This Row],[COSTO OCT AL 27-10]]</f>
        <v>5.8360081704114386E-3</v>
      </c>
      <c r="Y1034" s="57" t="str">
        <f>++IF(Q1034="HASTA AGOTAR STOCK","HASTA AGOTAR STOCK",IF(MaestraLP3[[#This Row],[PRECIO OCT]]=0,"NO PARA LP",IF(MaestraLP3[[#This Row],[PRECIO OCT]]=0,"INCORPORACIÓN",IF(AA1034=0,"MANTIENE",IF(AA1034&lt;0,"BAJA",IF(AA1034&gt;0,"ALZA",""))))))</f>
        <v>MANTIENE</v>
      </c>
      <c r="Z1034" s="54">
        <v>24900</v>
      </c>
      <c r="AA1034" s="40">
        <f>IF(Z1034=0,"INDICAR PRECIO VTA",Z1034-MaestraLP3[[#This Row],[PRECIO OCT]])</f>
        <v>0</v>
      </c>
      <c r="AB1034" s="56">
        <f t="shared" si="16"/>
        <v>0.44626506024096385</v>
      </c>
      <c r="AC1034" s="58">
        <f>IFERROR(MaestraLP3[[#This Row],[PRECIO]]*MaestraLP3[[#This Row],[%MG UMV]],0)</f>
        <v>11112</v>
      </c>
      <c r="AD1034" s="59">
        <v>10</v>
      </c>
      <c r="AE1034" s="54">
        <f>IFERROR(MaestraLP3[[#This Row],[MARGEN UNITARIO]]/MaestraLP3[[#This Row],[Peso Neto UMV (KG)]],0)</f>
        <v>1111.2</v>
      </c>
      <c r="AF1034" s="38" t="s">
        <v>50</v>
      </c>
      <c r="AG1034" s="38">
        <v>1</v>
      </c>
      <c r="AH1034" s="56">
        <v>0.2</v>
      </c>
      <c r="AI1034" s="56">
        <v>0.25</v>
      </c>
      <c r="AJ1034" s="38"/>
      <c r="AK1034" s="38" t="s">
        <v>50</v>
      </c>
    </row>
    <row r="1035" spans="1:37" x14ac:dyDescent="0.35">
      <c r="A1035" s="38" t="s">
        <v>525</v>
      </c>
      <c r="B1035" s="38">
        <v>104527430</v>
      </c>
      <c r="C1035" s="38" t="str">
        <f>+MaestraLP3[[#This Row],[CÓDIGO]]&amp;MaestraLP3[[#Headers],[-]]&amp;MaestraLP3[[#This Row],[UMV]]</f>
        <v>104527430-C04</v>
      </c>
      <c r="D1035" s="45" t="str">
        <f>+MaestraLP3[[#This Row],[CÓDIGO]]&amp;MaestraLP3[[#Headers],[FS00]]</f>
        <v>104527430FS00</v>
      </c>
      <c r="E1035" s="38" t="s">
        <v>95</v>
      </c>
      <c r="F1035" s="38" t="s">
        <v>103</v>
      </c>
      <c r="G1035" s="38" t="s">
        <v>104</v>
      </c>
      <c r="H1035" s="38" t="s">
        <v>107</v>
      </c>
      <c r="I1035" s="38" t="s">
        <v>1295</v>
      </c>
      <c r="J1035" s="44" t="s">
        <v>209</v>
      </c>
      <c r="K1035" s="45" t="s">
        <v>44</v>
      </c>
      <c r="L1035" s="38"/>
      <c r="M1035" s="38" t="str">
        <f>VLOOKUP(MaestraLP3[[#This Row],[UMV]],VALIDACIONES!J:L,3,0)</f>
        <v>Caja 4 Unidades</v>
      </c>
      <c r="N1035" s="38" t="s">
        <v>71</v>
      </c>
      <c r="O1035" s="38" t="s">
        <v>72</v>
      </c>
      <c r="P1035" s="54">
        <v>13424</v>
      </c>
      <c r="Q1035" s="38" t="s">
        <v>47</v>
      </c>
      <c r="R1035" s="54">
        <v>23000</v>
      </c>
      <c r="S1035" s="56">
        <f>IFERROR((MaestraLP3[[#This Row],[COSTO ]]/MaestraLP3[[#This Row],[COSTO OCT]]-1),0)</f>
        <v>0</v>
      </c>
      <c r="T1035" s="55" t="s">
        <v>48</v>
      </c>
      <c r="U1035" s="55" t="s">
        <v>48</v>
      </c>
      <c r="V1035" s="54">
        <f>+VLOOKUP(MaestraLP3[[#This Row],[-]],'[1]BD MES'!$A:$N,14,0)</f>
        <v>13140</v>
      </c>
      <c r="W1035" s="54">
        <v>13424</v>
      </c>
      <c r="X1035" s="56">
        <f>+(MaestraLP3[[#This Row],[COSTO ]]-MaestraLP3[[#This Row],[COSTO OCT AL 27-10]])/MaestraLP3[[#This Row],[COSTO OCT AL 27-10]]</f>
        <v>2.1613394216133942E-2</v>
      </c>
      <c r="Y1035" s="57" t="str">
        <f>++IF(Q1035="HASTA AGOTAR STOCK","HASTA AGOTAR STOCK",IF(MaestraLP3[[#This Row],[PRECIO OCT]]=0,"NO PARA LP",IF(MaestraLP3[[#This Row],[PRECIO OCT]]=0,"INCORPORACIÓN",IF(AA1035=0,"MANTIENE",IF(AA1035&lt;0,"BAJA",IF(AA1035&gt;0,"ALZA",""))))))</f>
        <v>MANTIENE</v>
      </c>
      <c r="Z1035" s="54">
        <v>23000</v>
      </c>
      <c r="AA1035" s="40">
        <f>IF(Z1035=0,"INDICAR PRECIO VTA",Z1035-MaestraLP3[[#This Row],[PRECIO OCT]])</f>
        <v>0</v>
      </c>
      <c r="AB1035" s="56">
        <f t="shared" si="16"/>
        <v>0.41634782608695653</v>
      </c>
      <c r="AC1035" s="58">
        <f>IFERROR(MaestraLP3[[#This Row],[PRECIO]]*MaestraLP3[[#This Row],[%MG UMV]],0)</f>
        <v>9576</v>
      </c>
      <c r="AD1035" s="59">
        <v>10</v>
      </c>
      <c r="AE1035" s="54">
        <f>IFERROR(MaestraLP3[[#This Row],[MARGEN UNITARIO]]/MaestraLP3[[#This Row],[Peso Neto UMV (KG)]],0)</f>
        <v>957.6</v>
      </c>
      <c r="AF1035" s="38" t="s">
        <v>50</v>
      </c>
      <c r="AG1035" s="38">
        <v>1</v>
      </c>
      <c r="AH1035" s="56">
        <v>0.25</v>
      </c>
      <c r="AI1035" s="56">
        <v>0.3</v>
      </c>
      <c r="AJ1035" s="38"/>
      <c r="AK1035" s="38" t="s">
        <v>50</v>
      </c>
    </row>
    <row r="1036" spans="1:37" x14ac:dyDescent="0.35">
      <c r="A1036" s="38" t="s">
        <v>525</v>
      </c>
      <c r="B1036" s="38">
        <v>104544620</v>
      </c>
      <c r="C1036" s="38" t="str">
        <f>+MaestraLP3[[#This Row],[CÓDIGO]]&amp;MaestraLP3[[#Headers],[-]]&amp;MaestraLP3[[#This Row],[UMV]]</f>
        <v>104544620-C04</v>
      </c>
      <c r="D1036" s="45" t="str">
        <f>+MaestraLP3[[#This Row],[CÓDIGO]]&amp;MaestraLP3[[#Headers],[FS00]]</f>
        <v>104544620FS00</v>
      </c>
      <c r="E1036" s="38" t="s">
        <v>95</v>
      </c>
      <c r="F1036" s="38" t="s">
        <v>103</v>
      </c>
      <c r="G1036" s="38" t="s">
        <v>104</v>
      </c>
      <c r="H1036" s="38" t="s">
        <v>107</v>
      </c>
      <c r="I1036" s="38" t="s">
        <v>1296</v>
      </c>
      <c r="J1036" s="44" t="s">
        <v>209</v>
      </c>
      <c r="K1036" s="45" t="s">
        <v>44</v>
      </c>
      <c r="L1036" s="38"/>
      <c r="M1036" s="38" t="str">
        <f>VLOOKUP(MaestraLP3[[#This Row],[UMV]],VALIDACIONES!J:L,3,0)</f>
        <v>Caja 4 Unidades</v>
      </c>
      <c r="N1036" s="38" t="s">
        <v>71</v>
      </c>
      <c r="O1036" s="38" t="s">
        <v>72</v>
      </c>
      <c r="P1036" s="54">
        <v>14392</v>
      </c>
      <c r="Q1036" s="38" t="s">
        <v>47</v>
      </c>
      <c r="R1036" s="54">
        <v>23300</v>
      </c>
      <c r="S1036" s="56">
        <f>IFERROR((MaestraLP3[[#This Row],[COSTO ]]/MaestraLP3[[#This Row],[COSTO OCT]]-1),0)</f>
        <v>0</v>
      </c>
      <c r="T1036" s="55" t="s">
        <v>48</v>
      </c>
      <c r="U1036" s="55" t="s">
        <v>48</v>
      </c>
      <c r="V1036" s="54">
        <f>+VLOOKUP(MaestraLP3[[#This Row],[-]],'[1]BD MES'!$A:$N,14,0)</f>
        <v>14392</v>
      </c>
      <c r="W1036" s="54">
        <v>14392</v>
      </c>
      <c r="X1036" s="56">
        <f>+(MaestraLP3[[#This Row],[COSTO ]]-MaestraLP3[[#This Row],[COSTO OCT AL 27-10]])/MaestraLP3[[#This Row],[COSTO OCT AL 27-10]]</f>
        <v>0</v>
      </c>
      <c r="Y1036" s="57" t="str">
        <f>++IF(Q1036="HASTA AGOTAR STOCK","HASTA AGOTAR STOCK",IF(MaestraLP3[[#This Row],[PRECIO OCT]]=0,"NO PARA LP",IF(MaestraLP3[[#This Row],[PRECIO OCT]]=0,"INCORPORACIÓN",IF(AA1036=0,"MANTIENE",IF(AA1036&lt;0,"BAJA",IF(AA1036&gt;0,"ALZA",""))))))</f>
        <v>MANTIENE</v>
      </c>
      <c r="Z1036" s="54">
        <v>23300</v>
      </c>
      <c r="AA1036" s="40">
        <f>IF(Z1036=0,"INDICAR PRECIO VTA",Z1036-MaestraLP3[[#This Row],[PRECIO OCT]])</f>
        <v>0</v>
      </c>
      <c r="AB1036" s="56">
        <f t="shared" si="16"/>
        <v>0.38231759656652359</v>
      </c>
      <c r="AC1036" s="58">
        <f>IFERROR(MaestraLP3[[#This Row],[PRECIO]]*MaestraLP3[[#This Row],[%MG UMV]],0)</f>
        <v>8908</v>
      </c>
      <c r="AD1036" s="59">
        <v>10</v>
      </c>
      <c r="AE1036" s="54">
        <f>IFERROR(MaestraLP3[[#This Row],[MARGEN UNITARIO]]/MaestraLP3[[#This Row],[Peso Neto UMV (KG)]],0)</f>
        <v>890.8</v>
      </c>
      <c r="AF1036" s="38" t="s">
        <v>50</v>
      </c>
      <c r="AG1036" s="38">
        <v>1</v>
      </c>
      <c r="AH1036" s="56">
        <v>0.15</v>
      </c>
      <c r="AI1036" s="56">
        <v>0.24000000000000002</v>
      </c>
      <c r="AJ1036" s="38"/>
      <c r="AK1036" s="38" t="s">
        <v>50</v>
      </c>
    </row>
    <row r="1037" spans="1:37" x14ac:dyDescent="0.35">
      <c r="A1037" s="38" t="s">
        <v>525</v>
      </c>
      <c r="B1037" s="38">
        <v>104543640</v>
      </c>
      <c r="C1037" s="38" t="str">
        <f>+MaestraLP3[[#This Row],[CÓDIGO]]&amp;MaestraLP3[[#Headers],[-]]&amp;MaestraLP3[[#This Row],[UMV]]</f>
        <v>104543640-C04</v>
      </c>
      <c r="D1037" s="45" t="str">
        <f>+MaestraLP3[[#This Row],[CÓDIGO]]&amp;MaestraLP3[[#Headers],[FS00]]</f>
        <v>104543640FS00</v>
      </c>
      <c r="E1037" s="38" t="s">
        <v>95</v>
      </c>
      <c r="F1037" s="38" t="s">
        <v>103</v>
      </c>
      <c r="G1037" s="38" t="s">
        <v>104</v>
      </c>
      <c r="H1037" s="38" t="s">
        <v>107</v>
      </c>
      <c r="I1037" s="38" t="s">
        <v>1297</v>
      </c>
      <c r="J1037" s="44" t="s">
        <v>209</v>
      </c>
      <c r="K1037" s="45" t="s">
        <v>44</v>
      </c>
      <c r="L1037" s="38"/>
      <c r="M1037" s="38" t="str">
        <f>VLOOKUP(MaestraLP3[[#This Row],[UMV]],VALIDACIONES!J:L,3,0)</f>
        <v>Caja 4 Unidades</v>
      </c>
      <c r="N1037" s="38" t="s">
        <v>71</v>
      </c>
      <c r="O1037" s="38" t="s">
        <v>72</v>
      </c>
      <c r="P1037" s="54">
        <v>16800</v>
      </c>
      <c r="Q1037" s="38" t="s">
        <v>47</v>
      </c>
      <c r="R1037" s="54">
        <v>25360</v>
      </c>
      <c r="S1037" s="56">
        <f>IFERROR((MaestraLP3[[#This Row],[COSTO ]]/MaestraLP3[[#This Row],[COSTO OCT]]-1),0)</f>
        <v>0</v>
      </c>
      <c r="T1037" s="55" t="s">
        <v>48</v>
      </c>
      <c r="U1037" s="55" t="s">
        <v>48</v>
      </c>
      <c r="V1037" s="54">
        <f>+VLOOKUP(MaestraLP3[[#This Row],[-]],'[1]BD MES'!$A:$N,14,0)</f>
        <v>16340</v>
      </c>
      <c r="W1037" s="54">
        <v>16800</v>
      </c>
      <c r="X1037" s="56">
        <f>+(MaestraLP3[[#This Row],[COSTO ]]-MaestraLP3[[#This Row],[COSTO OCT AL 27-10]])/MaestraLP3[[#This Row],[COSTO OCT AL 27-10]]</f>
        <v>2.8151774785801713E-2</v>
      </c>
      <c r="Y1037" s="57" t="str">
        <f>++IF(Q1037="HASTA AGOTAR STOCK","HASTA AGOTAR STOCK",IF(MaestraLP3[[#This Row],[PRECIO OCT]]=0,"NO PARA LP",IF(MaestraLP3[[#This Row],[PRECIO OCT]]=0,"INCORPORACIÓN",IF(AA1037=0,"MANTIENE",IF(AA1037&lt;0,"BAJA",IF(AA1037&gt;0,"ALZA",""))))))</f>
        <v>MANTIENE</v>
      </c>
      <c r="Z1037" s="54">
        <v>25360</v>
      </c>
      <c r="AA1037" s="40">
        <f>IF(Z1037=0,"INDICAR PRECIO VTA",Z1037-MaestraLP3[[#This Row],[PRECIO OCT]])</f>
        <v>0</v>
      </c>
      <c r="AB1037" s="56">
        <f t="shared" si="16"/>
        <v>0.33753943217665616</v>
      </c>
      <c r="AC1037" s="58">
        <f>IFERROR(MaestraLP3[[#This Row],[PRECIO]]*MaestraLP3[[#This Row],[%MG UMV]],0)</f>
        <v>8560</v>
      </c>
      <c r="AD1037" s="59">
        <v>10</v>
      </c>
      <c r="AE1037" s="54">
        <f>IFERROR(MaestraLP3[[#This Row],[MARGEN UNITARIO]]/MaestraLP3[[#This Row],[Peso Neto UMV (KG)]],0)</f>
        <v>856</v>
      </c>
      <c r="AF1037" s="38" t="s">
        <v>50</v>
      </c>
      <c r="AG1037" s="38">
        <v>1</v>
      </c>
      <c r="AH1037" s="56">
        <v>0.12</v>
      </c>
      <c r="AI1037" s="56">
        <v>0.17</v>
      </c>
      <c r="AJ1037" s="38"/>
      <c r="AK1037" s="38" t="s">
        <v>50</v>
      </c>
    </row>
    <row r="1038" spans="1:37" x14ac:dyDescent="0.35">
      <c r="A1038" s="38" t="s">
        <v>525</v>
      </c>
      <c r="B1038" s="38">
        <v>104517930</v>
      </c>
      <c r="C1038" s="38" t="str">
        <f>+MaestraLP3[[#This Row],[CÓDIGO]]&amp;MaestraLP3[[#Headers],[-]]&amp;MaestraLP3[[#This Row],[UMV]]</f>
        <v>104517930-C04</v>
      </c>
      <c r="D1038" s="45" t="str">
        <f>+MaestraLP3[[#This Row],[CÓDIGO]]&amp;MaestraLP3[[#Headers],[FS00]]</f>
        <v>104517930FS00</v>
      </c>
      <c r="E1038" s="38" t="s">
        <v>95</v>
      </c>
      <c r="F1038" s="38" t="s">
        <v>103</v>
      </c>
      <c r="G1038" s="38" t="s">
        <v>104</v>
      </c>
      <c r="H1038" s="38" t="s">
        <v>107</v>
      </c>
      <c r="I1038" s="38" t="s">
        <v>1298</v>
      </c>
      <c r="J1038" s="44" t="s">
        <v>209</v>
      </c>
      <c r="K1038" s="45" t="s">
        <v>44</v>
      </c>
      <c r="L1038" s="38"/>
      <c r="M1038" s="38" t="str">
        <f>VLOOKUP(MaestraLP3[[#This Row],[UMV]],VALIDACIONES!J:L,3,0)</f>
        <v>Caja 4 Unidades</v>
      </c>
      <c r="N1038" s="38" t="s">
        <v>71</v>
      </c>
      <c r="O1038" s="38" t="s">
        <v>72</v>
      </c>
      <c r="P1038" s="54">
        <v>14013.72</v>
      </c>
      <c r="Q1038" s="38" t="s">
        <v>47</v>
      </c>
      <c r="R1038" s="54">
        <v>24000</v>
      </c>
      <c r="S1038" s="56">
        <f>IFERROR((MaestraLP3[[#This Row],[COSTO ]]/MaestraLP3[[#This Row],[COSTO OCT]]-1),0)</f>
        <v>0</v>
      </c>
      <c r="T1038" s="55" t="s">
        <v>48</v>
      </c>
      <c r="U1038" s="55" t="s">
        <v>48</v>
      </c>
      <c r="V1038" s="54">
        <f>+VLOOKUP(MaestraLP3[[#This Row],[-]],'[1]BD MES'!$A:$N,14,0)</f>
        <v>14831.16</v>
      </c>
      <c r="W1038" s="54">
        <v>14013.72</v>
      </c>
      <c r="X1038" s="56">
        <f>+(MaestraLP3[[#This Row],[COSTO ]]-MaestraLP3[[#This Row],[COSTO OCT AL 27-10]])/MaestraLP3[[#This Row],[COSTO OCT AL 27-10]]</f>
        <v>-5.5116390086817249E-2</v>
      </c>
      <c r="Y1038" s="57" t="str">
        <f>++IF(Q1038="HASTA AGOTAR STOCK","HASTA AGOTAR STOCK",IF(MaestraLP3[[#This Row],[PRECIO OCT]]=0,"NO PARA LP",IF(MaestraLP3[[#This Row],[PRECIO OCT]]=0,"INCORPORACIÓN",IF(AA1038=0,"MANTIENE",IF(AA1038&lt;0,"BAJA",IF(AA1038&gt;0,"ALZA",""))))))</f>
        <v>MANTIENE</v>
      </c>
      <c r="Z1038" s="54">
        <v>24000</v>
      </c>
      <c r="AA1038" s="40">
        <f>IF(Z1038=0,"INDICAR PRECIO VTA",Z1038-MaestraLP3[[#This Row],[PRECIO OCT]])</f>
        <v>0</v>
      </c>
      <c r="AB1038" s="56">
        <f t="shared" si="16"/>
        <v>0.41609500000000005</v>
      </c>
      <c r="AC1038" s="58">
        <f>IFERROR(MaestraLP3[[#This Row],[PRECIO]]*MaestraLP3[[#This Row],[%MG UMV]],0)</f>
        <v>9986.2800000000007</v>
      </c>
      <c r="AD1038" s="59">
        <v>10</v>
      </c>
      <c r="AE1038" s="54">
        <f>IFERROR(MaestraLP3[[#This Row],[MARGEN UNITARIO]]/MaestraLP3[[#This Row],[Peso Neto UMV (KG)]],0)</f>
        <v>998.62800000000004</v>
      </c>
      <c r="AF1038" s="38" t="s">
        <v>50</v>
      </c>
      <c r="AG1038" s="38">
        <v>1</v>
      </c>
      <c r="AH1038" s="56">
        <v>9.9999999999999992E-2</v>
      </c>
      <c r="AI1038" s="56">
        <v>0.15</v>
      </c>
      <c r="AJ1038" s="38"/>
      <c r="AK1038" s="38" t="s">
        <v>50</v>
      </c>
    </row>
    <row r="1039" spans="1:37" x14ac:dyDescent="0.35">
      <c r="A1039" s="38" t="s">
        <v>525</v>
      </c>
      <c r="B1039" s="38">
        <v>104544660</v>
      </c>
      <c r="C1039" s="38" t="str">
        <f>+MaestraLP3[[#This Row],[CÓDIGO]]&amp;MaestraLP3[[#Headers],[-]]&amp;MaestraLP3[[#This Row],[UMV]]</f>
        <v>104544660-C04</v>
      </c>
      <c r="D1039" s="45" t="str">
        <f>+MaestraLP3[[#This Row],[CÓDIGO]]&amp;MaestraLP3[[#Headers],[FS00]]</f>
        <v>104544660FS00</v>
      </c>
      <c r="E1039" s="38" t="s">
        <v>95</v>
      </c>
      <c r="F1039" s="38" t="s">
        <v>103</v>
      </c>
      <c r="G1039" s="38" t="s">
        <v>104</v>
      </c>
      <c r="H1039" s="38" t="s">
        <v>107</v>
      </c>
      <c r="I1039" s="38" t="s">
        <v>1299</v>
      </c>
      <c r="J1039" s="44" t="s">
        <v>209</v>
      </c>
      <c r="K1039" s="45" t="s">
        <v>44</v>
      </c>
      <c r="L1039" s="38"/>
      <c r="M1039" s="38" t="str">
        <f>VLOOKUP(MaestraLP3[[#This Row],[UMV]],VALIDACIONES!J:L,3,0)</f>
        <v>Caja 4 Unidades</v>
      </c>
      <c r="N1039" s="38" t="s">
        <v>71</v>
      </c>
      <c r="O1039" s="38" t="s">
        <v>72</v>
      </c>
      <c r="P1039" s="54">
        <v>18100</v>
      </c>
      <c r="Q1039" s="38" t="s">
        <v>47</v>
      </c>
      <c r="R1039" s="55">
        <v>29900</v>
      </c>
      <c r="S1039" s="56">
        <f>IFERROR((MaestraLP3[[#This Row],[COSTO ]]/MaestraLP3[[#This Row],[COSTO OCT]]-1),0)</f>
        <v>0</v>
      </c>
      <c r="T1039" s="55" t="s">
        <v>48</v>
      </c>
      <c r="U1039" s="55" t="s">
        <v>48</v>
      </c>
      <c r="V1039" s="54">
        <f>+VLOOKUP(MaestraLP3[[#This Row],[-]],'[1]BD MES'!$A:$N,14,0)</f>
        <v>18948</v>
      </c>
      <c r="W1039" s="54">
        <v>18100</v>
      </c>
      <c r="X1039" s="56">
        <f>+(MaestraLP3[[#This Row],[COSTO ]]-MaestraLP3[[#This Row],[COSTO OCT AL 27-10]])/MaestraLP3[[#This Row],[COSTO OCT AL 27-10]]</f>
        <v>-4.475406375343044E-2</v>
      </c>
      <c r="Y1039" s="57" t="str">
        <f>++IF(Q1039="HASTA AGOTAR STOCK","HASTA AGOTAR STOCK",IF(MaestraLP3[[#This Row],[PRECIO OCT]]=0,"NO PARA LP",IF(MaestraLP3[[#This Row],[PRECIO OCT]]=0,"INCORPORACIÓN",IF(AA1039=0,"MANTIENE",IF(AA1039&lt;0,"BAJA",IF(AA1039&gt;0,"ALZA",""))))))</f>
        <v>MANTIENE</v>
      </c>
      <c r="Z1039" s="54">
        <v>29900</v>
      </c>
      <c r="AA1039" s="40">
        <f>IF(Z1039=0,"INDICAR PRECIO VTA",Z1039-MaestraLP3[[#This Row],[PRECIO OCT]])</f>
        <v>0</v>
      </c>
      <c r="AB1039" s="56">
        <f t="shared" si="16"/>
        <v>0.39464882943143814</v>
      </c>
      <c r="AC1039" s="58">
        <f>IFERROR(MaestraLP3[[#This Row],[PRECIO]]*MaestraLP3[[#This Row],[%MG UMV]],0)</f>
        <v>11800</v>
      </c>
      <c r="AD1039" s="59">
        <v>10</v>
      </c>
      <c r="AE1039" s="54">
        <f>IFERROR(MaestraLP3[[#This Row],[MARGEN UNITARIO]]/MaestraLP3[[#This Row],[Peso Neto UMV (KG)]],0)</f>
        <v>1180</v>
      </c>
      <c r="AF1039" s="38" t="s">
        <v>50</v>
      </c>
      <c r="AG1039" s="38">
        <v>1</v>
      </c>
      <c r="AH1039" s="56">
        <v>0.15</v>
      </c>
      <c r="AI1039" s="56">
        <v>0.2</v>
      </c>
      <c r="AJ1039" s="38" t="s">
        <v>50</v>
      </c>
      <c r="AK1039" s="38" t="s">
        <v>50</v>
      </c>
    </row>
    <row r="1040" spans="1:37" x14ac:dyDescent="0.35">
      <c r="A1040" s="38" t="s">
        <v>525</v>
      </c>
      <c r="B1040" s="38">
        <v>104529210</v>
      </c>
      <c r="C1040" s="38" t="str">
        <f>+MaestraLP3[[#This Row],[CÓDIGO]]&amp;MaestraLP3[[#Headers],[-]]&amp;MaestraLP3[[#This Row],[UMV]]</f>
        <v>104529210-C04</v>
      </c>
      <c r="D1040" s="45" t="str">
        <f>+MaestraLP3[[#This Row],[CÓDIGO]]&amp;MaestraLP3[[#Headers],[FS00]]</f>
        <v>104529210FS00</v>
      </c>
      <c r="E1040" s="38" t="s">
        <v>95</v>
      </c>
      <c r="F1040" s="38" t="s">
        <v>103</v>
      </c>
      <c r="G1040" s="38" t="s">
        <v>104</v>
      </c>
      <c r="H1040" s="38" t="s">
        <v>107</v>
      </c>
      <c r="I1040" s="38" t="s">
        <v>1300</v>
      </c>
      <c r="J1040" s="44" t="s">
        <v>209</v>
      </c>
      <c r="K1040" s="45" t="s">
        <v>44</v>
      </c>
      <c r="L1040" s="38"/>
      <c r="M1040" s="38" t="str">
        <f>VLOOKUP(MaestraLP3[[#This Row],[UMV]],VALIDACIONES!J:L,3,0)</f>
        <v>Caja 4 Unidades</v>
      </c>
      <c r="N1040" s="38" t="s">
        <v>71</v>
      </c>
      <c r="O1040" s="38" t="s">
        <v>72</v>
      </c>
      <c r="P1040" s="54">
        <v>15404</v>
      </c>
      <c r="Q1040" s="38" t="s">
        <v>47</v>
      </c>
      <c r="R1040" s="54">
        <v>25500</v>
      </c>
      <c r="S1040" s="56">
        <f>IFERROR((MaestraLP3[[#This Row],[COSTO ]]/MaestraLP3[[#This Row],[COSTO OCT]]-1),0)</f>
        <v>0</v>
      </c>
      <c r="T1040" s="55" t="s">
        <v>48</v>
      </c>
      <c r="U1040" s="55" t="s">
        <v>48</v>
      </c>
      <c r="V1040" s="54">
        <f>+VLOOKUP(MaestraLP3[[#This Row],[-]],'[1]BD MES'!$A:$N,14,0)</f>
        <v>15988</v>
      </c>
      <c r="W1040" s="54">
        <v>15404</v>
      </c>
      <c r="X1040" s="56">
        <f>+(MaestraLP3[[#This Row],[COSTO ]]-MaestraLP3[[#This Row],[COSTO OCT AL 27-10]])/MaestraLP3[[#This Row],[COSTO OCT AL 27-10]]</f>
        <v>-3.6527395546659992E-2</v>
      </c>
      <c r="Y1040" s="57" t="str">
        <f>++IF(Q1040="HASTA AGOTAR STOCK","HASTA AGOTAR STOCK",IF(MaestraLP3[[#This Row],[PRECIO OCT]]=0,"NO PARA LP",IF(MaestraLP3[[#This Row],[PRECIO OCT]]=0,"INCORPORACIÓN",IF(AA1040=0,"MANTIENE",IF(AA1040&lt;0,"BAJA",IF(AA1040&gt;0,"ALZA",""))))))</f>
        <v>MANTIENE</v>
      </c>
      <c r="Z1040" s="54">
        <v>25500</v>
      </c>
      <c r="AA1040" s="40">
        <f>IF(Z1040=0,"INDICAR PRECIO VTA",Z1040-MaestraLP3[[#This Row],[PRECIO OCT]])</f>
        <v>0</v>
      </c>
      <c r="AB1040" s="56">
        <f t="shared" si="16"/>
        <v>0.39592156862745098</v>
      </c>
      <c r="AC1040" s="58">
        <f>IFERROR(MaestraLP3[[#This Row],[PRECIO]]*MaestraLP3[[#This Row],[%MG UMV]],0)</f>
        <v>10096</v>
      </c>
      <c r="AD1040" s="59">
        <v>9.08</v>
      </c>
      <c r="AE1040" s="54">
        <f>IFERROR(MaestraLP3[[#This Row],[MARGEN UNITARIO]]/MaestraLP3[[#This Row],[Peso Neto UMV (KG)]],0)</f>
        <v>1111.8942731277532</v>
      </c>
      <c r="AF1040" s="38" t="s">
        <v>50</v>
      </c>
      <c r="AG1040" s="38">
        <v>1</v>
      </c>
      <c r="AH1040" s="56">
        <v>0.2</v>
      </c>
      <c r="AI1040" s="56">
        <v>0.25</v>
      </c>
      <c r="AJ1040" s="38"/>
      <c r="AK1040" s="38" t="s">
        <v>50</v>
      </c>
    </row>
    <row r="1041" spans="1:37" x14ac:dyDescent="0.35">
      <c r="A1041" s="38" t="s">
        <v>525</v>
      </c>
      <c r="B1041" s="38">
        <v>104516720</v>
      </c>
      <c r="C1041" s="38" t="str">
        <f>+MaestraLP3[[#This Row],[CÓDIGO]]&amp;MaestraLP3[[#Headers],[-]]&amp;MaestraLP3[[#This Row],[UMV]]</f>
        <v>104516720-C04</v>
      </c>
      <c r="D1041" s="45" t="str">
        <f>+MaestraLP3[[#This Row],[CÓDIGO]]&amp;MaestraLP3[[#Headers],[FS00]]</f>
        <v>104516720FS00</v>
      </c>
      <c r="E1041" s="38" t="s">
        <v>95</v>
      </c>
      <c r="F1041" s="38" t="s">
        <v>103</v>
      </c>
      <c r="G1041" s="38" t="s">
        <v>104</v>
      </c>
      <c r="H1041" s="38" t="s">
        <v>107</v>
      </c>
      <c r="I1041" s="38" t="s">
        <v>1301</v>
      </c>
      <c r="J1041" s="44" t="s">
        <v>209</v>
      </c>
      <c r="K1041" s="45" t="s">
        <v>44</v>
      </c>
      <c r="L1041" s="38"/>
      <c r="M1041" s="38" t="str">
        <f>VLOOKUP(MaestraLP3[[#This Row],[UMV]],VALIDACIONES!J:L,3,0)</f>
        <v>Caja 4 Unidades</v>
      </c>
      <c r="N1041" s="38" t="s">
        <v>71</v>
      </c>
      <c r="O1041" s="38" t="s">
        <v>72</v>
      </c>
      <c r="P1041" s="54">
        <v>15621.52</v>
      </c>
      <c r="Q1041" s="38" t="s">
        <v>47</v>
      </c>
      <c r="R1041" s="54">
        <v>24900</v>
      </c>
      <c r="S1041" s="56">
        <f>IFERROR((MaestraLP3[[#This Row],[COSTO ]]/MaestraLP3[[#This Row],[COSTO OCT]]-1),0)</f>
        <v>0</v>
      </c>
      <c r="T1041" s="55" t="s">
        <v>48</v>
      </c>
      <c r="U1041" s="55" t="s">
        <v>48</v>
      </c>
      <c r="V1041" s="54">
        <f>+VLOOKUP(MaestraLP3[[#This Row],[-]],'[1]BD MES'!$A:$N,14,0)</f>
        <v>15809.2</v>
      </c>
      <c r="W1041" s="54">
        <v>15621.52</v>
      </c>
      <c r="X1041" s="56">
        <f>+(MaestraLP3[[#This Row],[COSTO ]]-MaestraLP3[[#This Row],[COSTO OCT AL 27-10]])/MaestraLP3[[#This Row],[COSTO OCT AL 27-10]]</f>
        <v>-1.1871568453811722E-2</v>
      </c>
      <c r="Y1041" s="57" t="str">
        <f>++IF(Q1041="HASTA AGOTAR STOCK","HASTA AGOTAR STOCK",IF(MaestraLP3[[#This Row],[PRECIO OCT]]=0,"NO PARA LP",IF(MaestraLP3[[#This Row],[PRECIO OCT]]=0,"INCORPORACIÓN",IF(AA1041=0,"MANTIENE",IF(AA1041&lt;0,"BAJA",IF(AA1041&gt;0,"ALZA",""))))))</f>
        <v>MANTIENE</v>
      </c>
      <c r="Z1041" s="54">
        <v>24900</v>
      </c>
      <c r="AA1041" s="40">
        <f>IF(Z1041=0,"INDICAR PRECIO VTA",Z1041-MaestraLP3[[#This Row],[PRECIO OCT]])</f>
        <v>0</v>
      </c>
      <c r="AB1041" s="56">
        <f t="shared" si="16"/>
        <v>0.372629718875502</v>
      </c>
      <c r="AC1041" s="58">
        <f>IFERROR(MaestraLP3[[#This Row],[PRECIO]]*MaestraLP3[[#This Row],[%MG UMV]],0)</f>
        <v>9278.48</v>
      </c>
      <c r="AD1041" s="59">
        <v>10</v>
      </c>
      <c r="AE1041" s="54">
        <f>IFERROR(MaestraLP3[[#This Row],[MARGEN UNITARIO]]/MaestraLP3[[#This Row],[Peso Neto UMV (KG)]],0)</f>
        <v>927.84799999999996</v>
      </c>
      <c r="AF1041" s="38" t="s">
        <v>50</v>
      </c>
      <c r="AG1041" s="38">
        <v>1</v>
      </c>
      <c r="AH1041" s="56">
        <v>0.03</v>
      </c>
      <c r="AI1041" s="56">
        <v>4.9999999999999996E-2</v>
      </c>
      <c r="AJ1041" s="38"/>
      <c r="AK1041" s="38" t="s">
        <v>50</v>
      </c>
    </row>
    <row r="1042" spans="1:37" x14ac:dyDescent="0.35">
      <c r="A1042" s="38" t="s">
        <v>525</v>
      </c>
      <c r="B1042" s="38">
        <v>104539340</v>
      </c>
      <c r="C1042" s="38" t="str">
        <f>+MaestraLP3[[#This Row],[CÓDIGO]]&amp;MaestraLP3[[#Headers],[-]]&amp;MaestraLP3[[#This Row],[UMV]]</f>
        <v>104539340-C04</v>
      </c>
      <c r="D1042" s="45" t="str">
        <f>+MaestraLP3[[#This Row],[CÓDIGO]]&amp;MaestraLP3[[#Headers],[FS00]]</f>
        <v>104539340FS00</v>
      </c>
      <c r="E1042" s="38" t="s">
        <v>95</v>
      </c>
      <c r="F1042" s="38" t="s">
        <v>103</v>
      </c>
      <c r="G1042" s="38" t="s">
        <v>104</v>
      </c>
      <c r="H1042" s="38" t="s">
        <v>110</v>
      </c>
      <c r="I1042" s="38" t="s">
        <v>1302</v>
      </c>
      <c r="J1042" s="44" t="s">
        <v>209</v>
      </c>
      <c r="K1042" s="45" t="s">
        <v>44</v>
      </c>
      <c r="L1042" s="38"/>
      <c r="M1042" s="38" t="str">
        <f>VLOOKUP(MaestraLP3[[#This Row],[UMV]],VALIDACIONES!J:L,3,0)</f>
        <v>Caja 4 Unidades</v>
      </c>
      <c r="N1042" s="38" t="s">
        <v>71</v>
      </c>
      <c r="O1042" s="38" t="s">
        <v>72</v>
      </c>
      <c r="P1042" s="54">
        <v>15908</v>
      </c>
      <c r="Q1042" s="38" t="s">
        <v>47</v>
      </c>
      <c r="R1042" s="54">
        <v>24000</v>
      </c>
      <c r="S1042" s="56">
        <f>IFERROR((MaestraLP3[[#This Row],[COSTO ]]/MaestraLP3[[#This Row],[COSTO OCT]]-1),0)</f>
        <v>0</v>
      </c>
      <c r="T1042" s="55" t="s">
        <v>48</v>
      </c>
      <c r="U1042" s="55" t="s">
        <v>48</v>
      </c>
      <c r="V1042" s="54">
        <f>+VLOOKUP(MaestraLP3[[#This Row],[-]],'[1]BD MES'!$A:$N,14,0)</f>
        <v>15564</v>
      </c>
      <c r="W1042" s="54">
        <v>15908</v>
      </c>
      <c r="X1042" s="56">
        <f>+(MaestraLP3[[#This Row],[COSTO ]]-MaestraLP3[[#This Row],[COSTO OCT AL 27-10]])/MaestraLP3[[#This Row],[COSTO OCT AL 27-10]]</f>
        <v>2.2102287329735286E-2</v>
      </c>
      <c r="Y1042" s="57" t="str">
        <f>++IF(Q1042="HASTA AGOTAR STOCK","HASTA AGOTAR STOCK",IF(MaestraLP3[[#This Row],[PRECIO OCT]]=0,"NO PARA LP",IF(MaestraLP3[[#This Row],[PRECIO OCT]]=0,"INCORPORACIÓN",IF(AA1042=0,"MANTIENE",IF(AA1042&lt;0,"BAJA",IF(AA1042&gt;0,"ALZA",""))))))</f>
        <v>MANTIENE</v>
      </c>
      <c r="Z1042" s="54">
        <v>24000</v>
      </c>
      <c r="AA1042" s="40">
        <f>IF(Z1042=0,"INDICAR PRECIO VTA",Z1042-MaestraLP3[[#This Row],[PRECIO OCT]])</f>
        <v>0</v>
      </c>
      <c r="AB1042" s="56">
        <f t="shared" si="16"/>
        <v>0.33716666666666667</v>
      </c>
      <c r="AC1042" s="58">
        <f>IFERROR(MaestraLP3[[#This Row],[PRECIO]]*MaestraLP3[[#This Row],[%MG UMV]],0)</f>
        <v>8092</v>
      </c>
      <c r="AD1042" s="59">
        <v>10</v>
      </c>
      <c r="AE1042" s="54">
        <f>IFERROR(MaestraLP3[[#This Row],[MARGEN UNITARIO]]/MaestraLP3[[#This Row],[Peso Neto UMV (KG)]],0)</f>
        <v>809.2</v>
      </c>
      <c r="AF1042" s="38" t="s">
        <v>50</v>
      </c>
      <c r="AG1042" s="38">
        <v>1</v>
      </c>
      <c r="AH1042" s="56">
        <v>9.9999999999999992E-2</v>
      </c>
      <c r="AI1042" s="56">
        <v>0.15</v>
      </c>
      <c r="AJ1042" s="38"/>
      <c r="AK1042" s="38" t="s">
        <v>50</v>
      </c>
    </row>
    <row r="1043" spans="1:37" x14ac:dyDescent="0.35">
      <c r="A1043" s="38" t="s">
        <v>525</v>
      </c>
      <c r="B1043" s="38">
        <v>104542700</v>
      </c>
      <c r="C1043" s="38" t="str">
        <f>+MaestraLP3[[#This Row],[CÓDIGO]]&amp;MaestraLP3[[#Headers],[-]]&amp;MaestraLP3[[#This Row],[UMV]]</f>
        <v>104542700-C05</v>
      </c>
      <c r="D1043" s="45" t="str">
        <f>+MaestraLP3[[#This Row],[CÓDIGO]]&amp;MaestraLP3[[#Headers],[FS00]]</f>
        <v>104542700FS00</v>
      </c>
      <c r="E1043" s="38" t="s">
        <v>95</v>
      </c>
      <c r="F1043" s="38" t="s">
        <v>103</v>
      </c>
      <c r="G1043" s="38" t="s">
        <v>104</v>
      </c>
      <c r="H1043" s="38" t="s">
        <v>110</v>
      </c>
      <c r="I1043" s="38" t="s">
        <v>1303</v>
      </c>
      <c r="J1043" s="44" t="s">
        <v>300</v>
      </c>
      <c r="K1043" s="45" t="s">
        <v>44</v>
      </c>
      <c r="L1043" s="38"/>
      <c r="M1043" s="38" t="str">
        <f>VLOOKUP(MaestraLP3[[#This Row],[UMV]],VALIDACIONES!J:L,3,0)</f>
        <v>Caja 5 Unidades</v>
      </c>
      <c r="N1043" s="38" t="s">
        <v>71</v>
      </c>
      <c r="O1043" s="38" t="s">
        <v>72</v>
      </c>
      <c r="P1043" s="54">
        <v>18520</v>
      </c>
      <c r="Q1043" s="38" t="s">
        <v>47</v>
      </c>
      <c r="R1043" s="54">
        <v>26500</v>
      </c>
      <c r="S1043" s="56">
        <f>IFERROR((MaestraLP3[[#This Row],[COSTO ]]/MaestraLP3[[#This Row],[COSTO OCT]]-1),0)</f>
        <v>0</v>
      </c>
      <c r="T1043" s="55" t="s">
        <v>48</v>
      </c>
      <c r="U1043" s="55" t="s">
        <v>48</v>
      </c>
      <c r="V1043" s="54">
        <f>+VLOOKUP(MaestraLP3[[#This Row],[-]],'[1]BD MES'!$A:$N,14,0)</f>
        <v>18925</v>
      </c>
      <c r="W1043" s="54">
        <v>18520</v>
      </c>
      <c r="X1043" s="56">
        <f>+(MaestraLP3[[#This Row],[COSTO ]]-MaestraLP3[[#This Row],[COSTO OCT AL 27-10]])/MaestraLP3[[#This Row],[COSTO OCT AL 27-10]]</f>
        <v>-2.1400264200792603E-2</v>
      </c>
      <c r="Y1043" s="57" t="str">
        <f>++IF(Q1043="HASTA AGOTAR STOCK","HASTA AGOTAR STOCK",IF(MaestraLP3[[#This Row],[PRECIO OCT]]=0,"NO PARA LP",IF(MaestraLP3[[#This Row],[PRECIO OCT]]=0,"INCORPORACIÓN",IF(AA1043=0,"MANTIENE",IF(AA1043&lt;0,"BAJA",IF(AA1043&gt;0,"ALZA",""))))))</f>
        <v>MANTIENE</v>
      </c>
      <c r="Z1043" s="54">
        <v>26500</v>
      </c>
      <c r="AA1043" s="40">
        <f>IF(Z1043=0,"INDICAR PRECIO VTA",Z1043-MaestraLP3[[#This Row],[PRECIO OCT]])</f>
        <v>0</v>
      </c>
      <c r="AB1043" s="56">
        <f t="shared" si="16"/>
        <v>0.30113207547169812</v>
      </c>
      <c r="AC1043" s="58">
        <f>IFERROR(MaestraLP3[[#This Row],[PRECIO]]*MaestraLP3[[#This Row],[%MG UMV]],0)</f>
        <v>7980</v>
      </c>
      <c r="AD1043" s="59">
        <v>10</v>
      </c>
      <c r="AE1043" s="54">
        <f>IFERROR(MaestraLP3[[#This Row],[MARGEN UNITARIO]]/MaestraLP3[[#This Row],[Peso Neto UMV (KG)]],0)</f>
        <v>798</v>
      </c>
      <c r="AF1043" s="38" t="s">
        <v>50</v>
      </c>
      <c r="AG1043" s="38">
        <v>1</v>
      </c>
      <c r="AH1043" s="56">
        <v>6.9999999999999993E-2</v>
      </c>
      <c r="AI1043" s="56">
        <v>9.9999999999999992E-2</v>
      </c>
      <c r="AJ1043" s="38" t="s">
        <v>50</v>
      </c>
      <c r="AK1043" s="38" t="s">
        <v>50</v>
      </c>
    </row>
    <row r="1044" spans="1:37" x14ac:dyDescent="0.35">
      <c r="A1044" s="38" t="s">
        <v>525</v>
      </c>
      <c r="B1044" s="38">
        <v>104544680</v>
      </c>
      <c r="C1044" s="38" t="str">
        <f>+MaestraLP3[[#This Row],[CÓDIGO]]&amp;MaestraLP3[[#Headers],[-]]&amp;MaestraLP3[[#This Row],[UMV]]</f>
        <v>104544680-C04</v>
      </c>
      <c r="D1044" s="45" t="str">
        <f>+MaestraLP3[[#This Row],[CÓDIGO]]&amp;MaestraLP3[[#Headers],[FS00]]</f>
        <v>104544680FS00</v>
      </c>
      <c r="E1044" s="38" t="s">
        <v>95</v>
      </c>
      <c r="F1044" s="38" t="s">
        <v>103</v>
      </c>
      <c r="G1044" s="38" t="s">
        <v>104</v>
      </c>
      <c r="H1044" s="38" t="s">
        <v>110</v>
      </c>
      <c r="I1044" s="38" t="s">
        <v>1304</v>
      </c>
      <c r="J1044" s="44" t="s">
        <v>209</v>
      </c>
      <c r="K1044" s="45" t="s">
        <v>44</v>
      </c>
      <c r="L1044" s="38"/>
      <c r="M1044" s="38" t="str">
        <f>VLOOKUP(MaestraLP3[[#This Row],[UMV]],VALIDACIONES!J:L,3,0)</f>
        <v>Caja 4 Unidades</v>
      </c>
      <c r="N1044" s="38" t="s">
        <v>71</v>
      </c>
      <c r="O1044" s="38" t="s">
        <v>72</v>
      </c>
      <c r="P1044" s="54">
        <v>14460</v>
      </c>
      <c r="Q1044" s="38" t="s">
        <v>47</v>
      </c>
      <c r="R1044" s="55">
        <v>20700</v>
      </c>
      <c r="S1044" s="56">
        <f>IFERROR((MaestraLP3[[#This Row],[COSTO ]]/MaestraLP3[[#This Row],[COSTO OCT]]-1),0)</f>
        <v>0</v>
      </c>
      <c r="T1044" s="55" t="s">
        <v>48</v>
      </c>
      <c r="U1044" s="55" t="s">
        <v>48</v>
      </c>
      <c r="V1044" s="54">
        <f>+VLOOKUP(MaestraLP3[[#This Row],[-]],'[1]BD MES'!$A:$N,14,0)</f>
        <v>14756</v>
      </c>
      <c r="W1044" s="54">
        <v>14460</v>
      </c>
      <c r="X1044" s="56">
        <f>+(MaestraLP3[[#This Row],[COSTO ]]-MaestraLP3[[#This Row],[COSTO OCT AL 27-10]])/MaestraLP3[[#This Row],[COSTO OCT AL 27-10]]</f>
        <v>-2.0059636757928979E-2</v>
      </c>
      <c r="Y1044" s="57" t="str">
        <f>++IF(Q1044="HASTA AGOTAR STOCK","HASTA AGOTAR STOCK",IF(MaestraLP3[[#This Row],[PRECIO OCT]]=0,"NO PARA LP",IF(MaestraLP3[[#This Row],[PRECIO OCT]]=0,"INCORPORACIÓN",IF(AA1044=0,"MANTIENE",IF(AA1044&lt;0,"BAJA",IF(AA1044&gt;0,"ALZA",""))))))</f>
        <v>MANTIENE</v>
      </c>
      <c r="Z1044" s="54">
        <v>20700</v>
      </c>
      <c r="AA1044" s="40">
        <f>IF(Z1044=0,"INDICAR PRECIO VTA",Z1044-MaestraLP3[[#This Row],[PRECIO OCT]])</f>
        <v>0</v>
      </c>
      <c r="AB1044" s="56">
        <f t="shared" si="16"/>
        <v>0.30144927536231886</v>
      </c>
      <c r="AC1044" s="58">
        <f>IFERROR(MaestraLP3[[#This Row],[PRECIO]]*MaestraLP3[[#This Row],[%MG UMV]],0)</f>
        <v>6240</v>
      </c>
      <c r="AD1044" s="59">
        <v>10</v>
      </c>
      <c r="AE1044" s="54">
        <f>IFERROR(MaestraLP3[[#This Row],[MARGEN UNITARIO]]/MaestraLP3[[#This Row],[Peso Neto UMV (KG)]],0)</f>
        <v>624</v>
      </c>
      <c r="AF1044" s="38" t="s">
        <v>50</v>
      </c>
      <c r="AG1044" s="38">
        <v>1</v>
      </c>
      <c r="AH1044" s="56">
        <v>4.9999999999999996E-2</v>
      </c>
      <c r="AI1044" s="56">
        <v>0.08</v>
      </c>
      <c r="AJ1044" s="38" t="s">
        <v>50</v>
      </c>
      <c r="AK1044" s="38" t="s">
        <v>50</v>
      </c>
    </row>
    <row r="1045" spans="1:37" x14ac:dyDescent="0.35">
      <c r="A1045" s="38" t="s">
        <v>525</v>
      </c>
      <c r="B1045" s="38">
        <v>104544690</v>
      </c>
      <c r="C1045" s="38" t="str">
        <f>+MaestraLP3[[#This Row],[CÓDIGO]]&amp;MaestraLP3[[#Headers],[-]]&amp;MaestraLP3[[#This Row],[UMV]]</f>
        <v>104544690-C04</v>
      </c>
      <c r="D1045" s="45" t="str">
        <f>+MaestraLP3[[#This Row],[CÓDIGO]]&amp;MaestraLP3[[#Headers],[FS00]]</f>
        <v>104544690FS00</v>
      </c>
      <c r="E1045" s="38" t="s">
        <v>95</v>
      </c>
      <c r="F1045" s="38" t="s">
        <v>103</v>
      </c>
      <c r="G1045" s="38" t="s">
        <v>104</v>
      </c>
      <c r="H1045" s="38" t="s">
        <v>110</v>
      </c>
      <c r="I1045" s="38" t="s">
        <v>1305</v>
      </c>
      <c r="J1045" s="44" t="s">
        <v>209</v>
      </c>
      <c r="K1045" s="45" t="s">
        <v>44</v>
      </c>
      <c r="L1045" s="38"/>
      <c r="M1045" s="38" t="str">
        <f>VLOOKUP(MaestraLP3[[#This Row],[UMV]],VALIDACIONES!J:L,3,0)</f>
        <v>Caja 4 Unidades</v>
      </c>
      <c r="N1045" s="38" t="s">
        <v>71</v>
      </c>
      <c r="O1045" s="38" t="s">
        <v>72</v>
      </c>
      <c r="P1045" s="54">
        <v>16564</v>
      </c>
      <c r="Q1045" s="38" t="s">
        <v>47</v>
      </c>
      <c r="R1045" s="54">
        <v>25700</v>
      </c>
      <c r="S1045" s="56">
        <f>IFERROR((MaestraLP3[[#This Row],[COSTO ]]/MaestraLP3[[#This Row],[COSTO OCT]]-1),0)</f>
        <v>0</v>
      </c>
      <c r="T1045" s="55" t="s">
        <v>48</v>
      </c>
      <c r="U1045" s="55" t="s">
        <v>48</v>
      </c>
      <c r="V1045" s="54">
        <f>+VLOOKUP(MaestraLP3[[#This Row],[-]],'[1]BD MES'!$A:$N,14,0)</f>
        <v>15908</v>
      </c>
      <c r="W1045" s="54">
        <v>16564</v>
      </c>
      <c r="X1045" s="56">
        <f>+(MaestraLP3[[#This Row],[COSTO ]]-MaestraLP3[[#This Row],[COSTO OCT AL 27-10]])/MaestraLP3[[#This Row],[COSTO OCT AL 27-10]]</f>
        <v>4.1237113402061855E-2</v>
      </c>
      <c r="Y1045" s="57" t="str">
        <f>++IF(Q1045="HASTA AGOTAR STOCK","HASTA AGOTAR STOCK",IF(MaestraLP3[[#This Row],[PRECIO OCT]]=0,"NO PARA LP",IF(MaestraLP3[[#This Row],[PRECIO OCT]]=0,"INCORPORACIÓN",IF(AA1045=0,"MANTIENE",IF(AA1045&lt;0,"BAJA",IF(AA1045&gt;0,"ALZA",""))))))</f>
        <v>MANTIENE</v>
      </c>
      <c r="Z1045" s="54">
        <v>25700</v>
      </c>
      <c r="AA1045" s="40">
        <f>IF(Z1045=0,"INDICAR PRECIO VTA",Z1045-MaestraLP3[[#This Row],[PRECIO OCT]])</f>
        <v>0</v>
      </c>
      <c r="AB1045" s="56">
        <f t="shared" si="16"/>
        <v>0.35548638132295718</v>
      </c>
      <c r="AC1045" s="58">
        <f>IFERROR(MaestraLP3[[#This Row],[PRECIO]]*MaestraLP3[[#This Row],[%MG UMV]],0)</f>
        <v>9136</v>
      </c>
      <c r="AD1045" s="59">
        <v>10</v>
      </c>
      <c r="AE1045" s="54">
        <f>IFERROR(MaestraLP3[[#This Row],[MARGEN UNITARIO]]/MaestraLP3[[#This Row],[Peso Neto UMV (KG)]],0)</f>
        <v>913.6</v>
      </c>
      <c r="AF1045" s="38" t="s">
        <v>50</v>
      </c>
      <c r="AG1045" s="38">
        <v>1</v>
      </c>
      <c r="AH1045" s="56">
        <v>4.9999999999999996E-2</v>
      </c>
      <c r="AI1045" s="56">
        <v>0.08</v>
      </c>
      <c r="AJ1045" s="38"/>
      <c r="AK1045" s="38" t="s">
        <v>50</v>
      </c>
    </row>
    <row r="1046" spans="1:37" x14ac:dyDescent="0.35">
      <c r="A1046" s="38" t="s">
        <v>525</v>
      </c>
      <c r="B1046" s="38">
        <v>104544670</v>
      </c>
      <c r="C1046" s="38" t="str">
        <f>+MaestraLP3[[#This Row],[CÓDIGO]]&amp;MaestraLP3[[#Headers],[-]]&amp;MaestraLP3[[#This Row],[UMV]]</f>
        <v>104544670-C04</v>
      </c>
      <c r="D1046" s="45" t="str">
        <f>+MaestraLP3[[#This Row],[CÓDIGO]]&amp;MaestraLP3[[#Headers],[FS00]]</f>
        <v>104544670FS00</v>
      </c>
      <c r="E1046" s="38" t="s">
        <v>95</v>
      </c>
      <c r="F1046" s="38" t="s">
        <v>103</v>
      </c>
      <c r="G1046" s="38" t="s">
        <v>104</v>
      </c>
      <c r="H1046" s="38" t="s">
        <v>110</v>
      </c>
      <c r="I1046" s="38" t="s">
        <v>1306</v>
      </c>
      <c r="J1046" s="44" t="s">
        <v>209</v>
      </c>
      <c r="K1046" s="45" t="s">
        <v>44</v>
      </c>
      <c r="L1046" s="38"/>
      <c r="M1046" s="38" t="str">
        <f>VLOOKUP(MaestraLP3[[#This Row],[UMV]],VALIDACIONES!J:L,3,0)</f>
        <v>Caja 4 Unidades</v>
      </c>
      <c r="N1046" s="38" t="s">
        <v>71</v>
      </c>
      <c r="O1046" s="38" t="s">
        <v>72</v>
      </c>
      <c r="P1046" s="54">
        <v>18688</v>
      </c>
      <c r="Q1046" s="38" t="s">
        <v>47</v>
      </c>
      <c r="R1046" s="54">
        <v>26000</v>
      </c>
      <c r="S1046" s="56">
        <f>IFERROR((MaestraLP3[[#This Row],[COSTO ]]/MaestraLP3[[#This Row],[COSTO OCT]]-1),0)</f>
        <v>0</v>
      </c>
      <c r="T1046" s="55" t="s">
        <v>48</v>
      </c>
      <c r="U1046" s="55" t="s">
        <v>48</v>
      </c>
      <c r="V1046" s="54">
        <f>+VLOOKUP(MaestraLP3[[#This Row],[-]],'[1]BD MES'!$A:$N,14,0)</f>
        <v>18840</v>
      </c>
      <c r="W1046" s="54">
        <v>18688</v>
      </c>
      <c r="X1046" s="56">
        <f>+(MaestraLP3[[#This Row],[COSTO ]]-MaestraLP3[[#This Row],[COSTO OCT AL 27-10]])/MaestraLP3[[#This Row],[COSTO OCT AL 27-10]]</f>
        <v>-8.0679405520169851E-3</v>
      </c>
      <c r="Y1046" s="57" t="str">
        <f>++IF(Q1046="HASTA AGOTAR STOCK","HASTA AGOTAR STOCK",IF(MaestraLP3[[#This Row],[PRECIO OCT]]=0,"NO PARA LP",IF(MaestraLP3[[#This Row],[PRECIO OCT]]=0,"INCORPORACIÓN",IF(AA1046=0,"MANTIENE",IF(AA1046&lt;0,"BAJA",IF(AA1046&gt;0,"ALZA",""))))))</f>
        <v>MANTIENE</v>
      </c>
      <c r="Z1046" s="54">
        <v>26000</v>
      </c>
      <c r="AA1046" s="40">
        <f>IF(Z1046=0,"INDICAR PRECIO VTA",Z1046-MaestraLP3[[#This Row],[PRECIO OCT]])</f>
        <v>0</v>
      </c>
      <c r="AB1046" s="56">
        <f t="shared" si="16"/>
        <v>0.28123076923076923</v>
      </c>
      <c r="AC1046" s="58">
        <f>IFERROR(MaestraLP3[[#This Row],[PRECIO]]*MaestraLP3[[#This Row],[%MG UMV]],0)</f>
        <v>7312</v>
      </c>
      <c r="AD1046" s="59">
        <v>10</v>
      </c>
      <c r="AE1046" s="54">
        <f>IFERROR(MaestraLP3[[#This Row],[MARGEN UNITARIO]]/MaestraLP3[[#This Row],[Peso Neto UMV (KG)]],0)</f>
        <v>731.2</v>
      </c>
      <c r="AF1046" s="38" t="s">
        <v>50</v>
      </c>
      <c r="AG1046" s="38">
        <v>1</v>
      </c>
      <c r="AH1046" s="56">
        <v>4.9999999999999996E-2</v>
      </c>
      <c r="AI1046" s="56">
        <v>0.08</v>
      </c>
      <c r="AJ1046" s="38" t="s">
        <v>50</v>
      </c>
      <c r="AK1046" s="38" t="s">
        <v>50</v>
      </c>
    </row>
    <row r="1047" spans="1:37" x14ac:dyDescent="0.35">
      <c r="A1047" s="38" t="s">
        <v>525</v>
      </c>
      <c r="B1047" s="38">
        <v>104544720</v>
      </c>
      <c r="C1047" s="38" t="str">
        <f>+MaestraLP3[[#This Row],[CÓDIGO]]&amp;MaestraLP3[[#Headers],[-]]&amp;MaestraLP3[[#This Row],[UMV]]</f>
        <v>104544720-C04</v>
      </c>
      <c r="D1047" s="45" t="str">
        <f>+MaestraLP3[[#This Row],[CÓDIGO]]&amp;MaestraLP3[[#Headers],[FS00]]</f>
        <v>104544720FS00</v>
      </c>
      <c r="E1047" s="38" t="s">
        <v>95</v>
      </c>
      <c r="F1047" s="38" t="s">
        <v>103</v>
      </c>
      <c r="G1047" s="38" t="s">
        <v>104</v>
      </c>
      <c r="H1047" s="38" t="s">
        <v>110</v>
      </c>
      <c r="I1047" s="38" t="s">
        <v>1307</v>
      </c>
      <c r="J1047" s="44" t="s">
        <v>209</v>
      </c>
      <c r="K1047" s="45" t="s">
        <v>44</v>
      </c>
      <c r="L1047" s="38"/>
      <c r="M1047" s="38" t="str">
        <f>VLOOKUP(MaestraLP3[[#This Row],[UMV]],VALIDACIONES!J:L,3,0)</f>
        <v>Caja 4 Unidades</v>
      </c>
      <c r="N1047" s="38" t="s">
        <v>71</v>
      </c>
      <c r="O1047" s="38" t="s">
        <v>72</v>
      </c>
      <c r="P1047" s="54">
        <v>17152</v>
      </c>
      <c r="Q1047" s="38" t="s">
        <v>47</v>
      </c>
      <c r="R1047" s="54">
        <v>29000</v>
      </c>
      <c r="S1047" s="56">
        <f>IFERROR((MaestraLP3[[#This Row],[COSTO ]]/MaestraLP3[[#This Row],[COSTO OCT]]-1),0)</f>
        <v>0</v>
      </c>
      <c r="T1047" s="55" t="s">
        <v>48</v>
      </c>
      <c r="U1047" s="55" t="s">
        <v>48</v>
      </c>
      <c r="V1047" s="54">
        <f>+VLOOKUP(MaestraLP3[[#This Row],[-]],'[1]BD MES'!$A:$N,14,0)</f>
        <v>17668</v>
      </c>
      <c r="W1047" s="54">
        <v>17152</v>
      </c>
      <c r="X1047" s="56">
        <f>+(MaestraLP3[[#This Row],[COSTO ]]-MaestraLP3[[#This Row],[COSTO OCT AL 27-10]])/MaestraLP3[[#This Row],[COSTO OCT AL 27-10]]</f>
        <v>-2.9205342992981661E-2</v>
      </c>
      <c r="Y1047" s="57" t="str">
        <f>++IF(Q1047="HASTA AGOTAR STOCK","HASTA AGOTAR STOCK",IF(MaestraLP3[[#This Row],[PRECIO OCT]]=0,"NO PARA LP",IF(MaestraLP3[[#This Row],[PRECIO OCT]]=0,"INCORPORACIÓN",IF(AA1047=0,"MANTIENE",IF(AA1047&lt;0,"BAJA",IF(AA1047&gt;0,"ALZA",""))))))</f>
        <v>MANTIENE</v>
      </c>
      <c r="Z1047" s="54">
        <v>29000</v>
      </c>
      <c r="AA1047" s="40">
        <f>IF(Z1047=0,"INDICAR PRECIO VTA",Z1047-MaestraLP3[[#This Row],[PRECIO OCT]])</f>
        <v>0</v>
      </c>
      <c r="AB1047" s="56">
        <f t="shared" si="16"/>
        <v>0.40855172413793106</v>
      </c>
      <c r="AC1047" s="58">
        <f>IFERROR(MaestraLP3[[#This Row],[PRECIO]]*MaestraLP3[[#This Row],[%MG UMV]],0)</f>
        <v>11848</v>
      </c>
      <c r="AD1047" s="59">
        <v>10</v>
      </c>
      <c r="AE1047" s="54">
        <f>IFERROR(MaestraLP3[[#This Row],[MARGEN UNITARIO]]/MaestraLP3[[#This Row],[Peso Neto UMV (KG)]],0)</f>
        <v>1184.8</v>
      </c>
      <c r="AF1047" s="38" t="s">
        <v>50</v>
      </c>
      <c r="AG1047" s="38">
        <v>1</v>
      </c>
      <c r="AH1047" s="56">
        <v>9.9999999999999992E-2</v>
      </c>
      <c r="AI1047" s="56">
        <v>0.2</v>
      </c>
      <c r="AJ1047" s="38"/>
      <c r="AK1047" s="38" t="s">
        <v>50</v>
      </c>
    </row>
    <row r="1048" spans="1:37" x14ac:dyDescent="0.35">
      <c r="A1048" s="38" t="s">
        <v>525</v>
      </c>
      <c r="B1048" s="38">
        <v>104517680</v>
      </c>
      <c r="C1048" s="38" t="str">
        <f>+MaestraLP3[[#This Row],[CÓDIGO]]&amp;MaestraLP3[[#Headers],[-]]&amp;MaestraLP3[[#This Row],[UMV]]</f>
        <v>104517680-C04</v>
      </c>
      <c r="D1048" s="45" t="str">
        <f>+MaestraLP3[[#This Row],[CÓDIGO]]&amp;MaestraLP3[[#Headers],[FS00]]</f>
        <v>104517680FS00</v>
      </c>
      <c r="E1048" s="38" t="s">
        <v>95</v>
      </c>
      <c r="F1048" s="38" t="s">
        <v>103</v>
      </c>
      <c r="G1048" s="38" t="s">
        <v>104</v>
      </c>
      <c r="H1048" s="38" t="s">
        <v>110</v>
      </c>
      <c r="I1048" s="38" t="s">
        <v>1308</v>
      </c>
      <c r="J1048" s="44" t="s">
        <v>209</v>
      </c>
      <c r="K1048" s="45" t="s">
        <v>44</v>
      </c>
      <c r="L1048" s="38"/>
      <c r="M1048" s="38" t="str">
        <f>VLOOKUP(MaestraLP3[[#This Row],[UMV]],VALIDACIONES!J:L,3,0)</f>
        <v>Caja 4 Unidades</v>
      </c>
      <c r="N1048" s="38" t="s">
        <v>71</v>
      </c>
      <c r="O1048" s="38" t="s">
        <v>72</v>
      </c>
      <c r="P1048" s="54">
        <v>17267.72</v>
      </c>
      <c r="Q1048" s="38" t="s">
        <v>47</v>
      </c>
      <c r="R1048" s="54">
        <v>27600</v>
      </c>
      <c r="S1048" s="56">
        <f>IFERROR((MaestraLP3[[#This Row],[COSTO ]]/MaestraLP3[[#This Row],[COSTO OCT]]-1),0)</f>
        <v>0</v>
      </c>
      <c r="T1048" s="55" t="s">
        <v>48</v>
      </c>
      <c r="U1048" s="55" t="s">
        <v>48</v>
      </c>
      <c r="V1048" s="54">
        <f>+VLOOKUP(MaestraLP3[[#This Row],[-]],'[1]BD MES'!$A:$N,14,0)</f>
        <v>17901.2</v>
      </c>
      <c r="W1048" s="54">
        <v>17267.72</v>
      </c>
      <c r="X1048" s="56">
        <f>+(MaestraLP3[[#This Row],[COSTO ]]-MaestraLP3[[#This Row],[COSTO OCT AL 27-10]])/MaestraLP3[[#This Row],[COSTO OCT AL 27-10]]</f>
        <v>-3.5387571782897212E-2</v>
      </c>
      <c r="Y1048" s="57" t="str">
        <f>++IF(Q1048="HASTA AGOTAR STOCK","HASTA AGOTAR STOCK",IF(MaestraLP3[[#This Row],[PRECIO OCT]]=0,"NO PARA LP",IF(MaestraLP3[[#This Row],[PRECIO OCT]]=0,"INCORPORACIÓN",IF(AA1048=0,"MANTIENE",IF(AA1048&lt;0,"BAJA",IF(AA1048&gt;0,"ALZA",""))))))</f>
        <v>MANTIENE</v>
      </c>
      <c r="Z1048" s="54">
        <v>27600</v>
      </c>
      <c r="AA1048" s="40">
        <f>IF(Z1048=0,"INDICAR PRECIO VTA",Z1048-MaestraLP3[[#This Row],[PRECIO OCT]])</f>
        <v>0</v>
      </c>
      <c r="AB1048" s="56">
        <f t="shared" si="16"/>
        <v>0.3743579710144927</v>
      </c>
      <c r="AC1048" s="58">
        <f>IFERROR(MaestraLP3[[#This Row],[PRECIO]]*MaestraLP3[[#This Row],[%MG UMV]],0)</f>
        <v>10332.279999999999</v>
      </c>
      <c r="AD1048" s="59">
        <v>10</v>
      </c>
      <c r="AE1048" s="54">
        <f>IFERROR(MaestraLP3[[#This Row],[MARGEN UNITARIO]]/MaestraLP3[[#This Row],[Peso Neto UMV (KG)]],0)</f>
        <v>1033.2279999999998</v>
      </c>
      <c r="AF1048" s="38" t="s">
        <v>50</v>
      </c>
      <c r="AG1048" s="38">
        <v>1</v>
      </c>
      <c r="AH1048" s="56">
        <v>0.15</v>
      </c>
      <c r="AI1048" s="56">
        <v>0.2</v>
      </c>
      <c r="AJ1048" s="38"/>
      <c r="AK1048" s="38" t="s">
        <v>50</v>
      </c>
    </row>
    <row r="1049" spans="1:37" x14ac:dyDescent="0.35">
      <c r="A1049" s="38" t="s">
        <v>525</v>
      </c>
      <c r="B1049" s="38">
        <v>104527720</v>
      </c>
      <c r="C1049" s="38" t="str">
        <f>+MaestraLP3[[#This Row],[CÓDIGO]]&amp;MaestraLP3[[#Headers],[-]]&amp;MaestraLP3[[#This Row],[UMV]]</f>
        <v>104527720-C12</v>
      </c>
      <c r="D1049" s="45" t="str">
        <f>+MaestraLP3[[#This Row],[CÓDIGO]]&amp;MaestraLP3[[#Headers],[FS00]]</f>
        <v>104527720FS00</v>
      </c>
      <c r="E1049" s="38" t="s">
        <v>95</v>
      </c>
      <c r="F1049" s="38" t="s">
        <v>96</v>
      </c>
      <c r="G1049" s="38" t="s">
        <v>362</v>
      </c>
      <c r="H1049" s="38" t="s">
        <v>1309</v>
      </c>
      <c r="I1049" s="38" t="s">
        <v>1310</v>
      </c>
      <c r="J1049" s="44" t="s">
        <v>43</v>
      </c>
      <c r="K1049" s="45" t="s">
        <v>44</v>
      </c>
      <c r="L1049" s="38"/>
      <c r="M1049" s="38" t="str">
        <f>VLOOKUP(MaestraLP3[[#This Row],[UMV]],VALIDACIONES!J:L,3,0)</f>
        <v>Caja 12 Unidades</v>
      </c>
      <c r="N1049" s="38" t="s">
        <v>45</v>
      </c>
      <c r="O1049" s="38" t="s">
        <v>46</v>
      </c>
      <c r="P1049" s="54">
        <v>18840</v>
      </c>
      <c r="Q1049" s="38" t="s">
        <v>62</v>
      </c>
      <c r="R1049" s="54">
        <v>26000</v>
      </c>
      <c r="S1049" s="56">
        <f>IFERROR((MaestraLP3[[#This Row],[COSTO ]]/MaestraLP3[[#This Row],[COSTO OCT]]-1),0)</f>
        <v>0</v>
      </c>
      <c r="T1049" s="55" t="s">
        <v>48</v>
      </c>
      <c r="U1049" s="55" t="s">
        <v>48</v>
      </c>
      <c r="V1049" s="54">
        <f>+VLOOKUP(MaestraLP3[[#This Row],[-]],'[1]BD MES'!$A:$N,14,0)</f>
        <v>17148</v>
      </c>
      <c r="W1049" s="54">
        <v>18840</v>
      </c>
      <c r="X1049" s="56">
        <f>+(MaestraLP3[[#This Row],[COSTO ]]-MaestraLP3[[#This Row],[COSTO OCT AL 27-10]])/MaestraLP3[[#This Row],[COSTO OCT AL 27-10]]</f>
        <v>9.8670398880335894E-2</v>
      </c>
      <c r="Y1049" s="57" t="str">
        <f>++IF(Q1049="HASTA AGOTAR STOCK","HASTA AGOTAR STOCK",IF(MaestraLP3[[#This Row],[PRECIO OCT]]=0,"NO PARA LP",IF(MaestraLP3[[#This Row],[PRECIO OCT]]=0,"INCORPORACIÓN",IF(AA1049=0,"MANTIENE",IF(AA1049&lt;0,"BAJA",IF(AA1049&gt;0,"ALZA",""))))))</f>
        <v>MANTIENE</v>
      </c>
      <c r="Z1049" s="54">
        <v>26000</v>
      </c>
      <c r="AA1049" s="40">
        <f>IF(Z1049=0,"INDICAR PRECIO VTA",Z1049-MaestraLP3[[#This Row],[PRECIO OCT]])</f>
        <v>0</v>
      </c>
      <c r="AB1049" s="56">
        <f t="shared" si="16"/>
        <v>0.27538461538461539</v>
      </c>
      <c r="AC1049" s="58">
        <f>IFERROR(MaestraLP3[[#This Row],[PRECIO]]*MaestraLP3[[#This Row],[%MG UMV]],0)</f>
        <v>7160</v>
      </c>
      <c r="AD1049" s="59">
        <v>12</v>
      </c>
      <c r="AE1049" s="54">
        <f>IFERROR(MaestraLP3[[#This Row],[MARGEN UNITARIO]]/MaestraLP3[[#This Row],[Peso Neto UMV (KG)]],0)</f>
        <v>596.66666666666663</v>
      </c>
      <c r="AF1049" s="61" t="s">
        <v>50</v>
      </c>
      <c r="AG1049" s="38">
        <v>1</v>
      </c>
      <c r="AH1049" s="56">
        <v>0.03</v>
      </c>
      <c r="AI1049" s="56">
        <v>0.05</v>
      </c>
      <c r="AJ1049" s="38" t="s">
        <v>50</v>
      </c>
      <c r="AK1049" s="38" t="s">
        <v>50</v>
      </c>
    </row>
    <row r="1050" spans="1:37" x14ac:dyDescent="0.35">
      <c r="A1050" s="38" t="s">
        <v>525</v>
      </c>
      <c r="B1050" s="38">
        <v>104528720</v>
      </c>
      <c r="C1050" s="38" t="str">
        <f>+MaestraLP3[[#This Row],[CÓDIGO]]&amp;MaestraLP3[[#Headers],[-]]&amp;MaestraLP3[[#This Row],[UMV]]</f>
        <v>104528720-C12</v>
      </c>
      <c r="D1050" s="45" t="str">
        <f>+MaestraLP3[[#This Row],[CÓDIGO]]&amp;MaestraLP3[[#Headers],[FS00]]</f>
        <v>104528720FS00</v>
      </c>
      <c r="E1050" s="38" t="s">
        <v>95</v>
      </c>
      <c r="F1050" s="38" t="s">
        <v>96</v>
      </c>
      <c r="G1050" s="38" t="s">
        <v>362</v>
      </c>
      <c r="H1050" s="38" t="s">
        <v>1309</v>
      </c>
      <c r="I1050" s="38" t="s">
        <v>1311</v>
      </c>
      <c r="J1050" s="44" t="s">
        <v>43</v>
      </c>
      <c r="K1050" s="45" t="s">
        <v>44</v>
      </c>
      <c r="L1050" s="38"/>
      <c r="M1050" s="38" t="str">
        <f>VLOOKUP(MaestraLP3[[#This Row],[UMV]],VALIDACIONES!J:L,3,0)</f>
        <v>Caja 12 Unidades</v>
      </c>
      <c r="N1050" s="38" t="s">
        <v>45</v>
      </c>
      <c r="O1050" s="38" t="s">
        <v>46</v>
      </c>
      <c r="P1050" s="54">
        <v>18900</v>
      </c>
      <c r="Q1050" s="38" t="s">
        <v>62</v>
      </c>
      <c r="R1050" s="54">
        <v>26000</v>
      </c>
      <c r="S1050" s="56">
        <f>IFERROR((MaestraLP3[[#This Row],[COSTO ]]/MaestraLP3[[#This Row],[COSTO OCT]]-1),0)</f>
        <v>0</v>
      </c>
      <c r="T1050" s="55" t="s">
        <v>48</v>
      </c>
      <c r="U1050" s="55" t="s">
        <v>48</v>
      </c>
      <c r="V1050" s="54">
        <f>+VLOOKUP(MaestraLP3[[#This Row],[-]],'[1]BD MES'!$A:$N,14,0)</f>
        <v>17964</v>
      </c>
      <c r="W1050" s="54">
        <v>18900</v>
      </c>
      <c r="X1050" s="56">
        <f>+(MaestraLP3[[#This Row],[COSTO ]]-MaestraLP3[[#This Row],[COSTO OCT AL 27-10]])/MaestraLP3[[#This Row],[COSTO OCT AL 27-10]]</f>
        <v>5.2104208416833664E-2</v>
      </c>
      <c r="Y1050" s="57" t="str">
        <f>++IF(Q1050="HASTA AGOTAR STOCK","HASTA AGOTAR STOCK",IF(MaestraLP3[[#This Row],[PRECIO OCT]]=0,"NO PARA LP",IF(MaestraLP3[[#This Row],[PRECIO OCT]]=0,"INCORPORACIÓN",IF(AA1050=0,"MANTIENE",IF(AA1050&lt;0,"BAJA",IF(AA1050&gt;0,"ALZA",""))))))</f>
        <v>MANTIENE</v>
      </c>
      <c r="Z1050" s="54">
        <v>26000</v>
      </c>
      <c r="AA1050" s="40">
        <f>IF(Z1050=0,"INDICAR PRECIO VTA",Z1050-MaestraLP3[[#This Row],[PRECIO OCT]])</f>
        <v>0</v>
      </c>
      <c r="AB1050" s="56">
        <f t="shared" si="16"/>
        <v>0.27307692307692305</v>
      </c>
      <c r="AC1050" s="58">
        <f>IFERROR(MaestraLP3[[#This Row],[PRECIO]]*MaestraLP3[[#This Row],[%MG UMV]],0)</f>
        <v>7099.9999999999991</v>
      </c>
      <c r="AD1050" s="59">
        <v>12.24</v>
      </c>
      <c r="AE1050" s="54">
        <f>IFERROR(MaestraLP3[[#This Row],[MARGEN UNITARIO]]/MaestraLP3[[#This Row],[Peso Neto UMV (KG)]],0)</f>
        <v>580.06535947712405</v>
      </c>
      <c r="AF1050" s="61" t="s">
        <v>50</v>
      </c>
      <c r="AG1050" s="38">
        <v>1</v>
      </c>
      <c r="AH1050" s="56">
        <v>0.03</v>
      </c>
      <c r="AI1050" s="56">
        <v>0.05</v>
      </c>
      <c r="AJ1050" s="38" t="s">
        <v>50</v>
      </c>
      <c r="AK1050" s="38" t="s">
        <v>50</v>
      </c>
    </row>
    <row r="1051" spans="1:37" x14ac:dyDescent="0.35">
      <c r="A1051" s="38" t="s">
        <v>525</v>
      </c>
      <c r="B1051" s="38">
        <v>104533130</v>
      </c>
      <c r="C1051" s="38" t="str">
        <f>+MaestraLP3[[#This Row],[CÓDIGO]]&amp;MaestraLP3[[#Headers],[-]]&amp;MaestraLP3[[#This Row],[UMV]]</f>
        <v>104533130-C56</v>
      </c>
      <c r="D1051" s="45" t="str">
        <f>+MaestraLP3[[#This Row],[CÓDIGO]]&amp;MaestraLP3[[#Headers],[FS00]]</f>
        <v>104533130FS00</v>
      </c>
      <c r="E1051" s="38" t="s">
        <v>95</v>
      </c>
      <c r="F1051" s="38" t="s">
        <v>96</v>
      </c>
      <c r="G1051" s="38" t="s">
        <v>362</v>
      </c>
      <c r="H1051" s="38" t="s">
        <v>1312</v>
      </c>
      <c r="I1051" s="38" t="s">
        <v>1313</v>
      </c>
      <c r="J1051" s="44" t="s">
        <v>1314</v>
      </c>
      <c r="K1051" s="45" t="s">
        <v>1314</v>
      </c>
      <c r="L1051" s="38"/>
      <c r="M1051" s="38" t="str">
        <f>VLOOKUP(MaestraLP3[[#This Row],[UMV]],VALIDACIONES!J:L,3,0)</f>
        <v>Caja 56 Unidades</v>
      </c>
      <c r="N1051" s="38" t="s">
        <v>71</v>
      </c>
      <c r="O1051" s="38" t="s">
        <v>46</v>
      </c>
      <c r="P1051" s="54">
        <v>49151</v>
      </c>
      <c r="Q1051" s="38" t="s">
        <v>62</v>
      </c>
      <c r="R1051" s="54">
        <v>60000</v>
      </c>
      <c r="S1051" s="56">
        <f>IFERROR((MaestraLP3[[#This Row],[COSTO ]]/MaestraLP3[[#This Row],[COSTO OCT]]-1),0)</f>
        <v>0</v>
      </c>
      <c r="T1051" s="55" t="s">
        <v>48</v>
      </c>
      <c r="U1051" s="55" t="s">
        <v>48</v>
      </c>
      <c r="V1051" s="54">
        <f>+VLOOKUP(MaestraLP3[[#This Row],[-]],'[1]BD MES'!$A:$N,14,0)</f>
        <v>49151</v>
      </c>
      <c r="W1051" s="54">
        <v>49151</v>
      </c>
      <c r="X1051" s="56">
        <f>+(MaestraLP3[[#This Row],[COSTO ]]-MaestraLP3[[#This Row],[COSTO OCT AL 27-10]])/MaestraLP3[[#This Row],[COSTO OCT AL 27-10]]</f>
        <v>0</v>
      </c>
      <c r="Y1051" s="57" t="str">
        <f>++IF(Q1051="HASTA AGOTAR STOCK","HASTA AGOTAR STOCK",IF(MaestraLP3[[#This Row],[PRECIO OCT]]=0,"NO PARA LP",IF(MaestraLP3[[#This Row],[PRECIO OCT]]=0,"INCORPORACIÓN",IF(AA1051=0,"MANTIENE",IF(AA1051&lt;0,"BAJA",IF(AA1051&gt;0,"ALZA",""))))))</f>
        <v>MANTIENE</v>
      </c>
      <c r="Z1051" s="54">
        <v>60000</v>
      </c>
      <c r="AA1051" s="40">
        <f>IF(Z1051=0,"INDICAR PRECIO VTA",Z1051-MaestraLP3[[#This Row],[PRECIO OCT]])</f>
        <v>0</v>
      </c>
      <c r="AB1051" s="56">
        <f t="shared" si="16"/>
        <v>0.18081666666666665</v>
      </c>
      <c r="AC1051" s="58">
        <f>IFERROR(MaestraLP3[[#This Row],[PRECIO]]*MaestraLP3[[#This Row],[%MG UMV]],0)</f>
        <v>10849</v>
      </c>
      <c r="AD1051" s="59">
        <v>5.32</v>
      </c>
      <c r="AE1051" s="54">
        <f>IFERROR(MaestraLP3[[#This Row],[MARGEN UNITARIO]]/MaestraLP3[[#This Row],[Peso Neto UMV (KG)]],0)</f>
        <v>2039.2857142857142</v>
      </c>
      <c r="AF1051" s="38" t="s">
        <v>49</v>
      </c>
      <c r="AG1051" s="38">
        <v>1</v>
      </c>
      <c r="AH1051" s="56">
        <v>0.03</v>
      </c>
      <c r="AI1051" s="56">
        <v>0.05</v>
      </c>
      <c r="AJ1051" s="38" t="s">
        <v>50</v>
      </c>
      <c r="AK1051" s="38" t="s">
        <v>50</v>
      </c>
    </row>
    <row r="1052" spans="1:37" x14ac:dyDescent="0.35">
      <c r="A1052" s="38" t="s">
        <v>525</v>
      </c>
      <c r="B1052" s="38">
        <v>104529640</v>
      </c>
      <c r="C1052" s="38" t="str">
        <f>+MaestraLP3[[#This Row],[CÓDIGO]]&amp;MaestraLP3[[#Headers],[-]]&amp;MaestraLP3[[#This Row],[UMV]]</f>
        <v>104529640-C40</v>
      </c>
      <c r="D1052" s="45" t="str">
        <f>+MaestraLP3[[#This Row],[CÓDIGO]]&amp;MaestraLP3[[#Headers],[FS00]]</f>
        <v>104529640FS00</v>
      </c>
      <c r="E1052" s="38" t="s">
        <v>95</v>
      </c>
      <c r="F1052" s="38" t="s">
        <v>96</v>
      </c>
      <c r="G1052" s="38" t="s">
        <v>362</v>
      </c>
      <c r="H1052" s="38" t="s">
        <v>1312</v>
      </c>
      <c r="I1052" s="38" t="s">
        <v>1315</v>
      </c>
      <c r="J1052" s="44" t="s">
        <v>90</v>
      </c>
      <c r="K1052" s="45" t="s">
        <v>44</v>
      </c>
      <c r="L1052" s="38"/>
      <c r="M1052" s="38" t="str">
        <f>VLOOKUP(MaestraLP3[[#This Row],[UMV]],VALIDACIONES!J:L,3,0)</f>
        <v>Caja 40 Unidades</v>
      </c>
      <c r="N1052" s="38" t="s">
        <v>71</v>
      </c>
      <c r="O1052" s="38" t="s">
        <v>46</v>
      </c>
      <c r="P1052" s="54">
        <v>28920</v>
      </c>
      <c r="Q1052" s="38" t="s">
        <v>47</v>
      </c>
      <c r="R1052" s="54">
        <v>41000</v>
      </c>
      <c r="S1052" s="56">
        <f>IFERROR((MaestraLP3[[#This Row],[COSTO ]]/MaestraLP3[[#This Row],[COSTO OCT]]-1),0)</f>
        <v>0</v>
      </c>
      <c r="T1052" s="55" t="s">
        <v>48</v>
      </c>
      <c r="U1052" s="55" t="s">
        <v>48</v>
      </c>
      <c r="V1052" s="54">
        <f>+VLOOKUP(MaestraLP3[[#This Row],[-]],'[1]BD MES'!$A:$N,14,0)</f>
        <v>28920</v>
      </c>
      <c r="W1052" s="54">
        <v>28920</v>
      </c>
      <c r="X1052" s="56">
        <f>+(MaestraLP3[[#This Row],[COSTO ]]-MaestraLP3[[#This Row],[COSTO OCT AL 27-10]])/MaestraLP3[[#This Row],[COSTO OCT AL 27-10]]</f>
        <v>0</v>
      </c>
      <c r="Y1052" s="57" t="str">
        <f>++IF(Q1052="HASTA AGOTAR STOCK","HASTA AGOTAR STOCK",IF(MaestraLP3[[#This Row],[PRECIO OCT]]=0,"NO PARA LP",IF(MaestraLP3[[#This Row],[PRECIO OCT]]=0,"INCORPORACIÓN",IF(AA1052=0,"MANTIENE",IF(AA1052&lt;0,"BAJA",IF(AA1052&gt;0,"ALZA",""))))))</f>
        <v>MANTIENE</v>
      </c>
      <c r="Z1052" s="54">
        <v>41000</v>
      </c>
      <c r="AA1052" s="40">
        <f>IF(Z1052=0,"INDICAR PRECIO VTA",Z1052-MaestraLP3[[#This Row],[PRECIO OCT]])</f>
        <v>0</v>
      </c>
      <c r="AB1052" s="56">
        <f t="shared" si="16"/>
        <v>0.2946341463414634</v>
      </c>
      <c r="AC1052" s="58">
        <f>IFERROR(MaestraLP3[[#This Row],[PRECIO]]*MaestraLP3[[#This Row],[%MG UMV]],0)</f>
        <v>12080</v>
      </c>
      <c r="AD1052" s="59">
        <v>3.8</v>
      </c>
      <c r="AE1052" s="54">
        <f>IFERROR(MaestraLP3[[#This Row],[MARGEN UNITARIO]]/MaestraLP3[[#This Row],[Peso Neto UMV (KG)]],0)</f>
        <v>3178.9473684210529</v>
      </c>
      <c r="AF1052" s="38" t="s">
        <v>49</v>
      </c>
      <c r="AG1052" s="38">
        <v>1</v>
      </c>
      <c r="AH1052" s="56">
        <v>0.03</v>
      </c>
      <c r="AI1052" s="56">
        <v>0.05</v>
      </c>
      <c r="AJ1052" s="38" t="s">
        <v>50</v>
      </c>
      <c r="AK1052" s="38" t="s">
        <v>50</v>
      </c>
    </row>
    <row r="1053" spans="1:37" x14ac:dyDescent="0.35">
      <c r="A1053" s="38" t="s">
        <v>525</v>
      </c>
      <c r="B1053" s="38">
        <v>104527760</v>
      </c>
      <c r="C1053" s="38" t="str">
        <f>+MaestraLP3[[#This Row],[CÓDIGO]]&amp;MaestraLP3[[#Headers],[-]]&amp;MaestraLP3[[#This Row],[UMV]]</f>
        <v>104527760-C40</v>
      </c>
      <c r="D1053" s="45" t="str">
        <f>+MaestraLP3[[#This Row],[CÓDIGO]]&amp;MaestraLP3[[#Headers],[FS00]]</f>
        <v>104527760FS00</v>
      </c>
      <c r="E1053" s="38" t="s">
        <v>95</v>
      </c>
      <c r="F1053" s="38" t="s">
        <v>96</v>
      </c>
      <c r="G1053" s="38" t="s">
        <v>362</v>
      </c>
      <c r="H1053" s="38" t="s">
        <v>1316</v>
      </c>
      <c r="I1053" s="38" t="s">
        <v>1317</v>
      </c>
      <c r="J1053" s="44" t="s">
        <v>90</v>
      </c>
      <c r="K1053" s="45" t="s">
        <v>44</v>
      </c>
      <c r="L1053" s="38"/>
      <c r="M1053" s="38" t="str">
        <f>VLOOKUP(MaestraLP3[[#This Row],[UMV]],VALIDACIONES!J:L,3,0)</f>
        <v>Caja 40 Unidades</v>
      </c>
      <c r="N1053" s="38" t="s">
        <v>71</v>
      </c>
      <c r="O1053" s="38" t="s">
        <v>46</v>
      </c>
      <c r="P1053" s="54">
        <v>33520</v>
      </c>
      <c r="Q1053" s="38" t="s">
        <v>47</v>
      </c>
      <c r="R1053" s="54">
        <v>50000</v>
      </c>
      <c r="S1053" s="56">
        <f>IFERROR((MaestraLP3[[#This Row],[COSTO ]]/MaestraLP3[[#This Row],[COSTO OCT]]-1),0)</f>
        <v>0</v>
      </c>
      <c r="T1053" s="55" t="s">
        <v>48</v>
      </c>
      <c r="U1053" s="55" t="s">
        <v>48</v>
      </c>
      <c r="V1053" s="54">
        <f>+VLOOKUP(MaestraLP3[[#This Row],[-]],'[1]BD MES'!$A:$N,14,0)</f>
        <v>33520</v>
      </c>
      <c r="W1053" s="54">
        <v>33520</v>
      </c>
      <c r="X1053" s="56">
        <f>+(MaestraLP3[[#This Row],[COSTO ]]-MaestraLP3[[#This Row],[COSTO OCT AL 27-10]])/MaestraLP3[[#This Row],[COSTO OCT AL 27-10]]</f>
        <v>0</v>
      </c>
      <c r="Y1053" s="57" t="str">
        <f>++IF(Q1053="HASTA AGOTAR STOCK","HASTA AGOTAR STOCK",IF(MaestraLP3[[#This Row],[PRECIO OCT]]=0,"NO PARA LP",IF(MaestraLP3[[#This Row],[PRECIO OCT]]=0,"INCORPORACIÓN",IF(AA1053=0,"MANTIENE",IF(AA1053&lt;0,"BAJA",IF(AA1053&gt;0,"ALZA",""))))))</f>
        <v>MANTIENE</v>
      </c>
      <c r="Z1053" s="54">
        <v>50000</v>
      </c>
      <c r="AA1053" s="40">
        <f>IF(Z1053=0,"INDICAR PRECIO VTA",Z1053-MaestraLP3[[#This Row],[PRECIO OCT]])</f>
        <v>0</v>
      </c>
      <c r="AB1053" s="56">
        <f t="shared" si="16"/>
        <v>0.3296</v>
      </c>
      <c r="AC1053" s="58">
        <f>IFERROR(MaestraLP3[[#This Row],[PRECIO]]*MaestraLP3[[#This Row],[%MG UMV]],0)</f>
        <v>16480</v>
      </c>
      <c r="AD1053" s="59">
        <v>4.8</v>
      </c>
      <c r="AE1053" s="54">
        <f>IFERROR(MaestraLP3[[#This Row],[MARGEN UNITARIO]]/MaestraLP3[[#This Row],[Peso Neto UMV (KG)]],0)</f>
        <v>3433.3333333333335</v>
      </c>
      <c r="AF1053" s="38" t="s">
        <v>49</v>
      </c>
      <c r="AG1053" s="38">
        <v>1</v>
      </c>
      <c r="AH1053" s="56">
        <v>0.03</v>
      </c>
      <c r="AI1053" s="56">
        <v>0.05</v>
      </c>
      <c r="AJ1053" s="38" t="s">
        <v>50</v>
      </c>
      <c r="AK1053" s="38" t="s">
        <v>50</v>
      </c>
    </row>
    <row r="1054" spans="1:37" x14ac:dyDescent="0.35">
      <c r="A1054" s="38" t="s">
        <v>525</v>
      </c>
      <c r="B1054" s="38">
        <v>209100057</v>
      </c>
      <c r="C1054" s="38" t="str">
        <f>+MaestraLP3[[#This Row],[CÓDIGO]]&amp;MaestraLP3[[#Headers],[-]]&amp;MaestraLP3[[#This Row],[UMV]]</f>
        <v>209100057-C40</v>
      </c>
      <c r="D1054" s="45" t="str">
        <f>+MaestraLP3[[#This Row],[CÓDIGO]]&amp;MaestraLP3[[#Headers],[FS00]]</f>
        <v>209100057FS00</v>
      </c>
      <c r="E1054" s="38" t="s">
        <v>95</v>
      </c>
      <c r="F1054" s="38" t="s">
        <v>96</v>
      </c>
      <c r="G1054" s="38" t="s">
        <v>362</v>
      </c>
      <c r="H1054" s="38" t="s">
        <v>1316</v>
      </c>
      <c r="I1054" s="38" t="s">
        <v>1318</v>
      </c>
      <c r="J1054" s="44" t="s">
        <v>90</v>
      </c>
      <c r="K1054" s="45" t="s">
        <v>44</v>
      </c>
      <c r="L1054" s="38"/>
      <c r="M1054" s="38" t="str">
        <f>VLOOKUP(MaestraLP3[[#This Row],[UMV]],VALIDACIONES!J:L,3,0)</f>
        <v>Caja 40 Unidades</v>
      </c>
      <c r="N1054" s="38" t="s">
        <v>71</v>
      </c>
      <c r="O1054" s="38" t="s">
        <v>46</v>
      </c>
      <c r="P1054" s="54">
        <v>44778.909999999996</v>
      </c>
      <c r="Q1054" s="38" t="s">
        <v>62</v>
      </c>
      <c r="R1054" s="54">
        <v>57000</v>
      </c>
      <c r="S1054" s="56">
        <f>IFERROR((MaestraLP3[[#This Row],[COSTO ]]/MaestraLP3[[#This Row],[COSTO OCT]]-1),0)</f>
        <v>0</v>
      </c>
      <c r="T1054" s="55" t="s">
        <v>48</v>
      </c>
      <c r="U1054" s="55" t="s">
        <v>48</v>
      </c>
      <c r="V1054" s="54">
        <f>+VLOOKUP(MaestraLP3[[#This Row],[-]],'[1]BD MES'!$A:$N,14,0)</f>
        <v>44778.78</v>
      </c>
      <c r="W1054" s="54">
        <v>44778.909999999996</v>
      </c>
      <c r="X1054" s="56">
        <f>+(MaestraLP3[[#This Row],[COSTO ]]-MaestraLP3[[#This Row],[COSTO OCT AL 27-10]])/MaestraLP3[[#This Row],[COSTO OCT AL 27-10]]</f>
        <v>2.9031608274584671E-6</v>
      </c>
      <c r="Y1054" s="57" t="str">
        <f>++IF(Q1054="HASTA AGOTAR STOCK","HASTA AGOTAR STOCK",IF(MaestraLP3[[#This Row],[PRECIO OCT]]=0,"NO PARA LP",IF(MaestraLP3[[#This Row],[PRECIO OCT]]=0,"INCORPORACIÓN",IF(AA1054=0,"MANTIENE",IF(AA1054&lt;0,"BAJA",IF(AA1054&gt;0,"ALZA",""))))))</f>
        <v>MANTIENE</v>
      </c>
      <c r="Z1054" s="54">
        <v>57000</v>
      </c>
      <c r="AA1054" s="40">
        <f>IF(Z1054=0,"INDICAR PRECIO VTA",Z1054-MaestraLP3[[#This Row],[PRECIO OCT]])</f>
        <v>0</v>
      </c>
      <c r="AB1054" s="56">
        <f t="shared" si="16"/>
        <v>0.21440508771929831</v>
      </c>
      <c r="AC1054" s="58">
        <f>IFERROR(MaestraLP3[[#This Row],[PRECIO]]*MaestraLP3[[#This Row],[%MG UMV]],0)</f>
        <v>12221.090000000004</v>
      </c>
      <c r="AD1054" s="59">
        <v>6</v>
      </c>
      <c r="AE1054" s="54">
        <f>IFERROR(MaestraLP3[[#This Row],[MARGEN UNITARIO]]/MaestraLP3[[#This Row],[Peso Neto UMV (KG)]],0)</f>
        <v>2036.848333333334</v>
      </c>
      <c r="AF1054" s="38" t="s">
        <v>49</v>
      </c>
      <c r="AG1054" s="38">
        <v>1</v>
      </c>
      <c r="AH1054" s="56">
        <v>0.03</v>
      </c>
      <c r="AI1054" s="56">
        <v>0.05</v>
      </c>
      <c r="AJ1054" s="38" t="s">
        <v>50</v>
      </c>
      <c r="AK1054" s="38" t="s">
        <v>50</v>
      </c>
    </row>
    <row r="1055" spans="1:37" x14ac:dyDescent="0.35">
      <c r="A1055" s="38" t="s">
        <v>525</v>
      </c>
      <c r="B1055" s="38">
        <v>104527820</v>
      </c>
      <c r="C1055" s="38" t="str">
        <f>+MaestraLP3[[#This Row],[CÓDIGO]]&amp;MaestraLP3[[#Headers],[-]]&amp;MaestraLP3[[#This Row],[UMV]]</f>
        <v>104527820-C12</v>
      </c>
      <c r="D1055" s="45" t="str">
        <f>+MaestraLP3[[#This Row],[CÓDIGO]]&amp;MaestraLP3[[#Headers],[FS00]]</f>
        <v>104527820FS00</v>
      </c>
      <c r="E1055" s="38" t="s">
        <v>95</v>
      </c>
      <c r="F1055" s="38" t="s">
        <v>96</v>
      </c>
      <c r="G1055" s="38" t="s">
        <v>362</v>
      </c>
      <c r="H1055" s="38" t="s">
        <v>1319</v>
      </c>
      <c r="I1055" s="38" t="s">
        <v>1320</v>
      </c>
      <c r="J1055" s="44" t="s">
        <v>43</v>
      </c>
      <c r="K1055" s="45" t="s">
        <v>44</v>
      </c>
      <c r="L1055" s="38"/>
      <c r="M1055" s="38" t="str">
        <f>VLOOKUP(MaestraLP3[[#This Row],[UMV]],VALIDACIONES!J:L,3,0)</f>
        <v>Caja 12 Unidades</v>
      </c>
      <c r="N1055" s="38" t="s">
        <v>45</v>
      </c>
      <c r="O1055" s="38" t="s">
        <v>46</v>
      </c>
      <c r="P1055" s="54">
        <v>31668</v>
      </c>
      <c r="Q1055" s="38" t="s">
        <v>47</v>
      </c>
      <c r="R1055" s="54">
        <v>44000</v>
      </c>
      <c r="S1055" s="56">
        <f>IFERROR((MaestraLP3[[#This Row],[COSTO ]]/MaestraLP3[[#This Row],[COSTO OCT]]-1),0)</f>
        <v>0</v>
      </c>
      <c r="T1055" s="55" t="s">
        <v>48</v>
      </c>
      <c r="U1055" s="55" t="s">
        <v>48</v>
      </c>
      <c r="V1055" s="54">
        <f>+VLOOKUP(MaestraLP3[[#This Row],[-]],'[1]BD MES'!$A:$N,14,0)</f>
        <v>31668</v>
      </c>
      <c r="W1055" s="54">
        <v>31668</v>
      </c>
      <c r="X1055" s="56">
        <f>+(MaestraLP3[[#This Row],[COSTO ]]-MaestraLP3[[#This Row],[COSTO OCT AL 27-10]])/MaestraLP3[[#This Row],[COSTO OCT AL 27-10]]</f>
        <v>0</v>
      </c>
      <c r="Y1055" s="57" t="str">
        <f>++IF(Q1055="HASTA AGOTAR STOCK","HASTA AGOTAR STOCK",IF(MaestraLP3[[#This Row],[PRECIO OCT]]=0,"NO PARA LP",IF(MaestraLP3[[#This Row],[PRECIO OCT]]=0,"INCORPORACIÓN",IF(AA1055=0,"MANTIENE",IF(AA1055&lt;0,"BAJA",IF(AA1055&gt;0,"ALZA",""))))))</f>
        <v>MANTIENE</v>
      </c>
      <c r="Z1055" s="54">
        <v>44000</v>
      </c>
      <c r="AA1055" s="40">
        <f>IF(Z1055=0,"INDICAR PRECIO VTA",Z1055-MaestraLP3[[#This Row],[PRECIO OCT]])</f>
        <v>0</v>
      </c>
      <c r="AB1055" s="56">
        <f t="shared" si="16"/>
        <v>0.28027272727272728</v>
      </c>
      <c r="AC1055" s="58">
        <f>IFERROR(MaestraLP3[[#This Row],[PRECIO]]*MaestraLP3[[#This Row],[%MG UMV]],0)</f>
        <v>12332</v>
      </c>
      <c r="AD1055" s="59">
        <v>12</v>
      </c>
      <c r="AE1055" s="54">
        <f>IFERROR(MaestraLP3[[#This Row],[MARGEN UNITARIO]]/MaestraLP3[[#This Row],[Peso Neto UMV (KG)]],0)</f>
        <v>1027.6666666666667</v>
      </c>
      <c r="AF1055" s="38" t="s">
        <v>50</v>
      </c>
      <c r="AG1055" s="38">
        <v>1</v>
      </c>
      <c r="AH1055" s="56">
        <v>0.03</v>
      </c>
      <c r="AI1055" s="56">
        <v>0.05</v>
      </c>
      <c r="AJ1055" s="38" t="s">
        <v>50</v>
      </c>
      <c r="AK1055" s="38" t="s">
        <v>50</v>
      </c>
    </row>
    <row r="1056" spans="1:37" x14ac:dyDescent="0.35">
      <c r="A1056" s="38" t="s">
        <v>525</v>
      </c>
      <c r="B1056" s="38">
        <v>104548240</v>
      </c>
      <c r="C1056" s="38" t="str">
        <f>+MaestraLP3[[#This Row],[CÓDIGO]]&amp;MaestraLP3[[#Headers],[-]]&amp;MaestraLP3[[#This Row],[UMV]]</f>
        <v>104548240-C20</v>
      </c>
      <c r="D1056" s="45" t="str">
        <f>+MaestraLP3[[#This Row],[CÓDIGO]]&amp;MaestraLP3[[#Headers],[FS00]]</f>
        <v>104548240FS00</v>
      </c>
      <c r="E1056" s="38" t="s">
        <v>95</v>
      </c>
      <c r="F1056" s="38" t="s">
        <v>103</v>
      </c>
      <c r="G1056" s="38" t="s">
        <v>366</v>
      </c>
      <c r="H1056" s="38" t="s">
        <v>366</v>
      </c>
      <c r="I1056" s="38" t="s">
        <v>1321</v>
      </c>
      <c r="J1056" s="44" t="s">
        <v>86</v>
      </c>
      <c r="K1056" s="45" t="s">
        <v>44</v>
      </c>
      <c r="L1056" s="38"/>
      <c r="M1056" s="38" t="str">
        <f>VLOOKUP(MaestraLP3[[#This Row],[UMV]],VALIDACIONES!J:L,3,0)</f>
        <v>Caja 20 Unidades</v>
      </c>
      <c r="N1056" s="38" t="s">
        <v>71</v>
      </c>
      <c r="O1056" s="38" t="s">
        <v>46</v>
      </c>
      <c r="P1056" s="54">
        <v>21400</v>
      </c>
      <c r="Q1056" s="38" t="s">
        <v>47</v>
      </c>
      <c r="R1056" s="55">
        <v>27200</v>
      </c>
      <c r="S1056" s="56">
        <f>IFERROR((MaestraLP3[[#This Row],[COSTO ]]/MaestraLP3[[#This Row],[COSTO OCT]]-1),0)</f>
        <v>0</v>
      </c>
      <c r="T1056" s="55" t="s">
        <v>172</v>
      </c>
      <c r="U1056" s="55" t="s">
        <v>172</v>
      </c>
      <c r="V1056" s="54">
        <f>+VLOOKUP(MaestraLP3[[#This Row],[-]],'[1]BD MES'!$A:$N,14,0)</f>
        <v>21400</v>
      </c>
      <c r="W1056" s="54">
        <v>21400</v>
      </c>
      <c r="X1056" s="56">
        <f>+(MaestraLP3[[#This Row],[COSTO ]]-MaestraLP3[[#This Row],[COSTO OCT AL 27-10]])/MaestraLP3[[#This Row],[COSTO OCT AL 27-10]]</f>
        <v>0</v>
      </c>
      <c r="Y1056" s="57" t="str">
        <f>++IF(Q1056="HASTA AGOTAR STOCK","HASTA AGOTAR STOCK",IF(MaestraLP3[[#This Row],[PRECIO OCT]]=0,"NO PARA LP",IF(MaestraLP3[[#This Row],[PRECIO OCT]]=0,"INCORPORACIÓN",IF(AA1056=0,"MANTIENE",IF(AA1056&lt;0,"BAJA",IF(AA1056&gt;0,"ALZA",""))))))</f>
        <v>MANTIENE</v>
      </c>
      <c r="Z1056" s="54">
        <v>27200</v>
      </c>
      <c r="AA1056" s="40">
        <f>IF(Z1056=0,"INDICAR PRECIO VTA",Z1056-MaestraLP3[[#This Row],[PRECIO OCT]])</f>
        <v>0</v>
      </c>
      <c r="AB1056" s="56">
        <f t="shared" si="16"/>
        <v>0.21323529411764705</v>
      </c>
      <c r="AC1056" s="58">
        <f>IFERROR(MaestraLP3[[#This Row],[PRECIO]]*MaestraLP3[[#This Row],[%MG UMV]],0)</f>
        <v>5800</v>
      </c>
      <c r="AD1056" s="59">
        <v>3</v>
      </c>
      <c r="AE1056" s="54">
        <f>IFERROR(MaestraLP3[[#This Row],[MARGEN UNITARIO]]/MaestraLP3[[#This Row],[Peso Neto UMV (KG)]],0)</f>
        <v>1933.3333333333333</v>
      </c>
      <c r="AF1056" s="38" t="s">
        <v>50</v>
      </c>
      <c r="AG1056" s="38">
        <v>1</v>
      </c>
      <c r="AH1056" s="56">
        <v>9.9999999999999992E-2</v>
      </c>
      <c r="AI1056" s="56">
        <v>0.1</v>
      </c>
      <c r="AJ1056" s="38" t="s">
        <v>50</v>
      </c>
      <c r="AK1056" s="38" t="s">
        <v>50</v>
      </c>
    </row>
    <row r="1057" spans="1:37" x14ac:dyDescent="0.35">
      <c r="A1057" s="38" t="s">
        <v>525</v>
      </c>
      <c r="B1057" s="38">
        <v>104548250</v>
      </c>
      <c r="C1057" s="38" t="str">
        <f>+MaestraLP3[[#This Row],[CÓDIGO]]&amp;MaestraLP3[[#Headers],[-]]&amp;MaestraLP3[[#This Row],[UMV]]</f>
        <v>104548250-C20</v>
      </c>
      <c r="D1057" s="45" t="str">
        <f>+MaestraLP3[[#This Row],[CÓDIGO]]&amp;MaestraLP3[[#Headers],[FS00]]</f>
        <v>104548250FS00</v>
      </c>
      <c r="E1057" s="38" t="s">
        <v>95</v>
      </c>
      <c r="F1057" s="38" t="s">
        <v>103</v>
      </c>
      <c r="G1057" s="38" t="s">
        <v>366</v>
      </c>
      <c r="H1057" s="38" t="s">
        <v>366</v>
      </c>
      <c r="I1057" s="38" t="s">
        <v>1322</v>
      </c>
      <c r="J1057" s="44" t="s">
        <v>86</v>
      </c>
      <c r="K1057" s="45" t="s">
        <v>44</v>
      </c>
      <c r="L1057" s="38"/>
      <c r="M1057" s="38" t="str">
        <f>VLOOKUP(MaestraLP3[[#This Row],[UMV]],VALIDACIONES!J:L,3,0)</f>
        <v>Caja 20 Unidades</v>
      </c>
      <c r="N1057" s="38" t="s">
        <v>71</v>
      </c>
      <c r="O1057" s="38" t="s">
        <v>46</v>
      </c>
      <c r="P1057" s="54">
        <v>22900</v>
      </c>
      <c r="Q1057" s="38" t="s">
        <v>47</v>
      </c>
      <c r="R1057" s="55">
        <v>29400</v>
      </c>
      <c r="S1057" s="56">
        <f>IFERROR((MaestraLP3[[#This Row],[COSTO ]]/MaestraLP3[[#This Row],[COSTO OCT]]-1),0)</f>
        <v>0</v>
      </c>
      <c r="T1057" s="55" t="s">
        <v>172</v>
      </c>
      <c r="U1057" s="55" t="s">
        <v>172</v>
      </c>
      <c r="V1057" s="54">
        <f>+VLOOKUP(MaestraLP3[[#This Row],[-]],'[1]BD MES'!$A:$N,14,0)</f>
        <v>22900</v>
      </c>
      <c r="W1057" s="54">
        <v>22900</v>
      </c>
      <c r="X1057" s="56">
        <f>+(MaestraLP3[[#This Row],[COSTO ]]-MaestraLP3[[#This Row],[COSTO OCT AL 27-10]])/MaestraLP3[[#This Row],[COSTO OCT AL 27-10]]</f>
        <v>0</v>
      </c>
      <c r="Y1057" s="57" t="str">
        <f>++IF(Q1057="HASTA AGOTAR STOCK","HASTA AGOTAR STOCK",IF(MaestraLP3[[#This Row],[PRECIO OCT]]=0,"NO PARA LP",IF(MaestraLP3[[#This Row],[PRECIO OCT]]=0,"INCORPORACIÓN",IF(AA1057=0,"MANTIENE",IF(AA1057&lt;0,"BAJA",IF(AA1057&gt;0,"ALZA",""))))))</f>
        <v>MANTIENE</v>
      </c>
      <c r="Z1057" s="54">
        <v>29400</v>
      </c>
      <c r="AA1057" s="40">
        <f>IF(Z1057=0,"INDICAR PRECIO VTA",Z1057-MaestraLP3[[#This Row],[PRECIO OCT]])</f>
        <v>0</v>
      </c>
      <c r="AB1057" s="56">
        <f t="shared" si="16"/>
        <v>0.22108843537414966</v>
      </c>
      <c r="AC1057" s="58">
        <f>IFERROR(MaestraLP3[[#This Row],[PRECIO]]*MaestraLP3[[#This Row],[%MG UMV]],0)</f>
        <v>6500</v>
      </c>
      <c r="AD1057" s="59">
        <v>3.2</v>
      </c>
      <c r="AE1057" s="54">
        <f>IFERROR(MaestraLP3[[#This Row],[MARGEN UNITARIO]]/MaestraLP3[[#This Row],[Peso Neto UMV (KG)]],0)</f>
        <v>2031.25</v>
      </c>
      <c r="AF1057" s="38" t="s">
        <v>50</v>
      </c>
      <c r="AG1057" s="38">
        <v>1</v>
      </c>
      <c r="AH1057" s="56">
        <v>0.15</v>
      </c>
      <c r="AI1057" s="56">
        <v>0.15</v>
      </c>
      <c r="AJ1057" s="38" t="s">
        <v>50</v>
      </c>
      <c r="AK1057" s="38" t="s">
        <v>50</v>
      </c>
    </row>
    <row r="1058" spans="1:37" x14ac:dyDescent="0.35">
      <c r="A1058" s="38" t="s">
        <v>525</v>
      </c>
      <c r="B1058" s="38">
        <v>150002076</v>
      </c>
      <c r="C1058" s="38" t="str">
        <f>+MaestraLP3[[#This Row],[CÓDIGO]]&amp;MaestraLP3[[#Headers],[-]]&amp;MaestraLP3[[#This Row],[UMV]]</f>
        <v>150002076-D30</v>
      </c>
      <c r="D1058" s="45" t="str">
        <f>+MaestraLP3[[#This Row],[CÓDIGO]]&amp;MaestraLP3[[#Headers],[FS00]]</f>
        <v>150002076FS00</v>
      </c>
      <c r="E1058" s="38" t="s">
        <v>95</v>
      </c>
      <c r="F1058" s="38" t="s">
        <v>103</v>
      </c>
      <c r="G1058" s="38" t="s">
        <v>366</v>
      </c>
      <c r="H1058" s="38" t="s">
        <v>366</v>
      </c>
      <c r="I1058" s="38" t="s">
        <v>1323</v>
      </c>
      <c r="J1058" s="44" t="s">
        <v>345</v>
      </c>
      <c r="K1058" s="45" t="s">
        <v>44</v>
      </c>
      <c r="L1058" s="38"/>
      <c r="M1058" s="38" t="str">
        <f>VLOOKUP(MaestraLP3[[#This Row],[UMV]],VALIDACIONES!J:L,3,0)</f>
        <v>Display 30 Unidades</v>
      </c>
      <c r="N1058" s="38" t="s">
        <v>71</v>
      </c>
      <c r="O1058" s="38" t="s">
        <v>46</v>
      </c>
      <c r="P1058" s="54">
        <v>8100</v>
      </c>
      <c r="Q1058" s="38" t="s">
        <v>47</v>
      </c>
      <c r="R1058" s="54">
        <v>24500</v>
      </c>
      <c r="S1058" s="56">
        <f>IFERROR((MaestraLP3[[#This Row],[COSTO ]]/MaestraLP3[[#This Row],[COSTO OCT]]-1),0)</f>
        <v>0</v>
      </c>
      <c r="T1058" s="55" t="s">
        <v>48</v>
      </c>
      <c r="U1058" s="55" t="s">
        <v>48</v>
      </c>
      <c r="V1058" s="54">
        <f>+VLOOKUP(MaestraLP3[[#This Row],[-]],'[1]BD MES'!$A:$N,14,0)</f>
        <v>8100</v>
      </c>
      <c r="W1058" s="54">
        <v>8100</v>
      </c>
      <c r="X1058" s="56">
        <f>+(MaestraLP3[[#This Row],[COSTO ]]-MaestraLP3[[#This Row],[COSTO OCT AL 27-10]])/MaestraLP3[[#This Row],[COSTO OCT AL 27-10]]</f>
        <v>0</v>
      </c>
      <c r="Y1058" s="57" t="str">
        <f>++IF(Q1058="HASTA AGOTAR STOCK","HASTA AGOTAR STOCK",IF(MaestraLP3[[#This Row],[PRECIO OCT]]=0,"NO PARA LP",IF(MaestraLP3[[#This Row],[PRECIO OCT]]=0,"INCORPORACIÓN",IF(AA1058=0,"MANTIENE",IF(AA1058&lt;0,"BAJA",IF(AA1058&gt;0,"ALZA",""))))))</f>
        <v>MANTIENE</v>
      </c>
      <c r="Z1058" s="54">
        <v>24500</v>
      </c>
      <c r="AA1058" s="40">
        <f>IF(Z1058=0,"INDICAR PRECIO VTA",Z1058-MaestraLP3[[#This Row],[PRECIO OCT]])</f>
        <v>0</v>
      </c>
      <c r="AB1058" s="56">
        <f t="shared" si="16"/>
        <v>0.66938775510204085</v>
      </c>
      <c r="AC1058" s="58">
        <f>IFERROR(MaestraLP3[[#This Row],[PRECIO]]*MaestraLP3[[#This Row],[%MG UMV]],0)</f>
        <v>16400</v>
      </c>
      <c r="AD1058" s="59">
        <v>4.5</v>
      </c>
      <c r="AE1058" s="54">
        <f>IFERROR(MaestraLP3[[#This Row],[MARGEN UNITARIO]]/MaestraLP3[[#This Row],[Peso Neto UMV (KG)]],0)</f>
        <v>3644.4444444444443</v>
      </c>
      <c r="AF1058" s="38" t="s">
        <v>49</v>
      </c>
      <c r="AG1058" s="38">
        <v>1</v>
      </c>
      <c r="AH1058" s="56">
        <v>0.15</v>
      </c>
      <c r="AI1058" s="56">
        <v>0.2</v>
      </c>
      <c r="AJ1058" s="38"/>
      <c r="AK1058" s="38" t="s">
        <v>50</v>
      </c>
    </row>
    <row r="1059" spans="1:37" x14ac:dyDescent="0.35">
      <c r="A1059" s="38" t="s">
        <v>525</v>
      </c>
      <c r="B1059" s="38">
        <v>104539200</v>
      </c>
      <c r="C1059" s="38" t="str">
        <f>+MaestraLP3[[#This Row],[CÓDIGO]]&amp;MaestraLP3[[#Headers],[-]]&amp;MaestraLP3[[#This Row],[UMV]]</f>
        <v>104539200-C12</v>
      </c>
      <c r="D1059" s="45" t="str">
        <f>+MaestraLP3[[#This Row],[CÓDIGO]]&amp;MaestraLP3[[#Headers],[FS00]]</f>
        <v>104539200FS00</v>
      </c>
      <c r="E1059" s="38" t="s">
        <v>95</v>
      </c>
      <c r="F1059" s="38" t="s">
        <v>103</v>
      </c>
      <c r="G1059" s="38" t="s">
        <v>366</v>
      </c>
      <c r="H1059" s="38" t="s">
        <v>366</v>
      </c>
      <c r="I1059" s="38" t="s">
        <v>1324</v>
      </c>
      <c r="J1059" s="44" t="s">
        <v>43</v>
      </c>
      <c r="K1059" s="45" t="s">
        <v>44</v>
      </c>
      <c r="L1059" s="38"/>
      <c r="M1059" s="38" t="str">
        <f>VLOOKUP(MaestraLP3[[#This Row],[UMV]],VALIDACIONES!J:L,3,0)</f>
        <v>Caja 12 Unidades</v>
      </c>
      <c r="N1059" s="38" t="s">
        <v>71</v>
      </c>
      <c r="O1059" s="38" t="s">
        <v>46</v>
      </c>
      <c r="P1059" s="54">
        <v>14244</v>
      </c>
      <c r="Q1059" s="38" t="s">
        <v>47</v>
      </c>
      <c r="R1059" s="54">
        <v>23880</v>
      </c>
      <c r="S1059" s="56">
        <f>IFERROR((MaestraLP3[[#This Row],[COSTO ]]/MaestraLP3[[#This Row],[COSTO OCT]]-1),0)</f>
        <v>0</v>
      </c>
      <c r="T1059" s="55" t="s">
        <v>48</v>
      </c>
      <c r="U1059" s="55" t="s">
        <v>48</v>
      </c>
      <c r="V1059" s="54">
        <f>+VLOOKUP(MaestraLP3[[#This Row],[-]],'[1]BD MES'!$A:$N,14,0)</f>
        <v>14244</v>
      </c>
      <c r="W1059" s="54">
        <v>14244</v>
      </c>
      <c r="X1059" s="56">
        <f>+(MaestraLP3[[#This Row],[COSTO ]]-MaestraLP3[[#This Row],[COSTO OCT AL 27-10]])/MaestraLP3[[#This Row],[COSTO OCT AL 27-10]]</f>
        <v>0</v>
      </c>
      <c r="Y1059" s="57" t="str">
        <f>++IF(Q1059="HASTA AGOTAR STOCK","HASTA AGOTAR STOCK",IF(MaestraLP3[[#This Row],[PRECIO OCT]]=0,"NO PARA LP",IF(MaestraLP3[[#This Row],[PRECIO OCT]]=0,"INCORPORACIÓN",IF(AA1059=0,"MANTIENE",IF(AA1059&lt;0,"BAJA",IF(AA1059&gt;0,"ALZA",""))))))</f>
        <v>MANTIENE</v>
      </c>
      <c r="Z1059" s="54">
        <v>23880</v>
      </c>
      <c r="AA1059" s="40">
        <f>IF(Z1059=0,"INDICAR PRECIO VTA",Z1059-MaestraLP3[[#This Row],[PRECIO OCT]])</f>
        <v>0</v>
      </c>
      <c r="AB1059" s="56">
        <f t="shared" si="16"/>
        <v>0.4035175879396985</v>
      </c>
      <c r="AC1059" s="58">
        <f>IFERROR(MaestraLP3[[#This Row],[PRECIO]]*MaestraLP3[[#This Row],[%MG UMV]],0)</f>
        <v>9636</v>
      </c>
      <c r="AD1059" s="59">
        <v>4.2</v>
      </c>
      <c r="AE1059" s="54">
        <f>IFERROR(MaestraLP3[[#This Row],[MARGEN UNITARIO]]/MaestraLP3[[#This Row],[Peso Neto UMV (KG)]],0)</f>
        <v>2294.2857142857142</v>
      </c>
      <c r="AF1059" s="38" t="s">
        <v>50</v>
      </c>
      <c r="AG1059" s="38">
        <v>1</v>
      </c>
      <c r="AH1059" s="56">
        <v>0.15</v>
      </c>
      <c r="AI1059" s="56">
        <v>0.2</v>
      </c>
      <c r="AJ1059" s="38" t="s">
        <v>50</v>
      </c>
      <c r="AK1059" s="38" t="s">
        <v>50</v>
      </c>
    </row>
    <row r="1060" spans="1:37" x14ac:dyDescent="0.35">
      <c r="A1060" s="38" t="s">
        <v>525</v>
      </c>
      <c r="B1060" s="38">
        <v>104539210</v>
      </c>
      <c r="C1060" s="38" t="str">
        <f>+MaestraLP3[[#This Row],[CÓDIGO]]&amp;MaestraLP3[[#Headers],[-]]&amp;MaestraLP3[[#This Row],[UMV]]</f>
        <v>104539210-C12</v>
      </c>
      <c r="D1060" s="45" t="str">
        <f>+MaestraLP3[[#This Row],[CÓDIGO]]&amp;MaestraLP3[[#Headers],[FS00]]</f>
        <v>104539210FS00</v>
      </c>
      <c r="E1060" s="38" t="s">
        <v>95</v>
      </c>
      <c r="F1060" s="38" t="s">
        <v>103</v>
      </c>
      <c r="G1060" s="38" t="s">
        <v>366</v>
      </c>
      <c r="H1060" s="38" t="s">
        <v>366</v>
      </c>
      <c r="I1060" s="38" t="s">
        <v>1325</v>
      </c>
      <c r="J1060" s="44" t="s">
        <v>43</v>
      </c>
      <c r="K1060" s="45" t="s">
        <v>44</v>
      </c>
      <c r="L1060" s="38"/>
      <c r="M1060" s="38" t="str">
        <f>VLOOKUP(MaestraLP3[[#This Row],[UMV]],VALIDACIONES!J:L,3,0)</f>
        <v>Caja 12 Unidades</v>
      </c>
      <c r="N1060" s="38" t="s">
        <v>71</v>
      </c>
      <c r="O1060" s="38" t="s">
        <v>46</v>
      </c>
      <c r="P1060" s="54">
        <v>14244</v>
      </c>
      <c r="Q1060" s="38" t="s">
        <v>47</v>
      </c>
      <c r="R1060" s="54">
        <v>23880</v>
      </c>
      <c r="S1060" s="56">
        <f>IFERROR((MaestraLP3[[#This Row],[COSTO ]]/MaestraLP3[[#This Row],[COSTO OCT]]-1),0)</f>
        <v>0</v>
      </c>
      <c r="T1060" s="55" t="s">
        <v>48</v>
      </c>
      <c r="U1060" s="55" t="s">
        <v>48</v>
      </c>
      <c r="V1060" s="54">
        <f>+VLOOKUP(MaestraLP3[[#This Row],[-]],'[1]BD MES'!$A:$N,14,0)</f>
        <v>14244</v>
      </c>
      <c r="W1060" s="54">
        <v>14244</v>
      </c>
      <c r="X1060" s="56">
        <f>+(MaestraLP3[[#This Row],[COSTO ]]-MaestraLP3[[#This Row],[COSTO OCT AL 27-10]])/MaestraLP3[[#This Row],[COSTO OCT AL 27-10]]</f>
        <v>0</v>
      </c>
      <c r="Y1060" s="57" t="str">
        <f>++IF(Q1060="HASTA AGOTAR STOCK","HASTA AGOTAR STOCK",IF(MaestraLP3[[#This Row],[PRECIO OCT]]=0,"NO PARA LP",IF(MaestraLP3[[#This Row],[PRECIO OCT]]=0,"INCORPORACIÓN",IF(AA1060=0,"MANTIENE",IF(AA1060&lt;0,"BAJA",IF(AA1060&gt;0,"ALZA",""))))))</f>
        <v>MANTIENE</v>
      </c>
      <c r="Z1060" s="54">
        <v>23880</v>
      </c>
      <c r="AA1060" s="40">
        <f>IF(Z1060=0,"INDICAR PRECIO VTA",Z1060-MaestraLP3[[#This Row],[PRECIO OCT]])</f>
        <v>0</v>
      </c>
      <c r="AB1060" s="56">
        <f t="shared" si="16"/>
        <v>0.4035175879396985</v>
      </c>
      <c r="AC1060" s="58">
        <f>IFERROR(MaestraLP3[[#This Row],[PRECIO]]*MaestraLP3[[#This Row],[%MG UMV]],0)</f>
        <v>9636</v>
      </c>
      <c r="AD1060" s="59">
        <v>4.2</v>
      </c>
      <c r="AE1060" s="54">
        <f>IFERROR(MaestraLP3[[#This Row],[MARGEN UNITARIO]]/MaestraLP3[[#This Row],[Peso Neto UMV (KG)]],0)</f>
        <v>2294.2857142857142</v>
      </c>
      <c r="AF1060" s="38" t="s">
        <v>50</v>
      </c>
      <c r="AG1060" s="38">
        <v>1</v>
      </c>
      <c r="AH1060" s="56">
        <v>0.15</v>
      </c>
      <c r="AI1060" s="56">
        <v>0.2</v>
      </c>
      <c r="AJ1060" s="38" t="s">
        <v>50</v>
      </c>
      <c r="AK1060" s="38" t="s">
        <v>50</v>
      </c>
    </row>
    <row r="1061" spans="1:37" x14ac:dyDescent="0.35">
      <c r="A1061" s="38" t="s">
        <v>525</v>
      </c>
      <c r="B1061" s="38">
        <v>104548440</v>
      </c>
      <c r="C1061" s="38" t="str">
        <f>+MaestraLP3[[#This Row],[CÓDIGO]]&amp;MaestraLP3[[#Headers],[-]]&amp;MaestraLP3[[#This Row],[UMV]]</f>
        <v>104548440-C08</v>
      </c>
      <c r="D1061" s="45" t="str">
        <f>+MaestraLP3[[#This Row],[CÓDIGO]]&amp;MaestraLP3[[#Headers],[FS00]]</f>
        <v>104548440FS00</v>
      </c>
      <c r="E1061" s="38" t="s">
        <v>95</v>
      </c>
      <c r="F1061" s="38" t="s">
        <v>103</v>
      </c>
      <c r="G1061" s="38" t="s">
        <v>366</v>
      </c>
      <c r="H1061" s="38" t="s">
        <v>366</v>
      </c>
      <c r="I1061" s="38" t="s">
        <v>1326</v>
      </c>
      <c r="J1061" s="44" t="s">
        <v>365</v>
      </c>
      <c r="K1061" s="45" t="s">
        <v>44</v>
      </c>
      <c r="L1061" s="38"/>
      <c r="M1061" s="38" t="str">
        <f>VLOOKUP(MaestraLP3[[#This Row],[UMV]],VALIDACIONES!J:L,3,0)</f>
        <v>Caja 8 Unidades</v>
      </c>
      <c r="N1061" s="38" t="s">
        <v>71</v>
      </c>
      <c r="O1061" s="38" t="s">
        <v>46</v>
      </c>
      <c r="P1061" s="54">
        <v>45520</v>
      </c>
      <c r="Q1061" s="38" t="s">
        <v>73</v>
      </c>
      <c r="R1061" s="55">
        <v>0</v>
      </c>
      <c r="S1061" s="56">
        <f>IFERROR((MaestraLP3[[#This Row],[COSTO ]]/MaestraLP3[[#This Row],[COSTO OCT]]-1),0)</f>
        <v>0</v>
      </c>
      <c r="T1061" s="55" t="s">
        <v>604</v>
      </c>
      <c r="U1061" s="55" t="s">
        <v>172</v>
      </c>
      <c r="V1061" s="54">
        <f>+VLOOKUP(MaestraLP3[[#This Row],[-]],'[1]BD MES'!$A:$N,14,0)</f>
        <v>45520</v>
      </c>
      <c r="W1061" s="54">
        <v>45520</v>
      </c>
      <c r="X1061" s="56">
        <f>+(MaestraLP3[[#This Row],[COSTO ]]-MaestraLP3[[#This Row],[COSTO OCT AL 27-10]])/MaestraLP3[[#This Row],[COSTO OCT AL 27-10]]</f>
        <v>0</v>
      </c>
      <c r="Y1061" s="57" t="str">
        <f>++IF(Q1061="HASTA AGOTAR STOCK","HASTA AGOTAR STOCK",IF(MaestraLP3[[#This Row],[PRECIO OCT]]=0,"NO PARA LP",IF(MaestraLP3[[#This Row],[PRECIO OCT]]=0,"INCORPORACIÓN",IF(AA1061=0,"MANTIENE",IF(AA1061&lt;0,"BAJA",IF(AA1061&gt;0,"ALZA",""))))))</f>
        <v>NO PARA LP</v>
      </c>
      <c r="Z1061" s="54">
        <v>57900</v>
      </c>
      <c r="AA1061" s="40">
        <f>IF(Z1061=0,"INDICAR PRECIO VTA",Z1061-MaestraLP3[[#This Row],[PRECIO OCT]])</f>
        <v>57900</v>
      </c>
      <c r="AB1061" s="56">
        <f t="shared" si="16"/>
        <v>0.21381692573402417</v>
      </c>
      <c r="AC1061" s="58">
        <f>IFERROR(MaestraLP3[[#This Row],[PRECIO]]*MaestraLP3[[#This Row],[%MG UMV]],0)</f>
        <v>12380</v>
      </c>
      <c r="AD1061" s="59">
        <v>8</v>
      </c>
      <c r="AE1061" s="54">
        <f>IFERROR(MaestraLP3[[#This Row],[MARGEN UNITARIO]]/MaestraLP3[[#This Row],[Peso Neto UMV (KG)]],0)</f>
        <v>1547.5</v>
      </c>
      <c r="AF1061" s="38" t="s">
        <v>50</v>
      </c>
      <c r="AG1061" s="38">
        <v>1</v>
      </c>
      <c r="AH1061" s="56">
        <v>0.05</v>
      </c>
      <c r="AI1061" s="56">
        <v>0.1</v>
      </c>
      <c r="AJ1061" s="38" t="s">
        <v>50</v>
      </c>
      <c r="AK1061" s="38" t="s">
        <v>50</v>
      </c>
    </row>
    <row r="1062" spans="1:37" x14ac:dyDescent="0.35">
      <c r="A1062" s="38" t="s">
        <v>525</v>
      </c>
      <c r="B1062" s="38">
        <v>104548450</v>
      </c>
      <c r="C1062" s="38" t="str">
        <f>+MaestraLP3[[#This Row],[CÓDIGO]]&amp;MaestraLP3[[#Headers],[-]]&amp;MaestraLP3[[#This Row],[UMV]]</f>
        <v>104548450-C08</v>
      </c>
      <c r="D1062" s="45" t="str">
        <f>+MaestraLP3[[#This Row],[CÓDIGO]]&amp;MaestraLP3[[#Headers],[FS00]]</f>
        <v>104548450FS00</v>
      </c>
      <c r="E1062" s="38" t="s">
        <v>95</v>
      </c>
      <c r="F1062" s="38" t="s">
        <v>103</v>
      </c>
      <c r="G1062" s="38" t="s">
        <v>366</v>
      </c>
      <c r="H1062" s="38" t="s">
        <v>366</v>
      </c>
      <c r="I1062" s="38" t="s">
        <v>1327</v>
      </c>
      <c r="J1062" s="44" t="s">
        <v>365</v>
      </c>
      <c r="K1062" s="45" t="s">
        <v>44</v>
      </c>
      <c r="L1062" s="38"/>
      <c r="M1062" s="38" t="str">
        <f>VLOOKUP(MaestraLP3[[#This Row],[UMV]],VALIDACIONES!J:L,3,0)</f>
        <v>Caja 8 Unidades</v>
      </c>
      <c r="N1062" s="38" t="s">
        <v>71</v>
      </c>
      <c r="O1062" s="38" t="s">
        <v>46</v>
      </c>
      <c r="P1062" s="54">
        <v>52472</v>
      </c>
      <c r="Q1062" s="38" t="s">
        <v>73</v>
      </c>
      <c r="R1062" s="55">
        <v>0</v>
      </c>
      <c r="S1062" s="56">
        <f>IFERROR((MaestraLP3[[#This Row],[COSTO ]]/MaestraLP3[[#This Row],[COSTO OCT]]-1),0)</f>
        <v>0</v>
      </c>
      <c r="T1062" s="55" t="s">
        <v>604</v>
      </c>
      <c r="U1062" s="55" t="s">
        <v>172</v>
      </c>
      <c r="V1062" s="54">
        <f>+VLOOKUP(MaestraLP3[[#This Row],[-]],'[1]BD MES'!$A:$N,14,0)</f>
        <v>52472</v>
      </c>
      <c r="W1062" s="54">
        <v>52472</v>
      </c>
      <c r="X1062" s="56">
        <f>+(MaestraLP3[[#This Row],[COSTO ]]-MaestraLP3[[#This Row],[COSTO OCT AL 27-10]])/MaestraLP3[[#This Row],[COSTO OCT AL 27-10]]</f>
        <v>0</v>
      </c>
      <c r="Y1062" s="57" t="str">
        <f>++IF(Q1062="HASTA AGOTAR STOCK","HASTA AGOTAR STOCK",IF(MaestraLP3[[#This Row],[PRECIO OCT]]=0,"NO PARA LP",IF(MaestraLP3[[#This Row],[PRECIO OCT]]=0,"INCORPORACIÓN",IF(AA1062=0,"MANTIENE",IF(AA1062&lt;0,"BAJA",IF(AA1062&gt;0,"ALZA",""))))))</f>
        <v>NO PARA LP</v>
      </c>
      <c r="Z1062" s="54">
        <v>65500</v>
      </c>
      <c r="AA1062" s="40">
        <f>IF(Z1062=0,"INDICAR PRECIO VTA",Z1062-MaestraLP3[[#This Row],[PRECIO OCT]])</f>
        <v>65500</v>
      </c>
      <c r="AB1062" s="56">
        <f t="shared" si="16"/>
        <v>0.19890076335877863</v>
      </c>
      <c r="AC1062" s="58">
        <f>IFERROR(MaestraLP3[[#This Row],[PRECIO]]*MaestraLP3[[#This Row],[%MG UMV]],0)</f>
        <v>13028</v>
      </c>
      <c r="AD1062" s="59">
        <v>8</v>
      </c>
      <c r="AE1062" s="54">
        <f>IFERROR(MaestraLP3[[#This Row],[MARGEN UNITARIO]]/MaestraLP3[[#This Row],[Peso Neto UMV (KG)]],0)</f>
        <v>1628.5</v>
      </c>
      <c r="AF1062" s="38" t="s">
        <v>50</v>
      </c>
      <c r="AG1062" s="38">
        <v>1</v>
      </c>
      <c r="AH1062" s="56">
        <v>0.05</v>
      </c>
      <c r="AI1062" s="56">
        <v>0.1</v>
      </c>
      <c r="AJ1062" s="38" t="s">
        <v>50</v>
      </c>
      <c r="AK1062" s="38" t="s">
        <v>50</v>
      </c>
    </row>
    <row r="1063" spans="1:37" x14ac:dyDescent="0.35">
      <c r="A1063" s="38" t="s">
        <v>525</v>
      </c>
      <c r="B1063" s="38">
        <v>209100161</v>
      </c>
      <c r="C1063" s="38" t="str">
        <f>+MaestraLP3[[#This Row],[CÓDIGO]]&amp;MaestraLP3[[#Headers],[-]]&amp;MaestraLP3[[#This Row],[UMV]]</f>
        <v>209100161-C12</v>
      </c>
      <c r="D1063" s="45" t="str">
        <f>+MaestraLP3[[#This Row],[CÓDIGO]]&amp;MaestraLP3[[#Headers],[FS00]]</f>
        <v>209100161FS00</v>
      </c>
      <c r="E1063" s="38" t="s">
        <v>95</v>
      </c>
      <c r="F1063" s="38" t="s">
        <v>103</v>
      </c>
      <c r="G1063" s="38" t="s">
        <v>366</v>
      </c>
      <c r="H1063" s="38" t="s">
        <v>366</v>
      </c>
      <c r="I1063" s="38" t="s">
        <v>1328</v>
      </c>
      <c r="J1063" s="44" t="s">
        <v>43</v>
      </c>
      <c r="K1063" s="45" t="s">
        <v>44</v>
      </c>
      <c r="L1063" s="38"/>
      <c r="M1063" s="38" t="str">
        <f>VLOOKUP(MaestraLP3[[#This Row],[UMV]],VALIDACIONES!J:L,3,0)</f>
        <v>Caja 12 Unidades</v>
      </c>
      <c r="N1063" s="38" t="s">
        <v>71</v>
      </c>
      <c r="O1063" s="38" t="s">
        <v>46</v>
      </c>
      <c r="P1063" s="54">
        <v>30626.112649999995</v>
      </c>
      <c r="Q1063" s="38" t="s">
        <v>62</v>
      </c>
      <c r="R1063" s="54">
        <v>45600</v>
      </c>
      <c r="S1063" s="56">
        <f>IFERROR((MaestraLP3[[#This Row],[COSTO ]]/MaestraLP3[[#This Row],[COSTO OCT]]-1),0)</f>
        <v>0</v>
      </c>
      <c r="T1063" s="55" t="s">
        <v>48</v>
      </c>
      <c r="U1063" s="55" t="s">
        <v>48</v>
      </c>
      <c r="V1063" s="54">
        <f>+VLOOKUP(MaestraLP3[[#This Row],[-]],'[1]BD MES'!$A:$N,14,0)</f>
        <v>31411.34</v>
      </c>
      <c r="W1063" s="54">
        <v>30626.112649999995</v>
      </c>
      <c r="X1063" s="56">
        <f>+(MaestraLP3[[#This Row],[COSTO ]]-MaestraLP3[[#This Row],[COSTO OCT AL 27-10]])/MaestraLP3[[#This Row],[COSTO OCT AL 27-10]]</f>
        <v>-2.4998212429014639E-2</v>
      </c>
      <c r="Y1063" s="57" t="str">
        <f>++IF(Q1063="HASTA AGOTAR STOCK","HASTA AGOTAR STOCK",IF(MaestraLP3[[#This Row],[PRECIO OCT]]=0,"NO PARA LP",IF(MaestraLP3[[#This Row],[PRECIO OCT]]=0,"INCORPORACIÓN",IF(AA1063=0,"MANTIENE",IF(AA1063&lt;0,"BAJA",IF(AA1063&gt;0,"ALZA",""))))))</f>
        <v>MANTIENE</v>
      </c>
      <c r="Z1063" s="54">
        <v>45600</v>
      </c>
      <c r="AA1063" s="40">
        <f>IF(Z1063=0,"INDICAR PRECIO VTA",Z1063-MaestraLP3[[#This Row],[PRECIO OCT]])</f>
        <v>0</v>
      </c>
      <c r="AB1063" s="56">
        <f t="shared" si="16"/>
        <v>0.32837472258771938</v>
      </c>
      <c r="AC1063" s="58">
        <f>IFERROR(MaestraLP3[[#This Row],[PRECIO]]*MaestraLP3[[#This Row],[%MG UMV]],0)</f>
        <v>14973.887350000005</v>
      </c>
      <c r="AD1063" s="59">
        <v>5.28</v>
      </c>
      <c r="AE1063" s="54">
        <f>IFERROR(MaestraLP3[[#This Row],[MARGEN UNITARIO]]/MaestraLP3[[#This Row],[Peso Neto UMV (KG)]],0)</f>
        <v>2835.9635132575763</v>
      </c>
      <c r="AF1063" s="38" t="s">
        <v>50</v>
      </c>
      <c r="AG1063" s="38">
        <v>1</v>
      </c>
      <c r="AH1063" s="56">
        <v>0.1</v>
      </c>
      <c r="AI1063" s="56">
        <v>0.15</v>
      </c>
      <c r="AJ1063" s="38"/>
      <c r="AK1063" s="38" t="s">
        <v>50</v>
      </c>
    </row>
    <row r="1064" spans="1:37" x14ac:dyDescent="0.35">
      <c r="A1064" s="38" t="s">
        <v>525</v>
      </c>
      <c r="B1064" s="38">
        <v>209100160</v>
      </c>
      <c r="C1064" s="38" t="str">
        <f>+MaestraLP3[[#This Row],[CÓDIGO]]&amp;MaestraLP3[[#Headers],[-]]&amp;MaestraLP3[[#This Row],[UMV]]</f>
        <v>209100160-C12</v>
      </c>
      <c r="D1064" s="45" t="str">
        <f>+MaestraLP3[[#This Row],[CÓDIGO]]&amp;MaestraLP3[[#Headers],[FS00]]</f>
        <v>209100160FS00</v>
      </c>
      <c r="E1064" s="38" t="s">
        <v>95</v>
      </c>
      <c r="F1064" s="38" t="s">
        <v>103</v>
      </c>
      <c r="G1064" s="38" t="s">
        <v>366</v>
      </c>
      <c r="H1064" s="38" t="s">
        <v>366</v>
      </c>
      <c r="I1064" s="38" t="s">
        <v>1329</v>
      </c>
      <c r="J1064" s="44" t="s">
        <v>43</v>
      </c>
      <c r="K1064" s="45" t="s">
        <v>44</v>
      </c>
      <c r="L1064" s="38"/>
      <c r="M1064" s="38" t="str">
        <f>VLOOKUP(MaestraLP3[[#This Row],[UMV]],VALIDACIONES!J:L,3,0)</f>
        <v>Caja 12 Unidades</v>
      </c>
      <c r="N1064" s="38" t="s">
        <v>71</v>
      </c>
      <c r="O1064" s="38" t="s">
        <v>46</v>
      </c>
      <c r="P1064" s="54">
        <v>27732.357799999998</v>
      </c>
      <c r="Q1064" s="38" t="s">
        <v>62</v>
      </c>
      <c r="R1064" s="54">
        <v>45600</v>
      </c>
      <c r="S1064" s="56">
        <f>IFERROR((MaestraLP3[[#This Row],[COSTO ]]/MaestraLP3[[#This Row],[COSTO OCT]]-1),0)</f>
        <v>0</v>
      </c>
      <c r="T1064" s="55" t="s">
        <v>48</v>
      </c>
      <c r="U1064" s="55" t="s">
        <v>48</v>
      </c>
      <c r="V1064" s="54">
        <f>+VLOOKUP(MaestraLP3[[#This Row],[-]],'[1]BD MES'!$A:$N,14,0)</f>
        <v>27739.46</v>
      </c>
      <c r="W1064" s="54">
        <v>27732.357799999998</v>
      </c>
      <c r="X1064" s="56">
        <f>+(MaestraLP3[[#This Row],[COSTO ]]-MaestraLP3[[#This Row],[COSTO OCT AL 27-10]])/MaestraLP3[[#This Row],[COSTO OCT AL 27-10]]</f>
        <v>-2.5603238130811399E-4</v>
      </c>
      <c r="Y1064" s="57" t="str">
        <f>++IF(Q1064="HASTA AGOTAR STOCK","HASTA AGOTAR STOCK",IF(MaestraLP3[[#This Row],[PRECIO OCT]]=0,"NO PARA LP",IF(MaestraLP3[[#This Row],[PRECIO OCT]]=0,"INCORPORACIÓN",IF(AA1064=0,"MANTIENE",IF(AA1064&lt;0,"BAJA",IF(AA1064&gt;0,"ALZA",""))))))</f>
        <v>MANTIENE</v>
      </c>
      <c r="Z1064" s="54">
        <v>45600</v>
      </c>
      <c r="AA1064" s="40">
        <f>IF(Z1064=0,"INDICAR PRECIO VTA",Z1064-MaestraLP3[[#This Row],[PRECIO OCT]])</f>
        <v>0</v>
      </c>
      <c r="AB1064" s="56">
        <f t="shared" si="16"/>
        <v>0.39183425877192984</v>
      </c>
      <c r="AC1064" s="58">
        <f>IFERROR(MaestraLP3[[#This Row],[PRECIO]]*MaestraLP3[[#This Row],[%MG UMV]],0)</f>
        <v>17867.642200000002</v>
      </c>
      <c r="AD1064" s="59">
        <v>4.92</v>
      </c>
      <c r="AE1064" s="54">
        <f>IFERROR(MaestraLP3[[#This Row],[MARGEN UNITARIO]]/MaestraLP3[[#This Row],[Peso Neto UMV (KG)]],0)</f>
        <v>3631.6345934959354</v>
      </c>
      <c r="AF1064" s="38" t="s">
        <v>50</v>
      </c>
      <c r="AG1064" s="38">
        <v>1</v>
      </c>
      <c r="AH1064" s="56">
        <v>0.1</v>
      </c>
      <c r="AI1064" s="56">
        <v>0.15</v>
      </c>
      <c r="AJ1064" s="38"/>
      <c r="AK1064" s="38" t="s">
        <v>50</v>
      </c>
    </row>
    <row r="1065" spans="1:37" x14ac:dyDescent="0.35">
      <c r="A1065" s="38" t="s">
        <v>525</v>
      </c>
      <c r="B1065" s="38">
        <v>209100163</v>
      </c>
      <c r="C1065" s="38" t="str">
        <f>+MaestraLP3[[#This Row],[CÓDIGO]]&amp;MaestraLP3[[#Headers],[-]]&amp;MaestraLP3[[#This Row],[UMV]]</f>
        <v>209100163-C12</v>
      </c>
      <c r="D1065" s="45" t="str">
        <f>+MaestraLP3[[#This Row],[CÓDIGO]]&amp;MaestraLP3[[#Headers],[FS00]]</f>
        <v>209100163FS00</v>
      </c>
      <c r="E1065" s="38" t="s">
        <v>95</v>
      </c>
      <c r="F1065" s="38" t="s">
        <v>103</v>
      </c>
      <c r="G1065" s="38" t="s">
        <v>366</v>
      </c>
      <c r="H1065" s="38" t="s">
        <v>366</v>
      </c>
      <c r="I1065" s="38" t="s">
        <v>1330</v>
      </c>
      <c r="J1065" s="44" t="s">
        <v>43</v>
      </c>
      <c r="K1065" s="45" t="s">
        <v>44</v>
      </c>
      <c r="L1065" s="38"/>
      <c r="M1065" s="38" t="str">
        <f>VLOOKUP(MaestraLP3[[#This Row],[UMV]],VALIDACIONES!J:L,3,0)</f>
        <v>Caja 12 Unidades</v>
      </c>
      <c r="N1065" s="38" t="s">
        <v>71</v>
      </c>
      <c r="O1065" s="38" t="s">
        <v>46</v>
      </c>
      <c r="P1065" s="54">
        <v>29189.045199999997</v>
      </c>
      <c r="Q1065" s="38" t="s">
        <v>62</v>
      </c>
      <c r="R1065" s="54">
        <v>45600</v>
      </c>
      <c r="S1065" s="56">
        <f>IFERROR((MaestraLP3[[#This Row],[COSTO ]]/MaestraLP3[[#This Row],[COSTO OCT]]-1),0)</f>
        <v>0</v>
      </c>
      <c r="T1065" s="55" t="s">
        <v>48</v>
      </c>
      <c r="U1065" s="55" t="s">
        <v>48</v>
      </c>
      <c r="V1065" s="54">
        <f>+VLOOKUP(MaestraLP3[[#This Row],[-]],'[1]BD MES'!$A:$N,14,0)</f>
        <v>29188.93</v>
      </c>
      <c r="W1065" s="54">
        <v>29189.045199999997</v>
      </c>
      <c r="X1065" s="56">
        <f>+(MaestraLP3[[#This Row],[COSTO ]]-MaestraLP3[[#This Row],[COSTO OCT AL 27-10]])/MaestraLP3[[#This Row],[COSTO OCT AL 27-10]]</f>
        <v>3.9467017117978726E-6</v>
      </c>
      <c r="Y1065" s="57" t="str">
        <f>++IF(Q1065="HASTA AGOTAR STOCK","HASTA AGOTAR STOCK",IF(MaestraLP3[[#This Row],[PRECIO OCT]]=0,"NO PARA LP",IF(MaestraLP3[[#This Row],[PRECIO OCT]]=0,"INCORPORACIÓN",IF(AA1065=0,"MANTIENE",IF(AA1065&lt;0,"BAJA",IF(AA1065&gt;0,"ALZA",""))))))</f>
        <v>MANTIENE</v>
      </c>
      <c r="Z1065" s="54">
        <v>45600</v>
      </c>
      <c r="AA1065" s="40">
        <f>IF(Z1065=0,"INDICAR PRECIO VTA",Z1065-MaestraLP3[[#This Row],[PRECIO OCT]])</f>
        <v>0</v>
      </c>
      <c r="AB1065" s="56">
        <f t="shared" si="16"/>
        <v>0.35988935964912289</v>
      </c>
      <c r="AC1065" s="58">
        <f>IFERROR(MaestraLP3[[#This Row],[PRECIO]]*MaestraLP3[[#This Row],[%MG UMV]],0)</f>
        <v>16410.954800000003</v>
      </c>
      <c r="AD1065" s="59">
        <v>4.92</v>
      </c>
      <c r="AE1065" s="54">
        <f>IFERROR(MaestraLP3[[#This Row],[MARGEN UNITARIO]]/MaestraLP3[[#This Row],[Peso Neto UMV (KG)]],0)</f>
        <v>3335.5599186991876</v>
      </c>
      <c r="AF1065" s="38" t="s">
        <v>50</v>
      </c>
      <c r="AG1065" s="38">
        <v>1</v>
      </c>
      <c r="AH1065" s="56">
        <v>0.1</v>
      </c>
      <c r="AI1065" s="56">
        <v>0.15</v>
      </c>
      <c r="AJ1065" s="38"/>
      <c r="AK1065" s="38" t="s">
        <v>50</v>
      </c>
    </row>
    <row r="1066" spans="1:37" x14ac:dyDescent="0.35">
      <c r="A1066" s="38" t="s">
        <v>525</v>
      </c>
      <c r="B1066" s="38">
        <v>104527460</v>
      </c>
      <c r="C1066" s="38" t="str">
        <f>+MaestraLP3[[#This Row],[CÓDIGO]]&amp;MaestraLP3[[#Headers],[-]]&amp;MaestraLP3[[#This Row],[UMV]]</f>
        <v>104527460-C24</v>
      </c>
      <c r="D1066" s="45" t="str">
        <f>+MaestraLP3[[#This Row],[CÓDIGO]]&amp;MaestraLP3[[#Headers],[FS00]]</f>
        <v>104527460FS00</v>
      </c>
      <c r="E1066" s="38" t="s">
        <v>95</v>
      </c>
      <c r="F1066" s="38" t="s">
        <v>103</v>
      </c>
      <c r="G1066" s="38" t="s">
        <v>366</v>
      </c>
      <c r="H1066" s="38" t="s">
        <v>366</v>
      </c>
      <c r="I1066" s="38" t="s">
        <v>1331</v>
      </c>
      <c r="J1066" s="44" t="s">
        <v>288</v>
      </c>
      <c r="K1066" s="45" t="s">
        <v>44</v>
      </c>
      <c r="L1066" s="38"/>
      <c r="M1066" s="38" t="str">
        <f>VLOOKUP(MaestraLP3[[#This Row],[UMV]],VALIDACIONES!J:L,3,0)</f>
        <v>Caja 24 Unidades</v>
      </c>
      <c r="N1066" s="38" t="s">
        <v>71</v>
      </c>
      <c r="O1066" s="38" t="s">
        <v>46</v>
      </c>
      <c r="P1066" s="54">
        <v>23376</v>
      </c>
      <c r="Q1066" s="38" t="s">
        <v>47</v>
      </c>
      <c r="R1066" s="54">
        <v>32500</v>
      </c>
      <c r="S1066" s="56">
        <f>IFERROR((MaestraLP3[[#This Row],[COSTO ]]/MaestraLP3[[#This Row],[COSTO OCT]]-1),0)</f>
        <v>0</v>
      </c>
      <c r="T1066" s="55" t="s">
        <v>48</v>
      </c>
      <c r="U1066" s="55" t="s">
        <v>48</v>
      </c>
      <c r="V1066" s="54">
        <f>+VLOOKUP(MaestraLP3[[#This Row],[-]],'[1]BD MES'!$A:$N,14,0)</f>
        <v>23376</v>
      </c>
      <c r="W1066" s="54">
        <v>23376</v>
      </c>
      <c r="X1066" s="56">
        <f>+(MaestraLP3[[#This Row],[COSTO ]]-MaestraLP3[[#This Row],[COSTO OCT AL 27-10]])/MaestraLP3[[#This Row],[COSTO OCT AL 27-10]]</f>
        <v>0</v>
      </c>
      <c r="Y1066" s="57" t="str">
        <f>++IF(Q1066="HASTA AGOTAR STOCK","HASTA AGOTAR STOCK",IF(MaestraLP3[[#This Row],[PRECIO OCT]]=0,"NO PARA LP",IF(MaestraLP3[[#This Row],[PRECIO OCT]]=0,"INCORPORACIÓN",IF(AA1066=0,"MANTIENE",IF(AA1066&lt;0,"BAJA",IF(AA1066&gt;0,"ALZA",""))))))</f>
        <v>MANTIENE</v>
      </c>
      <c r="Z1066" s="54">
        <v>32500</v>
      </c>
      <c r="AA1066" s="40">
        <f>IF(Z1066=0,"INDICAR PRECIO VTA",Z1066-MaestraLP3[[#This Row],[PRECIO OCT]])</f>
        <v>0</v>
      </c>
      <c r="AB1066" s="56">
        <f t="shared" si="16"/>
        <v>0.28073846153846155</v>
      </c>
      <c r="AC1066" s="58">
        <f>IFERROR(MaestraLP3[[#This Row],[PRECIO]]*MaestraLP3[[#This Row],[%MG UMV]],0)</f>
        <v>9124</v>
      </c>
      <c r="AD1066" s="59">
        <v>3.84</v>
      </c>
      <c r="AE1066" s="54">
        <f>IFERROR(MaestraLP3[[#This Row],[MARGEN UNITARIO]]/MaestraLP3[[#This Row],[Peso Neto UMV (KG)]],0)</f>
        <v>2376.041666666667</v>
      </c>
      <c r="AF1066" s="38" t="s">
        <v>49</v>
      </c>
      <c r="AG1066" s="38">
        <v>1</v>
      </c>
      <c r="AH1066" s="56">
        <v>0.15</v>
      </c>
      <c r="AI1066" s="56">
        <v>0.2</v>
      </c>
      <c r="AJ1066" s="38"/>
      <c r="AK1066" s="38" t="s">
        <v>50</v>
      </c>
    </row>
    <row r="1067" spans="1:37" x14ac:dyDescent="0.35">
      <c r="A1067" s="38" t="s">
        <v>525</v>
      </c>
      <c r="B1067" s="38">
        <v>104527450</v>
      </c>
      <c r="C1067" s="38" t="str">
        <f>+MaestraLP3[[#This Row],[CÓDIGO]]&amp;MaestraLP3[[#Headers],[-]]&amp;MaestraLP3[[#This Row],[UMV]]</f>
        <v>104527450-C24</v>
      </c>
      <c r="D1067" s="45" t="str">
        <f>+MaestraLP3[[#This Row],[CÓDIGO]]&amp;MaestraLP3[[#Headers],[FS00]]</f>
        <v>104527450FS00</v>
      </c>
      <c r="E1067" s="38" t="s">
        <v>95</v>
      </c>
      <c r="F1067" s="38" t="s">
        <v>103</v>
      </c>
      <c r="G1067" s="38" t="s">
        <v>366</v>
      </c>
      <c r="H1067" s="38" t="s">
        <v>366</v>
      </c>
      <c r="I1067" s="38" t="s">
        <v>1332</v>
      </c>
      <c r="J1067" s="44" t="s">
        <v>288</v>
      </c>
      <c r="K1067" s="45" t="s">
        <v>44</v>
      </c>
      <c r="L1067" s="38"/>
      <c r="M1067" s="38" t="str">
        <f>VLOOKUP(MaestraLP3[[#This Row],[UMV]],VALIDACIONES!J:L,3,0)</f>
        <v>Caja 24 Unidades</v>
      </c>
      <c r="N1067" s="38" t="s">
        <v>71</v>
      </c>
      <c r="O1067" s="38" t="s">
        <v>46</v>
      </c>
      <c r="P1067" s="54">
        <v>23376</v>
      </c>
      <c r="Q1067" s="38" t="s">
        <v>47</v>
      </c>
      <c r="R1067" s="54">
        <v>32500</v>
      </c>
      <c r="S1067" s="56">
        <f>IFERROR((MaestraLP3[[#This Row],[COSTO ]]/MaestraLP3[[#This Row],[COSTO OCT]]-1),0)</f>
        <v>0</v>
      </c>
      <c r="T1067" s="55" t="s">
        <v>48</v>
      </c>
      <c r="U1067" s="55" t="s">
        <v>48</v>
      </c>
      <c r="V1067" s="54">
        <f>+VLOOKUP(MaestraLP3[[#This Row],[-]],'[1]BD MES'!$A:$N,14,0)</f>
        <v>23376</v>
      </c>
      <c r="W1067" s="54">
        <v>23376</v>
      </c>
      <c r="X1067" s="56">
        <f>+(MaestraLP3[[#This Row],[COSTO ]]-MaestraLP3[[#This Row],[COSTO OCT AL 27-10]])/MaestraLP3[[#This Row],[COSTO OCT AL 27-10]]</f>
        <v>0</v>
      </c>
      <c r="Y1067" s="57" t="str">
        <f>++IF(Q1067="HASTA AGOTAR STOCK","HASTA AGOTAR STOCK",IF(MaestraLP3[[#This Row],[PRECIO OCT]]=0,"NO PARA LP",IF(MaestraLP3[[#This Row],[PRECIO OCT]]=0,"INCORPORACIÓN",IF(AA1067=0,"MANTIENE",IF(AA1067&lt;0,"BAJA",IF(AA1067&gt;0,"ALZA",""))))))</f>
        <v>MANTIENE</v>
      </c>
      <c r="Z1067" s="54">
        <v>32500</v>
      </c>
      <c r="AA1067" s="40">
        <f>IF(Z1067=0,"INDICAR PRECIO VTA",Z1067-MaestraLP3[[#This Row],[PRECIO OCT]])</f>
        <v>0</v>
      </c>
      <c r="AB1067" s="56">
        <f t="shared" si="16"/>
        <v>0.28073846153846155</v>
      </c>
      <c r="AC1067" s="58">
        <f>IFERROR(MaestraLP3[[#This Row],[PRECIO]]*MaestraLP3[[#This Row],[%MG UMV]],0)</f>
        <v>9124</v>
      </c>
      <c r="AD1067" s="59">
        <v>3.84</v>
      </c>
      <c r="AE1067" s="54">
        <f>IFERROR(MaestraLP3[[#This Row],[MARGEN UNITARIO]]/MaestraLP3[[#This Row],[Peso Neto UMV (KG)]],0)</f>
        <v>2376.041666666667</v>
      </c>
      <c r="AF1067" s="38" t="s">
        <v>49</v>
      </c>
      <c r="AG1067" s="38">
        <v>1</v>
      </c>
      <c r="AH1067" s="56">
        <v>0.15</v>
      </c>
      <c r="AI1067" s="56">
        <v>0.2</v>
      </c>
      <c r="AJ1067" s="38"/>
      <c r="AK1067" s="38" t="s">
        <v>50</v>
      </c>
    </row>
    <row r="1068" spans="1:37" x14ac:dyDescent="0.35">
      <c r="A1068" s="38" t="s">
        <v>525</v>
      </c>
      <c r="B1068" s="38">
        <v>104513640</v>
      </c>
      <c r="C1068" s="38" t="str">
        <f>+MaestraLP3[[#This Row],[CÓDIGO]]&amp;MaestraLP3[[#Headers],[-]]&amp;MaestraLP3[[#This Row],[UMV]]</f>
        <v>104513640-C10</v>
      </c>
      <c r="D1068" s="45" t="str">
        <f>+MaestraLP3[[#This Row],[CÓDIGO]]&amp;MaestraLP3[[#Headers],[FS00]]</f>
        <v>104513640FS00</v>
      </c>
      <c r="E1068" s="38" t="s">
        <v>95</v>
      </c>
      <c r="F1068" s="38" t="s">
        <v>103</v>
      </c>
      <c r="G1068" s="38" t="s">
        <v>369</v>
      </c>
      <c r="H1068" s="38" t="s">
        <v>370</v>
      </c>
      <c r="I1068" s="38" t="s">
        <v>1333</v>
      </c>
      <c r="J1068" s="44" t="s">
        <v>61</v>
      </c>
      <c r="K1068" s="45" t="s">
        <v>44</v>
      </c>
      <c r="L1068" s="38"/>
      <c r="M1068" s="38" t="str">
        <f>VLOOKUP(MaestraLP3[[#This Row],[UMV]],VALIDACIONES!J:L,3,0)</f>
        <v>Caja 10 Unidades</v>
      </c>
      <c r="N1068" s="38" t="s">
        <v>45</v>
      </c>
      <c r="O1068" s="38" t="s">
        <v>46</v>
      </c>
      <c r="P1068" s="54">
        <v>37448.339999999997</v>
      </c>
      <c r="Q1068" s="38" t="s">
        <v>47</v>
      </c>
      <c r="R1068" s="54">
        <v>71500</v>
      </c>
      <c r="S1068" s="56">
        <f>IFERROR((MaestraLP3[[#This Row],[COSTO ]]/MaestraLP3[[#This Row],[COSTO OCT]]-1),0)</f>
        <v>0</v>
      </c>
      <c r="T1068" s="55" t="s">
        <v>48</v>
      </c>
      <c r="U1068" s="55" t="s">
        <v>48</v>
      </c>
      <c r="V1068" s="54">
        <f>+VLOOKUP(MaestraLP3[[#This Row],[-]],'[1]BD MES'!$A:$N,14,0)</f>
        <v>44650.93</v>
      </c>
      <c r="W1068" s="54">
        <v>37448.339999999997</v>
      </c>
      <c r="X1068" s="56">
        <f>+(MaestraLP3[[#This Row],[COSTO ]]-MaestraLP3[[#This Row],[COSTO OCT AL 27-10]])/MaestraLP3[[#This Row],[COSTO OCT AL 27-10]]</f>
        <v>-0.16130884619872426</v>
      </c>
      <c r="Y1068" s="57" t="str">
        <f>++IF(Q1068="HASTA AGOTAR STOCK","HASTA AGOTAR STOCK",IF(MaestraLP3[[#This Row],[PRECIO OCT]]=0,"NO PARA LP",IF(MaestraLP3[[#This Row],[PRECIO OCT]]=0,"INCORPORACIÓN",IF(AA1068=0,"MANTIENE",IF(AA1068&lt;0,"BAJA",IF(AA1068&gt;0,"ALZA",""))))))</f>
        <v>ALZA</v>
      </c>
      <c r="Z1068" s="54">
        <v>76000</v>
      </c>
      <c r="AA1068" s="40">
        <f>IF(Z1068=0,"INDICAR PRECIO VTA",Z1068-MaestraLP3[[#This Row],[PRECIO OCT]])</f>
        <v>4500</v>
      </c>
      <c r="AB1068" s="56">
        <f t="shared" si="16"/>
        <v>0.50725868421052633</v>
      </c>
      <c r="AC1068" s="58">
        <f>IFERROR(MaestraLP3[[#This Row],[PRECIO]]*MaestraLP3[[#This Row],[%MG UMV]],0)</f>
        <v>38551.660000000003</v>
      </c>
      <c r="AD1068" s="59">
        <v>10</v>
      </c>
      <c r="AE1068" s="54">
        <f>IFERROR(MaestraLP3[[#This Row],[MARGEN UNITARIO]]/MaestraLP3[[#This Row],[Peso Neto UMV (KG)]],0)</f>
        <v>3855.1660000000002</v>
      </c>
      <c r="AF1068" s="38" t="s">
        <v>50</v>
      </c>
      <c r="AG1068" s="38">
        <v>1</v>
      </c>
      <c r="AH1068" s="56">
        <v>0.08</v>
      </c>
      <c r="AI1068" s="56">
        <v>0.08</v>
      </c>
      <c r="AJ1068" s="38"/>
      <c r="AK1068" s="38" t="s">
        <v>50</v>
      </c>
    </row>
    <row r="1069" spans="1:37" x14ac:dyDescent="0.35">
      <c r="A1069" s="38" t="s">
        <v>525</v>
      </c>
      <c r="B1069" s="38">
        <v>104512560</v>
      </c>
      <c r="C1069" s="38" t="str">
        <f>+MaestraLP3[[#This Row],[CÓDIGO]]&amp;MaestraLP3[[#Headers],[-]]&amp;MaestraLP3[[#This Row],[UMV]]</f>
        <v>104512560-UN</v>
      </c>
      <c r="D1069" s="45" t="str">
        <f>+MaestraLP3[[#This Row],[CÓDIGO]]&amp;MaestraLP3[[#Headers],[FS00]]</f>
        <v>104512560FS00</v>
      </c>
      <c r="E1069" s="38" t="s">
        <v>95</v>
      </c>
      <c r="F1069" s="38" t="s">
        <v>103</v>
      </c>
      <c r="G1069" s="38" t="s">
        <v>369</v>
      </c>
      <c r="H1069" s="38" t="s">
        <v>370</v>
      </c>
      <c r="I1069" s="38" t="s">
        <v>1334</v>
      </c>
      <c r="J1069" s="44" t="s">
        <v>44</v>
      </c>
      <c r="K1069" s="45" t="s">
        <v>44</v>
      </c>
      <c r="L1069" s="38"/>
      <c r="M1069" s="38" t="str">
        <f>VLOOKUP(MaestraLP3[[#This Row],[UMV]],VALIDACIONES!J:L,3,0)</f>
        <v>Unidad</v>
      </c>
      <c r="N1069" s="38" t="s">
        <v>45</v>
      </c>
      <c r="O1069" s="38" t="s">
        <v>46</v>
      </c>
      <c r="P1069" s="54">
        <v>17412.47</v>
      </c>
      <c r="Q1069" s="38" t="s">
        <v>47</v>
      </c>
      <c r="R1069" s="54">
        <v>31300</v>
      </c>
      <c r="S1069" s="56">
        <f>IFERROR((MaestraLP3[[#This Row],[COSTO ]]/MaestraLP3[[#This Row],[COSTO OCT]]-1),0)</f>
        <v>0</v>
      </c>
      <c r="T1069" s="55" t="s">
        <v>48</v>
      </c>
      <c r="U1069" s="55" t="s">
        <v>48</v>
      </c>
      <c r="V1069" s="54">
        <f>+VLOOKUP(MaestraLP3[[#This Row],[-]],'[1]BD MES'!$A:$N,14,0)</f>
        <v>20867.8</v>
      </c>
      <c r="W1069" s="54">
        <v>17412.47</v>
      </c>
      <c r="X1069" s="56">
        <f>+(MaestraLP3[[#This Row],[COSTO ]]-MaestraLP3[[#This Row],[COSTO OCT AL 27-10]])/MaestraLP3[[#This Row],[COSTO OCT AL 27-10]]</f>
        <v>-0.1655819013024851</v>
      </c>
      <c r="Y1069" s="57" t="str">
        <f>++IF(Q1069="HASTA AGOTAR STOCK","HASTA AGOTAR STOCK",IF(MaestraLP3[[#This Row],[PRECIO OCT]]=0,"NO PARA LP",IF(MaestraLP3[[#This Row],[PRECIO OCT]]=0,"INCORPORACIÓN",IF(AA1069=0,"MANTIENE",IF(AA1069&lt;0,"BAJA",IF(AA1069&gt;0,"ALZA",""))))))</f>
        <v>ALZA</v>
      </c>
      <c r="Z1069" s="54">
        <v>35000</v>
      </c>
      <c r="AA1069" s="40">
        <f>IF(Z1069=0,"INDICAR PRECIO VTA",Z1069-MaestraLP3[[#This Row],[PRECIO OCT]])</f>
        <v>3700</v>
      </c>
      <c r="AB1069" s="56">
        <f t="shared" si="16"/>
        <v>0.50250085714285708</v>
      </c>
      <c r="AC1069" s="58">
        <f>IFERROR(MaestraLP3[[#This Row],[PRECIO]]*MaestraLP3[[#This Row],[%MG UMV]],0)</f>
        <v>17587.53</v>
      </c>
      <c r="AD1069" s="59">
        <v>4</v>
      </c>
      <c r="AE1069" s="54">
        <f>IFERROR(MaestraLP3[[#This Row],[MARGEN UNITARIO]]/MaestraLP3[[#This Row],[Peso Neto UMV (KG)]],0)</f>
        <v>4396.8824999999997</v>
      </c>
      <c r="AF1069" s="38" t="s">
        <v>49</v>
      </c>
      <c r="AG1069" s="38">
        <v>1</v>
      </c>
      <c r="AH1069" s="56">
        <v>6.9999999999999993E-2</v>
      </c>
      <c r="AI1069" s="56">
        <v>6.9999999999999993E-2</v>
      </c>
      <c r="AJ1069" s="38"/>
      <c r="AK1069" s="38" t="s">
        <v>50</v>
      </c>
    </row>
    <row r="1070" spans="1:37" x14ac:dyDescent="0.35">
      <c r="A1070" s="38" t="s">
        <v>525</v>
      </c>
      <c r="B1070" s="38">
        <v>104512360</v>
      </c>
      <c r="C1070" s="38" t="str">
        <f>+MaestraLP3[[#This Row],[CÓDIGO]]&amp;MaestraLP3[[#Headers],[-]]&amp;MaestraLP3[[#This Row],[UMV]]</f>
        <v>104512360-C10</v>
      </c>
      <c r="D1070" s="45" t="str">
        <f>+MaestraLP3[[#This Row],[CÓDIGO]]&amp;MaestraLP3[[#Headers],[FS00]]</f>
        <v>104512360FS00</v>
      </c>
      <c r="E1070" s="38" t="s">
        <v>95</v>
      </c>
      <c r="F1070" s="38" t="s">
        <v>103</v>
      </c>
      <c r="G1070" s="38" t="s">
        <v>369</v>
      </c>
      <c r="H1070" s="38" t="s">
        <v>370</v>
      </c>
      <c r="I1070" s="38" t="s">
        <v>1335</v>
      </c>
      <c r="J1070" s="44" t="s">
        <v>61</v>
      </c>
      <c r="K1070" s="45" t="s">
        <v>44</v>
      </c>
      <c r="L1070" s="38"/>
      <c r="M1070" s="38" t="str">
        <f>VLOOKUP(MaestraLP3[[#This Row],[UMV]],VALIDACIONES!J:L,3,0)</f>
        <v>Caja 10 Unidades</v>
      </c>
      <c r="N1070" s="38" t="s">
        <v>45</v>
      </c>
      <c r="O1070" s="38" t="s">
        <v>46</v>
      </c>
      <c r="P1070" s="54">
        <v>42898.42</v>
      </c>
      <c r="Q1070" s="38" t="s">
        <v>47</v>
      </c>
      <c r="R1070" s="54">
        <v>71500</v>
      </c>
      <c r="S1070" s="56">
        <f>IFERROR((MaestraLP3[[#This Row],[COSTO ]]/MaestraLP3[[#This Row],[COSTO OCT]]-1),0)</f>
        <v>0</v>
      </c>
      <c r="T1070" s="55" t="s">
        <v>48</v>
      </c>
      <c r="U1070" s="55" t="s">
        <v>48</v>
      </c>
      <c r="V1070" s="54">
        <f>+VLOOKUP(MaestraLP3[[#This Row],[-]],'[1]BD MES'!$A:$N,14,0)</f>
        <v>45664.350000000006</v>
      </c>
      <c r="W1070" s="54">
        <v>42898.42</v>
      </c>
      <c r="X1070" s="56">
        <f>+(MaestraLP3[[#This Row],[COSTO ]]-MaestraLP3[[#This Row],[COSTO OCT AL 27-10]])/MaestraLP3[[#This Row],[COSTO OCT AL 27-10]]</f>
        <v>-6.0570882975450373E-2</v>
      </c>
      <c r="Y1070" s="57" t="str">
        <f>++IF(Q1070="HASTA AGOTAR STOCK","HASTA AGOTAR STOCK",IF(MaestraLP3[[#This Row],[PRECIO OCT]]=0,"NO PARA LP",IF(MaestraLP3[[#This Row],[PRECIO OCT]]=0,"INCORPORACIÓN",IF(AA1070=0,"MANTIENE",IF(AA1070&lt;0,"BAJA",IF(AA1070&gt;0,"ALZA",""))))))</f>
        <v>ALZA</v>
      </c>
      <c r="Z1070" s="54">
        <v>73700</v>
      </c>
      <c r="AA1070" s="40">
        <f>IF(Z1070=0,"INDICAR PRECIO VTA",Z1070-MaestraLP3[[#This Row],[PRECIO OCT]])</f>
        <v>2200</v>
      </c>
      <c r="AB1070" s="56">
        <f t="shared" si="16"/>
        <v>0.41793188602442338</v>
      </c>
      <c r="AC1070" s="58">
        <f>IFERROR(MaestraLP3[[#This Row],[PRECIO]]*MaestraLP3[[#This Row],[%MG UMV]],0)</f>
        <v>30801.58</v>
      </c>
      <c r="AD1070" s="59">
        <v>10</v>
      </c>
      <c r="AE1070" s="54">
        <f>IFERROR(MaestraLP3[[#This Row],[MARGEN UNITARIO]]/MaestraLP3[[#This Row],[Peso Neto UMV (KG)]],0)</f>
        <v>3080.1580000000004</v>
      </c>
      <c r="AF1070" s="38" t="s">
        <v>50</v>
      </c>
      <c r="AG1070" s="38">
        <v>1</v>
      </c>
      <c r="AH1070" s="56">
        <v>6.9999999999999993E-2</v>
      </c>
      <c r="AI1070" s="56">
        <v>6.9999999999999993E-2</v>
      </c>
      <c r="AJ1070" s="38"/>
      <c r="AK1070" s="38" t="s">
        <v>50</v>
      </c>
    </row>
    <row r="1071" spans="1:37" x14ac:dyDescent="0.35">
      <c r="A1071" s="38" t="s">
        <v>525</v>
      </c>
      <c r="B1071" s="38">
        <v>104540500</v>
      </c>
      <c r="C1071" s="38" t="str">
        <f>+MaestraLP3[[#This Row],[CÓDIGO]]&amp;MaestraLP3[[#Headers],[-]]&amp;MaestraLP3[[#This Row],[UMV]]</f>
        <v>104540500-C12</v>
      </c>
      <c r="D1071" s="45" t="str">
        <f>+MaestraLP3[[#This Row],[CÓDIGO]]&amp;MaestraLP3[[#Headers],[FS00]]</f>
        <v>104540500FS00</v>
      </c>
      <c r="E1071" s="38" t="s">
        <v>95</v>
      </c>
      <c r="F1071" s="38" t="s">
        <v>103</v>
      </c>
      <c r="G1071" s="38" t="s">
        <v>369</v>
      </c>
      <c r="H1071" s="38" t="s">
        <v>370</v>
      </c>
      <c r="I1071" s="38" t="s">
        <v>1336</v>
      </c>
      <c r="J1071" s="44" t="s">
        <v>43</v>
      </c>
      <c r="K1071" s="45" t="s">
        <v>44</v>
      </c>
      <c r="L1071" s="38"/>
      <c r="M1071" s="38" t="str">
        <f>VLOOKUP(MaestraLP3[[#This Row],[UMV]],VALIDACIONES!J:L,3,0)</f>
        <v>Caja 12 Unidades</v>
      </c>
      <c r="N1071" s="38" t="s">
        <v>375</v>
      </c>
      <c r="O1071" s="38" t="s">
        <v>72</v>
      </c>
      <c r="P1071" s="54">
        <v>24372</v>
      </c>
      <c r="Q1071" s="38" t="s">
        <v>47</v>
      </c>
      <c r="R1071" s="54">
        <v>43200</v>
      </c>
      <c r="S1071" s="56">
        <f>IFERROR((MaestraLP3[[#This Row],[COSTO ]]/MaestraLP3[[#This Row],[COSTO OCT]]-1),0)</f>
        <v>0</v>
      </c>
      <c r="T1071" s="55" t="s">
        <v>604</v>
      </c>
      <c r="U1071" s="55" t="s">
        <v>604</v>
      </c>
      <c r="V1071" s="54">
        <f>+VLOOKUP(MaestraLP3[[#This Row],[-]],'[1]BD MES'!$A:$N,14,0)</f>
        <v>24432</v>
      </c>
      <c r="W1071" s="54">
        <v>24372</v>
      </c>
      <c r="X1071" s="56">
        <f>+(MaestraLP3[[#This Row],[COSTO ]]-MaestraLP3[[#This Row],[COSTO OCT AL 27-10]])/MaestraLP3[[#This Row],[COSTO OCT AL 27-10]]</f>
        <v>-2.455795677799607E-3</v>
      </c>
      <c r="Y1071" s="57" t="str">
        <f>++IF(Q1071="HASTA AGOTAR STOCK","HASTA AGOTAR STOCK",IF(MaestraLP3[[#This Row],[PRECIO OCT]]=0,"NO PARA LP",IF(MaestraLP3[[#This Row],[PRECIO OCT]]=0,"INCORPORACIÓN",IF(AA1071=0,"MANTIENE",IF(AA1071&lt;0,"BAJA",IF(AA1071&gt;0,"ALZA",""))))))</f>
        <v>MANTIENE</v>
      </c>
      <c r="Z1071" s="54">
        <v>43200</v>
      </c>
      <c r="AA1071" s="40">
        <f>IF(Z1071=0,"INDICAR PRECIO VTA",Z1071-MaestraLP3[[#This Row],[PRECIO OCT]])</f>
        <v>0</v>
      </c>
      <c r="AB1071" s="56">
        <f t="shared" si="16"/>
        <v>0.43583333333333335</v>
      </c>
      <c r="AC1071" s="58">
        <f>IFERROR(MaestraLP3[[#This Row],[PRECIO]]*MaestraLP3[[#This Row],[%MG UMV]],0)</f>
        <v>18828</v>
      </c>
      <c r="AD1071" s="59">
        <v>12.24</v>
      </c>
      <c r="AE1071" s="54">
        <f>IFERROR(MaestraLP3[[#This Row],[MARGEN UNITARIO]]/MaestraLP3[[#This Row],[Peso Neto UMV (KG)]],0)</f>
        <v>1538.2352941176471</v>
      </c>
      <c r="AF1071" s="38" t="s">
        <v>50</v>
      </c>
      <c r="AG1071" s="38">
        <v>1</v>
      </c>
      <c r="AH1071" s="56">
        <v>9.9999999999999992E-2</v>
      </c>
      <c r="AI1071" s="56">
        <v>0.15</v>
      </c>
      <c r="AJ1071" s="38" t="s">
        <v>50</v>
      </c>
      <c r="AK1071" s="38" t="s">
        <v>50</v>
      </c>
    </row>
    <row r="1072" spans="1:37" x14ac:dyDescent="0.35">
      <c r="A1072" s="38" t="s">
        <v>525</v>
      </c>
      <c r="B1072" s="38">
        <v>104521590</v>
      </c>
      <c r="C1072" s="38" t="str">
        <f>+MaestraLP3[[#This Row],[CÓDIGO]]&amp;MaestraLP3[[#Headers],[-]]&amp;MaestraLP3[[#This Row],[UMV]]</f>
        <v>104521590-C10</v>
      </c>
      <c r="D1072" s="45" t="str">
        <f>+MaestraLP3[[#This Row],[CÓDIGO]]&amp;MaestraLP3[[#Headers],[FS00]]</f>
        <v>104521590FS00</v>
      </c>
      <c r="E1072" s="38" t="s">
        <v>95</v>
      </c>
      <c r="F1072" s="38" t="s">
        <v>103</v>
      </c>
      <c r="G1072" s="38" t="s">
        <v>369</v>
      </c>
      <c r="H1072" s="38" t="s">
        <v>370</v>
      </c>
      <c r="I1072" s="38" t="s">
        <v>1337</v>
      </c>
      <c r="J1072" s="44" t="s">
        <v>61</v>
      </c>
      <c r="K1072" s="45" t="s">
        <v>44</v>
      </c>
      <c r="L1072" s="38"/>
      <c r="M1072" s="38" t="str">
        <f>VLOOKUP(MaestraLP3[[#This Row],[UMV]],VALIDACIONES!J:L,3,0)</f>
        <v>Caja 10 Unidades</v>
      </c>
      <c r="N1072" s="38" t="s">
        <v>45</v>
      </c>
      <c r="O1072" s="38" t="s">
        <v>46</v>
      </c>
      <c r="P1072" s="54">
        <v>20360</v>
      </c>
      <c r="Q1072" s="38" t="s">
        <v>47</v>
      </c>
      <c r="R1072" s="54">
        <v>34400</v>
      </c>
      <c r="S1072" s="56">
        <f>IFERROR((MaestraLP3[[#This Row],[COSTO ]]/MaestraLP3[[#This Row],[COSTO OCT]]-1),0)</f>
        <v>0</v>
      </c>
      <c r="T1072" s="55" t="s">
        <v>48</v>
      </c>
      <c r="U1072" s="55" t="s">
        <v>48</v>
      </c>
      <c r="V1072" s="54">
        <f>+VLOOKUP(MaestraLP3[[#This Row],[-]],'[1]BD MES'!$A:$N,14,0)</f>
        <v>20920</v>
      </c>
      <c r="W1072" s="54">
        <v>20360</v>
      </c>
      <c r="X1072" s="56">
        <f>+(MaestraLP3[[#This Row],[COSTO ]]-MaestraLP3[[#This Row],[COSTO OCT AL 27-10]])/MaestraLP3[[#This Row],[COSTO OCT AL 27-10]]</f>
        <v>-2.676864244741874E-2</v>
      </c>
      <c r="Y1072" s="57" t="str">
        <f>++IF(Q1072="HASTA AGOTAR STOCK","HASTA AGOTAR STOCK",IF(MaestraLP3[[#This Row],[PRECIO OCT]]=0,"NO PARA LP",IF(MaestraLP3[[#This Row],[PRECIO OCT]]=0,"INCORPORACIÓN",IF(AA1072=0,"MANTIENE",IF(AA1072&lt;0,"BAJA",IF(AA1072&gt;0,"ALZA",""))))))</f>
        <v>MANTIENE</v>
      </c>
      <c r="Z1072" s="54">
        <v>34400</v>
      </c>
      <c r="AA1072" s="40">
        <f>IF(Z1072=0,"INDICAR PRECIO VTA",Z1072-MaestraLP3[[#This Row],[PRECIO OCT]])</f>
        <v>0</v>
      </c>
      <c r="AB1072" s="56">
        <f t="shared" si="16"/>
        <v>0.40813953488372096</v>
      </c>
      <c r="AC1072" s="58">
        <f>IFERROR(MaestraLP3[[#This Row],[PRECIO]]*MaestraLP3[[#This Row],[%MG UMV]],0)</f>
        <v>14040</v>
      </c>
      <c r="AD1072" s="59">
        <v>10</v>
      </c>
      <c r="AE1072" s="54">
        <f>IFERROR(MaestraLP3[[#This Row],[MARGEN UNITARIO]]/MaestraLP3[[#This Row],[Peso Neto UMV (KG)]],0)</f>
        <v>1404</v>
      </c>
      <c r="AF1072" s="38" t="s">
        <v>50</v>
      </c>
      <c r="AG1072" s="38">
        <v>1</v>
      </c>
      <c r="AH1072" s="56">
        <v>9.9999999999999992E-2</v>
      </c>
      <c r="AI1072" s="56">
        <v>0.15</v>
      </c>
      <c r="AJ1072" s="38"/>
      <c r="AK1072" s="38" t="s">
        <v>50</v>
      </c>
    </row>
    <row r="1073" spans="1:37" x14ac:dyDescent="0.35">
      <c r="A1073" s="38" t="s">
        <v>525</v>
      </c>
      <c r="B1073" s="38">
        <v>104521580</v>
      </c>
      <c r="C1073" s="38" t="str">
        <f>+MaestraLP3[[#This Row],[CÓDIGO]]&amp;MaestraLP3[[#Headers],[-]]&amp;MaestraLP3[[#This Row],[UMV]]</f>
        <v>104521580-C10</v>
      </c>
      <c r="D1073" s="45" t="str">
        <f>+MaestraLP3[[#This Row],[CÓDIGO]]&amp;MaestraLP3[[#Headers],[FS00]]</f>
        <v>104521580FS00</v>
      </c>
      <c r="E1073" s="38" t="s">
        <v>95</v>
      </c>
      <c r="F1073" s="38" t="s">
        <v>103</v>
      </c>
      <c r="G1073" s="38" t="s">
        <v>369</v>
      </c>
      <c r="H1073" s="38" t="s">
        <v>370</v>
      </c>
      <c r="I1073" s="38" t="s">
        <v>1338</v>
      </c>
      <c r="J1073" s="44" t="s">
        <v>61</v>
      </c>
      <c r="K1073" s="45" t="s">
        <v>44</v>
      </c>
      <c r="L1073" s="38"/>
      <c r="M1073" s="38" t="str">
        <f>VLOOKUP(MaestraLP3[[#This Row],[UMV]],VALIDACIONES!J:L,3,0)</f>
        <v>Caja 10 Unidades</v>
      </c>
      <c r="N1073" s="38" t="s">
        <v>45</v>
      </c>
      <c r="O1073" s="38" t="s">
        <v>46</v>
      </c>
      <c r="P1073" s="54">
        <v>20630</v>
      </c>
      <c r="Q1073" s="38" t="s">
        <v>47</v>
      </c>
      <c r="R1073" s="54">
        <v>35000</v>
      </c>
      <c r="S1073" s="56">
        <f>IFERROR((MaestraLP3[[#This Row],[COSTO ]]/MaestraLP3[[#This Row],[COSTO OCT]]-1),0)</f>
        <v>0</v>
      </c>
      <c r="T1073" s="55" t="s">
        <v>48</v>
      </c>
      <c r="U1073" s="55" t="s">
        <v>48</v>
      </c>
      <c r="V1073" s="54">
        <f>+VLOOKUP(MaestraLP3[[#This Row],[-]],'[1]BD MES'!$A:$N,14,0)</f>
        <v>20960</v>
      </c>
      <c r="W1073" s="54">
        <v>20630</v>
      </c>
      <c r="X1073" s="56">
        <f>+(MaestraLP3[[#This Row],[COSTO ]]-MaestraLP3[[#This Row],[COSTO OCT AL 27-10]])/MaestraLP3[[#This Row],[COSTO OCT AL 27-10]]</f>
        <v>-1.5744274809160304E-2</v>
      </c>
      <c r="Y1073" s="57" t="str">
        <f>++IF(Q1073="HASTA AGOTAR STOCK","HASTA AGOTAR STOCK",IF(MaestraLP3[[#This Row],[PRECIO OCT]]=0,"NO PARA LP",IF(MaestraLP3[[#This Row],[PRECIO OCT]]=0,"INCORPORACIÓN",IF(AA1073=0,"MANTIENE",IF(AA1073&lt;0,"BAJA",IF(AA1073&gt;0,"ALZA",""))))))</f>
        <v>MANTIENE</v>
      </c>
      <c r="Z1073" s="54">
        <v>35000</v>
      </c>
      <c r="AA1073" s="40">
        <f>IF(Z1073=0,"INDICAR PRECIO VTA",Z1073-MaestraLP3[[#This Row],[PRECIO OCT]])</f>
        <v>0</v>
      </c>
      <c r="AB1073" s="56">
        <f t="shared" si="16"/>
        <v>0.41057142857142859</v>
      </c>
      <c r="AC1073" s="58">
        <f>IFERROR(MaestraLP3[[#This Row],[PRECIO]]*MaestraLP3[[#This Row],[%MG UMV]],0)</f>
        <v>14370</v>
      </c>
      <c r="AD1073" s="59">
        <v>10</v>
      </c>
      <c r="AE1073" s="54">
        <f>IFERROR(MaestraLP3[[#This Row],[MARGEN UNITARIO]]/MaestraLP3[[#This Row],[Peso Neto UMV (KG)]],0)</f>
        <v>1437</v>
      </c>
      <c r="AF1073" s="38" t="s">
        <v>50</v>
      </c>
      <c r="AG1073" s="38">
        <v>1</v>
      </c>
      <c r="AH1073" s="56">
        <v>9.9999999999999992E-2</v>
      </c>
      <c r="AI1073" s="56">
        <v>0.15</v>
      </c>
      <c r="AJ1073" s="38"/>
      <c r="AK1073" s="38" t="s">
        <v>50</v>
      </c>
    </row>
    <row r="1074" spans="1:37" x14ac:dyDescent="0.35">
      <c r="A1074" s="38" t="s">
        <v>525</v>
      </c>
      <c r="B1074" s="38">
        <v>101820108</v>
      </c>
      <c r="C1074" s="38" t="str">
        <f>+MaestraLP3[[#This Row],[CÓDIGO]]&amp;MaestraLP3[[#Headers],[-]]&amp;MaestraLP3[[#This Row],[UMV]]</f>
        <v>101820108-C24</v>
      </c>
      <c r="D1074" s="45" t="str">
        <f>+MaestraLP3[[#This Row],[CÓDIGO]]&amp;MaestraLP3[[#Headers],[FS00]]</f>
        <v>101820108FS00</v>
      </c>
      <c r="E1074" s="38" t="s">
        <v>95</v>
      </c>
      <c r="F1074" s="38" t="s">
        <v>103</v>
      </c>
      <c r="G1074" s="38" t="s">
        <v>369</v>
      </c>
      <c r="H1074" s="38" t="s">
        <v>370</v>
      </c>
      <c r="I1074" s="38" t="s">
        <v>1339</v>
      </c>
      <c r="J1074" s="44" t="s">
        <v>288</v>
      </c>
      <c r="K1074" s="45" t="s">
        <v>44</v>
      </c>
      <c r="L1074" s="38"/>
      <c r="M1074" s="38" t="str">
        <f>VLOOKUP(MaestraLP3[[#This Row],[UMV]],VALIDACIONES!J:L,3,0)</f>
        <v>Caja 24 Unidades</v>
      </c>
      <c r="N1074" s="38" t="s">
        <v>45</v>
      </c>
      <c r="O1074" s="38" t="s">
        <v>46</v>
      </c>
      <c r="P1074" s="54">
        <v>60237.651599999997</v>
      </c>
      <c r="Q1074" s="38" t="s">
        <v>58</v>
      </c>
      <c r="R1074" s="54">
        <v>90000</v>
      </c>
      <c r="S1074" s="56">
        <f>IFERROR((MaestraLP3[[#This Row],[COSTO ]]/MaestraLP3[[#This Row],[COSTO OCT]]-1),0)</f>
        <v>0</v>
      </c>
      <c r="T1074" s="55" t="s">
        <v>48</v>
      </c>
      <c r="U1074" s="55" t="s">
        <v>48</v>
      </c>
      <c r="V1074" s="54">
        <f>+VLOOKUP(MaestraLP3[[#This Row],[-]],'[1]BD MES'!$A:$N,14,0)</f>
        <v>59956.799999999996</v>
      </c>
      <c r="W1074" s="54">
        <v>60237.651599999997</v>
      </c>
      <c r="X1074" s="56">
        <f>+(MaestraLP3[[#This Row],[COSTO ]]-MaestraLP3[[#This Row],[COSTO OCT AL 27-10]])/MaestraLP3[[#This Row],[COSTO OCT AL 27-10]]</f>
        <v>4.6842326475062344E-3</v>
      </c>
      <c r="Y1074" s="57" t="str">
        <f>++IF(Q1074="HASTA AGOTAR STOCK","HASTA AGOTAR STOCK",IF(MaestraLP3[[#This Row],[PRECIO OCT]]=0,"NO PARA LP",IF(MaestraLP3[[#This Row],[PRECIO OCT]]=0,"INCORPORACIÓN",IF(AA1074=0,"MANTIENE",IF(AA1074&lt;0,"BAJA",IF(AA1074&gt;0,"ALZA",""))))))</f>
        <v>MANTIENE</v>
      </c>
      <c r="Z1074" s="54">
        <v>90000</v>
      </c>
      <c r="AA1074" s="40">
        <f>IF(Z1074=0,"INDICAR PRECIO VTA",Z1074-MaestraLP3[[#This Row],[PRECIO OCT]])</f>
        <v>0</v>
      </c>
      <c r="AB1074" s="56">
        <f t="shared" si="16"/>
        <v>0.33069276000000003</v>
      </c>
      <c r="AC1074" s="58">
        <f>IFERROR(MaestraLP3[[#This Row],[PRECIO]]*MaestraLP3[[#This Row],[%MG UMV]],0)</f>
        <v>29762.348400000003</v>
      </c>
      <c r="AD1074" s="59">
        <v>16.32</v>
      </c>
      <c r="AE1074" s="54">
        <f>IFERROR(MaestraLP3[[#This Row],[MARGEN UNITARIO]]/MaestraLP3[[#This Row],[Peso Neto UMV (KG)]],0)</f>
        <v>1823.6733088235296</v>
      </c>
      <c r="AF1074" s="38" t="s">
        <v>50</v>
      </c>
      <c r="AG1074" s="38">
        <v>1</v>
      </c>
      <c r="AH1074" s="56">
        <v>4.9999999999999996E-2</v>
      </c>
      <c r="AI1074" s="56">
        <v>6.9999999999999993E-2</v>
      </c>
      <c r="AJ1074" s="38"/>
      <c r="AK1074" s="38" t="s">
        <v>50</v>
      </c>
    </row>
    <row r="1075" spans="1:37" x14ac:dyDescent="0.35">
      <c r="A1075" s="38" t="s">
        <v>525</v>
      </c>
      <c r="B1075" s="38">
        <v>104521600</v>
      </c>
      <c r="C1075" s="38" t="str">
        <f>+MaestraLP3[[#This Row],[CÓDIGO]]&amp;MaestraLP3[[#Headers],[-]]&amp;MaestraLP3[[#This Row],[UMV]]</f>
        <v>104521600-C10</v>
      </c>
      <c r="D1075" s="45" t="str">
        <f>+MaestraLP3[[#This Row],[CÓDIGO]]&amp;MaestraLP3[[#Headers],[FS00]]</f>
        <v>104521600FS00</v>
      </c>
      <c r="E1075" s="38" t="s">
        <v>95</v>
      </c>
      <c r="F1075" s="38" t="s">
        <v>103</v>
      </c>
      <c r="G1075" s="38" t="s">
        <v>369</v>
      </c>
      <c r="H1075" s="38" t="s">
        <v>370</v>
      </c>
      <c r="I1075" s="38" t="s">
        <v>1340</v>
      </c>
      <c r="J1075" s="44" t="s">
        <v>61</v>
      </c>
      <c r="K1075" s="45" t="s">
        <v>44</v>
      </c>
      <c r="L1075" s="38"/>
      <c r="M1075" s="38" t="str">
        <f>VLOOKUP(MaestraLP3[[#This Row],[UMV]],VALIDACIONES!J:L,3,0)</f>
        <v>Caja 10 Unidades</v>
      </c>
      <c r="N1075" s="38" t="s">
        <v>45</v>
      </c>
      <c r="O1075" s="38" t="s">
        <v>46</v>
      </c>
      <c r="P1075" s="54">
        <v>20360</v>
      </c>
      <c r="Q1075" s="38" t="s">
        <v>47</v>
      </c>
      <c r="R1075" s="54">
        <v>28500</v>
      </c>
      <c r="S1075" s="56">
        <f>IFERROR((MaestraLP3[[#This Row],[COSTO ]]/MaestraLP3[[#This Row],[COSTO OCT]]-1),0)</f>
        <v>0</v>
      </c>
      <c r="T1075" s="55" t="s">
        <v>48</v>
      </c>
      <c r="U1075" s="55" t="s">
        <v>48</v>
      </c>
      <c r="V1075" s="54">
        <f>+VLOOKUP(MaestraLP3[[#This Row],[-]],'[1]BD MES'!$A:$N,14,0)</f>
        <v>20850</v>
      </c>
      <c r="W1075" s="54">
        <v>20360</v>
      </c>
      <c r="X1075" s="56">
        <f>+(MaestraLP3[[#This Row],[COSTO ]]-MaestraLP3[[#This Row],[COSTO OCT AL 27-10]])/MaestraLP3[[#This Row],[COSTO OCT AL 27-10]]</f>
        <v>-2.3501199040767386E-2</v>
      </c>
      <c r="Y1075" s="57" t="str">
        <f>++IF(Q1075="HASTA AGOTAR STOCK","HASTA AGOTAR STOCK",IF(MaestraLP3[[#This Row],[PRECIO OCT]]=0,"NO PARA LP",IF(MaestraLP3[[#This Row],[PRECIO OCT]]=0,"INCORPORACIÓN",IF(AA1075=0,"MANTIENE",IF(AA1075&lt;0,"BAJA",IF(AA1075&gt;0,"ALZA",""))))))</f>
        <v>MANTIENE</v>
      </c>
      <c r="Z1075" s="54">
        <v>28500</v>
      </c>
      <c r="AA1075" s="40">
        <f>IF(Z1075=0,"INDICAR PRECIO VTA",Z1075-MaestraLP3[[#This Row],[PRECIO OCT]])</f>
        <v>0</v>
      </c>
      <c r="AB1075" s="56">
        <f t="shared" si="16"/>
        <v>0.28561403508771932</v>
      </c>
      <c r="AC1075" s="58">
        <f>IFERROR(MaestraLP3[[#This Row],[PRECIO]]*MaestraLP3[[#This Row],[%MG UMV]],0)</f>
        <v>8140.0000000000009</v>
      </c>
      <c r="AD1075" s="59">
        <v>10</v>
      </c>
      <c r="AE1075" s="54">
        <f>IFERROR(MaestraLP3[[#This Row],[MARGEN UNITARIO]]/MaestraLP3[[#This Row],[Peso Neto UMV (KG)]],0)</f>
        <v>814.00000000000011</v>
      </c>
      <c r="AF1075" s="38" t="s">
        <v>50</v>
      </c>
      <c r="AG1075" s="38">
        <v>1</v>
      </c>
      <c r="AH1075" s="56">
        <v>6.9999999999999993E-2</v>
      </c>
      <c r="AI1075" s="56">
        <v>9.9999999999999992E-2</v>
      </c>
      <c r="AJ1075" s="38"/>
      <c r="AK1075" s="38" t="s">
        <v>50</v>
      </c>
    </row>
    <row r="1076" spans="1:37" x14ac:dyDescent="0.35">
      <c r="A1076" s="38" t="s">
        <v>525</v>
      </c>
      <c r="B1076" s="38">
        <v>104534900</v>
      </c>
      <c r="C1076" s="38" t="str">
        <f>+MaestraLP3[[#This Row],[CÓDIGO]]&amp;MaestraLP3[[#Headers],[-]]&amp;MaestraLP3[[#This Row],[UMV]]</f>
        <v>104534900-C10</v>
      </c>
      <c r="D1076" s="45" t="str">
        <f>+MaestraLP3[[#This Row],[CÓDIGO]]&amp;MaestraLP3[[#Headers],[FS00]]</f>
        <v>104534900FS00</v>
      </c>
      <c r="E1076" s="38" t="s">
        <v>95</v>
      </c>
      <c r="F1076" s="38" t="s">
        <v>103</v>
      </c>
      <c r="G1076" s="38" t="s">
        <v>369</v>
      </c>
      <c r="H1076" s="38" t="s">
        <v>370</v>
      </c>
      <c r="I1076" s="38" t="s">
        <v>1341</v>
      </c>
      <c r="J1076" s="44" t="s">
        <v>61</v>
      </c>
      <c r="K1076" s="45" t="s">
        <v>44</v>
      </c>
      <c r="L1076" s="38"/>
      <c r="M1076" s="38" t="str">
        <f>VLOOKUP(MaestraLP3[[#This Row],[UMV]],VALIDACIONES!J:L,3,0)</f>
        <v>Caja 10 Unidades</v>
      </c>
      <c r="N1076" s="38" t="s">
        <v>45</v>
      </c>
      <c r="O1076" s="38" t="s">
        <v>46</v>
      </c>
      <c r="P1076" s="54">
        <v>20360</v>
      </c>
      <c r="Q1076" s="38" t="s">
        <v>47</v>
      </c>
      <c r="R1076" s="54">
        <v>28500</v>
      </c>
      <c r="S1076" s="56">
        <f>IFERROR((MaestraLP3[[#This Row],[COSTO ]]/MaestraLP3[[#This Row],[COSTO OCT]]-1),0)</f>
        <v>0</v>
      </c>
      <c r="T1076" s="55" t="s">
        <v>48</v>
      </c>
      <c r="U1076" s="55" t="s">
        <v>48</v>
      </c>
      <c r="V1076" s="54">
        <f>+VLOOKUP(MaestraLP3[[#This Row],[-]],'[1]BD MES'!$A:$N,14,0)</f>
        <v>20560</v>
      </c>
      <c r="W1076" s="54">
        <v>20360</v>
      </c>
      <c r="X1076" s="56">
        <f>+(MaestraLP3[[#This Row],[COSTO ]]-MaestraLP3[[#This Row],[COSTO OCT AL 27-10]])/MaestraLP3[[#This Row],[COSTO OCT AL 27-10]]</f>
        <v>-9.727626459143969E-3</v>
      </c>
      <c r="Y1076" s="57" t="str">
        <f>++IF(Q1076="HASTA AGOTAR STOCK","HASTA AGOTAR STOCK",IF(MaestraLP3[[#This Row],[PRECIO OCT]]=0,"NO PARA LP",IF(MaestraLP3[[#This Row],[PRECIO OCT]]=0,"INCORPORACIÓN",IF(AA1076=0,"MANTIENE",IF(AA1076&lt;0,"BAJA",IF(AA1076&gt;0,"ALZA",""))))))</f>
        <v>MANTIENE</v>
      </c>
      <c r="Z1076" s="54">
        <v>28500</v>
      </c>
      <c r="AA1076" s="40">
        <f>IF(Z1076=0,"INDICAR PRECIO VTA",Z1076-MaestraLP3[[#This Row],[PRECIO OCT]])</f>
        <v>0</v>
      </c>
      <c r="AB1076" s="56">
        <f t="shared" si="16"/>
        <v>0.28561403508771932</v>
      </c>
      <c r="AC1076" s="58">
        <f>IFERROR(MaestraLP3[[#This Row],[PRECIO]]*MaestraLP3[[#This Row],[%MG UMV]],0)</f>
        <v>8140.0000000000009</v>
      </c>
      <c r="AD1076" s="59">
        <v>10</v>
      </c>
      <c r="AE1076" s="54">
        <f>IFERROR(MaestraLP3[[#This Row],[MARGEN UNITARIO]]/MaestraLP3[[#This Row],[Peso Neto UMV (KG)]],0)</f>
        <v>814.00000000000011</v>
      </c>
      <c r="AF1076" s="61" t="s">
        <v>50</v>
      </c>
      <c r="AG1076" s="38">
        <v>1</v>
      </c>
      <c r="AH1076" s="56">
        <v>6.9999999999999993E-2</v>
      </c>
      <c r="AI1076" s="56">
        <v>9.9999999999999992E-2</v>
      </c>
      <c r="AJ1076" s="38"/>
      <c r="AK1076" s="38" t="s">
        <v>50</v>
      </c>
    </row>
    <row r="1077" spans="1:37" x14ac:dyDescent="0.35">
      <c r="A1077" s="38" t="s">
        <v>525</v>
      </c>
      <c r="B1077" s="38">
        <v>150000009</v>
      </c>
      <c r="C1077" s="38" t="str">
        <f>+MaestraLP3[[#This Row],[CÓDIGO]]&amp;MaestraLP3[[#Headers],[-]]&amp;MaestraLP3[[#This Row],[UMV]]</f>
        <v>150000009-C12</v>
      </c>
      <c r="D1077" s="45" t="str">
        <f>+MaestraLP3[[#This Row],[CÓDIGO]]&amp;MaestraLP3[[#Headers],[FS00]]</f>
        <v>150000009FS00</v>
      </c>
      <c r="E1077" s="38" t="s">
        <v>95</v>
      </c>
      <c r="F1077" s="38" t="s">
        <v>103</v>
      </c>
      <c r="G1077" s="38" t="s">
        <v>369</v>
      </c>
      <c r="H1077" s="38" t="s">
        <v>373</v>
      </c>
      <c r="I1077" s="38" t="s">
        <v>1342</v>
      </c>
      <c r="J1077" s="44" t="s">
        <v>43</v>
      </c>
      <c r="K1077" s="45" t="s">
        <v>44</v>
      </c>
      <c r="L1077" s="38"/>
      <c r="M1077" s="38" t="str">
        <f>VLOOKUP(MaestraLP3[[#This Row],[UMV]],VALIDACIONES!J:L,3,0)</f>
        <v>Caja 12 Unidades</v>
      </c>
      <c r="N1077" s="38" t="s">
        <v>45</v>
      </c>
      <c r="O1077" s="38" t="s">
        <v>46</v>
      </c>
      <c r="P1077" s="54">
        <v>37436.04</v>
      </c>
      <c r="Q1077" s="38" t="s">
        <v>47</v>
      </c>
      <c r="R1077" s="54">
        <v>59000</v>
      </c>
      <c r="S1077" s="56">
        <f>IFERROR((MaestraLP3[[#This Row],[COSTO ]]/MaestraLP3[[#This Row],[COSTO OCT]]-1),0)</f>
        <v>0</v>
      </c>
      <c r="T1077" s="55" t="s">
        <v>48</v>
      </c>
      <c r="U1077" s="55" t="s">
        <v>48</v>
      </c>
      <c r="V1077" s="54">
        <f>+VLOOKUP(MaestraLP3[[#This Row],[-]],'[1]BD MES'!$A:$N,14,0)</f>
        <v>37439.760000000002</v>
      </c>
      <c r="W1077" s="54">
        <v>37436.04</v>
      </c>
      <c r="X1077" s="56">
        <f>+(MaestraLP3[[#This Row],[COSTO ]]-MaestraLP3[[#This Row],[COSTO OCT AL 27-10]])/MaestraLP3[[#This Row],[COSTO OCT AL 27-10]]</f>
        <v>-9.9359611279590566E-5</v>
      </c>
      <c r="Y1077" s="57" t="str">
        <f>++IF(Q1077="HASTA AGOTAR STOCK","HASTA AGOTAR STOCK",IF(MaestraLP3[[#This Row],[PRECIO OCT]]=0,"NO PARA LP",IF(MaestraLP3[[#This Row],[PRECIO OCT]]=0,"INCORPORACIÓN",IF(AA1077=0,"MANTIENE",IF(AA1077&lt;0,"BAJA",IF(AA1077&gt;0,"ALZA",""))))))</f>
        <v>MANTIENE</v>
      </c>
      <c r="Z1077" s="54">
        <v>59000</v>
      </c>
      <c r="AA1077" s="40">
        <f>IF(Z1077=0,"INDICAR PRECIO VTA",Z1077-MaestraLP3[[#This Row],[PRECIO OCT]])</f>
        <v>0</v>
      </c>
      <c r="AB1077" s="56">
        <f t="shared" si="16"/>
        <v>0.36549084745762711</v>
      </c>
      <c r="AC1077" s="58">
        <f>IFERROR(MaestraLP3[[#This Row],[PRECIO]]*MaestraLP3[[#This Row],[%MG UMV]],0)</f>
        <v>21563.96</v>
      </c>
      <c r="AD1077" s="59">
        <v>12.492000000000001</v>
      </c>
      <c r="AE1077" s="54">
        <f>IFERROR(MaestraLP3[[#This Row],[MARGEN UNITARIO]]/MaestraLP3[[#This Row],[Peso Neto UMV (KG)]],0)</f>
        <v>1726.2215818123598</v>
      </c>
      <c r="AF1077" s="38" t="s">
        <v>50</v>
      </c>
      <c r="AG1077" s="38">
        <v>1</v>
      </c>
      <c r="AH1077" s="56">
        <v>4.9999999999999996E-2</v>
      </c>
      <c r="AI1077" s="56">
        <v>9.9999999999999992E-2</v>
      </c>
      <c r="AJ1077" s="38"/>
      <c r="AK1077" s="38" t="s">
        <v>50</v>
      </c>
    </row>
    <row r="1078" spans="1:37" x14ac:dyDescent="0.35">
      <c r="A1078" s="38" t="s">
        <v>525</v>
      </c>
      <c r="B1078" s="38">
        <v>104533730</v>
      </c>
      <c r="C1078" s="38" t="str">
        <f>+MaestraLP3[[#This Row],[CÓDIGO]]&amp;MaestraLP3[[#Headers],[-]]&amp;MaestraLP3[[#This Row],[UMV]]</f>
        <v>104533730-C12</v>
      </c>
      <c r="D1078" s="45" t="str">
        <f>+MaestraLP3[[#This Row],[CÓDIGO]]&amp;MaestraLP3[[#Headers],[FS00]]</f>
        <v>104533730FS00</v>
      </c>
      <c r="E1078" s="38" t="s">
        <v>95</v>
      </c>
      <c r="F1078" s="38" t="s">
        <v>103</v>
      </c>
      <c r="G1078" s="38" t="s">
        <v>369</v>
      </c>
      <c r="H1078" s="38" t="s">
        <v>373</v>
      </c>
      <c r="I1078" s="38" t="s">
        <v>1343</v>
      </c>
      <c r="J1078" s="44" t="s">
        <v>43</v>
      </c>
      <c r="K1078" s="45" t="s">
        <v>44</v>
      </c>
      <c r="L1078" s="38"/>
      <c r="M1078" s="38" t="str">
        <f>VLOOKUP(MaestraLP3[[#This Row],[UMV]],VALIDACIONES!J:L,3,0)</f>
        <v>Caja 12 Unidades</v>
      </c>
      <c r="N1078" s="38" t="s">
        <v>45</v>
      </c>
      <c r="O1078" s="38" t="s">
        <v>46</v>
      </c>
      <c r="P1078" s="54">
        <v>35088</v>
      </c>
      <c r="Q1078" s="38" t="s">
        <v>47</v>
      </c>
      <c r="R1078" s="54">
        <v>61000</v>
      </c>
      <c r="S1078" s="56">
        <f>IFERROR((MaestraLP3[[#This Row],[COSTO ]]/MaestraLP3[[#This Row],[COSTO OCT]]-1),0)</f>
        <v>0</v>
      </c>
      <c r="T1078" s="55" t="s">
        <v>48</v>
      </c>
      <c r="U1078" s="55" t="s">
        <v>48</v>
      </c>
      <c r="V1078" s="54">
        <f>+VLOOKUP(MaestraLP3[[#This Row],[-]],'[1]BD MES'!$A:$N,14,0)</f>
        <v>35100</v>
      </c>
      <c r="W1078" s="54">
        <v>35088</v>
      </c>
      <c r="X1078" s="56">
        <f>+(MaestraLP3[[#This Row],[COSTO ]]-MaestraLP3[[#This Row],[COSTO OCT AL 27-10]])/MaestraLP3[[#This Row],[COSTO OCT AL 27-10]]</f>
        <v>-3.4188034188034188E-4</v>
      </c>
      <c r="Y1078" s="57" t="str">
        <f>++IF(Q1078="HASTA AGOTAR STOCK","HASTA AGOTAR STOCK",IF(MaestraLP3[[#This Row],[PRECIO OCT]]=0,"NO PARA LP",IF(MaestraLP3[[#This Row],[PRECIO OCT]]=0,"INCORPORACIÓN",IF(AA1078=0,"MANTIENE",IF(AA1078&lt;0,"BAJA",IF(AA1078&gt;0,"ALZA",""))))))</f>
        <v>MANTIENE</v>
      </c>
      <c r="Z1078" s="54">
        <v>61000</v>
      </c>
      <c r="AA1078" s="40">
        <f>IF(Z1078=0,"INDICAR PRECIO VTA",Z1078-MaestraLP3[[#This Row],[PRECIO OCT]])</f>
        <v>0</v>
      </c>
      <c r="AB1078" s="56">
        <f t="shared" si="16"/>
        <v>0.42478688524590164</v>
      </c>
      <c r="AC1078" s="58">
        <f>IFERROR(MaestraLP3[[#This Row],[PRECIO]]*MaestraLP3[[#This Row],[%MG UMV]],0)</f>
        <v>25912</v>
      </c>
      <c r="AD1078" s="59">
        <v>12.06</v>
      </c>
      <c r="AE1078" s="54">
        <f>IFERROR(MaestraLP3[[#This Row],[MARGEN UNITARIO]]/MaestraLP3[[#This Row],[Peso Neto UMV (KG)]],0)</f>
        <v>2148.5903814262024</v>
      </c>
      <c r="AF1078" s="38" t="s">
        <v>50</v>
      </c>
      <c r="AG1078" s="38">
        <v>1</v>
      </c>
      <c r="AH1078" s="56">
        <v>9.9999999999999992E-2</v>
      </c>
      <c r="AI1078" s="56">
        <v>0.15</v>
      </c>
      <c r="AJ1078" s="38"/>
      <c r="AK1078" s="38" t="s">
        <v>50</v>
      </c>
    </row>
    <row r="1079" spans="1:37" x14ac:dyDescent="0.35">
      <c r="A1079" s="38" t="s">
        <v>525</v>
      </c>
      <c r="B1079" s="38">
        <v>104533180</v>
      </c>
      <c r="C1079" s="38" t="str">
        <f>+MaestraLP3[[#This Row],[CÓDIGO]]&amp;MaestraLP3[[#Headers],[-]]&amp;MaestraLP3[[#This Row],[UMV]]</f>
        <v>104533180-C12</v>
      </c>
      <c r="D1079" s="45" t="str">
        <f>+MaestraLP3[[#This Row],[CÓDIGO]]&amp;MaestraLP3[[#Headers],[FS00]]</f>
        <v>104533180FS00</v>
      </c>
      <c r="E1079" s="38" t="s">
        <v>95</v>
      </c>
      <c r="F1079" s="38" t="s">
        <v>103</v>
      </c>
      <c r="G1079" s="38" t="s">
        <v>369</v>
      </c>
      <c r="H1079" s="38" t="s">
        <v>373</v>
      </c>
      <c r="I1079" s="38" t="s">
        <v>1344</v>
      </c>
      <c r="J1079" s="44" t="s">
        <v>43</v>
      </c>
      <c r="K1079" s="45" t="s">
        <v>44</v>
      </c>
      <c r="L1079" s="38"/>
      <c r="M1079" s="38" t="str">
        <f>VLOOKUP(MaestraLP3[[#This Row],[UMV]],VALIDACIONES!J:L,3,0)</f>
        <v>Caja 12 Unidades</v>
      </c>
      <c r="N1079" s="38" t="s">
        <v>375</v>
      </c>
      <c r="O1079" s="38" t="s">
        <v>72</v>
      </c>
      <c r="P1079" s="54">
        <v>30432</v>
      </c>
      <c r="Q1079" s="38" t="s">
        <v>47</v>
      </c>
      <c r="R1079" s="54">
        <v>50400</v>
      </c>
      <c r="S1079" s="56">
        <f>IFERROR((MaestraLP3[[#This Row],[COSTO ]]/MaestraLP3[[#This Row],[COSTO OCT]]-1),0)</f>
        <v>0</v>
      </c>
      <c r="T1079" s="55" t="s">
        <v>48</v>
      </c>
      <c r="U1079" s="55" t="s">
        <v>48</v>
      </c>
      <c r="V1079" s="54">
        <f>+VLOOKUP(MaestraLP3[[#This Row],[-]],'[1]BD MES'!$A:$N,14,0)</f>
        <v>31116</v>
      </c>
      <c r="W1079" s="54">
        <v>30432</v>
      </c>
      <c r="X1079" s="56">
        <f>+(MaestraLP3[[#This Row],[COSTO ]]-MaestraLP3[[#This Row],[COSTO OCT AL 27-10]])/MaestraLP3[[#This Row],[COSTO OCT AL 27-10]]</f>
        <v>-2.1982259930582337E-2</v>
      </c>
      <c r="Y1079" s="57" t="str">
        <f>++IF(Q1079="HASTA AGOTAR STOCK","HASTA AGOTAR STOCK",IF(MaestraLP3[[#This Row],[PRECIO OCT]]=0,"NO PARA LP",IF(MaestraLP3[[#This Row],[PRECIO OCT]]=0,"INCORPORACIÓN",IF(AA1079=0,"MANTIENE",IF(AA1079&lt;0,"BAJA",IF(AA1079&gt;0,"ALZA",""))))))</f>
        <v>MANTIENE</v>
      </c>
      <c r="Z1079" s="54">
        <v>50400</v>
      </c>
      <c r="AA1079" s="40">
        <f>IF(Z1079=0,"INDICAR PRECIO VTA",Z1079-MaestraLP3[[#This Row],[PRECIO OCT]])</f>
        <v>0</v>
      </c>
      <c r="AB1079" s="56">
        <f t="shared" si="16"/>
        <v>0.3961904761904762</v>
      </c>
      <c r="AC1079" s="58">
        <f>IFERROR(MaestraLP3[[#This Row],[PRECIO]]*MaestraLP3[[#This Row],[%MG UMV]],0)</f>
        <v>19968</v>
      </c>
      <c r="AD1079" s="59">
        <v>12.12</v>
      </c>
      <c r="AE1079" s="54">
        <f>IFERROR(MaestraLP3[[#This Row],[MARGEN UNITARIO]]/MaestraLP3[[#This Row],[Peso Neto UMV (KG)]],0)</f>
        <v>1647.5247524752476</v>
      </c>
      <c r="AF1079" s="38" t="s">
        <v>50</v>
      </c>
      <c r="AG1079" s="38">
        <v>1</v>
      </c>
      <c r="AH1079" s="56">
        <v>9.9999999999999992E-2</v>
      </c>
      <c r="AI1079" s="56">
        <v>0.15</v>
      </c>
      <c r="AJ1079" s="38"/>
      <c r="AK1079" s="38" t="s">
        <v>50</v>
      </c>
    </row>
    <row r="1080" spans="1:37" x14ac:dyDescent="0.35">
      <c r="A1080" s="38" t="s">
        <v>525</v>
      </c>
      <c r="B1080" s="38">
        <v>104544740</v>
      </c>
      <c r="C1080" s="38" t="str">
        <f>+MaestraLP3[[#This Row],[CÓDIGO]]&amp;MaestraLP3[[#Headers],[-]]&amp;MaestraLP3[[#This Row],[UMV]]</f>
        <v>104544740-C12</v>
      </c>
      <c r="D1080" s="45" t="str">
        <f>+MaestraLP3[[#This Row],[CÓDIGO]]&amp;MaestraLP3[[#Headers],[FS00]]</f>
        <v>104544740FS00</v>
      </c>
      <c r="E1080" s="38" t="s">
        <v>95</v>
      </c>
      <c r="F1080" s="38" t="s">
        <v>103</v>
      </c>
      <c r="G1080" s="38" t="s">
        <v>369</v>
      </c>
      <c r="H1080" s="38" t="s">
        <v>373</v>
      </c>
      <c r="I1080" s="38" t="s">
        <v>1345</v>
      </c>
      <c r="J1080" s="44" t="s">
        <v>43</v>
      </c>
      <c r="K1080" s="45" t="s">
        <v>44</v>
      </c>
      <c r="L1080" s="38"/>
      <c r="M1080" s="38" t="str">
        <f>VLOOKUP(MaestraLP3[[#This Row],[UMV]],VALIDACIONES!J:L,3,0)</f>
        <v>Caja 12 Unidades</v>
      </c>
      <c r="N1080" s="38" t="s">
        <v>45</v>
      </c>
      <c r="O1080" s="38" t="s">
        <v>72</v>
      </c>
      <c r="P1080" s="54">
        <v>14160</v>
      </c>
      <c r="Q1080" s="38" t="s">
        <v>47</v>
      </c>
      <c r="R1080" s="54">
        <v>24000</v>
      </c>
      <c r="S1080" s="56">
        <f>IFERROR((MaestraLP3[[#This Row],[COSTO ]]/MaestraLP3[[#This Row],[COSTO OCT]]-1),0)</f>
        <v>0</v>
      </c>
      <c r="T1080" s="55" t="s">
        <v>48</v>
      </c>
      <c r="U1080" s="55" t="s">
        <v>48</v>
      </c>
      <c r="V1080" s="54">
        <f>+VLOOKUP(MaestraLP3[[#This Row],[-]],'[1]BD MES'!$A:$N,14,0)</f>
        <v>13812</v>
      </c>
      <c r="W1080" s="54">
        <v>14160</v>
      </c>
      <c r="X1080" s="56">
        <f>+(MaestraLP3[[#This Row],[COSTO ]]-MaestraLP3[[#This Row],[COSTO OCT AL 27-10]])/MaestraLP3[[#This Row],[COSTO OCT AL 27-10]]</f>
        <v>2.5195482189400521E-2</v>
      </c>
      <c r="Y1080" s="57" t="str">
        <f>++IF(Q1080="HASTA AGOTAR STOCK","HASTA AGOTAR STOCK",IF(MaestraLP3[[#This Row],[PRECIO OCT]]=0,"NO PARA LP",IF(MaestraLP3[[#This Row],[PRECIO OCT]]=0,"INCORPORACIÓN",IF(AA1080=0,"MANTIENE",IF(AA1080&lt;0,"BAJA",IF(AA1080&gt;0,"ALZA",""))))))</f>
        <v>MANTIENE</v>
      </c>
      <c r="Z1080" s="54">
        <v>24000</v>
      </c>
      <c r="AA1080" s="40">
        <f>IF(Z1080=0,"INDICAR PRECIO VTA",Z1080-MaestraLP3[[#This Row],[PRECIO OCT]])</f>
        <v>0</v>
      </c>
      <c r="AB1080" s="56">
        <f t="shared" si="16"/>
        <v>0.41</v>
      </c>
      <c r="AC1080" s="58">
        <f>IFERROR(MaestraLP3[[#This Row],[PRECIO]]*MaestraLP3[[#This Row],[%MG UMV]],0)</f>
        <v>9840</v>
      </c>
      <c r="AD1080" s="59">
        <v>3</v>
      </c>
      <c r="AE1080" s="54">
        <f>IFERROR(MaestraLP3[[#This Row],[MARGEN UNITARIO]]/MaestraLP3[[#This Row],[Peso Neto UMV (KG)]],0)</f>
        <v>3280</v>
      </c>
      <c r="AF1080" s="38" t="s">
        <v>50</v>
      </c>
      <c r="AG1080" s="38">
        <v>1</v>
      </c>
      <c r="AH1080" s="56">
        <v>0.25</v>
      </c>
      <c r="AI1080" s="56">
        <v>0.28000000000000003</v>
      </c>
      <c r="AJ1080" s="38" t="s">
        <v>50</v>
      </c>
      <c r="AK1080" s="38" t="s">
        <v>50</v>
      </c>
    </row>
    <row r="1081" spans="1:37" x14ac:dyDescent="0.35">
      <c r="A1081" s="38" t="s">
        <v>525</v>
      </c>
      <c r="B1081" s="38">
        <v>104549170</v>
      </c>
      <c r="C1081" s="38" t="str">
        <f>+MaestraLP3[[#This Row],[CÓDIGO]]&amp;MaestraLP3[[#Headers],[-]]&amp;MaestraLP3[[#This Row],[UMV]]</f>
        <v>104549170-C12</v>
      </c>
      <c r="D1081" s="45" t="str">
        <f>+MaestraLP3[[#This Row],[CÓDIGO]]&amp;MaestraLP3[[#Headers],[FS00]]</f>
        <v>104549170FS00</v>
      </c>
      <c r="E1081" s="38" t="s">
        <v>95</v>
      </c>
      <c r="F1081" s="38" t="s">
        <v>103</v>
      </c>
      <c r="G1081" s="38" t="s">
        <v>369</v>
      </c>
      <c r="H1081" s="38" t="s">
        <v>373</v>
      </c>
      <c r="I1081" s="38" t="s">
        <v>1346</v>
      </c>
      <c r="J1081" s="44" t="s">
        <v>43</v>
      </c>
      <c r="K1081" s="45" t="s">
        <v>44</v>
      </c>
      <c r="L1081" s="38"/>
      <c r="M1081" s="38" t="str">
        <f>VLOOKUP(MaestraLP3[[#This Row],[UMV]],VALIDACIONES!J:L,3,0)</f>
        <v>Caja 12 Unidades</v>
      </c>
      <c r="N1081" s="38" t="s">
        <v>375</v>
      </c>
      <c r="O1081" s="38" t="s">
        <v>46</v>
      </c>
      <c r="P1081" s="54"/>
      <c r="Q1081" s="38"/>
      <c r="R1081" s="55"/>
      <c r="S1081" s="56">
        <f>IFERROR((MaestraLP3[[#This Row],[COSTO ]]/MaestraLP3[[#This Row],[COSTO OCT]]-1),0)</f>
        <v>0</v>
      </c>
      <c r="T1081" s="55" t="s">
        <v>172</v>
      </c>
      <c r="U1081" s="55"/>
      <c r="V1081" s="54">
        <f>+VLOOKUP(MaestraLP3[[#This Row],[-]],'[1]BD MES'!$A:$N,14,0)</f>
        <v>20700</v>
      </c>
      <c r="W1081" s="54">
        <v>20700</v>
      </c>
      <c r="X1081" s="56">
        <f>+(MaestraLP3[[#This Row],[COSTO ]]-MaestraLP3[[#This Row],[COSTO OCT AL 27-10]])/MaestraLP3[[#This Row],[COSTO OCT AL 27-10]]</f>
        <v>0</v>
      </c>
      <c r="Y1081" s="57" t="str">
        <f>++IF(Q1081="HASTA AGOTAR STOCK","HASTA AGOTAR STOCK",IF(MaestraLP3[[#This Row],[PRECIO OCT]]=0,"NO PARA LP",IF(MaestraLP3[[#This Row],[PRECIO OCT]]=0,"INCORPORACIÓN",IF(AA1081=0,"MANTIENE",IF(AA1081&lt;0,"BAJA",IF(AA1081&gt;0,"ALZA",""))))))</f>
        <v>NO PARA LP</v>
      </c>
      <c r="Z1081" s="54">
        <v>29057</v>
      </c>
      <c r="AA1081" s="40">
        <f>IF(Z1081=0,"INDICAR PRECIO VTA",Z1081-MaestraLP3[[#This Row],[PRECIO OCT]])</f>
        <v>29057</v>
      </c>
      <c r="AB1081" s="56">
        <f t="shared" si="16"/>
        <v>0.28760711704580649</v>
      </c>
      <c r="AC1081" s="58">
        <f>IFERROR(MaestraLP3[[#This Row],[PRECIO]]*MaestraLP3[[#This Row],[%MG UMV]],0)</f>
        <v>8357</v>
      </c>
      <c r="AD1081" s="59">
        <v>3</v>
      </c>
      <c r="AE1081" s="54">
        <f>IFERROR(MaestraLP3[[#This Row],[MARGEN UNITARIO]]/MaestraLP3[[#This Row],[Peso Neto UMV (KG)]],0)</f>
        <v>2785.6666666666665</v>
      </c>
      <c r="AF1081" s="38" t="s">
        <v>50</v>
      </c>
      <c r="AG1081" s="38">
        <v>1</v>
      </c>
      <c r="AH1081" s="56">
        <v>0.08</v>
      </c>
      <c r="AI1081" s="56">
        <v>0.1</v>
      </c>
      <c r="AJ1081" s="38" t="s">
        <v>50</v>
      </c>
      <c r="AK1081" s="38" t="s">
        <v>50</v>
      </c>
    </row>
    <row r="1082" spans="1:37" x14ac:dyDescent="0.35">
      <c r="A1082" s="38" t="s">
        <v>525</v>
      </c>
      <c r="B1082" s="38">
        <v>104533320</v>
      </c>
      <c r="C1082" s="38" t="str">
        <f>+MaestraLP3[[#This Row],[CÓDIGO]]&amp;MaestraLP3[[#Headers],[-]]&amp;MaestraLP3[[#This Row],[UMV]]</f>
        <v>104533320-C05</v>
      </c>
      <c r="D1082" s="45" t="str">
        <f>+MaestraLP3[[#This Row],[CÓDIGO]]&amp;MaestraLP3[[#Headers],[FS00]]</f>
        <v>104533320FS00</v>
      </c>
      <c r="E1082" s="38" t="s">
        <v>95</v>
      </c>
      <c r="F1082" s="38" t="s">
        <v>103</v>
      </c>
      <c r="G1082" s="38" t="s">
        <v>369</v>
      </c>
      <c r="H1082" s="38" t="s">
        <v>373</v>
      </c>
      <c r="I1082" s="38" t="s">
        <v>1347</v>
      </c>
      <c r="J1082" s="44" t="s">
        <v>300</v>
      </c>
      <c r="K1082" s="45" t="s">
        <v>44</v>
      </c>
      <c r="L1082" s="38"/>
      <c r="M1082" s="38" t="str">
        <f>VLOOKUP(MaestraLP3[[#This Row],[UMV]],VALIDACIONES!J:L,3,0)</f>
        <v>Caja 5 Unidades</v>
      </c>
      <c r="N1082" s="38" t="s">
        <v>375</v>
      </c>
      <c r="O1082" s="38" t="s">
        <v>72</v>
      </c>
      <c r="P1082" s="54">
        <v>36935</v>
      </c>
      <c r="Q1082" s="38" t="s">
        <v>47</v>
      </c>
      <c r="R1082" s="54">
        <v>57000</v>
      </c>
      <c r="S1082" s="56">
        <f>IFERROR((MaestraLP3[[#This Row],[COSTO ]]/MaestraLP3[[#This Row],[COSTO OCT]]-1),0)</f>
        <v>0</v>
      </c>
      <c r="T1082" s="55" t="s">
        <v>48</v>
      </c>
      <c r="U1082" s="55" t="s">
        <v>48</v>
      </c>
      <c r="V1082" s="54">
        <f>+VLOOKUP(MaestraLP3[[#This Row],[-]],'[1]BD MES'!$A:$N,14,0)</f>
        <v>39055</v>
      </c>
      <c r="W1082" s="54">
        <v>36935</v>
      </c>
      <c r="X1082" s="56">
        <f>+(MaestraLP3[[#This Row],[COSTO ]]-MaestraLP3[[#This Row],[COSTO OCT AL 27-10]])/MaestraLP3[[#This Row],[COSTO OCT AL 27-10]]</f>
        <v>-5.4282422225067212E-2</v>
      </c>
      <c r="Y1082" s="57" t="str">
        <f>++IF(Q1082="HASTA AGOTAR STOCK","HASTA AGOTAR STOCK",IF(MaestraLP3[[#This Row],[PRECIO OCT]]=0,"NO PARA LP",IF(MaestraLP3[[#This Row],[PRECIO OCT]]=0,"INCORPORACIÓN",IF(AA1082=0,"MANTIENE",IF(AA1082&lt;0,"BAJA",IF(AA1082&gt;0,"ALZA",""))))))</f>
        <v>MANTIENE</v>
      </c>
      <c r="Z1082" s="54">
        <v>57000</v>
      </c>
      <c r="AA1082" s="40">
        <f>IF(Z1082=0,"INDICAR PRECIO VTA",Z1082-MaestraLP3[[#This Row],[PRECIO OCT]])</f>
        <v>0</v>
      </c>
      <c r="AB1082" s="56">
        <f t="shared" si="16"/>
        <v>0.35201754385964912</v>
      </c>
      <c r="AC1082" s="58">
        <f>IFERROR(MaestraLP3[[#This Row],[PRECIO]]*MaestraLP3[[#This Row],[%MG UMV]],0)</f>
        <v>20065</v>
      </c>
      <c r="AD1082" s="59">
        <v>10</v>
      </c>
      <c r="AE1082" s="54">
        <f>IFERROR(MaestraLP3[[#This Row],[MARGEN UNITARIO]]/MaestraLP3[[#This Row],[Peso Neto UMV (KG)]],0)</f>
        <v>2006.5</v>
      </c>
      <c r="AF1082" s="38" t="s">
        <v>49</v>
      </c>
      <c r="AG1082" s="38">
        <v>1</v>
      </c>
      <c r="AH1082" s="56">
        <v>9.9999999999999992E-2</v>
      </c>
      <c r="AI1082" s="56">
        <v>0.15</v>
      </c>
      <c r="AJ1082" s="38"/>
      <c r="AK1082" s="38" t="s">
        <v>50</v>
      </c>
    </row>
    <row r="1083" spans="1:37" x14ac:dyDescent="0.35">
      <c r="A1083" s="38" t="s">
        <v>525</v>
      </c>
      <c r="B1083" s="38">
        <v>104512030</v>
      </c>
      <c r="C1083" s="38" t="str">
        <f>+MaestraLP3[[#This Row],[CÓDIGO]]&amp;MaestraLP3[[#Headers],[-]]&amp;MaestraLP3[[#This Row],[UMV]]</f>
        <v>104512030-D12</v>
      </c>
      <c r="D1083" s="45" t="str">
        <f>+MaestraLP3[[#This Row],[CÓDIGO]]&amp;MaestraLP3[[#Headers],[FS00]]</f>
        <v>104512030FS00</v>
      </c>
      <c r="E1083" s="38" t="s">
        <v>95</v>
      </c>
      <c r="F1083" s="38" t="s">
        <v>103</v>
      </c>
      <c r="G1083" s="38" t="s">
        <v>369</v>
      </c>
      <c r="H1083" s="38" t="s">
        <v>376</v>
      </c>
      <c r="I1083" s="38" t="s">
        <v>1348</v>
      </c>
      <c r="J1083" s="44" t="s">
        <v>643</v>
      </c>
      <c r="K1083" s="45" t="s">
        <v>44</v>
      </c>
      <c r="L1083" s="38"/>
      <c r="M1083" s="38" t="str">
        <f>VLOOKUP(MaestraLP3[[#This Row],[UMV]],VALIDACIONES!J:L,3,0)</f>
        <v>Display 12 Unidades</v>
      </c>
      <c r="N1083" s="38" t="s">
        <v>45</v>
      </c>
      <c r="O1083" s="38" t="s">
        <v>46</v>
      </c>
      <c r="P1083" s="54">
        <v>9174.09</v>
      </c>
      <c r="Q1083" s="38" t="s">
        <v>47</v>
      </c>
      <c r="R1083" s="54">
        <v>13916</v>
      </c>
      <c r="S1083" s="56">
        <f>IFERROR((MaestraLP3[[#This Row],[COSTO ]]/MaestraLP3[[#This Row],[COSTO OCT]]-1),0)</f>
        <v>0</v>
      </c>
      <c r="T1083" s="55" t="s">
        <v>48</v>
      </c>
      <c r="U1083" s="55" t="s">
        <v>48</v>
      </c>
      <c r="V1083" s="54">
        <f>+VLOOKUP(MaestraLP3[[#This Row],[-]],'[1]BD MES'!$A:$N,14,0)</f>
        <v>9235.39</v>
      </c>
      <c r="W1083" s="54">
        <v>9174.09</v>
      </c>
      <c r="X1083" s="56">
        <f>+(MaestraLP3[[#This Row],[COSTO ]]-MaestraLP3[[#This Row],[COSTO OCT AL 27-10]])/MaestraLP3[[#This Row],[COSTO OCT AL 27-10]]</f>
        <v>-6.6375107060989598E-3</v>
      </c>
      <c r="Y1083" s="57" t="str">
        <f>++IF(Q1083="HASTA AGOTAR STOCK","HASTA AGOTAR STOCK",IF(MaestraLP3[[#This Row],[PRECIO OCT]]=0,"NO PARA LP",IF(MaestraLP3[[#This Row],[PRECIO OCT]]=0,"INCORPORACIÓN",IF(AA1083=0,"MANTIENE",IF(AA1083&lt;0,"BAJA",IF(AA1083&gt;0,"ALZA",""))))))</f>
        <v>MANTIENE</v>
      </c>
      <c r="Z1083" s="54">
        <v>13916</v>
      </c>
      <c r="AA1083" s="40">
        <f>IF(Z1083=0,"INDICAR PRECIO VTA",Z1083-MaestraLP3[[#This Row],[PRECIO OCT]])</f>
        <v>0</v>
      </c>
      <c r="AB1083" s="56">
        <f t="shared" si="16"/>
        <v>0.34075237137108361</v>
      </c>
      <c r="AC1083" s="58">
        <f>IFERROR(MaestraLP3[[#This Row],[PRECIO]]*MaestraLP3[[#This Row],[%MG UMV]],0)</f>
        <v>4741.91</v>
      </c>
      <c r="AD1083" s="59">
        <v>12</v>
      </c>
      <c r="AE1083" s="54">
        <f>IFERROR(MaestraLP3[[#This Row],[MARGEN UNITARIO]]/MaestraLP3[[#This Row],[Peso Neto UMV (KG)]],0)</f>
        <v>395.15916666666664</v>
      </c>
      <c r="AF1083" s="38" t="s">
        <v>50</v>
      </c>
      <c r="AG1083" s="38">
        <v>1</v>
      </c>
      <c r="AH1083" s="56">
        <v>0.01</v>
      </c>
      <c r="AI1083" s="56">
        <v>0.02</v>
      </c>
      <c r="AJ1083" s="38"/>
      <c r="AK1083" s="38" t="s">
        <v>50</v>
      </c>
    </row>
    <row r="1084" spans="1:37" x14ac:dyDescent="0.35">
      <c r="A1084" s="38" t="s">
        <v>525</v>
      </c>
      <c r="B1084" s="38">
        <v>104543650</v>
      </c>
      <c r="C1084" s="38" t="str">
        <f>+MaestraLP3[[#This Row],[CÓDIGO]]&amp;MaestraLP3[[#Headers],[-]]&amp;MaestraLP3[[#This Row],[UMV]]</f>
        <v>104543650-AJ</v>
      </c>
      <c r="D1084" s="45" t="str">
        <f>+MaestraLP3[[#This Row],[CÓDIGO]]&amp;MaestraLP3[[#Headers],[FS00]]</f>
        <v>104543650FS00</v>
      </c>
      <c r="E1084" s="38" t="s">
        <v>95</v>
      </c>
      <c r="F1084" s="38" t="s">
        <v>103</v>
      </c>
      <c r="G1084" s="38" t="s">
        <v>369</v>
      </c>
      <c r="H1084" s="38" t="s">
        <v>376</v>
      </c>
      <c r="I1084" s="38" t="s">
        <v>1349</v>
      </c>
      <c r="J1084" s="44" t="s">
        <v>378</v>
      </c>
      <c r="K1084" s="45" t="s">
        <v>378</v>
      </c>
      <c r="L1084" s="38"/>
      <c r="M1084" s="38" t="str">
        <f>VLOOKUP(MaestraLP3[[#This Row],[UMV]],VALIDACIONES!J:L,3,0)</f>
        <v>Saco</v>
      </c>
      <c r="N1084" s="38" t="s">
        <v>45</v>
      </c>
      <c r="O1084" s="38" t="s">
        <v>46</v>
      </c>
      <c r="P1084" s="54">
        <v>12787</v>
      </c>
      <c r="Q1084" s="38" t="s">
        <v>47</v>
      </c>
      <c r="R1084" s="54">
        <v>25000</v>
      </c>
      <c r="S1084" s="56">
        <f>IFERROR((MaestraLP3[[#This Row],[COSTO ]]/MaestraLP3[[#This Row],[COSTO OCT]]-1),0)</f>
        <v>0</v>
      </c>
      <c r="T1084" s="55" t="s">
        <v>48</v>
      </c>
      <c r="U1084" s="55" t="s">
        <v>48</v>
      </c>
      <c r="V1084" s="54">
        <f>+VLOOKUP(MaestraLP3[[#This Row],[-]],'[1]BD MES'!$A:$N,14,0)</f>
        <v>12702</v>
      </c>
      <c r="W1084" s="54">
        <v>12787</v>
      </c>
      <c r="X1084" s="56">
        <f>+(MaestraLP3[[#This Row],[COSTO ]]-MaestraLP3[[#This Row],[COSTO OCT AL 27-10]])/MaestraLP3[[#This Row],[COSTO OCT AL 27-10]]</f>
        <v>6.6918595496772166E-3</v>
      </c>
      <c r="Y1084" s="57" t="str">
        <f>++IF(Q1084="HASTA AGOTAR STOCK","HASTA AGOTAR STOCK",IF(MaestraLP3[[#This Row],[PRECIO OCT]]=0,"NO PARA LP",IF(MaestraLP3[[#This Row],[PRECIO OCT]]=0,"INCORPORACIÓN",IF(AA1084=0,"MANTIENE",IF(AA1084&lt;0,"BAJA",IF(AA1084&gt;0,"ALZA",""))))))</f>
        <v>MANTIENE</v>
      </c>
      <c r="Z1084" s="54">
        <v>25000</v>
      </c>
      <c r="AA1084" s="40">
        <f>IF(Z1084=0,"INDICAR PRECIO VTA",Z1084-MaestraLP3[[#This Row],[PRECIO OCT]])</f>
        <v>0</v>
      </c>
      <c r="AB1084" s="56">
        <f t="shared" si="16"/>
        <v>0.48852000000000001</v>
      </c>
      <c r="AC1084" s="58">
        <f>IFERROR(MaestraLP3[[#This Row],[PRECIO]]*MaestraLP3[[#This Row],[%MG UMV]],0)</f>
        <v>12213</v>
      </c>
      <c r="AD1084" s="59">
        <v>25</v>
      </c>
      <c r="AE1084" s="54">
        <f>IFERROR(MaestraLP3[[#This Row],[MARGEN UNITARIO]]/MaestraLP3[[#This Row],[Peso Neto UMV (KG)]],0)</f>
        <v>488.52</v>
      </c>
      <c r="AF1084" s="38" t="s">
        <v>50</v>
      </c>
      <c r="AG1084" s="38">
        <v>1</v>
      </c>
      <c r="AH1084" s="56">
        <v>4.9999999999999996E-2</v>
      </c>
      <c r="AI1084" s="56">
        <v>4.9999999999999996E-2</v>
      </c>
      <c r="AJ1084" s="38" t="s">
        <v>50</v>
      </c>
      <c r="AK1084" s="38" t="s">
        <v>50</v>
      </c>
    </row>
    <row r="1085" spans="1:37" x14ac:dyDescent="0.35">
      <c r="A1085" s="38" t="s">
        <v>525</v>
      </c>
      <c r="B1085" s="38">
        <v>104542610</v>
      </c>
      <c r="C1085" s="38" t="str">
        <f>+MaestraLP3[[#This Row],[CÓDIGO]]&amp;MaestraLP3[[#Headers],[-]]&amp;MaestraLP3[[#This Row],[UMV]]</f>
        <v>104542610-AJ</v>
      </c>
      <c r="D1085" s="45" t="str">
        <f>+MaestraLP3[[#This Row],[CÓDIGO]]&amp;MaestraLP3[[#Headers],[FS00]]</f>
        <v>104542610FS00</v>
      </c>
      <c r="E1085" s="38" t="s">
        <v>95</v>
      </c>
      <c r="F1085" s="38" t="s">
        <v>103</v>
      </c>
      <c r="G1085" s="38" t="s">
        <v>369</v>
      </c>
      <c r="H1085" s="38" t="s">
        <v>376</v>
      </c>
      <c r="I1085" s="38" t="s">
        <v>1350</v>
      </c>
      <c r="J1085" s="44" t="s">
        <v>378</v>
      </c>
      <c r="K1085" s="45" t="s">
        <v>378</v>
      </c>
      <c r="L1085" s="38"/>
      <c r="M1085" s="38" t="str">
        <f>VLOOKUP(MaestraLP3[[#This Row],[UMV]],VALIDACIONES!J:L,3,0)</f>
        <v>Saco</v>
      </c>
      <c r="N1085" s="38" t="s">
        <v>45</v>
      </c>
      <c r="O1085" s="38" t="s">
        <v>46</v>
      </c>
      <c r="P1085" s="54">
        <v>15183</v>
      </c>
      <c r="Q1085" s="38" t="s">
        <v>47</v>
      </c>
      <c r="R1085" s="54">
        <v>27000</v>
      </c>
      <c r="S1085" s="56">
        <f>IFERROR((MaestraLP3[[#This Row],[COSTO ]]/MaestraLP3[[#This Row],[COSTO OCT]]-1),0)</f>
        <v>0</v>
      </c>
      <c r="T1085" s="55" t="s">
        <v>48</v>
      </c>
      <c r="U1085" s="55" t="s">
        <v>48</v>
      </c>
      <c r="V1085" s="54">
        <f>+VLOOKUP(MaestraLP3[[#This Row],[-]],'[1]BD MES'!$A:$N,14,0)</f>
        <v>15000</v>
      </c>
      <c r="W1085" s="54">
        <v>15183</v>
      </c>
      <c r="X1085" s="56">
        <f>+(MaestraLP3[[#This Row],[COSTO ]]-MaestraLP3[[#This Row],[COSTO OCT AL 27-10]])/MaestraLP3[[#This Row],[COSTO OCT AL 27-10]]</f>
        <v>1.2200000000000001E-2</v>
      </c>
      <c r="Y1085" s="57" t="str">
        <f>++IF(Q1085="HASTA AGOTAR STOCK","HASTA AGOTAR STOCK",IF(MaestraLP3[[#This Row],[PRECIO OCT]]=0,"NO PARA LP",IF(MaestraLP3[[#This Row],[PRECIO OCT]]=0,"INCORPORACIÓN",IF(AA1085=0,"MANTIENE",IF(AA1085&lt;0,"BAJA",IF(AA1085&gt;0,"ALZA",""))))))</f>
        <v>MANTIENE</v>
      </c>
      <c r="Z1085" s="54">
        <v>27000</v>
      </c>
      <c r="AA1085" s="40">
        <f>IF(Z1085=0,"INDICAR PRECIO VTA",Z1085-MaestraLP3[[#This Row],[PRECIO OCT]])</f>
        <v>0</v>
      </c>
      <c r="AB1085" s="56">
        <f t="shared" si="16"/>
        <v>0.43766666666666665</v>
      </c>
      <c r="AC1085" s="58">
        <f>IFERROR(MaestraLP3[[#This Row],[PRECIO]]*MaestraLP3[[#This Row],[%MG UMV]],0)</f>
        <v>11817</v>
      </c>
      <c r="AD1085" s="59">
        <v>25</v>
      </c>
      <c r="AE1085" s="54">
        <f>IFERROR(MaestraLP3[[#This Row],[MARGEN UNITARIO]]/MaestraLP3[[#This Row],[Peso Neto UMV (KG)]],0)</f>
        <v>472.68</v>
      </c>
      <c r="AF1085" s="38" t="s">
        <v>49</v>
      </c>
      <c r="AG1085" s="38">
        <v>1</v>
      </c>
      <c r="AH1085" s="56">
        <v>0.03</v>
      </c>
      <c r="AI1085" s="56">
        <v>0.05</v>
      </c>
      <c r="AJ1085" s="38" t="s">
        <v>50</v>
      </c>
      <c r="AK1085" s="38" t="s">
        <v>50</v>
      </c>
    </row>
    <row r="1086" spans="1:37" x14ac:dyDescent="0.35">
      <c r="A1086" s="38" t="s">
        <v>525</v>
      </c>
      <c r="B1086" s="38">
        <v>104525770</v>
      </c>
      <c r="C1086" s="38" t="str">
        <f>+MaestraLP3[[#This Row],[CÓDIGO]]&amp;MaestraLP3[[#Headers],[-]]&amp;MaestraLP3[[#This Row],[UMV]]</f>
        <v>104525770-D10</v>
      </c>
      <c r="D1086" s="45" t="str">
        <f>+MaestraLP3[[#This Row],[CÓDIGO]]&amp;MaestraLP3[[#Headers],[FS00]]</f>
        <v>104525770FS00</v>
      </c>
      <c r="E1086" s="38" t="s">
        <v>95</v>
      </c>
      <c r="F1086" s="38" t="s">
        <v>103</v>
      </c>
      <c r="G1086" s="38" t="s">
        <v>369</v>
      </c>
      <c r="H1086" s="38" t="s">
        <v>376</v>
      </c>
      <c r="I1086" s="38" t="s">
        <v>1351</v>
      </c>
      <c r="J1086" s="44" t="s">
        <v>325</v>
      </c>
      <c r="K1086" s="45" t="s">
        <v>44</v>
      </c>
      <c r="L1086" s="45" t="s">
        <v>44</v>
      </c>
      <c r="M1086" s="38" t="str">
        <f>VLOOKUP(MaestraLP3[[#This Row],[UMV]],VALIDACIONES!J:L,3,0)</f>
        <v>Display 10 Unidades</v>
      </c>
      <c r="N1086" s="38" t="s">
        <v>45</v>
      </c>
      <c r="O1086" s="38" t="s">
        <v>46</v>
      </c>
      <c r="P1086" s="54">
        <v>6100</v>
      </c>
      <c r="Q1086" s="38" t="s">
        <v>47</v>
      </c>
      <c r="R1086" s="54">
        <v>11500</v>
      </c>
      <c r="S1086" s="56">
        <f>IFERROR((MaestraLP3[[#This Row],[COSTO ]]/MaestraLP3[[#This Row],[COSTO OCT]]-1),0)</f>
        <v>0</v>
      </c>
      <c r="T1086" s="55" t="s">
        <v>48</v>
      </c>
      <c r="U1086" s="55" t="s">
        <v>48</v>
      </c>
      <c r="V1086" s="54">
        <f>+VLOOKUP(MaestraLP3[[#This Row],[-]],'[1]BD MES'!$A:$N,14,0)</f>
        <v>6100</v>
      </c>
      <c r="W1086" s="54">
        <v>6100</v>
      </c>
      <c r="X1086" s="56">
        <f>+(MaestraLP3[[#This Row],[COSTO ]]-MaestraLP3[[#This Row],[COSTO OCT AL 27-10]])/MaestraLP3[[#This Row],[COSTO OCT AL 27-10]]</f>
        <v>0</v>
      </c>
      <c r="Y1086" s="57" t="str">
        <f>++IF(Q1086="HASTA AGOTAR STOCK","HASTA AGOTAR STOCK",IF(MaestraLP3[[#This Row],[PRECIO OCT]]=0,"NO PARA LP",IF(MaestraLP3[[#This Row],[PRECIO OCT]]=0,"INCORPORACIÓN",IF(AA1086=0,"MANTIENE",IF(AA1086&lt;0,"BAJA",IF(AA1086&gt;0,"ALZA",""))))))</f>
        <v>MANTIENE</v>
      </c>
      <c r="Z1086" s="54">
        <v>11500</v>
      </c>
      <c r="AA1086" s="40">
        <f>IF(Z1086=0,"INDICAR PRECIO VTA",Z1086-MaestraLP3[[#This Row],[PRECIO OCT]])</f>
        <v>0</v>
      </c>
      <c r="AB1086" s="56">
        <f t="shared" si="16"/>
        <v>0.46956521739130436</v>
      </c>
      <c r="AC1086" s="58">
        <f>IFERROR(MaestraLP3[[#This Row],[PRECIO]]*MaestraLP3[[#This Row],[%MG UMV]],0)</f>
        <v>5400</v>
      </c>
      <c r="AD1086" s="59">
        <v>10</v>
      </c>
      <c r="AE1086" s="54">
        <f>IFERROR(MaestraLP3[[#This Row],[MARGEN UNITARIO]]/MaestraLP3[[#This Row],[Peso Neto UMV (KG)]],0)</f>
        <v>540</v>
      </c>
      <c r="AF1086" s="38" t="s">
        <v>49</v>
      </c>
      <c r="AG1086" s="38" t="s">
        <v>184</v>
      </c>
      <c r="AH1086" s="56">
        <v>4.9999999999999996E-2</v>
      </c>
      <c r="AI1086" s="56">
        <v>6.9999999999999993E-2</v>
      </c>
      <c r="AJ1086" s="38"/>
      <c r="AK1086" s="38" t="s">
        <v>50</v>
      </c>
    </row>
    <row r="1087" spans="1:37" x14ac:dyDescent="0.35">
      <c r="A1087" s="38" t="s">
        <v>525</v>
      </c>
      <c r="B1087" s="38">
        <v>104512090</v>
      </c>
      <c r="C1087" s="38" t="str">
        <f>+MaestraLP3[[#This Row],[CÓDIGO]]&amp;MaestraLP3[[#Headers],[-]]&amp;MaestraLP3[[#This Row],[UMV]]</f>
        <v>104512090-D12</v>
      </c>
      <c r="D1087" s="45" t="str">
        <f>+MaestraLP3[[#This Row],[CÓDIGO]]&amp;MaestraLP3[[#Headers],[FS00]]</f>
        <v>104512090FS00</v>
      </c>
      <c r="E1087" s="38" t="s">
        <v>95</v>
      </c>
      <c r="F1087" s="38" t="s">
        <v>103</v>
      </c>
      <c r="G1087" s="38" t="s">
        <v>369</v>
      </c>
      <c r="H1087" s="38" t="s">
        <v>376</v>
      </c>
      <c r="I1087" s="38" t="s">
        <v>1352</v>
      </c>
      <c r="J1087" s="44" t="s">
        <v>643</v>
      </c>
      <c r="K1087" s="45" t="s">
        <v>44</v>
      </c>
      <c r="L1087" s="38"/>
      <c r="M1087" s="38" t="str">
        <f>VLOOKUP(MaestraLP3[[#This Row],[UMV]],VALIDACIONES!J:L,3,0)</f>
        <v>Display 12 Unidades</v>
      </c>
      <c r="N1087" s="38" t="s">
        <v>45</v>
      </c>
      <c r="O1087" s="38" t="s">
        <v>46</v>
      </c>
      <c r="P1087" s="54">
        <v>8494.51</v>
      </c>
      <c r="Q1087" s="38" t="s">
        <v>47</v>
      </c>
      <c r="R1087" s="54">
        <v>13916</v>
      </c>
      <c r="S1087" s="56">
        <f>IFERROR((MaestraLP3[[#This Row],[COSTO ]]/MaestraLP3[[#This Row],[COSTO OCT]]-1),0)</f>
        <v>0</v>
      </c>
      <c r="T1087" s="55" t="s">
        <v>48</v>
      </c>
      <c r="U1087" s="55" t="s">
        <v>48</v>
      </c>
      <c r="V1087" s="54">
        <f>+VLOOKUP(MaestraLP3[[#This Row],[-]],'[1]BD MES'!$A:$N,14,0)</f>
        <v>8496.91</v>
      </c>
      <c r="W1087" s="54">
        <v>8494.51</v>
      </c>
      <c r="X1087" s="56">
        <f>+(MaestraLP3[[#This Row],[COSTO ]]-MaestraLP3[[#This Row],[COSTO OCT AL 27-10]])/MaestraLP3[[#This Row],[COSTO OCT AL 27-10]]</f>
        <v>-2.8245562210258037E-4</v>
      </c>
      <c r="Y1087" s="57" t="str">
        <f>++IF(Q1087="HASTA AGOTAR STOCK","HASTA AGOTAR STOCK",IF(MaestraLP3[[#This Row],[PRECIO OCT]]=0,"NO PARA LP",IF(MaestraLP3[[#This Row],[PRECIO OCT]]=0,"INCORPORACIÓN",IF(AA1087=0,"MANTIENE",IF(AA1087&lt;0,"BAJA",IF(AA1087&gt;0,"ALZA",""))))))</f>
        <v>MANTIENE</v>
      </c>
      <c r="Z1087" s="54">
        <v>13916</v>
      </c>
      <c r="AA1087" s="40">
        <f>IF(Z1087=0,"INDICAR PRECIO VTA",Z1087-MaestraLP3[[#This Row],[PRECIO OCT]])</f>
        <v>0</v>
      </c>
      <c r="AB1087" s="56">
        <f t="shared" si="16"/>
        <v>0.38958680655360733</v>
      </c>
      <c r="AC1087" s="58">
        <f>IFERROR(MaestraLP3[[#This Row],[PRECIO]]*MaestraLP3[[#This Row],[%MG UMV]],0)</f>
        <v>5421.49</v>
      </c>
      <c r="AD1087" s="59">
        <v>12</v>
      </c>
      <c r="AE1087" s="54">
        <f>IFERROR(MaestraLP3[[#This Row],[MARGEN UNITARIO]]/MaestraLP3[[#This Row],[Peso Neto UMV (KG)]],0)</f>
        <v>451.7908333333333</v>
      </c>
      <c r="AF1087" s="38" t="s">
        <v>50</v>
      </c>
      <c r="AG1087" s="38">
        <v>1</v>
      </c>
      <c r="AH1087" s="56">
        <v>0.03</v>
      </c>
      <c r="AI1087" s="56">
        <v>0.03</v>
      </c>
      <c r="AJ1087" s="38"/>
      <c r="AK1087" s="38" t="s">
        <v>50</v>
      </c>
    </row>
    <row r="1088" spans="1:37" x14ac:dyDescent="0.35">
      <c r="A1088" s="38" t="s">
        <v>525</v>
      </c>
      <c r="B1088" s="38">
        <v>104544150</v>
      </c>
      <c r="C1088" s="38" t="str">
        <f>+MaestraLP3[[#This Row],[CÓDIGO]]&amp;MaestraLP3[[#Headers],[-]]&amp;MaestraLP3[[#This Row],[UMV]]</f>
        <v>104544150-UN</v>
      </c>
      <c r="D1088" s="45" t="str">
        <f>+MaestraLP3[[#This Row],[CÓDIGO]]&amp;MaestraLP3[[#Headers],[FS00]]</f>
        <v>104544150FS00</v>
      </c>
      <c r="E1088" s="38" t="s">
        <v>95</v>
      </c>
      <c r="F1088" s="38" t="s">
        <v>103</v>
      </c>
      <c r="G1088" s="38" t="s">
        <v>369</v>
      </c>
      <c r="H1088" s="38" t="s">
        <v>376</v>
      </c>
      <c r="I1088" s="38" t="s">
        <v>1353</v>
      </c>
      <c r="J1088" s="44" t="s">
        <v>44</v>
      </c>
      <c r="K1088" s="45" t="s">
        <v>44</v>
      </c>
      <c r="L1088" s="38"/>
      <c r="M1088" s="38" t="str">
        <f>VLOOKUP(MaestraLP3[[#This Row],[UMV]],VALIDACIONES!J:L,3,0)</f>
        <v>Unidad</v>
      </c>
      <c r="N1088" s="38" t="s">
        <v>45</v>
      </c>
      <c r="O1088" s="38" t="s">
        <v>72</v>
      </c>
      <c r="P1088" s="54">
        <v>8401</v>
      </c>
      <c r="Q1088" s="38" t="s">
        <v>47</v>
      </c>
      <c r="R1088" s="55">
        <v>13600</v>
      </c>
      <c r="S1088" s="56">
        <f>IFERROR((MaestraLP3[[#This Row],[COSTO ]]/MaestraLP3[[#This Row],[COSTO OCT]]-1),0)</f>
        <v>0</v>
      </c>
      <c r="T1088" s="55" t="s">
        <v>48</v>
      </c>
      <c r="U1088" s="55" t="s">
        <v>48</v>
      </c>
      <c r="V1088" s="54">
        <f>+VLOOKUP(MaestraLP3[[#This Row],[-]],'[1]BD MES'!$A:$N,14,0)</f>
        <v>8167</v>
      </c>
      <c r="W1088" s="54">
        <v>8401</v>
      </c>
      <c r="X1088" s="56">
        <f>+(MaestraLP3[[#This Row],[COSTO ]]-MaestraLP3[[#This Row],[COSTO OCT AL 27-10]])/MaestraLP3[[#This Row],[COSTO OCT AL 27-10]]</f>
        <v>2.8651891759520019E-2</v>
      </c>
      <c r="Y1088" s="57" t="str">
        <f>++IF(Q1088="HASTA AGOTAR STOCK","HASTA AGOTAR STOCK",IF(MaestraLP3[[#This Row],[PRECIO OCT]]=0,"NO PARA LP",IF(MaestraLP3[[#This Row],[PRECIO OCT]]=0,"INCORPORACIÓN",IF(AA1088=0,"MANTIENE",IF(AA1088&lt;0,"BAJA",IF(AA1088&gt;0,"ALZA",""))))))</f>
        <v>MANTIENE</v>
      </c>
      <c r="Z1088" s="54">
        <v>13600</v>
      </c>
      <c r="AA1088" s="40">
        <f>IF(Z1088=0,"INDICAR PRECIO VTA",Z1088-MaestraLP3[[#This Row],[PRECIO OCT]])</f>
        <v>0</v>
      </c>
      <c r="AB1088" s="56">
        <f t="shared" si="16"/>
        <v>0.38227941176470587</v>
      </c>
      <c r="AC1088" s="58">
        <f>IFERROR(MaestraLP3[[#This Row],[PRECIO]]*MaestraLP3[[#This Row],[%MG UMV]],0)</f>
        <v>5199</v>
      </c>
      <c r="AD1088" s="59">
        <v>5</v>
      </c>
      <c r="AE1088" s="54">
        <f>IFERROR(MaestraLP3[[#This Row],[MARGEN UNITARIO]]/MaestraLP3[[#This Row],[Peso Neto UMV (KG)]],0)</f>
        <v>1039.8</v>
      </c>
      <c r="AF1088" s="38" t="s">
        <v>50</v>
      </c>
      <c r="AG1088" s="38">
        <v>1</v>
      </c>
      <c r="AH1088" s="56">
        <v>4.9999999999999996E-2</v>
      </c>
      <c r="AI1088" s="56">
        <v>6.9999999999999993E-2</v>
      </c>
      <c r="AJ1088" s="38" t="s">
        <v>50</v>
      </c>
      <c r="AK1088" s="38" t="s">
        <v>50</v>
      </c>
    </row>
    <row r="1089" spans="1:37" x14ac:dyDescent="0.35">
      <c r="A1089" s="38" t="s">
        <v>525</v>
      </c>
      <c r="B1089" s="38">
        <v>104512020</v>
      </c>
      <c r="C1089" s="38" t="str">
        <f>+MaestraLP3[[#This Row],[CÓDIGO]]&amp;MaestraLP3[[#Headers],[-]]&amp;MaestraLP3[[#This Row],[UMV]]</f>
        <v>104512020-D12</v>
      </c>
      <c r="D1089" s="45" t="str">
        <f>+MaestraLP3[[#This Row],[CÓDIGO]]&amp;MaestraLP3[[#Headers],[FS00]]</f>
        <v>104512020FS00</v>
      </c>
      <c r="E1089" s="38" t="s">
        <v>95</v>
      </c>
      <c r="F1089" s="38" t="s">
        <v>103</v>
      </c>
      <c r="G1089" s="38" t="s">
        <v>369</v>
      </c>
      <c r="H1089" s="38" t="s">
        <v>376</v>
      </c>
      <c r="I1089" s="38" t="s">
        <v>1354</v>
      </c>
      <c r="J1089" s="44" t="s">
        <v>643</v>
      </c>
      <c r="K1089" s="45" t="s">
        <v>44</v>
      </c>
      <c r="L1089" s="38"/>
      <c r="M1089" s="38" t="str">
        <f>VLOOKUP(MaestraLP3[[#This Row],[UMV]],VALIDACIONES!J:L,3,0)</f>
        <v>Display 12 Unidades</v>
      </c>
      <c r="N1089" s="38" t="s">
        <v>45</v>
      </c>
      <c r="O1089" s="38" t="s">
        <v>46</v>
      </c>
      <c r="P1089" s="54">
        <v>17662.52</v>
      </c>
      <c r="Q1089" s="38" t="s">
        <v>47</v>
      </c>
      <c r="R1089" s="54">
        <v>26000</v>
      </c>
      <c r="S1089" s="56">
        <f>IFERROR((MaestraLP3[[#This Row],[COSTO ]]/MaestraLP3[[#This Row],[COSTO OCT]]-1),0)</f>
        <v>0</v>
      </c>
      <c r="T1089" s="55" t="s">
        <v>48</v>
      </c>
      <c r="U1089" s="55" t="s">
        <v>48</v>
      </c>
      <c r="V1089" s="54">
        <f>+VLOOKUP(MaestraLP3[[#This Row],[-]],'[1]BD MES'!$A:$N,14,0)</f>
        <v>17476.77</v>
      </c>
      <c r="W1089" s="54">
        <v>17662.52</v>
      </c>
      <c r="X1089" s="56">
        <f>+(MaestraLP3[[#This Row],[COSTO ]]-MaestraLP3[[#This Row],[COSTO OCT AL 27-10]])/MaestraLP3[[#This Row],[COSTO OCT AL 27-10]]</f>
        <v>1.0628394148346633E-2</v>
      </c>
      <c r="Y1089" s="57" t="str">
        <f>++IF(Q1089="HASTA AGOTAR STOCK","HASTA AGOTAR STOCK",IF(MaestraLP3[[#This Row],[PRECIO OCT]]=0,"NO PARA LP",IF(MaestraLP3[[#This Row],[PRECIO OCT]]=0,"INCORPORACIÓN",IF(AA1089=0,"MANTIENE",IF(AA1089&lt;0,"BAJA",IF(AA1089&gt;0,"ALZA",""))))))</f>
        <v>MANTIENE</v>
      </c>
      <c r="Z1089" s="54">
        <v>26000</v>
      </c>
      <c r="AA1089" s="40">
        <f>IF(Z1089=0,"INDICAR PRECIO VTA",Z1089-MaestraLP3[[#This Row],[PRECIO OCT]])</f>
        <v>0</v>
      </c>
      <c r="AB1089" s="56">
        <f t="shared" si="16"/>
        <v>0.3206723076923077</v>
      </c>
      <c r="AC1089" s="58">
        <f>IFERROR(MaestraLP3[[#This Row],[PRECIO]]*MaestraLP3[[#This Row],[%MG UMV]],0)</f>
        <v>8337.48</v>
      </c>
      <c r="AD1089" s="59">
        <v>12</v>
      </c>
      <c r="AE1089" s="54">
        <f>IFERROR(MaestraLP3[[#This Row],[MARGEN UNITARIO]]/MaestraLP3[[#This Row],[Peso Neto UMV (KG)]],0)</f>
        <v>694.79</v>
      </c>
      <c r="AF1089" s="38" t="s">
        <v>50</v>
      </c>
      <c r="AG1089" s="38">
        <v>1</v>
      </c>
      <c r="AH1089" s="56">
        <v>4.9999999999999996E-2</v>
      </c>
      <c r="AI1089" s="56">
        <v>6.9999999999999993E-2</v>
      </c>
      <c r="AJ1089" s="38"/>
      <c r="AK1089" s="38" t="s">
        <v>50</v>
      </c>
    </row>
    <row r="1090" spans="1:37" x14ac:dyDescent="0.35">
      <c r="A1090" s="38" t="s">
        <v>525</v>
      </c>
      <c r="B1090" s="38">
        <v>104542840</v>
      </c>
      <c r="C1090" s="38" t="str">
        <f>+MaestraLP3[[#This Row],[CÓDIGO]]&amp;MaestraLP3[[#Headers],[-]]&amp;MaestraLP3[[#This Row],[UMV]]</f>
        <v>104542840-C12</v>
      </c>
      <c r="D1090" s="45" t="str">
        <f>+MaestraLP3[[#This Row],[CÓDIGO]]&amp;MaestraLP3[[#Headers],[FS00]]</f>
        <v>104542840FS00</v>
      </c>
      <c r="E1090" s="38" t="s">
        <v>95</v>
      </c>
      <c r="F1090" s="38" t="s">
        <v>103</v>
      </c>
      <c r="G1090" s="38" t="s">
        <v>369</v>
      </c>
      <c r="H1090" s="38" t="s">
        <v>380</v>
      </c>
      <c r="I1090" s="38" t="s">
        <v>1355</v>
      </c>
      <c r="J1090" s="44" t="s">
        <v>43</v>
      </c>
      <c r="K1090" s="45" t="s">
        <v>44</v>
      </c>
      <c r="L1090" s="38"/>
      <c r="M1090" s="38" t="str">
        <f>VLOOKUP(MaestraLP3[[#This Row],[UMV]],VALIDACIONES!J:L,3,0)</f>
        <v>Caja 12 Unidades</v>
      </c>
      <c r="N1090" s="38" t="s">
        <v>45</v>
      </c>
      <c r="O1090" s="38" t="s">
        <v>46</v>
      </c>
      <c r="P1090" s="54">
        <v>11400</v>
      </c>
      <c r="Q1090" s="38" t="s">
        <v>47</v>
      </c>
      <c r="R1090" s="54">
        <v>25200</v>
      </c>
      <c r="S1090" s="56">
        <f>IFERROR((MaestraLP3[[#This Row],[COSTO ]]/MaestraLP3[[#This Row],[COSTO OCT]]-1),0)</f>
        <v>0</v>
      </c>
      <c r="T1090" s="55" t="s">
        <v>48</v>
      </c>
      <c r="U1090" s="55" t="s">
        <v>48</v>
      </c>
      <c r="V1090" s="54">
        <f>+VLOOKUP(MaestraLP3[[#This Row],[-]],'[1]BD MES'!$A:$N,14,0)</f>
        <v>11676</v>
      </c>
      <c r="W1090" s="54">
        <v>11400</v>
      </c>
      <c r="X1090" s="56">
        <f>+(MaestraLP3[[#This Row],[COSTO ]]-MaestraLP3[[#This Row],[COSTO OCT AL 27-10]])/MaestraLP3[[#This Row],[COSTO OCT AL 27-10]]</f>
        <v>-2.3638232271325797E-2</v>
      </c>
      <c r="Y1090" s="57" t="str">
        <f>++IF(Q1090="HASTA AGOTAR STOCK","HASTA AGOTAR STOCK",IF(MaestraLP3[[#This Row],[PRECIO OCT]]=0,"NO PARA LP",IF(MaestraLP3[[#This Row],[PRECIO OCT]]=0,"INCORPORACIÓN",IF(AA1090=0,"MANTIENE",IF(AA1090&lt;0,"BAJA",IF(AA1090&gt;0,"ALZA",""))))))</f>
        <v>MANTIENE</v>
      </c>
      <c r="Z1090" s="54">
        <v>25200</v>
      </c>
      <c r="AA1090" s="40">
        <f>IF(Z1090=0,"INDICAR PRECIO VTA",Z1090-MaestraLP3[[#This Row],[PRECIO OCT]])</f>
        <v>0</v>
      </c>
      <c r="AB1090" s="56">
        <f t="shared" si="16"/>
        <v>0.54761904761904767</v>
      </c>
      <c r="AC1090" s="58">
        <f>IFERROR(MaestraLP3[[#This Row],[PRECIO]]*MaestraLP3[[#This Row],[%MG UMV]],0)</f>
        <v>13800.000000000002</v>
      </c>
      <c r="AD1090" s="59">
        <v>12</v>
      </c>
      <c r="AE1090" s="54">
        <f>IFERROR(MaestraLP3[[#This Row],[MARGEN UNITARIO]]/MaestraLP3[[#This Row],[Peso Neto UMV (KG)]],0)</f>
        <v>1150.0000000000002</v>
      </c>
      <c r="AF1090" s="38" t="s">
        <v>50</v>
      </c>
      <c r="AG1090" s="38">
        <v>1</v>
      </c>
      <c r="AH1090" s="56">
        <v>4.9999999999999996E-2</v>
      </c>
      <c r="AI1090" s="56">
        <v>6.9999999999999993E-2</v>
      </c>
      <c r="AJ1090" s="38" t="s">
        <v>50</v>
      </c>
      <c r="AK1090" s="38" t="s">
        <v>50</v>
      </c>
    </row>
    <row r="1091" spans="1:37" x14ac:dyDescent="0.35">
      <c r="A1091" s="38" t="s">
        <v>525</v>
      </c>
      <c r="B1091" s="38">
        <v>104542830</v>
      </c>
      <c r="C1091" s="38" t="str">
        <f>+MaestraLP3[[#This Row],[CÓDIGO]]&amp;MaestraLP3[[#Headers],[-]]&amp;MaestraLP3[[#This Row],[UMV]]</f>
        <v>104542830-C12</v>
      </c>
      <c r="D1091" s="45" t="str">
        <f>+MaestraLP3[[#This Row],[CÓDIGO]]&amp;MaestraLP3[[#Headers],[FS00]]</f>
        <v>104542830FS00</v>
      </c>
      <c r="E1091" s="38" t="s">
        <v>95</v>
      </c>
      <c r="F1091" s="38" t="s">
        <v>103</v>
      </c>
      <c r="G1091" s="38" t="s">
        <v>369</v>
      </c>
      <c r="H1091" s="38" t="s">
        <v>380</v>
      </c>
      <c r="I1091" s="38" t="s">
        <v>1356</v>
      </c>
      <c r="J1091" s="44" t="s">
        <v>43</v>
      </c>
      <c r="K1091" s="45" t="s">
        <v>44</v>
      </c>
      <c r="L1091" s="38"/>
      <c r="M1091" s="38" t="str">
        <f>VLOOKUP(MaestraLP3[[#This Row],[UMV]],VALIDACIONES!J:L,3,0)</f>
        <v>Caja 12 Unidades</v>
      </c>
      <c r="N1091" s="38" t="s">
        <v>45</v>
      </c>
      <c r="O1091" s="38" t="s">
        <v>46</v>
      </c>
      <c r="P1091" s="54">
        <v>11688</v>
      </c>
      <c r="Q1091" s="38" t="s">
        <v>47</v>
      </c>
      <c r="R1091" s="54">
        <v>25200</v>
      </c>
      <c r="S1091" s="56">
        <f>IFERROR((MaestraLP3[[#This Row],[COSTO ]]/MaestraLP3[[#This Row],[COSTO OCT]]-1),0)</f>
        <v>0</v>
      </c>
      <c r="T1091" s="55" t="s">
        <v>48</v>
      </c>
      <c r="U1091" s="55" t="s">
        <v>48</v>
      </c>
      <c r="V1091" s="54">
        <f>+VLOOKUP(MaestraLP3[[#This Row],[-]],'[1]BD MES'!$A:$N,14,0)</f>
        <v>11832</v>
      </c>
      <c r="W1091" s="54">
        <v>11688</v>
      </c>
      <c r="X1091" s="56">
        <f>+(MaestraLP3[[#This Row],[COSTO ]]-MaestraLP3[[#This Row],[COSTO OCT AL 27-10]])/MaestraLP3[[#This Row],[COSTO OCT AL 27-10]]</f>
        <v>-1.2170385395537525E-2</v>
      </c>
      <c r="Y1091" s="57" t="str">
        <f>++IF(Q1091="HASTA AGOTAR STOCK","HASTA AGOTAR STOCK",IF(MaestraLP3[[#This Row],[PRECIO OCT]]=0,"NO PARA LP",IF(MaestraLP3[[#This Row],[PRECIO OCT]]=0,"INCORPORACIÓN",IF(AA1091=0,"MANTIENE",IF(AA1091&lt;0,"BAJA",IF(AA1091&gt;0,"ALZA",""))))))</f>
        <v>MANTIENE</v>
      </c>
      <c r="Z1091" s="54">
        <v>25200</v>
      </c>
      <c r="AA1091" s="40">
        <f>IF(Z1091=0,"INDICAR PRECIO VTA",Z1091-MaestraLP3[[#This Row],[PRECIO OCT]])</f>
        <v>0</v>
      </c>
      <c r="AB1091" s="56">
        <f t="shared" ref="AB1091:AB1154" si="17">+IFERROR((Z1091-W1091)/Z1091,"-")</f>
        <v>0.53619047619047622</v>
      </c>
      <c r="AC1091" s="58">
        <f>IFERROR(MaestraLP3[[#This Row],[PRECIO]]*MaestraLP3[[#This Row],[%MG UMV]],0)</f>
        <v>13512</v>
      </c>
      <c r="AD1091" s="59">
        <v>12</v>
      </c>
      <c r="AE1091" s="54">
        <f>IFERROR(MaestraLP3[[#This Row],[MARGEN UNITARIO]]/MaestraLP3[[#This Row],[Peso Neto UMV (KG)]],0)</f>
        <v>1126</v>
      </c>
      <c r="AF1091" s="38" t="s">
        <v>50</v>
      </c>
      <c r="AG1091" s="38">
        <v>1</v>
      </c>
      <c r="AH1091" s="56">
        <v>4.9999999999999996E-2</v>
      </c>
      <c r="AI1091" s="56">
        <v>6.9999999999999993E-2</v>
      </c>
      <c r="AJ1091" s="38" t="s">
        <v>50</v>
      </c>
      <c r="AK1091" s="38" t="s">
        <v>50</v>
      </c>
    </row>
    <row r="1092" spans="1:37" x14ac:dyDescent="0.35">
      <c r="A1092" s="38" t="s">
        <v>525</v>
      </c>
      <c r="B1092" s="38">
        <v>104544980</v>
      </c>
      <c r="C1092" s="38" t="str">
        <f>+MaestraLP3[[#This Row],[CÓDIGO]]&amp;MaestraLP3[[#Headers],[-]]&amp;MaestraLP3[[#This Row],[UMV]]</f>
        <v>104544980-C06</v>
      </c>
      <c r="D1092" s="45" t="str">
        <f>+MaestraLP3[[#This Row],[CÓDIGO]]&amp;MaestraLP3[[#Headers],[FS00]]</f>
        <v>104544980FS00</v>
      </c>
      <c r="E1092" s="38" t="s">
        <v>95</v>
      </c>
      <c r="F1092" s="38" t="s">
        <v>103</v>
      </c>
      <c r="G1092" s="38" t="s">
        <v>369</v>
      </c>
      <c r="H1092" s="38" t="s">
        <v>380</v>
      </c>
      <c r="I1092" s="38" t="s">
        <v>1357</v>
      </c>
      <c r="J1092" s="44" t="s">
        <v>53</v>
      </c>
      <c r="K1092" s="45" t="s">
        <v>44</v>
      </c>
      <c r="L1092" s="38"/>
      <c r="M1092" s="38" t="str">
        <f>VLOOKUP(MaestraLP3[[#This Row],[UMV]],VALIDACIONES!J:L,3,0)</f>
        <v>Caja 6 Unidades</v>
      </c>
      <c r="N1092" s="38" t="s">
        <v>71</v>
      </c>
      <c r="O1092" s="38" t="s">
        <v>46</v>
      </c>
      <c r="P1092" s="54">
        <v>20316</v>
      </c>
      <c r="Q1092" s="38" t="s">
        <v>47</v>
      </c>
      <c r="R1092" s="54">
        <v>25564</v>
      </c>
      <c r="S1092" s="56">
        <f>IFERROR((MaestraLP3[[#This Row],[COSTO ]]/MaestraLP3[[#This Row],[COSTO OCT]]-1),0)</f>
        <v>0</v>
      </c>
      <c r="T1092" s="55" t="s">
        <v>48</v>
      </c>
      <c r="U1092" s="55" t="s">
        <v>48</v>
      </c>
      <c r="V1092" s="54">
        <f>+VLOOKUP(MaestraLP3[[#This Row],[-]],'[1]BD MES'!$A:$N,14,0)</f>
        <v>20316</v>
      </c>
      <c r="W1092" s="54">
        <v>20316</v>
      </c>
      <c r="X1092" s="56">
        <f>+(MaestraLP3[[#This Row],[COSTO ]]-MaestraLP3[[#This Row],[COSTO OCT AL 27-10]])/MaestraLP3[[#This Row],[COSTO OCT AL 27-10]]</f>
        <v>0</v>
      </c>
      <c r="Y1092" s="57" t="str">
        <f>++IF(Q1092="HASTA AGOTAR STOCK","HASTA AGOTAR STOCK",IF(MaestraLP3[[#This Row],[PRECIO OCT]]=0,"NO PARA LP",IF(MaestraLP3[[#This Row],[PRECIO OCT]]=0,"INCORPORACIÓN",IF(AA1092=0,"MANTIENE",IF(AA1092&lt;0,"BAJA",IF(AA1092&gt;0,"ALZA",""))))))</f>
        <v>MANTIENE</v>
      </c>
      <c r="Z1092" s="54">
        <v>25564</v>
      </c>
      <c r="AA1092" s="40">
        <f>IF(Z1092=0,"INDICAR PRECIO VTA",Z1092-MaestraLP3[[#This Row],[PRECIO OCT]])</f>
        <v>0</v>
      </c>
      <c r="AB1092" s="56">
        <f t="shared" si="17"/>
        <v>0.20528868721639806</v>
      </c>
      <c r="AC1092" s="58">
        <f>IFERROR(MaestraLP3[[#This Row],[PRECIO]]*MaestraLP3[[#This Row],[%MG UMV]],0)</f>
        <v>5248</v>
      </c>
      <c r="AD1092" s="59">
        <v>5.52</v>
      </c>
      <c r="AE1092" s="54">
        <f>IFERROR(MaestraLP3[[#This Row],[MARGEN UNITARIO]]/MaestraLP3[[#This Row],[Peso Neto UMV (KG)]],0)</f>
        <v>950.72463768115949</v>
      </c>
      <c r="AF1092" s="38" t="s">
        <v>50</v>
      </c>
      <c r="AG1092" s="38">
        <v>1</v>
      </c>
      <c r="AH1092" s="56">
        <v>0.03</v>
      </c>
      <c r="AI1092" s="56">
        <v>0.03</v>
      </c>
      <c r="AJ1092" s="38"/>
      <c r="AK1092" s="38" t="s">
        <v>50</v>
      </c>
    </row>
    <row r="1093" spans="1:37" x14ac:dyDescent="0.35">
      <c r="A1093" s="38" t="s">
        <v>525</v>
      </c>
      <c r="B1093" s="38">
        <v>104517100</v>
      </c>
      <c r="C1093" s="38" t="str">
        <f>+MaestraLP3[[#This Row],[CÓDIGO]]&amp;MaestraLP3[[#Headers],[-]]&amp;MaestraLP3[[#This Row],[UMV]]</f>
        <v>104517100-UN</v>
      </c>
      <c r="D1093" s="45" t="str">
        <f>+MaestraLP3[[#This Row],[CÓDIGO]]&amp;MaestraLP3[[#Headers],[FS00]]</f>
        <v>104517100FS00</v>
      </c>
      <c r="E1093" s="38" t="s">
        <v>95</v>
      </c>
      <c r="F1093" s="38" t="s">
        <v>103</v>
      </c>
      <c r="G1093" s="38" t="s">
        <v>369</v>
      </c>
      <c r="H1093" s="38" t="s">
        <v>380</v>
      </c>
      <c r="I1093" s="38" t="s">
        <v>1358</v>
      </c>
      <c r="J1093" s="44" t="s">
        <v>44</v>
      </c>
      <c r="K1093" s="45" t="s">
        <v>44</v>
      </c>
      <c r="L1093" s="38"/>
      <c r="M1093" s="38" t="str">
        <f>VLOOKUP(MaestraLP3[[#This Row],[UMV]],VALIDACIONES!J:L,3,0)</f>
        <v>Unidad</v>
      </c>
      <c r="N1093" s="38" t="s">
        <v>71</v>
      </c>
      <c r="O1093" s="38" t="s">
        <v>46</v>
      </c>
      <c r="P1093" s="54">
        <v>12718.49</v>
      </c>
      <c r="Q1093" s="38" t="s">
        <v>47</v>
      </c>
      <c r="R1093" s="54">
        <v>16500</v>
      </c>
      <c r="S1093" s="56">
        <f>IFERROR((MaestraLP3[[#This Row],[COSTO ]]/MaestraLP3[[#This Row],[COSTO OCT]]-1),0)</f>
        <v>0</v>
      </c>
      <c r="T1093" s="55" t="s">
        <v>48</v>
      </c>
      <c r="U1093" s="55" t="s">
        <v>48</v>
      </c>
      <c r="V1093" s="54">
        <f>+VLOOKUP(MaestraLP3[[#This Row],[-]],'[1]BD MES'!$A:$N,14,0)</f>
        <v>12718.73</v>
      </c>
      <c r="W1093" s="54">
        <v>12718.49</v>
      </c>
      <c r="X1093" s="56">
        <f>+(MaestraLP3[[#This Row],[COSTO ]]-MaestraLP3[[#This Row],[COSTO OCT AL 27-10]])/MaestraLP3[[#This Row],[COSTO OCT AL 27-10]]</f>
        <v>-1.8869808542187916E-5</v>
      </c>
      <c r="Y1093" s="57" t="str">
        <f>++IF(Q1093="HASTA AGOTAR STOCK","HASTA AGOTAR STOCK",IF(MaestraLP3[[#This Row],[PRECIO OCT]]=0,"NO PARA LP",IF(MaestraLP3[[#This Row],[PRECIO OCT]]=0,"INCORPORACIÓN",IF(AA1093=0,"MANTIENE",IF(AA1093&lt;0,"BAJA",IF(AA1093&gt;0,"ALZA",""))))))</f>
        <v>MANTIENE</v>
      </c>
      <c r="Z1093" s="54">
        <v>16500</v>
      </c>
      <c r="AA1093" s="40">
        <f>IF(Z1093=0,"INDICAR PRECIO VTA",Z1093-MaestraLP3[[#This Row],[PRECIO OCT]])</f>
        <v>0</v>
      </c>
      <c r="AB1093" s="56">
        <f t="shared" si="17"/>
        <v>0.22918242424242424</v>
      </c>
      <c r="AC1093" s="58">
        <f>IFERROR(MaestraLP3[[#This Row],[PRECIO]]*MaestraLP3[[#This Row],[%MG UMV]],0)</f>
        <v>3781.51</v>
      </c>
      <c r="AD1093" s="59">
        <v>2.7</v>
      </c>
      <c r="AE1093" s="54">
        <f>IFERROR(MaestraLP3[[#This Row],[MARGEN UNITARIO]]/MaestraLP3[[#This Row],[Peso Neto UMV (KG)]],0)</f>
        <v>1400.5592592592593</v>
      </c>
      <c r="AF1093" s="38" t="s">
        <v>49</v>
      </c>
      <c r="AG1093" s="38">
        <v>1</v>
      </c>
      <c r="AH1093" s="56">
        <v>6.9999999999999993E-2</v>
      </c>
      <c r="AI1093" s="56">
        <v>9.9999999999999992E-2</v>
      </c>
      <c r="AJ1093" s="38"/>
      <c r="AK1093" s="38" t="s">
        <v>50</v>
      </c>
    </row>
    <row r="1094" spans="1:37" x14ac:dyDescent="0.35">
      <c r="A1094" s="38" t="s">
        <v>525</v>
      </c>
      <c r="B1094" s="38">
        <v>104547720</v>
      </c>
      <c r="C1094" s="38" t="str">
        <f>+MaestraLP3[[#This Row],[CÓDIGO]]&amp;MaestraLP3[[#Headers],[-]]&amp;MaestraLP3[[#This Row],[UMV]]</f>
        <v>104547720-C18</v>
      </c>
      <c r="D1094" s="45" t="str">
        <f>+MaestraLP3[[#This Row],[CÓDIGO]]&amp;MaestraLP3[[#Headers],[FS00]]</f>
        <v>104547720FS00</v>
      </c>
      <c r="E1094" s="38" t="s">
        <v>95</v>
      </c>
      <c r="F1094" s="38" t="s">
        <v>103</v>
      </c>
      <c r="G1094" s="38" t="s">
        <v>369</v>
      </c>
      <c r="H1094" s="38" t="s">
        <v>380</v>
      </c>
      <c r="I1094" s="38" t="s">
        <v>1359</v>
      </c>
      <c r="J1094" s="44" t="s">
        <v>94</v>
      </c>
      <c r="K1094" s="45" t="s">
        <v>44</v>
      </c>
      <c r="L1094" s="38"/>
      <c r="M1094" s="38" t="str">
        <f>VLOOKUP(MaestraLP3[[#This Row],[UMV]],VALIDACIONES!J:L,3,0)</f>
        <v>Caja 18 Unidades</v>
      </c>
      <c r="N1094" s="38" t="s">
        <v>71</v>
      </c>
      <c r="O1094" s="38" t="s">
        <v>46</v>
      </c>
      <c r="P1094" s="54">
        <v>19800</v>
      </c>
      <c r="Q1094" s="38" t="s">
        <v>47</v>
      </c>
      <c r="R1094" s="55">
        <v>25200</v>
      </c>
      <c r="S1094" s="56">
        <f>IFERROR((MaestraLP3[[#This Row],[COSTO ]]/MaestraLP3[[#This Row],[COSTO OCT]]-1),0)</f>
        <v>0</v>
      </c>
      <c r="T1094" s="55" t="s">
        <v>172</v>
      </c>
      <c r="U1094" s="55" t="s">
        <v>172</v>
      </c>
      <c r="V1094" s="54">
        <f>+VLOOKUP(MaestraLP3[[#This Row],[-]],'[1]BD MES'!$A:$N,14,0)</f>
        <v>19800</v>
      </c>
      <c r="W1094" s="54">
        <v>19800</v>
      </c>
      <c r="X1094" s="56">
        <f>+(MaestraLP3[[#This Row],[COSTO ]]-MaestraLP3[[#This Row],[COSTO OCT AL 27-10]])/MaestraLP3[[#This Row],[COSTO OCT AL 27-10]]</f>
        <v>0</v>
      </c>
      <c r="Y1094" s="57" t="str">
        <f>++IF(Q1094="HASTA AGOTAR STOCK","HASTA AGOTAR STOCK",IF(MaestraLP3[[#This Row],[PRECIO OCT]]=0,"NO PARA LP",IF(MaestraLP3[[#This Row],[PRECIO OCT]]=0,"INCORPORACIÓN",IF(AA1094=0,"MANTIENE",IF(AA1094&lt;0,"BAJA",IF(AA1094&gt;0,"ALZA",""))))))</f>
        <v>MANTIENE</v>
      </c>
      <c r="Z1094" s="54">
        <v>25200</v>
      </c>
      <c r="AA1094" s="40">
        <f>IF(Z1094=0,"INDICAR PRECIO VTA",Z1094-MaestraLP3[[#This Row],[PRECIO OCT]])</f>
        <v>0</v>
      </c>
      <c r="AB1094" s="56">
        <f t="shared" si="17"/>
        <v>0.21428571428571427</v>
      </c>
      <c r="AC1094" s="58">
        <f>IFERROR(MaestraLP3[[#This Row],[PRECIO]]*MaestraLP3[[#This Row],[%MG UMV]],0)</f>
        <v>5400</v>
      </c>
      <c r="AD1094" s="59">
        <v>2.7</v>
      </c>
      <c r="AE1094" s="54">
        <f>IFERROR(MaestraLP3[[#This Row],[MARGEN UNITARIO]]/MaestraLP3[[#This Row],[Peso Neto UMV (KG)]],0)</f>
        <v>1999.9999999999998</v>
      </c>
      <c r="AF1094" s="38" t="s">
        <v>49</v>
      </c>
      <c r="AG1094" s="38">
        <v>1</v>
      </c>
      <c r="AH1094" s="56">
        <v>4.9999999999999996E-2</v>
      </c>
      <c r="AI1094" s="56">
        <v>4.9999999999999996E-2</v>
      </c>
      <c r="AJ1094" s="38" t="s">
        <v>50</v>
      </c>
      <c r="AK1094" s="38" t="s">
        <v>50</v>
      </c>
    </row>
    <row r="1095" spans="1:37" x14ac:dyDescent="0.35">
      <c r="A1095" s="38" t="s">
        <v>525</v>
      </c>
      <c r="B1095" s="38">
        <v>104517950</v>
      </c>
      <c r="C1095" s="38" t="str">
        <f>+MaestraLP3[[#This Row],[CÓDIGO]]&amp;MaestraLP3[[#Headers],[-]]&amp;MaestraLP3[[#This Row],[UMV]]</f>
        <v>104517950-UN</v>
      </c>
      <c r="D1095" s="45" t="str">
        <f>+MaestraLP3[[#This Row],[CÓDIGO]]&amp;MaestraLP3[[#Headers],[FS00]]</f>
        <v>104517950FS00</v>
      </c>
      <c r="E1095" s="38" t="s">
        <v>95</v>
      </c>
      <c r="F1095" s="38" t="s">
        <v>103</v>
      </c>
      <c r="G1095" s="38" t="s">
        <v>369</v>
      </c>
      <c r="H1095" s="38" t="s">
        <v>380</v>
      </c>
      <c r="I1095" s="38" t="s">
        <v>1360</v>
      </c>
      <c r="J1095" s="44" t="s">
        <v>44</v>
      </c>
      <c r="K1095" s="45" t="s">
        <v>44</v>
      </c>
      <c r="L1095" s="38"/>
      <c r="M1095" s="38" t="str">
        <f>VLOOKUP(MaestraLP3[[#This Row],[UMV]],VALIDACIONES!J:L,3,0)</f>
        <v>Unidad</v>
      </c>
      <c r="N1095" s="38" t="s">
        <v>71</v>
      </c>
      <c r="O1095" s="38" t="s">
        <v>46</v>
      </c>
      <c r="P1095" s="54">
        <v>12707.18</v>
      </c>
      <c r="Q1095" s="38" t="s">
        <v>47</v>
      </c>
      <c r="R1095" s="54">
        <v>16500</v>
      </c>
      <c r="S1095" s="56">
        <f>IFERROR((MaestraLP3[[#This Row],[COSTO ]]/MaestraLP3[[#This Row],[COSTO OCT]]-1),0)</f>
        <v>0</v>
      </c>
      <c r="T1095" s="55" t="s">
        <v>48</v>
      </c>
      <c r="U1095" s="55" t="s">
        <v>48</v>
      </c>
      <c r="V1095" s="54">
        <f>+VLOOKUP(MaestraLP3[[#This Row],[-]],'[1]BD MES'!$A:$N,14,0)</f>
        <v>12716.42</v>
      </c>
      <c r="W1095" s="54">
        <v>12707.18</v>
      </c>
      <c r="X1095" s="56">
        <f>+(MaestraLP3[[#This Row],[COSTO ]]-MaestraLP3[[#This Row],[COSTO OCT AL 27-10]])/MaestraLP3[[#This Row],[COSTO OCT AL 27-10]]</f>
        <v>-7.2661959891225526E-4</v>
      </c>
      <c r="Y1095" s="57" t="str">
        <f>++IF(Q1095="HASTA AGOTAR STOCK","HASTA AGOTAR STOCK",IF(MaestraLP3[[#This Row],[PRECIO OCT]]=0,"NO PARA LP",IF(MaestraLP3[[#This Row],[PRECIO OCT]]=0,"INCORPORACIÓN",IF(AA1095=0,"MANTIENE",IF(AA1095&lt;0,"BAJA",IF(AA1095&gt;0,"ALZA",""))))))</f>
        <v>MANTIENE</v>
      </c>
      <c r="Z1095" s="54">
        <v>16500</v>
      </c>
      <c r="AA1095" s="40">
        <f>IF(Z1095=0,"INDICAR PRECIO VTA",Z1095-MaestraLP3[[#This Row],[PRECIO OCT]])</f>
        <v>0</v>
      </c>
      <c r="AB1095" s="56">
        <f t="shared" si="17"/>
        <v>0.22986787878787876</v>
      </c>
      <c r="AC1095" s="58">
        <f>IFERROR(MaestraLP3[[#This Row],[PRECIO]]*MaestraLP3[[#This Row],[%MG UMV]],0)</f>
        <v>3792.8199999999997</v>
      </c>
      <c r="AD1095" s="59">
        <v>2.7</v>
      </c>
      <c r="AE1095" s="54">
        <f>IFERROR(MaestraLP3[[#This Row],[MARGEN UNITARIO]]/MaestraLP3[[#This Row],[Peso Neto UMV (KG)]],0)</f>
        <v>1404.7481481481479</v>
      </c>
      <c r="AF1095" s="38" t="s">
        <v>49</v>
      </c>
      <c r="AG1095" s="38">
        <v>1</v>
      </c>
      <c r="AH1095" s="56">
        <v>6.9999999999999993E-2</v>
      </c>
      <c r="AI1095" s="56">
        <v>9.9999999999999992E-2</v>
      </c>
      <c r="AJ1095" s="38"/>
      <c r="AK1095" s="38" t="s">
        <v>50</v>
      </c>
    </row>
    <row r="1096" spans="1:37" x14ac:dyDescent="0.35">
      <c r="A1096" s="38" t="s">
        <v>525</v>
      </c>
      <c r="B1096" s="38">
        <v>104547730</v>
      </c>
      <c r="C1096" s="38" t="str">
        <f>+MaestraLP3[[#This Row],[CÓDIGO]]&amp;MaestraLP3[[#Headers],[-]]&amp;MaestraLP3[[#This Row],[UMV]]</f>
        <v>104547730-C18</v>
      </c>
      <c r="D1096" s="45" t="str">
        <f>+MaestraLP3[[#This Row],[CÓDIGO]]&amp;MaestraLP3[[#Headers],[FS00]]</f>
        <v>104547730FS00</v>
      </c>
      <c r="E1096" s="38" t="s">
        <v>95</v>
      </c>
      <c r="F1096" s="38" t="s">
        <v>103</v>
      </c>
      <c r="G1096" s="38" t="s">
        <v>369</v>
      </c>
      <c r="H1096" s="38" t="s">
        <v>380</v>
      </c>
      <c r="I1096" s="38" t="s">
        <v>1361</v>
      </c>
      <c r="J1096" s="44" t="s">
        <v>94</v>
      </c>
      <c r="K1096" s="45" t="s">
        <v>44</v>
      </c>
      <c r="L1096" s="38"/>
      <c r="M1096" s="38" t="str">
        <f>VLOOKUP(MaestraLP3[[#This Row],[UMV]],VALIDACIONES!J:L,3,0)</f>
        <v>Caja 18 Unidades</v>
      </c>
      <c r="N1096" s="38" t="s">
        <v>71</v>
      </c>
      <c r="O1096" s="38" t="s">
        <v>46</v>
      </c>
      <c r="P1096" s="54">
        <v>19800</v>
      </c>
      <c r="Q1096" s="38" t="s">
        <v>47</v>
      </c>
      <c r="R1096" s="55">
        <v>25200</v>
      </c>
      <c r="S1096" s="56">
        <f>IFERROR((MaestraLP3[[#This Row],[COSTO ]]/MaestraLP3[[#This Row],[COSTO OCT]]-1),0)</f>
        <v>0</v>
      </c>
      <c r="T1096" s="55" t="s">
        <v>172</v>
      </c>
      <c r="U1096" s="55" t="s">
        <v>172</v>
      </c>
      <c r="V1096" s="54">
        <f>+VLOOKUP(MaestraLP3[[#This Row],[-]],'[1]BD MES'!$A:$N,14,0)</f>
        <v>19800</v>
      </c>
      <c r="W1096" s="54">
        <v>19800</v>
      </c>
      <c r="X1096" s="56">
        <f>+(MaestraLP3[[#This Row],[COSTO ]]-MaestraLP3[[#This Row],[COSTO OCT AL 27-10]])/MaestraLP3[[#This Row],[COSTO OCT AL 27-10]]</f>
        <v>0</v>
      </c>
      <c r="Y1096" s="57" t="str">
        <f>++IF(Q1096="HASTA AGOTAR STOCK","HASTA AGOTAR STOCK",IF(MaestraLP3[[#This Row],[PRECIO OCT]]=0,"NO PARA LP",IF(MaestraLP3[[#This Row],[PRECIO OCT]]=0,"INCORPORACIÓN",IF(AA1096=0,"MANTIENE",IF(AA1096&lt;0,"BAJA",IF(AA1096&gt;0,"ALZA",""))))))</f>
        <v>MANTIENE</v>
      </c>
      <c r="Z1096" s="54">
        <v>25200</v>
      </c>
      <c r="AA1096" s="40">
        <f>IF(Z1096=0,"INDICAR PRECIO VTA",Z1096-MaestraLP3[[#This Row],[PRECIO OCT]])</f>
        <v>0</v>
      </c>
      <c r="AB1096" s="56">
        <f t="shared" si="17"/>
        <v>0.21428571428571427</v>
      </c>
      <c r="AC1096" s="58">
        <f>IFERROR(MaestraLP3[[#This Row],[PRECIO]]*MaestraLP3[[#This Row],[%MG UMV]],0)</f>
        <v>5400</v>
      </c>
      <c r="AD1096" s="59">
        <v>2.7</v>
      </c>
      <c r="AE1096" s="54">
        <f>IFERROR(MaestraLP3[[#This Row],[MARGEN UNITARIO]]/MaestraLP3[[#This Row],[Peso Neto UMV (KG)]],0)</f>
        <v>1999.9999999999998</v>
      </c>
      <c r="AF1096" s="38" t="s">
        <v>49</v>
      </c>
      <c r="AG1096" s="38">
        <v>1</v>
      </c>
      <c r="AH1096" s="56">
        <v>4.9999999999999996E-2</v>
      </c>
      <c r="AI1096" s="56">
        <v>4.9999999999999996E-2</v>
      </c>
      <c r="AJ1096" s="38" t="s">
        <v>50</v>
      </c>
      <c r="AK1096" s="38" t="s">
        <v>50</v>
      </c>
    </row>
    <row r="1097" spans="1:37" x14ac:dyDescent="0.35">
      <c r="A1097" s="38" t="s">
        <v>525</v>
      </c>
      <c r="B1097" s="38">
        <v>104517300</v>
      </c>
      <c r="C1097" s="38" t="str">
        <f>+MaestraLP3[[#This Row],[CÓDIGO]]&amp;MaestraLP3[[#Headers],[-]]&amp;MaestraLP3[[#This Row],[UMV]]</f>
        <v>104517300-UN</v>
      </c>
      <c r="D1097" s="45" t="str">
        <f>+MaestraLP3[[#This Row],[CÓDIGO]]&amp;MaestraLP3[[#Headers],[FS00]]</f>
        <v>104517300FS00</v>
      </c>
      <c r="E1097" s="38" t="s">
        <v>95</v>
      </c>
      <c r="F1097" s="38" t="s">
        <v>103</v>
      </c>
      <c r="G1097" s="38" t="s">
        <v>369</v>
      </c>
      <c r="H1097" s="38" t="s">
        <v>380</v>
      </c>
      <c r="I1097" s="38" t="s">
        <v>1362</v>
      </c>
      <c r="J1097" s="44" t="s">
        <v>44</v>
      </c>
      <c r="K1097" s="45" t="s">
        <v>44</v>
      </c>
      <c r="L1097" s="38"/>
      <c r="M1097" s="38" t="str">
        <f>VLOOKUP(MaestraLP3[[#This Row],[UMV]],VALIDACIONES!J:L,3,0)</f>
        <v>Unidad</v>
      </c>
      <c r="N1097" s="38" t="s">
        <v>71</v>
      </c>
      <c r="O1097" s="38" t="s">
        <v>46</v>
      </c>
      <c r="P1097" s="54">
        <v>12716.05</v>
      </c>
      <c r="Q1097" s="38" t="s">
        <v>47</v>
      </c>
      <c r="R1097" s="54">
        <v>16500</v>
      </c>
      <c r="S1097" s="56">
        <f>IFERROR((MaestraLP3[[#This Row],[COSTO ]]/MaestraLP3[[#This Row],[COSTO OCT]]-1),0)</f>
        <v>0</v>
      </c>
      <c r="T1097" s="55" t="s">
        <v>48</v>
      </c>
      <c r="U1097" s="55" t="s">
        <v>48</v>
      </c>
      <c r="V1097" s="54">
        <f>+VLOOKUP(MaestraLP3[[#This Row],[-]],'[1]BD MES'!$A:$N,14,0)</f>
        <v>12716.88</v>
      </c>
      <c r="W1097" s="54">
        <v>12716.05</v>
      </c>
      <c r="X1097" s="56">
        <f>+(MaestraLP3[[#This Row],[COSTO ]]-MaestraLP3[[#This Row],[COSTO OCT AL 27-10]])/MaestraLP3[[#This Row],[COSTO OCT AL 27-10]]</f>
        <v>-6.5267581356427622E-5</v>
      </c>
      <c r="Y1097" s="57" t="str">
        <f>++IF(Q1097="HASTA AGOTAR STOCK","HASTA AGOTAR STOCK",IF(MaestraLP3[[#This Row],[PRECIO OCT]]=0,"NO PARA LP",IF(MaestraLP3[[#This Row],[PRECIO OCT]]=0,"INCORPORACIÓN",IF(AA1097=0,"MANTIENE",IF(AA1097&lt;0,"BAJA",IF(AA1097&gt;0,"ALZA",""))))))</f>
        <v>MANTIENE</v>
      </c>
      <c r="Z1097" s="54">
        <v>16500</v>
      </c>
      <c r="AA1097" s="40">
        <f>IF(Z1097=0,"INDICAR PRECIO VTA",Z1097-MaestraLP3[[#This Row],[PRECIO OCT]])</f>
        <v>0</v>
      </c>
      <c r="AB1097" s="56">
        <f t="shared" si="17"/>
        <v>0.22933030303030308</v>
      </c>
      <c r="AC1097" s="58">
        <f>IFERROR(MaestraLP3[[#This Row],[PRECIO]]*MaestraLP3[[#This Row],[%MG UMV]],0)</f>
        <v>3783.9500000000007</v>
      </c>
      <c r="AD1097" s="59">
        <v>2.7</v>
      </c>
      <c r="AE1097" s="54">
        <f>IFERROR(MaestraLP3[[#This Row],[MARGEN UNITARIO]]/MaestraLP3[[#This Row],[Peso Neto UMV (KG)]],0)</f>
        <v>1401.462962962963</v>
      </c>
      <c r="AF1097" s="38" t="s">
        <v>49</v>
      </c>
      <c r="AG1097" s="38">
        <v>1</v>
      </c>
      <c r="AH1097" s="56">
        <v>6.9999999999999993E-2</v>
      </c>
      <c r="AI1097" s="56">
        <v>9.9999999999999992E-2</v>
      </c>
      <c r="AJ1097" s="38"/>
      <c r="AK1097" s="38" t="s">
        <v>50</v>
      </c>
    </row>
    <row r="1098" spans="1:37" x14ac:dyDescent="0.35">
      <c r="A1098" s="38" t="s">
        <v>525</v>
      </c>
      <c r="B1098" s="38">
        <v>104517970</v>
      </c>
      <c r="C1098" s="38" t="str">
        <f>+MaestraLP3[[#This Row],[CÓDIGO]]&amp;MaestraLP3[[#Headers],[-]]&amp;MaestraLP3[[#This Row],[UMV]]</f>
        <v>104517970-UN</v>
      </c>
      <c r="D1098" s="45" t="str">
        <f>+MaestraLP3[[#This Row],[CÓDIGO]]&amp;MaestraLP3[[#Headers],[FS00]]</f>
        <v>104517970FS00</v>
      </c>
      <c r="E1098" s="38" t="s">
        <v>95</v>
      </c>
      <c r="F1098" s="38" t="s">
        <v>103</v>
      </c>
      <c r="G1098" s="38" t="s">
        <v>369</v>
      </c>
      <c r="H1098" s="38" t="s">
        <v>380</v>
      </c>
      <c r="I1098" s="38" t="s">
        <v>1363</v>
      </c>
      <c r="J1098" s="44" t="s">
        <v>44</v>
      </c>
      <c r="K1098" s="45" t="s">
        <v>44</v>
      </c>
      <c r="L1098" s="38"/>
      <c r="M1098" s="38" t="str">
        <f>VLOOKUP(MaestraLP3[[#This Row],[UMV]],VALIDACIONES!J:L,3,0)</f>
        <v>Unidad</v>
      </c>
      <c r="N1098" s="38" t="s">
        <v>71</v>
      </c>
      <c r="O1098" s="38" t="s">
        <v>46</v>
      </c>
      <c r="P1098" s="54">
        <v>9392.74</v>
      </c>
      <c r="Q1098" s="38" t="s">
        <v>47</v>
      </c>
      <c r="R1098" s="54">
        <v>16500</v>
      </c>
      <c r="S1098" s="56">
        <f>IFERROR((MaestraLP3[[#This Row],[COSTO ]]/MaestraLP3[[#This Row],[COSTO OCT]]-1),0)</f>
        <v>0</v>
      </c>
      <c r="T1098" s="55" t="s">
        <v>48</v>
      </c>
      <c r="U1098" s="55" t="s">
        <v>48</v>
      </c>
      <c r="V1098" s="54">
        <f>+VLOOKUP(MaestraLP3[[#This Row],[-]],'[1]BD MES'!$A:$N,14,0)</f>
        <v>11006.81</v>
      </c>
      <c r="W1098" s="54">
        <v>9392.74</v>
      </c>
      <c r="X1098" s="56">
        <f>+(MaestraLP3[[#This Row],[COSTO ]]-MaestraLP3[[#This Row],[COSTO OCT AL 27-10]])/MaestraLP3[[#This Row],[COSTO OCT AL 27-10]]</f>
        <v>-0.14664285110763245</v>
      </c>
      <c r="Y1098" s="57" t="str">
        <f>++IF(Q1098="HASTA AGOTAR STOCK","HASTA AGOTAR STOCK",IF(MaestraLP3[[#This Row],[PRECIO OCT]]=0,"NO PARA LP",IF(MaestraLP3[[#This Row],[PRECIO OCT]]=0,"INCORPORACIÓN",IF(AA1098=0,"MANTIENE",IF(AA1098&lt;0,"BAJA",IF(AA1098&gt;0,"ALZA",""))))))</f>
        <v>ALZA</v>
      </c>
      <c r="Z1098" s="54">
        <v>17900</v>
      </c>
      <c r="AA1098" s="40">
        <f>IF(Z1098=0,"INDICAR PRECIO VTA",Z1098-MaestraLP3[[#This Row],[PRECIO OCT]])</f>
        <v>1400</v>
      </c>
      <c r="AB1098" s="56">
        <f t="shared" si="17"/>
        <v>0.47526592178770949</v>
      </c>
      <c r="AC1098" s="58">
        <f>IFERROR(MaestraLP3[[#This Row],[PRECIO]]*MaestraLP3[[#This Row],[%MG UMV]],0)</f>
        <v>8507.26</v>
      </c>
      <c r="AD1098" s="59">
        <v>2.7</v>
      </c>
      <c r="AE1098" s="54">
        <f>IFERROR(MaestraLP3[[#This Row],[MARGEN UNITARIO]]/MaestraLP3[[#This Row],[Peso Neto UMV (KG)]],0)</f>
        <v>3150.8370370370371</v>
      </c>
      <c r="AF1098" s="38" t="s">
        <v>49</v>
      </c>
      <c r="AG1098" s="38">
        <v>1</v>
      </c>
      <c r="AH1098" s="56">
        <v>9.9999999999999992E-2</v>
      </c>
      <c r="AI1098" s="56">
        <v>0.15</v>
      </c>
      <c r="AJ1098" s="38"/>
      <c r="AK1098" s="38" t="s">
        <v>50</v>
      </c>
    </row>
    <row r="1099" spans="1:37" x14ac:dyDescent="0.35">
      <c r="A1099" s="38" t="s">
        <v>525</v>
      </c>
      <c r="B1099" s="38">
        <v>104547740</v>
      </c>
      <c r="C1099" s="38" t="str">
        <f>+MaestraLP3[[#This Row],[CÓDIGO]]&amp;MaestraLP3[[#Headers],[-]]&amp;MaestraLP3[[#This Row],[UMV]]</f>
        <v>104547740-C18</v>
      </c>
      <c r="D1099" s="45" t="str">
        <f>+MaestraLP3[[#This Row],[CÓDIGO]]&amp;MaestraLP3[[#Headers],[FS00]]</f>
        <v>104547740FS00</v>
      </c>
      <c r="E1099" s="38" t="s">
        <v>95</v>
      </c>
      <c r="F1099" s="38" t="s">
        <v>103</v>
      </c>
      <c r="G1099" s="38" t="s">
        <v>369</v>
      </c>
      <c r="H1099" s="38" t="s">
        <v>380</v>
      </c>
      <c r="I1099" s="38" t="s">
        <v>1364</v>
      </c>
      <c r="J1099" s="44" t="s">
        <v>94</v>
      </c>
      <c r="K1099" s="45" t="s">
        <v>44</v>
      </c>
      <c r="L1099" s="38"/>
      <c r="M1099" s="38" t="str">
        <f>VLOOKUP(MaestraLP3[[#This Row],[UMV]],VALIDACIONES!J:L,3,0)</f>
        <v>Caja 18 Unidades</v>
      </c>
      <c r="N1099" s="38" t="s">
        <v>71</v>
      </c>
      <c r="O1099" s="38" t="s">
        <v>46</v>
      </c>
      <c r="P1099" s="54">
        <v>19800</v>
      </c>
      <c r="Q1099" s="38" t="s">
        <v>47</v>
      </c>
      <c r="R1099" s="55">
        <v>25200</v>
      </c>
      <c r="S1099" s="56">
        <f>IFERROR((MaestraLP3[[#This Row],[COSTO ]]/MaestraLP3[[#This Row],[COSTO OCT]]-1),0)</f>
        <v>0</v>
      </c>
      <c r="T1099" s="55" t="s">
        <v>172</v>
      </c>
      <c r="U1099" s="55" t="s">
        <v>172</v>
      </c>
      <c r="V1099" s="54">
        <f>+VLOOKUP(MaestraLP3[[#This Row],[-]],'[1]BD MES'!$A:$N,14,0)</f>
        <v>19800</v>
      </c>
      <c r="W1099" s="54">
        <v>19800</v>
      </c>
      <c r="X1099" s="56">
        <f>+(MaestraLP3[[#This Row],[COSTO ]]-MaestraLP3[[#This Row],[COSTO OCT AL 27-10]])/MaestraLP3[[#This Row],[COSTO OCT AL 27-10]]</f>
        <v>0</v>
      </c>
      <c r="Y1099" s="57" t="str">
        <f>++IF(Q1099="HASTA AGOTAR STOCK","HASTA AGOTAR STOCK",IF(MaestraLP3[[#This Row],[PRECIO OCT]]=0,"NO PARA LP",IF(MaestraLP3[[#This Row],[PRECIO OCT]]=0,"INCORPORACIÓN",IF(AA1099=0,"MANTIENE",IF(AA1099&lt;0,"BAJA",IF(AA1099&gt;0,"ALZA",""))))))</f>
        <v>MANTIENE</v>
      </c>
      <c r="Z1099" s="54">
        <v>25200</v>
      </c>
      <c r="AA1099" s="40">
        <f>IF(Z1099=0,"INDICAR PRECIO VTA",Z1099-MaestraLP3[[#This Row],[PRECIO OCT]])</f>
        <v>0</v>
      </c>
      <c r="AB1099" s="56">
        <f t="shared" si="17"/>
        <v>0.21428571428571427</v>
      </c>
      <c r="AC1099" s="58">
        <f>IFERROR(MaestraLP3[[#This Row],[PRECIO]]*MaestraLP3[[#This Row],[%MG UMV]],0)</f>
        <v>5400</v>
      </c>
      <c r="AD1099" s="59">
        <v>2.7</v>
      </c>
      <c r="AE1099" s="54">
        <f>IFERROR(MaestraLP3[[#This Row],[MARGEN UNITARIO]]/MaestraLP3[[#This Row],[Peso Neto UMV (KG)]],0)</f>
        <v>1999.9999999999998</v>
      </c>
      <c r="AF1099" s="38" t="s">
        <v>49</v>
      </c>
      <c r="AG1099" s="38">
        <v>1</v>
      </c>
      <c r="AH1099" s="56">
        <v>4.9999999999999996E-2</v>
      </c>
      <c r="AI1099" s="56">
        <v>4.9999999999999996E-2</v>
      </c>
      <c r="AJ1099" s="38" t="s">
        <v>50</v>
      </c>
      <c r="AK1099" s="38" t="s">
        <v>50</v>
      </c>
    </row>
    <row r="1100" spans="1:37" x14ac:dyDescent="0.35">
      <c r="A1100" s="38" t="s">
        <v>525</v>
      </c>
      <c r="B1100" s="38">
        <v>104517140</v>
      </c>
      <c r="C1100" s="38" t="str">
        <f>+MaestraLP3[[#This Row],[CÓDIGO]]&amp;MaestraLP3[[#Headers],[-]]&amp;MaestraLP3[[#This Row],[UMV]]</f>
        <v>104517140-UN</v>
      </c>
      <c r="D1100" s="45" t="str">
        <f>+MaestraLP3[[#This Row],[CÓDIGO]]&amp;MaestraLP3[[#Headers],[FS00]]</f>
        <v>104517140FS00</v>
      </c>
      <c r="E1100" s="38" t="s">
        <v>95</v>
      </c>
      <c r="F1100" s="38" t="s">
        <v>103</v>
      </c>
      <c r="G1100" s="38" t="s">
        <v>369</v>
      </c>
      <c r="H1100" s="38" t="s">
        <v>380</v>
      </c>
      <c r="I1100" s="38" t="s">
        <v>1365</v>
      </c>
      <c r="J1100" s="44" t="s">
        <v>44</v>
      </c>
      <c r="K1100" s="45" t="s">
        <v>44</v>
      </c>
      <c r="L1100" s="38"/>
      <c r="M1100" s="38" t="str">
        <f>VLOOKUP(MaestraLP3[[#This Row],[UMV]],VALIDACIONES!J:L,3,0)</f>
        <v>Unidad</v>
      </c>
      <c r="N1100" s="38" t="s">
        <v>71</v>
      </c>
      <c r="O1100" s="38" t="s">
        <v>46</v>
      </c>
      <c r="P1100" s="54">
        <v>12712.89</v>
      </c>
      <c r="Q1100" s="38" t="s">
        <v>47</v>
      </c>
      <c r="R1100" s="54">
        <v>16500</v>
      </c>
      <c r="S1100" s="56">
        <f>IFERROR((MaestraLP3[[#This Row],[COSTO ]]/MaestraLP3[[#This Row],[COSTO OCT]]-1),0)</f>
        <v>0</v>
      </c>
      <c r="T1100" s="55" t="s">
        <v>48</v>
      </c>
      <c r="U1100" s="55" t="s">
        <v>48</v>
      </c>
      <c r="V1100" s="54">
        <f>+VLOOKUP(MaestraLP3[[#This Row],[-]],'[1]BD MES'!$A:$N,14,0)</f>
        <v>12717.82</v>
      </c>
      <c r="W1100" s="54">
        <v>12712.89</v>
      </c>
      <c r="X1100" s="56">
        <f>+(MaestraLP3[[#This Row],[COSTO ]]-MaestraLP3[[#This Row],[COSTO OCT AL 27-10]])/MaestraLP3[[#This Row],[COSTO OCT AL 27-10]]</f>
        <v>-3.8764505237535139E-4</v>
      </c>
      <c r="Y1100" s="57" t="str">
        <f>++IF(Q1100="HASTA AGOTAR STOCK","HASTA AGOTAR STOCK",IF(MaestraLP3[[#This Row],[PRECIO OCT]]=0,"NO PARA LP",IF(MaestraLP3[[#This Row],[PRECIO OCT]]=0,"INCORPORACIÓN",IF(AA1100=0,"MANTIENE",IF(AA1100&lt;0,"BAJA",IF(AA1100&gt;0,"ALZA",""))))))</f>
        <v>MANTIENE</v>
      </c>
      <c r="Z1100" s="54">
        <v>16500</v>
      </c>
      <c r="AA1100" s="40">
        <f>IF(Z1100=0,"INDICAR PRECIO VTA",Z1100-MaestraLP3[[#This Row],[PRECIO OCT]])</f>
        <v>0</v>
      </c>
      <c r="AB1100" s="56">
        <f t="shared" si="17"/>
        <v>0.22952181818181822</v>
      </c>
      <c r="AC1100" s="58">
        <f>IFERROR(MaestraLP3[[#This Row],[PRECIO]]*MaestraLP3[[#This Row],[%MG UMV]],0)</f>
        <v>3787.1100000000006</v>
      </c>
      <c r="AD1100" s="59">
        <v>2.7</v>
      </c>
      <c r="AE1100" s="54">
        <f>IFERROR(MaestraLP3[[#This Row],[MARGEN UNITARIO]]/MaestraLP3[[#This Row],[Peso Neto UMV (KG)]],0)</f>
        <v>1402.6333333333334</v>
      </c>
      <c r="AF1100" s="38" t="s">
        <v>49</v>
      </c>
      <c r="AG1100" s="38">
        <v>1</v>
      </c>
      <c r="AH1100" s="56">
        <v>6.9999999999999993E-2</v>
      </c>
      <c r="AI1100" s="56">
        <v>9.9999999999999992E-2</v>
      </c>
      <c r="AJ1100" s="38"/>
      <c r="AK1100" s="38" t="s">
        <v>50</v>
      </c>
    </row>
    <row r="1101" spans="1:37" x14ac:dyDescent="0.35">
      <c r="A1101" s="38" t="s">
        <v>525</v>
      </c>
      <c r="B1101" s="38">
        <v>104517130</v>
      </c>
      <c r="C1101" s="38" t="str">
        <f>+MaestraLP3[[#This Row],[CÓDIGO]]&amp;MaestraLP3[[#Headers],[-]]&amp;MaestraLP3[[#This Row],[UMV]]</f>
        <v>104517130-UN</v>
      </c>
      <c r="D1101" s="45" t="str">
        <f>+MaestraLP3[[#This Row],[CÓDIGO]]&amp;MaestraLP3[[#Headers],[FS00]]</f>
        <v>104517130FS00</v>
      </c>
      <c r="E1101" s="38" t="s">
        <v>95</v>
      </c>
      <c r="F1101" s="38" t="s">
        <v>103</v>
      </c>
      <c r="G1101" s="38" t="s">
        <v>369</v>
      </c>
      <c r="H1101" s="38" t="s">
        <v>380</v>
      </c>
      <c r="I1101" s="38" t="s">
        <v>1366</v>
      </c>
      <c r="J1101" s="44" t="s">
        <v>44</v>
      </c>
      <c r="K1101" s="45" t="s">
        <v>44</v>
      </c>
      <c r="L1101" s="38"/>
      <c r="M1101" s="38" t="str">
        <f>VLOOKUP(MaestraLP3[[#This Row],[UMV]],VALIDACIONES!J:L,3,0)</f>
        <v>Unidad</v>
      </c>
      <c r="N1101" s="38" t="s">
        <v>71</v>
      </c>
      <c r="O1101" s="38" t="s">
        <v>46</v>
      </c>
      <c r="P1101" s="54">
        <v>12630.58</v>
      </c>
      <c r="Q1101" s="38" t="s">
        <v>47</v>
      </c>
      <c r="R1101" s="54">
        <v>16500</v>
      </c>
      <c r="S1101" s="56">
        <f>IFERROR((MaestraLP3[[#This Row],[COSTO ]]/MaestraLP3[[#This Row],[COSTO OCT]]-1),0)</f>
        <v>0</v>
      </c>
      <c r="T1101" s="55" t="s">
        <v>48</v>
      </c>
      <c r="U1101" s="55" t="s">
        <v>48</v>
      </c>
      <c r="V1101" s="54">
        <f>+VLOOKUP(MaestraLP3[[#This Row],[-]],'[1]BD MES'!$A:$N,14,0)</f>
        <v>12703.77</v>
      </c>
      <c r="W1101" s="54">
        <v>12630.58</v>
      </c>
      <c r="X1101" s="56">
        <f>+(MaestraLP3[[#This Row],[COSTO ]]-MaestraLP3[[#This Row],[COSTO OCT AL 27-10]])/MaestraLP3[[#This Row],[COSTO OCT AL 27-10]]</f>
        <v>-5.7612818871878588E-3</v>
      </c>
      <c r="Y1101" s="57" t="str">
        <f>++IF(Q1101="HASTA AGOTAR STOCK","HASTA AGOTAR STOCK",IF(MaestraLP3[[#This Row],[PRECIO OCT]]=0,"NO PARA LP",IF(MaestraLP3[[#This Row],[PRECIO OCT]]=0,"INCORPORACIÓN",IF(AA1101=0,"MANTIENE",IF(AA1101&lt;0,"BAJA",IF(AA1101&gt;0,"ALZA",""))))))</f>
        <v>MANTIENE</v>
      </c>
      <c r="Z1101" s="54">
        <v>16500</v>
      </c>
      <c r="AA1101" s="40">
        <f>IF(Z1101=0,"INDICAR PRECIO VTA",Z1101-MaestraLP3[[#This Row],[PRECIO OCT]])</f>
        <v>0</v>
      </c>
      <c r="AB1101" s="56">
        <f t="shared" si="17"/>
        <v>0.23451030303030304</v>
      </c>
      <c r="AC1101" s="58">
        <f>IFERROR(MaestraLP3[[#This Row],[PRECIO]]*MaestraLP3[[#This Row],[%MG UMV]],0)</f>
        <v>3869.42</v>
      </c>
      <c r="AD1101" s="59">
        <v>2.7</v>
      </c>
      <c r="AE1101" s="54">
        <f>IFERROR(MaestraLP3[[#This Row],[MARGEN UNITARIO]]/MaestraLP3[[#This Row],[Peso Neto UMV (KG)]],0)</f>
        <v>1433.1185185185184</v>
      </c>
      <c r="AF1101" s="38" t="s">
        <v>49</v>
      </c>
      <c r="AG1101" s="38">
        <v>1</v>
      </c>
      <c r="AH1101" s="56">
        <v>6.9999999999999993E-2</v>
      </c>
      <c r="AI1101" s="56">
        <v>9.9999999999999992E-2</v>
      </c>
      <c r="AJ1101" s="38"/>
      <c r="AK1101" s="38" t="s">
        <v>50</v>
      </c>
    </row>
    <row r="1102" spans="1:37" x14ac:dyDescent="0.35">
      <c r="A1102" s="38" t="s">
        <v>525</v>
      </c>
      <c r="B1102" s="38">
        <v>104547750</v>
      </c>
      <c r="C1102" s="38" t="str">
        <f>+MaestraLP3[[#This Row],[CÓDIGO]]&amp;MaestraLP3[[#Headers],[-]]&amp;MaestraLP3[[#This Row],[UMV]]</f>
        <v>104547750-C18</v>
      </c>
      <c r="D1102" s="45" t="str">
        <f>+MaestraLP3[[#This Row],[CÓDIGO]]&amp;MaestraLP3[[#Headers],[FS00]]</f>
        <v>104547750FS00</v>
      </c>
      <c r="E1102" s="38" t="s">
        <v>95</v>
      </c>
      <c r="F1102" s="38" t="s">
        <v>103</v>
      </c>
      <c r="G1102" s="38" t="s">
        <v>369</v>
      </c>
      <c r="H1102" s="38" t="s">
        <v>380</v>
      </c>
      <c r="I1102" s="38" t="s">
        <v>1367</v>
      </c>
      <c r="J1102" s="44" t="s">
        <v>94</v>
      </c>
      <c r="K1102" s="45" t="s">
        <v>44</v>
      </c>
      <c r="L1102" s="38"/>
      <c r="M1102" s="38" t="str">
        <f>VLOOKUP(MaestraLP3[[#This Row],[UMV]],VALIDACIONES!J:L,3,0)</f>
        <v>Caja 18 Unidades</v>
      </c>
      <c r="N1102" s="38" t="s">
        <v>71</v>
      </c>
      <c r="O1102" s="38" t="s">
        <v>46</v>
      </c>
      <c r="P1102" s="54">
        <v>19800</v>
      </c>
      <c r="Q1102" s="38" t="s">
        <v>47</v>
      </c>
      <c r="R1102" s="55">
        <v>25200</v>
      </c>
      <c r="S1102" s="56">
        <f>IFERROR((MaestraLP3[[#This Row],[COSTO ]]/MaestraLP3[[#This Row],[COSTO OCT]]-1),0)</f>
        <v>0</v>
      </c>
      <c r="T1102" s="55" t="s">
        <v>172</v>
      </c>
      <c r="U1102" s="55" t="s">
        <v>172</v>
      </c>
      <c r="V1102" s="54">
        <f>+VLOOKUP(MaestraLP3[[#This Row],[-]],'[1]BD MES'!$A:$N,14,0)</f>
        <v>19800</v>
      </c>
      <c r="W1102" s="54">
        <v>19800</v>
      </c>
      <c r="X1102" s="56">
        <f>+(MaestraLP3[[#This Row],[COSTO ]]-MaestraLP3[[#This Row],[COSTO OCT AL 27-10]])/MaestraLP3[[#This Row],[COSTO OCT AL 27-10]]</f>
        <v>0</v>
      </c>
      <c r="Y1102" s="57" t="str">
        <f>++IF(Q1102="HASTA AGOTAR STOCK","HASTA AGOTAR STOCK",IF(MaestraLP3[[#This Row],[PRECIO OCT]]=0,"NO PARA LP",IF(MaestraLP3[[#This Row],[PRECIO OCT]]=0,"INCORPORACIÓN",IF(AA1102=0,"MANTIENE",IF(AA1102&lt;0,"BAJA",IF(AA1102&gt;0,"ALZA",""))))))</f>
        <v>MANTIENE</v>
      </c>
      <c r="Z1102" s="54">
        <v>25200</v>
      </c>
      <c r="AA1102" s="40">
        <f>IF(Z1102=0,"INDICAR PRECIO VTA",Z1102-MaestraLP3[[#This Row],[PRECIO OCT]])</f>
        <v>0</v>
      </c>
      <c r="AB1102" s="56">
        <f t="shared" si="17"/>
        <v>0.21428571428571427</v>
      </c>
      <c r="AC1102" s="58">
        <f>IFERROR(MaestraLP3[[#This Row],[PRECIO]]*MaestraLP3[[#This Row],[%MG UMV]],0)</f>
        <v>5400</v>
      </c>
      <c r="AD1102" s="59">
        <v>2.7</v>
      </c>
      <c r="AE1102" s="54">
        <f>IFERROR(MaestraLP3[[#This Row],[MARGEN UNITARIO]]/MaestraLP3[[#This Row],[Peso Neto UMV (KG)]],0)</f>
        <v>1999.9999999999998</v>
      </c>
      <c r="AF1102" s="38" t="s">
        <v>49</v>
      </c>
      <c r="AG1102" s="38">
        <v>1</v>
      </c>
      <c r="AH1102" s="56">
        <v>4.9999999999999996E-2</v>
      </c>
      <c r="AI1102" s="56">
        <v>4.9999999999999996E-2</v>
      </c>
      <c r="AJ1102" s="38" t="s">
        <v>50</v>
      </c>
      <c r="AK1102" s="38" t="s">
        <v>50</v>
      </c>
    </row>
    <row r="1103" spans="1:37" x14ac:dyDescent="0.35">
      <c r="A1103" s="38" t="s">
        <v>525</v>
      </c>
      <c r="B1103" s="38">
        <v>104543940</v>
      </c>
      <c r="C1103" s="38" t="str">
        <f>+MaestraLP3[[#This Row],[CÓDIGO]]&amp;MaestraLP3[[#Headers],[-]]&amp;MaestraLP3[[#This Row],[UMV]]</f>
        <v>104543940-C06</v>
      </c>
      <c r="D1103" s="45" t="str">
        <f>+MaestraLP3[[#This Row],[CÓDIGO]]&amp;MaestraLP3[[#Headers],[FS00]]</f>
        <v>104543940FS00</v>
      </c>
      <c r="E1103" s="38" t="s">
        <v>95</v>
      </c>
      <c r="F1103" s="38" t="s">
        <v>103</v>
      </c>
      <c r="G1103" s="38" t="s">
        <v>369</v>
      </c>
      <c r="H1103" s="38" t="s">
        <v>380</v>
      </c>
      <c r="I1103" s="38" t="s">
        <v>1368</v>
      </c>
      <c r="J1103" s="44" t="s">
        <v>53</v>
      </c>
      <c r="K1103" s="45" t="s">
        <v>44</v>
      </c>
      <c r="L1103" s="38"/>
      <c r="M1103" s="38" t="str">
        <f>VLOOKUP(MaestraLP3[[#This Row],[UMV]],VALIDACIONES!J:L,3,0)</f>
        <v>Caja 6 Unidades</v>
      </c>
      <c r="N1103" s="38" t="s">
        <v>71</v>
      </c>
      <c r="O1103" s="38" t="s">
        <v>46</v>
      </c>
      <c r="P1103" s="54">
        <v>14370</v>
      </c>
      <c r="Q1103" s="38" t="s">
        <v>47</v>
      </c>
      <c r="R1103" s="54">
        <v>20400</v>
      </c>
      <c r="S1103" s="56">
        <f>IFERROR((MaestraLP3[[#This Row],[COSTO ]]/MaestraLP3[[#This Row],[COSTO OCT]]-1),0)</f>
        <v>0</v>
      </c>
      <c r="T1103" s="55" t="s">
        <v>48</v>
      </c>
      <c r="U1103" s="55" t="s">
        <v>48</v>
      </c>
      <c r="V1103" s="54">
        <f>+VLOOKUP(MaestraLP3[[#This Row],[-]],'[1]BD MES'!$A:$N,14,0)</f>
        <v>14370</v>
      </c>
      <c r="W1103" s="54">
        <v>14370</v>
      </c>
      <c r="X1103" s="56">
        <f>+(MaestraLP3[[#This Row],[COSTO ]]-MaestraLP3[[#This Row],[COSTO OCT AL 27-10]])/MaestraLP3[[#This Row],[COSTO OCT AL 27-10]]</f>
        <v>0</v>
      </c>
      <c r="Y1103" s="57" t="str">
        <f>++IF(Q1103="HASTA AGOTAR STOCK","HASTA AGOTAR STOCK",IF(MaestraLP3[[#This Row],[PRECIO OCT]]=0,"NO PARA LP",IF(MaestraLP3[[#This Row],[PRECIO OCT]]=0,"INCORPORACIÓN",IF(AA1103=0,"MANTIENE",IF(AA1103&lt;0,"BAJA",IF(AA1103&gt;0,"ALZA",""))))))</f>
        <v>MANTIENE</v>
      </c>
      <c r="Z1103" s="54">
        <v>20400</v>
      </c>
      <c r="AA1103" s="40">
        <f>IF(Z1103=0,"INDICAR PRECIO VTA",Z1103-MaestraLP3[[#This Row],[PRECIO OCT]])</f>
        <v>0</v>
      </c>
      <c r="AB1103" s="56">
        <f t="shared" si="17"/>
        <v>0.29558823529411765</v>
      </c>
      <c r="AC1103" s="58">
        <f>IFERROR(MaestraLP3[[#This Row],[PRECIO]]*MaestraLP3[[#This Row],[%MG UMV]],0)</f>
        <v>6030</v>
      </c>
      <c r="AD1103" s="59">
        <v>7.2</v>
      </c>
      <c r="AE1103" s="54">
        <f>IFERROR(MaestraLP3[[#This Row],[MARGEN UNITARIO]]/MaestraLP3[[#This Row],[Peso Neto UMV (KG)]],0)</f>
        <v>837.5</v>
      </c>
      <c r="AF1103" s="38" t="s">
        <v>50</v>
      </c>
      <c r="AG1103" s="38">
        <v>1</v>
      </c>
      <c r="AH1103" s="56">
        <v>0.05</v>
      </c>
      <c r="AI1103" s="56">
        <v>0.08</v>
      </c>
      <c r="AJ1103" s="38"/>
      <c r="AK1103" s="38" t="s">
        <v>50</v>
      </c>
    </row>
    <row r="1104" spans="1:37" x14ac:dyDescent="0.35">
      <c r="A1104" s="38" t="s">
        <v>525</v>
      </c>
      <c r="B1104" s="38">
        <v>104517960</v>
      </c>
      <c r="C1104" s="38" t="str">
        <f>+MaestraLP3[[#This Row],[CÓDIGO]]&amp;MaestraLP3[[#Headers],[-]]&amp;MaestraLP3[[#This Row],[UMV]]</f>
        <v>104517960-UN</v>
      </c>
      <c r="D1104" s="45" t="str">
        <f>+MaestraLP3[[#This Row],[CÓDIGO]]&amp;MaestraLP3[[#Headers],[FS00]]</f>
        <v>104517960FS00</v>
      </c>
      <c r="E1104" s="38" t="s">
        <v>95</v>
      </c>
      <c r="F1104" s="38" t="s">
        <v>103</v>
      </c>
      <c r="G1104" s="38" t="s">
        <v>369</v>
      </c>
      <c r="H1104" s="38" t="s">
        <v>380</v>
      </c>
      <c r="I1104" s="38" t="s">
        <v>1369</v>
      </c>
      <c r="J1104" s="44" t="s">
        <v>44</v>
      </c>
      <c r="K1104" s="45" t="s">
        <v>44</v>
      </c>
      <c r="L1104" s="38"/>
      <c r="M1104" s="38" t="str">
        <f>VLOOKUP(MaestraLP3[[#This Row],[UMV]],VALIDACIONES!J:L,3,0)</f>
        <v>Unidad</v>
      </c>
      <c r="N1104" s="38" t="s">
        <v>71</v>
      </c>
      <c r="O1104" s="38" t="s">
        <v>46</v>
      </c>
      <c r="P1104" s="54">
        <v>11636.51</v>
      </c>
      <c r="Q1104" s="38" t="s">
        <v>47</v>
      </c>
      <c r="R1104" s="54">
        <v>16500</v>
      </c>
      <c r="S1104" s="56">
        <f>IFERROR((MaestraLP3[[#This Row],[COSTO ]]/MaestraLP3[[#This Row],[COSTO OCT]]-1),0)</f>
        <v>0</v>
      </c>
      <c r="T1104" s="55" t="s">
        <v>48</v>
      </c>
      <c r="U1104" s="55" t="s">
        <v>48</v>
      </c>
      <c r="V1104" s="54">
        <f>+VLOOKUP(MaestraLP3[[#This Row],[-]],'[1]BD MES'!$A:$N,14,0)</f>
        <v>11658.51</v>
      </c>
      <c r="W1104" s="54">
        <v>11636.51</v>
      </c>
      <c r="X1104" s="56">
        <f>+(MaestraLP3[[#This Row],[COSTO ]]-MaestraLP3[[#This Row],[COSTO OCT AL 27-10]])/MaestraLP3[[#This Row],[COSTO OCT AL 27-10]]</f>
        <v>-1.8870335917711611E-3</v>
      </c>
      <c r="Y1104" s="57" t="str">
        <f>++IF(Q1104="HASTA AGOTAR STOCK","HASTA AGOTAR STOCK",IF(MaestraLP3[[#This Row],[PRECIO OCT]]=0,"NO PARA LP",IF(MaestraLP3[[#This Row],[PRECIO OCT]]=0,"INCORPORACIÓN",IF(AA1104=0,"MANTIENE",IF(AA1104&lt;0,"BAJA",IF(AA1104&gt;0,"ALZA",""))))))</f>
        <v>MANTIENE</v>
      </c>
      <c r="Z1104" s="54">
        <v>16500</v>
      </c>
      <c r="AA1104" s="40">
        <f>IF(Z1104=0,"INDICAR PRECIO VTA",Z1104-MaestraLP3[[#This Row],[PRECIO OCT]])</f>
        <v>0</v>
      </c>
      <c r="AB1104" s="56">
        <f t="shared" si="17"/>
        <v>0.29475696969696968</v>
      </c>
      <c r="AC1104" s="58">
        <f>IFERROR(MaestraLP3[[#This Row],[PRECIO]]*MaestraLP3[[#This Row],[%MG UMV]],0)</f>
        <v>4863.49</v>
      </c>
      <c r="AD1104" s="59">
        <v>2.7</v>
      </c>
      <c r="AE1104" s="54">
        <f>IFERROR(MaestraLP3[[#This Row],[MARGEN UNITARIO]]/MaestraLP3[[#This Row],[Peso Neto UMV (KG)]],0)</f>
        <v>1801.2925925925924</v>
      </c>
      <c r="AF1104" s="38" t="s">
        <v>49</v>
      </c>
      <c r="AG1104" s="38">
        <v>1</v>
      </c>
      <c r="AH1104" s="56">
        <v>9.9999999999999992E-2</v>
      </c>
      <c r="AI1104" s="56">
        <v>0.15</v>
      </c>
      <c r="AJ1104" s="38"/>
      <c r="AK1104" s="38" t="s">
        <v>50</v>
      </c>
    </row>
    <row r="1105" spans="1:37" x14ac:dyDescent="0.35">
      <c r="A1105" s="38" t="s">
        <v>525</v>
      </c>
      <c r="B1105" s="38">
        <v>104544990</v>
      </c>
      <c r="C1105" s="38" t="str">
        <f>+MaestraLP3[[#This Row],[CÓDIGO]]&amp;MaestraLP3[[#Headers],[-]]&amp;MaestraLP3[[#This Row],[UMV]]</f>
        <v>104544990-C06</v>
      </c>
      <c r="D1105" s="45" t="str">
        <f>+MaestraLP3[[#This Row],[CÓDIGO]]&amp;MaestraLP3[[#Headers],[FS00]]</f>
        <v>104544990FS00</v>
      </c>
      <c r="E1105" s="38" t="s">
        <v>95</v>
      </c>
      <c r="F1105" s="38" t="s">
        <v>103</v>
      </c>
      <c r="G1105" s="38" t="s">
        <v>369</v>
      </c>
      <c r="H1105" s="38" t="s">
        <v>380</v>
      </c>
      <c r="I1105" s="38" t="s">
        <v>1370</v>
      </c>
      <c r="J1105" s="44" t="s">
        <v>53</v>
      </c>
      <c r="K1105" s="45" t="s">
        <v>44</v>
      </c>
      <c r="L1105" s="38"/>
      <c r="M1105" s="38" t="str">
        <f>VLOOKUP(MaestraLP3[[#This Row],[UMV]],VALIDACIONES!J:L,3,0)</f>
        <v>Caja 6 Unidades</v>
      </c>
      <c r="N1105" s="38" t="s">
        <v>71</v>
      </c>
      <c r="O1105" s="38" t="s">
        <v>46</v>
      </c>
      <c r="P1105" s="54">
        <v>19122</v>
      </c>
      <c r="Q1105" s="38" t="s">
        <v>47</v>
      </c>
      <c r="R1105" s="54">
        <v>24883</v>
      </c>
      <c r="S1105" s="56">
        <f>IFERROR((MaestraLP3[[#This Row],[COSTO ]]/MaestraLP3[[#This Row],[COSTO OCT]]-1),0)</f>
        <v>0</v>
      </c>
      <c r="T1105" s="55" t="s">
        <v>48</v>
      </c>
      <c r="U1105" s="55" t="s">
        <v>48</v>
      </c>
      <c r="V1105" s="54">
        <f>+VLOOKUP(MaestraLP3[[#This Row],[-]],'[1]BD MES'!$A:$N,14,0)</f>
        <v>19686</v>
      </c>
      <c r="W1105" s="54">
        <v>19122</v>
      </c>
      <c r="X1105" s="56">
        <f>+(MaestraLP3[[#This Row],[COSTO ]]-MaestraLP3[[#This Row],[COSTO OCT AL 27-10]])/MaestraLP3[[#This Row],[COSTO OCT AL 27-10]]</f>
        <v>-2.8649801889667783E-2</v>
      </c>
      <c r="Y1105" s="57" t="str">
        <f>++IF(Q1105="HASTA AGOTAR STOCK","HASTA AGOTAR STOCK",IF(MaestraLP3[[#This Row],[PRECIO OCT]]=0,"NO PARA LP",IF(MaestraLP3[[#This Row],[PRECIO OCT]]=0,"INCORPORACIÓN",IF(AA1105=0,"MANTIENE",IF(AA1105&lt;0,"BAJA",IF(AA1105&gt;0,"ALZA",""))))))</f>
        <v>MANTIENE</v>
      </c>
      <c r="Z1105" s="54">
        <v>24883</v>
      </c>
      <c r="AA1105" s="40">
        <f>IF(Z1105=0,"INDICAR PRECIO VTA",Z1105-MaestraLP3[[#This Row],[PRECIO OCT]])</f>
        <v>0</v>
      </c>
      <c r="AB1105" s="56">
        <f t="shared" si="17"/>
        <v>0.23152353012096613</v>
      </c>
      <c r="AC1105" s="58">
        <f>IFERROR(MaestraLP3[[#This Row],[PRECIO]]*MaestraLP3[[#This Row],[%MG UMV]],0)</f>
        <v>5761</v>
      </c>
      <c r="AD1105" s="59">
        <v>5.52</v>
      </c>
      <c r="AE1105" s="54">
        <f>IFERROR(MaestraLP3[[#This Row],[MARGEN UNITARIO]]/MaestraLP3[[#This Row],[Peso Neto UMV (KG)]],0)</f>
        <v>1043.6594202898552</v>
      </c>
      <c r="AF1105" s="38" t="s">
        <v>50</v>
      </c>
      <c r="AG1105" s="38">
        <v>1</v>
      </c>
      <c r="AH1105" s="56">
        <v>0.03</v>
      </c>
      <c r="AI1105" s="56">
        <v>0.03</v>
      </c>
      <c r="AJ1105" s="38"/>
      <c r="AK1105" s="38" t="s">
        <v>50</v>
      </c>
    </row>
    <row r="1106" spans="1:37" x14ac:dyDescent="0.35">
      <c r="A1106" s="38" t="s">
        <v>525</v>
      </c>
      <c r="B1106" s="38">
        <v>104547760</v>
      </c>
      <c r="C1106" s="38" t="str">
        <f>+MaestraLP3[[#This Row],[CÓDIGO]]&amp;MaestraLP3[[#Headers],[-]]&amp;MaestraLP3[[#This Row],[UMV]]</f>
        <v>104547760-C18</v>
      </c>
      <c r="D1106" s="45" t="str">
        <f>+MaestraLP3[[#This Row],[CÓDIGO]]&amp;MaestraLP3[[#Headers],[FS00]]</f>
        <v>104547760FS00</v>
      </c>
      <c r="E1106" s="38" t="s">
        <v>95</v>
      </c>
      <c r="F1106" s="38" t="s">
        <v>103</v>
      </c>
      <c r="G1106" s="38" t="s">
        <v>369</v>
      </c>
      <c r="H1106" s="38" t="s">
        <v>380</v>
      </c>
      <c r="I1106" s="38" t="s">
        <v>1371</v>
      </c>
      <c r="J1106" s="44" t="s">
        <v>94</v>
      </c>
      <c r="K1106" s="45" t="s">
        <v>44</v>
      </c>
      <c r="L1106" s="38"/>
      <c r="M1106" s="38" t="str">
        <f>VLOOKUP(MaestraLP3[[#This Row],[UMV]],VALIDACIONES!J:L,3,0)</f>
        <v>Caja 18 Unidades</v>
      </c>
      <c r="N1106" s="38" t="s">
        <v>71</v>
      </c>
      <c r="O1106" s="38" t="s">
        <v>46</v>
      </c>
      <c r="P1106" s="54">
        <v>19800</v>
      </c>
      <c r="Q1106" s="38" t="s">
        <v>47</v>
      </c>
      <c r="R1106" s="55">
        <v>25200</v>
      </c>
      <c r="S1106" s="56">
        <f>IFERROR((MaestraLP3[[#This Row],[COSTO ]]/MaestraLP3[[#This Row],[COSTO OCT]]-1),0)</f>
        <v>0</v>
      </c>
      <c r="T1106" s="55" t="s">
        <v>172</v>
      </c>
      <c r="U1106" s="55" t="s">
        <v>172</v>
      </c>
      <c r="V1106" s="54">
        <f>+VLOOKUP(MaestraLP3[[#This Row],[-]],'[1]BD MES'!$A:$N,14,0)</f>
        <v>19800</v>
      </c>
      <c r="W1106" s="54">
        <v>19800</v>
      </c>
      <c r="X1106" s="56">
        <f>+(MaestraLP3[[#This Row],[COSTO ]]-MaestraLP3[[#This Row],[COSTO OCT AL 27-10]])/MaestraLP3[[#This Row],[COSTO OCT AL 27-10]]</f>
        <v>0</v>
      </c>
      <c r="Y1106" s="57" t="str">
        <f>++IF(Q1106="HASTA AGOTAR STOCK","HASTA AGOTAR STOCK",IF(MaestraLP3[[#This Row],[PRECIO OCT]]=0,"NO PARA LP",IF(MaestraLP3[[#This Row],[PRECIO OCT]]=0,"INCORPORACIÓN",IF(AA1106=0,"MANTIENE",IF(AA1106&lt;0,"BAJA",IF(AA1106&gt;0,"ALZA",""))))))</f>
        <v>MANTIENE</v>
      </c>
      <c r="Z1106" s="54">
        <v>25200</v>
      </c>
      <c r="AA1106" s="40">
        <f>IF(Z1106=0,"INDICAR PRECIO VTA",Z1106-MaestraLP3[[#This Row],[PRECIO OCT]])</f>
        <v>0</v>
      </c>
      <c r="AB1106" s="56">
        <f t="shared" si="17"/>
        <v>0.21428571428571427</v>
      </c>
      <c r="AC1106" s="58">
        <f>IFERROR(MaestraLP3[[#This Row],[PRECIO]]*MaestraLP3[[#This Row],[%MG UMV]],0)</f>
        <v>5400</v>
      </c>
      <c r="AD1106" s="59">
        <v>2.7</v>
      </c>
      <c r="AE1106" s="54">
        <f>IFERROR(MaestraLP3[[#This Row],[MARGEN UNITARIO]]/MaestraLP3[[#This Row],[Peso Neto UMV (KG)]],0)</f>
        <v>1999.9999999999998</v>
      </c>
      <c r="AF1106" s="38" t="s">
        <v>49</v>
      </c>
      <c r="AG1106" s="38">
        <v>1</v>
      </c>
      <c r="AH1106" s="56">
        <v>4.9999999999999996E-2</v>
      </c>
      <c r="AI1106" s="56">
        <v>4.9999999999999996E-2</v>
      </c>
      <c r="AJ1106" s="38" t="s">
        <v>50</v>
      </c>
      <c r="AK1106" s="38" t="s">
        <v>50</v>
      </c>
    </row>
    <row r="1107" spans="1:37" x14ac:dyDescent="0.35">
      <c r="A1107" s="38" t="s">
        <v>525</v>
      </c>
      <c r="B1107" s="38">
        <v>104517000</v>
      </c>
      <c r="C1107" s="38" t="str">
        <f>+MaestraLP3[[#This Row],[CÓDIGO]]&amp;MaestraLP3[[#Headers],[-]]&amp;MaestraLP3[[#This Row],[UMV]]</f>
        <v>104517000-UN</v>
      </c>
      <c r="D1107" s="45" t="str">
        <f>+MaestraLP3[[#This Row],[CÓDIGO]]&amp;MaestraLP3[[#Headers],[FS00]]</f>
        <v>104517000FS00</v>
      </c>
      <c r="E1107" s="38" t="s">
        <v>95</v>
      </c>
      <c r="F1107" s="38" t="s">
        <v>103</v>
      </c>
      <c r="G1107" s="38" t="s">
        <v>369</v>
      </c>
      <c r="H1107" s="38" t="s">
        <v>380</v>
      </c>
      <c r="I1107" s="38" t="s">
        <v>1372</v>
      </c>
      <c r="J1107" s="44" t="s">
        <v>44</v>
      </c>
      <c r="K1107" s="45" t="s">
        <v>44</v>
      </c>
      <c r="L1107" s="38"/>
      <c r="M1107" s="38" t="str">
        <f>VLOOKUP(MaestraLP3[[#This Row],[UMV]],VALIDACIONES!J:L,3,0)</f>
        <v>Unidad</v>
      </c>
      <c r="N1107" s="38" t="s">
        <v>71</v>
      </c>
      <c r="O1107" s="38" t="s">
        <v>46</v>
      </c>
      <c r="P1107" s="54">
        <v>12718.91</v>
      </c>
      <c r="Q1107" s="38" t="s">
        <v>47</v>
      </c>
      <c r="R1107" s="54">
        <v>16500</v>
      </c>
      <c r="S1107" s="56">
        <f>IFERROR((MaestraLP3[[#This Row],[COSTO ]]/MaestraLP3[[#This Row],[COSTO OCT]]-1),0)</f>
        <v>0</v>
      </c>
      <c r="T1107" s="55" t="s">
        <v>48</v>
      </c>
      <c r="U1107" s="55" t="s">
        <v>48</v>
      </c>
      <c r="V1107" s="54">
        <f>+VLOOKUP(MaestraLP3[[#This Row],[-]],'[1]BD MES'!$A:$N,14,0)</f>
        <v>12718.89</v>
      </c>
      <c r="W1107" s="54">
        <v>12718.91</v>
      </c>
      <c r="X1107" s="56">
        <f>+(MaestraLP3[[#This Row],[COSTO ]]-MaestraLP3[[#This Row],[COSTO OCT AL 27-10]])/MaestraLP3[[#This Row],[COSTO OCT AL 27-10]]</f>
        <v>1.5724642638183489E-6</v>
      </c>
      <c r="Y1107" s="57" t="str">
        <f>++IF(Q1107="HASTA AGOTAR STOCK","HASTA AGOTAR STOCK",IF(MaestraLP3[[#This Row],[PRECIO OCT]]=0,"NO PARA LP",IF(MaestraLP3[[#This Row],[PRECIO OCT]]=0,"INCORPORACIÓN",IF(AA1107=0,"MANTIENE",IF(AA1107&lt;0,"BAJA",IF(AA1107&gt;0,"ALZA",""))))))</f>
        <v>MANTIENE</v>
      </c>
      <c r="Z1107" s="54">
        <v>16500</v>
      </c>
      <c r="AA1107" s="40">
        <f>IF(Z1107=0,"INDICAR PRECIO VTA",Z1107-MaestraLP3[[#This Row],[PRECIO OCT]])</f>
        <v>0</v>
      </c>
      <c r="AB1107" s="56">
        <f t="shared" si="17"/>
        <v>0.22915696969696969</v>
      </c>
      <c r="AC1107" s="58">
        <f>IFERROR(MaestraLP3[[#This Row],[PRECIO]]*MaestraLP3[[#This Row],[%MG UMV]],0)</f>
        <v>3781.09</v>
      </c>
      <c r="AD1107" s="59">
        <v>2.7</v>
      </c>
      <c r="AE1107" s="54">
        <f>IFERROR(MaestraLP3[[#This Row],[MARGEN UNITARIO]]/MaestraLP3[[#This Row],[Peso Neto UMV (KG)]],0)</f>
        <v>1400.4037037037037</v>
      </c>
      <c r="AF1107" s="38" t="s">
        <v>49</v>
      </c>
      <c r="AG1107" s="38">
        <v>1</v>
      </c>
      <c r="AH1107" s="56">
        <v>6.9999999999999993E-2</v>
      </c>
      <c r="AI1107" s="56">
        <v>9.9999999999999992E-2</v>
      </c>
      <c r="AJ1107" s="38"/>
      <c r="AK1107" s="38" t="s">
        <v>50</v>
      </c>
    </row>
    <row r="1108" spans="1:37" x14ac:dyDescent="0.35">
      <c r="A1108" s="38" t="s">
        <v>525</v>
      </c>
      <c r="B1108" s="38">
        <v>104517120</v>
      </c>
      <c r="C1108" s="38" t="str">
        <f>+MaestraLP3[[#This Row],[CÓDIGO]]&amp;MaestraLP3[[#Headers],[-]]&amp;MaestraLP3[[#This Row],[UMV]]</f>
        <v>104517120-UN</v>
      </c>
      <c r="D1108" s="45" t="str">
        <f>+MaestraLP3[[#This Row],[CÓDIGO]]&amp;MaestraLP3[[#Headers],[FS00]]</f>
        <v>104517120FS00</v>
      </c>
      <c r="E1108" s="38" t="s">
        <v>95</v>
      </c>
      <c r="F1108" s="38" t="s">
        <v>103</v>
      </c>
      <c r="G1108" s="38" t="s">
        <v>369</v>
      </c>
      <c r="H1108" s="38" t="s">
        <v>380</v>
      </c>
      <c r="I1108" s="38" t="s">
        <v>1373</v>
      </c>
      <c r="J1108" s="44" t="s">
        <v>44</v>
      </c>
      <c r="K1108" s="45" t="s">
        <v>44</v>
      </c>
      <c r="L1108" s="38"/>
      <c r="M1108" s="38" t="str">
        <f>VLOOKUP(MaestraLP3[[#This Row],[UMV]],VALIDACIONES!J:L,3,0)</f>
        <v>Unidad</v>
      </c>
      <c r="N1108" s="38" t="s">
        <v>71</v>
      </c>
      <c r="O1108" s="38" t="s">
        <v>46</v>
      </c>
      <c r="P1108" s="54">
        <v>12601.61</v>
      </c>
      <c r="Q1108" s="38" t="s">
        <v>47</v>
      </c>
      <c r="R1108" s="55">
        <v>17000</v>
      </c>
      <c r="S1108" s="56">
        <f>IFERROR((MaestraLP3[[#This Row],[COSTO ]]/MaestraLP3[[#This Row],[COSTO OCT]]-1),0)</f>
        <v>0</v>
      </c>
      <c r="T1108" s="55" t="s">
        <v>48</v>
      </c>
      <c r="U1108" s="55" t="s">
        <v>48</v>
      </c>
      <c r="V1108" s="54">
        <f>+VLOOKUP(MaestraLP3[[#This Row],[-]],'[1]BD MES'!$A:$N,14,0)</f>
        <v>12688.53</v>
      </c>
      <c r="W1108" s="54">
        <v>12601.61</v>
      </c>
      <c r="X1108" s="56">
        <f>+(MaestraLP3[[#This Row],[COSTO ]]-MaestraLP3[[#This Row],[COSTO OCT AL 27-10]])/MaestraLP3[[#This Row],[COSTO OCT AL 27-10]]</f>
        <v>-6.8502813170635262E-3</v>
      </c>
      <c r="Y1108" s="57" t="str">
        <f>++IF(Q1108="HASTA AGOTAR STOCK","HASTA AGOTAR STOCK",IF(MaestraLP3[[#This Row],[PRECIO OCT]]=0,"NO PARA LP",IF(MaestraLP3[[#This Row],[PRECIO OCT]]=0,"INCORPORACIÓN",IF(AA1108=0,"MANTIENE",IF(AA1108&lt;0,"BAJA",IF(AA1108&gt;0,"ALZA",""))))))</f>
        <v>MANTIENE</v>
      </c>
      <c r="Z1108" s="54">
        <v>17000</v>
      </c>
      <c r="AA1108" s="40">
        <f>IF(Z1108=0,"INDICAR PRECIO VTA",Z1108-MaestraLP3[[#This Row],[PRECIO OCT]])</f>
        <v>0</v>
      </c>
      <c r="AB1108" s="56">
        <f t="shared" si="17"/>
        <v>0.25872882352941173</v>
      </c>
      <c r="AC1108" s="58">
        <f>IFERROR(MaestraLP3[[#This Row],[PRECIO]]*MaestraLP3[[#This Row],[%MG UMV]],0)</f>
        <v>4398.3899999999994</v>
      </c>
      <c r="AD1108" s="59">
        <v>2.7</v>
      </c>
      <c r="AE1108" s="54">
        <f>IFERROR(MaestraLP3[[#This Row],[MARGEN UNITARIO]]/MaestraLP3[[#This Row],[Peso Neto UMV (KG)]],0)</f>
        <v>1629.0333333333331</v>
      </c>
      <c r="AF1108" s="38" t="s">
        <v>49</v>
      </c>
      <c r="AG1108" s="38">
        <v>1</v>
      </c>
      <c r="AH1108" s="56">
        <v>9.9999999999999992E-2</v>
      </c>
      <c r="AI1108" s="56">
        <v>0.15</v>
      </c>
      <c r="AJ1108" s="38"/>
      <c r="AK1108" s="38" t="s">
        <v>50</v>
      </c>
    </row>
    <row r="1109" spans="1:37" x14ac:dyDescent="0.35">
      <c r="A1109" s="38" t="s">
        <v>525</v>
      </c>
      <c r="B1109" s="38">
        <v>104528800</v>
      </c>
      <c r="C1109" s="38" t="str">
        <f>+MaestraLP3[[#This Row],[CÓDIGO]]&amp;MaestraLP3[[#Headers],[-]]&amp;MaestraLP3[[#This Row],[UMV]]</f>
        <v>104528800-C10</v>
      </c>
      <c r="D1109" s="45" t="str">
        <f>+MaestraLP3[[#This Row],[CÓDIGO]]&amp;MaestraLP3[[#Headers],[FS00]]</f>
        <v>104528800FS00</v>
      </c>
      <c r="E1109" s="38" t="s">
        <v>95</v>
      </c>
      <c r="F1109" s="38" t="s">
        <v>103</v>
      </c>
      <c r="G1109" s="38" t="s">
        <v>369</v>
      </c>
      <c r="H1109" s="38" t="s">
        <v>386</v>
      </c>
      <c r="I1109" s="38" t="s">
        <v>1374</v>
      </c>
      <c r="J1109" s="44" t="s">
        <v>61</v>
      </c>
      <c r="K1109" s="45" t="s">
        <v>44</v>
      </c>
      <c r="L1109" s="38"/>
      <c r="M1109" s="38" t="str">
        <f>VLOOKUP(MaestraLP3[[#This Row],[UMV]],VALIDACIONES!J:L,3,0)</f>
        <v>Caja 10 Unidades</v>
      </c>
      <c r="N1109" s="38" t="s">
        <v>45</v>
      </c>
      <c r="O1109" s="38" t="s">
        <v>46</v>
      </c>
      <c r="P1109" s="54">
        <v>11000</v>
      </c>
      <c r="Q1109" s="38" t="s">
        <v>47</v>
      </c>
      <c r="R1109" s="54">
        <v>18400</v>
      </c>
      <c r="S1109" s="56">
        <f>IFERROR((MaestraLP3[[#This Row],[COSTO ]]/MaestraLP3[[#This Row],[COSTO OCT]]-1),0)</f>
        <v>0</v>
      </c>
      <c r="T1109" s="55" t="s">
        <v>48</v>
      </c>
      <c r="U1109" s="55" t="s">
        <v>48</v>
      </c>
      <c r="V1109" s="54">
        <f>+VLOOKUP(MaestraLP3[[#This Row],[-]],'[1]BD MES'!$A:$N,14,0)</f>
        <v>10980</v>
      </c>
      <c r="W1109" s="54">
        <v>11000</v>
      </c>
      <c r="X1109" s="56">
        <f>+(MaestraLP3[[#This Row],[COSTO ]]-MaestraLP3[[#This Row],[COSTO OCT AL 27-10]])/MaestraLP3[[#This Row],[COSTO OCT AL 27-10]]</f>
        <v>1.8214936247723133E-3</v>
      </c>
      <c r="Y1109" s="57" t="str">
        <f>++IF(Q1109="HASTA AGOTAR STOCK","HASTA AGOTAR STOCK",IF(MaestraLP3[[#This Row],[PRECIO OCT]]=0,"NO PARA LP",IF(MaestraLP3[[#This Row],[PRECIO OCT]]=0,"INCORPORACIÓN",IF(AA1109=0,"MANTIENE",IF(AA1109&lt;0,"BAJA",IF(AA1109&gt;0,"ALZA",""))))))</f>
        <v>MANTIENE</v>
      </c>
      <c r="Z1109" s="54">
        <v>18400</v>
      </c>
      <c r="AA1109" s="40">
        <f>IF(Z1109=0,"INDICAR PRECIO VTA",Z1109-MaestraLP3[[#This Row],[PRECIO OCT]])</f>
        <v>0</v>
      </c>
      <c r="AB1109" s="56">
        <f t="shared" si="17"/>
        <v>0.40217391304347827</v>
      </c>
      <c r="AC1109" s="58">
        <f>IFERROR(MaestraLP3[[#This Row],[PRECIO]]*MaestraLP3[[#This Row],[%MG UMV]],0)</f>
        <v>7400</v>
      </c>
      <c r="AD1109" s="59">
        <v>10</v>
      </c>
      <c r="AE1109" s="54">
        <f>IFERROR(MaestraLP3[[#This Row],[MARGEN UNITARIO]]/MaestraLP3[[#This Row],[Peso Neto UMV (KG)]],0)</f>
        <v>740</v>
      </c>
      <c r="AF1109" s="38" t="s">
        <v>50</v>
      </c>
      <c r="AG1109" s="38">
        <v>1</v>
      </c>
      <c r="AH1109" s="56">
        <v>4.9999999999999996E-2</v>
      </c>
      <c r="AI1109" s="56">
        <v>4.9999999999999996E-2</v>
      </c>
      <c r="AJ1109" s="38" t="s">
        <v>50</v>
      </c>
      <c r="AK1109" s="38" t="s">
        <v>50</v>
      </c>
    </row>
    <row r="1110" spans="1:37" x14ac:dyDescent="0.35">
      <c r="A1110" s="38" t="s">
        <v>525</v>
      </c>
      <c r="B1110" s="38">
        <v>104512990</v>
      </c>
      <c r="C1110" s="38" t="str">
        <f>+MaestraLP3[[#This Row],[CÓDIGO]]&amp;MaestraLP3[[#Headers],[-]]&amp;MaestraLP3[[#This Row],[UMV]]</f>
        <v>104512990-C10</v>
      </c>
      <c r="D1110" s="45" t="str">
        <f>+MaestraLP3[[#This Row],[CÓDIGO]]&amp;MaestraLP3[[#Headers],[FS00]]</f>
        <v>104512990FS00</v>
      </c>
      <c r="E1110" s="38" t="s">
        <v>95</v>
      </c>
      <c r="F1110" s="38" t="s">
        <v>103</v>
      </c>
      <c r="G1110" s="38" t="s">
        <v>369</v>
      </c>
      <c r="H1110" s="38" t="s">
        <v>386</v>
      </c>
      <c r="I1110" s="38" t="s">
        <v>1375</v>
      </c>
      <c r="J1110" s="44" t="s">
        <v>61</v>
      </c>
      <c r="K1110" s="45" t="s">
        <v>44</v>
      </c>
      <c r="L1110" s="38"/>
      <c r="M1110" s="38" t="str">
        <f>VLOOKUP(MaestraLP3[[#This Row],[UMV]],VALIDACIONES!J:L,3,0)</f>
        <v>Caja 10 Unidades</v>
      </c>
      <c r="N1110" s="38" t="s">
        <v>45</v>
      </c>
      <c r="O1110" s="38" t="s">
        <v>46</v>
      </c>
      <c r="P1110" s="54">
        <v>12100.35</v>
      </c>
      <c r="Q1110" s="38" t="s">
        <v>47</v>
      </c>
      <c r="R1110" s="54">
        <v>17000</v>
      </c>
      <c r="S1110" s="56">
        <f>IFERROR((MaestraLP3[[#This Row],[COSTO ]]/MaestraLP3[[#This Row],[COSTO OCT]]-1),0)</f>
        <v>0</v>
      </c>
      <c r="T1110" s="55" t="s">
        <v>48</v>
      </c>
      <c r="U1110" s="55" t="s">
        <v>48</v>
      </c>
      <c r="V1110" s="54">
        <f>+VLOOKUP(MaestraLP3[[#This Row],[-]],'[1]BD MES'!$A:$N,14,0)</f>
        <v>12100.17</v>
      </c>
      <c r="W1110" s="54">
        <v>12100.35</v>
      </c>
      <c r="X1110" s="56">
        <f>+(MaestraLP3[[#This Row],[COSTO ]]-MaestraLP3[[#This Row],[COSTO OCT AL 27-10]])/MaestraLP3[[#This Row],[COSTO OCT AL 27-10]]</f>
        <v>1.4875824058694302E-5</v>
      </c>
      <c r="Y1110" s="57" t="str">
        <f>++IF(Q1110="HASTA AGOTAR STOCK","HASTA AGOTAR STOCK",IF(MaestraLP3[[#This Row],[PRECIO OCT]]=0,"NO PARA LP",IF(MaestraLP3[[#This Row],[PRECIO OCT]]=0,"INCORPORACIÓN",IF(AA1110=0,"MANTIENE",IF(AA1110&lt;0,"BAJA",IF(AA1110&gt;0,"ALZA",""))))))</f>
        <v>MANTIENE</v>
      </c>
      <c r="Z1110" s="54">
        <v>17000</v>
      </c>
      <c r="AA1110" s="40">
        <f>IF(Z1110=0,"INDICAR PRECIO VTA",Z1110-MaestraLP3[[#This Row],[PRECIO OCT]])</f>
        <v>0</v>
      </c>
      <c r="AB1110" s="56">
        <f t="shared" si="17"/>
        <v>0.28821470588235293</v>
      </c>
      <c r="AC1110" s="58">
        <f>IFERROR(MaestraLP3[[#This Row],[PRECIO]]*MaestraLP3[[#This Row],[%MG UMV]],0)</f>
        <v>4899.6499999999996</v>
      </c>
      <c r="AD1110" s="59">
        <v>10</v>
      </c>
      <c r="AE1110" s="54">
        <f>IFERROR(MaestraLP3[[#This Row],[MARGEN UNITARIO]]/MaestraLP3[[#This Row],[Peso Neto UMV (KG)]],0)</f>
        <v>489.96499999999997</v>
      </c>
      <c r="AF1110" s="61" t="s">
        <v>50</v>
      </c>
      <c r="AG1110" s="38">
        <v>1</v>
      </c>
      <c r="AH1110" s="56">
        <v>4.9999999999999996E-2</v>
      </c>
      <c r="AI1110" s="56">
        <v>6.9999999999999993E-2</v>
      </c>
      <c r="AJ1110" s="38"/>
      <c r="AK1110" s="38" t="s">
        <v>50</v>
      </c>
    </row>
    <row r="1111" spans="1:37" x14ac:dyDescent="0.35">
      <c r="A1111" s="38" t="s">
        <v>525</v>
      </c>
      <c r="B1111" s="38">
        <v>104524570</v>
      </c>
      <c r="C1111" s="38" t="str">
        <f>+MaestraLP3[[#This Row],[CÓDIGO]]&amp;MaestraLP3[[#Headers],[-]]&amp;MaestraLP3[[#This Row],[UMV]]</f>
        <v>104524570-AJ</v>
      </c>
      <c r="D1111" s="45" t="str">
        <f>+MaestraLP3[[#This Row],[CÓDIGO]]&amp;MaestraLP3[[#Headers],[FS00]]</f>
        <v>104524570FS00</v>
      </c>
      <c r="E1111" s="38" t="s">
        <v>95</v>
      </c>
      <c r="F1111" s="38" t="s">
        <v>103</v>
      </c>
      <c r="G1111" s="38" t="s">
        <v>369</v>
      </c>
      <c r="H1111" s="38" t="s">
        <v>386</v>
      </c>
      <c r="I1111" s="38" t="s">
        <v>1376</v>
      </c>
      <c r="J1111" s="44" t="s">
        <v>378</v>
      </c>
      <c r="K1111" s="45" t="s">
        <v>378</v>
      </c>
      <c r="L1111" s="38"/>
      <c r="M1111" s="38" t="str">
        <f>VLOOKUP(MaestraLP3[[#This Row],[UMV]],VALIDACIONES!J:L,3,0)</f>
        <v>Saco</v>
      </c>
      <c r="N1111" s="38" t="s">
        <v>45</v>
      </c>
      <c r="O1111" s="38" t="s">
        <v>46</v>
      </c>
      <c r="P1111" s="54">
        <v>27412</v>
      </c>
      <c r="Q1111" s="38" t="s">
        <v>47</v>
      </c>
      <c r="R1111" s="54">
        <v>41900</v>
      </c>
      <c r="S1111" s="56">
        <f>IFERROR((MaestraLP3[[#This Row],[COSTO ]]/MaestraLP3[[#This Row],[COSTO OCT]]-1),0)</f>
        <v>0</v>
      </c>
      <c r="T1111" s="55" t="s">
        <v>48</v>
      </c>
      <c r="U1111" s="55" t="s">
        <v>48</v>
      </c>
      <c r="V1111" s="54">
        <f>+VLOOKUP(MaestraLP3[[#This Row],[-]],'[1]BD MES'!$A:$N,14,0)</f>
        <v>27482</v>
      </c>
      <c r="W1111" s="54">
        <v>27412</v>
      </c>
      <c r="X1111" s="56">
        <f>+(MaestraLP3[[#This Row],[COSTO ]]-MaestraLP3[[#This Row],[COSTO OCT AL 27-10]])/MaestraLP3[[#This Row],[COSTO OCT AL 27-10]]</f>
        <v>-2.5471217524197657E-3</v>
      </c>
      <c r="Y1111" s="57" t="str">
        <f>++IF(Q1111="HASTA AGOTAR STOCK","HASTA AGOTAR STOCK",IF(MaestraLP3[[#This Row],[PRECIO OCT]]=0,"NO PARA LP",IF(MaestraLP3[[#This Row],[PRECIO OCT]]=0,"INCORPORACIÓN",IF(AA1111=0,"MANTIENE",IF(AA1111&lt;0,"BAJA",IF(AA1111&gt;0,"ALZA",""))))))</f>
        <v>MANTIENE</v>
      </c>
      <c r="Z1111" s="54">
        <v>41900</v>
      </c>
      <c r="AA1111" s="40">
        <f>IF(Z1111=0,"INDICAR PRECIO VTA",Z1111-MaestraLP3[[#This Row],[PRECIO OCT]])</f>
        <v>0</v>
      </c>
      <c r="AB1111" s="56">
        <f t="shared" si="17"/>
        <v>0.34577565632458235</v>
      </c>
      <c r="AC1111" s="58">
        <f>IFERROR(MaestraLP3[[#This Row],[PRECIO]]*MaestraLP3[[#This Row],[%MG UMV]],0)</f>
        <v>14488</v>
      </c>
      <c r="AD1111" s="59">
        <v>25</v>
      </c>
      <c r="AE1111" s="54">
        <f>IFERROR(MaestraLP3[[#This Row],[MARGEN UNITARIO]]/MaestraLP3[[#This Row],[Peso Neto UMV (KG)]],0)</f>
        <v>579.52</v>
      </c>
      <c r="AF1111" s="38" t="s">
        <v>49</v>
      </c>
      <c r="AG1111" s="38">
        <v>1</v>
      </c>
      <c r="AH1111" s="56">
        <v>0.03</v>
      </c>
      <c r="AI1111" s="56">
        <v>4.9999999999999996E-2</v>
      </c>
      <c r="AJ1111" s="38"/>
      <c r="AK1111" s="38" t="s">
        <v>50</v>
      </c>
    </row>
    <row r="1112" spans="1:37" x14ac:dyDescent="0.35">
      <c r="A1112" s="38" t="s">
        <v>525</v>
      </c>
      <c r="B1112" s="38">
        <v>150000892</v>
      </c>
      <c r="C1112" s="38" t="str">
        <f>+MaestraLP3[[#This Row],[CÓDIGO]]&amp;MaestraLP3[[#Headers],[-]]&amp;MaestraLP3[[#This Row],[UMV]]</f>
        <v>150000892-C20</v>
      </c>
      <c r="D1112" s="45" t="str">
        <f>+MaestraLP3[[#This Row],[CÓDIGO]]&amp;MaestraLP3[[#Headers],[FS00]]</f>
        <v>150000892FS00</v>
      </c>
      <c r="E1112" s="38" t="s">
        <v>95</v>
      </c>
      <c r="F1112" s="38" t="s">
        <v>103</v>
      </c>
      <c r="G1112" s="38" t="s">
        <v>369</v>
      </c>
      <c r="H1112" s="38" t="s">
        <v>386</v>
      </c>
      <c r="I1112" s="38" t="s">
        <v>1377</v>
      </c>
      <c r="J1112" s="44" t="s">
        <v>86</v>
      </c>
      <c r="K1112" s="45" t="s">
        <v>44</v>
      </c>
      <c r="L1112" s="38"/>
      <c r="M1112" s="38" t="str">
        <f>VLOOKUP(MaestraLP3[[#This Row],[UMV]],VALIDACIONES!J:L,3,0)</f>
        <v>Caja 20 Unidades</v>
      </c>
      <c r="N1112" s="38" t="s">
        <v>45</v>
      </c>
      <c r="O1112" s="38" t="s">
        <v>46</v>
      </c>
      <c r="P1112" s="54">
        <v>15283.4</v>
      </c>
      <c r="Q1112" s="38" t="s">
        <v>47</v>
      </c>
      <c r="R1112" s="54">
        <v>25800</v>
      </c>
      <c r="S1112" s="56">
        <f>IFERROR((MaestraLP3[[#This Row],[COSTO ]]/MaestraLP3[[#This Row],[COSTO OCT]]-1),0)</f>
        <v>0</v>
      </c>
      <c r="T1112" s="55" t="s">
        <v>48</v>
      </c>
      <c r="U1112" s="55" t="s">
        <v>48</v>
      </c>
      <c r="V1112" s="54">
        <f>+VLOOKUP(MaestraLP3[[#This Row],[-]],'[1]BD MES'!$A:$N,14,0)</f>
        <v>15334.8</v>
      </c>
      <c r="W1112" s="54">
        <v>15283.4</v>
      </c>
      <c r="X1112" s="56">
        <f>+(MaestraLP3[[#This Row],[COSTO ]]-MaestraLP3[[#This Row],[COSTO OCT AL 27-10]])/MaestraLP3[[#This Row],[COSTO OCT AL 27-10]]</f>
        <v>-3.3518533009885775E-3</v>
      </c>
      <c r="Y1112" s="57" t="str">
        <f>++IF(Q1112="HASTA AGOTAR STOCK","HASTA AGOTAR STOCK",IF(MaestraLP3[[#This Row],[PRECIO OCT]]=0,"NO PARA LP",IF(MaestraLP3[[#This Row],[PRECIO OCT]]=0,"INCORPORACIÓN",IF(AA1112=0,"MANTIENE",IF(AA1112&lt;0,"BAJA",IF(AA1112&gt;0,"ALZA",""))))))</f>
        <v>MANTIENE</v>
      </c>
      <c r="Z1112" s="54">
        <v>25800</v>
      </c>
      <c r="AA1112" s="40">
        <f>IF(Z1112=0,"INDICAR PRECIO VTA",Z1112-MaestraLP3[[#This Row],[PRECIO OCT]])</f>
        <v>0</v>
      </c>
      <c r="AB1112" s="56">
        <f t="shared" si="17"/>
        <v>0.4076201550387597</v>
      </c>
      <c r="AC1112" s="58">
        <f>IFERROR(MaestraLP3[[#This Row],[PRECIO]]*MaestraLP3[[#This Row],[%MG UMV]],0)</f>
        <v>10516.6</v>
      </c>
      <c r="AD1112" s="59">
        <v>10.4</v>
      </c>
      <c r="AE1112" s="54">
        <f>IFERROR(MaestraLP3[[#This Row],[MARGEN UNITARIO]]/MaestraLP3[[#This Row],[Peso Neto UMV (KG)]],0)</f>
        <v>1011.2115384615385</v>
      </c>
      <c r="AF1112" s="38" t="s">
        <v>50</v>
      </c>
      <c r="AG1112" s="38">
        <v>1</v>
      </c>
      <c r="AH1112" s="56">
        <v>4.9999999999999996E-2</v>
      </c>
      <c r="AI1112" s="56">
        <v>6.9999999999999993E-2</v>
      </c>
      <c r="AJ1112" s="38"/>
      <c r="AK1112" s="38" t="s">
        <v>50</v>
      </c>
    </row>
    <row r="1113" spans="1:37" x14ac:dyDescent="0.35">
      <c r="A1113" s="38" t="s">
        <v>525</v>
      </c>
      <c r="B1113" s="38">
        <v>201350000</v>
      </c>
      <c r="C1113" s="38" t="str">
        <f>+MaestraLP3[[#This Row],[CÓDIGO]]&amp;MaestraLP3[[#Headers],[-]]&amp;MaestraLP3[[#This Row],[UMV]]</f>
        <v>201350000-C16</v>
      </c>
      <c r="D1113" s="45" t="str">
        <f>+MaestraLP3[[#This Row],[CÓDIGO]]&amp;MaestraLP3[[#Headers],[FS00]]</f>
        <v>201350000FS00</v>
      </c>
      <c r="E1113" s="38" t="s">
        <v>95</v>
      </c>
      <c r="F1113" s="38" t="s">
        <v>103</v>
      </c>
      <c r="G1113" s="38" t="s">
        <v>369</v>
      </c>
      <c r="H1113" s="38" t="s">
        <v>386</v>
      </c>
      <c r="I1113" s="38" t="s">
        <v>1378</v>
      </c>
      <c r="J1113" s="44" t="s">
        <v>112</v>
      </c>
      <c r="K1113" s="45" t="s">
        <v>44</v>
      </c>
      <c r="L1113" s="38"/>
      <c r="M1113" s="38" t="str">
        <f>VLOOKUP(MaestraLP3[[#This Row],[UMV]],VALIDACIONES!J:L,3,0)</f>
        <v>Caja 16 Unidades</v>
      </c>
      <c r="N1113" s="38" t="s">
        <v>45</v>
      </c>
      <c r="O1113" s="38" t="s">
        <v>46</v>
      </c>
      <c r="P1113" s="54">
        <v>22410.517333333333</v>
      </c>
      <c r="Q1113" s="38" t="s">
        <v>62</v>
      </c>
      <c r="R1113" s="54">
        <v>30400</v>
      </c>
      <c r="S1113" s="56">
        <f>IFERROR((MaestraLP3[[#This Row],[COSTO ]]/MaestraLP3[[#This Row],[COSTO OCT]]-1),0)</f>
        <v>0</v>
      </c>
      <c r="T1113" s="55" t="s">
        <v>48</v>
      </c>
      <c r="U1113" s="55" t="s">
        <v>48</v>
      </c>
      <c r="V1113" s="54">
        <f>+VLOOKUP(MaestraLP3[[#This Row],[-]],'[1]BD MES'!$A:$N,14,0)</f>
        <v>21426</v>
      </c>
      <c r="W1113" s="54">
        <v>22410.517333333333</v>
      </c>
      <c r="X1113" s="56">
        <f>+(MaestraLP3[[#This Row],[COSTO ]]-MaestraLP3[[#This Row],[COSTO OCT AL 27-10]])/MaestraLP3[[#This Row],[COSTO OCT AL 27-10]]</f>
        <v>4.594965618096393E-2</v>
      </c>
      <c r="Y1113" s="57" t="str">
        <f>++IF(Q1113="HASTA AGOTAR STOCK","HASTA AGOTAR STOCK",IF(MaestraLP3[[#This Row],[PRECIO OCT]]=0,"NO PARA LP",IF(MaestraLP3[[#This Row],[PRECIO OCT]]=0,"INCORPORACIÓN",IF(AA1113=0,"MANTIENE",IF(AA1113&lt;0,"BAJA",IF(AA1113&gt;0,"ALZA",""))))))</f>
        <v>MANTIENE</v>
      </c>
      <c r="Z1113" s="54">
        <v>30400</v>
      </c>
      <c r="AA1113" s="40">
        <f>IF(Z1113=0,"INDICAR PRECIO VTA",Z1113-MaestraLP3[[#This Row],[PRECIO OCT]])</f>
        <v>0</v>
      </c>
      <c r="AB1113" s="56">
        <f t="shared" si="17"/>
        <v>0.26281192982456142</v>
      </c>
      <c r="AC1113" s="58">
        <f>IFERROR(MaestraLP3[[#This Row],[PRECIO]]*MaestraLP3[[#This Row],[%MG UMV]],0)</f>
        <v>7989.4826666666668</v>
      </c>
      <c r="AD1113" s="59">
        <v>2.4</v>
      </c>
      <c r="AE1113" s="54">
        <f>IFERROR(MaestraLP3[[#This Row],[MARGEN UNITARIO]]/MaestraLP3[[#This Row],[Peso Neto UMV (KG)]],0)</f>
        <v>3328.9511111111115</v>
      </c>
      <c r="AF1113" s="61" t="s">
        <v>50</v>
      </c>
      <c r="AG1113" s="38">
        <v>1</v>
      </c>
      <c r="AH1113" s="56">
        <v>0.05</v>
      </c>
      <c r="AI1113" s="56">
        <v>0.1</v>
      </c>
      <c r="AJ1113" s="38"/>
      <c r="AK1113" s="38" t="s">
        <v>50</v>
      </c>
    </row>
    <row r="1114" spans="1:37" x14ac:dyDescent="0.35">
      <c r="A1114" s="38" t="s">
        <v>525</v>
      </c>
      <c r="B1114" s="38">
        <v>101310213</v>
      </c>
      <c r="C1114" s="38" t="str">
        <f>+MaestraLP3[[#This Row],[CÓDIGO]]&amp;MaestraLP3[[#Headers],[-]]&amp;MaestraLP3[[#This Row],[UMV]]</f>
        <v>101310213-C10</v>
      </c>
      <c r="D1114" s="45" t="str">
        <f>+MaestraLP3[[#This Row],[CÓDIGO]]&amp;MaestraLP3[[#Headers],[FS00]]</f>
        <v>101310213FS00</v>
      </c>
      <c r="E1114" s="38" t="s">
        <v>95</v>
      </c>
      <c r="F1114" s="38" t="s">
        <v>103</v>
      </c>
      <c r="G1114" s="38" t="s">
        <v>369</v>
      </c>
      <c r="H1114" s="38" t="s">
        <v>386</v>
      </c>
      <c r="I1114" s="38" t="s">
        <v>1379</v>
      </c>
      <c r="J1114" s="44" t="s">
        <v>61</v>
      </c>
      <c r="K1114" s="45" t="s">
        <v>44</v>
      </c>
      <c r="L1114" s="38"/>
      <c r="M1114" s="38" t="str">
        <f>VLOOKUP(MaestraLP3[[#This Row],[UMV]],VALIDACIONES!J:L,3,0)</f>
        <v>Caja 10 Unidades</v>
      </c>
      <c r="N1114" s="38" t="s">
        <v>45</v>
      </c>
      <c r="O1114" s="38" t="s">
        <v>46</v>
      </c>
      <c r="P1114" s="54">
        <v>102062</v>
      </c>
      <c r="Q1114" s="38" t="s">
        <v>58</v>
      </c>
      <c r="R1114" s="54">
        <v>115000</v>
      </c>
      <c r="S1114" s="56">
        <f>IFERROR((MaestraLP3[[#This Row],[COSTO ]]/MaestraLP3[[#This Row],[COSTO OCT]]-1),0)</f>
        <v>4.2719131507773511E-6</v>
      </c>
      <c r="T1114" s="55" t="s">
        <v>48</v>
      </c>
      <c r="U1114" s="55" t="s">
        <v>48</v>
      </c>
      <c r="V1114" s="54">
        <f>+VLOOKUP(MaestraLP3[[#This Row],[-]],'[1]BD MES'!$A:$N,14,0)</f>
        <v>88505.09</v>
      </c>
      <c r="W1114" s="54">
        <v>102062.436</v>
      </c>
      <c r="X1114" s="56">
        <f>+(MaestraLP3[[#This Row],[COSTO ]]-MaestraLP3[[#This Row],[COSTO OCT AL 27-10]])/MaestraLP3[[#This Row],[COSTO OCT AL 27-10]]</f>
        <v>0.15318154018034449</v>
      </c>
      <c r="Y1114" s="57" t="str">
        <f>++IF(Q1114="HASTA AGOTAR STOCK","HASTA AGOTAR STOCK",IF(MaestraLP3[[#This Row],[PRECIO OCT]]=0,"NO PARA LP",IF(MaestraLP3[[#This Row],[PRECIO OCT]]=0,"INCORPORACIÓN",IF(AA1114=0,"MANTIENE",IF(AA1114&lt;0,"BAJA",IF(AA1114&gt;0,"ALZA",""))))))</f>
        <v>ALZA</v>
      </c>
      <c r="Z1114" s="54">
        <v>120000</v>
      </c>
      <c r="AA1114" s="40">
        <f>IF(Z1114=0,"INDICAR PRECIO VTA",Z1114-MaestraLP3[[#This Row],[PRECIO OCT]])</f>
        <v>5000</v>
      </c>
      <c r="AB1114" s="56">
        <f t="shared" si="17"/>
        <v>0.14947969999999999</v>
      </c>
      <c r="AC1114" s="58">
        <f>IFERROR(MaestraLP3[[#This Row],[PRECIO]]*MaestraLP3[[#This Row],[%MG UMV]],0)</f>
        <v>17937.563999999998</v>
      </c>
      <c r="AD1114" s="59">
        <v>10</v>
      </c>
      <c r="AE1114" s="54">
        <f>IFERROR(MaestraLP3[[#This Row],[MARGEN UNITARIO]]/MaestraLP3[[#This Row],[Peso Neto UMV (KG)]],0)</f>
        <v>1793.7563999999998</v>
      </c>
      <c r="AF1114" s="38" t="s">
        <v>50</v>
      </c>
      <c r="AG1114" s="38">
        <v>1</v>
      </c>
      <c r="AH1114" s="56">
        <v>0.05</v>
      </c>
      <c r="AI1114" s="56">
        <v>7.0000000000000007E-2</v>
      </c>
      <c r="AJ1114" s="38"/>
      <c r="AK1114" s="38" t="s">
        <v>50</v>
      </c>
    </row>
    <row r="1115" spans="1:37" x14ac:dyDescent="0.35">
      <c r="A1115" s="38" t="s">
        <v>525</v>
      </c>
      <c r="B1115" s="38">
        <v>101310214</v>
      </c>
      <c r="C1115" s="38" t="str">
        <f>+MaestraLP3[[#This Row],[CÓDIGO]]&amp;MaestraLP3[[#Headers],[-]]&amp;MaestraLP3[[#This Row],[UMV]]</f>
        <v>101310214-C10</v>
      </c>
      <c r="D1115" s="45" t="str">
        <f>+MaestraLP3[[#This Row],[CÓDIGO]]&amp;MaestraLP3[[#Headers],[FS00]]</f>
        <v>101310214FS00</v>
      </c>
      <c r="E1115" s="38" t="s">
        <v>95</v>
      </c>
      <c r="F1115" s="38" t="s">
        <v>103</v>
      </c>
      <c r="G1115" s="38" t="s">
        <v>369</v>
      </c>
      <c r="H1115" s="38" t="s">
        <v>386</v>
      </c>
      <c r="I1115" s="38" t="s">
        <v>1380</v>
      </c>
      <c r="J1115" s="44" t="s">
        <v>61</v>
      </c>
      <c r="K1115" s="45" t="s">
        <v>44</v>
      </c>
      <c r="L1115" s="38"/>
      <c r="M1115" s="38" t="str">
        <f>VLOOKUP(MaestraLP3[[#This Row],[UMV]],VALIDACIONES!J:L,3,0)</f>
        <v>Caja 10 Unidades</v>
      </c>
      <c r="N1115" s="38" t="s">
        <v>45</v>
      </c>
      <c r="O1115" s="38" t="s">
        <v>46</v>
      </c>
      <c r="P1115" s="54">
        <v>34719</v>
      </c>
      <c r="Q1115" s="38" t="s">
        <v>58</v>
      </c>
      <c r="R1115" s="54">
        <v>45000</v>
      </c>
      <c r="S1115" s="56">
        <f>IFERROR((MaestraLP3[[#This Row],[COSTO ]]/MaestraLP3[[#This Row],[COSTO OCT]]-1),0)</f>
        <v>5.5301131942631088E-6</v>
      </c>
      <c r="T1115" s="55" t="s">
        <v>48</v>
      </c>
      <c r="U1115" s="55" t="s">
        <v>48</v>
      </c>
      <c r="V1115" s="54">
        <f>+VLOOKUP(MaestraLP3[[#This Row],[-]],'[1]BD MES'!$A:$N,14,0)</f>
        <v>32432.16</v>
      </c>
      <c r="W1115" s="54">
        <v>34719.191999999995</v>
      </c>
      <c r="X1115" s="56">
        <f>+(MaestraLP3[[#This Row],[COSTO ]]-MaestraLP3[[#This Row],[COSTO OCT AL 27-10]])/MaestraLP3[[#This Row],[COSTO OCT AL 27-10]]</f>
        <v>7.0517412346263575E-2</v>
      </c>
      <c r="Y1115" s="57" t="str">
        <f>++IF(Q1115="HASTA AGOTAR STOCK","HASTA AGOTAR STOCK",IF(MaestraLP3[[#This Row],[PRECIO OCT]]=0,"NO PARA LP",IF(MaestraLP3[[#This Row],[PRECIO OCT]]=0,"INCORPORACIÓN",IF(AA1115=0,"MANTIENE",IF(AA1115&lt;0,"BAJA",IF(AA1115&gt;0,"ALZA",""))))))</f>
        <v>MANTIENE</v>
      </c>
      <c r="Z1115" s="54">
        <v>45000</v>
      </c>
      <c r="AA1115" s="40">
        <f>IF(Z1115=0,"INDICAR PRECIO VTA",Z1115-MaestraLP3[[#This Row],[PRECIO OCT]])</f>
        <v>0</v>
      </c>
      <c r="AB1115" s="56">
        <f t="shared" si="17"/>
        <v>0.22846240000000009</v>
      </c>
      <c r="AC1115" s="58">
        <f>IFERROR(MaestraLP3[[#This Row],[PRECIO]]*MaestraLP3[[#This Row],[%MG UMV]],0)</f>
        <v>10280.808000000005</v>
      </c>
      <c r="AD1115" s="59">
        <v>10</v>
      </c>
      <c r="AE1115" s="54">
        <f>IFERROR(MaestraLP3[[#This Row],[MARGEN UNITARIO]]/MaestraLP3[[#This Row],[Peso Neto UMV (KG)]],0)</f>
        <v>1028.0808000000004</v>
      </c>
      <c r="AF1115" s="38" t="s">
        <v>50</v>
      </c>
      <c r="AG1115" s="38">
        <v>1</v>
      </c>
      <c r="AH1115" s="56">
        <v>0.05</v>
      </c>
      <c r="AI1115" s="56">
        <v>7.0000000000000007E-2</v>
      </c>
      <c r="AJ1115" s="38"/>
      <c r="AK1115" s="38" t="s">
        <v>50</v>
      </c>
    </row>
    <row r="1116" spans="1:37" x14ac:dyDescent="0.35">
      <c r="A1116" s="38" t="s">
        <v>525</v>
      </c>
      <c r="B1116" s="38">
        <v>104511970</v>
      </c>
      <c r="C1116" s="38" t="str">
        <f>+MaestraLP3[[#This Row],[CÓDIGO]]&amp;MaestraLP3[[#Headers],[-]]&amp;MaestraLP3[[#This Row],[UMV]]</f>
        <v>104511970-C20</v>
      </c>
      <c r="D1116" s="45" t="str">
        <f>+MaestraLP3[[#This Row],[CÓDIGO]]&amp;MaestraLP3[[#Headers],[FS00]]</f>
        <v>104511970FS00</v>
      </c>
      <c r="E1116" s="38" t="s">
        <v>95</v>
      </c>
      <c r="F1116" s="38" t="s">
        <v>103</v>
      </c>
      <c r="G1116" s="38" t="s">
        <v>369</v>
      </c>
      <c r="H1116" s="38" t="s">
        <v>386</v>
      </c>
      <c r="I1116" s="38" t="s">
        <v>388</v>
      </c>
      <c r="J1116" s="44" t="s">
        <v>86</v>
      </c>
      <c r="K1116" s="45" t="s">
        <v>44</v>
      </c>
      <c r="L1116" s="38"/>
      <c r="M1116" s="38" t="str">
        <f>VLOOKUP(MaestraLP3[[#This Row],[UMV]],VALIDACIONES!J:L,3,0)</f>
        <v>Caja 20 Unidades</v>
      </c>
      <c r="N1116" s="38" t="s">
        <v>45</v>
      </c>
      <c r="O1116" s="38" t="s">
        <v>46</v>
      </c>
      <c r="P1116" s="54">
        <v>23500</v>
      </c>
      <c r="Q1116" s="38" t="s">
        <v>47</v>
      </c>
      <c r="R1116" s="54">
        <v>36500</v>
      </c>
      <c r="S1116" s="56">
        <f>IFERROR((MaestraLP3[[#This Row],[COSTO ]]/MaestraLP3[[#This Row],[COSTO OCT]]-1),0)</f>
        <v>0</v>
      </c>
      <c r="T1116" s="55" t="s">
        <v>48</v>
      </c>
      <c r="U1116" s="55" t="s">
        <v>48</v>
      </c>
      <c r="V1116" s="54">
        <f>+VLOOKUP(MaestraLP3[[#This Row],[-]],'[1]BD MES'!$A:$N,14,0)</f>
        <v>23500</v>
      </c>
      <c r="W1116" s="54">
        <v>23500</v>
      </c>
      <c r="X1116" s="56">
        <f>+(MaestraLP3[[#This Row],[COSTO ]]-MaestraLP3[[#This Row],[COSTO OCT AL 27-10]])/MaestraLP3[[#This Row],[COSTO OCT AL 27-10]]</f>
        <v>0</v>
      </c>
      <c r="Y1116" s="57" t="str">
        <f>++IF(Q1116="HASTA AGOTAR STOCK","HASTA AGOTAR STOCK",IF(MaestraLP3[[#This Row],[PRECIO OCT]]=0,"NO PARA LP",IF(MaestraLP3[[#This Row],[PRECIO OCT]]=0,"INCORPORACIÓN",IF(AA1116=0,"MANTIENE",IF(AA1116&lt;0,"BAJA",IF(AA1116&gt;0,"ALZA",""))))))</f>
        <v>MANTIENE</v>
      </c>
      <c r="Z1116" s="54">
        <v>36500</v>
      </c>
      <c r="AA1116" s="40">
        <f>IF(Z1116=0,"INDICAR PRECIO VTA",Z1116-MaestraLP3[[#This Row],[PRECIO OCT]])</f>
        <v>0</v>
      </c>
      <c r="AB1116" s="56">
        <f t="shared" si="17"/>
        <v>0.35616438356164382</v>
      </c>
      <c r="AC1116" s="58">
        <f>IFERROR(MaestraLP3[[#This Row],[PRECIO]]*MaestraLP3[[#This Row],[%MG UMV]],0)</f>
        <v>13000</v>
      </c>
      <c r="AD1116" s="59">
        <v>9</v>
      </c>
      <c r="AE1116" s="54">
        <f>IFERROR(MaestraLP3[[#This Row],[MARGEN UNITARIO]]/MaestraLP3[[#This Row],[Peso Neto UMV (KG)]],0)</f>
        <v>1444.4444444444443</v>
      </c>
      <c r="AF1116" s="38" t="s">
        <v>50</v>
      </c>
      <c r="AG1116" s="38">
        <v>1</v>
      </c>
      <c r="AH1116" s="56">
        <v>0.03</v>
      </c>
      <c r="AI1116" s="56">
        <v>4.9999999999999996E-2</v>
      </c>
      <c r="AJ1116" s="38"/>
      <c r="AK1116" s="38" t="s">
        <v>50</v>
      </c>
    </row>
    <row r="1117" spans="1:37" x14ac:dyDescent="0.35">
      <c r="A1117" s="38" t="s">
        <v>525</v>
      </c>
      <c r="B1117" s="38">
        <v>150000760</v>
      </c>
      <c r="C1117" s="38" t="str">
        <f>+MaestraLP3[[#This Row],[CÓDIGO]]&amp;MaestraLP3[[#Headers],[-]]&amp;MaestraLP3[[#This Row],[UMV]]</f>
        <v>150000760-C10</v>
      </c>
      <c r="D1117" s="45" t="str">
        <f>+MaestraLP3[[#This Row],[CÓDIGO]]&amp;MaestraLP3[[#Headers],[FS00]]</f>
        <v>150000760FS00</v>
      </c>
      <c r="E1117" s="38" t="s">
        <v>95</v>
      </c>
      <c r="F1117" s="38" t="s">
        <v>103</v>
      </c>
      <c r="G1117" s="38" t="s">
        <v>369</v>
      </c>
      <c r="H1117" s="38" t="s">
        <v>386</v>
      </c>
      <c r="I1117" s="38" t="s">
        <v>1381</v>
      </c>
      <c r="J1117" s="44" t="s">
        <v>61</v>
      </c>
      <c r="K1117" s="45" t="s">
        <v>44</v>
      </c>
      <c r="L1117" s="38"/>
      <c r="M1117" s="38" t="str">
        <f>VLOOKUP(MaestraLP3[[#This Row],[UMV]],VALIDACIONES!J:L,3,0)</f>
        <v>Caja 10 Unidades</v>
      </c>
      <c r="N1117" s="38" t="s">
        <v>45</v>
      </c>
      <c r="O1117" s="38" t="s">
        <v>46</v>
      </c>
      <c r="P1117" s="54">
        <v>25905.599999999999</v>
      </c>
      <c r="Q1117" s="38" t="s">
        <v>47</v>
      </c>
      <c r="R1117" s="54">
        <v>30700</v>
      </c>
      <c r="S1117" s="56">
        <f>IFERROR((MaestraLP3[[#This Row],[COSTO ]]/MaestraLP3[[#This Row],[COSTO OCT]]-1),0)</f>
        <v>0</v>
      </c>
      <c r="T1117" s="55" t="s">
        <v>48</v>
      </c>
      <c r="U1117" s="55" t="s">
        <v>48</v>
      </c>
      <c r="V1117" s="54">
        <f>+VLOOKUP(MaestraLP3[[#This Row],[-]],'[1]BD MES'!$A:$N,14,0)</f>
        <v>25974.3</v>
      </c>
      <c r="W1117" s="54">
        <v>25905.599999999999</v>
      </c>
      <c r="X1117" s="56">
        <f>+(MaestraLP3[[#This Row],[COSTO ]]-MaestraLP3[[#This Row],[COSTO OCT AL 27-10]])/MaestraLP3[[#This Row],[COSTO OCT AL 27-10]]</f>
        <v>-2.6449220960719144E-3</v>
      </c>
      <c r="Y1117" s="57" t="str">
        <f>++IF(Q1117="HASTA AGOTAR STOCK","HASTA AGOTAR STOCK",IF(MaestraLP3[[#This Row],[PRECIO OCT]]=0,"NO PARA LP",IF(MaestraLP3[[#This Row],[PRECIO OCT]]=0,"INCORPORACIÓN",IF(AA1117=0,"MANTIENE",IF(AA1117&lt;0,"BAJA",IF(AA1117&gt;0,"ALZA",""))))))</f>
        <v>MANTIENE</v>
      </c>
      <c r="Z1117" s="54">
        <v>30700</v>
      </c>
      <c r="AA1117" s="40">
        <f>IF(Z1117=0,"INDICAR PRECIO VTA",Z1117-MaestraLP3[[#This Row],[PRECIO OCT]])</f>
        <v>0</v>
      </c>
      <c r="AB1117" s="56">
        <f t="shared" si="17"/>
        <v>0.1561693811074919</v>
      </c>
      <c r="AC1117" s="58">
        <f>IFERROR(MaestraLP3[[#This Row],[PRECIO]]*MaestraLP3[[#This Row],[%MG UMV]],0)</f>
        <v>4794.4000000000015</v>
      </c>
      <c r="AD1117" s="59">
        <v>10</v>
      </c>
      <c r="AE1117" s="54">
        <f>IFERROR(MaestraLP3[[#This Row],[MARGEN UNITARIO]]/MaestraLP3[[#This Row],[Peso Neto UMV (KG)]],0)</f>
        <v>479.44000000000017</v>
      </c>
      <c r="AF1117" s="38" t="s">
        <v>50</v>
      </c>
      <c r="AG1117" s="38">
        <v>1</v>
      </c>
      <c r="AH1117" s="56">
        <v>4.9999999999999996E-2</v>
      </c>
      <c r="AI1117" s="56">
        <v>4.9999999999999996E-2</v>
      </c>
      <c r="AJ1117" s="38"/>
      <c r="AK1117" s="38" t="s">
        <v>50</v>
      </c>
    </row>
    <row r="1118" spans="1:37" x14ac:dyDescent="0.35">
      <c r="A1118" s="38" t="s">
        <v>525</v>
      </c>
      <c r="B1118" s="38">
        <v>104539270</v>
      </c>
      <c r="C1118" s="38" t="str">
        <f>+MaestraLP3[[#This Row],[CÓDIGO]]&amp;MaestraLP3[[#Headers],[-]]&amp;MaestraLP3[[#This Row],[UMV]]</f>
        <v>104539270-C24</v>
      </c>
      <c r="D1118" s="45" t="str">
        <f>+MaestraLP3[[#This Row],[CÓDIGO]]&amp;MaestraLP3[[#Headers],[FS00]]</f>
        <v>104539270FS00</v>
      </c>
      <c r="E1118" s="38" t="s">
        <v>95</v>
      </c>
      <c r="F1118" s="38" t="s">
        <v>103</v>
      </c>
      <c r="G1118" s="38" t="s">
        <v>369</v>
      </c>
      <c r="H1118" s="38" t="s">
        <v>386</v>
      </c>
      <c r="I1118" s="38" t="s">
        <v>1382</v>
      </c>
      <c r="J1118" s="44" t="s">
        <v>288</v>
      </c>
      <c r="K1118" s="45" t="s">
        <v>44</v>
      </c>
      <c r="L1118" s="38"/>
      <c r="M1118" s="38" t="str">
        <f>VLOOKUP(MaestraLP3[[#This Row],[UMV]],VALIDACIONES!J:L,3,0)</f>
        <v>Caja 24 Unidades</v>
      </c>
      <c r="N1118" s="38" t="s">
        <v>45</v>
      </c>
      <c r="O1118" s="38" t="s">
        <v>46</v>
      </c>
      <c r="P1118" s="54">
        <v>28560</v>
      </c>
      <c r="Q1118" s="38" t="s">
        <v>47</v>
      </c>
      <c r="R1118" s="54">
        <v>33600</v>
      </c>
      <c r="S1118" s="56">
        <f>IFERROR((MaestraLP3[[#This Row],[COSTO ]]/MaestraLP3[[#This Row],[COSTO OCT]]-1),0)</f>
        <v>0</v>
      </c>
      <c r="T1118" s="55" t="s">
        <v>48</v>
      </c>
      <c r="U1118" s="55" t="s">
        <v>48</v>
      </c>
      <c r="V1118" s="54">
        <f>+VLOOKUP(MaestraLP3[[#This Row],[-]],'[1]BD MES'!$A:$N,14,0)</f>
        <v>28560</v>
      </c>
      <c r="W1118" s="54">
        <v>28560</v>
      </c>
      <c r="X1118" s="56">
        <f>+(MaestraLP3[[#This Row],[COSTO ]]-MaestraLP3[[#This Row],[COSTO OCT AL 27-10]])/MaestraLP3[[#This Row],[COSTO OCT AL 27-10]]</f>
        <v>0</v>
      </c>
      <c r="Y1118" s="57" t="str">
        <f>++IF(Q1118="HASTA AGOTAR STOCK","HASTA AGOTAR STOCK",IF(MaestraLP3[[#This Row],[PRECIO OCT]]=0,"NO PARA LP",IF(MaestraLP3[[#This Row],[PRECIO OCT]]=0,"INCORPORACIÓN",IF(AA1118=0,"MANTIENE",IF(AA1118&lt;0,"BAJA",IF(AA1118&gt;0,"ALZA",""))))))</f>
        <v>MANTIENE</v>
      </c>
      <c r="Z1118" s="54">
        <v>33600</v>
      </c>
      <c r="AA1118" s="40">
        <f>IF(Z1118=0,"INDICAR PRECIO VTA",Z1118-MaestraLP3[[#This Row],[PRECIO OCT]])</f>
        <v>0</v>
      </c>
      <c r="AB1118" s="56">
        <f t="shared" si="17"/>
        <v>0.15</v>
      </c>
      <c r="AC1118" s="58">
        <f>IFERROR(MaestraLP3[[#This Row],[PRECIO]]*MaestraLP3[[#This Row],[%MG UMV]],0)</f>
        <v>5040</v>
      </c>
      <c r="AD1118" s="59">
        <v>9.6</v>
      </c>
      <c r="AE1118" s="54">
        <f>IFERROR(MaestraLP3[[#This Row],[MARGEN UNITARIO]]/MaestraLP3[[#This Row],[Peso Neto UMV (KG)]],0)</f>
        <v>525</v>
      </c>
      <c r="AF1118" s="38" t="s">
        <v>50</v>
      </c>
      <c r="AG1118" s="38">
        <v>1</v>
      </c>
      <c r="AH1118" s="56">
        <v>0.03</v>
      </c>
      <c r="AI1118" s="56">
        <v>4.9999999999999996E-2</v>
      </c>
      <c r="AJ1118" s="38" t="s">
        <v>50</v>
      </c>
      <c r="AK1118" s="38" t="s">
        <v>50</v>
      </c>
    </row>
    <row r="1119" spans="1:37" x14ac:dyDescent="0.35">
      <c r="A1119" s="38" t="s">
        <v>525</v>
      </c>
      <c r="B1119" s="38">
        <v>150000990</v>
      </c>
      <c r="C1119" s="38" t="str">
        <f>+MaestraLP3[[#This Row],[CÓDIGO]]&amp;MaestraLP3[[#Headers],[-]]&amp;MaestraLP3[[#This Row],[UMV]]</f>
        <v>150000990-C06</v>
      </c>
      <c r="D1119" s="45" t="str">
        <f>+MaestraLP3[[#This Row],[CÓDIGO]]&amp;MaestraLP3[[#Headers],[FS00]]</f>
        <v>150000990FS00</v>
      </c>
      <c r="E1119" s="38" t="s">
        <v>95</v>
      </c>
      <c r="F1119" s="38" t="s">
        <v>103</v>
      </c>
      <c r="G1119" s="38" t="s">
        <v>369</v>
      </c>
      <c r="H1119" s="38" t="s">
        <v>386</v>
      </c>
      <c r="I1119" s="38" t="s">
        <v>1383</v>
      </c>
      <c r="J1119" s="44" t="s">
        <v>53</v>
      </c>
      <c r="K1119" s="45" t="s">
        <v>44</v>
      </c>
      <c r="L1119" s="38"/>
      <c r="M1119" s="38" t="str">
        <f>VLOOKUP(MaestraLP3[[#This Row],[UMV]],VALIDACIONES!J:L,3,0)</f>
        <v>Caja 6 Unidades</v>
      </c>
      <c r="N1119" s="38" t="s">
        <v>45</v>
      </c>
      <c r="O1119" s="38" t="s">
        <v>46</v>
      </c>
      <c r="P1119" s="54">
        <v>5759</v>
      </c>
      <c r="Q1119" s="38" t="s">
        <v>58</v>
      </c>
      <c r="R1119" s="54">
        <v>9300</v>
      </c>
      <c r="S1119" s="56">
        <f>IFERROR((MaestraLP3[[#This Row],[COSTO ]]/MaestraLP3[[#This Row],[COSTO OCT]]-1),0)</f>
        <v>0</v>
      </c>
      <c r="T1119" s="55" t="s">
        <v>48</v>
      </c>
      <c r="U1119" s="55" t="s">
        <v>48</v>
      </c>
      <c r="V1119" s="54">
        <f>+VLOOKUP(MaestraLP3[[#This Row],[-]],'[1]BD MES'!$A:$N,14,0)</f>
        <v>5083.8599999999997</v>
      </c>
      <c r="W1119" s="54">
        <v>5759</v>
      </c>
      <c r="X1119" s="56">
        <f>+(MaestraLP3[[#This Row],[COSTO ]]-MaestraLP3[[#This Row],[COSTO OCT AL 27-10]])/MaestraLP3[[#This Row],[COSTO OCT AL 27-10]]</f>
        <v>0.13280066720956132</v>
      </c>
      <c r="Y1119" s="57" t="str">
        <f>++IF(Q1119="HASTA AGOTAR STOCK","HASTA AGOTAR STOCK",IF(MaestraLP3[[#This Row],[PRECIO OCT]]=0,"NO PARA LP",IF(MaestraLP3[[#This Row],[PRECIO OCT]]=0,"INCORPORACIÓN",IF(AA1119=0,"MANTIENE",IF(AA1119&lt;0,"BAJA",IF(AA1119&gt;0,"ALZA",""))))))</f>
        <v>MANTIENE</v>
      </c>
      <c r="Z1119" s="54">
        <v>9300</v>
      </c>
      <c r="AA1119" s="40">
        <f>IF(Z1119=0,"INDICAR PRECIO VTA",Z1119-MaestraLP3[[#This Row],[PRECIO OCT]])</f>
        <v>0</v>
      </c>
      <c r="AB1119" s="56">
        <f t="shared" si="17"/>
        <v>0.380752688172043</v>
      </c>
      <c r="AC1119" s="58">
        <f>IFERROR(MaestraLP3[[#This Row],[PRECIO]]*MaestraLP3[[#This Row],[%MG UMV]],0)</f>
        <v>3541</v>
      </c>
      <c r="AD1119" s="59">
        <v>6.36</v>
      </c>
      <c r="AE1119" s="54">
        <f>IFERROR(MaestraLP3[[#This Row],[MARGEN UNITARIO]]/MaestraLP3[[#This Row],[Peso Neto UMV (KG)]],0)</f>
        <v>556.76100628930817</v>
      </c>
      <c r="AF1119" s="38" t="s">
        <v>50</v>
      </c>
      <c r="AG1119" s="38">
        <v>1</v>
      </c>
      <c r="AH1119" s="56">
        <v>0.03</v>
      </c>
      <c r="AI1119" s="56">
        <v>4.9999999999999996E-2</v>
      </c>
      <c r="AJ1119" s="38"/>
      <c r="AK1119" s="38" t="s">
        <v>50</v>
      </c>
    </row>
    <row r="1120" spans="1:37" x14ac:dyDescent="0.35">
      <c r="A1120" s="38" t="s">
        <v>525</v>
      </c>
      <c r="B1120" s="38">
        <v>150000311</v>
      </c>
      <c r="C1120" s="38" t="str">
        <f>+MaestraLP3[[#This Row],[CÓDIGO]]&amp;MaestraLP3[[#Headers],[-]]&amp;MaestraLP3[[#This Row],[UMV]]</f>
        <v>150000311-UN</v>
      </c>
      <c r="D1120" s="45" t="str">
        <f>+MaestraLP3[[#This Row],[CÓDIGO]]&amp;MaestraLP3[[#Headers],[FS00]]</f>
        <v>150000311FS00</v>
      </c>
      <c r="E1120" s="38" t="s">
        <v>95</v>
      </c>
      <c r="F1120" s="38" t="s">
        <v>103</v>
      </c>
      <c r="G1120" s="38" t="s">
        <v>369</v>
      </c>
      <c r="H1120" s="38" t="s">
        <v>386</v>
      </c>
      <c r="I1120" s="38" t="s">
        <v>1384</v>
      </c>
      <c r="J1120" s="44" t="s">
        <v>44</v>
      </c>
      <c r="K1120" s="45" t="s">
        <v>44</v>
      </c>
      <c r="L1120" s="38"/>
      <c r="M1120" s="38" t="str">
        <f>VLOOKUP(MaestraLP3[[#This Row],[UMV]],VALIDACIONES!J:L,3,0)</f>
        <v>Unidad</v>
      </c>
      <c r="N1120" s="38" t="s">
        <v>45</v>
      </c>
      <c r="O1120" s="38" t="s">
        <v>46</v>
      </c>
      <c r="P1120" s="54">
        <v>33500</v>
      </c>
      <c r="Q1120" s="38" t="s">
        <v>47</v>
      </c>
      <c r="R1120" s="54">
        <v>49000</v>
      </c>
      <c r="S1120" s="56">
        <f>IFERROR((MaestraLP3[[#This Row],[COSTO ]]/MaestraLP3[[#This Row],[COSTO OCT]]-1),0)</f>
        <v>0</v>
      </c>
      <c r="T1120" s="55" t="s">
        <v>48</v>
      </c>
      <c r="U1120" s="55" t="s">
        <v>48</v>
      </c>
      <c r="V1120" s="54">
        <f>+VLOOKUP(MaestraLP3[[#This Row],[-]],'[1]BD MES'!$A:$N,14,0)</f>
        <v>34092</v>
      </c>
      <c r="W1120" s="54">
        <v>33500</v>
      </c>
      <c r="X1120" s="56">
        <f>+(MaestraLP3[[#This Row],[COSTO ]]-MaestraLP3[[#This Row],[COSTO OCT AL 27-10]])/MaestraLP3[[#This Row],[COSTO OCT AL 27-10]]</f>
        <v>-1.7364777660448198E-2</v>
      </c>
      <c r="Y1120" s="57" t="str">
        <f>++IF(Q1120="HASTA AGOTAR STOCK","HASTA AGOTAR STOCK",IF(MaestraLP3[[#This Row],[PRECIO OCT]]=0,"NO PARA LP",IF(MaestraLP3[[#This Row],[PRECIO OCT]]=0,"INCORPORACIÓN",IF(AA1120=0,"MANTIENE",IF(AA1120&lt;0,"BAJA",IF(AA1120&gt;0,"ALZA",""))))))</f>
        <v>MANTIENE</v>
      </c>
      <c r="Z1120" s="54">
        <v>49000</v>
      </c>
      <c r="AA1120" s="40">
        <f>IF(Z1120=0,"INDICAR PRECIO VTA",Z1120-MaestraLP3[[#This Row],[PRECIO OCT]])</f>
        <v>0</v>
      </c>
      <c r="AB1120" s="56">
        <f t="shared" si="17"/>
        <v>0.31632653061224492</v>
      </c>
      <c r="AC1120" s="58">
        <f>IFERROR(MaestraLP3[[#This Row],[PRECIO]]*MaestraLP3[[#This Row],[%MG UMV]],0)</f>
        <v>15500</v>
      </c>
      <c r="AD1120" s="59">
        <v>1</v>
      </c>
      <c r="AE1120" s="54">
        <f>IFERROR(MaestraLP3[[#This Row],[MARGEN UNITARIO]]/MaestraLP3[[#This Row],[Peso Neto UMV (KG)]],0)</f>
        <v>15500</v>
      </c>
      <c r="AF1120" s="38" t="s">
        <v>49</v>
      </c>
      <c r="AG1120" s="38">
        <v>1</v>
      </c>
      <c r="AH1120" s="56">
        <v>9.9999999999999992E-2</v>
      </c>
      <c r="AI1120" s="56">
        <v>0.15</v>
      </c>
      <c r="AJ1120" s="38"/>
      <c r="AK1120" s="38" t="s">
        <v>50</v>
      </c>
    </row>
    <row r="1121" spans="1:37" x14ac:dyDescent="0.35">
      <c r="A1121" s="38" t="s">
        <v>525</v>
      </c>
      <c r="B1121" s="38">
        <v>104547390</v>
      </c>
      <c r="C1121" s="38" t="str">
        <f>+MaestraLP3[[#This Row],[CÓDIGO]]&amp;MaestraLP3[[#Headers],[-]]&amp;MaestraLP3[[#This Row],[UMV]]</f>
        <v>104547390-UN</v>
      </c>
      <c r="D1121" s="45" t="str">
        <f>+MaestraLP3[[#This Row],[CÓDIGO]]&amp;MaestraLP3[[#Headers],[FS00]]</f>
        <v>104547390FS00</v>
      </c>
      <c r="E1121" s="38" t="s">
        <v>95</v>
      </c>
      <c r="F1121" s="38" t="s">
        <v>103</v>
      </c>
      <c r="G1121" s="38" t="s">
        <v>369</v>
      </c>
      <c r="H1121" s="38" t="s">
        <v>386</v>
      </c>
      <c r="I1121" s="38" t="s">
        <v>1385</v>
      </c>
      <c r="J1121" s="44" t="s">
        <v>44</v>
      </c>
      <c r="K1121" s="45" t="s">
        <v>44</v>
      </c>
      <c r="L1121" s="38"/>
      <c r="M1121" s="38" t="str">
        <f>VLOOKUP(MaestraLP3[[#This Row],[UMV]],VALIDACIONES!J:L,3,0)</f>
        <v>Unidad</v>
      </c>
      <c r="N1121" s="38" t="s">
        <v>45</v>
      </c>
      <c r="O1121" s="38" t="s">
        <v>72</v>
      </c>
      <c r="P1121" s="54">
        <v>69892</v>
      </c>
      <c r="Q1121" s="38" t="s">
        <v>47</v>
      </c>
      <c r="R1121" s="55">
        <v>82500</v>
      </c>
      <c r="S1121" s="56">
        <f>IFERROR((MaestraLP3[[#This Row],[COSTO ]]/MaestraLP3[[#This Row],[COSTO OCT]]-1),0)</f>
        <v>0</v>
      </c>
      <c r="T1121" s="55" t="s">
        <v>172</v>
      </c>
      <c r="U1121" s="55" t="s">
        <v>172</v>
      </c>
      <c r="V1121" s="54">
        <f>+VLOOKUP(MaestraLP3[[#This Row],[-]],'[1]BD MES'!$A:$N,14,0)</f>
        <v>66928</v>
      </c>
      <c r="W1121" s="54">
        <v>69892</v>
      </c>
      <c r="X1121" s="56">
        <f>+(MaestraLP3[[#This Row],[COSTO ]]-MaestraLP3[[#This Row],[COSTO OCT AL 27-10]])/MaestraLP3[[#This Row],[COSTO OCT AL 27-10]]</f>
        <v>4.4286397322495813E-2</v>
      </c>
      <c r="Y1121" s="57" t="str">
        <f>++IF(Q1121="HASTA AGOTAR STOCK","HASTA AGOTAR STOCK",IF(MaestraLP3[[#This Row],[PRECIO OCT]]=0,"NO PARA LP",IF(MaestraLP3[[#This Row],[PRECIO OCT]]=0,"INCORPORACIÓN",IF(AA1121=0,"MANTIENE",IF(AA1121&lt;0,"BAJA",IF(AA1121&gt;0,"ALZA",""))))))</f>
        <v>MANTIENE</v>
      </c>
      <c r="Z1121" s="54">
        <v>82500</v>
      </c>
      <c r="AA1121" s="40">
        <f>IF(Z1121=0,"INDICAR PRECIO VTA",Z1121-MaestraLP3[[#This Row],[PRECIO OCT]])</f>
        <v>0</v>
      </c>
      <c r="AB1121" s="56">
        <f t="shared" si="17"/>
        <v>0.15282424242424242</v>
      </c>
      <c r="AC1121" s="58">
        <f>IFERROR(MaestraLP3[[#This Row],[PRECIO]]*MaestraLP3[[#This Row],[%MG UMV]],0)</f>
        <v>12608</v>
      </c>
      <c r="AD1121" s="59">
        <v>15</v>
      </c>
      <c r="AE1121" s="54">
        <f>IFERROR(MaestraLP3[[#This Row],[MARGEN UNITARIO]]/MaestraLP3[[#This Row],[Peso Neto UMV (KG)]],0)</f>
        <v>840.5333333333333</v>
      </c>
      <c r="AF1121" s="38" t="s">
        <v>49</v>
      </c>
      <c r="AG1121" s="38">
        <v>1</v>
      </c>
      <c r="AH1121" s="56">
        <v>0.03</v>
      </c>
      <c r="AI1121" s="56">
        <v>0.03</v>
      </c>
      <c r="AJ1121" s="38" t="s">
        <v>50</v>
      </c>
      <c r="AK1121" s="38" t="s">
        <v>50</v>
      </c>
    </row>
    <row r="1122" spans="1:37" x14ac:dyDescent="0.35">
      <c r="A1122" s="38" t="s">
        <v>525</v>
      </c>
      <c r="B1122" s="38">
        <v>104545250</v>
      </c>
      <c r="C1122" s="38" t="str">
        <f>+MaestraLP3[[#This Row],[CÓDIGO]]&amp;MaestraLP3[[#Headers],[-]]&amp;MaestraLP3[[#This Row],[UMV]]</f>
        <v>104545250-C03</v>
      </c>
      <c r="D1122" s="45" t="str">
        <f>+MaestraLP3[[#This Row],[CÓDIGO]]&amp;MaestraLP3[[#Headers],[FS00]]</f>
        <v>104545250FS00</v>
      </c>
      <c r="E1122" s="38" t="s">
        <v>95</v>
      </c>
      <c r="F1122" s="38" t="s">
        <v>103</v>
      </c>
      <c r="G1122" s="38" t="s">
        <v>369</v>
      </c>
      <c r="H1122" s="38" t="s">
        <v>386</v>
      </c>
      <c r="I1122" s="38" t="s">
        <v>1386</v>
      </c>
      <c r="J1122" s="44" t="s">
        <v>284</v>
      </c>
      <c r="K1122" s="45" t="s">
        <v>44</v>
      </c>
      <c r="L1122" s="38"/>
      <c r="M1122" s="38" t="str">
        <f>VLOOKUP(MaestraLP3[[#This Row],[UMV]],VALIDACIONES!J:L,3,0)</f>
        <v>Caja 3 Unidades</v>
      </c>
      <c r="N1122" s="38" t="s">
        <v>45</v>
      </c>
      <c r="O1122" s="38" t="s">
        <v>46</v>
      </c>
      <c r="P1122" s="54">
        <v>49095</v>
      </c>
      <c r="Q1122" s="38" t="s">
        <v>47</v>
      </c>
      <c r="R1122" s="54">
        <v>77000</v>
      </c>
      <c r="S1122" s="56">
        <f>IFERROR((MaestraLP3[[#This Row],[COSTO ]]/MaestraLP3[[#This Row],[COSTO OCT]]-1),0)</f>
        <v>0</v>
      </c>
      <c r="T1122" s="55" t="s">
        <v>48</v>
      </c>
      <c r="U1122" s="55" t="s">
        <v>48</v>
      </c>
      <c r="V1122" s="54">
        <f>+VLOOKUP(MaestraLP3[[#This Row],[-]],'[1]BD MES'!$A:$N,14,0)</f>
        <v>48963</v>
      </c>
      <c r="W1122" s="54">
        <v>49095</v>
      </c>
      <c r="X1122" s="56">
        <f>+(MaestraLP3[[#This Row],[COSTO ]]-MaestraLP3[[#This Row],[COSTO OCT AL 27-10]])/MaestraLP3[[#This Row],[COSTO OCT AL 27-10]]</f>
        <v>2.6959132406102568E-3</v>
      </c>
      <c r="Y1122" s="57" t="str">
        <f>++IF(Q1122="HASTA AGOTAR STOCK","HASTA AGOTAR STOCK",IF(MaestraLP3[[#This Row],[PRECIO OCT]]=0,"NO PARA LP",IF(MaestraLP3[[#This Row],[PRECIO OCT]]=0,"INCORPORACIÓN",IF(AA1122=0,"MANTIENE",IF(AA1122&lt;0,"BAJA",IF(AA1122&gt;0,"ALZA",""))))))</f>
        <v>MANTIENE</v>
      </c>
      <c r="Z1122" s="54">
        <v>77000</v>
      </c>
      <c r="AA1122" s="40">
        <f>IF(Z1122=0,"INDICAR PRECIO VTA",Z1122-MaestraLP3[[#This Row],[PRECIO OCT]])</f>
        <v>0</v>
      </c>
      <c r="AB1122" s="56">
        <f t="shared" si="17"/>
        <v>0.36240259740259739</v>
      </c>
      <c r="AC1122" s="58">
        <f>IFERROR(MaestraLP3[[#This Row],[PRECIO]]*MaestraLP3[[#This Row],[%MG UMV]],0)</f>
        <v>27905</v>
      </c>
      <c r="AD1122" s="59">
        <v>18</v>
      </c>
      <c r="AE1122" s="54">
        <f>IFERROR(MaestraLP3[[#This Row],[MARGEN UNITARIO]]/MaestraLP3[[#This Row],[Peso Neto UMV (KG)]],0)</f>
        <v>1550.2777777777778</v>
      </c>
      <c r="AF1122" s="38" t="s">
        <v>50</v>
      </c>
      <c r="AG1122" s="38">
        <v>1</v>
      </c>
      <c r="AH1122" s="56">
        <v>9.9999999999999992E-2</v>
      </c>
      <c r="AI1122" s="56">
        <v>0.15</v>
      </c>
      <c r="AJ1122" s="38"/>
      <c r="AK1122" s="38" t="s">
        <v>50</v>
      </c>
    </row>
    <row r="1123" spans="1:37" x14ac:dyDescent="0.35">
      <c r="A1123" s="38" t="s">
        <v>525</v>
      </c>
      <c r="B1123" s="38">
        <v>104534800</v>
      </c>
      <c r="C1123" s="38" t="str">
        <f>+MaestraLP3[[#This Row],[CÓDIGO]]&amp;MaestraLP3[[#Headers],[-]]&amp;MaestraLP3[[#This Row],[UMV]]</f>
        <v>104534800-C48</v>
      </c>
      <c r="D1123" s="45" t="str">
        <f>+MaestraLP3[[#This Row],[CÓDIGO]]&amp;MaestraLP3[[#Headers],[FS00]]</f>
        <v>104534800FS00</v>
      </c>
      <c r="E1123" s="38" t="s">
        <v>95</v>
      </c>
      <c r="F1123" s="38" t="s">
        <v>103</v>
      </c>
      <c r="G1123" s="38" t="s">
        <v>369</v>
      </c>
      <c r="H1123" s="38" t="s">
        <v>386</v>
      </c>
      <c r="I1123" s="38" t="s">
        <v>1387</v>
      </c>
      <c r="J1123" s="44" t="s">
        <v>242</v>
      </c>
      <c r="K1123" s="45" t="s">
        <v>44</v>
      </c>
      <c r="L1123" s="38"/>
      <c r="M1123" s="38" t="str">
        <f>VLOOKUP(MaestraLP3[[#This Row],[UMV]],VALIDACIONES!J:L,3,0)</f>
        <v>Caja 48 Unidades</v>
      </c>
      <c r="N1123" s="38" t="s">
        <v>45</v>
      </c>
      <c r="O1123" s="38" t="s">
        <v>46</v>
      </c>
      <c r="P1123" s="54">
        <v>49536</v>
      </c>
      <c r="Q1123" s="38" t="s">
        <v>47</v>
      </c>
      <c r="R1123" s="54">
        <v>69600</v>
      </c>
      <c r="S1123" s="56">
        <f>IFERROR((MaestraLP3[[#This Row],[COSTO ]]/MaestraLP3[[#This Row],[COSTO OCT]]-1),0)</f>
        <v>0</v>
      </c>
      <c r="T1123" s="55" t="s">
        <v>48</v>
      </c>
      <c r="U1123" s="55" t="s">
        <v>48</v>
      </c>
      <c r="V1123" s="54">
        <f>+VLOOKUP(MaestraLP3[[#This Row],[-]],'[1]BD MES'!$A:$N,14,0)</f>
        <v>50304</v>
      </c>
      <c r="W1123" s="54">
        <v>49536</v>
      </c>
      <c r="X1123" s="56">
        <f>+(MaestraLP3[[#This Row],[COSTO ]]-MaestraLP3[[#This Row],[COSTO OCT AL 27-10]])/MaestraLP3[[#This Row],[COSTO OCT AL 27-10]]</f>
        <v>-1.5267175572519083E-2</v>
      </c>
      <c r="Y1123" s="57" t="str">
        <f>++IF(Q1123="HASTA AGOTAR STOCK","HASTA AGOTAR STOCK",IF(MaestraLP3[[#This Row],[PRECIO OCT]]=0,"NO PARA LP",IF(MaestraLP3[[#This Row],[PRECIO OCT]]=0,"INCORPORACIÓN",IF(AA1123=0,"MANTIENE",IF(AA1123&lt;0,"BAJA",IF(AA1123&gt;0,"ALZA",""))))))</f>
        <v>MANTIENE</v>
      </c>
      <c r="Z1123" s="54">
        <v>69600</v>
      </c>
      <c r="AA1123" s="40">
        <f>IF(Z1123=0,"INDICAR PRECIO VTA",Z1123-MaestraLP3[[#This Row],[PRECIO OCT]])</f>
        <v>0</v>
      </c>
      <c r="AB1123" s="56">
        <f t="shared" si="17"/>
        <v>0.28827586206896549</v>
      </c>
      <c r="AC1123" s="58">
        <f>IFERROR(MaestraLP3[[#This Row],[PRECIO]]*MaestraLP3[[#This Row],[%MG UMV]],0)</f>
        <v>20064</v>
      </c>
      <c r="AD1123" s="59">
        <v>19.2</v>
      </c>
      <c r="AE1123" s="54">
        <f>IFERROR(MaestraLP3[[#This Row],[MARGEN UNITARIO]]/MaestraLP3[[#This Row],[Peso Neto UMV (KG)]],0)</f>
        <v>1045</v>
      </c>
      <c r="AF1123" s="38" t="s">
        <v>50</v>
      </c>
      <c r="AG1123" s="38">
        <v>1</v>
      </c>
      <c r="AH1123" s="56">
        <v>4.9999999999999996E-2</v>
      </c>
      <c r="AI1123" s="56">
        <v>6.9999999999999993E-2</v>
      </c>
      <c r="AJ1123" s="38"/>
      <c r="AK1123" s="38" t="s">
        <v>50</v>
      </c>
    </row>
    <row r="1124" spans="1:37" x14ac:dyDescent="0.35">
      <c r="A1124" s="38" t="s">
        <v>525</v>
      </c>
      <c r="B1124" s="38">
        <v>150000017</v>
      </c>
      <c r="C1124" s="38" t="str">
        <f>+MaestraLP3[[#This Row],[CÓDIGO]]&amp;MaestraLP3[[#Headers],[-]]&amp;MaestraLP3[[#This Row],[UMV]]</f>
        <v>150000017-C48</v>
      </c>
      <c r="D1124" s="45" t="str">
        <f>+MaestraLP3[[#This Row],[CÓDIGO]]&amp;MaestraLP3[[#Headers],[FS00]]</f>
        <v>150000017FS00</v>
      </c>
      <c r="E1124" s="38" t="s">
        <v>95</v>
      </c>
      <c r="F1124" s="38" t="s">
        <v>103</v>
      </c>
      <c r="G1124" s="38" t="s">
        <v>369</v>
      </c>
      <c r="H1124" s="38" t="s">
        <v>386</v>
      </c>
      <c r="I1124" s="38" t="s">
        <v>1388</v>
      </c>
      <c r="J1124" s="44" t="s">
        <v>242</v>
      </c>
      <c r="K1124" s="45" t="s">
        <v>44</v>
      </c>
      <c r="L1124" s="38"/>
      <c r="M1124" s="38" t="str">
        <f>VLOOKUP(MaestraLP3[[#This Row],[UMV]],VALIDACIONES!J:L,3,0)</f>
        <v>Caja 48 Unidades</v>
      </c>
      <c r="N1124" s="38" t="s">
        <v>45</v>
      </c>
      <c r="O1124" s="38" t="s">
        <v>46</v>
      </c>
      <c r="P1124" s="54">
        <v>63706.559999999998</v>
      </c>
      <c r="Q1124" s="38" t="s">
        <v>47</v>
      </c>
      <c r="R1124" s="54">
        <v>96500</v>
      </c>
      <c r="S1124" s="56">
        <f>IFERROR((MaestraLP3[[#This Row],[COSTO ]]/MaestraLP3[[#This Row],[COSTO OCT]]-1),0)</f>
        <v>0</v>
      </c>
      <c r="T1124" s="55" t="s">
        <v>48</v>
      </c>
      <c r="U1124" s="55" t="s">
        <v>48</v>
      </c>
      <c r="V1124" s="54">
        <f>+VLOOKUP(MaestraLP3[[#This Row],[-]],'[1]BD MES'!$A:$N,14,0)</f>
        <v>63652.319999999992</v>
      </c>
      <c r="W1124" s="54">
        <v>63706.559999999998</v>
      </c>
      <c r="X1124" s="56">
        <f>+(MaestraLP3[[#This Row],[COSTO ]]-MaestraLP3[[#This Row],[COSTO OCT AL 27-10]])/MaestraLP3[[#This Row],[COSTO OCT AL 27-10]]</f>
        <v>8.5212919183472408E-4</v>
      </c>
      <c r="Y1124" s="57" t="str">
        <f>++IF(Q1124="HASTA AGOTAR STOCK","HASTA AGOTAR STOCK",IF(MaestraLP3[[#This Row],[PRECIO OCT]]=0,"NO PARA LP",IF(MaestraLP3[[#This Row],[PRECIO OCT]]=0,"INCORPORACIÓN",IF(AA1124=0,"MANTIENE",IF(AA1124&lt;0,"BAJA",IF(AA1124&gt;0,"ALZA",""))))))</f>
        <v>MANTIENE</v>
      </c>
      <c r="Z1124" s="54">
        <v>96500</v>
      </c>
      <c r="AA1124" s="40">
        <f>IF(Z1124=0,"INDICAR PRECIO VTA",Z1124-MaestraLP3[[#This Row],[PRECIO OCT]])</f>
        <v>0</v>
      </c>
      <c r="AB1124" s="56">
        <f t="shared" si="17"/>
        <v>0.33982839378238344</v>
      </c>
      <c r="AC1124" s="58">
        <f>IFERROR(MaestraLP3[[#This Row],[PRECIO]]*MaestraLP3[[#This Row],[%MG UMV]],0)</f>
        <v>32793.440000000002</v>
      </c>
      <c r="AD1124" s="59">
        <v>19.056000000000001</v>
      </c>
      <c r="AE1124" s="54">
        <f>IFERROR(MaestraLP3[[#This Row],[MARGEN UNITARIO]]/MaestraLP3[[#This Row],[Peso Neto UMV (KG)]],0)</f>
        <v>1720.8984047019312</v>
      </c>
      <c r="AF1124" s="38" t="s">
        <v>50</v>
      </c>
      <c r="AG1124" s="38">
        <v>1</v>
      </c>
      <c r="AH1124" s="56">
        <v>9.9999999999999992E-2</v>
      </c>
      <c r="AI1124" s="56">
        <v>0.15</v>
      </c>
      <c r="AJ1124" s="38"/>
      <c r="AK1124" s="38" t="s">
        <v>50</v>
      </c>
    </row>
    <row r="1125" spans="1:37" x14ac:dyDescent="0.35">
      <c r="A1125" s="38" t="s">
        <v>525</v>
      </c>
      <c r="B1125" s="38">
        <v>104539350</v>
      </c>
      <c r="C1125" s="38" t="str">
        <f>+MaestraLP3[[#This Row],[CÓDIGO]]&amp;MaestraLP3[[#Headers],[-]]&amp;MaestraLP3[[#This Row],[UMV]]</f>
        <v>104539350-C48</v>
      </c>
      <c r="D1125" s="45" t="str">
        <f>+MaestraLP3[[#This Row],[CÓDIGO]]&amp;MaestraLP3[[#Headers],[FS00]]</f>
        <v>104539350FS00</v>
      </c>
      <c r="E1125" s="38" t="s">
        <v>95</v>
      </c>
      <c r="F1125" s="38" t="s">
        <v>103</v>
      </c>
      <c r="G1125" s="38" t="s">
        <v>369</v>
      </c>
      <c r="H1125" s="38" t="s">
        <v>386</v>
      </c>
      <c r="I1125" s="38" t="s">
        <v>1389</v>
      </c>
      <c r="J1125" s="44" t="s">
        <v>242</v>
      </c>
      <c r="K1125" s="45" t="s">
        <v>44</v>
      </c>
      <c r="L1125" s="38"/>
      <c r="M1125" s="38" t="str">
        <f>VLOOKUP(MaestraLP3[[#This Row],[UMV]],VALIDACIONES!J:L,3,0)</f>
        <v>Caja 48 Unidades</v>
      </c>
      <c r="N1125" s="38" t="s">
        <v>45</v>
      </c>
      <c r="O1125" s="38" t="s">
        <v>46</v>
      </c>
      <c r="P1125" s="54">
        <v>53829</v>
      </c>
      <c r="Q1125" s="38" t="s">
        <v>58</v>
      </c>
      <c r="R1125" s="54">
        <v>77000</v>
      </c>
      <c r="S1125" s="56">
        <f>IFERROR((MaestraLP3[[#This Row],[COSTO ]]/MaestraLP3[[#This Row],[COSTO OCT]]-1),0)</f>
        <v>0</v>
      </c>
      <c r="T1125" s="55" t="s">
        <v>48</v>
      </c>
      <c r="U1125" s="55" t="s">
        <v>48</v>
      </c>
      <c r="V1125" s="54">
        <f>+VLOOKUP(MaestraLP3[[#This Row],[-]],'[1]BD MES'!$A:$N,14,0)</f>
        <v>53040</v>
      </c>
      <c r="W1125" s="54">
        <v>53829</v>
      </c>
      <c r="X1125" s="56">
        <f>+(MaestraLP3[[#This Row],[COSTO ]]-MaestraLP3[[#This Row],[COSTO OCT AL 27-10]])/MaestraLP3[[#This Row],[COSTO OCT AL 27-10]]</f>
        <v>1.4875565610859728E-2</v>
      </c>
      <c r="Y1125" s="57" t="str">
        <f>++IF(Q1125="HASTA AGOTAR STOCK","HASTA AGOTAR STOCK",IF(MaestraLP3[[#This Row],[PRECIO OCT]]=0,"NO PARA LP",IF(MaestraLP3[[#This Row],[PRECIO OCT]]=0,"INCORPORACIÓN",IF(AA1125=0,"MANTIENE",IF(AA1125&lt;0,"BAJA",IF(AA1125&gt;0,"ALZA",""))))))</f>
        <v>MANTIENE</v>
      </c>
      <c r="Z1125" s="54">
        <v>77000</v>
      </c>
      <c r="AA1125" s="40">
        <f>IF(Z1125=0,"INDICAR PRECIO VTA",Z1125-MaestraLP3[[#This Row],[PRECIO OCT]])</f>
        <v>0</v>
      </c>
      <c r="AB1125" s="56">
        <f t="shared" si="17"/>
        <v>0.30092207792207792</v>
      </c>
      <c r="AC1125" s="58">
        <f>IFERROR(MaestraLP3[[#This Row],[PRECIO]]*MaestraLP3[[#This Row],[%MG UMV]],0)</f>
        <v>23171</v>
      </c>
      <c r="AD1125" s="59">
        <v>18.72</v>
      </c>
      <c r="AE1125" s="54">
        <f>IFERROR(MaestraLP3[[#This Row],[MARGEN UNITARIO]]/MaestraLP3[[#This Row],[Peso Neto UMV (KG)]],0)</f>
        <v>1237.767094017094</v>
      </c>
      <c r="AF1125" s="38" t="s">
        <v>50</v>
      </c>
      <c r="AG1125" s="38">
        <v>1</v>
      </c>
      <c r="AH1125" s="56">
        <v>9.9999999999999992E-2</v>
      </c>
      <c r="AI1125" s="56">
        <v>0.14000000000000001</v>
      </c>
      <c r="AJ1125" s="38"/>
      <c r="AK1125" s="38" t="s">
        <v>50</v>
      </c>
    </row>
    <row r="1126" spans="1:37" x14ac:dyDescent="0.35">
      <c r="A1126" s="38" t="s">
        <v>525</v>
      </c>
      <c r="B1126" s="38">
        <v>104547190</v>
      </c>
      <c r="C1126" s="38" t="str">
        <f>+MaestraLP3[[#This Row],[CÓDIGO]]&amp;MaestraLP3[[#Headers],[-]]&amp;MaestraLP3[[#This Row],[UMV]]</f>
        <v>104547190-C20</v>
      </c>
      <c r="D1126" s="45" t="str">
        <f>+MaestraLP3[[#This Row],[CÓDIGO]]&amp;MaestraLP3[[#Headers],[FS00]]</f>
        <v>104547190FS00</v>
      </c>
      <c r="E1126" s="38" t="s">
        <v>95</v>
      </c>
      <c r="F1126" s="38" t="s">
        <v>103</v>
      </c>
      <c r="G1126" s="38" t="s">
        <v>369</v>
      </c>
      <c r="H1126" s="38" t="s">
        <v>386</v>
      </c>
      <c r="I1126" s="38" t="s">
        <v>1390</v>
      </c>
      <c r="J1126" s="44" t="s">
        <v>86</v>
      </c>
      <c r="K1126" s="45" t="s">
        <v>44</v>
      </c>
      <c r="L1126" s="38"/>
      <c r="M1126" s="38" t="str">
        <f>VLOOKUP(MaestraLP3[[#This Row],[UMV]],VALIDACIONES!J:L,3,0)</f>
        <v>Caja 20 Unidades</v>
      </c>
      <c r="N1126" s="38" t="s">
        <v>45</v>
      </c>
      <c r="O1126" s="38" t="s">
        <v>46</v>
      </c>
      <c r="P1126" s="54">
        <v>33840</v>
      </c>
      <c r="Q1126" s="38" t="s">
        <v>47</v>
      </c>
      <c r="R1126" s="55">
        <v>50000</v>
      </c>
      <c r="S1126" s="56">
        <f>IFERROR((MaestraLP3[[#This Row],[COSTO ]]/MaestraLP3[[#This Row],[COSTO OCT]]-1),0)</f>
        <v>0</v>
      </c>
      <c r="T1126" s="55" t="s">
        <v>48</v>
      </c>
      <c r="U1126" s="55" t="s">
        <v>48</v>
      </c>
      <c r="V1126" s="54">
        <f>+VLOOKUP(MaestraLP3[[#This Row],[-]],'[1]BD MES'!$A:$N,14,0)</f>
        <v>33840</v>
      </c>
      <c r="W1126" s="54">
        <v>33840</v>
      </c>
      <c r="X1126" s="56">
        <f>+(MaestraLP3[[#This Row],[COSTO ]]-MaestraLP3[[#This Row],[COSTO OCT AL 27-10]])/MaestraLP3[[#This Row],[COSTO OCT AL 27-10]]</f>
        <v>0</v>
      </c>
      <c r="Y1126" s="57" t="str">
        <f>++IF(Q1126="HASTA AGOTAR STOCK","HASTA AGOTAR STOCK",IF(MaestraLP3[[#This Row],[PRECIO OCT]]=0,"NO PARA LP",IF(MaestraLP3[[#This Row],[PRECIO OCT]]=0,"INCORPORACIÓN",IF(AA1126=0,"MANTIENE",IF(AA1126&lt;0,"BAJA",IF(AA1126&gt;0,"ALZA",""))))))</f>
        <v>MANTIENE</v>
      </c>
      <c r="Z1126" s="54">
        <v>50000</v>
      </c>
      <c r="AA1126" s="40">
        <f>IF(Z1126=0,"INDICAR PRECIO VTA",Z1126-MaestraLP3[[#This Row],[PRECIO OCT]])</f>
        <v>0</v>
      </c>
      <c r="AB1126" s="56">
        <f t="shared" si="17"/>
        <v>0.32319999999999999</v>
      </c>
      <c r="AC1126" s="58">
        <f>IFERROR(MaestraLP3[[#This Row],[PRECIO]]*MaestraLP3[[#This Row],[%MG UMV]],0)</f>
        <v>16160</v>
      </c>
      <c r="AD1126" s="59">
        <v>10</v>
      </c>
      <c r="AE1126" s="54">
        <f>IFERROR(MaestraLP3[[#This Row],[MARGEN UNITARIO]]/MaestraLP3[[#This Row],[Peso Neto UMV (KG)]],0)</f>
        <v>1616</v>
      </c>
      <c r="AF1126" s="38" t="s">
        <v>50</v>
      </c>
      <c r="AG1126" s="38">
        <v>1</v>
      </c>
      <c r="AH1126" s="56">
        <v>4.9999999999999996E-2</v>
      </c>
      <c r="AI1126" s="56">
        <v>4.9999999999999996E-2</v>
      </c>
      <c r="AJ1126" s="38" t="s">
        <v>50</v>
      </c>
      <c r="AK1126" s="38" t="s">
        <v>50</v>
      </c>
    </row>
    <row r="1127" spans="1:37" x14ac:dyDescent="0.35">
      <c r="A1127" s="38" t="s">
        <v>525</v>
      </c>
      <c r="B1127" s="38">
        <v>104546990</v>
      </c>
      <c r="C1127" s="38" t="str">
        <f>+MaestraLP3[[#This Row],[CÓDIGO]]&amp;MaestraLP3[[#Headers],[-]]&amp;MaestraLP3[[#This Row],[UMV]]</f>
        <v>104546990-C80</v>
      </c>
      <c r="D1127" s="45" t="str">
        <f>+MaestraLP3[[#This Row],[CÓDIGO]]&amp;MaestraLP3[[#Headers],[FS00]]</f>
        <v>104546990FS00</v>
      </c>
      <c r="E1127" s="38" t="s">
        <v>95</v>
      </c>
      <c r="F1127" s="38" t="s">
        <v>103</v>
      </c>
      <c r="G1127" s="38" t="s">
        <v>369</v>
      </c>
      <c r="H1127" s="38" t="s">
        <v>386</v>
      </c>
      <c r="I1127" s="38" t="s">
        <v>1391</v>
      </c>
      <c r="J1127" s="44" t="s">
        <v>768</v>
      </c>
      <c r="K1127" s="45" t="s">
        <v>44</v>
      </c>
      <c r="L1127" s="38"/>
      <c r="M1127" s="38" t="str">
        <f>VLOOKUP(MaestraLP3[[#This Row],[UMV]],VALIDACIONES!J:L,3,0)</f>
        <v>Caja 80 Unidades</v>
      </c>
      <c r="N1127" s="38" t="s">
        <v>45</v>
      </c>
      <c r="O1127" s="38" t="s">
        <v>46</v>
      </c>
      <c r="P1127" s="54">
        <v>78000</v>
      </c>
      <c r="Q1127" s="38" t="s">
        <v>47</v>
      </c>
      <c r="R1127" s="54">
        <v>103200</v>
      </c>
      <c r="S1127" s="56">
        <f>IFERROR((MaestraLP3[[#This Row],[COSTO ]]/MaestraLP3[[#This Row],[COSTO OCT]]-1),0)</f>
        <v>0</v>
      </c>
      <c r="T1127" s="55" t="s">
        <v>172</v>
      </c>
      <c r="U1127" s="55" t="s">
        <v>172</v>
      </c>
      <c r="V1127" s="54">
        <f>+VLOOKUP(MaestraLP3[[#This Row],[-]],'[1]BD MES'!$A:$N,14,0)</f>
        <v>78000</v>
      </c>
      <c r="W1127" s="54">
        <v>78000</v>
      </c>
      <c r="X1127" s="56">
        <f>+(MaestraLP3[[#This Row],[COSTO ]]-MaestraLP3[[#This Row],[COSTO OCT AL 27-10]])/MaestraLP3[[#This Row],[COSTO OCT AL 27-10]]</f>
        <v>0</v>
      </c>
      <c r="Y1127" s="57" t="str">
        <f>++IF(Q1127="HASTA AGOTAR STOCK","HASTA AGOTAR STOCK",IF(MaestraLP3[[#This Row],[PRECIO OCT]]=0,"NO PARA LP",IF(MaestraLP3[[#This Row],[PRECIO OCT]]=0,"INCORPORACIÓN",IF(AA1127=0,"MANTIENE",IF(AA1127&lt;0,"BAJA",IF(AA1127&gt;0,"ALZA",""))))))</f>
        <v>MANTIENE</v>
      </c>
      <c r="Z1127" s="54">
        <v>103200</v>
      </c>
      <c r="AA1127" s="40">
        <f>IF(Z1127=0,"INDICAR PRECIO VTA",Z1127-MaestraLP3[[#This Row],[PRECIO OCT]])</f>
        <v>0</v>
      </c>
      <c r="AB1127" s="56">
        <f t="shared" si="17"/>
        <v>0.2441860465116279</v>
      </c>
      <c r="AC1127" s="58">
        <f>IFERROR(MaestraLP3[[#This Row],[PRECIO]]*MaestraLP3[[#This Row],[%MG UMV]],0)</f>
        <v>25200</v>
      </c>
      <c r="AD1127" s="59">
        <v>10</v>
      </c>
      <c r="AE1127" s="54">
        <f>IFERROR(MaestraLP3[[#This Row],[MARGEN UNITARIO]]/MaestraLP3[[#This Row],[Peso Neto UMV (KG)]],0)</f>
        <v>2520</v>
      </c>
      <c r="AF1127" s="38" t="s">
        <v>50</v>
      </c>
      <c r="AG1127" s="38">
        <v>1</v>
      </c>
      <c r="AH1127" s="56">
        <v>4.9999999999999996E-2</v>
      </c>
      <c r="AI1127" s="56">
        <v>9.9999999999999992E-2</v>
      </c>
      <c r="AJ1127" s="38" t="s">
        <v>50</v>
      </c>
      <c r="AK1127" s="38" t="s">
        <v>50</v>
      </c>
    </row>
    <row r="1128" spans="1:37" x14ac:dyDescent="0.35">
      <c r="A1128" s="38" t="s">
        <v>525</v>
      </c>
      <c r="B1128" s="38">
        <v>104547010</v>
      </c>
      <c r="C1128" s="38" t="str">
        <f>+MaestraLP3[[#This Row],[CÓDIGO]]&amp;MaestraLP3[[#Headers],[-]]&amp;MaestraLP3[[#This Row],[UMV]]</f>
        <v>104547010-C40</v>
      </c>
      <c r="D1128" s="45" t="str">
        <f>+MaestraLP3[[#This Row],[CÓDIGO]]&amp;MaestraLP3[[#Headers],[FS00]]</f>
        <v>104547010FS00</v>
      </c>
      <c r="E1128" s="38" t="s">
        <v>95</v>
      </c>
      <c r="F1128" s="38" t="s">
        <v>103</v>
      </c>
      <c r="G1128" s="38" t="s">
        <v>369</v>
      </c>
      <c r="H1128" s="38" t="s">
        <v>386</v>
      </c>
      <c r="I1128" s="38" t="s">
        <v>1392</v>
      </c>
      <c r="J1128" s="44" t="s">
        <v>90</v>
      </c>
      <c r="K1128" s="45" t="s">
        <v>44</v>
      </c>
      <c r="L1128" s="38"/>
      <c r="M1128" s="38" t="str">
        <f>VLOOKUP(MaestraLP3[[#This Row],[UMV]],VALIDACIONES!J:L,3,0)</f>
        <v>Caja 40 Unidades</v>
      </c>
      <c r="N1128" s="38" t="s">
        <v>45</v>
      </c>
      <c r="O1128" s="38" t="s">
        <v>46</v>
      </c>
      <c r="P1128" s="54">
        <v>75000</v>
      </c>
      <c r="Q1128" s="38" t="s">
        <v>47</v>
      </c>
      <c r="R1128" s="54">
        <v>98000</v>
      </c>
      <c r="S1128" s="56">
        <f>IFERROR((MaestraLP3[[#This Row],[COSTO ]]/MaestraLP3[[#This Row],[COSTO OCT]]-1),0)</f>
        <v>0</v>
      </c>
      <c r="T1128" s="55" t="s">
        <v>172</v>
      </c>
      <c r="U1128" s="55" t="s">
        <v>172</v>
      </c>
      <c r="V1128" s="54">
        <f>+VLOOKUP(MaestraLP3[[#This Row],[-]],'[1]BD MES'!$A:$N,14,0)</f>
        <v>75000</v>
      </c>
      <c r="W1128" s="54">
        <v>75000</v>
      </c>
      <c r="X1128" s="56">
        <f>+(MaestraLP3[[#This Row],[COSTO ]]-MaestraLP3[[#This Row],[COSTO OCT AL 27-10]])/MaestraLP3[[#This Row],[COSTO OCT AL 27-10]]</f>
        <v>0</v>
      </c>
      <c r="Y1128" s="57" t="str">
        <f>++IF(Q1128="HASTA AGOTAR STOCK","HASTA AGOTAR STOCK",IF(MaestraLP3[[#This Row],[PRECIO OCT]]=0,"NO PARA LP",IF(MaestraLP3[[#This Row],[PRECIO OCT]]=0,"INCORPORACIÓN",IF(AA1128=0,"MANTIENE",IF(AA1128&lt;0,"BAJA",IF(AA1128&gt;0,"ALZA",""))))))</f>
        <v>MANTIENE</v>
      </c>
      <c r="Z1128" s="54">
        <v>98000</v>
      </c>
      <c r="AA1128" s="40">
        <f>IF(Z1128=0,"INDICAR PRECIO VTA",Z1128-MaestraLP3[[#This Row],[PRECIO OCT]])</f>
        <v>0</v>
      </c>
      <c r="AB1128" s="56">
        <f t="shared" si="17"/>
        <v>0.23469387755102042</v>
      </c>
      <c r="AC1128" s="58">
        <f>IFERROR(MaestraLP3[[#This Row],[PRECIO]]*MaestraLP3[[#This Row],[%MG UMV]],0)</f>
        <v>23000</v>
      </c>
      <c r="AD1128" s="59">
        <v>10</v>
      </c>
      <c r="AE1128" s="54">
        <f>IFERROR(MaestraLP3[[#This Row],[MARGEN UNITARIO]]/MaestraLP3[[#This Row],[Peso Neto UMV (KG)]],0)</f>
        <v>2300</v>
      </c>
      <c r="AF1128" s="38" t="s">
        <v>50</v>
      </c>
      <c r="AG1128" s="38">
        <v>1</v>
      </c>
      <c r="AH1128" s="56">
        <v>4.9999999999999996E-2</v>
      </c>
      <c r="AI1128" s="56">
        <v>9.9999999999999992E-2</v>
      </c>
      <c r="AJ1128" s="38" t="s">
        <v>50</v>
      </c>
      <c r="AK1128" s="38" t="s">
        <v>50</v>
      </c>
    </row>
    <row r="1129" spans="1:37" x14ac:dyDescent="0.35">
      <c r="A1129" s="38" t="s">
        <v>525</v>
      </c>
      <c r="B1129" s="38">
        <v>104547000</v>
      </c>
      <c r="C1129" s="38" t="str">
        <f>+MaestraLP3[[#This Row],[CÓDIGO]]&amp;MaestraLP3[[#Headers],[-]]&amp;MaestraLP3[[#This Row],[UMV]]</f>
        <v>104547000-C20</v>
      </c>
      <c r="D1129" s="45" t="str">
        <f>+MaestraLP3[[#This Row],[CÓDIGO]]&amp;MaestraLP3[[#Headers],[FS00]]</f>
        <v>104547000FS00</v>
      </c>
      <c r="E1129" s="38" t="s">
        <v>95</v>
      </c>
      <c r="F1129" s="38" t="s">
        <v>103</v>
      </c>
      <c r="G1129" s="38" t="s">
        <v>369</v>
      </c>
      <c r="H1129" s="38" t="s">
        <v>386</v>
      </c>
      <c r="I1129" s="38" t="s">
        <v>1393</v>
      </c>
      <c r="J1129" s="44" t="s">
        <v>86</v>
      </c>
      <c r="K1129" s="45" t="s">
        <v>44</v>
      </c>
      <c r="L1129" s="38"/>
      <c r="M1129" s="38" t="str">
        <f>VLOOKUP(MaestraLP3[[#This Row],[UMV]],VALIDACIONES!J:L,3,0)</f>
        <v>Caja 20 Unidades</v>
      </c>
      <c r="N1129" s="38" t="s">
        <v>45</v>
      </c>
      <c r="O1129" s="38" t="s">
        <v>46</v>
      </c>
      <c r="P1129" s="54">
        <v>34000</v>
      </c>
      <c r="Q1129" s="38" t="s">
        <v>47</v>
      </c>
      <c r="R1129" s="54">
        <v>47000</v>
      </c>
      <c r="S1129" s="56">
        <f>IFERROR((MaestraLP3[[#This Row],[COSTO ]]/MaestraLP3[[#This Row],[COSTO OCT]]-1),0)</f>
        <v>0</v>
      </c>
      <c r="T1129" s="55" t="s">
        <v>172</v>
      </c>
      <c r="U1129" s="55" t="s">
        <v>172</v>
      </c>
      <c r="V1129" s="54">
        <f>+VLOOKUP(MaestraLP3[[#This Row],[-]],'[1]BD MES'!$A:$N,14,0)</f>
        <v>35520</v>
      </c>
      <c r="W1129" s="54">
        <v>34000</v>
      </c>
      <c r="X1129" s="56">
        <f>+(MaestraLP3[[#This Row],[COSTO ]]-MaestraLP3[[#This Row],[COSTO OCT AL 27-10]])/MaestraLP3[[#This Row],[COSTO OCT AL 27-10]]</f>
        <v>-4.2792792792792793E-2</v>
      </c>
      <c r="Y1129" s="57" t="str">
        <f>++IF(Q1129="HASTA AGOTAR STOCK","HASTA AGOTAR STOCK",IF(MaestraLP3[[#This Row],[PRECIO OCT]]=0,"NO PARA LP",IF(MaestraLP3[[#This Row],[PRECIO OCT]]=0,"INCORPORACIÓN",IF(AA1129=0,"MANTIENE",IF(AA1129&lt;0,"BAJA",IF(AA1129&gt;0,"ALZA",""))))))</f>
        <v>ALZA</v>
      </c>
      <c r="Z1129" s="54">
        <v>48500</v>
      </c>
      <c r="AA1129" s="40">
        <f>IF(Z1129=0,"INDICAR PRECIO VTA",Z1129-MaestraLP3[[#This Row],[PRECIO OCT]])</f>
        <v>1500</v>
      </c>
      <c r="AB1129" s="56">
        <f t="shared" si="17"/>
        <v>0.29896907216494845</v>
      </c>
      <c r="AC1129" s="58">
        <f>IFERROR(MaestraLP3[[#This Row],[PRECIO]]*MaestraLP3[[#This Row],[%MG UMV]],0)</f>
        <v>14500</v>
      </c>
      <c r="AD1129" s="59">
        <v>10</v>
      </c>
      <c r="AE1129" s="54">
        <f>IFERROR(MaestraLP3[[#This Row],[MARGEN UNITARIO]]/MaestraLP3[[#This Row],[Peso Neto UMV (KG)]],0)</f>
        <v>1450</v>
      </c>
      <c r="AF1129" s="38" t="s">
        <v>50</v>
      </c>
      <c r="AG1129" s="38">
        <v>1</v>
      </c>
      <c r="AH1129" s="56">
        <v>4.9999999999999996E-2</v>
      </c>
      <c r="AI1129" s="56">
        <v>9.9999999999999992E-2</v>
      </c>
      <c r="AJ1129" s="38" t="s">
        <v>50</v>
      </c>
      <c r="AK1129" s="38" t="s">
        <v>50</v>
      </c>
    </row>
    <row r="1130" spans="1:37" x14ac:dyDescent="0.35">
      <c r="A1130" s="38" t="s">
        <v>525</v>
      </c>
      <c r="B1130" s="38">
        <v>104533410</v>
      </c>
      <c r="C1130" s="38" t="str">
        <f>+MaestraLP3[[#This Row],[CÓDIGO]]&amp;MaestraLP3[[#Headers],[-]]&amp;MaestraLP3[[#This Row],[UMV]]</f>
        <v>104533410-AJ</v>
      </c>
      <c r="D1130" s="45" t="str">
        <f>+MaestraLP3[[#This Row],[CÓDIGO]]&amp;MaestraLP3[[#Headers],[FS00]]</f>
        <v>104533410FS00</v>
      </c>
      <c r="E1130" s="38" t="s">
        <v>95</v>
      </c>
      <c r="F1130" s="38" t="s">
        <v>103</v>
      </c>
      <c r="G1130" s="38" t="s">
        <v>369</v>
      </c>
      <c r="H1130" s="38" t="s">
        <v>386</v>
      </c>
      <c r="I1130" s="38" t="s">
        <v>1394</v>
      </c>
      <c r="J1130" s="44" t="s">
        <v>378</v>
      </c>
      <c r="K1130" s="45" t="s">
        <v>378</v>
      </c>
      <c r="L1130" s="38"/>
      <c r="M1130" s="38" t="str">
        <f>VLOOKUP(MaestraLP3[[#This Row],[UMV]],VALIDACIONES!J:L,3,0)</f>
        <v>Saco</v>
      </c>
      <c r="N1130" s="38" t="s">
        <v>45</v>
      </c>
      <c r="O1130" s="38" t="s">
        <v>72</v>
      </c>
      <c r="P1130" s="54">
        <v>129885</v>
      </c>
      <c r="Q1130" s="38" t="s">
        <v>47</v>
      </c>
      <c r="R1130" s="54">
        <v>174750</v>
      </c>
      <c r="S1130" s="56">
        <f>IFERROR((MaestraLP3[[#This Row],[COSTO ]]/MaestraLP3[[#This Row],[COSTO OCT]]-1),0)</f>
        <v>0</v>
      </c>
      <c r="T1130" s="55" t="s">
        <v>48</v>
      </c>
      <c r="U1130" s="55" t="s">
        <v>48</v>
      </c>
      <c r="V1130" s="54">
        <f>+VLOOKUP(MaestraLP3[[#This Row],[-]],'[1]BD MES'!$A:$N,14,0)</f>
        <v>129885</v>
      </c>
      <c r="W1130" s="54">
        <v>129885</v>
      </c>
      <c r="X1130" s="56">
        <f>+(MaestraLP3[[#This Row],[COSTO ]]-MaestraLP3[[#This Row],[COSTO OCT AL 27-10]])/MaestraLP3[[#This Row],[COSTO OCT AL 27-10]]</f>
        <v>0</v>
      </c>
      <c r="Y1130" s="57" t="str">
        <f>++IF(Q1130="HASTA AGOTAR STOCK","HASTA AGOTAR STOCK",IF(MaestraLP3[[#This Row],[PRECIO OCT]]=0,"NO PARA LP",IF(MaestraLP3[[#This Row],[PRECIO OCT]]=0,"INCORPORACIÓN",IF(AA1130=0,"MANTIENE",IF(AA1130&lt;0,"BAJA",IF(AA1130&gt;0,"ALZA",""))))))</f>
        <v>MANTIENE</v>
      </c>
      <c r="Z1130" s="54">
        <v>174750</v>
      </c>
      <c r="AA1130" s="40">
        <f>IF(Z1130=0,"INDICAR PRECIO VTA",Z1130-MaestraLP3[[#This Row],[PRECIO OCT]])</f>
        <v>0</v>
      </c>
      <c r="AB1130" s="56">
        <f t="shared" si="17"/>
        <v>0.25673819742489268</v>
      </c>
      <c r="AC1130" s="58">
        <f>IFERROR(MaestraLP3[[#This Row],[PRECIO]]*MaestraLP3[[#This Row],[%MG UMV]],0)</f>
        <v>44864.999999999993</v>
      </c>
      <c r="AD1130" s="59">
        <v>25</v>
      </c>
      <c r="AE1130" s="54">
        <f>IFERROR(MaestraLP3[[#This Row],[MARGEN UNITARIO]]/MaestraLP3[[#This Row],[Peso Neto UMV (KG)]],0)</f>
        <v>1794.5999999999997</v>
      </c>
      <c r="AF1130" s="38" t="s">
        <v>50</v>
      </c>
      <c r="AG1130" s="38">
        <v>1</v>
      </c>
      <c r="AH1130" s="56">
        <v>9.9999999999999992E-2</v>
      </c>
      <c r="AI1130" s="56">
        <v>0.15</v>
      </c>
      <c r="AJ1130" s="38"/>
      <c r="AK1130" s="38" t="s">
        <v>50</v>
      </c>
    </row>
    <row r="1131" spans="1:37" x14ac:dyDescent="0.35">
      <c r="A1131" s="38" t="s">
        <v>525</v>
      </c>
      <c r="B1131" s="38">
        <v>150000373</v>
      </c>
      <c r="C1131" s="38" t="str">
        <f>+MaestraLP3[[#This Row],[CÓDIGO]]&amp;MaestraLP3[[#Headers],[-]]&amp;MaestraLP3[[#This Row],[UMV]]</f>
        <v>150000373-C10</v>
      </c>
      <c r="D1131" s="45" t="str">
        <f>+MaestraLP3[[#This Row],[CÓDIGO]]&amp;MaestraLP3[[#Headers],[FS00]]</f>
        <v>150000373FS00</v>
      </c>
      <c r="E1131" s="38" t="s">
        <v>95</v>
      </c>
      <c r="F1131" s="38" t="s">
        <v>103</v>
      </c>
      <c r="G1131" s="38" t="s">
        <v>369</v>
      </c>
      <c r="H1131" s="38" t="s">
        <v>1395</v>
      </c>
      <c r="I1131" s="38" t="s">
        <v>1396</v>
      </c>
      <c r="J1131" s="44" t="s">
        <v>61</v>
      </c>
      <c r="K1131" s="45" t="s">
        <v>44</v>
      </c>
      <c r="L1131" s="38"/>
      <c r="M1131" s="38" t="str">
        <f>VLOOKUP(MaestraLP3[[#This Row],[UMV]],VALIDACIONES!J:L,3,0)</f>
        <v>Caja 10 Unidades</v>
      </c>
      <c r="N1131" s="38" t="s">
        <v>45</v>
      </c>
      <c r="O1131" s="38" t="s">
        <v>46</v>
      </c>
      <c r="P1131" s="54">
        <v>17075.2</v>
      </c>
      <c r="Q1131" s="38" t="s">
        <v>47</v>
      </c>
      <c r="R1131" s="54">
        <v>25900</v>
      </c>
      <c r="S1131" s="56">
        <f>IFERROR((MaestraLP3[[#This Row],[COSTO ]]/MaestraLP3[[#This Row],[COSTO OCT]]-1),0)</f>
        <v>0</v>
      </c>
      <c r="T1131" s="55" t="s">
        <v>48</v>
      </c>
      <c r="U1131" s="55" t="s">
        <v>48</v>
      </c>
      <c r="V1131" s="54">
        <f>+VLOOKUP(MaestraLP3[[#This Row],[-]],'[1]BD MES'!$A:$N,14,0)</f>
        <v>17175.2</v>
      </c>
      <c r="W1131" s="54">
        <v>17075.2</v>
      </c>
      <c r="X1131" s="56">
        <f>+(MaestraLP3[[#This Row],[COSTO ]]-MaestraLP3[[#This Row],[COSTO OCT AL 27-10]])/MaestraLP3[[#This Row],[COSTO OCT AL 27-10]]</f>
        <v>-5.8223485024919653E-3</v>
      </c>
      <c r="Y1131" s="57" t="str">
        <f>++IF(Q1131="HASTA AGOTAR STOCK","HASTA AGOTAR STOCK",IF(MaestraLP3[[#This Row],[PRECIO OCT]]=0,"NO PARA LP",IF(MaestraLP3[[#This Row],[PRECIO OCT]]=0,"INCORPORACIÓN",IF(AA1131=0,"MANTIENE",IF(AA1131&lt;0,"BAJA",IF(AA1131&gt;0,"ALZA",""))))))</f>
        <v>MANTIENE</v>
      </c>
      <c r="Z1131" s="54">
        <v>25900</v>
      </c>
      <c r="AA1131" s="40">
        <f>IF(Z1131=0,"INDICAR PRECIO VTA",Z1131-MaestraLP3[[#This Row],[PRECIO OCT]])</f>
        <v>0</v>
      </c>
      <c r="AB1131" s="56">
        <f t="shared" si="17"/>
        <v>0.34072586872586869</v>
      </c>
      <c r="AC1131" s="58">
        <f>IFERROR(MaestraLP3[[#This Row],[PRECIO]]*MaestraLP3[[#This Row],[%MG UMV]],0)</f>
        <v>8824.7999999999993</v>
      </c>
      <c r="AD1131" s="59">
        <v>10</v>
      </c>
      <c r="AE1131" s="54">
        <f>IFERROR(MaestraLP3[[#This Row],[MARGEN UNITARIO]]/MaestraLP3[[#This Row],[Peso Neto UMV (KG)]],0)</f>
        <v>882.4799999999999</v>
      </c>
      <c r="AF1131" s="38" t="s">
        <v>50</v>
      </c>
      <c r="AG1131" s="38">
        <v>1</v>
      </c>
      <c r="AH1131" s="56">
        <v>4.9999999999999996E-2</v>
      </c>
      <c r="AI1131" s="56">
        <v>6.9999999999999993E-2</v>
      </c>
      <c r="AJ1131" s="38"/>
      <c r="AK1131" s="38" t="s">
        <v>50</v>
      </c>
    </row>
    <row r="1132" spans="1:37" x14ac:dyDescent="0.35">
      <c r="A1132" s="38" t="s">
        <v>525</v>
      </c>
      <c r="B1132" s="38">
        <v>150000001</v>
      </c>
      <c r="C1132" s="38" t="str">
        <f>+MaestraLP3[[#This Row],[CÓDIGO]]&amp;MaestraLP3[[#Headers],[-]]&amp;MaestraLP3[[#This Row],[UMV]]</f>
        <v>150000001-C10</v>
      </c>
      <c r="D1132" s="45" t="str">
        <f>+MaestraLP3[[#This Row],[CÓDIGO]]&amp;MaestraLP3[[#Headers],[FS00]]</f>
        <v>150000001FS00</v>
      </c>
      <c r="E1132" s="38" t="s">
        <v>95</v>
      </c>
      <c r="F1132" s="38" t="s">
        <v>103</v>
      </c>
      <c r="G1132" s="38" t="s">
        <v>369</v>
      </c>
      <c r="H1132" s="38" t="s">
        <v>1395</v>
      </c>
      <c r="I1132" s="38" t="s">
        <v>1397</v>
      </c>
      <c r="J1132" s="44" t="s">
        <v>61</v>
      </c>
      <c r="K1132" s="45" t="s">
        <v>44</v>
      </c>
      <c r="L1132" s="38"/>
      <c r="M1132" s="38" t="str">
        <f>VLOOKUP(MaestraLP3[[#This Row],[UMV]],VALIDACIONES!J:L,3,0)</f>
        <v>Caja 10 Unidades</v>
      </c>
      <c r="N1132" s="38" t="s">
        <v>45</v>
      </c>
      <c r="O1132" s="38" t="s">
        <v>46</v>
      </c>
      <c r="P1132" s="54">
        <v>16874.8</v>
      </c>
      <c r="Q1132" s="38" t="s">
        <v>47</v>
      </c>
      <c r="R1132" s="54">
        <v>28900</v>
      </c>
      <c r="S1132" s="56">
        <f>IFERROR((MaestraLP3[[#This Row],[COSTO ]]/MaestraLP3[[#This Row],[COSTO OCT]]-1),0)</f>
        <v>0</v>
      </c>
      <c r="T1132" s="55" t="s">
        <v>48</v>
      </c>
      <c r="U1132" s="55" t="s">
        <v>48</v>
      </c>
      <c r="V1132" s="54">
        <f>+VLOOKUP(MaestraLP3[[#This Row],[-]],'[1]BD MES'!$A:$N,14,0)</f>
        <v>17109.8</v>
      </c>
      <c r="W1132" s="54">
        <v>16874.8</v>
      </c>
      <c r="X1132" s="56">
        <f>+(MaestraLP3[[#This Row],[COSTO ]]-MaestraLP3[[#This Row],[COSTO OCT AL 27-10]])/MaestraLP3[[#This Row],[COSTO OCT AL 27-10]]</f>
        <v>-1.373481864194789E-2</v>
      </c>
      <c r="Y1132" s="57" t="str">
        <f>++IF(Q1132="HASTA AGOTAR STOCK","HASTA AGOTAR STOCK",IF(MaestraLP3[[#This Row],[PRECIO OCT]]=0,"NO PARA LP",IF(MaestraLP3[[#This Row],[PRECIO OCT]]=0,"INCORPORACIÓN",IF(AA1132=0,"MANTIENE",IF(AA1132&lt;0,"BAJA",IF(AA1132&gt;0,"ALZA",""))))))</f>
        <v>MANTIENE</v>
      </c>
      <c r="Z1132" s="54">
        <v>28900</v>
      </c>
      <c r="AA1132" s="40">
        <f>IF(Z1132=0,"INDICAR PRECIO VTA",Z1132-MaestraLP3[[#This Row],[PRECIO OCT]])</f>
        <v>0</v>
      </c>
      <c r="AB1132" s="56">
        <f t="shared" si="17"/>
        <v>0.4160968858131488</v>
      </c>
      <c r="AC1132" s="58">
        <f>IFERROR(MaestraLP3[[#This Row],[PRECIO]]*MaestraLP3[[#This Row],[%MG UMV]],0)</f>
        <v>12025.2</v>
      </c>
      <c r="AD1132" s="59">
        <v>10</v>
      </c>
      <c r="AE1132" s="54">
        <f>IFERROR(MaestraLP3[[#This Row],[MARGEN UNITARIO]]/MaestraLP3[[#This Row],[Peso Neto UMV (KG)]],0)</f>
        <v>1202.52</v>
      </c>
      <c r="AF1132" s="38" t="s">
        <v>50</v>
      </c>
      <c r="AG1132" s="38">
        <v>1</v>
      </c>
      <c r="AH1132" s="56">
        <v>6.9999999999999993E-2</v>
      </c>
      <c r="AI1132" s="56">
        <v>9.9999999999999992E-2</v>
      </c>
      <c r="AJ1132" s="38"/>
      <c r="AK1132" s="38" t="s">
        <v>50</v>
      </c>
    </row>
    <row r="1133" spans="1:37" x14ac:dyDescent="0.35">
      <c r="A1133" s="38" t="s">
        <v>525</v>
      </c>
      <c r="B1133" s="38">
        <v>150000372</v>
      </c>
      <c r="C1133" s="38" t="str">
        <f>+MaestraLP3[[#This Row],[CÓDIGO]]&amp;MaestraLP3[[#Headers],[-]]&amp;MaestraLP3[[#This Row],[UMV]]</f>
        <v>150000372-C10</v>
      </c>
      <c r="D1133" s="45" t="str">
        <f>+MaestraLP3[[#This Row],[CÓDIGO]]&amp;MaestraLP3[[#Headers],[FS00]]</f>
        <v>150000372FS00</v>
      </c>
      <c r="E1133" s="38" t="s">
        <v>95</v>
      </c>
      <c r="F1133" s="38" t="s">
        <v>103</v>
      </c>
      <c r="G1133" s="38" t="s">
        <v>369</v>
      </c>
      <c r="H1133" s="38" t="s">
        <v>1395</v>
      </c>
      <c r="I1133" s="38" t="s">
        <v>1398</v>
      </c>
      <c r="J1133" s="44" t="s">
        <v>61</v>
      </c>
      <c r="K1133" s="45" t="s">
        <v>44</v>
      </c>
      <c r="L1133" s="38"/>
      <c r="M1133" s="38" t="str">
        <f>VLOOKUP(MaestraLP3[[#This Row],[UMV]],VALIDACIONES!J:L,3,0)</f>
        <v>Caja 10 Unidades</v>
      </c>
      <c r="N1133" s="38" t="s">
        <v>45</v>
      </c>
      <c r="O1133" s="38" t="s">
        <v>46</v>
      </c>
      <c r="P1133" s="54">
        <v>16903.099999999999</v>
      </c>
      <c r="Q1133" s="38" t="s">
        <v>47</v>
      </c>
      <c r="R1133" s="54">
        <v>27700</v>
      </c>
      <c r="S1133" s="56">
        <f>IFERROR((MaestraLP3[[#This Row],[COSTO ]]/MaestraLP3[[#This Row],[COSTO OCT]]-1),0)</f>
        <v>0</v>
      </c>
      <c r="T1133" s="55" t="s">
        <v>48</v>
      </c>
      <c r="U1133" s="55" t="s">
        <v>48</v>
      </c>
      <c r="V1133" s="54">
        <f>+VLOOKUP(MaestraLP3[[#This Row],[-]],'[1]BD MES'!$A:$N,14,0)</f>
        <v>17096.7</v>
      </c>
      <c r="W1133" s="54">
        <v>16903.099999999999</v>
      </c>
      <c r="X1133" s="56">
        <f>+(MaestraLP3[[#This Row],[COSTO ]]-MaestraLP3[[#This Row],[COSTO OCT AL 27-10]])/MaestraLP3[[#This Row],[COSTO OCT AL 27-10]]</f>
        <v>-1.1323822726023279E-2</v>
      </c>
      <c r="Y1133" s="57" t="str">
        <f>++IF(Q1133="HASTA AGOTAR STOCK","HASTA AGOTAR STOCK",IF(MaestraLP3[[#This Row],[PRECIO OCT]]=0,"NO PARA LP",IF(MaestraLP3[[#This Row],[PRECIO OCT]]=0,"INCORPORACIÓN",IF(AA1133=0,"MANTIENE",IF(AA1133&lt;0,"BAJA",IF(AA1133&gt;0,"ALZA",""))))))</f>
        <v>MANTIENE</v>
      </c>
      <c r="Z1133" s="54">
        <v>27700</v>
      </c>
      <c r="AA1133" s="40">
        <f>IF(Z1133=0,"INDICAR PRECIO VTA",Z1133-MaestraLP3[[#This Row],[PRECIO OCT]])</f>
        <v>0</v>
      </c>
      <c r="AB1133" s="56">
        <f t="shared" si="17"/>
        <v>0.38977978339350183</v>
      </c>
      <c r="AC1133" s="58">
        <f>IFERROR(MaestraLP3[[#This Row],[PRECIO]]*MaestraLP3[[#This Row],[%MG UMV]],0)</f>
        <v>10796.900000000001</v>
      </c>
      <c r="AD1133" s="59">
        <v>10</v>
      </c>
      <c r="AE1133" s="54">
        <f>IFERROR(MaestraLP3[[#This Row],[MARGEN UNITARIO]]/MaestraLP3[[#This Row],[Peso Neto UMV (KG)]],0)</f>
        <v>1079.69</v>
      </c>
      <c r="AF1133" s="38" t="s">
        <v>50</v>
      </c>
      <c r="AG1133" s="38">
        <v>1</v>
      </c>
      <c r="AH1133" s="56">
        <v>4.9999999999999996E-2</v>
      </c>
      <c r="AI1133" s="56">
        <v>6.9999999999999993E-2</v>
      </c>
      <c r="AJ1133" s="38"/>
      <c r="AK1133" s="38" t="s">
        <v>50</v>
      </c>
    </row>
    <row r="1134" spans="1:37" x14ac:dyDescent="0.35">
      <c r="A1134" s="38" t="s">
        <v>525</v>
      </c>
      <c r="B1134" s="38">
        <v>150000374</v>
      </c>
      <c r="C1134" s="38" t="str">
        <f>+MaestraLP3[[#This Row],[CÓDIGO]]&amp;MaestraLP3[[#Headers],[-]]&amp;MaestraLP3[[#This Row],[UMV]]</f>
        <v>150000374-C10</v>
      </c>
      <c r="D1134" s="45" t="str">
        <f>+MaestraLP3[[#This Row],[CÓDIGO]]&amp;MaestraLP3[[#Headers],[FS00]]</f>
        <v>150000374FS00</v>
      </c>
      <c r="E1134" s="38" t="s">
        <v>95</v>
      </c>
      <c r="F1134" s="38" t="s">
        <v>103</v>
      </c>
      <c r="G1134" s="38" t="s">
        <v>369</v>
      </c>
      <c r="H1134" s="38" t="s">
        <v>1395</v>
      </c>
      <c r="I1134" s="38" t="s">
        <v>1399</v>
      </c>
      <c r="J1134" s="44" t="s">
        <v>61</v>
      </c>
      <c r="K1134" s="45" t="s">
        <v>44</v>
      </c>
      <c r="L1134" s="38"/>
      <c r="M1134" s="38" t="str">
        <f>VLOOKUP(MaestraLP3[[#This Row],[UMV]],VALIDACIONES!J:L,3,0)</f>
        <v>Caja 10 Unidades</v>
      </c>
      <c r="N1134" s="38" t="s">
        <v>45</v>
      </c>
      <c r="O1134" s="38" t="s">
        <v>46</v>
      </c>
      <c r="P1134" s="54">
        <v>16903.099999999999</v>
      </c>
      <c r="Q1134" s="38" t="s">
        <v>47</v>
      </c>
      <c r="R1134" s="54">
        <v>27100</v>
      </c>
      <c r="S1134" s="56">
        <f>IFERROR((MaestraLP3[[#This Row],[COSTO ]]/MaestraLP3[[#This Row],[COSTO OCT]]-1),0)</f>
        <v>0</v>
      </c>
      <c r="T1134" s="55" t="s">
        <v>48</v>
      </c>
      <c r="U1134" s="55" t="s">
        <v>48</v>
      </c>
      <c r="V1134" s="54">
        <f>+VLOOKUP(MaestraLP3[[#This Row],[-]],'[1]BD MES'!$A:$N,14,0)</f>
        <v>17155.400000000001</v>
      </c>
      <c r="W1134" s="54">
        <v>16903.099999999999</v>
      </c>
      <c r="X1134" s="56">
        <f>+(MaestraLP3[[#This Row],[COSTO ]]-MaestraLP3[[#This Row],[COSTO OCT AL 27-10]])/MaestraLP3[[#This Row],[COSTO OCT AL 27-10]]</f>
        <v>-1.4706739568882269E-2</v>
      </c>
      <c r="Y1134" s="57" t="str">
        <f>++IF(Q1134="HASTA AGOTAR STOCK","HASTA AGOTAR STOCK",IF(MaestraLP3[[#This Row],[PRECIO OCT]]=0,"NO PARA LP",IF(MaestraLP3[[#This Row],[PRECIO OCT]]=0,"INCORPORACIÓN",IF(AA1134=0,"MANTIENE",IF(AA1134&lt;0,"BAJA",IF(AA1134&gt;0,"ALZA",""))))))</f>
        <v>MANTIENE</v>
      </c>
      <c r="Z1134" s="54">
        <v>27100</v>
      </c>
      <c r="AA1134" s="40">
        <f>IF(Z1134=0,"INDICAR PRECIO VTA",Z1134-MaestraLP3[[#This Row],[PRECIO OCT]])</f>
        <v>0</v>
      </c>
      <c r="AB1134" s="56">
        <f t="shared" si="17"/>
        <v>0.37626937269372701</v>
      </c>
      <c r="AC1134" s="58">
        <f>IFERROR(MaestraLP3[[#This Row],[PRECIO]]*MaestraLP3[[#This Row],[%MG UMV]],0)</f>
        <v>10196.900000000001</v>
      </c>
      <c r="AD1134" s="59">
        <v>10</v>
      </c>
      <c r="AE1134" s="54">
        <f>IFERROR(MaestraLP3[[#This Row],[MARGEN UNITARIO]]/MaestraLP3[[#This Row],[Peso Neto UMV (KG)]],0)</f>
        <v>1019.6900000000002</v>
      </c>
      <c r="AF1134" s="38" t="s">
        <v>50</v>
      </c>
      <c r="AG1134" s="38">
        <v>1</v>
      </c>
      <c r="AH1134" s="56">
        <v>4.9999999999999996E-2</v>
      </c>
      <c r="AI1134" s="56">
        <v>6.9999999999999993E-2</v>
      </c>
      <c r="AJ1134" s="38"/>
      <c r="AK1134" s="38" t="s">
        <v>50</v>
      </c>
    </row>
    <row r="1135" spans="1:37" x14ac:dyDescent="0.35">
      <c r="A1135" s="38" t="s">
        <v>525</v>
      </c>
      <c r="B1135" s="38">
        <v>100095080</v>
      </c>
      <c r="C1135" s="38" t="str">
        <f>+MaestraLP3[[#This Row],[CÓDIGO]]&amp;MaestraLP3[[#Headers],[-]]&amp;MaestraLP3[[#This Row],[UMV]]</f>
        <v>100095080-C10</v>
      </c>
      <c r="D1135" s="45" t="str">
        <f>+MaestraLP3[[#This Row],[CÓDIGO]]&amp;MaestraLP3[[#Headers],[FS00]]</f>
        <v>100095080FS00</v>
      </c>
      <c r="E1135" s="38" t="s">
        <v>95</v>
      </c>
      <c r="F1135" s="38" t="s">
        <v>103</v>
      </c>
      <c r="G1135" s="38" t="s">
        <v>369</v>
      </c>
      <c r="H1135" s="38" t="s">
        <v>1395</v>
      </c>
      <c r="I1135" s="38" t="s">
        <v>1400</v>
      </c>
      <c r="J1135" s="44" t="s">
        <v>61</v>
      </c>
      <c r="K1135" s="45" t="s">
        <v>44</v>
      </c>
      <c r="L1135" s="38"/>
      <c r="M1135" s="38" t="str">
        <f>VLOOKUP(MaestraLP3[[#This Row],[UMV]],VALIDACIONES!J:L,3,0)</f>
        <v>Caja 10 Unidades</v>
      </c>
      <c r="N1135" s="38" t="s">
        <v>45</v>
      </c>
      <c r="O1135" s="38" t="s">
        <v>46</v>
      </c>
      <c r="P1135" s="54">
        <v>23542.1</v>
      </c>
      <c r="Q1135" s="38" t="s">
        <v>47</v>
      </c>
      <c r="R1135" s="54">
        <v>33900</v>
      </c>
      <c r="S1135" s="56">
        <f>IFERROR((MaestraLP3[[#This Row],[COSTO ]]/MaestraLP3[[#This Row],[COSTO OCT]]-1),0)</f>
        <v>0</v>
      </c>
      <c r="T1135" s="55" t="s">
        <v>48</v>
      </c>
      <c r="U1135" s="55" t="s">
        <v>48</v>
      </c>
      <c r="V1135" s="54">
        <f>+VLOOKUP(MaestraLP3[[#This Row],[-]],'[1]BD MES'!$A:$N,14,0)</f>
        <v>23508</v>
      </c>
      <c r="W1135" s="54">
        <v>23542.1</v>
      </c>
      <c r="X1135" s="56">
        <f>+(MaestraLP3[[#This Row],[COSTO ]]-MaestraLP3[[#This Row],[COSTO OCT AL 27-10]])/MaestraLP3[[#This Row],[COSTO OCT AL 27-10]]</f>
        <v>1.4505700187169707E-3</v>
      </c>
      <c r="Y1135" s="57" t="str">
        <f>++IF(Q1135="HASTA AGOTAR STOCK","HASTA AGOTAR STOCK",IF(MaestraLP3[[#This Row],[PRECIO OCT]]=0,"NO PARA LP",IF(MaestraLP3[[#This Row],[PRECIO OCT]]=0,"INCORPORACIÓN",IF(AA1135=0,"MANTIENE",IF(AA1135&lt;0,"BAJA",IF(AA1135&gt;0,"ALZA",""))))))</f>
        <v>MANTIENE</v>
      </c>
      <c r="Z1135" s="54">
        <v>33900</v>
      </c>
      <c r="AA1135" s="40">
        <f>IF(Z1135=0,"INDICAR PRECIO VTA",Z1135-MaestraLP3[[#This Row],[PRECIO OCT]])</f>
        <v>0</v>
      </c>
      <c r="AB1135" s="56">
        <f t="shared" si="17"/>
        <v>0.30554277286135695</v>
      </c>
      <c r="AC1135" s="58">
        <f>IFERROR(MaestraLP3[[#This Row],[PRECIO]]*MaestraLP3[[#This Row],[%MG UMV]],0)</f>
        <v>10357.900000000001</v>
      </c>
      <c r="AD1135" s="59">
        <v>10</v>
      </c>
      <c r="AE1135" s="54">
        <f>IFERROR(MaestraLP3[[#This Row],[MARGEN UNITARIO]]/MaestraLP3[[#This Row],[Peso Neto UMV (KG)]],0)</f>
        <v>1035.7900000000002</v>
      </c>
      <c r="AF1135" s="38" t="s">
        <v>50</v>
      </c>
      <c r="AG1135" s="38">
        <v>1</v>
      </c>
      <c r="AH1135" s="56">
        <v>4.9999999999999996E-2</v>
      </c>
      <c r="AI1135" s="56">
        <v>6.9999999999999993E-2</v>
      </c>
      <c r="AJ1135" s="38"/>
      <c r="AK1135" s="38" t="s">
        <v>50</v>
      </c>
    </row>
    <row r="1136" spans="1:37" x14ac:dyDescent="0.35">
      <c r="A1136" s="38" t="s">
        <v>525</v>
      </c>
      <c r="B1136" s="38">
        <v>100095030</v>
      </c>
      <c r="C1136" s="38" t="str">
        <f>+MaestraLP3[[#This Row],[CÓDIGO]]&amp;MaestraLP3[[#Headers],[-]]&amp;MaestraLP3[[#This Row],[UMV]]</f>
        <v>100095030-C10</v>
      </c>
      <c r="D1136" s="45" t="str">
        <f>+MaestraLP3[[#This Row],[CÓDIGO]]&amp;MaestraLP3[[#Headers],[FS00]]</f>
        <v>100095030FS00</v>
      </c>
      <c r="E1136" s="38" t="s">
        <v>95</v>
      </c>
      <c r="F1136" s="38" t="s">
        <v>103</v>
      </c>
      <c r="G1136" s="38" t="s">
        <v>369</v>
      </c>
      <c r="H1136" s="38" t="s">
        <v>1395</v>
      </c>
      <c r="I1136" s="38" t="s">
        <v>1401</v>
      </c>
      <c r="J1136" s="44" t="s">
        <v>61</v>
      </c>
      <c r="K1136" s="45" t="s">
        <v>44</v>
      </c>
      <c r="L1136" s="38"/>
      <c r="M1136" s="38" t="str">
        <f>VLOOKUP(MaestraLP3[[#This Row],[UMV]],VALIDACIONES!J:L,3,0)</f>
        <v>Caja 10 Unidades</v>
      </c>
      <c r="N1136" s="38" t="s">
        <v>45</v>
      </c>
      <c r="O1136" s="38" t="s">
        <v>46</v>
      </c>
      <c r="P1136" s="54">
        <v>23387.199999999997</v>
      </c>
      <c r="Q1136" s="38" t="s">
        <v>47</v>
      </c>
      <c r="R1136" s="54">
        <v>31900</v>
      </c>
      <c r="S1136" s="56">
        <f>IFERROR((MaestraLP3[[#This Row],[COSTO ]]/MaestraLP3[[#This Row],[COSTO OCT]]-1),0)</f>
        <v>0</v>
      </c>
      <c r="T1136" s="55" t="s">
        <v>48</v>
      </c>
      <c r="U1136" s="55" t="s">
        <v>48</v>
      </c>
      <c r="V1136" s="54">
        <f>+VLOOKUP(MaestraLP3[[#This Row],[-]],'[1]BD MES'!$A:$N,14,0)</f>
        <v>23343.600000000002</v>
      </c>
      <c r="W1136" s="54">
        <v>23387.199999999997</v>
      </c>
      <c r="X1136" s="56">
        <f>+(MaestraLP3[[#This Row],[COSTO ]]-MaestraLP3[[#This Row],[COSTO OCT AL 27-10]])/MaestraLP3[[#This Row],[COSTO OCT AL 27-10]]</f>
        <v>1.8677496187389649E-3</v>
      </c>
      <c r="Y1136" s="57" t="str">
        <f>++IF(Q1136="HASTA AGOTAR STOCK","HASTA AGOTAR STOCK",IF(MaestraLP3[[#This Row],[PRECIO OCT]]=0,"NO PARA LP",IF(MaestraLP3[[#This Row],[PRECIO OCT]]=0,"INCORPORACIÓN",IF(AA1136=0,"MANTIENE",IF(AA1136&lt;0,"BAJA",IF(AA1136&gt;0,"ALZA",""))))))</f>
        <v>MANTIENE</v>
      </c>
      <c r="Z1136" s="54">
        <v>31900</v>
      </c>
      <c r="AA1136" s="40">
        <f>IF(Z1136=0,"INDICAR PRECIO VTA",Z1136-MaestraLP3[[#This Row],[PRECIO OCT]])</f>
        <v>0</v>
      </c>
      <c r="AB1136" s="56">
        <f t="shared" si="17"/>
        <v>0.26685893416927908</v>
      </c>
      <c r="AC1136" s="58">
        <f>IFERROR(MaestraLP3[[#This Row],[PRECIO]]*MaestraLP3[[#This Row],[%MG UMV]],0)</f>
        <v>8512.8000000000029</v>
      </c>
      <c r="AD1136" s="59">
        <v>10</v>
      </c>
      <c r="AE1136" s="54">
        <f>IFERROR(MaestraLP3[[#This Row],[MARGEN UNITARIO]]/MaestraLP3[[#This Row],[Peso Neto UMV (KG)]],0)</f>
        <v>851.28000000000031</v>
      </c>
      <c r="AF1136" s="38" t="s">
        <v>50</v>
      </c>
      <c r="AG1136" s="38">
        <v>1</v>
      </c>
      <c r="AH1136" s="56">
        <v>4.9999999999999996E-2</v>
      </c>
      <c r="AI1136" s="56">
        <v>6.9999999999999993E-2</v>
      </c>
      <c r="AJ1136" s="38"/>
      <c r="AK1136" s="38" t="s">
        <v>50</v>
      </c>
    </row>
    <row r="1137" spans="1:37" x14ac:dyDescent="0.35">
      <c r="A1137" s="38" t="s">
        <v>525</v>
      </c>
      <c r="B1137" s="38">
        <v>100093620</v>
      </c>
      <c r="C1137" s="38" t="str">
        <f>+MaestraLP3[[#This Row],[CÓDIGO]]&amp;MaestraLP3[[#Headers],[-]]&amp;MaestraLP3[[#This Row],[UMV]]</f>
        <v>100093620-C10</v>
      </c>
      <c r="D1137" s="45" t="str">
        <f>+MaestraLP3[[#This Row],[CÓDIGO]]&amp;MaestraLP3[[#Headers],[FS00]]</f>
        <v>100093620FS00</v>
      </c>
      <c r="E1137" s="38" t="s">
        <v>95</v>
      </c>
      <c r="F1137" s="38" t="s">
        <v>103</v>
      </c>
      <c r="G1137" s="38" t="s">
        <v>369</v>
      </c>
      <c r="H1137" s="38" t="s">
        <v>1395</v>
      </c>
      <c r="I1137" s="38" t="s">
        <v>1402</v>
      </c>
      <c r="J1137" s="44" t="s">
        <v>61</v>
      </c>
      <c r="K1137" s="45" t="s">
        <v>44</v>
      </c>
      <c r="L1137" s="38"/>
      <c r="M1137" s="38" t="str">
        <f>VLOOKUP(MaestraLP3[[#This Row],[UMV]],VALIDACIONES!J:L,3,0)</f>
        <v>Caja 10 Unidades</v>
      </c>
      <c r="N1137" s="38" t="s">
        <v>45</v>
      </c>
      <c r="O1137" s="38" t="s">
        <v>46</v>
      </c>
      <c r="P1137" s="54">
        <v>35573</v>
      </c>
      <c r="Q1137" s="38" t="s">
        <v>47</v>
      </c>
      <c r="R1137" s="54">
        <v>46500</v>
      </c>
      <c r="S1137" s="56">
        <f>IFERROR((MaestraLP3[[#This Row],[COSTO ]]/MaestraLP3[[#This Row],[COSTO OCT]]-1),0)</f>
        <v>0</v>
      </c>
      <c r="T1137" s="55" t="s">
        <v>48</v>
      </c>
      <c r="U1137" s="55" t="s">
        <v>48</v>
      </c>
      <c r="V1137" s="54">
        <f>+VLOOKUP(MaestraLP3[[#This Row],[-]],'[1]BD MES'!$A:$N,14,0)</f>
        <v>35517.5</v>
      </c>
      <c r="W1137" s="54">
        <v>35573</v>
      </c>
      <c r="X1137" s="56">
        <f>+(MaestraLP3[[#This Row],[COSTO ]]-MaestraLP3[[#This Row],[COSTO OCT AL 27-10]])/MaestraLP3[[#This Row],[COSTO OCT AL 27-10]]</f>
        <v>1.5626099809952841E-3</v>
      </c>
      <c r="Y1137" s="57" t="str">
        <f>++IF(Q1137="HASTA AGOTAR STOCK","HASTA AGOTAR STOCK",IF(MaestraLP3[[#This Row],[PRECIO OCT]]=0,"NO PARA LP",IF(MaestraLP3[[#This Row],[PRECIO OCT]]=0,"INCORPORACIÓN",IF(AA1137=0,"MANTIENE",IF(AA1137&lt;0,"BAJA",IF(AA1137&gt;0,"ALZA",""))))))</f>
        <v>MANTIENE</v>
      </c>
      <c r="Z1137" s="54">
        <v>46500</v>
      </c>
      <c r="AA1137" s="40">
        <f>IF(Z1137=0,"INDICAR PRECIO VTA",Z1137-MaestraLP3[[#This Row],[PRECIO OCT]])</f>
        <v>0</v>
      </c>
      <c r="AB1137" s="56">
        <f t="shared" si="17"/>
        <v>0.23498924731182796</v>
      </c>
      <c r="AC1137" s="58">
        <f>IFERROR(MaestraLP3[[#This Row],[PRECIO]]*MaestraLP3[[#This Row],[%MG UMV]],0)</f>
        <v>10927</v>
      </c>
      <c r="AD1137" s="59">
        <v>10</v>
      </c>
      <c r="AE1137" s="54">
        <f>IFERROR(MaestraLP3[[#This Row],[MARGEN UNITARIO]]/MaestraLP3[[#This Row],[Peso Neto UMV (KG)]],0)</f>
        <v>1092.7</v>
      </c>
      <c r="AF1137" s="38" t="s">
        <v>50</v>
      </c>
      <c r="AG1137" s="38">
        <v>1</v>
      </c>
      <c r="AH1137" s="56">
        <v>4.9999999999999996E-2</v>
      </c>
      <c r="AI1137" s="56">
        <v>6.9999999999999993E-2</v>
      </c>
      <c r="AJ1137" s="38"/>
      <c r="AK1137" s="38" t="s">
        <v>50</v>
      </c>
    </row>
    <row r="1138" spans="1:37" x14ac:dyDescent="0.35">
      <c r="A1138" s="38" t="s">
        <v>525</v>
      </c>
      <c r="B1138" s="38">
        <v>100093780</v>
      </c>
      <c r="C1138" s="38" t="str">
        <f>+MaestraLP3[[#This Row],[CÓDIGO]]&amp;MaestraLP3[[#Headers],[-]]&amp;MaestraLP3[[#This Row],[UMV]]</f>
        <v>100093780-C10</v>
      </c>
      <c r="D1138" s="45" t="str">
        <f>+MaestraLP3[[#This Row],[CÓDIGO]]&amp;MaestraLP3[[#Headers],[FS00]]</f>
        <v>100093780FS00</v>
      </c>
      <c r="E1138" s="38" t="s">
        <v>95</v>
      </c>
      <c r="F1138" s="38" t="s">
        <v>103</v>
      </c>
      <c r="G1138" s="38" t="s">
        <v>369</v>
      </c>
      <c r="H1138" s="38" t="s">
        <v>1395</v>
      </c>
      <c r="I1138" s="38" t="s">
        <v>1403</v>
      </c>
      <c r="J1138" s="44" t="s">
        <v>61</v>
      </c>
      <c r="K1138" s="45" t="s">
        <v>44</v>
      </c>
      <c r="L1138" s="38"/>
      <c r="M1138" s="38" t="str">
        <f>VLOOKUP(MaestraLP3[[#This Row],[UMV]],VALIDACIONES!J:L,3,0)</f>
        <v>Caja 10 Unidades</v>
      </c>
      <c r="N1138" s="38" t="s">
        <v>45</v>
      </c>
      <c r="O1138" s="38" t="s">
        <v>46</v>
      </c>
      <c r="P1138" s="54">
        <v>35646.400000000001</v>
      </c>
      <c r="Q1138" s="38" t="s">
        <v>47</v>
      </c>
      <c r="R1138" s="54">
        <v>46500</v>
      </c>
      <c r="S1138" s="56">
        <f>IFERROR((MaestraLP3[[#This Row],[COSTO ]]/MaestraLP3[[#This Row],[COSTO OCT]]-1),0)</f>
        <v>0</v>
      </c>
      <c r="T1138" s="55" t="s">
        <v>48</v>
      </c>
      <c r="U1138" s="55" t="s">
        <v>48</v>
      </c>
      <c r="V1138" s="54">
        <f>+VLOOKUP(MaestraLP3[[#This Row],[-]],'[1]BD MES'!$A:$N,14,0)</f>
        <v>35544</v>
      </c>
      <c r="W1138" s="54">
        <v>35646.400000000001</v>
      </c>
      <c r="X1138" s="56">
        <f>+(MaestraLP3[[#This Row],[COSTO ]]-MaestraLP3[[#This Row],[COSTO OCT AL 27-10]])/MaestraLP3[[#This Row],[COSTO OCT AL 27-10]]</f>
        <v>2.8809363042989382E-3</v>
      </c>
      <c r="Y1138" s="57" t="str">
        <f>++IF(Q1138="HASTA AGOTAR STOCK","HASTA AGOTAR STOCK",IF(MaestraLP3[[#This Row],[PRECIO OCT]]=0,"NO PARA LP",IF(MaestraLP3[[#This Row],[PRECIO OCT]]=0,"INCORPORACIÓN",IF(AA1138=0,"MANTIENE",IF(AA1138&lt;0,"BAJA",IF(AA1138&gt;0,"ALZA",""))))))</f>
        <v>MANTIENE</v>
      </c>
      <c r="Z1138" s="54">
        <v>46500</v>
      </c>
      <c r="AA1138" s="40">
        <f>IF(Z1138=0,"INDICAR PRECIO VTA",Z1138-MaestraLP3[[#This Row],[PRECIO OCT]])</f>
        <v>0</v>
      </c>
      <c r="AB1138" s="56">
        <f t="shared" si="17"/>
        <v>0.23341075268817202</v>
      </c>
      <c r="AC1138" s="58">
        <f>IFERROR(MaestraLP3[[#This Row],[PRECIO]]*MaestraLP3[[#This Row],[%MG UMV]],0)</f>
        <v>10853.599999999999</v>
      </c>
      <c r="AD1138" s="59">
        <v>10</v>
      </c>
      <c r="AE1138" s="54">
        <f>IFERROR(MaestraLP3[[#This Row],[MARGEN UNITARIO]]/MaestraLP3[[#This Row],[Peso Neto UMV (KG)]],0)</f>
        <v>1085.3599999999999</v>
      </c>
      <c r="AF1138" s="38" t="s">
        <v>50</v>
      </c>
      <c r="AG1138" s="38">
        <v>1</v>
      </c>
      <c r="AH1138" s="56">
        <v>4.9999999999999996E-2</v>
      </c>
      <c r="AI1138" s="56">
        <v>6.9999999999999993E-2</v>
      </c>
      <c r="AJ1138" s="38"/>
      <c r="AK1138" s="38" t="s">
        <v>50</v>
      </c>
    </row>
    <row r="1139" spans="1:37" x14ac:dyDescent="0.35">
      <c r="A1139" s="38" t="s">
        <v>525</v>
      </c>
      <c r="B1139" s="38">
        <v>100093790</v>
      </c>
      <c r="C1139" s="38" t="str">
        <f>+MaestraLP3[[#This Row],[CÓDIGO]]&amp;MaestraLP3[[#Headers],[-]]&amp;MaestraLP3[[#This Row],[UMV]]</f>
        <v>100093790-C10</v>
      </c>
      <c r="D1139" s="45" t="str">
        <f>+MaestraLP3[[#This Row],[CÓDIGO]]&amp;MaestraLP3[[#Headers],[FS00]]</f>
        <v>100093790FS00</v>
      </c>
      <c r="E1139" s="38" t="s">
        <v>95</v>
      </c>
      <c r="F1139" s="38" t="s">
        <v>103</v>
      </c>
      <c r="G1139" s="38" t="s">
        <v>369</v>
      </c>
      <c r="H1139" s="38" t="s">
        <v>1395</v>
      </c>
      <c r="I1139" s="38" t="s">
        <v>1404</v>
      </c>
      <c r="J1139" s="44" t="s">
        <v>61</v>
      </c>
      <c r="K1139" s="45" t="s">
        <v>44</v>
      </c>
      <c r="L1139" s="38"/>
      <c r="M1139" s="38" t="str">
        <f>VLOOKUP(MaestraLP3[[#This Row],[UMV]],VALIDACIONES!J:L,3,0)</f>
        <v>Caja 10 Unidades</v>
      </c>
      <c r="N1139" s="38" t="s">
        <v>45</v>
      </c>
      <c r="O1139" s="38" t="s">
        <v>46</v>
      </c>
      <c r="P1139" s="54">
        <v>35531.799999999996</v>
      </c>
      <c r="Q1139" s="38" t="s">
        <v>47</v>
      </c>
      <c r="R1139" s="54">
        <v>46500</v>
      </c>
      <c r="S1139" s="56">
        <f>IFERROR((MaestraLP3[[#This Row],[COSTO ]]/MaestraLP3[[#This Row],[COSTO OCT]]-1),0)</f>
        <v>0</v>
      </c>
      <c r="T1139" s="55" t="s">
        <v>48</v>
      </c>
      <c r="U1139" s="55" t="s">
        <v>48</v>
      </c>
      <c r="V1139" s="54">
        <f>+VLOOKUP(MaestraLP3[[#This Row],[-]],'[1]BD MES'!$A:$N,14,0)</f>
        <v>35535.800000000003</v>
      </c>
      <c r="W1139" s="54">
        <v>35531.799999999996</v>
      </c>
      <c r="X1139" s="56">
        <f>+(MaestraLP3[[#This Row],[COSTO ]]-MaestraLP3[[#This Row],[COSTO OCT AL 27-10]])/MaestraLP3[[#This Row],[COSTO OCT AL 27-10]]</f>
        <v>-1.1256254256291614E-4</v>
      </c>
      <c r="Y1139" s="57" t="str">
        <f>++IF(Q1139="HASTA AGOTAR STOCK","HASTA AGOTAR STOCK",IF(MaestraLP3[[#This Row],[PRECIO OCT]]=0,"NO PARA LP",IF(MaestraLP3[[#This Row],[PRECIO OCT]]=0,"INCORPORACIÓN",IF(AA1139=0,"MANTIENE",IF(AA1139&lt;0,"BAJA",IF(AA1139&gt;0,"ALZA",""))))))</f>
        <v>MANTIENE</v>
      </c>
      <c r="Z1139" s="54">
        <v>46500</v>
      </c>
      <c r="AA1139" s="40">
        <f>IF(Z1139=0,"INDICAR PRECIO VTA",Z1139-MaestraLP3[[#This Row],[PRECIO OCT]])</f>
        <v>0</v>
      </c>
      <c r="AB1139" s="56">
        <f t="shared" si="17"/>
        <v>0.23587526881720439</v>
      </c>
      <c r="AC1139" s="58">
        <f>IFERROR(MaestraLP3[[#This Row],[PRECIO]]*MaestraLP3[[#This Row],[%MG UMV]],0)</f>
        <v>10968.200000000004</v>
      </c>
      <c r="AD1139" s="59">
        <v>10</v>
      </c>
      <c r="AE1139" s="54">
        <f>IFERROR(MaestraLP3[[#This Row],[MARGEN UNITARIO]]/MaestraLP3[[#This Row],[Peso Neto UMV (KG)]],0)</f>
        <v>1096.8200000000004</v>
      </c>
      <c r="AF1139" s="38" t="s">
        <v>50</v>
      </c>
      <c r="AG1139" s="38">
        <v>1</v>
      </c>
      <c r="AH1139" s="56">
        <v>4.9999999999999996E-2</v>
      </c>
      <c r="AI1139" s="56">
        <v>6.9999999999999993E-2</v>
      </c>
      <c r="AJ1139" s="38"/>
      <c r="AK1139" s="38" t="s">
        <v>50</v>
      </c>
    </row>
    <row r="1140" spans="1:37" x14ac:dyDescent="0.35">
      <c r="A1140" s="38" t="s">
        <v>525</v>
      </c>
      <c r="B1140" s="38">
        <v>150000002</v>
      </c>
      <c r="C1140" s="38" t="str">
        <f>+MaestraLP3[[#This Row],[CÓDIGO]]&amp;MaestraLP3[[#Headers],[-]]&amp;MaestraLP3[[#This Row],[UMV]]</f>
        <v>150000002-C10</v>
      </c>
      <c r="D1140" s="45" t="str">
        <f>+MaestraLP3[[#This Row],[CÓDIGO]]&amp;MaestraLP3[[#Headers],[FS00]]</f>
        <v>150000002FS00</v>
      </c>
      <c r="E1140" s="38" t="s">
        <v>95</v>
      </c>
      <c r="F1140" s="38" t="s">
        <v>103</v>
      </c>
      <c r="G1140" s="38" t="s">
        <v>369</v>
      </c>
      <c r="H1140" s="38" t="s">
        <v>1395</v>
      </c>
      <c r="I1140" s="38" t="s">
        <v>1405</v>
      </c>
      <c r="J1140" s="44" t="s">
        <v>61</v>
      </c>
      <c r="K1140" s="45" t="s">
        <v>44</v>
      </c>
      <c r="L1140" s="38"/>
      <c r="M1140" s="38" t="str">
        <f>VLOOKUP(MaestraLP3[[#This Row],[UMV]],VALIDACIONES!J:L,3,0)</f>
        <v>Caja 10 Unidades</v>
      </c>
      <c r="N1140" s="38" t="s">
        <v>45</v>
      </c>
      <c r="O1140" s="38" t="s">
        <v>46</v>
      </c>
      <c r="P1140" s="54">
        <v>27499.899999999998</v>
      </c>
      <c r="Q1140" s="38" t="s">
        <v>47</v>
      </c>
      <c r="R1140" s="54">
        <v>35000</v>
      </c>
      <c r="S1140" s="56">
        <f>IFERROR((MaestraLP3[[#This Row],[COSTO ]]/MaestraLP3[[#This Row],[COSTO OCT]]-1),0)</f>
        <v>0</v>
      </c>
      <c r="T1140" s="55" t="s">
        <v>48</v>
      </c>
      <c r="U1140" s="55" t="s">
        <v>48</v>
      </c>
      <c r="V1140" s="54">
        <f>+VLOOKUP(MaestraLP3[[#This Row],[-]],'[1]BD MES'!$A:$N,14,0)</f>
        <v>27932.600000000002</v>
      </c>
      <c r="W1140" s="54">
        <v>27499.899999999998</v>
      </c>
      <c r="X1140" s="56">
        <f>+(MaestraLP3[[#This Row],[COSTO ]]-MaestraLP3[[#This Row],[COSTO OCT AL 27-10]])/MaestraLP3[[#This Row],[COSTO OCT AL 27-10]]</f>
        <v>-1.5490860141913188E-2</v>
      </c>
      <c r="Y1140" s="57" t="str">
        <f>++IF(Q1140="HASTA AGOTAR STOCK","HASTA AGOTAR STOCK",IF(MaestraLP3[[#This Row],[PRECIO OCT]]=0,"NO PARA LP",IF(MaestraLP3[[#This Row],[PRECIO OCT]]=0,"INCORPORACIÓN",IF(AA1140=0,"MANTIENE",IF(AA1140&lt;0,"BAJA",IF(AA1140&gt;0,"ALZA",""))))))</f>
        <v>MANTIENE</v>
      </c>
      <c r="Z1140" s="54">
        <v>35000</v>
      </c>
      <c r="AA1140" s="40">
        <f>IF(Z1140=0,"INDICAR PRECIO VTA",Z1140-MaestraLP3[[#This Row],[PRECIO OCT]])</f>
        <v>0</v>
      </c>
      <c r="AB1140" s="56">
        <f t="shared" si="17"/>
        <v>0.21428857142857149</v>
      </c>
      <c r="AC1140" s="58">
        <f>IFERROR(MaestraLP3[[#This Row],[PRECIO]]*MaestraLP3[[#This Row],[%MG UMV]],0)</f>
        <v>7500.1000000000022</v>
      </c>
      <c r="AD1140" s="59">
        <v>10</v>
      </c>
      <c r="AE1140" s="54">
        <f>IFERROR(MaestraLP3[[#This Row],[MARGEN UNITARIO]]/MaestraLP3[[#This Row],[Peso Neto UMV (KG)]],0)</f>
        <v>750.01000000000022</v>
      </c>
      <c r="AF1140" s="38" t="s">
        <v>50</v>
      </c>
      <c r="AG1140" s="38">
        <v>1</v>
      </c>
      <c r="AH1140" s="56">
        <v>4.9999999999999996E-2</v>
      </c>
      <c r="AI1140" s="56">
        <v>6.9999999999999993E-2</v>
      </c>
      <c r="AJ1140" s="38"/>
      <c r="AK1140" s="38" t="s">
        <v>50</v>
      </c>
    </row>
    <row r="1141" spans="1:37" x14ac:dyDescent="0.35">
      <c r="A1141" s="38" t="s">
        <v>525</v>
      </c>
      <c r="B1141" s="38">
        <v>150000378</v>
      </c>
      <c r="C1141" s="38" t="str">
        <f>+MaestraLP3[[#This Row],[CÓDIGO]]&amp;MaestraLP3[[#Headers],[-]]&amp;MaestraLP3[[#This Row],[UMV]]</f>
        <v>150000378-C10</v>
      </c>
      <c r="D1141" s="45" t="str">
        <f>+MaestraLP3[[#This Row],[CÓDIGO]]&amp;MaestraLP3[[#Headers],[FS00]]</f>
        <v>150000378FS00</v>
      </c>
      <c r="E1141" s="38" t="s">
        <v>95</v>
      </c>
      <c r="F1141" s="38" t="s">
        <v>103</v>
      </c>
      <c r="G1141" s="38" t="s">
        <v>369</v>
      </c>
      <c r="H1141" s="38" t="s">
        <v>1395</v>
      </c>
      <c r="I1141" s="38" t="s">
        <v>1406</v>
      </c>
      <c r="J1141" s="44" t="s">
        <v>61</v>
      </c>
      <c r="K1141" s="45" t="s">
        <v>44</v>
      </c>
      <c r="L1141" s="38"/>
      <c r="M1141" s="38" t="str">
        <f>VLOOKUP(MaestraLP3[[#This Row],[UMV]],VALIDACIONES!J:L,3,0)</f>
        <v>Caja 10 Unidades</v>
      </c>
      <c r="N1141" s="38" t="s">
        <v>45</v>
      </c>
      <c r="O1141" s="38" t="s">
        <v>46</v>
      </c>
      <c r="P1141" s="54">
        <v>27367.800000000003</v>
      </c>
      <c r="Q1141" s="38" t="s">
        <v>47</v>
      </c>
      <c r="R1141" s="54">
        <v>34800</v>
      </c>
      <c r="S1141" s="56">
        <f>IFERROR((MaestraLP3[[#This Row],[COSTO ]]/MaestraLP3[[#This Row],[COSTO OCT]]-1),0)</f>
        <v>0</v>
      </c>
      <c r="T1141" s="55" t="s">
        <v>48</v>
      </c>
      <c r="U1141" s="55" t="s">
        <v>48</v>
      </c>
      <c r="V1141" s="54">
        <f>+VLOOKUP(MaestraLP3[[#This Row],[-]],'[1]BD MES'!$A:$N,14,0)</f>
        <v>28028.800000000003</v>
      </c>
      <c r="W1141" s="54">
        <v>27367.800000000003</v>
      </c>
      <c r="X1141" s="56">
        <f>+(MaestraLP3[[#This Row],[COSTO ]]-MaestraLP3[[#This Row],[COSTO OCT AL 27-10]])/MaestraLP3[[#This Row],[COSTO OCT AL 27-10]]</f>
        <v>-2.3582886174220798E-2</v>
      </c>
      <c r="Y1141" s="57" t="str">
        <f>++IF(Q1141="HASTA AGOTAR STOCK","HASTA AGOTAR STOCK",IF(MaestraLP3[[#This Row],[PRECIO OCT]]=0,"NO PARA LP",IF(MaestraLP3[[#This Row],[PRECIO OCT]]=0,"INCORPORACIÓN",IF(AA1141=0,"MANTIENE",IF(AA1141&lt;0,"BAJA",IF(AA1141&gt;0,"ALZA",""))))))</f>
        <v>MANTIENE</v>
      </c>
      <c r="Z1141" s="54">
        <v>34800</v>
      </c>
      <c r="AA1141" s="40">
        <f>IF(Z1141=0,"INDICAR PRECIO VTA",Z1141-MaestraLP3[[#This Row],[PRECIO OCT]])</f>
        <v>0</v>
      </c>
      <c r="AB1141" s="56">
        <f t="shared" si="17"/>
        <v>0.2135689655172413</v>
      </c>
      <c r="AC1141" s="58">
        <f>IFERROR(MaestraLP3[[#This Row],[PRECIO]]*MaestraLP3[[#This Row],[%MG UMV]],0)</f>
        <v>7432.1999999999971</v>
      </c>
      <c r="AD1141" s="59">
        <v>10</v>
      </c>
      <c r="AE1141" s="54">
        <f>IFERROR(MaestraLP3[[#This Row],[MARGEN UNITARIO]]/MaestraLP3[[#This Row],[Peso Neto UMV (KG)]],0)</f>
        <v>743.21999999999969</v>
      </c>
      <c r="AF1141" s="38" t="s">
        <v>50</v>
      </c>
      <c r="AG1141" s="38">
        <v>1</v>
      </c>
      <c r="AH1141" s="56">
        <v>4.9999999999999996E-2</v>
      </c>
      <c r="AI1141" s="56">
        <v>6.9999999999999993E-2</v>
      </c>
      <c r="AJ1141" s="38"/>
      <c r="AK1141" s="38" t="s">
        <v>50</v>
      </c>
    </row>
    <row r="1142" spans="1:37" x14ac:dyDescent="0.35">
      <c r="A1142" s="38" t="s">
        <v>525</v>
      </c>
      <c r="B1142" s="38">
        <v>150000379</v>
      </c>
      <c r="C1142" s="38" t="str">
        <f>+MaestraLP3[[#This Row],[CÓDIGO]]&amp;MaestraLP3[[#Headers],[-]]&amp;MaestraLP3[[#This Row],[UMV]]</f>
        <v>150000379-C10</v>
      </c>
      <c r="D1142" s="45" t="str">
        <f>+MaestraLP3[[#This Row],[CÓDIGO]]&amp;MaestraLP3[[#Headers],[FS00]]</f>
        <v>150000379FS00</v>
      </c>
      <c r="E1142" s="38" t="s">
        <v>95</v>
      </c>
      <c r="F1142" s="38" t="s">
        <v>103</v>
      </c>
      <c r="G1142" s="38" t="s">
        <v>369</v>
      </c>
      <c r="H1142" s="38" t="s">
        <v>1395</v>
      </c>
      <c r="I1142" s="38" t="s">
        <v>1407</v>
      </c>
      <c r="J1142" s="44" t="s">
        <v>61</v>
      </c>
      <c r="K1142" s="45" t="s">
        <v>44</v>
      </c>
      <c r="L1142" s="38"/>
      <c r="M1142" s="38" t="str">
        <f>VLOOKUP(MaestraLP3[[#This Row],[UMV]],VALIDACIONES!J:L,3,0)</f>
        <v>Caja 10 Unidades</v>
      </c>
      <c r="N1142" s="38" t="s">
        <v>45</v>
      </c>
      <c r="O1142" s="38" t="s">
        <v>46</v>
      </c>
      <c r="P1142" s="54">
        <v>27467.800000000003</v>
      </c>
      <c r="Q1142" s="38" t="s">
        <v>47</v>
      </c>
      <c r="R1142" s="54">
        <v>38400</v>
      </c>
      <c r="S1142" s="56">
        <f>IFERROR((MaestraLP3[[#This Row],[COSTO ]]/MaestraLP3[[#This Row],[COSTO OCT]]-1),0)</f>
        <v>0</v>
      </c>
      <c r="T1142" s="55" t="s">
        <v>48</v>
      </c>
      <c r="U1142" s="55" t="s">
        <v>48</v>
      </c>
      <c r="V1142" s="54">
        <f>+VLOOKUP(MaestraLP3[[#This Row],[-]],'[1]BD MES'!$A:$N,14,0)</f>
        <v>28170.7</v>
      </c>
      <c r="W1142" s="54">
        <v>27467.800000000003</v>
      </c>
      <c r="X1142" s="56">
        <f>+(MaestraLP3[[#This Row],[COSTO ]]-MaestraLP3[[#This Row],[COSTO OCT AL 27-10]])/MaestraLP3[[#This Row],[COSTO OCT AL 27-10]]</f>
        <v>-2.4951456655319101E-2</v>
      </c>
      <c r="Y1142" s="57" t="str">
        <f>++IF(Q1142="HASTA AGOTAR STOCK","HASTA AGOTAR STOCK",IF(MaestraLP3[[#This Row],[PRECIO OCT]]=0,"NO PARA LP",IF(MaestraLP3[[#This Row],[PRECIO OCT]]=0,"INCORPORACIÓN",IF(AA1142=0,"MANTIENE",IF(AA1142&lt;0,"BAJA",IF(AA1142&gt;0,"ALZA",""))))))</f>
        <v>MANTIENE</v>
      </c>
      <c r="Z1142" s="54">
        <v>38400</v>
      </c>
      <c r="AA1142" s="40">
        <f>IF(Z1142=0,"INDICAR PRECIO VTA",Z1142-MaestraLP3[[#This Row],[PRECIO OCT]])</f>
        <v>0</v>
      </c>
      <c r="AB1142" s="56">
        <f t="shared" si="17"/>
        <v>0.28469270833333327</v>
      </c>
      <c r="AC1142" s="58">
        <f>IFERROR(MaestraLP3[[#This Row],[PRECIO]]*MaestraLP3[[#This Row],[%MG UMV]],0)</f>
        <v>10932.199999999997</v>
      </c>
      <c r="AD1142" s="59">
        <v>10</v>
      </c>
      <c r="AE1142" s="54">
        <f>IFERROR(MaestraLP3[[#This Row],[MARGEN UNITARIO]]/MaestraLP3[[#This Row],[Peso Neto UMV (KG)]],0)</f>
        <v>1093.2199999999998</v>
      </c>
      <c r="AF1142" s="38" t="s">
        <v>50</v>
      </c>
      <c r="AG1142" s="38">
        <v>1</v>
      </c>
      <c r="AH1142" s="56">
        <v>4.9999999999999996E-2</v>
      </c>
      <c r="AI1142" s="56">
        <v>6.9999999999999993E-2</v>
      </c>
      <c r="AJ1142" s="38"/>
      <c r="AK1142" s="38" t="s">
        <v>50</v>
      </c>
    </row>
    <row r="1143" spans="1:37" x14ac:dyDescent="0.35">
      <c r="A1143" s="38" t="s">
        <v>525</v>
      </c>
      <c r="B1143" s="38">
        <v>104540100</v>
      </c>
      <c r="C1143" s="38" t="str">
        <f>+MaestraLP3[[#This Row],[CÓDIGO]]&amp;MaestraLP3[[#Headers],[-]]&amp;MaestraLP3[[#This Row],[UMV]]</f>
        <v>104540100-C02</v>
      </c>
      <c r="D1143" s="45" t="str">
        <f>+MaestraLP3[[#This Row],[CÓDIGO]]&amp;MaestraLP3[[#Headers],[FS00]]</f>
        <v>104540100FS00</v>
      </c>
      <c r="E1143" s="38" t="s">
        <v>95</v>
      </c>
      <c r="F1143" s="38" t="s">
        <v>103</v>
      </c>
      <c r="G1143" s="38" t="s">
        <v>369</v>
      </c>
      <c r="H1143" s="38" t="s">
        <v>1408</v>
      </c>
      <c r="I1143" s="38" t="s">
        <v>1409</v>
      </c>
      <c r="J1143" s="44" t="s">
        <v>176</v>
      </c>
      <c r="K1143" s="45" t="s">
        <v>44</v>
      </c>
      <c r="L1143" s="38"/>
      <c r="M1143" s="38" t="str">
        <f>VLOOKUP(MaestraLP3[[#This Row],[UMV]],VALIDACIONES!J:L,3,0)</f>
        <v>Caja 2 Unidades</v>
      </c>
      <c r="N1143" s="38" t="s">
        <v>71</v>
      </c>
      <c r="O1143" s="38" t="s">
        <v>46</v>
      </c>
      <c r="P1143" s="54">
        <v>43366</v>
      </c>
      <c r="Q1143" s="38" t="s">
        <v>47</v>
      </c>
      <c r="R1143" s="54">
        <v>54500</v>
      </c>
      <c r="S1143" s="56">
        <f>IFERROR((MaestraLP3[[#This Row],[COSTO ]]/MaestraLP3[[#This Row],[COSTO OCT]]-1),0)</f>
        <v>0</v>
      </c>
      <c r="T1143" s="55" t="s">
        <v>48</v>
      </c>
      <c r="U1143" s="55" t="s">
        <v>48</v>
      </c>
      <c r="V1143" s="54">
        <f>+VLOOKUP(MaestraLP3[[#This Row],[-]],'[1]BD MES'!$A:$N,14,0)</f>
        <v>43424</v>
      </c>
      <c r="W1143" s="54">
        <v>43366</v>
      </c>
      <c r="X1143" s="56">
        <f>+(MaestraLP3[[#This Row],[COSTO ]]-MaestraLP3[[#This Row],[COSTO OCT AL 27-10]])/MaestraLP3[[#This Row],[COSTO OCT AL 27-10]]</f>
        <v>-1.3356669123065585E-3</v>
      </c>
      <c r="Y1143" s="57" t="str">
        <f>++IF(Q1143="HASTA AGOTAR STOCK","HASTA AGOTAR STOCK",IF(MaestraLP3[[#This Row],[PRECIO OCT]]=0,"NO PARA LP",IF(MaestraLP3[[#This Row],[PRECIO OCT]]=0,"INCORPORACIÓN",IF(AA1143=0,"MANTIENE",IF(AA1143&lt;0,"BAJA",IF(AA1143&gt;0,"ALZA",""))))))</f>
        <v>MANTIENE</v>
      </c>
      <c r="Z1143" s="54">
        <v>54500</v>
      </c>
      <c r="AA1143" s="40">
        <f>IF(Z1143=0,"INDICAR PRECIO VTA",Z1143-MaestraLP3[[#This Row],[PRECIO OCT]])</f>
        <v>0</v>
      </c>
      <c r="AB1143" s="56">
        <f t="shared" si="17"/>
        <v>0.20429357798165138</v>
      </c>
      <c r="AC1143" s="58">
        <f>IFERROR(MaestraLP3[[#This Row],[PRECIO]]*MaestraLP3[[#This Row],[%MG UMV]],0)</f>
        <v>11134</v>
      </c>
      <c r="AD1143" s="59">
        <v>4.5599999999999996</v>
      </c>
      <c r="AE1143" s="54">
        <f>IFERROR(MaestraLP3[[#This Row],[MARGEN UNITARIO]]/MaestraLP3[[#This Row],[Peso Neto UMV (KG)]],0)</f>
        <v>2441.666666666667</v>
      </c>
      <c r="AF1143" s="38" t="s">
        <v>49</v>
      </c>
      <c r="AG1143" s="38">
        <v>1</v>
      </c>
      <c r="AH1143" s="56">
        <v>4.9999999999999996E-2</v>
      </c>
      <c r="AI1143" s="56">
        <v>6.9999999999999993E-2</v>
      </c>
      <c r="AJ1143" s="38" t="s">
        <v>50</v>
      </c>
      <c r="AK1143" s="38" t="s">
        <v>50</v>
      </c>
    </row>
    <row r="1144" spans="1:37" x14ac:dyDescent="0.35">
      <c r="A1144" s="38" t="s">
        <v>525</v>
      </c>
      <c r="B1144" s="38">
        <v>104538810</v>
      </c>
      <c r="C1144" s="38" t="str">
        <f>+MaestraLP3[[#This Row],[CÓDIGO]]&amp;MaestraLP3[[#Headers],[-]]&amp;MaestraLP3[[#This Row],[UMV]]</f>
        <v>104538810-C02</v>
      </c>
      <c r="D1144" s="45" t="str">
        <f>+MaestraLP3[[#This Row],[CÓDIGO]]&amp;MaestraLP3[[#Headers],[FS00]]</f>
        <v>104538810FS00</v>
      </c>
      <c r="E1144" s="38" t="s">
        <v>95</v>
      </c>
      <c r="F1144" s="38" t="s">
        <v>103</v>
      </c>
      <c r="G1144" s="38" t="s">
        <v>369</v>
      </c>
      <c r="H1144" s="38" t="s">
        <v>1408</v>
      </c>
      <c r="I1144" s="38" t="s">
        <v>1410</v>
      </c>
      <c r="J1144" s="44" t="s">
        <v>176</v>
      </c>
      <c r="K1144" s="45" t="s">
        <v>44</v>
      </c>
      <c r="L1144" s="38"/>
      <c r="M1144" s="38" t="str">
        <f>VLOOKUP(MaestraLP3[[#This Row],[UMV]],VALIDACIONES!J:L,3,0)</f>
        <v>Caja 2 Unidades</v>
      </c>
      <c r="N1144" s="38" t="s">
        <v>71</v>
      </c>
      <c r="O1144" s="38" t="s">
        <v>46</v>
      </c>
      <c r="P1144" s="54">
        <v>12150</v>
      </c>
      <c r="Q1144" s="38" t="s">
        <v>47</v>
      </c>
      <c r="R1144" s="54">
        <v>19800</v>
      </c>
      <c r="S1144" s="56">
        <f>IFERROR((MaestraLP3[[#This Row],[COSTO ]]/MaestraLP3[[#This Row],[COSTO OCT]]-1),0)</f>
        <v>0</v>
      </c>
      <c r="T1144" s="55" t="s">
        <v>48</v>
      </c>
      <c r="U1144" s="55" t="s">
        <v>48</v>
      </c>
      <c r="V1144" s="54">
        <f>+VLOOKUP(MaestraLP3[[#This Row],[-]],'[1]BD MES'!$A:$N,14,0)</f>
        <v>12150</v>
      </c>
      <c r="W1144" s="54">
        <v>12150</v>
      </c>
      <c r="X1144" s="56">
        <f>+(MaestraLP3[[#This Row],[COSTO ]]-MaestraLP3[[#This Row],[COSTO OCT AL 27-10]])/MaestraLP3[[#This Row],[COSTO OCT AL 27-10]]</f>
        <v>0</v>
      </c>
      <c r="Y1144" s="57" t="str">
        <f>++IF(Q1144="HASTA AGOTAR STOCK","HASTA AGOTAR STOCK",IF(MaestraLP3[[#This Row],[PRECIO OCT]]=0,"NO PARA LP",IF(MaestraLP3[[#This Row],[PRECIO OCT]]=0,"INCORPORACIÓN",IF(AA1144=0,"MANTIENE",IF(AA1144&lt;0,"BAJA",IF(AA1144&gt;0,"ALZA",""))))))</f>
        <v>MANTIENE</v>
      </c>
      <c r="Z1144" s="54">
        <v>19800</v>
      </c>
      <c r="AA1144" s="40">
        <f>IF(Z1144=0,"INDICAR PRECIO VTA",Z1144-MaestraLP3[[#This Row],[PRECIO OCT]])</f>
        <v>0</v>
      </c>
      <c r="AB1144" s="56">
        <f t="shared" si="17"/>
        <v>0.38636363636363635</v>
      </c>
      <c r="AC1144" s="58">
        <f>IFERROR(MaestraLP3[[#This Row],[PRECIO]]*MaestraLP3[[#This Row],[%MG UMV]],0)</f>
        <v>7650</v>
      </c>
      <c r="AD1144" s="59">
        <v>3.2</v>
      </c>
      <c r="AE1144" s="54">
        <f>IFERROR(MaestraLP3[[#This Row],[MARGEN UNITARIO]]/MaestraLP3[[#This Row],[Peso Neto UMV (KG)]],0)</f>
        <v>2390.625</v>
      </c>
      <c r="AF1144" s="38" t="s">
        <v>49</v>
      </c>
      <c r="AG1144" s="38">
        <v>1</v>
      </c>
      <c r="AH1144" s="56">
        <v>0.15</v>
      </c>
      <c r="AI1144" s="56">
        <v>0.2</v>
      </c>
      <c r="AJ1144" s="38" t="s">
        <v>50</v>
      </c>
      <c r="AK1144" s="38" t="s">
        <v>50</v>
      </c>
    </row>
    <row r="1145" spans="1:37" x14ac:dyDescent="0.35">
      <c r="A1145" s="38" t="s">
        <v>525</v>
      </c>
      <c r="B1145" s="38">
        <v>104538800</v>
      </c>
      <c r="C1145" s="38" t="str">
        <f>+MaestraLP3[[#This Row],[CÓDIGO]]&amp;MaestraLP3[[#Headers],[-]]&amp;MaestraLP3[[#This Row],[UMV]]</f>
        <v>104538800-C02</v>
      </c>
      <c r="D1145" s="45" t="str">
        <f>+MaestraLP3[[#This Row],[CÓDIGO]]&amp;MaestraLP3[[#Headers],[FS00]]</f>
        <v>104538800FS00</v>
      </c>
      <c r="E1145" s="38" t="s">
        <v>95</v>
      </c>
      <c r="F1145" s="38" t="s">
        <v>103</v>
      </c>
      <c r="G1145" s="38" t="s">
        <v>369</v>
      </c>
      <c r="H1145" s="38" t="s">
        <v>1408</v>
      </c>
      <c r="I1145" s="38" t="s">
        <v>1411</v>
      </c>
      <c r="J1145" s="44" t="s">
        <v>176</v>
      </c>
      <c r="K1145" s="45" t="s">
        <v>44</v>
      </c>
      <c r="L1145" s="38"/>
      <c r="M1145" s="38" t="str">
        <f>VLOOKUP(MaestraLP3[[#This Row],[UMV]],VALIDACIONES!J:L,3,0)</f>
        <v>Caja 2 Unidades</v>
      </c>
      <c r="N1145" s="38" t="s">
        <v>71</v>
      </c>
      <c r="O1145" s="38" t="s">
        <v>46</v>
      </c>
      <c r="P1145" s="54">
        <v>14148</v>
      </c>
      <c r="Q1145" s="38" t="s">
        <v>47</v>
      </c>
      <c r="R1145" s="54">
        <v>21800</v>
      </c>
      <c r="S1145" s="56">
        <f>IFERROR((MaestraLP3[[#This Row],[COSTO ]]/MaestraLP3[[#This Row],[COSTO OCT]]-1),0)</f>
        <v>0</v>
      </c>
      <c r="T1145" s="55" t="s">
        <v>48</v>
      </c>
      <c r="U1145" s="55" t="s">
        <v>48</v>
      </c>
      <c r="V1145" s="54">
        <f>+VLOOKUP(MaestraLP3[[#This Row],[-]],'[1]BD MES'!$A:$N,14,0)</f>
        <v>14142</v>
      </c>
      <c r="W1145" s="54">
        <v>14148</v>
      </c>
      <c r="X1145" s="56">
        <f>+(MaestraLP3[[#This Row],[COSTO ]]-MaestraLP3[[#This Row],[COSTO OCT AL 27-10]])/MaestraLP3[[#This Row],[COSTO OCT AL 27-10]]</f>
        <v>4.2426813746287653E-4</v>
      </c>
      <c r="Y1145" s="57" t="str">
        <f>++IF(Q1145="HASTA AGOTAR STOCK","HASTA AGOTAR STOCK",IF(MaestraLP3[[#This Row],[PRECIO OCT]]=0,"NO PARA LP",IF(MaestraLP3[[#This Row],[PRECIO OCT]]=0,"INCORPORACIÓN",IF(AA1145=0,"MANTIENE",IF(AA1145&lt;0,"BAJA",IF(AA1145&gt;0,"ALZA",""))))))</f>
        <v>MANTIENE</v>
      </c>
      <c r="Z1145" s="54">
        <v>21800</v>
      </c>
      <c r="AA1145" s="40">
        <f>IF(Z1145=0,"INDICAR PRECIO VTA",Z1145-MaestraLP3[[#This Row],[PRECIO OCT]])</f>
        <v>0</v>
      </c>
      <c r="AB1145" s="56">
        <f t="shared" si="17"/>
        <v>0.35100917431192663</v>
      </c>
      <c r="AC1145" s="58">
        <f>IFERROR(MaestraLP3[[#This Row],[PRECIO]]*MaestraLP3[[#This Row],[%MG UMV]],0)</f>
        <v>7652.0000000000009</v>
      </c>
      <c r="AD1145" s="59">
        <v>2.2599999999999998</v>
      </c>
      <c r="AE1145" s="54">
        <f>IFERROR(MaestraLP3[[#This Row],[MARGEN UNITARIO]]/MaestraLP3[[#This Row],[Peso Neto UMV (KG)]],0)</f>
        <v>3385.8407079646026</v>
      </c>
      <c r="AF1145" s="38" t="s">
        <v>49</v>
      </c>
      <c r="AG1145" s="38">
        <v>1</v>
      </c>
      <c r="AH1145" s="56">
        <v>0.2</v>
      </c>
      <c r="AI1145" s="56">
        <v>0.25</v>
      </c>
      <c r="AJ1145" s="38" t="s">
        <v>50</v>
      </c>
      <c r="AK1145" s="38" t="s">
        <v>50</v>
      </c>
    </row>
    <row r="1146" spans="1:37" x14ac:dyDescent="0.35">
      <c r="A1146" s="38" t="s">
        <v>525</v>
      </c>
      <c r="B1146" s="38">
        <v>104532150</v>
      </c>
      <c r="C1146" s="38" t="str">
        <f>+MaestraLP3[[#This Row],[CÓDIGO]]&amp;MaestraLP3[[#Headers],[-]]&amp;MaestraLP3[[#This Row],[UMV]]</f>
        <v>104532150-C02</v>
      </c>
      <c r="D1146" s="45" t="str">
        <f>+MaestraLP3[[#This Row],[CÓDIGO]]&amp;MaestraLP3[[#Headers],[FS00]]</f>
        <v>104532150FS00</v>
      </c>
      <c r="E1146" s="38" t="s">
        <v>95</v>
      </c>
      <c r="F1146" s="38" t="s">
        <v>103</v>
      </c>
      <c r="G1146" s="38" t="s">
        <v>369</v>
      </c>
      <c r="H1146" s="38" t="s">
        <v>1408</v>
      </c>
      <c r="I1146" s="38" t="s">
        <v>1412</v>
      </c>
      <c r="J1146" s="44" t="s">
        <v>176</v>
      </c>
      <c r="K1146" s="45" t="s">
        <v>44</v>
      </c>
      <c r="L1146" s="38"/>
      <c r="M1146" s="38" t="str">
        <f>VLOOKUP(MaestraLP3[[#This Row],[UMV]],VALIDACIONES!J:L,3,0)</f>
        <v>Caja 2 Unidades</v>
      </c>
      <c r="N1146" s="38" t="s">
        <v>71</v>
      </c>
      <c r="O1146" s="38" t="s">
        <v>46</v>
      </c>
      <c r="P1146" s="54">
        <v>12480</v>
      </c>
      <c r="Q1146" s="38" t="s">
        <v>47</v>
      </c>
      <c r="R1146" s="54">
        <v>22900</v>
      </c>
      <c r="S1146" s="56">
        <f>IFERROR((MaestraLP3[[#This Row],[COSTO ]]/MaestraLP3[[#This Row],[COSTO OCT]]-1),0)</f>
        <v>0</v>
      </c>
      <c r="T1146" s="55" t="s">
        <v>48</v>
      </c>
      <c r="U1146" s="55" t="s">
        <v>48</v>
      </c>
      <c r="V1146" s="54">
        <f>+VLOOKUP(MaestraLP3[[#This Row],[-]],'[1]BD MES'!$A:$N,14,0)</f>
        <v>12480</v>
      </c>
      <c r="W1146" s="54">
        <v>12480</v>
      </c>
      <c r="X1146" s="56">
        <f>+(MaestraLP3[[#This Row],[COSTO ]]-MaestraLP3[[#This Row],[COSTO OCT AL 27-10]])/MaestraLP3[[#This Row],[COSTO OCT AL 27-10]]</f>
        <v>0</v>
      </c>
      <c r="Y1146" s="57" t="str">
        <f>++IF(Q1146="HASTA AGOTAR STOCK","HASTA AGOTAR STOCK",IF(MaestraLP3[[#This Row],[PRECIO OCT]]=0,"NO PARA LP",IF(MaestraLP3[[#This Row],[PRECIO OCT]]=0,"INCORPORACIÓN",IF(AA1146=0,"MANTIENE",IF(AA1146&lt;0,"BAJA",IF(AA1146&gt;0,"ALZA",""))))))</f>
        <v>MANTIENE</v>
      </c>
      <c r="Z1146" s="54">
        <v>22900</v>
      </c>
      <c r="AA1146" s="40">
        <f>IF(Z1146=0,"INDICAR PRECIO VTA",Z1146-MaestraLP3[[#This Row],[PRECIO OCT]])</f>
        <v>0</v>
      </c>
      <c r="AB1146" s="56">
        <f t="shared" si="17"/>
        <v>0.45502183406113539</v>
      </c>
      <c r="AC1146" s="58">
        <f>IFERROR(MaestraLP3[[#This Row],[PRECIO]]*MaestraLP3[[#This Row],[%MG UMV]],0)</f>
        <v>10420</v>
      </c>
      <c r="AD1146" s="59">
        <v>2.2000000000000002</v>
      </c>
      <c r="AE1146" s="54">
        <f>IFERROR(MaestraLP3[[#This Row],[MARGEN UNITARIO]]/MaestraLP3[[#This Row],[Peso Neto UMV (KG)]],0)</f>
        <v>4736.363636363636</v>
      </c>
      <c r="AF1146" s="38" t="s">
        <v>50</v>
      </c>
      <c r="AG1146" s="38">
        <v>1</v>
      </c>
      <c r="AH1146" s="56">
        <v>0.2</v>
      </c>
      <c r="AI1146" s="56">
        <v>0.25</v>
      </c>
      <c r="AJ1146" s="38" t="s">
        <v>50</v>
      </c>
      <c r="AK1146" s="38" t="s">
        <v>50</v>
      </c>
    </row>
    <row r="1147" spans="1:37" x14ac:dyDescent="0.35">
      <c r="A1147" s="38" t="s">
        <v>525</v>
      </c>
      <c r="B1147" s="38">
        <v>104532460</v>
      </c>
      <c r="C1147" s="38" t="str">
        <f>+MaestraLP3[[#This Row],[CÓDIGO]]&amp;MaestraLP3[[#Headers],[-]]&amp;MaestraLP3[[#This Row],[UMV]]</f>
        <v>104532460-C04</v>
      </c>
      <c r="D1147" s="45" t="str">
        <f>+MaestraLP3[[#This Row],[CÓDIGO]]&amp;MaestraLP3[[#Headers],[FS00]]</f>
        <v>104532460FS00</v>
      </c>
      <c r="E1147" s="38" t="s">
        <v>95</v>
      </c>
      <c r="F1147" s="38" t="s">
        <v>103</v>
      </c>
      <c r="G1147" s="38" t="s">
        <v>369</v>
      </c>
      <c r="H1147" s="38" t="s">
        <v>1408</v>
      </c>
      <c r="I1147" s="38" t="s">
        <v>1413</v>
      </c>
      <c r="J1147" s="44" t="s">
        <v>209</v>
      </c>
      <c r="K1147" s="45" t="s">
        <v>44</v>
      </c>
      <c r="L1147" s="38"/>
      <c r="M1147" s="38" t="str">
        <f>VLOOKUP(MaestraLP3[[#This Row],[UMV]],VALIDACIONES!J:L,3,0)</f>
        <v>Caja 4 Unidades</v>
      </c>
      <c r="N1147" s="38" t="s">
        <v>71</v>
      </c>
      <c r="O1147" s="38" t="s">
        <v>46</v>
      </c>
      <c r="P1147" s="54">
        <v>22800</v>
      </c>
      <c r="Q1147" s="38" t="s">
        <v>47</v>
      </c>
      <c r="R1147" s="54">
        <v>38000</v>
      </c>
      <c r="S1147" s="56">
        <f>IFERROR((MaestraLP3[[#This Row],[COSTO ]]/MaestraLP3[[#This Row],[COSTO OCT]]-1),0)</f>
        <v>0</v>
      </c>
      <c r="T1147" s="55" t="s">
        <v>48</v>
      </c>
      <c r="U1147" s="55" t="s">
        <v>48</v>
      </c>
      <c r="V1147" s="54">
        <f>+VLOOKUP(MaestraLP3[[#This Row],[-]],'[1]BD MES'!$A:$N,14,0)</f>
        <v>22800</v>
      </c>
      <c r="W1147" s="54">
        <v>22800</v>
      </c>
      <c r="X1147" s="56">
        <f>+(MaestraLP3[[#This Row],[COSTO ]]-MaestraLP3[[#This Row],[COSTO OCT AL 27-10]])/MaestraLP3[[#This Row],[COSTO OCT AL 27-10]]</f>
        <v>0</v>
      </c>
      <c r="Y1147" s="57" t="str">
        <f>++IF(Q1147="HASTA AGOTAR STOCK","HASTA AGOTAR STOCK",IF(MaestraLP3[[#This Row],[PRECIO OCT]]=0,"NO PARA LP",IF(MaestraLP3[[#This Row],[PRECIO OCT]]=0,"INCORPORACIÓN",IF(AA1147=0,"MANTIENE",IF(AA1147&lt;0,"BAJA",IF(AA1147&gt;0,"ALZA",""))))))</f>
        <v>MANTIENE</v>
      </c>
      <c r="Z1147" s="54">
        <v>38000</v>
      </c>
      <c r="AA1147" s="40">
        <f>IF(Z1147=0,"INDICAR PRECIO VTA",Z1147-MaestraLP3[[#This Row],[PRECIO OCT]])</f>
        <v>0</v>
      </c>
      <c r="AB1147" s="56">
        <f t="shared" si="17"/>
        <v>0.4</v>
      </c>
      <c r="AC1147" s="58">
        <f>IFERROR(MaestraLP3[[#This Row],[PRECIO]]*MaestraLP3[[#This Row],[%MG UMV]],0)</f>
        <v>15200</v>
      </c>
      <c r="AD1147" s="59">
        <v>3.92</v>
      </c>
      <c r="AE1147" s="54">
        <f>IFERROR(MaestraLP3[[#This Row],[MARGEN UNITARIO]]/MaestraLP3[[#This Row],[Peso Neto UMV (KG)]],0)</f>
        <v>3877.5510204081634</v>
      </c>
      <c r="AF1147" s="38" t="s">
        <v>50</v>
      </c>
      <c r="AG1147" s="38">
        <v>1</v>
      </c>
      <c r="AH1147" s="56">
        <v>0.2</v>
      </c>
      <c r="AI1147" s="56">
        <v>0.25</v>
      </c>
      <c r="AJ1147" s="38" t="s">
        <v>50</v>
      </c>
      <c r="AK1147" s="38" t="s">
        <v>50</v>
      </c>
    </row>
    <row r="1148" spans="1:37" x14ac:dyDescent="0.35">
      <c r="A1148" s="38" t="s">
        <v>525</v>
      </c>
      <c r="B1148" s="38">
        <v>104538790</v>
      </c>
      <c r="C1148" s="38" t="str">
        <f>+MaestraLP3[[#This Row],[CÓDIGO]]&amp;MaestraLP3[[#Headers],[-]]&amp;MaestraLP3[[#This Row],[UMV]]</f>
        <v>104538790-C02</v>
      </c>
      <c r="D1148" s="45" t="str">
        <f>+MaestraLP3[[#This Row],[CÓDIGO]]&amp;MaestraLP3[[#Headers],[FS00]]</f>
        <v>104538790FS00</v>
      </c>
      <c r="E1148" s="38" t="s">
        <v>95</v>
      </c>
      <c r="F1148" s="38" t="s">
        <v>103</v>
      </c>
      <c r="G1148" s="38" t="s">
        <v>369</v>
      </c>
      <c r="H1148" s="38" t="s">
        <v>1408</v>
      </c>
      <c r="I1148" s="38" t="s">
        <v>1414</v>
      </c>
      <c r="J1148" s="44" t="s">
        <v>176</v>
      </c>
      <c r="K1148" s="45" t="s">
        <v>44</v>
      </c>
      <c r="L1148" s="38"/>
      <c r="M1148" s="38" t="str">
        <f>VLOOKUP(MaestraLP3[[#This Row],[UMV]],VALIDACIONES!J:L,3,0)</f>
        <v>Caja 2 Unidades</v>
      </c>
      <c r="N1148" s="38" t="s">
        <v>71</v>
      </c>
      <c r="O1148" s="38" t="s">
        <v>46</v>
      </c>
      <c r="P1148" s="54">
        <v>21688</v>
      </c>
      <c r="Q1148" s="38" t="s">
        <v>47</v>
      </c>
      <c r="R1148" s="54">
        <v>36000</v>
      </c>
      <c r="S1148" s="56">
        <f>IFERROR((MaestraLP3[[#This Row],[COSTO ]]/MaestraLP3[[#This Row],[COSTO OCT]]-1),0)</f>
        <v>0</v>
      </c>
      <c r="T1148" s="55" t="s">
        <v>48</v>
      </c>
      <c r="U1148" s="55" t="s">
        <v>48</v>
      </c>
      <c r="V1148" s="54">
        <f>+VLOOKUP(MaestraLP3[[#This Row],[-]],'[1]BD MES'!$A:$N,14,0)</f>
        <v>21688</v>
      </c>
      <c r="W1148" s="54">
        <v>21688</v>
      </c>
      <c r="X1148" s="56">
        <f>+(MaestraLP3[[#This Row],[COSTO ]]-MaestraLP3[[#This Row],[COSTO OCT AL 27-10]])/MaestraLP3[[#This Row],[COSTO OCT AL 27-10]]</f>
        <v>0</v>
      </c>
      <c r="Y1148" s="57" t="str">
        <f>++IF(Q1148="HASTA AGOTAR STOCK","HASTA AGOTAR STOCK",IF(MaestraLP3[[#This Row],[PRECIO OCT]]=0,"NO PARA LP",IF(MaestraLP3[[#This Row],[PRECIO OCT]]=0,"INCORPORACIÓN",IF(AA1148=0,"MANTIENE",IF(AA1148&lt;0,"BAJA",IF(AA1148&gt;0,"ALZA",""))))))</f>
        <v>MANTIENE</v>
      </c>
      <c r="Z1148" s="54">
        <v>36000</v>
      </c>
      <c r="AA1148" s="40">
        <f>IF(Z1148=0,"INDICAR PRECIO VTA",Z1148-MaestraLP3[[#This Row],[PRECIO OCT]])</f>
        <v>0</v>
      </c>
      <c r="AB1148" s="56">
        <f t="shared" si="17"/>
        <v>0.39755555555555555</v>
      </c>
      <c r="AC1148" s="58">
        <f>IFERROR(MaestraLP3[[#This Row],[PRECIO]]*MaestraLP3[[#This Row],[%MG UMV]],0)</f>
        <v>14312</v>
      </c>
      <c r="AD1148" s="59">
        <v>3.78</v>
      </c>
      <c r="AE1148" s="54">
        <f>IFERROR(MaestraLP3[[#This Row],[MARGEN UNITARIO]]/MaestraLP3[[#This Row],[Peso Neto UMV (KG)]],0)</f>
        <v>3786.2433862433863</v>
      </c>
      <c r="AF1148" s="38" t="s">
        <v>50</v>
      </c>
      <c r="AG1148" s="38">
        <v>1</v>
      </c>
      <c r="AH1148" s="56">
        <v>0.2</v>
      </c>
      <c r="AI1148" s="56">
        <v>0.25</v>
      </c>
      <c r="AJ1148" s="38" t="s">
        <v>50</v>
      </c>
      <c r="AK1148" s="38" t="s">
        <v>50</v>
      </c>
    </row>
    <row r="1149" spans="1:37" x14ac:dyDescent="0.35">
      <c r="A1149" s="38" t="s">
        <v>525</v>
      </c>
      <c r="B1149" s="38">
        <v>104532470</v>
      </c>
      <c r="C1149" s="38" t="str">
        <f>+MaestraLP3[[#This Row],[CÓDIGO]]&amp;MaestraLP3[[#Headers],[-]]&amp;MaestraLP3[[#This Row],[UMV]]</f>
        <v>104532470-C04</v>
      </c>
      <c r="D1149" s="45" t="str">
        <f>+MaestraLP3[[#This Row],[CÓDIGO]]&amp;MaestraLP3[[#Headers],[FS00]]</f>
        <v>104532470FS00</v>
      </c>
      <c r="E1149" s="38" t="s">
        <v>95</v>
      </c>
      <c r="F1149" s="38" t="s">
        <v>103</v>
      </c>
      <c r="G1149" s="38" t="s">
        <v>369</v>
      </c>
      <c r="H1149" s="38" t="s">
        <v>1408</v>
      </c>
      <c r="I1149" s="38" t="s">
        <v>1415</v>
      </c>
      <c r="J1149" s="44" t="s">
        <v>209</v>
      </c>
      <c r="K1149" s="45" t="s">
        <v>44</v>
      </c>
      <c r="L1149" s="38"/>
      <c r="M1149" s="38" t="str">
        <f>VLOOKUP(MaestraLP3[[#This Row],[UMV]],VALIDACIONES!J:L,3,0)</f>
        <v>Caja 4 Unidades</v>
      </c>
      <c r="N1149" s="38" t="s">
        <v>71</v>
      </c>
      <c r="O1149" s="38" t="s">
        <v>46</v>
      </c>
      <c r="P1149" s="54">
        <v>22000</v>
      </c>
      <c r="Q1149" s="38" t="s">
        <v>47</v>
      </c>
      <c r="R1149" s="54">
        <v>36000</v>
      </c>
      <c r="S1149" s="56">
        <f>IFERROR((MaestraLP3[[#This Row],[COSTO ]]/MaestraLP3[[#This Row],[COSTO OCT]]-1),0)</f>
        <v>0</v>
      </c>
      <c r="T1149" s="55" t="s">
        <v>48</v>
      </c>
      <c r="U1149" s="55" t="s">
        <v>48</v>
      </c>
      <c r="V1149" s="54">
        <f>+VLOOKUP(MaestraLP3[[#This Row],[-]],'[1]BD MES'!$A:$N,14,0)</f>
        <v>22000</v>
      </c>
      <c r="W1149" s="54">
        <v>22000</v>
      </c>
      <c r="X1149" s="56">
        <f>+(MaestraLP3[[#This Row],[COSTO ]]-MaestraLP3[[#This Row],[COSTO OCT AL 27-10]])/MaestraLP3[[#This Row],[COSTO OCT AL 27-10]]</f>
        <v>0</v>
      </c>
      <c r="Y1149" s="57" t="str">
        <f>++IF(Q1149="HASTA AGOTAR STOCK","HASTA AGOTAR STOCK",IF(MaestraLP3[[#This Row],[PRECIO OCT]]=0,"NO PARA LP",IF(MaestraLP3[[#This Row],[PRECIO OCT]]=0,"INCORPORACIÓN",IF(AA1149=0,"MANTIENE",IF(AA1149&lt;0,"BAJA",IF(AA1149&gt;0,"ALZA",""))))))</f>
        <v>MANTIENE</v>
      </c>
      <c r="Z1149" s="54">
        <v>36000</v>
      </c>
      <c r="AA1149" s="40">
        <f>IF(Z1149=0,"INDICAR PRECIO VTA",Z1149-MaestraLP3[[#This Row],[PRECIO OCT]])</f>
        <v>0</v>
      </c>
      <c r="AB1149" s="56">
        <f t="shared" si="17"/>
        <v>0.3888888888888889</v>
      </c>
      <c r="AC1149" s="58">
        <f>IFERROR(MaestraLP3[[#This Row],[PRECIO]]*MaestraLP3[[#This Row],[%MG UMV]],0)</f>
        <v>14000</v>
      </c>
      <c r="AD1149" s="59">
        <v>4.08</v>
      </c>
      <c r="AE1149" s="54">
        <f>IFERROR(MaestraLP3[[#This Row],[MARGEN UNITARIO]]/MaestraLP3[[#This Row],[Peso Neto UMV (KG)]],0)</f>
        <v>3431.372549019608</v>
      </c>
      <c r="AF1149" s="38" t="s">
        <v>50</v>
      </c>
      <c r="AG1149" s="38">
        <v>1</v>
      </c>
      <c r="AH1149" s="56">
        <v>0.2</v>
      </c>
      <c r="AI1149" s="56">
        <v>0.25</v>
      </c>
      <c r="AJ1149" s="38" t="s">
        <v>50</v>
      </c>
      <c r="AK1149" s="38" t="s">
        <v>50</v>
      </c>
    </row>
    <row r="1150" spans="1:37" x14ac:dyDescent="0.35">
      <c r="A1150" s="38" t="s">
        <v>525</v>
      </c>
      <c r="B1150" s="38">
        <v>104538780</v>
      </c>
      <c r="C1150" s="38" t="str">
        <f>+MaestraLP3[[#This Row],[CÓDIGO]]&amp;MaestraLP3[[#Headers],[-]]&amp;MaestraLP3[[#This Row],[UMV]]</f>
        <v>104538780-C02</v>
      </c>
      <c r="D1150" s="45" t="str">
        <f>+MaestraLP3[[#This Row],[CÓDIGO]]&amp;MaestraLP3[[#Headers],[FS00]]</f>
        <v>104538780FS00</v>
      </c>
      <c r="E1150" s="38" t="s">
        <v>95</v>
      </c>
      <c r="F1150" s="38" t="s">
        <v>103</v>
      </c>
      <c r="G1150" s="38" t="s">
        <v>369</v>
      </c>
      <c r="H1150" s="38" t="s">
        <v>1408</v>
      </c>
      <c r="I1150" s="38" t="s">
        <v>1416</v>
      </c>
      <c r="J1150" s="44" t="s">
        <v>176</v>
      </c>
      <c r="K1150" s="45" t="s">
        <v>44</v>
      </c>
      <c r="L1150" s="38"/>
      <c r="M1150" s="38" t="str">
        <f>VLOOKUP(MaestraLP3[[#This Row],[UMV]],VALIDACIONES!J:L,3,0)</f>
        <v>Caja 2 Unidades</v>
      </c>
      <c r="N1150" s="38" t="s">
        <v>71</v>
      </c>
      <c r="O1150" s="38" t="s">
        <v>46</v>
      </c>
      <c r="P1150" s="54">
        <v>22976</v>
      </c>
      <c r="Q1150" s="38" t="s">
        <v>47</v>
      </c>
      <c r="R1150" s="54">
        <v>38000</v>
      </c>
      <c r="S1150" s="56">
        <f>IFERROR((MaestraLP3[[#This Row],[COSTO ]]/MaestraLP3[[#This Row],[COSTO OCT]]-1),0)</f>
        <v>0</v>
      </c>
      <c r="T1150" s="55" t="s">
        <v>48</v>
      </c>
      <c r="U1150" s="55" t="s">
        <v>48</v>
      </c>
      <c r="V1150" s="54">
        <f>+VLOOKUP(MaestraLP3[[#This Row],[-]],'[1]BD MES'!$A:$N,14,0)</f>
        <v>22976</v>
      </c>
      <c r="W1150" s="54">
        <v>22976</v>
      </c>
      <c r="X1150" s="56">
        <f>+(MaestraLP3[[#This Row],[COSTO ]]-MaestraLP3[[#This Row],[COSTO OCT AL 27-10]])/MaestraLP3[[#This Row],[COSTO OCT AL 27-10]]</f>
        <v>0</v>
      </c>
      <c r="Y1150" s="57" t="str">
        <f>++IF(Q1150="HASTA AGOTAR STOCK","HASTA AGOTAR STOCK",IF(MaestraLP3[[#This Row],[PRECIO OCT]]=0,"NO PARA LP",IF(MaestraLP3[[#This Row],[PRECIO OCT]]=0,"INCORPORACIÓN",IF(AA1150=0,"MANTIENE",IF(AA1150&lt;0,"BAJA",IF(AA1150&gt;0,"ALZA",""))))))</f>
        <v>MANTIENE</v>
      </c>
      <c r="Z1150" s="54">
        <v>38000</v>
      </c>
      <c r="AA1150" s="40">
        <f>IF(Z1150=0,"INDICAR PRECIO VTA",Z1150-MaestraLP3[[#This Row],[PRECIO OCT]])</f>
        <v>0</v>
      </c>
      <c r="AB1150" s="56">
        <f t="shared" si="17"/>
        <v>0.39536842105263159</v>
      </c>
      <c r="AC1150" s="58">
        <f>IFERROR(MaestraLP3[[#This Row],[PRECIO]]*MaestraLP3[[#This Row],[%MG UMV]],0)</f>
        <v>15024</v>
      </c>
      <c r="AD1150" s="59">
        <v>3.24</v>
      </c>
      <c r="AE1150" s="54">
        <f>IFERROR(MaestraLP3[[#This Row],[MARGEN UNITARIO]]/MaestraLP3[[#This Row],[Peso Neto UMV (KG)]],0)</f>
        <v>4637.0370370370365</v>
      </c>
      <c r="AF1150" s="38" t="s">
        <v>49</v>
      </c>
      <c r="AG1150" s="38">
        <v>1</v>
      </c>
      <c r="AH1150" s="56">
        <v>0.2</v>
      </c>
      <c r="AI1150" s="56">
        <v>0.25</v>
      </c>
      <c r="AJ1150" s="38" t="s">
        <v>50</v>
      </c>
      <c r="AK1150" s="38" t="s">
        <v>50</v>
      </c>
    </row>
    <row r="1151" spans="1:37" x14ac:dyDescent="0.35">
      <c r="A1151" s="38" t="s">
        <v>525</v>
      </c>
      <c r="B1151" s="38">
        <v>104532160</v>
      </c>
      <c r="C1151" s="38" t="str">
        <f>+MaestraLP3[[#This Row],[CÓDIGO]]&amp;MaestraLP3[[#Headers],[-]]&amp;MaestraLP3[[#This Row],[UMV]]</f>
        <v>104532160-C02</v>
      </c>
      <c r="D1151" s="45" t="str">
        <f>+MaestraLP3[[#This Row],[CÓDIGO]]&amp;MaestraLP3[[#Headers],[FS00]]</f>
        <v>104532160FS00</v>
      </c>
      <c r="E1151" s="38" t="s">
        <v>95</v>
      </c>
      <c r="F1151" s="38" t="s">
        <v>103</v>
      </c>
      <c r="G1151" s="38" t="s">
        <v>369</v>
      </c>
      <c r="H1151" s="38" t="s">
        <v>1408</v>
      </c>
      <c r="I1151" s="38" t="s">
        <v>1417</v>
      </c>
      <c r="J1151" s="44" t="s">
        <v>176</v>
      </c>
      <c r="K1151" s="45" t="s">
        <v>44</v>
      </c>
      <c r="L1151" s="38"/>
      <c r="M1151" s="38" t="str">
        <f>VLOOKUP(MaestraLP3[[#This Row],[UMV]],VALIDACIONES!J:L,3,0)</f>
        <v>Caja 2 Unidades</v>
      </c>
      <c r="N1151" s="38" t="s">
        <v>71</v>
      </c>
      <c r="O1151" s="38" t="s">
        <v>46</v>
      </c>
      <c r="P1151" s="54">
        <v>16500</v>
      </c>
      <c r="Q1151" s="38" t="s">
        <v>47</v>
      </c>
      <c r="R1151" s="54">
        <v>30400</v>
      </c>
      <c r="S1151" s="56">
        <f>IFERROR((MaestraLP3[[#This Row],[COSTO ]]/MaestraLP3[[#This Row],[COSTO OCT]]-1),0)</f>
        <v>0</v>
      </c>
      <c r="T1151" s="55" t="s">
        <v>48</v>
      </c>
      <c r="U1151" s="55" t="s">
        <v>48</v>
      </c>
      <c r="V1151" s="54">
        <f>+VLOOKUP(MaestraLP3[[#This Row],[-]],'[1]BD MES'!$A:$N,14,0)</f>
        <v>16500</v>
      </c>
      <c r="W1151" s="54">
        <v>16500</v>
      </c>
      <c r="X1151" s="56">
        <f>+(MaestraLP3[[#This Row],[COSTO ]]-MaestraLP3[[#This Row],[COSTO OCT AL 27-10]])/MaestraLP3[[#This Row],[COSTO OCT AL 27-10]]</f>
        <v>0</v>
      </c>
      <c r="Y1151" s="57" t="str">
        <f>++IF(Q1151="HASTA AGOTAR STOCK","HASTA AGOTAR STOCK",IF(MaestraLP3[[#This Row],[PRECIO OCT]]=0,"NO PARA LP",IF(MaestraLP3[[#This Row],[PRECIO OCT]]=0,"INCORPORACIÓN",IF(AA1151=0,"MANTIENE",IF(AA1151&lt;0,"BAJA",IF(AA1151&gt;0,"ALZA",""))))))</f>
        <v>MANTIENE</v>
      </c>
      <c r="Z1151" s="54">
        <v>30400</v>
      </c>
      <c r="AA1151" s="40">
        <f>IF(Z1151=0,"INDICAR PRECIO VTA",Z1151-MaestraLP3[[#This Row],[PRECIO OCT]])</f>
        <v>0</v>
      </c>
      <c r="AB1151" s="56">
        <f t="shared" si="17"/>
        <v>0.45723684210526316</v>
      </c>
      <c r="AC1151" s="58">
        <f>IFERROR(MaestraLP3[[#This Row],[PRECIO]]*MaestraLP3[[#This Row],[%MG UMV]],0)</f>
        <v>13900</v>
      </c>
      <c r="AD1151" s="59">
        <v>1.5</v>
      </c>
      <c r="AE1151" s="54">
        <f>IFERROR(MaestraLP3[[#This Row],[MARGEN UNITARIO]]/MaestraLP3[[#This Row],[Peso Neto UMV (KG)]],0)</f>
        <v>9266.6666666666661</v>
      </c>
      <c r="AF1151" s="38" t="s">
        <v>49</v>
      </c>
      <c r="AG1151" s="38">
        <v>1</v>
      </c>
      <c r="AH1151" s="56">
        <v>0.2</v>
      </c>
      <c r="AI1151" s="56">
        <v>0.25</v>
      </c>
      <c r="AJ1151" s="38" t="s">
        <v>50</v>
      </c>
      <c r="AK1151" s="38" t="s">
        <v>50</v>
      </c>
    </row>
    <row r="1152" spans="1:37" x14ac:dyDescent="0.35">
      <c r="A1152" s="38" t="s">
        <v>525</v>
      </c>
      <c r="B1152" s="38">
        <v>104532170</v>
      </c>
      <c r="C1152" s="38" t="str">
        <f>+MaestraLP3[[#This Row],[CÓDIGO]]&amp;MaestraLP3[[#Headers],[-]]&amp;MaestraLP3[[#This Row],[UMV]]</f>
        <v>104532170-C02</v>
      </c>
      <c r="D1152" s="45" t="str">
        <f>+MaestraLP3[[#This Row],[CÓDIGO]]&amp;MaestraLP3[[#Headers],[FS00]]</f>
        <v>104532170FS00</v>
      </c>
      <c r="E1152" s="38" t="s">
        <v>95</v>
      </c>
      <c r="F1152" s="38" t="s">
        <v>103</v>
      </c>
      <c r="G1152" s="38" t="s">
        <v>369</v>
      </c>
      <c r="H1152" s="38" t="s">
        <v>1408</v>
      </c>
      <c r="I1152" s="38" t="s">
        <v>1418</v>
      </c>
      <c r="J1152" s="44" t="s">
        <v>176</v>
      </c>
      <c r="K1152" s="45" t="s">
        <v>44</v>
      </c>
      <c r="L1152" s="38"/>
      <c r="M1152" s="38" t="str">
        <f>VLOOKUP(MaestraLP3[[#This Row],[UMV]],VALIDACIONES!J:L,3,0)</f>
        <v>Caja 2 Unidades</v>
      </c>
      <c r="N1152" s="38" t="s">
        <v>71</v>
      </c>
      <c r="O1152" s="38" t="s">
        <v>46</v>
      </c>
      <c r="P1152" s="54">
        <v>12480</v>
      </c>
      <c r="Q1152" s="38" t="s">
        <v>47</v>
      </c>
      <c r="R1152" s="54">
        <v>23000</v>
      </c>
      <c r="S1152" s="56">
        <f>IFERROR((MaestraLP3[[#This Row],[COSTO ]]/MaestraLP3[[#This Row],[COSTO OCT]]-1),0)</f>
        <v>0</v>
      </c>
      <c r="T1152" s="55" t="s">
        <v>48</v>
      </c>
      <c r="U1152" s="55" t="s">
        <v>48</v>
      </c>
      <c r="V1152" s="54">
        <f>+VLOOKUP(MaestraLP3[[#This Row],[-]],'[1]BD MES'!$A:$N,14,0)</f>
        <v>12480</v>
      </c>
      <c r="W1152" s="54">
        <v>12480</v>
      </c>
      <c r="X1152" s="56">
        <f>+(MaestraLP3[[#This Row],[COSTO ]]-MaestraLP3[[#This Row],[COSTO OCT AL 27-10]])/MaestraLP3[[#This Row],[COSTO OCT AL 27-10]]</f>
        <v>0</v>
      </c>
      <c r="Y1152" s="57" t="str">
        <f>++IF(Q1152="HASTA AGOTAR STOCK","HASTA AGOTAR STOCK",IF(MaestraLP3[[#This Row],[PRECIO OCT]]=0,"NO PARA LP",IF(MaestraLP3[[#This Row],[PRECIO OCT]]=0,"INCORPORACIÓN",IF(AA1152=0,"MANTIENE",IF(AA1152&lt;0,"BAJA",IF(AA1152&gt;0,"ALZA",""))))))</f>
        <v>MANTIENE</v>
      </c>
      <c r="Z1152" s="54">
        <v>23000</v>
      </c>
      <c r="AA1152" s="40">
        <f>IF(Z1152=0,"INDICAR PRECIO VTA",Z1152-MaestraLP3[[#This Row],[PRECIO OCT]])</f>
        <v>0</v>
      </c>
      <c r="AB1152" s="56">
        <f t="shared" si="17"/>
        <v>0.4573913043478261</v>
      </c>
      <c r="AC1152" s="58">
        <f>IFERROR(MaestraLP3[[#This Row],[PRECIO]]*MaestraLP3[[#This Row],[%MG UMV]],0)</f>
        <v>10520</v>
      </c>
      <c r="AD1152" s="59">
        <v>1.8</v>
      </c>
      <c r="AE1152" s="54">
        <f>IFERROR(MaestraLP3[[#This Row],[MARGEN UNITARIO]]/MaestraLP3[[#This Row],[Peso Neto UMV (KG)]],0)</f>
        <v>5844.4444444444443</v>
      </c>
      <c r="AF1152" s="38" t="s">
        <v>50</v>
      </c>
      <c r="AG1152" s="38">
        <v>1</v>
      </c>
      <c r="AH1152" s="56">
        <v>0.2</v>
      </c>
      <c r="AI1152" s="56">
        <v>0.25</v>
      </c>
      <c r="AJ1152" s="38" t="s">
        <v>50</v>
      </c>
      <c r="AK1152" s="38" t="s">
        <v>50</v>
      </c>
    </row>
    <row r="1153" spans="1:37" x14ac:dyDescent="0.35">
      <c r="A1153" s="38" t="s">
        <v>525</v>
      </c>
      <c r="B1153" s="38">
        <v>104532500</v>
      </c>
      <c r="C1153" s="38" t="str">
        <f>+MaestraLP3[[#This Row],[CÓDIGO]]&amp;MaestraLP3[[#Headers],[-]]&amp;MaestraLP3[[#This Row],[UMV]]</f>
        <v>104532500-C04</v>
      </c>
      <c r="D1153" s="45" t="str">
        <f>+MaestraLP3[[#This Row],[CÓDIGO]]&amp;MaestraLP3[[#Headers],[FS00]]</f>
        <v>104532500FS00</v>
      </c>
      <c r="E1153" s="38" t="s">
        <v>95</v>
      </c>
      <c r="F1153" s="38" t="s">
        <v>103</v>
      </c>
      <c r="G1153" s="38" t="s">
        <v>369</v>
      </c>
      <c r="H1153" s="38" t="s">
        <v>1408</v>
      </c>
      <c r="I1153" s="38" t="s">
        <v>1419</v>
      </c>
      <c r="J1153" s="44" t="s">
        <v>209</v>
      </c>
      <c r="K1153" s="45" t="s">
        <v>44</v>
      </c>
      <c r="L1153" s="38"/>
      <c r="M1153" s="38" t="str">
        <f>VLOOKUP(MaestraLP3[[#This Row],[UMV]],VALIDACIONES!J:L,3,0)</f>
        <v>Caja 4 Unidades</v>
      </c>
      <c r="N1153" s="38" t="s">
        <v>71</v>
      </c>
      <c r="O1153" s="38" t="s">
        <v>46</v>
      </c>
      <c r="P1153" s="54">
        <v>19400</v>
      </c>
      <c r="Q1153" s="38" t="s">
        <v>47</v>
      </c>
      <c r="R1153" s="54">
        <v>32000</v>
      </c>
      <c r="S1153" s="56">
        <f>IFERROR((MaestraLP3[[#This Row],[COSTO ]]/MaestraLP3[[#This Row],[COSTO OCT]]-1),0)</f>
        <v>0</v>
      </c>
      <c r="T1153" s="55" t="s">
        <v>48</v>
      </c>
      <c r="U1153" s="55" t="s">
        <v>48</v>
      </c>
      <c r="V1153" s="54">
        <f>+VLOOKUP(MaestraLP3[[#This Row],[-]],'[1]BD MES'!$A:$N,14,0)</f>
        <v>19400</v>
      </c>
      <c r="W1153" s="54">
        <v>19400</v>
      </c>
      <c r="X1153" s="56">
        <f>+(MaestraLP3[[#This Row],[COSTO ]]-MaestraLP3[[#This Row],[COSTO OCT AL 27-10]])/MaestraLP3[[#This Row],[COSTO OCT AL 27-10]]</f>
        <v>0</v>
      </c>
      <c r="Y1153" s="57" t="str">
        <f>++IF(Q1153="HASTA AGOTAR STOCK","HASTA AGOTAR STOCK",IF(MaestraLP3[[#This Row],[PRECIO OCT]]=0,"NO PARA LP",IF(MaestraLP3[[#This Row],[PRECIO OCT]]=0,"INCORPORACIÓN",IF(AA1153=0,"MANTIENE",IF(AA1153&lt;0,"BAJA",IF(AA1153&gt;0,"ALZA",""))))))</f>
        <v>MANTIENE</v>
      </c>
      <c r="Z1153" s="54">
        <v>32000</v>
      </c>
      <c r="AA1153" s="40">
        <f>IF(Z1153=0,"INDICAR PRECIO VTA",Z1153-MaestraLP3[[#This Row],[PRECIO OCT]])</f>
        <v>0</v>
      </c>
      <c r="AB1153" s="56">
        <f t="shared" si="17"/>
        <v>0.39374999999999999</v>
      </c>
      <c r="AC1153" s="58">
        <f>IFERROR(MaestraLP3[[#This Row],[PRECIO]]*MaestraLP3[[#This Row],[%MG UMV]],0)</f>
        <v>12600</v>
      </c>
      <c r="AD1153" s="59">
        <v>3.4</v>
      </c>
      <c r="AE1153" s="54">
        <f>IFERROR(MaestraLP3[[#This Row],[MARGEN UNITARIO]]/MaestraLP3[[#This Row],[Peso Neto UMV (KG)]],0)</f>
        <v>3705.8823529411766</v>
      </c>
      <c r="AF1153" s="38" t="s">
        <v>50</v>
      </c>
      <c r="AG1153" s="38">
        <v>1</v>
      </c>
      <c r="AH1153" s="56">
        <v>0.2</v>
      </c>
      <c r="AI1153" s="56">
        <v>0.25</v>
      </c>
      <c r="AJ1153" s="38" t="s">
        <v>50</v>
      </c>
      <c r="AK1153" s="38" t="s">
        <v>50</v>
      </c>
    </row>
    <row r="1154" spans="1:37" x14ac:dyDescent="0.35">
      <c r="A1154" s="38" t="s">
        <v>525</v>
      </c>
      <c r="B1154" s="38">
        <v>104532510</v>
      </c>
      <c r="C1154" s="38" t="str">
        <f>+MaestraLP3[[#This Row],[CÓDIGO]]&amp;MaestraLP3[[#Headers],[-]]&amp;MaestraLP3[[#This Row],[UMV]]</f>
        <v>104532510-UN</v>
      </c>
      <c r="D1154" s="45" t="str">
        <f>+MaestraLP3[[#This Row],[CÓDIGO]]&amp;MaestraLP3[[#Headers],[FS00]]</f>
        <v>104532510FS00</v>
      </c>
      <c r="E1154" s="38" t="s">
        <v>95</v>
      </c>
      <c r="F1154" s="38" t="s">
        <v>103</v>
      </c>
      <c r="G1154" s="38" t="s">
        <v>369</v>
      </c>
      <c r="H1154" s="38" t="s">
        <v>1408</v>
      </c>
      <c r="I1154" s="38" t="s">
        <v>1420</v>
      </c>
      <c r="J1154" s="44" t="s">
        <v>44</v>
      </c>
      <c r="K1154" s="45" t="s">
        <v>44</v>
      </c>
      <c r="L1154" s="38"/>
      <c r="M1154" s="38" t="str">
        <f>VLOOKUP(MaestraLP3[[#This Row],[UMV]],VALIDACIONES!J:L,3,0)</f>
        <v>Unidad</v>
      </c>
      <c r="N1154" s="38" t="s">
        <v>71</v>
      </c>
      <c r="O1154" s="38" t="s">
        <v>46</v>
      </c>
      <c r="P1154" s="54">
        <v>7600</v>
      </c>
      <c r="Q1154" s="38" t="s">
        <v>47</v>
      </c>
      <c r="R1154" s="54">
        <v>12800</v>
      </c>
      <c r="S1154" s="56">
        <f>IFERROR((MaestraLP3[[#This Row],[COSTO ]]/MaestraLP3[[#This Row],[COSTO OCT]]-1),0)</f>
        <v>0</v>
      </c>
      <c r="T1154" s="55" t="s">
        <v>48</v>
      </c>
      <c r="U1154" s="55" t="s">
        <v>48</v>
      </c>
      <c r="V1154" s="54">
        <f>+VLOOKUP(MaestraLP3[[#This Row],[-]],'[1]BD MES'!$A:$N,14,0)</f>
        <v>7600</v>
      </c>
      <c r="W1154" s="54">
        <v>7600</v>
      </c>
      <c r="X1154" s="56">
        <f>+(MaestraLP3[[#This Row],[COSTO ]]-MaestraLP3[[#This Row],[COSTO OCT AL 27-10]])/MaestraLP3[[#This Row],[COSTO OCT AL 27-10]]</f>
        <v>0</v>
      </c>
      <c r="Y1154" s="57" t="str">
        <f>++IF(Q1154="HASTA AGOTAR STOCK","HASTA AGOTAR STOCK",IF(MaestraLP3[[#This Row],[PRECIO OCT]]=0,"NO PARA LP",IF(MaestraLP3[[#This Row],[PRECIO OCT]]=0,"INCORPORACIÓN",IF(AA1154=0,"MANTIENE",IF(AA1154&lt;0,"BAJA",IF(AA1154&gt;0,"ALZA",""))))))</f>
        <v>MANTIENE</v>
      </c>
      <c r="Z1154" s="54">
        <v>12800</v>
      </c>
      <c r="AA1154" s="40">
        <f>IF(Z1154=0,"INDICAR PRECIO VTA",Z1154-MaestraLP3[[#This Row],[PRECIO OCT]])</f>
        <v>0</v>
      </c>
      <c r="AB1154" s="56">
        <f t="shared" si="17"/>
        <v>0.40625</v>
      </c>
      <c r="AC1154" s="58">
        <f>IFERROR(MaestraLP3[[#This Row],[PRECIO]]*MaestraLP3[[#This Row],[%MG UMV]],0)</f>
        <v>5200</v>
      </c>
      <c r="AD1154" s="59">
        <v>1.2</v>
      </c>
      <c r="AE1154" s="54">
        <f>IFERROR(MaestraLP3[[#This Row],[MARGEN UNITARIO]]/MaestraLP3[[#This Row],[Peso Neto UMV (KG)]],0)</f>
        <v>4333.3333333333339</v>
      </c>
      <c r="AF1154" s="38" t="s">
        <v>49</v>
      </c>
      <c r="AG1154" s="38">
        <v>1</v>
      </c>
      <c r="AH1154" s="56">
        <v>0.2</v>
      </c>
      <c r="AI1154" s="56">
        <v>0.25</v>
      </c>
      <c r="AJ1154" s="38" t="s">
        <v>50</v>
      </c>
      <c r="AK1154" s="38" t="s">
        <v>50</v>
      </c>
    </row>
    <row r="1155" spans="1:37" x14ac:dyDescent="0.35">
      <c r="A1155" s="38" t="s">
        <v>525</v>
      </c>
      <c r="B1155" s="38">
        <v>104532520</v>
      </c>
      <c r="C1155" s="38" t="str">
        <f>+MaestraLP3[[#This Row],[CÓDIGO]]&amp;MaestraLP3[[#Headers],[-]]&amp;MaestraLP3[[#This Row],[UMV]]</f>
        <v>104532520-C04</v>
      </c>
      <c r="D1155" s="45" t="str">
        <f>+MaestraLP3[[#This Row],[CÓDIGO]]&amp;MaestraLP3[[#Headers],[FS00]]</f>
        <v>104532520FS00</v>
      </c>
      <c r="E1155" s="38" t="s">
        <v>95</v>
      </c>
      <c r="F1155" s="38" t="s">
        <v>103</v>
      </c>
      <c r="G1155" s="38" t="s">
        <v>369</v>
      </c>
      <c r="H1155" s="38" t="s">
        <v>1408</v>
      </c>
      <c r="I1155" s="38" t="s">
        <v>1421</v>
      </c>
      <c r="J1155" s="44" t="s">
        <v>209</v>
      </c>
      <c r="K1155" s="45" t="s">
        <v>44</v>
      </c>
      <c r="L1155" s="38"/>
      <c r="M1155" s="38" t="str">
        <f>VLOOKUP(MaestraLP3[[#This Row],[UMV]],VALIDACIONES!J:L,3,0)</f>
        <v>Caja 4 Unidades</v>
      </c>
      <c r="N1155" s="38" t="s">
        <v>71</v>
      </c>
      <c r="O1155" s="38" t="s">
        <v>46</v>
      </c>
      <c r="P1155" s="54">
        <v>22000</v>
      </c>
      <c r="Q1155" s="38" t="s">
        <v>47</v>
      </c>
      <c r="R1155" s="54">
        <v>38000</v>
      </c>
      <c r="S1155" s="56">
        <f>IFERROR((MaestraLP3[[#This Row],[COSTO ]]/MaestraLP3[[#This Row],[COSTO OCT]]-1),0)</f>
        <v>0</v>
      </c>
      <c r="T1155" s="55" t="s">
        <v>48</v>
      </c>
      <c r="U1155" s="55" t="s">
        <v>48</v>
      </c>
      <c r="V1155" s="54">
        <f>+VLOOKUP(MaestraLP3[[#This Row],[-]],'[1]BD MES'!$A:$N,14,0)</f>
        <v>22000</v>
      </c>
      <c r="W1155" s="54">
        <v>22000</v>
      </c>
      <c r="X1155" s="56">
        <f>+(MaestraLP3[[#This Row],[COSTO ]]-MaestraLP3[[#This Row],[COSTO OCT AL 27-10]])/MaestraLP3[[#This Row],[COSTO OCT AL 27-10]]</f>
        <v>0</v>
      </c>
      <c r="Y1155" s="57" t="str">
        <f>++IF(Q1155="HASTA AGOTAR STOCK","HASTA AGOTAR STOCK",IF(MaestraLP3[[#This Row],[PRECIO OCT]]=0,"NO PARA LP",IF(MaestraLP3[[#This Row],[PRECIO OCT]]=0,"INCORPORACIÓN",IF(AA1155=0,"MANTIENE",IF(AA1155&lt;0,"BAJA",IF(AA1155&gt;0,"ALZA",""))))))</f>
        <v>MANTIENE</v>
      </c>
      <c r="Z1155" s="54">
        <v>38000</v>
      </c>
      <c r="AA1155" s="40">
        <f>IF(Z1155=0,"INDICAR PRECIO VTA",Z1155-MaestraLP3[[#This Row],[PRECIO OCT]])</f>
        <v>0</v>
      </c>
      <c r="AB1155" s="56">
        <f t="shared" ref="AB1155:AB1218" si="18">+IFERROR((Z1155-W1155)/Z1155,"-")</f>
        <v>0.42105263157894735</v>
      </c>
      <c r="AC1155" s="58">
        <f>IFERROR(MaestraLP3[[#This Row],[PRECIO]]*MaestraLP3[[#This Row],[%MG UMV]],0)</f>
        <v>16000</v>
      </c>
      <c r="AD1155" s="59">
        <v>4.08</v>
      </c>
      <c r="AE1155" s="54">
        <f>IFERROR(MaestraLP3[[#This Row],[MARGEN UNITARIO]]/MaestraLP3[[#This Row],[Peso Neto UMV (KG)]],0)</f>
        <v>3921.5686274509803</v>
      </c>
      <c r="AF1155" s="38" t="s">
        <v>50</v>
      </c>
      <c r="AG1155" s="38">
        <v>1</v>
      </c>
      <c r="AH1155" s="56">
        <v>0.2</v>
      </c>
      <c r="AI1155" s="56">
        <v>0.25</v>
      </c>
      <c r="AJ1155" s="38" t="s">
        <v>50</v>
      </c>
      <c r="AK1155" s="38" t="s">
        <v>50</v>
      </c>
    </row>
    <row r="1156" spans="1:37" x14ac:dyDescent="0.35">
      <c r="A1156" s="38" t="s">
        <v>525</v>
      </c>
      <c r="B1156" s="38">
        <v>104532180</v>
      </c>
      <c r="C1156" s="38" t="str">
        <f>+MaestraLP3[[#This Row],[CÓDIGO]]&amp;MaestraLP3[[#Headers],[-]]&amp;MaestraLP3[[#This Row],[UMV]]</f>
        <v>104532180-C02</v>
      </c>
      <c r="D1156" s="45" t="str">
        <f>+MaestraLP3[[#This Row],[CÓDIGO]]&amp;MaestraLP3[[#Headers],[FS00]]</f>
        <v>104532180FS00</v>
      </c>
      <c r="E1156" s="38" t="s">
        <v>95</v>
      </c>
      <c r="F1156" s="38" t="s">
        <v>103</v>
      </c>
      <c r="G1156" s="38" t="s">
        <v>369</v>
      </c>
      <c r="H1156" s="38" t="s">
        <v>1408</v>
      </c>
      <c r="I1156" s="38" t="s">
        <v>1422</v>
      </c>
      <c r="J1156" s="44" t="s">
        <v>176</v>
      </c>
      <c r="K1156" s="45" t="s">
        <v>44</v>
      </c>
      <c r="L1156" s="38"/>
      <c r="M1156" s="38" t="str">
        <f>VLOOKUP(MaestraLP3[[#This Row],[UMV]],VALIDACIONES!J:L,3,0)</f>
        <v>Caja 2 Unidades</v>
      </c>
      <c r="N1156" s="38" t="s">
        <v>71</v>
      </c>
      <c r="O1156" s="38" t="s">
        <v>46</v>
      </c>
      <c r="P1156" s="54">
        <v>12480</v>
      </c>
      <c r="Q1156" s="38" t="s">
        <v>47</v>
      </c>
      <c r="R1156" s="54">
        <v>23000</v>
      </c>
      <c r="S1156" s="56">
        <f>IFERROR((MaestraLP3[[#This Row],[COSTO ]]/MaestraLP3[[#This Row],[COSTO OCT]]-1),0)</f>
        <v>0</v>
      </c>
      <c r="T1156" s="55" t="s">
        <v>48</v>
      </c>
      <c r="U1156" s="55" t="s">
        <v>48</v>
      </c>
      <c r="V1156" s="54">
        <f>+VLOOKUP(MaestraLP3[[#This Row],[-]],'[1]BD MES'!$A:$N,14,0)</f>
        <v>12480</v>
      </c>
      <c r="W1156" s="54">
        <v>12480</v>
      </c>
      <c r="X1156" s="56">
        <f>+(MaestraLP3[[#This Row],[COSTO ]]-MaestraLP3[[#This Row],[COSTO OCT AL 27-10]])/MaestraLP3[[#This Row],[COSTO OCT AL 27-10]]</f>
        <v>0</v>
      </c>
      <c r="Y1156" s="57" t="str">
        <f>++IF(Q1156="HASTA AGOTAR STOCK","HASTA AGOTAR STOCK",IF(MaestraLP3[[#This Row],[PRECIO OCT]]=0,"NO PARA LP",IF(MaestraLP3[[#This Row],[PRECIO OCT]]=0,"INCORPORACIÓN",IF(AA1156=0,"MANTIENE",IF(AA1156&lt;0,"BAJA",IF(AA1156&gt;0,"ALZA",""))))))</f>
        <v>MANTIENE</v>
      </c>
      <c r="Z1156" s="54">
        <v>23000</v>
      </c>
      <c r="AA1156" s="40">
        <f>IF(Z1156=0,"INDICAR PRECIO VTA",Z1156-MaestraLP3[[#This Row],[PRECIO OCT]])</f>
        <v>0</v>
      </c>
      <c r="AB1156" s="56">
        <f t="shared" si="18"/>
        <v>0.4573913043478261</v>
      </c>
      <c r="AC1156" s="58">
        <f>IFERROR(MaestraLP3[[#This Row],[PRECIO]]*MaestraLP3[[#This Row],[%MG UMV]],0)</f>
        <v>10520</v>
      </c>
      <c r="AD1156" s="59">
        <v>2.19</v>
      </c>
      <c r="AE1156" s="54">
        <f>IFERROR(MaestraLP3[[#This Row],[MARGEN UNITARIO]]/MaestraLP3[[#This Row],[Peso Neto UMV (KG)]],0)</f>
        <v>4803.6529680365302</v>
      </c>
      <c r="AF1156" s="38" t="s">
        <v>50</v>
      </c>
      <c r="AG1156" s="38">
        <v>1</v>
      </c>
      <c r="AH1156" s="56">
        <v>0.2</v>
      </c>
      <c r="AI1156" s="56">
        <v>0.25</v>
      </c>
      <c r="AJ1156" s="38" t="s">
        <v>50</v>
      </c>
      <c r="AK1156" s="38" t="s">
        <v>50</v>
      </c>
    </row>
    <row r="1157" spans="1:37" x14ac:dyDescent="0.35">
      <c r="A1157" s="38" t="s">
        <v>525</v>
      </c>
      <c r="B1157" s="38">
        <v>104532530</v>
      </c>
      <c r="C1157" s="38" t="str">
        <f>+MaestraLP3[[#This Row],[CÓDIGO]]&amp;MaestraLP3[[#Headers],[-]]&amp;MaestraLP3[[#This Row],[UMV]]</f>
        <v>104532530-C04</v>
      </c>
      <c r="D1157" s="45" t="str">
        <f>+MaestraLP3[[#This Row],[CÓDIGO]]&amp;MaestraLP3[[#Headers],[FS00]]</f>
        <v>104532530FS00</v>
      </c>
      <c r="E1157" s="38" t="s">
        <v>95</v>
      </c>
      <c r="F1157" s="38" t="s">
        <v>103</v>
      </c>
      <c r="G1157" s="38" t="s">
        <v>369</v>
      </c>
      <c r="H1157" s="38" t="s">
        <v>1408</v>
      </c>
      <c r="I1157" s="38" t="s">
        <v>1423</v>
      </c>
      <c r="J1157" s="44" t="s">
        <v>209</v>
      </c>
      <c r="K1157" s="45" t="s">
        <v>44</v>
      </c>
      <c r="L1157" s="38"/>
      <c r="M1157" s="38" t="str">
        <f>VLOOKUP(MaestraLP3[[#This Row],[UMV]],VALIDACIONES!J:L,3,0)</f>
        <v>Caja 4 Unidades</v>
      </c>
      <c r="N1157" s="38" t="s">
        <v>71</v>
      </c>
      <c r="O1157" s="38" t="s">
        <v>46</v>
      </c>
      <c r="P1157" s="54">
        <v>22400</v>
      </c>
      <c r="Q1157" s="38" t="s">
        <v>47</v>
      </c>
      <c r="R1157" s="54">
        <v>37500</v>
      </c>
      <c r="S1157" s="56">
        <f>IFERROR((MaestraLP3[[#This Row],[COSTO ]]/MaestraLP3[[#This Row],[COSTO OCT]]-1),0)</f>
        <v>0</v>
      </c>
      <c r="T1157" s="55" t="s">
        <v>48</v>
      </c>
      <c r="U1157" s="55" t="s">
        <v>48</v>
      </c>
      <c r="V1157" s="54">
        <f>+VLOOKUP(MaestraLP3[[#This Row],[-]],'[1]BD MES'!$A:$N,14,0)</f>
        <v>22400</v>
      </c>
      <c r="W1157" s="54">
        <v>22400</v>
      </c>
      <c r="X1157" s="56">
        <f>+(MaestraLP3[[#This Row],[COSTO ]]-MaestraLP3[[#This Row],[COSTO OCT AL 27-10]])/MaestraLP3[[#This Row],[COSTO OCT AL 27-10]]</f>
        <v>0</v>
      </c>
      <c r="Y1157" s="57" t="str">
        <f>++IF(Q1157="HASTA AGOTAR STOCK","HASTA AGOTAR STOCK",IF(MaestraLP3[[#This Row],[PRECIO OCT]]=0,"NO PARA LP",IF(MaestraLP3[[#This Row],[PRECIO OCT]]=0,"INCORPORACIÓN",IF(AA1157=0,"MANTIENE",IF(AA1157&lt;0,"BAJA",IF(AA1157&gt;0,"ALZA",""))))))</f>
        <v>MANTIENE</v>
      </c>
      <c r="Z1157" s="54">
        <v>37500</v>
      </c>
      <c r="AA1157" s="40">
        <f>IF(Z1157=0,"INDICAR PRECIO VTA",Z1157-MaestraLP3[[#This Row],[PRECIO OCT]])</f>
        <v>0</v>
      </c>
      <c r="AB1157" s="56">
        <f t="shared" si="18"/>
        <v>0.40266666666666667</v>
      </c>
      <c r="AC1157" s="58">
        <f>IFERROR(MaestraLP3[[#This Row],[PRECIO]]*MaestraLP3[[#This Row],[%MG UMV]],0)</f>
        <v>15100</v>
      </c>
      <c r="AD1157" s="59">
        <v>3.6</v>
      </c>
      <c r="AE1157" s="54">
        <f>IFERROR(MaestraLP3[[#This Row],[MARGEN UNITARIO]]/MaestraLP3[[#This Row],[Peso Neto UMV (KG)]],0)</f>
        <v>4194.4444444444443</v>
      </c>
      <c r="AF1157" s="38" t="s">
        <v>50</v>
      </c>
      <c r="AG1157" s="38">
        <v>1</v>
      </c>
      <c r="AH1157" s="56">
        <v>0.2</v>
      </c>
      <c r="AI1157" s="56">
        <v>0.25</v>
      </c>
      <c r="AJ1157" s="38" t="s">
        <v>50</v>
      </c>
      <c r="AK1157" s="38" t="s">
        <v>50</v>
      </c>
    </row>
    <row r="1158" spans="1:37" x14ac:dyDescent="0.35">
      <c r="A1158" s="38" t="s">
        <v>525</v>
      </c>
      <c r="B1158" s="38">
        <v>104532190</v>
      </c>
      <c r="C1158" s="38" t="str">
        <f>+MaestraLP3[[#This Row],[CÓDIGO]]&amp;MaestraLP3[[#Headers],[-]]&amp;MaestraLP3[[#This Row],[UMV]]</f>
        <v>104532190-C02</v>
      </c>
      <c r="D1158" s="45" t="str">
        <f>+MaestraLP3[[#This Row],[CÓDIGO]]&amp;MaestraLP3[[#Headers],[FS00]]</f>
        <v>104532190FS00</v>
      </c>
      <c r="E1158" s="38" t="s">
        <v>95</v>
      </c>
      <c r="F1158" s="38" t="s">
        <v>103</v>
      </c>
      <c r="G1158" s="38" t="s">
        <v>369</v>
      </c>
      <c r="H1158" s="38" t="s">
        <v>1408</v>
      </c>
      <c r="I1158" s="38" t="s">
        <v>1424</v>
      </c>
      <c r="J1158" s="44" t="s">
        <v>176</v>
      </c>
      <c r="K1158" s="45" t="s">
        <v>44</v>
      </c>
      <c r="L1158" s="38"/>
      <c r="M1158" s="38" t="str">
        <f>VLOOKUP(MaestraLP3[[#This Row],[UMV]],VALIDACIONES!J:L,3,0)</f>
        <v>Caja 2 Unidades</v>
      </c>
      <c r="N1158" s="38" t="s">
        <v>71</v>
      </c>
      <c r="O1158" s="38" t="s">
        <v>46</v>
      </c>
      <c r="P1158" s="54">
        <v>15160</v>
      </c>
      <c r="Q1158" s="38" t="s">
        <v>47</v>
      </c>
      <c r="R1158" s="54">
        <v>27500</v>
      </c>
      <c r="S1158" s="56">
        <f>IFERROR((MaestraLP3[[#This Row],[COSTO ]]/MaestraLP3[[#This Row],[COSTO OCT]]-1),0)</f>
        <v>0</v>
      </c>
      <c r="T1158" s="55" t="s">
        <v>48</v>
      </c>
      <c r="U1158" s="55" t="s">
        <v>48</v>
      </c>
      <c r="V1158" s="54">
        <f>+VLOOKUP(MaestraLP3[[#This Row],[-]],'[1]BD MES'!$A:$N,14,0)</f>
        <v>15160</v>
      </c>
      <c r="W1158" s="54">
        <v>15160</v>
      </c>
      <c r="X1158" s="56">
        <f>+(MaestraLP3[[#This Row],[COSTO ]]-MaestraLP3[[#This Row],[COSTO OCT AL 27-10]])/MaestraLP3[[#This Row],[COSTO OCT AL 27-10]]</f>
        <v>0</v>
      </c>
      <c r="Y1158" s="57" t="str">
        <f>++IF(Q1158="HASTA AGOTAR STOCK","HASTA AGOTAR STOCK",IF(MaestraLP3[[#This Row],[PRECIO OCT]]=0,"NO PARA LP",IF(MaestraLP3[[#This Row],[PRECIO OCT]]=0,"INCORPORACIÓN",IF(AA1158=0,"MANTIENE",IF(AA1158&lt;0,"BAJA",IF(AA1158&gt;0,"ALZA",""))))))</f>
        <v>MANTIENE</v>
      </c>
      <c r="Z1158" s="54">
        <v>27500</v>
      </c>
      <c r="AA1158" s="40">
        <f>IF(Z1158=0,"INDICAR PRECIO VTA",Z1158-MaestraLP3[[#This Row],[PRECIO OCT]])</f>
        <v>0</v>
      </c>
      <c r="AB1158" s="56">
        <f t="shared" si="18"/>
        <v>0.44872727272727275</v>
      </c>
      <c r="AC1158" s="58">
        <f>IFERROR(MaestraLP3[[#This Row],[PRECIO]]*MaestraLP3[[#This Row],[%MG UMV]],0)</f>
        <v>12340</v>
      </c>
      <c r="AD1158" s="59">
        <v>2</v>
      </c>
      <c r="AE1158" s="54">
        <f>IFERROR(MaestraLP3[[#This Row],[MARGEN UNITARIO]]/MaestraLP3[[#This Row],[Peso Neto UMV (KG)]],0)</f>
        <v>6170</v>
      </c>
      <c r="AF1158" s="38" t="s">
        <v>50</v>
      </c>
      <c r="AG1158" s="38">
        <v>1</v>
      </c>
      <c r="AH1158" s="56">
        <v>0.2</v>
      </c>
      <c r="AI1158" s="56">
        <v>0.25</v>
      </c>
      <c r="AJ1158" s="38" t="s">
        <v>50</v>
      </c>
      <c r="AK1158" s="38" t="s">
        <v>50</v>
      </c>
    </row>
    <row r="1159" spans="1:37" x14ac:dyDescent="0.35">
      <c r="A1159" s="38" t="s">
        <v>525</v>
      </c>
      <c r="B1159" s="38">
        <v>104532200</v>
      </c>
      <c r="C1159" s="38" t="str">
        <f>+MaestraLP3[[#This Row],[CÓDIGO]]&amp;MaestraLP3[[#Headers],[-]]&amp;MaestraLP3[[#This Row],[UMV]]</f>
        <v>104532200-C02</v>
      </c>
      <c r="D1159" s="45" t="str">
        <f>+MaestraLP3[[#This Row],[CÓDIGO]]&amp;MaestraLP3[[#Headers],[FS00]]</f>
        <v>104532200FS00</v>
      </c>
      <c r="E1159" s="38" t="s">
        <v>95</v>
      </c>
      <c r="F1159" s="38" t="s">
        <v>103</v>
      </c>
      <c r="G1159" s="38" t="s">
        <v>369</v>
      </c>
      <c r="H1159" s="38" t="s">
        <v>1408</v>
      </c>
      <c r="I1159" s="38" t="s">
        <v>1425</v>
      </c>
      <c r="J1159" s="44" t="s">
        <v>176</v>
      </c>
      <c r="K1159" s="45" t="s">
        <v>44</v>
      </c>
      <c r="L1159" s="38"/>
      <c r="M1159" s="38" t="str">
        <f>VLOOKUP(MaestraLP3[[#This Row],[UMV]],VALIDACIONES!J:L,3,0)</f>
        <v>Caja 2 Unidades</v>
      </c>
      <c r="N1159" s="38" t="s">
        <v>71</v>
      </c>
      <c r="O1159" s="38" t="s">
        <v>46</v>
      </c>
      <c r="P1159" s="54">
        <v>15160</v>
      </c>
      <c r="Q1159" s="38" t="s">
        <v>47</v>
      </c>
      <c r="R1159" s="54">
        <v>27500</v>
      </c>
      <c r="S1159" s="56">
        <f>IFERROR((MaestraLP3[[#This Row],[COSTO ]]/MaestraLP3[[#This Row],[COSTO OCT]]-1),0)</f>
        <v>0</v>
      </c>
      <c r="T1159" s="55" t="s">
        <v>48</v>
      </c>
      <c r="U1159" s="55" t="s">
        <v>48</v>
      </c>
      <c r="V1159" s="54">
        <f>+VLOOKUP(MaestraLP3[[#This Row],[-]],'[1]BD MES'!$A:$N,14,0)</f>
        <v>15160</v>
      </c>
      <c r="W1159" s="54">
        <v>15160</v>
      </c>
      <c r="X1159" s="56">
        <f>+(MaestraLP3[[#This Row],[COSTO ]]-MaestraLP3[[#This Row],[COSTO OCT AL 27-10]])/MaestraLP3[[#This Row],[COSTO OCT AL 27-10]]</f>
        <v>0</v>
      </c>
      <c r="Y1159" s="57" t="str">
        <f>++IF(Q1159="HASTA AGOTAR STOCK","HASTA AGOTAR STOCK",IF(MaestraLP3[[#This Row],[PRECIO OCT]]=0,"NO PARA LP",IF(MaestraLP3[[#This Row],[PRECIO OCT]]=0,"INCORPORACIÓN",IF(AA1159=0,"MANTIENE",IF(AA1159&lt;0,"BAJA",IF(AA1159&gt;0,"ALZA",""))))))</f>
        <v>MANTIENE</v>
      </c>
      <c r="Z1159" s="54">
        <v>27500</v>
      </c>
      <c r="AA1159" s="40">
        <f>IF(Z1159=0,"INDICAR PRECIO VTA",Z1159-MaestraLP3[[#This Row],[PRECIO OCT]])</f>
        <v>0</v>
      </c>
      <c r="AB1159" s="56">
        <f t="shared" si="18"/>
        <v>0.44872727272727275</v>
      </c>
      <c r="AC1159" s="58">
        <f>IFERROR(MaestraLP3[[#This Row],[PRECIO]]*MaestraLP3[[#This Row],[%MG UMV]],0)</f>
        <v>12340</v>
      </c>
      <c r="AD1159" s="59">
        <v>2.4</v>
      </c>
      <c r="AE1159" s="54">
        <f>IFERROR(MaestraLP3[[#This Row],[MARGEN UNITARIO]]/MaestraLP3[[#This Row],[Peso Neto UMV (KG)]],0)</f>
        <v>5141.666666666667</v>
      </c>
      <c r="AF1159" s="38" t="s">
        <v>50</v>
      </c>
      <c r="AG1159" s="38">
        <v>1</v>
      </c>
      <c r="AH1159" s="56">
        <v>0.2</v>
      </c>
      <c r="AI1159" s="56">
        <v>0.25</v>
      </c>
      <c r="AJ1159" s="38" t="s">
        <v>50</v>
      </c>
      <c r="AK1159" s="38" t="s">
        <v>50</v>
      </c>
    </row>
    <row r="1160" spans="1:37" x14ac:dyDescent="0.35">
      <c r="A1160" s="38" t="s">
        <v>525</v>
      </c>
      <c r="B1160" s="38">
        <v>104532540</v>
      </c>
      <c r="C1160" s="38" t="str">
        <f>+MaestraLP3[[#This Row],[CÓDIGO]]&amp;MaestraLP3[[#Headers],[-]]&amp;MaestraLP3[[#This Row],[UMV]]</f>
        <v>104532540-C04</v>
      </c>
      <c r="D1160" s="45" t="str">
        <f>+MaestraLP3[[#This Row],[CÓDIGO]]&amp;MaestraLP3[[#Headers],[FS00]]</f>
        <v>104532540FS00</v>
      </c>
      <c r="E1160" s="38" t="s">
        <v>95</v>
      </c>
      <c r="F1160" s="38" t="s">
        <v>103</v>
      </c>
      <c r="G1160" s="38" t="s">
        <v>369</v>
      </c>
      <c r="H1160" s="38" t="s">
        <v>1408</v>
      </c>
      <c r="I1160" s="38" t="s">
        <v>1426</v>
      </c>
      <c r="J1160" s="44" t="s">
        <v>209</v>
      </c>
      <c r="K1160" s="45" t="s">
        <v>44</v>
      </c>
      <c r="L1160" s="38"/>
      <c r="M1160" s="38" t="str">
        <f>VLOOKUP(MaestraLP3[[#This Row],[UMV]],VALIDACIONES!J:L,3,0)</f>
        <v>Caja 4 Unidades</v>
      </c>
      <c r="N1160" s="38" t="s">
        <v>71</v>
      </c>
      <c r="O1160" s="38" t="s">
        <v>46</v>
      </c>
      <c r="P1160" s="54">
        <v>21000</v>
      </c>
      <c r="Q1160" s="38" t="s">
        <v>47</v>
      </c>
      <c r="R1160" s="54">
        <v>34500</v>
      </c>
      <c r="S1160" s="56">
        <f>IFERROR((MaestraLP3[[#This Row],[COSTO ]]/MaestraLP3[[#This Row],[COSTO OCT]]-1),0)</f>
        <v>0</v>
      </c>
      <c r="T1160" s="55" t="s">
        <v>48</v>
      </c>
      <c r="U1160" s="55" t="s">
        <v>48</v>
      </c>
      <c r="V1160" s="54">
        <f>+VLOOKUP(MaestraLP3[[#This Row],[-]],'[1]BD MES'!$A:$N,14,0)</f>
        <v>21000</v>
      </c>
      <c r="W1160" s="54">
        <v>21000</v>
      </c>
      <c r="X1160" s="56">
        <f>+(MaestraLP3[[#This Row],[COSTO ]]-MaestraLP3[[#This Row],[COSTO OCT AL 27-10]])/MaestraLP3[[#This Row],[COSTO OCT AL 27-10]]</f>
        <v>0</v>
      </c>
      <c r="Y1160" s="57" t="str">
        <f>++IF(Q1160="HASTA AGOTAR STOCK","HASTA AGOTAR STOCK",IF(MaestraLP3[[#This Row],[PRECIO OCT]]=0,"NO PARA LP",IF(MaestraLP3[[#This Row],[PRECIO OCT]]=0,"INCORPORACIÓN",IF(AA1160=0,"MANTIENE",IF(AA1160&lt;0,"BAJA",IF(AA1160&gt;0,"ALZA",""))))))</f>
        <v>MANTIENE</v>
      </c>
      <c r="Z1160" s="54">
        <v>34500</v>
      </c>
      <c r="AA1160" s="40">
        <f>IF(Z1160=0,"INDICAR PRECIO VTA",Z1160-MaestraLP3[[#This Row],[PRECIO OCT]])</f>
        <v>0</v>
      </c>
      <c r="AB1160" s="56">
        <f t="shared" si="18"/>
        <v>0.39130434782608697</v>
      </c>
      <c r="AC1160" s="58">
        <f>IFERROR(MaestraLP3[[#This Row],[PRECIO]]*MaestraLP3[[#This Row],[%MG UMV]],0)</f>
        <v>13500</v>
      </c>
      <c r="AD1160" s="59">
        <v>3.6</v>
      </c>
      <c r="AE1160" s="54">
        <f>IFERROR(MaestraLP3[[#This Row],[MARGEN UNITARIO]]/MaestraLP3[[#This Row],[Peso Neto UMV (KG)]],0)</f>
        <v>3750</v>
      </c>
      <c r="AF1160" s="38" t="s">
        <v>50</v>
      </c>
      <c r="AG1160" s="38">
        <v>1</v>
      </c>
      <c r="AH1160" s="56">
        <v>0.2</v>
      </c>
      <c r="AI1160" s="56">
        <v>0.25</v>
      </c>
      <c r="AJ1160" s="38" t="s">
        <v>50</v>
      </c>
      <c r="AK1160" s="38" t="s">
        <v>50</v>
      </c>
    </row>
    <row r="1161" spans="1:37" x14ac:dyDescent="0.35">
      <c r="A1161" s="38" t="s">
        <v>525</v>
      </c>
      <c r="B1161" s="38">
        <v>104510620</v>
      </c>
      <c r="C1161" s="38" t="str">
        <f>+MaestraLP3[[#This Row],[CÓDIGO]]&amp;MaestraLP3[[#Headers],[-]]&amp;MaestraLP3[[#This Row],[UMV]]</f>
        <v>104510620-UN</v>
      </c>
      <c r="D1161" s="45" t="str">
        <f>+MaestraLP3[[#This Row],[CÓDIGO]]&amp;MaestraLP3[[#Headers],[FS00]]</f>
        <v>104510620FS00</v>
      </c>
      <c r="E1161" s="38" t="s">
        <v>95</v>
      </c>
      <c r="F1161" s="38" t="s">
        <v>103</v>
      </c>
      <c r="G1161" s="38" t="s">
        <v>369</v>
      </c>
      <c r="H1161" s="38" t="s">
        <v>393</v>
      </c>
      <c r="I1161" s="38" t="s">
        <v>1427</v>
      </c>
      <c r="J1161" s="44" t="s">
        <v>44</v>
      </c>
      <c r="K1161" s="45" t="s">
        <v>44</v>
      </c>
      <c r="L1161" s="38"/>
      <c r="M1161" s="38" t="str">
        <f>VLOOKUP(MaestraLP3[[#This Row],[UMV]],VALIDACIONES!J:L,3,0)</f>
        <v>Unidad</v>
      </c>
      <c r="N1161" s="38" t="s">
        <v>45</v>
      </c>
      <c r="O1161" s="38" t="s">
        <v>72</v>
      </c>
      <c r="P1161" s="54">
        <v>22248.99</v>
      </c>
      <c r="Q1161" s="38" t="s">
        <v>47</v>
      </c>
      <c r="R1161" s="54">
        <v>32500</v>
      </c>
      <c r="S1161" s="56">
        <f>IFERROR((MaestraLP3[[#This Row],[COSTO ]]/MaestraLP3[[#This Row],[COSTO OCT]]-1),0)</f>
        <v>0</v>
      </c>
      <c r="T1161" s="55" t="s">
        <v>48</v>
      </c>
      <c r="U1161" s="55" t="s">
        <v>48</v>
      </c>
      <c r="V1161" s="54">
        <f>+VLOOKUP(MaestraLP3[[#This Row],[-]],'[1]BD MES'!$A:$N,14,0)</f>
        <v>22283.65</v>
      </c>
      <c r="W1161" s="54">
        <v>22248.99</v>
      </c>
      <c r="X1161" s="56">
        <f>+(MaestraLP3[[#This Row],[COSTO ]]-MaestraLP3[[#This Row],[COSTO OCT AL 27-10]])/MaestraLP3[[#This Row],[COSTO OCT AL 27-10]]</f>
        <v>-1.5554004842115118E-3</v>
      </c>
      <c r="Y1161" s="57" t="str">
        <f>++IF(Q1161="HASTA AGOTAR STOCK","HASTA AGOTAR STOCK",IF(MaestraLP3[[#This Row],[PRECIO OCT]]=0,"NO PARA LP",IF(MaestraLP3[[#This Row],[PRECIO OCT]]=0,"INCORPORACIÓN",IF(AA1161=0,"MANTIENE",IF(AA1161&lt;0,"BAJA",IF(AA1161&gt;0,"ALZA",""))))))</f>
        <v>MANTIENE</v>
      </c>
      <c r="Z1161" s="54">
        <v>32500</v>
      </c>
      <c r="AA1161" s="40">
        <f>IF(Z1161=0,"INDICAR PRECIO VTA",Z1161-MaestraLP3[[#This Row],[PRECIO OCT]])</f>
        <v>0</v>
      </c>
      <c r="AB1161" s="56">
        <f t="shared" si="18"/>
        <v>0.31541569230769229</v>
      </c>
      <c r="AC1161" s="58">
        <f>IFERROR(MaestraLP3[[#This Row],[PRECIO]]*MaestraLP3[[#This Row],[%MG UMV]],0)</f>
        <v>10251.009999999998</v>
      </c>
      <c r="AD1161" s="59">
        <v>10</v>
      </c>
      <c r="AE1161" s="54">
        <f>IFERROR(MaestraLP3[[#This Row],[MARGEN UNITARIO]]/MaestraLP3[[#This Row],[Peso Neto UMV (KG)]],0)</f>
        <v>1025.1009999999999</v>
      </c>
      <c r="AF1161" s="38" t="s">
        <v>49</v>
      </c>
      <c r="AG1161" s="38">
        <v>1</v>
      </c>
      <c r="AH1161" s="56">
        <v>4.9999999999999996E-2</v>
      </c>
      <c r="AI1161" s="56">
        <v>6.9999999999999993E-2</v>
      </c>
      <c r="AJ1161" s="38"/>
      <c r="AK1161" s="38" t="s">
        <v>50</v>
      </c>
    </row>
    <row r="1162" spans="1:37" x14ac:dyDescent="0.35">
      <c r="A1162" s="38" t="s">
        <v>525</v>
      </c>
      <c r="B1162" s="38">
        <v>104510640</v>
      </c>
      <c r="C1162" s="38" t="str">
        <f>+MaestraLP3[[#This Row],[CÓDIGO]]&amp;MaestraLP3[[#Headers],[-]]&amp;MaestraLP3[[#This Row],[UMV]]</f>
        <v>104510640-UN</v>
      </c>
      <c r="D1162" s="45" t="str">
        <f>+MaestraLP3[[#This Row],[CÓDIGO]]&amp;MaestraLP3[[#Headers],[FS00]]</f>
        <v>104510640FS00</v>
      </c>
      <c r="E1162" s="38" t="s">
        <v>95</v>
      </c>
      <c r="F1162" s="38" t="s">
        <v>103</v>
      </c>
      <c r="G1162" s="38" t="s">
        <v>369</v>
      </c>
      <c r="H1162" s="38" t="s">
        <v>393</v>
      </c>
      <c r="I1162" s="38" t="s">
        <v>1428</v>
      </c>
      <c r="J1162" s="44" t="s">
        <v>44</v>
      </c>
      <c r="K1162" s="45" t="s">
        <v>44</v>
      </c>
      <c r="L1162" s="38"/>
      <c r="M1162" s="38" t="str">
        <f>VLOOKUP(MaestraLP3[[#This Row],[UMV]],VALIDACIONES!J:L,3,0)</f>
        <v>Unidad</v>
      </c>
      <c r="N1162" s="38" t="s">
        <v>45</v>
      </c>
      <c r="O1162" s="38" t="s">
        <v>72</v>
      </c>
      <c r="P1162" s="54">
        <v>22130.06</v>
      </c>
      <c r="Q1162" s="38" t="s">
        <v>47</v>
      </c>
      <c r="R1162" s="54">
        <v>31700</v>
      </c>
      <c r="S1162" s="56">
        <f>IFERROR((MaestraLP3[[#This Row],[COSTO ]]/MaestraLP3[[#This Row],[COSTO OCT]]-1),0)</f>
        <v>0</v>
      </c>
      <c r="T1162" s="55" t="s">
        <v>48</v>
      </c>
      <c r="U1162" s="55" t="s">
        <v>48</v>
      </c>
      <c r="V1162" s="54">
        <f>+VLOOKUP(MaestraLP3[[#This Row],[-]],'[1]BD MES'!$A:$N,14,0)</f>
        <v>22313.83</v>
      </c>
      <c r="W1162" s="54">
        <v>22130.06</v>
      </c>
      <c r="X1162" s="56">
        <f>+(MaestraLP3[[#This Row],[COSTO ]]-MaestraLP3[[#This Row],[COSTO OCT AL 27-10]])/MaestraLP3[[#This Row],[COSTO OCT AL 27-10]]</f>
        <v>-8.2356995639027639E-3</v>
      </c>
      <c r="Y1162" s="57" t="str">
        <f>++IF(Q1162="HASTA AGOTAR STOCK","HASTA AGOTAR STOCK",IF(MaestraLP3[[#This Row],[PRECIO OCT]]=0,"NO PARA LP",IF(MaestraLP3[[#This Row],[PRECIO OCT]]=0,"INCORPORACIÓN",IF(AA1162=0,"MANTIENE",IF(AA1162&lt;0,"BAJA",IF(AA1162&gt;0,"ALZA",""))))))</f>
        <v>MANTIENE</v>
      </c>
      <c r="Z1162" s="54">
        <v>31700</v>
      </c>
      <c r="AA1162" s="40">
        <f>IF(Z1162=0,"INDICAR PRECIO VTA",Z1162-MaestraLP3[[#This Row],[PRECIO OCT]])</f>
        <v>0</v>
      </c>
      <c r="AB1162" s="56">
        <f t="shared" si="18"/>
        <v>0.30189085173501573</v>
      </c>
      <c r="AC1162" s="58">
        <f>IFERROR(MaestraLP3[[#This Row],[PRECIO]]*MaestraLP3[[#This Row],[%MG UMV]],0)</f>
        <v>9569.9399999999987</v>
      </c>
      <c r="AD1162" s="59">
        <v>10</v>
      </c>
      <c r="AE1162" s="54">
        <f>IFERROR(MaestraLP3[[#This Row],[MARGEN UNITARIO]]/MaestraLP3[[#This Row],[Peso Neto UMV (KG)]],0)</f>
        <v>956.99399999999991</v>
      </c>
      <c r="AF1162" s="38" t="s">
        <v>49</v>
      </c>
      <c r="AG1162" s="38">
        <v>1</v>
      </c>
      <c r="AH1162" s="56">
        <v>4.9999999999999996E-2</v>
      </c>
      <c r="AI1162" s="56">
        <v>6.9999999999999993E-2</v>
      </c>
      <c r="AJ1162" s="38"/>
      <c r="AK1162" s="38" t="s">
        <v>50</v>
      </c>
    </row>
    <row r="1163" spans="1:37" x14ac:dyDescent="0.35">
      <c r="A1163" s="38" t="s">
        <v>525</v>
      </c>
      <c r="B1163" s="38">
        <v>150000007</v>
      </c>
      <c r="C1163" s="38" t="str">
        <f>+MaestraLP3[[#This Row],[CÓDIGO]]&amp;MaestraLP3[[#Headers],[-]]&amp;MaestraLP3[[#This Row],[UMV]]</f>
        <v>150000007-C09</v>
      </c>
      <c r="D1163" s="45" t="str">
        <f>+MaestraLP3[[#This Row],[CÓDIGO]]&amp;MaestraLP3[[#Headers],[FS00]]</f>
        <v>150000007FS00</v>
      </c>
      <c r="E1163" s="38" t="s">
        <v>95</v>
      </c>
      <c r="F1163" s="38" t="s">
        <v>103</v>
      </c>
      <c r="G1163" s="38" t="s">
        <v>369</v>
      </c>
      <c r="H1163" s="38" t="s">
        <v>393</v>
      </c>
      <c r="I1163" s="38" t="s">
        <v>1429</v>
      </c>
      <c r="J1163" s="44" t="s">
        <v>760</v>
      </c>
      <c r="K1163" s="45" t="s">
        <v>44</v>
      </c>
      <c r="L1163" s="38"/>
      <c r="M1163" s="38" t="str">
        <f>VLOOKUP(MaestraLP3[[#This Row],[UMV]],VALIDACIONES!J:L,3,0)</f>
        <v>Caja 9 Unidades</v>
      </c>
      <c r="N1163" s="38" t="s">
        <v>45</v>
      </c>
      <c r="O1163" s="38" t="s">
        <v>46</v>
      </c>
      <c r="P1163" s="54">
        <v>23958</v>
      </c>
      <c r="Q1163" s="38" t="s">
        <v>47</v>
      </c>
      <c r="R1163" s="54">
        <v>31600</v>
      </c>
      <c r="S1163" s="56">
        <f>IFERROR((MaestraLP3[[#This Row],[COSTO ]]/MaestraLP3[[#This Row],[COSTO OCT]]-1),0)</f>
        <v>0</v>
      </c>
      <c r="T1163" s="55" t="s">
        <v>48</v>
      </c>
      <c r="U1163" s="55" t="s">
        <v>48</v>
      </c>
      <c r="V1163" s="54">
        <f>+VLOOKUP(MaestraLP3[[#This Row],[-]],'[1]BD MES'!$A:$N,14,0)</f>
        <v>25011</v>
      </c>
      <c r="W1163" s="54">
        <v>23958</v>
      </c>
      <c r="X1163" s="56">
        <f>+(MaestraLP3[[#This Row],[COSTO ]]-MaestraLP3[[#This Row],[COSTO OCT AL 27-10]])/MaestraLP3[[#This Row],[COSTO OCT AL 27-10]]</f>
        <v>-4.210147535084563E-2</v>
      </c>
      <c r="Y1163" s="57" t="str">
        <f>++IF(Q1163="HASTA AGOTAR STOCK","HASTA AGOTAR STOCK",IF(MaestraLP3[[#This Row],[PRECIO OCT]]=0,"NO PARA LP",IF(MaestraLP3[[#This Row],[PRECIO OCT]]=0,"INCORPORACIÓN",IF(AA1163=0,"MANTIENE",IF(AA1163&lt;0,"BAJA",IF(AA1163&gt;0,"ALZA",""))))))</f>
        <v>MANTIENE</v>
      </c>
      <c r="Z1163" s="54">
        <v>31600</v>
      </c>
      <c r="AA1163" s="40">
        <f>IF(Z1163=0,"INDICAR PRECIO VTA",Z1163-MaestraLP3[[#This Row],[PRECIO OCT]])</f>
        <v>0</v>
      </c>
      <c r="AB1163" s="56">
        <f t="shared" si="18"/>
        <v>0.24183544303797469</v>
      </c>
      <c r="AC1163" s="58">
        <f>IFERROR(MaestraLP3[[#This Row],[PRECIO]]*MaestraLP3[[#This Row],[%MG UMV]],0)</f>
        <v>7642</v>
      </c>
      <c r="AD1163" s="59">
        <v>9</v>
      </c>
      <c r="AE1163" s="54">
        <f>IFERROR(MaestraLP3[[#This Row],[MARGEN UNITARIO]]/MaestraLP3[[#This Row],[Peso Neto UMV (KG)]],0)</f>
        <v>849.11111111111109</v>
      </c>
      <c r="AF1163" s="38" t="s">
        <v>50</v>
      </c>
      <c r="AG1163" s="38">
        <v>1</v>
      </c>
      <c r="AH1163" s="56">
        <v>4.9999999999999996E-2</v>
      </c>
      <c r="AI1163" s="56">
        <v>6.9999999999999993E-2</v>
      </c>
      <c r="AJ1163" s="38"/>
      <c r="AK1163" s="38" t="s">
        <v>50</v>
      </c>
    </row>
    <row r="1164" spans="1:37" x14ac:dyDescent="0.35">
      <c r="A1164" s="38" t="s">
        <v>525</v>
      </c>
      <c r="B1164" s="38">
        <v>104528510</v>
      </c>
      <c r="C1164" s="38" t="str">
        <f>+MaestraLP3[[#This Row],[CÓDIGO]]&amp;MaestraLP3[[#Headers],[-]]&amp;MaestraLP3[[#This Row],[UMV]]</f>
        <v>104528510-C10</v>
      </c>
      <c r="D1164" s="45" t="str">
        <f>+MaestraLP3[[#This Row],[CÓDIGO]]&amp;MaestraLP3[[#Headers],[FS00]]</f>
        <v>104528510FS00</v>
      </c>
      <c r="E1164" s="38" t="s">
        <v>95</v>
      </c>
      <c r="F1164" s="38" t="s">
        <v>103</v>
      </c>
      <c r="G1164" s="38" t="s">
        <v>369</v>
      </c>
      <c r="H1164" s="38" t="s">
        <v>393</v>
      </c>
      <c r="I1164" s="38" t="s">
        <v>1430</v>
      </c>
      <c r="J1164" s="44" t="s">
        <v>61</v>
      </c>
      <c r="K1164" s="45" t="s">
        <v>44</v>
      </c>
      <c r="L1164" s="38"/>
      <c r="M1164" s="38" t="str">
        <f>VLOOKUP(MaestraLP3[[#This Row],[UMV]],VALIDACIONES!J:L,3,0)</f>
        <v>Caja 10 Unidades</v>
      </c>
      <c r="N1164" s="38" t="s">
        <v>45</v>
      </c>
      <c r="O1164" s="38" t="s">
        <v>46</v>
      </c>
      <c r="P1164" s="54">
        <v>19080</v>
      </c>
      <c r="Q1164" s="38" t="s">
        <v>47</v>
      </c>
      <c r="R1164" s="54">
        <v>28000</v>
      </c>
      <c r="S1164" s="56">
        <f>IFERROR((MaestraLP3[[#This Row],[COSTO ]]/MaestraLP3[[#This Row],[COSTO OCT]]-1),0)</f>
        <v>0</v>
      </c>
      <c r="T1164" s="55" t="s">
        <v>48</v>
      </c>
      <c r="U1164" s="55" t="s">
        <v>48</v>
      </c>
      <c r="V1164" s="54">
        <f>+VLOOKUP(MaestraLP3[[#This Row],[-]],'[1]BD MES'!$A:$N,14,0)</f>
        <v>19000</v>
      </c>
      <c r="W1164" s="54">
        <v>19080</v>
      </c>
      <c r="X1164" s="56">
        <f>+(MaestraLP3[[#This Row],[COSTO ]]-MaestraLP3[[#This Row],[COSTO OCT AL 27-10]])/MaestraLP3[[#This Row],[COSTO OCT AL 27-10]]</f>
        <v>4.2105263157894736E-3</v>
      </c>
      <c r="Y1164" s="57" t="str">
        <f>++IF(Q1164="HASTA AGOTAR STOCK","HASTA AGOTAR STOCK",IF(MaestraLP3[[#This Row],[PRECIO OCT]]=0,"NO PARA LP",IF(MaestraLP3[[#This Row],[PRECIO OCT]]=0,"INCORPORACIÓN",IF(AA1164=0,"MANTIENE",IF(AA1164&lt;0,"BAJA",IF(AA1164&gt;0,"ALZA",""))))))</f>
        <v>MANTIENE</v>
      </c>
      <c r="Z1164" s="54">
        <v>28000</v>
      </c>
      <c r="AA1164" s="40">
        <f>IF(Z1164=0,"INDICAR PRECIO VTA",Z1164-MaestraLP3[[#This Row],[PRECIO OCT]])</f>
        <v>0</v>
      </c>
      <c r="AB1164" s="56">
        <f t="shared" si="18"/>
        <v>0.31857142857142856</v>
      </c>
      <c r="AC1164" s="58">
        <f>IFERROR(MaestraLP3[[#This Row],[PRECIO]]*MaestraLP3[[#This Row],[%MG UMV]],0)</f>
        <v>8920</v>
      </c>
      <c r="AD1164" s="59">
        <v>10</v>
      </c>
      <c r="AE1164" s="54">
        <f>IFERROR(MaestraLP3[[#This Row],[MARGEN UNITARIO]]/MaestraLP3[[#This Row],[Peso Neto UMV (KG)]],0)</f>
        <v>892</v>
      </c>
      <c r="AF1164" s="38" t="s">
        <v>50</v>
      </c>
      <c r="AG1164" s="38">
        <v>1</v>
      </c>
      <c r="AH1164" s="56">
        <v>4.9999999999999996E-2</v>
      </c>
      <c r="AI1164" s="56">
        <v>6.9999999999999993E-2</v>
      </c>
      <c r="AJ1164" s="38"/>
      <c r="AK1164" s="38" t="s">
        <v>50</v>
      </c>
    </row>
    <row r="1165" spans="1:37" x14ac:dyDescent="0.35">
      <c r="A1165" s="38" t="s">
        <v>525</v>
      </c>
      <c r="B1165" s="38">
        <v>104528520</v>
      </c>
      <c r="C1165" s="38" t="str">
        <f>+MaestraLP3[[#This Row],[CÓDIGO]]&amp;MaestraLP3[[#Headers],[-]]&amp;MaestraLP3[[#This Row],[UMV]]</f>
        <v>104528520-C10</v>
      </c>
      <c r="D1165" s="45" t="str">
        <f>+MaestraLP3[[#This Row],[CÓDIGO]]&amp;MaestraLP3[[#Headers],[FS00]]</f>
        <v>104528520FS00</v>
      </c>
      <c r="E1165" s="38" t="s">
        <v>95</v>
      </c>
      <c r="F1165" s="38" t="s">
        <v>103</v>
      </c>
      <c r="G1165" s="38" t="s">
        <v>369</v>
      </c>
      <c r="H1165" s="38" t="s">
        <v>393</v>
      </c>
      <c r="I1165" s="38" t="s">
        <v>1431</v>
      </c>
      <c r="J1165" s="44" t="s">
        <v>61</v>
      </c>
      <c r="K1165" s="45" t="s">
        <v>44</v>
      </c>
      <c r="L1165" s="38"/>
      <c r="M1165" s="38" t="str">
        <f>VLOOKUP(MaestraLP3[[#This Row],[UMV]],VALIDACIONES!J:L,3,0)</f>
        <v>Caja 10 Unidades</v>
      </c>
      <c r="N1165" s="38" t="s">
        <v>45</v>
      </c>
      <c r="O1165" s="38" t="s">
        <v>46</v>
      </c>
      <c r="P1165" s="54">
        <v>24140</v>
      </c>
      <c r="Q1165" s="38" t="s">
        <v>47</v>
      </c>
      <c r="R1165" s="54">
        <v>34200</v>
      </c>
      <c r="S1165" s="56">
        <f>IFERROR((MaestraLP3[[#This Row],[COSTO ]]/MaestraLP3[[#This Row],[COSTO OCT]]-1),0)</f>
        <v>0</v>
      </c>
      <c r="T1165" s="55" t="s">
        <v>48</v>
      </c>
      <c r="U1165" s="55" t="s">
        <v>48</v>
      </c>
      <c r="V1165" s="54">
        <f>+VLOOKUP(MaestraLP3[[#This Row],[-]],'[1]BD MES'!$A:$N,14,0)</f>
        <v>23800</v>
      </c>
      <c r="W1165" s="54">
        <v>24140</v>
      </c>
      <c r="X1165" s="56">
        <f>+(MaestraLP3[[#This Row],[COSTO ]]-MaestraLP3[[#This Row],[COSTO OCT AL 27-10]])/MaestraLP3[[#This Row],[COSTO OCT AL 27-10]]</f>
        <v>1.4285714285714285E-2</v>
      </c>
      <c r="Y1165" s="57" t="str">
        <f>++IF(Q1165="HASTA AGOTAR STOCK","HASTA AGOTAR STOCK",IF(MaestraLP3[[#This Row],[PRECIO OCT]]=0,"NO PARA LP",IF(MaestraLP3[[#This Row],[PRECIO OCT]]=0,"INCORPORACIÓN",IF(AA1165=0,"MANTIENE",IF(AA1165&lt;0,"BAJA",IF(AA1165&gt;0,"ALZA",""))))))</f>
        <v>MANTIENE</v>
      </c>
      <c r="Z1165" s="54">
        <v>34200</v>
      </c>
      <c r="AA1165" s="40">
        <f>IF(Z1165=0,"INDICAR PRECIO VTA",Z1165-MaestraLP3[[#This Row],[PRECIO OCT]])</f>
        <v>0</v>
      </c>
      <c r="AB1165" s="56">
        <f t="shared" si="18"/>
        <v>0.29415204678362572</v>
      </c>
      <c r="AC1165" s="58">
        <f>IFERROR(MaestraLP3[[#This Row],[PRECIO]]*MaestraLP3[[#This Row],[%MG UMV]],0)</f>
        <v>10060</v>
      </c>
      <c r="AD1165" s="59">
        <v>10</v>
      </c>
      <c r="AE1165" s="54">
        <f>IFERROR(MaestraLP3[[#This Row],[MARGEN UNITARIO]]/MaestraLP3[[#This Row],[Peso Neto UMV (KG)]],0)</f>
        <v>1006</v>
      </c>
      <c r="AF1165" s="38" t="s">
        <v>50</v>
      </c>
      <c r="AG1165" s="38">
        <v>1</v>
      </c>
      <c r="AH1165" s="56">
        <v>4.9999999999999996E-2</v>
      </c>
      <c r="AI1165" s="56">
        <v>6.9999999999999993E-2</v>
      </c>
      <c r="AJ1165" s="38"/>
      <c r="AK1165" s="38" t="s">
        <v>50</v>
      </c>
    </row>
    <row r="1166" spans="1:37" x14ac:dyDescent="0.35">
      <c r="A1166" s="38" t="s">
        <v>525</v>
      </c>
      <c r="B1166" s="38">
        <v>104528500</v>
      </c>
      <c r="C1166" s="38" t="str">
        <f>+MaestraLP3[[#This Row],[CÓDIGO]]&amp;MaestraLP3[[#Headers],[-]]&amp;MaestraLP3[[#This Row],[UMV]]</f>
        <v>104528500-C10</v>
      </c>
      <c r="D1166" s="45" t="str">
        <f>+MaestraLP3[[#This Row],[CÓDIGO]]&amp;MaestraLP3[[#Headers],[FS00]]</f>
        <v>104528500FS00</v>
      </c>
      <c r="E1166" s="38" t="s">
        <v>95</v>
      </c>
      <c r="F1166" s="38" t="s">
        <v>103</v>
      </c>
      <c r="G1166" s="38" t="s">
        <v>369</v>
      </c>
      <c r="H1166" s="38" t="s">
        <v>393</v>
      </c>
      <c r="I1166" s="38" t="s">
        <v>1432</v>
      </c>
      <c r="J1166" s="44" t="s">
        <v>61</v>
      </c>
      <c r="K1166" s="45" t="s">
        <v>44</v>
      </c>
      <c r="L1166" s="38"/>
      <c r="M1166" s="38" t="str">
        <f>VLOOKUP(MaestraLP3[[#This Row],[UMV]],VALIDACIONES!J:L,3,0)</f>
        <v>Caja 10 Unidades</v>
      </c>
      <c r="N1166" s="38" t="s">
        <v>45</v>
      </c>
      <c r="O1166" s="38" t="s">
        <v>46</v>
      </c>
      <c r="P1166" s="54">
        <v>28790</v>
      </c>
      <c r="Q1166" s="38" t="s">
        <v>47</v>
      </c>
      <c r="R1166" s="54">
        <v>41000</v>
      </c>
      <c r="S1166" s="56">
        <f>IFERROR((MaestraLP3[[#This Row],[COSTO ]]/MaestraLP3[[#This Row],[COSTO OCT]]-1),0)</f>
        <v>0</v>
      </c>
      <c r="T1166" s="55" t="s">
        <v>48</v>
      </c>
      <c r="U1166" s="55" t="s">
        <v>48</v>
      </c>
      <c r="V1166" s="54">
        <f>+VLOOKUP(MaestraLP3[[#This Row],[-]],'[1]BD MES'!$A:$N,14,0)</f>
        <v>28750</v>
      </c>
      <c r="W1166" s="54">
        <v>28790</v>
      </c>
      <c r="X1166" s="56">
        <f>+(MaestraLP3[[#This Row],[COSTO ]]-MaestraLP3[[#This Row],[COSTO OCT AL 27-10]])/MaestraLP3[[#This Row],[COSTO OCT AL 27-10]]</f>
        <v>1.3913043478260871E-3</v>
      </c>
      <c r="Y1166" s="57" t="str">
        <f>++IF(Q1166="HASTA AGOTAR STOCK","HASTA AGOTAR STOCK",IF(MaestraLP3[[#This Row],[PRECIO OCT]]=0,"NO PARA LP",IF(MaestraLP3[[#This Row],[PRECIO OCT]]=0,"INCORPORACIÓN",IF(AA1166=0,"MANTIENE",IF(AA1166&lt;0,"BAJA",IF(AA1166&gt;0,"ALZA",""))))))</f>
        <v>MANTIENE</v>
      </c>
      <c r="Z1166" s="54">
        <v>41000</v>
      </c>
      <c r="AA1166" s="40">
        <f>IF(Z1166=0,"INDICAR PRECIO VTA",Z1166-MaestraLP3[[#This Row],[PRECIO OCT]])</f>
        <v>0</v>
      </c>
      <c r="AB1166" s="56">
        <f t="shared" si="18"/>
        <v>0.29780487804878047</v>
      </c>
      <c r="AC1166" s="58">
        <f>IFERROR(MaestraLP3[[#This Row],[PRECIO]]*MaestraLP3[[#This Row],[%MG UMV]],0)</f>
        <v>12210</v>
      </c>
      <c r="AD1166" s="59">
        <v>10</v>
      </c>
      <c r="AE1166" s="54">
        <f>IFERROR(MaestraLP3[[#This Row],[MARGEN UNITARIO]]/MaestraLP3[[#This Row],[Peso Neto UMV (KG)]],0)</f>
        <v>1221</v>
      </c>
      <c r="AF1166" s="38" t="s">
        <v>50</v>
      </c>
      <c r="AG1166" s="38">
        <v>1</v>
      </c>
      <c r="AH1166" s="56">
        <v>4.9999999999999996E-2</v>
      </c>
      <c r="AI1166" s="56">
        <v>6.9999999999999993E-2</v>
      </c>
      <c r="AJ1166" s="38"/>
      <c r="AK1166" s="38" t="s">
        <v>50</v>
      </c>
    </row>
    <row r="1167" spans="1:37" x14ac:dyDescent="0.35">
      <c r="A1167" s="38" t="s">
        <v>525</v>
      </c>
      <c r="B1167" s="38">
        <v>102300260</v>
      </c>
      <c r="C1167" s="38" t="str">
        <f>+MaestraLP3[[#This Row],[CÓDIGO]]&amp;MaestraLP3[[#Headers],[-]]&amp;MaestraLP3[[#This Row],[UMV]]</f>
        <v>102300260-C12</v>
      </c>
      <c r="D1167" s="45" t="str">
        <f>+MaestraLP3[[#This Row],[CÓDIGO]]&amp;MaestraLP3[[#Headers],[FS00]]</f>
        <v>102300260FS00</v>
      </c>
      <c r="E1167" s="38" t="s">
        <v>95</v>
      </c>
      <c r="F1167" s="38" t="s">
        <v>103</v>
      </c>
      <c r="G1167" s="38" t="s">
        <v>369</v>
      </c>
      <c r="H1167" s="38" t="s">
        <v>393</v>
      </c>
      <c r="I1167" s="38" t="s">
        <v>1433</v>
      </c>
      <c r="J1167" s="44" t="s">
        <v>43</v>
      </c>
      <c r="K1167" s="45" t="s">
        <v>44</v>
      </c>
      <c r="L1167" s="38"/>
      <c r="M1167" s="38" t="str">
        <f>VLOOKUP(MaestraLP3[[#This Row],[UMV]],VALIDACIONES!J:L,3,0)</f>
        <v>Caja 12 Unidades</v>
      </c>
      <c r="N1167" s="38" t="s">
        <v>45</v>
      </c>
      <c r="O1167" s="38" t="s">
        <v>46</v>
      </c>
      <c r="P1167" s="54">
        <v>38207.563799999996</v>
      </c>
      <c r="Q1167" s="38" t="s">
        <v>62</v>
      </c>
      <c r="R1167" s="54">
        <v>64800</v>
      </c>
      <c r="S1167" s="56">
        <f>IFERROR((MaestraLP3[[#This Row],[COSTO ]]/MaestraLP3[[#This Row],[COSTO OCT]]-1),0)</f>
        <v>0</v>
      </c>
      <c r="T1167" s="55" t="s">
        <v>48</v>
      </c>
      <c r="U1167" s="55" t="s">
        <v>48</v>
      </c>
      <c r="V1167" s="54">
        <f>+VLOOKUP(MaestraLP3[[#This Row],[-]],'[1]BD MES'!$A:$N,14,0)</f>
        <v>38243.399999999994</v>
      </c>
      <c r="W1167" s="54">
        <v>38207.563799999996</v>
      </c>
      <c r="X1167" s="56">
        <f>+(MaestraLP3[[#This Row],[COSTO ]]-MaestraLP3[[#This Row],[COSTO OCT AL 27-10]])/MaestraLP3[[#This Row],[COSTO OCT AL 27-10]]</f>
        <v>-9.3705580570759722E-4</v>
      </c>
      <c r="Y1167" s="57" t="str">
        <f>++IF(Q1167="HASTA AGOTAR STOCK","HASTA AGOTAR STOCK",IF(MaestraLP3[[#This Row],[PRECIO OCT]]=0,"NO PARA LP",IF(MaestraLP3[[#This Row],[PRECIO OCT]]=0,"INCORPORACIÓN",IF(AA1167=0,"MANTIENE",IF(AA1167&lt;0,"BAJA",IF(AA1167&gt;0,"ALZA",""))))))</f>
        <v>ALZA</v>
      </c>
      <c r="Z1167" s="54">
        <v>67700</v>
      </c>
      <c r="AA1167" s="40">
        <f>IF(Z1167=0,"INDICAR PRECIO VTA",Z1167-MaestraLP3[[#This Row],[PRECIO OCT]])</f>
        <v>2900</v>
      </c>
      <c r="AB1167" s="56">
        <f t="shared" si="18"/>
        <v>0.43563421270310199</v>
      </c>
      <c r="AC1167" s="58">
        <f>IFERROR(MaestraLP3[[#This Row],[PRECIO]]*MaestraLP3[[#This Row],[%MG UMV]],0)</f>
        <v>29492.436200000004</v>
      </c>
      <c r="AD1167" s="59">
        <v>4.2</v>
      </c>
      <c r="AE1167" s="54">
        <f>IFERROR(MaestraLP3[[#This Row],[MARGEN UNITARIO]]/MaestraLP3[[#This Row],[Peso Neto UMV (KG)]],0)</f>
        <v>7022.0086190476195</v>
      </c>
      <c r="AF1167" s="38" t="s">
        <v>50</v>
      </c>
      <c r="AG1167" s="38">
        <v>1</v>
      </c>
      <c r="AH1167" s="56">
        <v>0.15</v>
      </c>
      <c r="AI1167" s="56">
        <v>0.25</v>
      </c>
      <c r="AJ1167" s="38" t="s">
        <v>50</v>
      </c>
      <c r="AK1167" s="38" t="s">
        <v>50</v>
      </c>
    </row>
    <row r="1168" spans="1:37" x14ac:dyDescent="0.35">
      <c r="A1168" s="38" t="s">
        <v>525</v>
      </c>
      <c r="B1168" s="38">
        <v>104517170</v>
      </c>
      <c r="C1168" s="38" t="str">
        <f>+MaestraLP3[[#This Row],[CÓDIGO]]&amp;MaestraLP3[[#Headers],[-]]&amp;MaestraLP3[[#This Row],[UMV]]</f>
        <v>104517170-UN</v>
      </c>
      <c r="D1168" s="45" t="str">
        <f>+MaestraLP3[[#This Row],[CÓDIGO]]&amp;MaestraLP3[[#Headers],[FS00]]</f>
        <v>104517170FS00</v>
      </c>
      <c r="E1168" s="38" t="s">
        <v>95</v>
      </c>
      <c r="F1168" s="38" t="s">
        <v>103</v>
      </c>
      <c r="G1168" s="38" t="s">
        <v>369</v>
      </c>
      <c r="H1168" s="38" t="s">
        <v>393</v>
      </c>
      <c r="I1168" s="38" t="s">
        <v>1434</v>
      </c>
      <c r="J1168" s="44" t="s">
        <v>44</v>
      </c>
      <c r="K1168" s="45" t="s">
        <v>44</v>
      </c>
      <c r="L1168" s="38"/>
      <c r="M1168" s="38" t="str">
        <f>VLOOKUP(MaestraLP3[[#This Row],[UMV]],VALIDACIONES!J:L,3,0)</f>
        <v>Unidad</v>
      </c>
      <c r="N1168" s="38" t="s">
        <v>45</v>
      </c>
      <c r="O1168" s="38" t="s">
        <v>72</v>
      </c>
      <c r="P1168" s="54">
        <v>19767.650000000001</v>
      </c>
      <c r="Q1168" s="38" t="s">
        <v>47</v>
      </c>
      <c r="R1168" s="54">
        <v>33000</v>
      </c>
      <c r="S1168" s="56">
        <f>IFERROR((MaestraLP3[[#This Row],[COSTO ]]/MaestraLP3[[#This Row],[COSTO OCT]]-1),0)</f>
        <v>0</v>
      </c>
      <c r="T1168" s="55" t="s">
        <v>48</v>
      </c>
      <c r="U1168" s="55" t="s">
        <v>48</v>
      </c>
      <c r="V1168" s="54">
        <f>+VLOOKUP(MaestraLP3[[#This Row],[-]],'[1]BD MES'!$A:$N,14,0)</f>
        <v>20014.009999999998</v>
      </c>
      <c r="W1168" s="54">
        <v>19767.650000000001</v>
      </c>
      <c r="X1168" s="56">
        <f>+(MaestraLP3[[#This Row],[COSTO ]]-MaestraLP3[[#This Row],[COSTO OCT AL 27-10]])/MaestraLP3[[#This Row],[COSTO OCT AL 27-10]]</f>
        <v>-1.2309377281214357E-2</v>
      </c>
      <c r="Y1168" s="57" t="str">
        <f>++IF(Q1168="HASTA AGOTAR STOCK","HASTA AGOTAR STOCK",IF(MaestraLP3[[#This Row],[PRECIO OCT]]=0,"NO PARA LP",IF(MaestraLP3[[#This Row],[PRECIO OCT]]=0,"INCORPORACIÓN",IF(AA1168=0,"MANTIENE",IF(AA1168&lt;0,"BAJA",IF(AA1168&gt;0,"ALZA",""))))))</f>
        <v>ALZA</v>
      </c>
      <c r="Z1168" s="54">
        <v>36000</v>
      </c>
      <c r="AA1168" s="40">
        <f>IF(Z1168=0,"INDICAR PRECIO VTA",Z1168-MaestraLP3[[#This Row],[PRECIO OCT]])</f>
        <v>3000</v>
      </c>
      <c r="AB1168" s="56">
        <f t="shared" si="18"/>
        <v>0.45089861111111107</v>
      </c>
      <c r="AC1168" s="58">
        <f>IFERROR(MaestraLP3[[#This Row],[PRECIO]]*MaestraLP3[[#This Row],[%MG UMV]],0)</f>
        <v>16232.349999999999</v>
      </c>
      <c r="AD1168" s="59">
        <v>3</v>
      </c>
      <c r="AE1168" s="54">
        <f>IFERROR(MaestraLP3[[#This Row],[MARGEN UNITARIO]]/MaestraLP3[[#This Row],[Peso Neto UMV (KG)]],0)</f>
        <v>5410.7833333333328</v>
      </c>
      <c r="AF1168" s="38" t="s">
        <v>50</v>
      </c>
      <c r="AG1168" s="38">
        <v>1</v>
      </c>
      <c r="AH1168" s="56">
        <v>0.15</v>
      </c>
      <c r="AI1168" s="56">
        <v>0.2</v>
      </c>
      <c r="AJ1168" s="38" t="s">
        <v>50</v>
      </c>
      <c r="AK1168" s="38" t="s">
        <v>50</v>
      </c>
    </row>
    <row r="1169" spans="1:37" x14ac:dyDescent="0.35">
      <c r="A1169" s="38" t="s">
        <v>525</v>
      </c>
      <c r="B1169" s="38">
        <v>104534820</v>
      </c>
      <c r="C1169" s="38" t="str">
        <f>+MaestraLP3[[#This Row],[CÓDIGO]]&amp;MaestraLP3[[#Headers],[-]]&amp;MaestraLP3[[#This Row],[UMV]]</f>
        <v>104534820-C06</v>
      </c>
      <c r="D1169" s="45" t="str">
        <f>+MaestraLP3[[#This Row],[CÓDIGO]]&amp;MaestraLP3[[#Headers],[FS00]]</f>
        <v>104534820FS00</v>
      </c>
      <c r="E1169" s="38" t="s">
        <v>95</v>
      </c>
      <c r="F1169" s="38" t="s">
        <v>114</v>
      </c>
      <c r="G1169" s="38" t="s">
        <v>115</v>
      </c>
      <c r="H1169" s="38" t="s">
        <v>116</v>
      </c>
      <c r="I1169" s="38" t="s">
        <v>1435</v>
      </c>
      <c r="J1169" s="44" t="s">
        <v>53</v>
      </c>
      <c r="K1169" s="45" t="s">
        <v>44</v>
      </c>
      <c r="L1169" s="38"/>
      <c r="M1169" s="38" t="str">
        <f>VLOOKUP(MaestraLP3[[#This Row],[UMV]],VALIDACIONES!J:L,3,0)</f>
        <v>Caja 6 Unidades</v>
      </c>
      <c r="N1169" s="38" t="s">
        <v>45</v>
      </c>
      <c r="O1169" s="38" t="s">
        <v>46</v>
      </c>
      <c r="P1169" s="54">
        <v>36054</v>
      </c>
      <c r="Q1169" s="38" t="s">
        <v>47</v>
      </c>
      <c r="R1169" s="54">
        <v>50900</v>
      </c>
      <c r="S1169" s="56">
        <f>IFERROR((MaestraLP3[[#This Row],[COSTO ]]/MaestraLP3[[#This Row],[COSTO OCT]]-1),0)</f>
        <v>0</v>
      </c>
      <c r="T1169" s="55" t="s">
        <v>48</v>
      </c>
      <c r="U1169" s="55" t="s">
        <v>48</v>
      </c>
      <c r="V1169" s="54">
        <f>+VLOOKUP(MaestraLP3[[#This Row],[-]],'[1]BD MES'!$A:$N,14,0)</f>
        <v>35964</v>
      </c>
      <c r="W1169" s="54">
        <v>36054</v>
      </c>
      <c r="X1169" s="56">
        <f>+(MaestraLP3[[#This Row],[COSTO ]]-MaestraLP3[[#This Row],[COSTO OCT AL 27-10]])/MaestraLP3[[#This Row],[COSTO OCT AL 27-10]]</f>
        <v>2.5025025025025025E-3</v>
      </c>
      <c r="Y1169" s="57" t="str">
        <f>++IF(Q1169="HASTA AGOTAR STOCK","HASTA AGOTAR STOCK",IF(MaestraLP3[[#This Row],[PRECIO OCT]]=0,"NO PARA LP",IF(MaestraLP3[[#This Row],[PRECIO OCT]]=0,"INCORPORACIÓN",IF(AA1169=0,"MANTIENE",IF(AA1169&lt;0,"BAJA",IF(AA1169&gt;0,"ALZA",""))))))</f>
        <v>MANTIENE</v>
      </c>
      <c r="Z1169" s="54">
        <v>50900</v>
      </c>
      <c r="AA1169" s="40">
        <f>IF(Z1169=0,"INDICAR PRECIO VTA",Z1169-MaestraLP3[[#This Row],[PRECIO OCT]])</f>
        <v>0</v>
      </c>
      <c r="AB1169" s="56">
        <f t="shared" si="18"/>
        <v>0.29166994106090371</v>
      </c>
      <c r="AC1169" s="58">
        <f>IFERROR(MaestraLP3[[#This Row],[PRECIO]]*MaestraLP3[[#This Row],[%MG UMV]],0)</f>
        <v>14845.999999999998</v>
      </c>
      <c r="AD1169" s="59">
        <v>18</v>
      </c>
      <c r="AE1169" s="54">
        <f>IFERROR(MaestraLP3[[#This Row],[MARGEN UNITARIO]]/MaestraLP3[[#This Row],[Peso Neto UMV (KG)]],0)</f>
        <v>824.77777777777771</v>
      </c>
      <c r="AF1169" s="38" t="s">
        <v>50</v>
      </c>
      <c r="AG1169" s="38">
        <v>1</v>
      </c>
      <c r="AH1169" s="56">
        <v>4.9999999999999996E-2</v>
      </c>
      <c r="AI1169" s="56">
        <v>6.9999999999999993E-2</v>
      </c>
      <c r="AJ1169" s="38"/>
      <c r="AK1169" s="38" t="s">
        <v>50</v>
      </c>
    </row>
    <row r="1170" spans="1:37" x14ac:dyDescent="0.35">
      <c r="A1170" s="38" t="s">
        <v>525</v>
      </c>
      <c r="B1170" s="38">
        <v>201200240</v>
      </c>
      <c r="C1170" s="38" t="str">
        <f>+MaestraLP3[[#This Row],[CÓDIGO]]&amp;MaestraLP3[[#Headers],[-]]&amp;MaestraLP3[[#This Row],[UMV]]</f>
        <v>201200240-C06</v>
      </c>
      <c r="D1170" s="45" t="str">
        <f>+MaestraLP3[[#This Row],[CÓDIGO]]&amp;MaestraLP3[[#Headers],[FS00]]</f>
        <v>201200240FS00</v>
      </c>
      <c r="E1170" s="38" t="s">
        <v>95</v>
      </c>
      <c r="F1170" s="38" t="s">
        <v>114</v>
      </c>
      <c r="G1170" s="38" t="s">
        <v>115</v>
      </c>
      <c r="H1170" s="38" t="s">
        <v>116</v>
      </c>
      <c r="I1170" s="38" t="s">
        <v>1436</v>
      </c>
      <c r="J1170" s="44" t="s">
        <v>53</v>
      </c>
      <c r="K1170" s="45" t="s">
        <v>44</v>
      </c>
      <c r="L1170" s="38"/>
      <c r="M1170" s="38" t="str">
        <f>VLOOKUP(MaestraLP3[[#This Row],[UMV]],VALIDACIONES!J:L,3,0)</f>
        <v>Caja 6 Unidades</v>
      </c>
      <c r="N1170" s="38" t="s">
        <v>45</v>
      </c>
      <c r="O1170" s="38" t="s">
        <v>46</v>
      </c>
      <c r="P1170" s="54">
        <v>12705.78</v>
      </c>
      <c r="Q1170" s="38" t="s">
        <v>47</v>
      </c>
      <c r="R1170" s="54">
        <v>22400</v>
      </c>
      <c r="S1170" s="56">
        <f>IFERROR((MaestraLP3[[#This Row],[COSTO ]]/MaestraLP3[[#This Row],[COSTO OCT]]-1),0)</f>
        <v>0</v>
      </c>
      <c r="T1170" s="55" t="s">
        <v>48</v>
      </c>
      <c r="U1170" s="55" t="s">
        <v>48</v>
      </c>
      <c r="V1170" s="54">
        <f>+VLOOKUP(MaestraLP3[[#This Row],[-]],'[1]BD MES'!$A:$N,14,0)</f>
        <v>12705.48</v>
      </c>
      <c r="W1170" s="54">
        <v>12705.78</v>
      </c>
      <c r="X1170" s="56">
        <f>+(MaestraLP3[[#This Row],[COSTO ]]-MaestraLP3[[#This Row],[COSTO OCT AL 27-10]])/MaestraLP3[[#This Row],[COSTO OCT AL 27-10]]</f>
        <v>2.3611858820059642E-5</v>
      </c>
      <c r="Y1170" s="57" t="str">
        <f>++IF(Q1170="HASTA AGOTAR STOCK","HASTA AGOTAR STOCK",IF(MaestraLP3[[#This Row],[PRECIO OCT]]=0,"NO PARA LP",IF(MaestraLP3[[#This Row],[PRECIO OCT]]=0,"INCORPORACIÓN",IF(AA1170=0,"MANTIENE",IF(AA1170&lt;0,"BAJA",IF(AA1170&gt;0,"ALZA",""))))))</f>
        <v>MANTIENE</v>
      </c>
      <c r="Z1170" s="54">
        <v>22400</v>
      </c>
      <c r="AA1170" s="40">
        <f>IF(Z1170=0,"INDICAR PRECIO VTA",Z1170-MaestraLP3[[#This Row],[PRECIO OCT]])</f>
        <v>0</v>
      </c>
      <c r="AB1170" s="56">
        <f t="shared" si="18"/>
        <v>0.43277767857142851</v>
      </c>
      <c r="AC1170" s="58">
        <f>IFERROR(MaestraLP3[[#This Row],[PRECIO]]*MaestraLP3[[#This Row],[%MG UMV]],0)</f>
        <v>9694.2199999999993</v>
      </c>
      <c r="AD1170" s="59">
        <v>12</v>
      </c>
      <c r="AE1170" s="54">
        <f>IFERROR(MaestraLP3[[#This Row],[MARGEN UNITARIO]]/MaestraLP3[[#This Row],[Peso Neto UMV (KG)]],0)</f>
        <v>807.85166666666657</v>
      </c>
      <c r="AF1170" s="38" t="s">
        <v>49</v>
      </c>
      <c r="AG1170" s="38">
        <v>1</v>
      </c>
      <c r="AH1170" s="56">
        <v>4.9999999999999996E-2</v>
      </c>
      <c r="AI1170" s="56">
        <v>6.9999999999999993E-2</v>
      </c>
      <c r="AJ1170" s="38" t="s">
        <v>50</v>
      </c>
      <c r="AK1170" s="38" t="s">
        <v>50</v>
      </c>
    </row>
    <row r="1171" spans="1:37" x14ac:dyDescent="0.35">
      <c r="A1171" s="38" t="s">
        <v>525</v>
      </c>
      <c r="B1171" s="38">
        <v>201200012</v>
      </c>
      <c r="C1171" s="38" t="str">
        <f>+MaestraLP3[[#This Row],[CÓDIGO]]&amp;MaestraLP3[[#Headers],[-]]&amp;MaestraLP3[[#This Row],[UMV]]</f>
        <v>201200012-C15</v>
      </c>
      <c r="D1171" s="45" t="str">
        <f>+MaestraLP3[[#This Row],[CÓDIGO]]&amp;MaestraLP3[[#Headers],[FS00]]</f>
        <v>201200012FS00</v>
      </c>
      <c r="E1171" s="38" t="s">
        <v>95</v>
      </c>
      <c r="F1171" s="38" t="s">
        <v>114</v>
      </c>
      <c r="G1171" s="38" t="s">
        <v>115</v>
      </c>
      <c r="H1171" s="38" t="s">
        <v>116</v>
      </c>
      <c r="I1171" s="38" t="s">
        <v>1437</v>
      </c>
      <c r="J1171" s="44" t="s">
        <v>910</v>
      </c>
      <c r="K1171" s="45" t="s">
        <v>44</v>
      </c>
      <c r="L1171" s="38"/>
      <c r="M1171" s="38" t="str">
        <f>VLOOKUP(MaestraLP3[[#This Row],[UMV]],VALIDACIONES!J:L,3,0)</f>
        <v>Caja 15 Unidades</v>
      </c>
      <c r="N1171" s="38" t="s">
        <v>45</v>
      </c>
      <c r="O1171" s="38" t="s">
        <v>46</v>
      </c>
      <c r="P1171" s="54">
        <v>15822.09405</v>
      </c>
      <c r="Q1171" s="38" t="s">
        <v>62</v>
      </c>
      <c r="R1171" s="54">
        <v>25500</v>
      </c>
      <c r="S1171" s="56">
        <f>IFERROR((MaestraLP3[[#This Row],[COSTO ]]/MaestraLP3[[#This Row],[COSTO OCT]]-1),0)</f>
        <v>0</v>
      </c>
      <c r="T1171" s="55" t="s">
        <v>48</v>
      </c>
      <c r="U1171" s="55" t="s">
        <v>48</v>
      </c>
      <c r="V1171" s="54">
        <f>+VLOOKUP(MaestraLP3[[#This Row],[-]],'[1]BD MES'!$A:$N,14,0)</f>
        <v>15781</v>
      </c>
      <c r="W1171" s="54">
        <v>15822.09405</v>
      </c>
      <c r="X1171" s="56">
        <f>+(MaestraLP3[[#This Row],[COSTO ]]-MaestraLP3[[#This Row],[COSTO OCT AL 27-10]])/MaestraLP3[[#This Row],[COSTO OCT AL 27-10]]</f>
        <v>2.6040206577529748E-3</v>
      </c>
      <c r="Y1171" s="57" t="str">
        <f>++IF(Q1171="HASTA AGOTAR STOCK","HASTA AGOTAR STOCK",IF(MaestraLP3[[#This Row],[PRECIO OCT]]=0,"NO PARA LP",IF(MaestraLP3[[#This Row],[PRECIO OCT]]=0,"INCORPORACIÓN",IF(AA1171=0,"MANTIENE",IF(AA1171&lt;0,"BAJA",IF(AA1171&gt;0,"ALZA",""))))))</f>
        <v>MANTIENE</v>
      </c>
      <c r="Z1171" s="54">
        <v>25500</v>
      </c>
      <c r="AA1171" s="40">
        <f>IF(Z1171=0,"INDICAR PRECIO VTA",Z1171-MaestraLP3[[#This Row],[PRECIO OCT]])</f>
        <v>0</v>
      </c>
      <c r="AB1171" s="56">
        <f t="shared" si="18"/>
        <v>0.37952572352941177</v>
      </c>
      <c r="AC1171" s="58">
        <f>IFERROR(MaestraLP3[[#This Row],[PRECIO]]*MaestraLP3[[#This Row],[%MG UMV]],0)</f>
        <v>9677.9059500000003</v>
      </c>
      <c r="AD1171" s="59">
        <v>13.5</v>
      </c>
      <c r="AE1171" s="54">
        <f>IFERROR(MaestraLP3[[#This Row],[MARGEN UNITARIO]]/MaestraLP3[[#This Row],[Peso Neto UMV (KG)]],0)</f>
        <v>716.88192222222222</v>
      </c>
      <c r="AF1171" s="38" t="s">
        <v>50</v>
      </c>
      <c r="AG1171" s="38">
        <v>1</v>
      </c>
      <c r="AH1171" s="56">
        <v>0</v>
      </c>
      <c r="AI1171" s="56">
        <v>0.03</v>
      </c>
      <c r="AJ1171" s="38"/>
      <c r="AK1171" s="38" t="s">
        <v>50</v>
      </c>
    </row>
    <row r="1172" spans="1:37" x14ac:dyDescent="0.35">
      <c r="A1172" s="38" t="s">
        <v>525</v>
      </c>
      <c r="B1172" s="38">
        <v>201221830</v>
      </c>
      <c r="C1172" s="38" t="str">
        <f>+MaestraLP3[[#This Row],[CÓDIGO]]&amp;MaestraLP3[[#Headers],[-]]&amp;MaestraLP3[[#This Row],[UMV]]</f>
        <v>201221830-C24</v>
      </c>
      <c r="D1172" s="45" t="str">
        <f>+MaestraLP3[[#This Row],[CÓDIGO]]&amp;MaestraLP3[[#Headers],[FS00]]</f>
        <v>201221830FS00</v>
      </c>
      <c r="E1172" s="38" t="s">
        <v>95</v>
      </c>
      <c r="F1172" s="38" t="s">
        <v>114</v>
      </c>
      <c r="G1172" s="38" t="s">
        <v>115</v>
      </c>
      <c r="H1172" s="38" t="s">
        <v>116</v>
      </c>
      <c r="I1172" s="38" t="s">
        <v>1438</v>
      </c>
      <c r="J1172" s="44" t="s">
        <v>288</v>
      </c>
      <c r="K1172" s="45" t="s">
        <v>44</v>
      </c>
      <c r="L1172" s="38"/>
      <c r="M1172" s="38" t="str">
        <f>VLOOKUP(MaestraLP3[[#This Row],[UMV]],VALIDACIONES!J:L,3,0)</f>
        <v>Caja 24 Unidades</v>
      </c>
      <c r="N1172" s="38" t="s">
        <v>45</v>
      </c>
      <c r="O1172" s="38" t="s">
        <v>46</v>
      </c>
      <c r="P1172" s="54">
        <v>10583.141099999999</v>
      </c>
      <c r="Q1172" s="38" t="s">
        <v>62</v>
      </c>
      <c r="R1172" s="54">
        <v>19200</v>
      </c>
      <c r="S1172" s="56">
        <f>IFERROR((MaestraLP3[[#This Row],[COSTO ]]/MaestraLP3[[#This Row],[COSTO OCT]]-1),0)</f>
        <v>0</v>
      </c>
      <c r="T1172" s="55" t="s">
        <v>48</v>
      </c>
      <c r="U1172" s="55" t="s">
        <v>48</v>
      </c>
      <c r="V1172" s="54">
        <f>+VLOOKUP(MaestraLP3[[#This Row],[-]],'[1]BD MES'!$A:$N,14,0)</f>
        <v>10195.76</v>
      </c>
      <c r="W1172" s="54">
        <v>10583.141099999999</v>
      </c>
      <c r="X1172" s="56">
        <f>+(MaestraLP3[[#This Row],[COSTO ]]-MaestraLP3[[#This Row],[COSTO OCT AL 27-10]])/MaestraLP3[[#This Row],[COSTO OCT AL 27-10]]</f>
        <v>3.7994332938397796E-2</v>
      </c>
      <c r="Y1172" s="57" t="str">
        <f>++IF(Q1172="HASTA AGOTAR STOCK","HASTA AGOTAR STOCK",IF(MaestraLP3[[#This Row],[PRECIO OCT]]=0,"NO PARA LP",IF(MaestraLP3[[#This Row],[PRECIO OCT]]=0,"INCORPORACIÓN",IF(AA1172=0,"MANTIENE",IF(AA1172&lt;0,"BAJA",IF(AA1172&gt;0,"ALZA",""))))))</f>
        <v>MANTIENE</v>
      </c>
      <c r="Z1172" s="54">
        <v>19200</v>
      </c>
      <c r="AA1172" s="40">
        <f>IF(Z1172=0,"INDICAR PRECIO VTA",Z1172-MaestraLP3[[#This Row],[PRECIO OCT]])</f>
        <v>0</v>
      </c>
      <c r="AB1172" s="56">
        <f t="shared" si="18"/>
        <v>0.44879473437500006</v>
      </c>
      <c r="AC1172" s="58">
        <f>IFERROR(MaestraLP3[[#This Row],[PRECIO]]*MaestraLP3[[#This Row],[%MG UMV]],0)</f>
        <v>8616.8589000000011</v>
      </c>
      <c r="AD1172" s="59">
        <v>5.76</v>
      </c>
      <c r="AE1172" s="54">
        <f>IFERROR(MaestraLP3[[#This Row],[MARGEN UNITARIO]]/MaestraLP3[[#This Row],[Peso Neto UMV (KG)]],0)</f>
        <v>1495.9824479166668</v>
      </c>
      <c r="AF1172" s="38" t="s">
        <v>50</v>
      </c>
      <c r="AG1172" s="38">
        <v>1</v>
      </c>
      <c r="AH1172" s="56">
        <v>0.1</v>
      </c>
      <c r="AI1172" s="56">
        <v>0.15</v>
      </c>
      <c r="AJ1172" s="38"/>
      <c r="AK1172" s="38" t="s">
        <v>50</v>
      </c>
    </row>
    <row r="1173" spans="1:37" x14ac:dyDescent="0.35">
      <c r="A1173" s="38" t="s">
        <v>525</v>
      </c>
      <c r="B1173" s="38">
        <v>150000127</v>
      </c>
      <c r="C1173" s="38" t="str">
        <f>+MaestraLP3[[#This Row],[CÓDIGO]]&amp;MaestraLP3[[#Headers],[-]]&amp;MaestraLP3[[#This Row],[UMV]]</f>
        <v>150000127-C10</v>
      </c>
      <c r="D1173" s="45" t="str">
        <f>+MaestraLP3[[#This Row],[CÓDIGO]]&amp;MaestraLP3[[#Headers],[FS00]]</f>
        <v>150000127FS00</v>
      </c>
      <c r="E1173" s="38" t="s">
        <v>95</v>
      </c>
      <c r="F1173" s="38" t="s">
        <v>114</v>
      </c>
      <c r="G1173" s="38" t="s">
        <v>115</v>
      </c>
      <c r="H1173" s="38" t="s">
        <v>116</v>
      </c>
      <c r="I1173" s="38" t="s">
        <v>1439</v>
      </c>
      <c r="J1173" s="44" t="s">
        <v>61</v>
      </c>
      <c r="K1173" s="45" t="s">
        <v>44</v>
      </c>
      <c r="L1173" s="38"/>
      <c r="M1173" s="38" t="str">
        <f>VLOOKUP(MaestraLP3[[#This Row],[UMV]],VALIDACIONES!J:L,3,0)</f>
        <v>Caja 10 Unidades</v>
      </c>
      <c r="N1173" s="38" t="s">
        <v>45</v>
      </c>
      <c r="O1173" s="38" t="s">
        <v>46</v>
      </c>
      <c r="P1173" s="54">
        <v>21561.9</v>
      </c>
      <c r="Q1173" s="38" t="s">
        <v>47</v>
      </c>
      <c r="R1173" s="54">
        <v>31590</v>
      </c>
      <c r="S1173" s="56">
        <f>IFERROR((MaestraLP3[[#This Row],[COSTO ]]/MaestraLP3[[#This Row],[COSTO OCT]]-1),0)</f>
        <v>0</v>
      </c>
      <c r="T1173" s="55" t="s">
        <v>48</v>
      </c>
      <c r="U1173" s="55" t="s">
        <v>48</v>
      </c>
      <c r="V1173" s="54">
        <f>+VLOOKUP(MaestraLP3[[#This Row],[-]],'[1]BD MES'!$A:$N,14,0)</f>
        <v>21566.300000000003</v>
      </c>
      <c r="W1173" s="54">
        <v>21561.9</v>
      </c>
      <c r="X1173" s="56">
        <f>+(MaestraLP3[[#This Row],[COSTO ]]-MaestraLP3[[#This Row],[COSTO OCT AL 27-10]])/MaestraLP3[[#This Row],[COSTO OCT AL 27-10]]</f>
        <v>-2.0402201583032112E-4</v>
      </c>
      <c r="Y1173" s="57" t="str">
        <f>++IF(Q1173="HASTA AGOTAR STOCK","HASTA AGOTAR STOCK",IF(MaestraLP3[[#This Row],[PRECIO OCT]]=0,"NO PARA LP",IF(MaestraLP3[[#This Row],[PRECIO OCT]]=0,"INCORPORACIÓN",IF(AA1173=0,"MANTIENE",IF(AA1173&lt;0,"BAJA",IF(AA1173&gt;0,"ALZA",""))))))</f>
        <v>MANTIENE</v>
      </c>
      <c r="Z1173" s="54">
        <v>31590</v>
      </c>
      <c r="AA1173" s="40">
        <f>IF(Z1173=0,"INDICAR PRECIO VTA",Z1173-MaestraLP3[[#This Row],[PRECIO OCT]])</f>
        <v>0</v>
      </c>
      <c r="AB1173" s="56">
        <f t="shared" si="18"/>
        <v>0.31744539411206074</v>
      </c>
      <c r="AC1173" s="58">
        <f>IFERROR(MaestraLP3[[#This Row],[PRECIO]]*MaestraLP3[[#This Row],[%MG UMV]],0)</f>
        <v>10028.099999999999</v>
      </c>
      <c r="AD1173" s="59">
        <v>10</v>
      </c>
      <c r="AE1173" s="54">
        <f>IFERROR(MaestraLP3[[#This Row],[MARGEN UNITARIO]]/MaestraLP3[[#This Row],[Peso Neto UMV (KG)]],0)</f>
        <v>1002.8099999999998</v>
      </c>
      <c r="AF1173" s="38" t="s">
        <v>50</v>
      </c>
      <c r="AG1173" s="38">
        <v>1</v>
      </c>
      <c r="AH1173" s="56">
        <v>4.9999999999999996E-2</v>
      </c>
      <c r="AI1173" s="56">
        <v>6.9999999999999993E-2</v>
      </c>
      <c r="AJ1173" s="38"/>
      <c r="AK1173" s="38" t="s">
        <v>50</v>
      </c>
    </row>
    <row r="1174" spans="1:37" x14ac:dyDescent="0.35">
      <c r="A1174" s="38" t="s">
        <v>525</v>
      </c>
      <c r="B1174" s="38">
        <v>150000128</v>
      </c>
      <c r="C1174" s="38" t="str">
        <f>+MaestraLP3[[#This Row],[CÓDIGO]]&amp;MaestraLP3[[#Headers],[-]]&amp;MaestraLP3[[#This Row],[UMV]]</f>
        <v>150000128-C06</v>
      </c>
      <c r="D1174" s="45" t="str">
        <f>+MaestraLP3[[#This Row],[CÓDIGO]]&amp;MaestraLP3[[#Headers],[FS00]]</f>
        <v>150000128FS00</v>
      </c>
      <c r="E1174" s="38" t="s">
        <v>95</v>
      </c>
      <c r="F1174" s="38" t="s">
        <v>114</v>
      </c>
      <c r="G1174" s="38" t="s">
        <v>115</v>
      </c>
      <c r="H1174" s="38" t="s">
        <v>116</v>
      </c>
      <c r="I1174" s="38" t="s">
        <v>1440</v>
      </c>
      <c r="J1174" s="44" t="s">
        <v>53</v>
      </c>
      <c r="K1174" s="45" t="s">
        <v>44</v>
      </c>
      <c r="L1174" s="38"/>
      <c r="M1174" s="38" t="str">
        <f>VLOOKUP(MaestraLP3[[#This Row],[UMV]],VALIDACIONES!J:L,3,0)</f>
        <v>Caja 6 Unidades</v>
      </c>
      <c r="N1174" s="38" t="s">
        <v>45</v>
      </c>
      <c r="O1174" s="38" t="s">
        <v>46</v>
      </c>
      <c r="P1174" s="54">
        <v>28612.68</v>
      </c>
      <c r="Q1174" s="38" t="s">
        <v>47</v>
      </c>
      <c r="R1174" s="54">
        <v>40000</v>
      </c>
      <c r="S1174" s="56">
        <f>IFERROR((MaestraLP3[[#This Row],[COSTO ]]/MaestraLP3[[#This Row],[COSTO OCT]]-1),0)</f>
        <v>0</v>
      </c>
      <c r="T1174" s="55" t="s">
        <v>48</v>
      </c>
      <c r="U1174" s="55" t="s">
        <v>48</v>
      </c>
      <c r="V1174" s="54">
        <f>+VLOOKUP(MaestraLP3[[#This Row],[-]],'[1]BD MES'!$A:$N,14,0)</f>
        <v>29550</v>
      </c>
      <c r="W1174" s="54">
        <v>28612.68</v>
      </c>
      <c r="X1174" s="56">
        <f>+(MaestraLP3[[#This Row],[COSTO ]]-MaestraLP3[[#This Row],[COSTO OCT AL 27-10]])/MaestraLP3[[#This Row],[COSTO OCT AL 27-10]]</f>
        <v>-3.1719796954314712E-2</v>
      </c>
      <c r="Y1174" s="57" t="str">
        <f>++IF(Q1174="HASTA AGOTAR STOCK","HASTA AGOTAR STOCK",IF(MaestraLP3[[#This Row],[PRECIO OCT]]=0,"NO PARA LP",IF(MaestraLP3[[#This Row],[PRECIO OCT]]=0,"INCORPORACIÓN",IF(AA1174=0,"MANTIENE",IF(AA1174&lt;0,"BAJA",IF(AA1174&gt;0,"ALZA",""))))))</f>
        <v>MANTIENE</v>
      </c>
      <c r="Z1174" s="54">
        <v>40000</v>
      </c>
      <c r="AA1174" s="40">
        <f>IF(Z1174=0,"INDICAR PRECIO VTA",Z1174-MaestraLP3[[#This Row],[PRECIO OCT]])</f>
        <v>0</v>
      </c>
      <c r="AB1174" s="56">
        <f t="shared" si="18"/>
        <v>0.28468300000000002</v>
      </c>
      <c r="AC1174" s="58">
        <f>IFERROR(MaestraLP3[[#This Row],[PRECIO]]*MaestraLP3[[#This Row],[%MG UMV]],0)</f>
        <v>11387.320000000002</v>
      </c>
      <c r="AD1174" s="59">
        <v>12</v>
      </c>
      <c r="AE1174" s="54">
        <f>IFERROR(MaestraLP3[[#This Row],[MARGEN UNITARIO]]/MaestraLP3[[#This Row],[Peso Neto UMV (KG)]],0)</f>
        <v>948.9433333333335</v>
      </c>
      <c r="AF1174" s="38" t="s">
        <v>50</v>
      </c>
      <c r="AG1174" s="38">
        <v>1</v>
      </c>
      <c r="AH1174" s="56">
        <v>4.9999999999999996E-2</v>
      </c>
      <c r="AI1174" s="56">
        <v>6.9999999999999993E-2</v>
      </c>
      <c r="AJ1174" s="38"/>
      <c r="AK1174" s="38" t="s">
        <v>50</v>
      </c>
    </row>
    <row r="1175" spans="1:37" x14ac:dyDescent="0.35">
      <c r="A1175" s="38" t="s">
        <v>525</v>
      </c>
      <c r="B1175" s="38">
        <v>150000131</v>
      </c>
      <c r="C1175" s="38" t="str">
        <f>+MaestraLP3[[#This Row],[CÓDIGO]]&amp;MaestraLP3[[#Headers],[-]]&amp;MaestraLP3[[#This Row],[UMV]]</f>
        <v>150000131-C10</v>
      </c>
      <c r="D1175" s="45" t="str">
        <f>+MaestraLP3[[#This Row],[CÓDIGO]]&amp;MaestraLP3[[#Headers],[FS00]]</f>
        <v>150000131FS00</v>
      </c>
      <c r="E1175" s="38" t="s">
        <v>95</v>
      </c>
      <c r="F1175" s="38" t="s">
        <v>114</v>
      </c>
      <c r="G1175" s="38" t="s">
        <v>115</v>
      </c>
      <c r="H1175" s="38" t="s">
        <v>116</v>
      </c>
      <c r="I1175" s="38" t="s">
        <v>1441</v>
      </c>
      <c r="J1175" s="44" t="s">
        <v>61</v>
      </c>
      <c r="K1175" s="45" t="s">
        <v>44</v>
      </c>
      <c r="L1175" s="38"/>
      <c r="M1175" s="38" t="str">
        <f>VLOOKUP(MaestraLP3[[#This Row],[UMV]],VALIDACIONES!J:L,3,0)</f>
        <v>Caja 10 Unidades</v>
      </c>
      <c r="N1175" s="38" t="s">
        <v>45</v>
      </c>
      <c r="O1175" s="38" t="s">
        <v>46</v>
      </c>
      <c r="P1175" s="54">
        <v>22360.799999999999</v>
      </c>
      <c r="Q1175" s="38" t="s">
        <v>47</v>
      </c>
      <c r="R1175" s="54">
        <v>30000</v>
      </c>
      <c r="S1175" s="56">
        <f>IFERROR((MaestraLP3[[#This Row],[COSTO ]]/MaestraLP3[[#This Row],[COSTO OCT]]-1),0)</f>
        <v>0</v>
      </c>
      <c r="T1175" s="55" t="s">
        <v>48</v>
      </c>
      <c r="U1175" s="55" t="s">
        <v>48</v>
      </c>
      <c r="V1175" s="54">
        <f>+VLOOKUP(MaestraLP3[[#This Row],[-]],'[1]BD MES'!$A:$N,14,0)</f>
        <v>20847.3</v>
      </c>
      <c r="W1175" s="54">
        <v>22360.799999999999</v>
      </c>
      <c r="X1175" s="56">
        <f>+(MaestraLP3[[#This Row],[COSTO ]]-MaestraLP3[[#This Row],[COSTO OCT AL 27-10]])/MaestraLP3[[#This Row],[COSTO OCT AL 27-10]]</f>
        <v>7.2599329409563831E-2</v>
      </c>
      <c r="Y1175" s="57" t="str">
        <f>++IF(Q1175="HASTA AGOTAR STOCK","HASTA AGOTAR STOCK",IF(MaestraLP3[[#This Row],[PRECIO OCT]]=0,"NO PARA LP",IF(MaestraLP3[[#This Row],[PRECIO OCT]]=0,"INCORPORACIÓN",IF(AA1175=0,"MANTIENE",IF(AA1175&lt;0,"BAJA",IF(AA1175&gt;0,"ALZA",""))))))</f>
        <v>MANTIENE</v>
      </c>
      <c r="Z1175" s="54">
        <v>30000</v>
      </c>
      <c r="AA1175" s="40">
        <f>IF(Z1175=0,"INDICAR PRECIO VTA",Z1175-MaestraLP3[[#This Row],[PRECIO OCT]])</f>
        <v>0</v>
      </c>
      <c r="AB1175" s="56">
        <f t="shared" si="18"/>
        <v>0.25464000000000003</v>
      </c>
      <c r="AC1175" s="58">
        <f>IFERROR(MaestraLP3[[#This Row],[PRECIO]]*MaestraLP3[[#This Row],[%MG UMV]],0)</f>
        <v>7639.2000000000007</v>
      </c>
      <c r="AD1175" s="59">
        <v>10</v>
      </c>
      <c r="AE1175" s="54">
        <f>IFERROR(MaestraLP3[[#This Row],[MARGEN UNITARIO]]/MaestraLP3[[#This Row],[Peso Neto UMV (KG)]],0)</f>
        <v>763.92000000000007</v>
      </c>
      <c r="AF1175" s="38" t="s">
        <v>50</v>
      </c>
      <c r="AG1175" s="38">
        <v>1</v>
      </c>
      <c r="AH1175" s="56">
        <v>0.03</v>
      </c>
      <c r="AI1175" s="56">
        <v>4.9999999999999996E-2</v>
      </c>
      <c r="AJ1175" s="38"/>
      <c r="AK1175" s="38" t="s">
        <v>50</v>
      </c>
    </row>
    <row r="1176" spans="1:37" x14ac:dyDescent="0.35">
      <c r="A1176" s="38" t="s">
        <v>525</v>
      </c>
      <c r="B1176" s="38">
        <v>104531430</v>
      </c>
      <c r="C1176" s="38" t="str">
        <f>+MaestraLP3[[#This Row],[CÓDIGO]]&amp;MaestraLP3[[#Headers],[-]]&amp;MaestraLP3[[#This Row],[UMV]]</f>
        <v>104531430-C16</v>
      </c>
      <c r="D1176" s="45" t="str">
        <f>+MaestraLP3[[#This Row],[CÓDIGO]]&amp;MaestraLP3[[#Headers],[FS00]]</f>
        <v>104531430FS00</v>
      </c>
      <c r="E1176" s="38" t="s">
        <v>95</v>
      </c>
      <c r="F1176" s="38" t="s">
        <v>114</v>
      </c>
      <c r="G1176" s="38" t="s">
        <v>115</v>
      </c>
      <c r="H1176" s="38" t="s">
        <v>116</v>
      </c>
      <c r="I1176" s="38" t="s">
        <v>1442</v>
      </c>
      <c r="J1176" s="44" t="s">
        <v>112</v>
      </c>
      <c r="K1176" s="45" t="s">
        <v>44</v>
      </c>
      <c r="L1176" s="38"/>
      <c r="M1176" s="38" t="str">
        <f>VLOOKUP(MaestraLP3[[#This Row],[UMV]],VALIDACIONES!J:L,3,0)</f>
        <v>Caja 16 Unidades</v>
      </c>
      <c r="N1176" s="38" t="s">
        <v>45</v>
      </c>
      <c r="O1176" s="38" t="s">
        <v>46</v>
      </c>
      <c r="P1176" s="54">
        <v>23216</v>
      </c>
      <c r="Q1176" s="38" t="s">
        <v>47</v>
      </c>
      <c r="R1176" s="54">
        <v>31000</v>
      </c>
      <c r="S1176" s="56">
        <f>IFERROR((MaestraLP3[[#This Row],[COSTO ]]/MaestraLP3[[#This Row],[COSTO OCT]]-1),0)</f>
        <v>0</v>
      </c>
      <c r="T1176" s="55" t="s">
        <v>48</v>
      </c>
      <c r="U1176" s="55" t="s">
        <v>48</v>
      </c>
      <c r="V1176" s="54">
        <f>+VLOOKUP(MaestraLP3[[#This Row],[-]],'[1]BD MES'!$A:$N,14,0)</f>
        <v>23216</v>
      </c>
      <c r="W1176" s="54">
        <v>23216</v>
      </c>
      <c r="X1176" s="56">
        <f>+(MaestraLP3[[#This Row],[COSTO ]]-MaestraLP3[[#This Row],[COSTO OCT AL 27-10]])/MaestraLP3[[#This Row],[COSTO OCT AL 27-10]]</f>
        <v>0</v>
      </c>
      <c r="Y1176" s="57" t="str">
        <f>++IF(Q1176="HASTA AGOTAR STOCK","HASTA AGOTAR STOCK",IF(MaestraLP3[[#This Row],[PRECIO OCT]]=0,"NO PARA LP",IF(MaestraLP3[[#This Row],[PRECIO OCT]]=0,"INCORPORACIÓN",IF(AA1176=0,"MANTIENE",IF(AA1176&lt;0,"BAJA",IF(AA1176&gt;0,"ALZA",""))))))</f>
        <v>MANTIENE</v>
      </c>
      <c r="Z1176" s="54">
        <v>31000</v>
      </c>
      <c r="AA1176" s="40">
        <f>IF(Z1176=0,"INDICAR PRECIO VTA",Z1176-MaestraLP3[[#This Row],[PRECIO OCT]])</f>
        <v>0</v>
      </c>
      <c r="AB1176" s="56">
        <f t="shared" si="18"/>
        <v>0.25109677419354837</v>
      </c>
      <c r="AC1176" s="58">
        <f>IFERROR(MaestraLP3[[#This Row],[PRECIO]]*MaestraLP3[[#This Row],[%MG UMV]],0)</f>
        <v>7783.9999999999991</v>
      </c>
      <c r="AD1176" s="59">
        <v>6.4</v>
      </c>
      <c r="AE1176" s="54">
        <f>IFERROR(MaestraLP3[[#This Row],[MARGEN UNITARIO]]/MaestraLP3[[#This Row],[Peso Neto UMV (KG)]],0)</f>
        <v>1216.2499999999998</v>
      </c>
      <c r="AF1176" s="38" t="s">
        <v>50</v>
      </c>
      <c r="AG1176" s="38">
        <v>1</v>
      </c>
      <c r="AH1176" s="56">
        <v>0.03</v>
      </c>
      <c r="AI1176" s="56">
        <v>4.9999999999999996E-2</v>
      </c>
      <c r="AJ1176" s="38"/>
      <c r="AK1176" s="38" t="s">
        <v>50</v>
      </c>
    </row>
    <row r="1177" spans="1:37" x14ac:dyDescent="0.35">
      <c r="A1177" s="38" t="s">
        <v>525</v>
      </c>
      <c r="B1177" s="38">
        <v>104547980</v>
      </c>
      <c r="C1177" s="38" t="str">
        <f>+MaestraLP3[[#This Row],[CÓDIGO]]&amp;MaestraLP3[[#Headers],[-]]&amp;MaestraLP3[[#This Row],[UMV]]</f>
        <v>104547980-D06</v>
      </c>
      <c r="D1177" s="45" t="str">
        <f>+MaestraLP3[[#This Row],[CÓDIGO]]&amp;MaestraLP3[[#Headers],[FS00]]</f>
        <v>104547980FS00</v>
      </c>
      <c r="E1177" s="38" t="s">
        <v>95</v>
      </c>
      <c r="F1177" s="38" t="s">
        <v>114</v>
      </c>
      <c r="G1177" s="38" t="s">
        <v>115</v>
      </c>
      <c r="H1177" s="38" t="s">
        <v>116</v>
      </c>
      <c r="I1177" s="38" t="s">
        <v>1443</v>
      </c>
      <c r="J1177" s="44" t="s">
        <v>938</v>
      </c>
      <c r="K1177" s="45" t="s">
        <v>44</v>
      </c>
      <c r="L1177" s="38"/>
      <c r="M1177" s="38" t="str">
        <f>VLOOKUP(MaestraLP3[[#This Row],[UMV]],VALIDACIONES!J:L,3,0)</f>
        <v>Display 6 Unidades</v>
      </c>
      <c r="N1177" s="38" t="s">
        <v>45</v>
      </c>
      <c r="O1177" s="38" t="s">
        <v>46</v>
      </c>
      <c r="P1177" s="54">
        <v>7746</v>
      </c>
      <c r="Q1177" s="38" t="s">
        <v>47</v>
      </c>
      <c r="R1177" s="55">
        <v>15480</v>
      </c>
      <c r="S1177" s="56">
        <f>IFERROR((MaestraLP3[[#This Row],[COSTO ]]/MaestraLP3[[#This Row],[COSTO OCT]]-1),0)</f>
        <v>0</v>
      </c>
      <c r="T1177" s="55" t="s">
        <v>172</v>
      </c>
      <c r="U1177" s="55" t="s">
        <v>172</v>
      </c>
      <c r="V1177" s="54">
        <f>+VLOOKUP(MaestraLP3[[#This Row],[-]],'[1]BD MES'!$A:$N,14,0)</f>
        <v>7746</v>
      </c>
      <c r="W1177" s="54">
        <v>7746</v>
      </c>
      <c r="X1177" s="56">
        <f>+(MaestraLP3[[#This Row],[COSTO ]]-MaestraLP3[[#This Row],[COSTO OCT AL 27-10]])/MaestraLP3[[#This Row],[COSTO OCT AL 27-10]]</f>
        <v>0</v>
      </c>
      <c r="Y1177" s="57" t="str">
        <f>++IF(Q1177="HASTA AGOTAR STOCK","HASTA AGOTAR STOCK",IF(MaestraLP3[[#This Row],[PRECIO OCT]]=0,"NO PARA LP",IF(MaestraLP3[[#This Row],[PRECIO OCT]]=0,"INCORPORACIÓN",IF(AA1177=0,"MANTIENE",IF(AA1177&lt;0,"BAJA",IF(AA1177&gt;0,"ALZA",""))))))</f>
        <v>MANTIENE</v>
      </c>
      <c r="Z1177" s="54">
        <v>15480</v>
      </c>
      <c r="AA1177" s="40">
        <f>IF(Z1177=0,"INDICAR PRECIO VTA",Z1177-MaestraLP3[[#This Row],[PRECIO OCT]])</f>
        <v>0</v>
      </c>
      <c r="AB1177" s="56">
        <f t="shared" si="18"/>
        <v>0.4996124031007752</v>
      </c>
      <c r="AC1177" s="58">
        <f>IFERROR(MaestraLP3[[#This Row],[PRECIO]]*MaestraLP3[[#This Row],[%MG UMV]],0)</f>
        <v>7734</v>
      </c>
      <c r="AD1177" s="59">
        <v>2.2799999999999998</v>
      </c>
      <c r="AE1177" s="54">
        <f>IFERROR(MaestraLP3[[#This Row],[MARGEN UNITARIO]]/MaestraLP3[[#This Row],[Peso Neto UMV (KG)]],0)</f>
        <v>3392.105263157895</v>
      </c>
      <c r="AF1177" s="38" t="s">
        <v>50</v>
      </c>
      <c r="AG1177" s="38">
        <v>1</v>
      </c>
      <c r="AH1177" s="56">
        <v>4.9999999999999996E-2</v>
      </c>
      <c r="AI1177" s="56">
        <v>9.9999999999999992E-2</v>
      </c>
      <c r="AJ1177" s="38" t="s">
        <v>50</v>
      </c>
      <c r="AK1177" s="38" t="s">
        <v>50</v>
      </c>
    </row>
    <row r="1178" spans="1:37" x14ac:dyDescent="0.35">
      <c r="A1178" s="38" t="s">
        <v>525</v>
      </c>
      <c r="B1178" s="38">
        <v>104530190</v>
      </c>
      <c r="C1178" s="38" t="str">
        <f>+MaestraLP3[[#This Row],[CÓDIGO]]&amp;MaestraLP3[[#Headers],[-]]&amp;MaestraLP3[[#This Row],[UMV]]</f>
        <v>104530190-C10</v>
      </c>
      <c r="D1178" s="45" t="str">
        <f>+MaestraLP3[[#This Row],[CÓDIGO]]&amp;MaestraLP3[[#Headers],[FS00]]</f>
        <v>104530190FS00</v>
      </c>
      <c r="E1178" s="38" t="s">
        <v>95</v>
      </c>
      <c r="F1178" s="38" t="s">
        <v>114</v>
      </c>
      <c r="G1178" s="38" t="s">
        <v>115</v>
      </c>
      <c r="H1178" s="38" t="s">
        <v>116</v>
      </c>
      <c r="I1178" s="38" t="s">
        <v>1444</v>
      </c>
      <c r="J1178" s="44" t="s">
        <v>61</v>
      </c>
      <c r="K1178" s="45" t="s">
        <v>44</v>
      </c>
      <c r="L1178" s="38"/>
      <c r="M1178" s="38" t="str">
        <f>VLOOKUP(MaestraLP3[[#This Row],[UMV]],VALIDACIONES!J:L,3,0)</f>
        <v>Caja 10 Unidades</v>
      </c>
      <c r="N1178" s="38" t="s">
        <v>45</v>
      </c>
      <c r="O1178" s="38" t="s">
        <v>46</v>
      </c>
      <c r="P1178" s="54">
        <v>12190</v>
      </c>
      <c r="Q1178" s="38" t="s">
        <v>47</v>
      </c>
      <c r="R1178" s="54">
        <v>19500</v>
      </c>
      <c r="S1178" s="56">
        <f>IFERROR((MaestraLP3[[#This Row],[COSTO ]]/MaestraLP3[[#This Row],[COSTO OCT]]-1),0)</f>
        <v>0</v>
      </c>
      <c r="T1178" s="55" t="s">
        <v>48</v>
      </c>
      <c r="U1178" s="55" t="s">
        <v>48</v>
      </c>
      <c r="V1178" s="54">
        <f>+VLOOKUP(MaestraLP3[[#This Row],[-]],'[1]BD MES'!$A:$N,14,0)</f>
        <v>11770</v>
      </c>
      <c r="W1178" s="54">
        <v>12190</v>
      </c>
      <c r="X1178" s="56">
        <f>+(MaestraLP3[[#This Row],[COSTO ]]-MaestraLP3[[#This Row],[COSTO OCT AL 27-10]])/MaestraLP3[[#This Row],[COSTO OCT AL 27-10]]</f>
        <v>3.56839422259983E-2</v>
      </c>
      <c r="Y1178" s="57" t="str">
        <f>++IF(Q1178="HASTA AGOTAR STOCK","HASTA AGOTAR STOCK",IF(MaestraLP3[[#This Row],[PRECIO OCT]]=0,"NO PARA LP",IF(MaestraLP3[[#This Row],[PRECIO OCT]]=0,"INCORPORACIÓN",IF(AA1178=0,"MANTIENE",IF(AA1178&lt;0,"BAJA",IF(AA1178&gt;0,"ALZA",""))))))</f>
        <v>MANTIENE</v>
      </c>
      <c r="Z1178" s="54">
        <v>19500</v>
      </c>
      <c r="AA1178" s="40">
        <f>IF(Z1178=0,"INDICAR PRECIO VTA",Z1178-MaestraLP3[[#This Row],[PRECIO OCT]])</f>
        <v>0</v>
      </c>
      <c r="AB1178" s="56">
        <f t="shared" si="18"/>
        <v>0.37487179487179489</v>
      </c>
      <c r="AC1178" s="58">
        <f>IFERROR(MaestraLP3[[#This Row],[PRECIO]]*MaestraLP3[[#This Row],[%MG UMV]],0)</f>
        <v>7310</v>
      </c>
      <c r="AD1178" s="59">
        <v>10</v>
      </c>
      <c r="AE1178" s="54">
        <f>IFERROR(MaestraLP3[[#This Row],[MARGEN UNITARIO]]/MaestraLP3[[#This Row],[Peso Neto UMV (KG)]],0)</f>
        <v>731</v>
      </c>
      <c r="AF1178" s="38" t="s">
        <v>50</v>
      </c>
      <c r="AG1178" s="38">
        <v>1</v>
      </c>
      <c r="AH1178" s="56">
        <v>4.9999999999999996E-2</v>
      </c>
      <c r="AI1178" s="56">
        <v>6.9999999999999993E-2</v>
      </c>
      <c r="AJ1178" s="38"/>
      <c r="AK1178" s="38" t="s">
        <v>50</v>
      </c>
    </row>
    <row r="1179" spans="1:37" x14ac:dyDescent="0.35">
      <c r="A1179" s="38" t="s">
        <v>525</v>
      </c>
      <c r="B1179" s="38">
        <v>104538110</v>
      </c>
      <c r="C1179" s="38" t="str">
        <f>+MaestraLP3[[#This Row],[CÓDIGO]]&amp;MaestraLP3[[#Headers],[-]]&amp;MaestraLP3[[#This Row],[UMV]]</f>
        <v>104538110-C02</v>
      </c>
      <c r="D1179" s="45" t="str">
        <f>+MaestraLP3[[#This Row],[CÓDIGO]]&amp;MaestraLP3[[#Headers],[FS00]]</f>
        <v>104538110FS00</v>
      </c>
      <c r="E1179" s="38" t="s">
        <v>95</v>
      </c>
      <c r="F1179" s="38" t="s">
        <v>114</v>
      </c>
      <c r="G1179" s="38" t="s">
        <v>115</v>
      </c>
      <c r="H1179" s="38" t="s">
        <v>1319</v>
      </c>
      <c r="I1179" s="38" t="s">
        <v>1445</v>
      </c>
      <c r="J1179" s="44" t="s">
        <v>176</v>
      </c>
      <c r="K1179" s="45" t="s">
        <v>44</v>
      </c>
      <c r="L1179" s="38"/>
      <c r="M1179" s="38" t="str">
        <f>VLOOKUP(MaestraLP3[[#This Row],[UMV]],VALIDACIONES!J:L,3,0)</f>
        <v>Caja 2 Unidades</v>
      </c>
      <c r="N1179" s="38" t="s">
        <v>45</v>
      </c>
      <c r="O1179" s="38" t="s">
        <v>72</v>
      </c>
      <c r="P1179" s="54">
        <v>9734</v>
      </c>
      <c r="Q1179" s="38" t="s">
        <v>47</v>
      </c>
      <c r="R1179" s="54">
        <v>14500</v>
      </c>
      <c r="S1179" s="56">
        <f>IFERROR((MaestraLP3[[#This Row],[COSTO ]]/MaestraLP3[[#This Row],[COSTO OCT]]-1),0)</f>
        <v>0</v>
      </c>
      <c r="T1179" s="55" t="s">
        <v>48</v>
      </c>
      <c r="U1179" s="55" t="s">
        <v>48</v>
      </c>
      <c r="V1179" s="54">
        <f>+VLOOKUP(MaestraLP3[[#This Row],[-]],'[1]BD MES'!$A:$N,14,0)</f>
        <v>9622</v>
      </c>
      <c r="W1179" s="54">
        <v>9734</v>
      </c>
      <c r="X1179" s="56">
        <f>+(MaestraLP3[[#This Row],[COSTO ]]-MaestraLP3[[#This Row],[COSTO OCT AL 27-10]])/MaestraLP3[[#This Row],[COSTO OCT AL 27-10]]</f>
        <v>1.1639991685720224E-2</v>
      </c>
      <c r="Y1179" s="57" t="str">
        <f>++IF(Q1179="HASTA AGOTAR STOCK","HASTA AGOTAR STOCK",IF(MaestraLP3[[#This Row],[PRECIO OCT]]=0,"NO PARA LP",IF(MaestraLP3[[#This Row],[PRECIO OCT]]=0,"INCORPORACIÓN",IF(AA1179=0,"MANTIENE",IF(AA1179&lt;0,"BAJA",IF(AA1179&gt;0,"ALZA",""))))))</f>
        <v>MANTIENE</v>
      </c>
      <c r="Z1179" s="54">
        <v>14500</v>
      </c>
      <c r="AA1179" s="40">
        <f>IF(Z1179=0,"INDICAR PRECIO VTA",Z1179-MaestraLP3[[#This Row],[PRECIO OCT]])</f>
        <v>0</v>
      </c>
      <c r="AB1179" s="56">
        <f t="shared" si="18"/>
        <v>0.32868965517241377</v>
      </c>
      <c r="AC1179" s="58">
        <f>IFERROR(MaestraLP3[[#This Row],[PRECIO]]*MaestraLP3[[#This Row],[%MG UMV]],0)</f>
        <v>4766</v>
      </c>
      <c r="AD1179" s="59">
        <v>3.8</v>
      </c>
      <c r="AE1179" s="54">
        <f>IFERROR(MaestraLP3[[#This Row],[MARGEN UNITARIO]]/MaestraLP3[[#This Row],[Peso Neto UMV (KG)]],0)</f>
        <v>1254.2105263157896</v>
      </c>
      <c r="AF1179" s="38" t="s">
        <v>49</v>
      </c>
      <c r="AG1179" s="38">
        <v>1</v>
      </c>
      <c r="AH1179" s="56">
        <v>4.9999999999999996E-2</v>
      </c>
      <c r="AI1179" s="56">
        <v>9.9999999999999992E-2</v>
      </c>
      <c r="AJ1179" s="38"/>
      <c r="AK1179" s="38" t="s">
        <v>50</v>
      </c>
    </row>
    <row r="1180" spans="1:37" x14ac:dyDescent="0.35">
      <c r="A1180" s="38" t="s">
        <v>525</v>
      </c>
      <c r="B1180" s="38">
        <v>104548270</v>
      </c>
      <c r="C1180" s="38" t="str">
        <f>+MaestraLP3[[#This Row],[CÓDIGO]]&amp;MaestraLP3[[#Headers],[-]]&amp;MaestraLP3[[#This Row],[UMV]]</f>
        <v>104548270-C04</v>
      </c>
      <c r="D1180" s="45" t="str">
        <f>+MaestraLP3[[#This Row],[CÓDIGO]]&amp;MaestraLP3[[#Headers],[FS00]]</f>
        <v>104548270FS00</v>
      </c>
      <c r="E1180" s="38" t="s">
        <v>95</v>
      </c>
      <c r="F1180" s="38" t="s">
        <v>114</v>
      </c>
      <c r="G1180" s="38" t="s">
        <v>115</v>
      </c>
      <c r="H1180" s="38" t="s">
        <v>1319</v>
      </c>
      <c r="I1180" s="38" t="s">
        <v>1446</v>
      </c>
      <c r="J1180" s="44" t="s">
        <v>209</v>
      </c>
      <c r="K1180" s="45" t="s">
        <v>44</v>
      </c>
      <c r="L1180" s="38"/>
      <c r="M1180" s="38" t="str">
        <f>VLOOKUP(MaestraLP3[[#This Row],[UMV]],VALIDACIONES!J:L,3,0)</f>
        <v>Caja 4 Unidades</v>
      </c>
      <c r="N1180" s="38" t="s">
        <v>45</v>
      </c>
      <c r="O1180" s="38" t="s">
        <v>46</v>
      </c>
      <c r="P1180" s="54">
        <v>22436</v>
      </c>
      <c r="Q1180" s="38" t="s">
        <v>47</v>
      </c>
      <c r="R1180" s="55">
        <v>33490</v>
      </c>
      <c r="S1180" s="56">
        <f>IFERROR((MaestraLP3[[#This Row],[COSTO ]]/MaestraLP3[[#This Row],[COSTO OCT]]-1),0)</f>
        <v>0</v>
      </c>
      <c r="T1180" s="55" t="s">
        <v>172</v>
      </c>
      <c r="U1180" s="55" t="s">
        <v>172</v>
      </c>
      <c r="V1180" s="54">
        <f>+VLOOKUP(MaestraLP3[[#This Row],[-]],'[1]BD MES'!$A:$N,14,0)</f>
        <v>22432</v>
      </c>
      <c r="W1180" s="54">
        <v>22436</v>
      </c>
      <c r="X1180" s="56">
        <f>+(MaestraLP3[[#This Row],[COSTO ]]-MaestraLP3[[#This Row],[COSTO OCT AL 27-10]])/MaestraLP3[[#This Row],[COSTO OCT AL 27-10]]</f>
        <v>1.783166904422254E-4</v>
      </c>
      <c r="Y1180" s="57" t="str">
        <f>++IF(Q1180="HASTA AGOTAR STOCK","HASTA AGOTAR STOCK",IF(MaestraLP3[[#This Row],[PRECIO OCT]]=0,"NO PARA LP",IF(MaestraLP3[[#This Row],[PRECIO OCT]]=0,"INCORPORACIÓN",IF(AA1180=0,"MANTIENE",IF(AA1180&lt;0,"BAJA",IF(AA1180&gt;0,"ALZA",""))))))</f>
        <v>MANTIENE</v>
      </c>
      <c r="Z1180" s="54">
        <v>33490</v>
      </c>
      <c r="AA1180" s="40">
        <f>IF(Z1180=0,"INDICAR PRECIO VTA",Z1180-MaestraLP3[[#This Row],[PRECIO OCT]])</f>
        <v>0</v>
      </c>
      <c r="AB1180" s="56">
        <f t="shared" si="18"/>
        <v>0.33006867721707972</v>
      </c>
      <c r="AC1180" s="58">
        <f>IFERROR(MaestraLP3[[#This Row],[PRECIO]]*MaestraLP3[[#This Row],[%MG UMV]],0)</f>
        <v>11054</v>
      </c>
      <c r="AD1180" s="59">
        <v>12</v>
      </c>
      <c r="AE1180" s="54">
        <f>IFERROR(MaestraLP3[[#This Row],[MARGEN UNITARIO]]/MaestraLP3[[#This Row],[Peso Neto UMV (KG)]],0)</f>
        <v>921.16666666666663</v>
      </c>
      <c r="AF1180" s="38" t="s">
        <v>50</v>
      </c>
      <c r="AG1180" s="38">
        <v>1</v>
      </c>
      <c r="AH1180" s="56">
        <v>-1E-3</v>
      </c>
      <c r="AI1180" s="56">
        <v>-1E-3</v>
      </c>
      <c r="AJ1180" s="38" t="s">
        <v>50</v>
      </c>
      <c r="AK1180" s="38" t="s">
        <v>50</v>
      </c>
    </row>
    <row r="1181" spans="1:37" x14ac:dyDescent="0.35">
      <c r="A1181" s="38" t="s">
        <v>525</v>
      </c>
      <c r="B1181" s="38">
        <v>104534540</v>
      </c>
      <c r="C1181" s="38" t="str">
        <f>+MaestraLP3[[#This Row],[CÓDIGO]]&amp;MaestraLP3[[#Headers],[-]]&amp;MaestraLP3[[#This Row],[UMV]]</f>
        <v>104534540-C10</v>
      </c>
      <c r="D1181" s="45" t="str">
        <f>+MaestraLP3[[#This Row],[CÓDIGO]]&amp;MaestraLP3[[#Headers],[FS00]]</f>
        <v>104534540FS00</v>
      </c>
      <c r="E1181" s="38" t="s">
        <v>95</v>
      </c>
      <c r="F1181" s="38" t="s">
        <v>114</v>
      </c>
      <c r="G1181" s="38" t="s">
        <v>115</v>
      </c>
      <c r="H1181" s="38" t="s">
        <v>1319</v>
      </c>
      <c r="I1181" s="38" t="s">
        <v>1447</v>
      </c>
      <c r="J1181" s="44" t="s">
        <v>61</v>
      </c>
      <c r="K1181" s="45" t="s">
        <v>44</v>
      </c>
      <c r="L1181" s="38"/>
      <c r="M1181" s="38" t="str">
        <f>VLOOKUP(MaestraLP3[[#This Row],[UMV]],VALIDACIONES!J:L,3,0)</f>
        <v>Caja 10 Unidades</v>
      </c>
      <c r="N1181" s="38" t="s">
        <v>45</v>
      </c>
      <c r="O1181" s="38" t="s">
        <v>46</v>
      </c>
      <c r="P1181" s="54">
        <v>14160</v>
      </c>
      <c r="Q1181" s="38" t="s">
        <v>47</v>
      </c>
      <c r="R1181" s="54">
        <v>22000</v>
      </c>
      <c r="S1181" s="56">
        <f>IFERROR((MaestraLP3[[#This Row],[COSTO ]]/MaestraLP3[[#This Row],[COSTO OCT]]-1),0)</f>
        <v>0</v>
      </c>
      <c r="T1181" s="55" t="s">
        <v>48</v>
      </c>
      <c r="U1181" s="55" t="s">
        <v>48</v>
      </c>
      <c r="V1181" s="54">
        <f>+VLOOKUP(MaestraLP3[[#This Row],[-]],'[1]BD MES'!$A:$N,14,0)</f>
        <v>14130</v>
      </c>
      <c r="W1181" s="54">
        <v>14160</v>
      </c>
      <c r="X1181" s="56">
        <f>+(MaestraLP3[[#This Row],[COSTO ]]-MaestraLP3[[#This Row],[COSTO OCT AL 27-10]])/MaestraLP3[[#This Row],[COSTO OCT AL 27-10]]</f>
        <v>2.1231422505307855E-3</v>
      </c>
      <c r="Y1181" s="57" t="str">
        <f>++IF(Q1181="HASTA AGOTAR STOCK","HASTA AGOTAR STOCK",IF(MaestraLP3[[#This Row],[PRECIO OCT]]=0,"NO PARA LP",IF(MaestraLP3[[#This Row],[PRECIO OCT]]=0,"INCORPORACIÓN",IF(AA1181=0,"MANTIENE",IF(AA1181&lt;0,"BAJA",IF(AA1181&gt;0,"ALZA",""))))))</f>
        <v>MANTIENE</v>
      </c>
      <c r="Z1181" s="54">
        <v>22000</v>
      </c>
      <c r="AA1181" s="40">
        <f>IF(Z1181=0,"INDICAR PRECIO VTA",Z1181-MaestraLP3[[#This Row],[PRECIO OCT]])</f>
        <v>0</v>
      </c>
      <c r="AB1181" s="56">
        <f t="shared" si="18"/>
        <v>0.35636363636363638</v>
      </c>
      <c r="AC1181" s="58">
        <f>IFERROR(MaestraLP3[[#This Row],[PRECIO]]*MaestraLP3[[#This Row],[%MG UMV]],0)</f>
        <v>7840</v>
      </c>
      <c r="AD1181" s="59">
        <v>10</v>
      </c>
      <c r="AE1181" s="54">
        <f>IFERROR(MaestraLP3[[#This Row],[MARGEN UNITARIO]]/MaestraLP3[[#This Row],[Peso Neto UMV (KG)]],0)</f>
        <v>784</v>
      </c>
      <c r="AF1181" s="38" t="s">
        <v>50</v>
      </c>
      <c r="AG1181" s="38">
        <v>1</v>
      </c>
      <c r="AH1181" s="56">
        <v>0.03</v>
      </c>
      <c r="AI1181" s="56">
        <v>4.9999999999999996E-2</v>
      </c>
      <c r="AJ1181" s="38"/>
      <c r="AK1181" s="38" t="s">
        <v>50</v>
      </c>
    </row>
    <row r="1182" spans="1:37" x14ac:dyDescent="0.35">
      <c r="A1182" s="38" t="s">
        <v>525</v>
      </c>
      <c r="B1182" s="38">
        <v>150000140</v>
      </c>
      <c r="C1182" s="38" t="str">
        <f>+MaestraLP3[[#This Row],[CÓDIGO]]&amp;MaestraLP3[[#Headers],[-]]&amp;MaestraLP3[[#This Row],[UMV]]</f>
        <v>150000140-C06</v>
      </c>
      <c r="D1182" s="45" t="str">
        <f>+MaestraLP3[[#This Row],[CÓDIGO]]&amp;MaestraLP3[[#Headers],[FS00]]</f>
        <v>150000140FS00</v>
      </c>
      <c r="E1182" s="38" t="s">
        <v>95</v>
      </c>
      <c r="F1182" s="38" t="s">
        <v>114</v>
      </c>
      <c r="G1182" s="38" t="s">
        <v>115</v>
      </c>
      <c r="H1182" s="38" t="s">
        <v>1319</v>
      </c>
      <c r="I1182" s="38" t="s">
        <v>1448</v>
      </c>
      <c r="J1182" s="44" t="s">
        <v>53</v>
      </c>
      <c r="K1182" s="45" t="s">
        <v>44</v>
      </c>
      <c r="L1182" s="38"/>
      <c r="M1182" s="38" t="str">
        <f>VLOOKUP(MaestraLP3[[#This Row],[UMV]],VALIDACIONES!J:L,3,0)</f>
        <v>Caja 6 Unidades</v>
      </c>
      <c r="N1182" s="38" t="s">
        <v>45</v>
      </c>
      <c r="O1182" s="38" t="s">
        <v>46</v>
      </c>
      <c r="P1182" s="54">
        <v>30018</v>
      </c>
      <c r="Q1182" s="38" t="s">
        <v>47</v>
      </c>
      <c r="R1182" s="54">
        <v>39500</v>
      </c>
      <c r="S1182" s="56">
        <f>IFERROR((MaestraLP3[[#This Row],[COSTO ]]/MaestraLP3[[#This Row],[COSTO OCT]]-1),0)</f>
        <v>0</v>
      </c>
      <c r="T1182" s="55" t="s">
        <v>48</v>
      </c>
      <c r="U1182" s="55" t="s">
        <v>48</v>
      </c>
      <c r="V1182" s="54">
        <f>+VLOOKUP(MaestraLP3[[#This Row],[-]],'[1]BD MES'!$A:$N,14,0)</f>
        <v>30024</v>
      </c>
      <c r="W1182" s="54">
        <v>30018</v>
      </c>
      <c r="X1182" s="56">
        <f>+(MaestraLP3[[#This Row],[COSTO ]]-MaestraLP3[[#This Row],[COSTO OCT AL 27-10]])/MaestraLP3[[#This Row],[COSTO OCT AL 27-10]]</f>
        <v>-1.9984012789768185E-4</v>
      </c>
      <c r="Y1182" s="57" t="str">
        <f>++IF(Q1182="HASTA AGOTAR STOCK","HASTA AGOTAR STOCK",IF(MaestraLP3[[#This Row],[PRECIO OCT]]=0,"NO PARA LP",IF(MaestraLP3[[#This Row],[PRECIO OCT]]=0,"INCORPORACIÓN",IF(AA1182=0,"MANTIENE",IF(AA1182&lt;0,"BAJA",IF(AA1182&gt;0,"ALZA",""))))))</f>
        <v>MANTIENE</v>
      </c>
      <c r="Z1182" s="54">
        <v>39500</v>
      </c>
      <c r="AA1182" s="40">
        <f>IF(Z1182=0,"INDICAR PRECIO VTA",Z1182-MaestraLP3[[#This Row],[PRECIO OCT]])</f>
        <v>0</v>
      </c>
      <c r="AB1182" s="56">
        <f t="shared" si="18"/>
        <v>0.24005063291139239</v>
      </c>
      <c r="AC1182" s="58">
        <f>IFERROR(MaestraLP3[[#This Row],[PRECIO]]*MaestraLP3[[#This Row],[%MG UMV]],0)</f>
        <v>9482</v>
      </c>
      <c r="AD1182" s="59">
        <v>12</v>
      </c>
      <c r="AE1182" s="54">
        <f>IFERROR(MaestraLP3[[#This Row],[MARGEN UNITARIO]]/MaestraLP3[[#This Row],[Peso Neto UMV (KG)]],0)</f>
        <v>790.16666666666663</v>
      </c>
      <c r="AF1182" s="38" t="s">
        <v>50</v>
      </c>
      <c r="AG1182" s="38">
        <v>1</v>
      </c>
      <c r="AH1182" s="56">
        <v>4.9999999999999996E-2</v>
      </c>
      <c r="AI1182" s="56">
        <v>6.9999999999999993E-2</v>
      </c>
      <c r="AJ1182" s="38"/>
      <c r="AK1182" s="38" t="s">
        <v>50</v>
      </c>
    </row>
    <row r="1183" spans="1:37" x14ac:dyDescent="0.35">
      <c r="A1183" s="38" t="s">
        <v>525</v>
      </c>
      <c r="B1183" s="38">
        <v>150000141</v>
      </c>
      <c r="C1183" s="38" t="str">
        <f>+MaestraLP3[[#This Row],[CÓDIGO]]&amp;MaestraLP3[[#Headers],[-]]&amp;MaestraLP3[[#This Row],[UMV]]</f>
        <v>150000141-C10</v>
      </c>
      <c r="D1183" s="45" t="str">
        <f>+MaestraLP3[[#This Row],[CÓDIGO]]&amp;MaestraLP3[[#Headers],[FS00]]</f>
        <v>150000141FS00</v>
      </c>
      <c r="E1183" s="38" t="s">
        <v>95</v>
      </c>
      <c r="F1183" s="38" t="s">
        <v>114</v>
      </c>
      <c r="G1183" s="38" t="s">
        <v>115</v>
      </c>
      <c r="H1183" s="38" t="s">
        <v>1319</v>
      </c>
      <c r="I1183" s="38" t="s">
        <v>1449</v>
      </c>
      <c r="J1183" s="44" t="s">
        <v>61</v>
      </c>
      <c r="K1183" s="45" t="s">
        <v>44</v>
      </c>
      <c r="L1183" s="38"/>
      <c r="M1183" s="38" t="str">
        <f>VLOOKUP(MaestraLP3[[#This Row],[UMV]],VALIDACIONES!J:L,3,0)</f>
        <v>Caja 10 Unidades</v>
      </c>
      <c r="N1183" s="38" t="s">
        <v>45</v>
      </c>
      <c r="O1183" s="38" t="s">
        <v>46</v>
      </c>
      <c r="P1183" s="54">
        <v>35053.599999999999</v>
      </c>
      <c r="Q1183" s="38" t="s">
        <v>47</v>
      </c>
      <c r="R1183" s="54">
        <v>43500</v>
      </c>
      <c r="S1183" s="56">
        <f>IFERROR((MaestraLP3[[#This Row],[COSTO ]]/MaestraLP3[[#This Row],[COSTO OCT]]-1),0)</f>
        <v>0</v>
      </c>
      <c r="T1183" s="55" t="s">
        <v>48</v>
      </c>
      <c r="U1183" s="55" t="s">
        <v>48</v>
      </c>
      <c r="V1183" s="54">
        <f>+VLOOKUP(MaestraLP3[[#This Row],[-]],'[1]BD MES'!$A:$N,14,0)</f>
        <v>34209.800000000003</v>
      </c>
      <c r="W1183" s="54">
        <v>35053.599999999999</v>
      </c>
      <c r="X1183" s="56">
        <f>+(MaestraLP3[[#This Row],[COSTO ]]-MaestraLP3[[#This Row],[COSTO OCT AL 27-10]])/MaestraLP3[[#This Row],[COSTO OCT AL 27-10]]</f>
        <v>2.4665446743330727E-2</v>
      </c>
      <c r="Y1183" s="57" t="str">
        <f>++IF(Q1183="HASTA AGOTAR STOCK","HASTA AGOTAR STOCK",IF(MaestraLP3[[#This Row],[PRECIO OCT]]=0,"NO PARA LP",IF(MaestraLP3[[#This Row],[PRECIO OCT]]=0,"INCORPORACIÓN",IF(AA1183=0,"MANTIENE",IF(AA1183&lt;0,"BAJA",IF(AA1183&gt;0,"ALZA",""))))))</f>
        <v>MANTIENE</v>
      </c>
      <c r="Z1183" s="54">
        <v>43500</v>
      </c>
      <c r="AA1183" s="40">
        <f>IF(Z1183=0,"INDICAR PRECIO VTA",Z1183-MaestraLP3[[#This Row],[PRECIO OCT]])</f>
        <v>0</v>
      </c>
      <c r="AB1183" s="56">
        <f t="shared" si="18"/>
        <v>0.19417011494252878</v>
      </c>
      <c r="AC1183" s="58">
        <f>IFERROR(MaestraLP3[[#This Row],[PRECIO]]*MaestraLP3[[#This Row],[%MG UMV]],0)</f>
        <v>8446.4000000000015</v>
      </c>
      <c r="AD1183" s="59">
        <v>9.6999999999999993</v>
      </c>
      <c r="AE1183" s="54">
        <f>IFERROR(MaestraLP3[[#This Row],[MARGEN UNITARIO]]/MaestraLP3[[#This Row],[Peso Neto UMV (KG)]],0)</f>
        <v>870.7628865979384</v>
      </c>
      <c r="AF1183" s="38" t="s">
        <v>50</v>
      </c>
      <c r="AG1183" s="38">
        <v>1</v>
      </c>
      <c r="AH1183" s="56">
        <v>0.03</v>
      </c>
      <c r="AI1183" s="56">
        <v>4.9999999999999996E-2</v>
      </c>
      <c r="AJ1183" s="38"/>
      <c r="AK1183" s="38" t="s">
        <v>50</v>
      </c>
    </row>
    <row r="1184" spans="1:37" x14ac:dyDescent="0.35">
      <c r="A1184" s="38" t="s">
        <v>525</v>
      </c>
      <c r="B1184" s="38">
        <v>104528900</v>
      </c>
      <c r="C1184" s="38" t="str">
        <f>+MaestraLP3[[#This Row],[CÓDIGO]]&amp;MaestraLP3[[#Headers],[-]]&amp;MaestraLP3[[#This Row],[UMV]]</f>
        <v>104528900-C10</v>
      </c>
      <c r="D1184" s="45" t="str">
        <f>+MaestraLP3[[#This Row],[CÓDIGO]]&amp;MaestraLP3[[#Headers],[FS00]]</f>
        <v>104528900FS00</v>
      </c>
      <c r="E1184" s="38" t="s">
        <v>95</v>
      </c>
      <c r="F1184" s="38" t="s">
        <v>114</v>
      </c>
      <c r="G1184" s="38" t="s">
        <v>115</v>
      </c>
      <c r="H1184" s="38" t="s">
        <v>1319</v>
      </c>
      <c r="I1184" s="38" t="s">
        <v>1450</v>
      </c>
      <c r="J1184" s="44" t="s">
        <v>61</v>
      </c>
      <c r="K1184" s="45" t="s">
        <v>44</v>
      </c>
      <c r="L1184" s="38"/>
      <c r="M1184" s="38" t="str">
        <f>VLOOKUP(MaestraLP3[[#This Row],[UMV]],VALIDACIONES!J:L,3,0)</f>
        <v>Caja 10 Unidades</v>
      </c>
      <c r="N1184" s="38" t="s">
        <v>45</v>
      </c>
      <c r="O1184" s="38" t="s">
        <v>46</v>
      </c>
      <c r="P1184" s="54">
        <v>22700</v>
      </c>
      <c r="Q1184" s="38" t="s">
        <v>47</v>
      </c>
      <c r="R1184" s="54">
        <v>30300</v>
      </c>
      <c r="S1184" s="56">
        <f>IFERROR((MaestraLP3[[#This Row],[COSTO ]]/MaestraLP3[[#This Row],[COSTO OCT]]-1),0)</f>
        <v>0</v>
      </c>
      <c r="T1184" s="55" t="s">
        <v>48</v>
      </c>
      <c r="U1184" s="55" t="s">
        <v>48</v>
      </c>
      <c r="V1184" s="54">
        <f>+VLOOKUP(MaestraLP3[[#This Row],[-]],'[1]BD MES'!$A:$N,14,0)</f>
        <v>22660</v>
      </c>
      <c r="W1184" s="54">
        <v>22700</v>
      </c>
      <c r="X1184" s="56">
        <f>+(MaestraLP3[[#This Row],[COSTO ]]-MaestraLP3[[#This Row],[COSTO OCT AL 27-10]])/MaestraLP3[[#This Row],[COSTO OCT AL 27-10]]</f>
        <v>1.76522506619594E-3</v>
      </c>
      <c r="Y1184" s="57" t="str">
        <f>++IF(Q1184="HASTA AGOTAR STOCK","HASTA AGOTAR STOCK",IF(MaestraLP3[[#This Row],[PRECIO OCT]]=0,"NO PARA LP",IF(MaestraLP3[[#This Row],[PRECIO OCT]]=0,"INCORPORACIÓN",IF(AA1184=0,"MANTIENE",IF(AA1184&lt;0,"BAJA",IF(AA1184&gt;0,"ALZA",""))))))</f>
        <v>MANTIENE</v>
      </c>
      <c r="Z1184" s="54">
        <v>30300</v>
      </c>
      <c r="AA1184" s="40">
        <f>IF(Z1184=0,"INDICAR PRECIO VTA",Z1184-MaestraLP3[[#This Row],[PRECIO OCT]])</f>
        <v>0</v>
      </c>
      <c r="AB1184" s="56">
        <f t="shared" si="18"/>
        <v>0.25082508250825081</v>
      </c>
      <c r="AC1184" s="58">
        <f>IFERROR(MaestraLP3[[#This Row],[PRECIO]]*MaestraLP3[[#This Row],[%MG UMV]],0)</f>
        <v>7599.9999999999991</v>
      </c>
      <c r="AD1184" s="59">
        <v>10</v>
      </c>
      <c r="AE1184" s="54">
        <f>IFERROR(MaestraLP3[[#This Row],[MARGEN UNITARIO]]/MaestraLP3[[#This Row],[Peso Neto UMV (KG)]],0)</f>
        <v>759.99999999999989</v>
      </c>
      <c r="AF1184" s="38" t="s">
        <v>50</v>
      </c>
      <c r="AG1184" s="38">
        <v>1</v>
      </c>
      <c r="AH1184" s="56">
        <v>0.03</v>
      </c>
      <c r="AI1184" s="56">
        <v>4.9999999999999996E-2</v>
      </c>
      <c r="AJ1184" s="38"/>
      <c r="AK1184" s="38" t="s">
        <v>50</v>
      </c>
    </row>
    <row r="1185" spans="1:37" x14ac:dyDescent="0.35">
      <c r="A1185" s="38" t="s">
        <v>525</v>
      </c>
      <c r="B1185" s="38">
        <v>201200180</v>
      </c>
      <c r="C1185" s="38" t="str">
        <f>+MaestraLP3[[#This Row],[CÓDIGO]]&amp;MaestraLP3[[#Headers],[-]]&amp;MaestraLP3[[#This Row],[UMV]]</f>
        <v>201200180-C06</v>
      </c>
      <c r="D1185" s="45" t="str">
        <f>+MaestraLP3[[#This Row],[CÓDIGO]]&amp;MaestraLP3[[#Headers],[FS00]]</f>
        <v>201200180FS00</v>
      </c>
      <c r="E1185" s="38" t="s">
        <v>95</v>
      </c>
      <c r="F1185" s="38" t="s">
        <v>114</v>
      </c>
      <c r="G1185" s="38" t="s">
        <v>115</v>
      </c>
      <c r="H1185" s="38" t="s">
        <v>1319</v>
      </c>
      <c r="I1185" s="38" t="s">
        <v>1451</v>
      </c>
      <c r="J1185" s="44" t="s">
        <v>53</v>
      </c>
      <c r="K1185" s="45" t="s">
        <v>44</v>
      </c>
      <c r="L1185" s="38"/>
      <c r="M1185" s="38" t="str">
        <f>VLOOKUP(MaestraLP3[[#This Row],[UMV]],VALIDACIONES!J:L,3,0)</f>
        <v>Caja 6 Unidades</v>
      </c>
      <c r="N1185" s="38" t="s">
        <v>45</v>
      </c>
      <c r="O1185" s="38" t="s">
        <v>46</v>
      </c>
      <c r="P1185" s="54">
        <v>11571</v>
      </c>
      <c r="Q1185" s="38" t="s">
        <v>47</v>
      </c>
      <c r="R1185" s="54">
        <v>22700</v>
      </c>
      <c r="S1185" s="56">
        <f>IFERROR((MaestraLP3[[#This Row],[COSTO ]]/MaestraLP3[[#This Row],[COSTO OCT]]-1),0)</f>
        <v>0</v>
      </c>
      <c r="T1185" s="55" t="s">
        <v>48</v>
      </c>
      <c r="U1185" s="55" t="s">
        <v>48</v>
      </c>
      <c r="V1185" s="54">
        <f>+VLOOKUP(MaestraLP3[[#This Row],[-]],'[1]BD MES'!$A:$N,14,0)</f>
        <v>12664.439999999999</v>
      </c>
      <c r="W1185" s="54">
        <v>11571</v>
      </c>
      <c r="X1185" s="56">
        <f>+(MaestraLP3[[#This Row],[COSTO ]]-MaestraLP3[[#This Row],[COSTO OCT AL 27-10]])/MaestraLP3[[#This Row],[COSTO OCT AL 27-10]]</f>
        <v>-8.6339388081904833E-2</v>
      </c>
      <c r="Y1185" s="57" t="str">
        <f>++IF(Q1185="HASTA AGOTAR STOCK","HASTA AGOTAR STOCK",IF(MaestraLP3[[#This Row],[PRECIO OCT]]=0,"NO PARA LP",IF(MaestraLP3[[#This Row],[PRECIO OCT]]=0,"INCORPORACIÓN",IF(AA1185=0,"MANTIENE",IF(AA1185&lt;0,"BAJA",IF(AA1185&gt;0,"ALZA",""))))))</f>
        <v>MANTIENE</v>
      </c>
      <c r="Z1185" s="54">
        <v>22700</v>
      </c>
      <c r="AA1185" s="40">
        <f>IF(Z1185=0,"INDICAR PRECIO VTA",Z1185-MaestraLP3[[#This Row],[PRECIO OCT]])</f>
        <v>0</v>
      </c>
      <c r="AB1185" s="56">
        <f t="shared" si="18"/>
        <v>0.49026431718061675</v>
      </c>
      <c r="AC1185" s="58">
        <f>IFERROR(MaestraLP3[[#This Row],[PRECIO]]*MaestraLP3[[#This Row],[%MG UMV]],0)</f>
        <v>11129</v>
      </c>
      <c r="AD1185" s="59">
        <v>12</v>
      </c>
      <c r="AE1185" s="54">
        <f>IFERROR(MaestraLP3[[#This Row],[MARGEN UNITARIO]]/MaestraLP3[[#This Row],[Peso Neto UMV (KG)]],0)</f>
        <v>927.41666666666663</v>
      </c>
      <c r="AF1185" s="38" t="s">
        <v>49</v>
      </c>
      <c r="AG1185" s="38">
        <v>1</v>
      </c>
      <c r="AH1185" s="56">
        <v>4.9999999999999996E-2</v>
      </c>
      <c r="AI1185" s="56">
        <v>6.9999999999999993E-2</v>
      </c>
      <c r="AJ1185" s="38" t="s">
        <v>50</v>
      </c>
      <c r="AK1185" s="38" t="s">
        <v>50</v>
      </c>
    </row>
    <row r="1186" spans="1:37" x14ac:dyDescent="0.35">
      <c r="A1186" s="38" t="s">
        <v>525</v>
      </c>
      <c r="B1186" s="38">
        <v>201200013</v>
      </c>
      <c r="C1186" s="38" t="str">
        <f>+MaestraLP3[[#This Row],[CÓDIGO]]&amp;MaestraLP3[[#Headers],[-]]&amp;MaestraLP3[[#This Row],[UMV]]</f>
        <v>201200013-C12</v>
      </c>
      <c r="D1186" s="45" t="str">
        <f>+MaestraLP3[[#This Row],[CÓDIGO]]&amp;MaestraLP3[[#Headers],[FS00]]</f>
        <v>201200013FS00</v>
      </c>
      <c r="E1186" s="38" t="s">
        <v>95</v>
      </c>
      <c r="F1186" s="38" t="s">
        <v>114</v>
      </c>
      <c r="G1186" s="38" t="s">
        <v>115</v>
      </c>
      <c r="H1186" s="38" t="s">
        <v>1319</v>
      </c>
      <c r="I1186" s="38" t="s">
        <v>1452</v>
      </c>
      <c r="J1186" s="44" t="s">
        <v>43</v>
      </c>
      <c r="K1186" s="45" t="s">
        <v>44</v>
      </c>
      <c r="L1186" s="38"/>
      <c r="M1186" s="38" t="str">
        <f>VLOOKUP(MaestraLP3[[#This Row],[UMV]],VALIDACIONES!J:L,3,0)</f>
        <v>Caja 12 Unidades</v>
      </c>
      <c r="N1186" s="38" t="s">
        <v>45</v>
      </c>
      <c r="O1186" s="38" t="s">
        <v>46</v>
      </c>
      <c r="P1186" s="54">
        <v>10871.259</v>
      </c>
      <c r="Q1186" s="38" t="s">
        <v>62</v>
      </c>
      <c r="R1186" s="54">
        <v>15600</v>
      </c>
      <c r="S1186" s="56">
        <f>IFERROR((MaestraLP3[[#This Row],[COSTO ]]/MaestraLP3[[#This Row],[COSTO OCT]]-1),0)</f>
        <v>0</v>
      </c>
      <c r="T1186" s="55" t="s">
        <v>48</v>
      </c>
      <c r="U1186" s="55" t="s">
        <v>48</v>
      </c>
      <c r="V1186" s="54">
        <f>+VLOOKUP(MaestraLP3[[#This Row],[-]],'[1]BD MES'!$A:$N,14,0)</f>
        <v>10790</v>
      </c>
      <c r="W1186" s="54">
        <v>10871.259</v>
      </c>
      <c r="X1186" s="56">
        <f>+(MaestraLP3[[#This Row],[COSTO ]]-MaestraLP3[[#This Row],[COSTO OCT AL 27-10]])/MaestraLP3[[#This Row],[COSTO OCT AL 27-10]]</f>
        <v>7.5309545875810952E-3</v>
      </c>
      <c r="Y1186" s="57" t="str">
        <f>++IF(Q1186="HASTA AGOTAR STOCK","HASTA AGOTAR STOCK",IF(MaestraLP3[[#This Row],[PRECIO OCT]]=0,"NO PARA LP",IF(MaestraLP3[[#This Row],[PRECIO OCT]]=0,"INCORPORACIÓN",IF(AA1186=0,"MANTIENE",IF(AA1186&lt;0,"BAJA",IF(AA1186&gt;0,"ALZA",""))))))</f>
        <v>ALZA</v>
      </c>
      <c r="Z1186" s="54">
        <v>18500</v>
      </c>
      <c r="AA1186" s="40">
        <f>IF(Z1186=0,"INDICAR PRECIO VTA",Z1186-MaestraLP3[[#This Row],[PRECIO OCT]])</f>
        <v>2900</v>
      </c>
      <c r="AB1186" s="56">
        <f t="shared" si="18"/>
        <v>0.41236437837837836</v>
      </c>
      <c r="AC1186" s="58">
        <f>IFERROR(MaestraLP3[[#This Row],[PRECIO]]*MaestraLP3[[#This Row],[%MG UMV]],0)</f>
        <v>7628.741</v>
      </c>
      <c r="AD1186" s="59">
        <v>10.8</v>
      </c>
      <c r="AE1186" s="54">
        <f>IFERROR(MaestraLP3[[#This Row],[MARGEN UNITARIO]]/MaestraLP3[[#This Row],[Peso Neto UMV (KG)]],0)</f>
        <v>706.36490740740737</v>
      </c>
      <c r="AF1186" s="38" t="s">
        <v>50</v>
      </c>
      <c r="AG1186" s="38">
        <v>1</v>
      </c>
      <c r="AH1186" s="56">
        <v>0</v>
      </c>
      <c r="AI1186" s="56">
        <v>0.03</v>
      </c>
      <c r="AJ1186" s="38"/>
      <c r="AK1186" s="38" t="s">
        <v>50</v>
      </c>
    </row>
    <row r="1187" spans="1:37" x14ac:dyDescent="0.35">
      <c r="A1187" s="38" t="s">
        <v>525</v>
      </c>
      <c r="B1187" s="38">
        <v>150000138</v>
      </c>
      <c r="C1187" s="38" t="str">
        <f>+MaestraLP3[[#This Row],[CÓDIGO]]&amp;MaestraLP3[[#Headers],[-]]&amp;MaestraLP3[[#This Row],[UMV]]</f>
        <v>150000138-C06</v>
      </c>
      <c r="D1187" s="45" t="str">
        <f>+MaestraLP3[[#This Row],[CÓDIGO]]&amp;MaestraLP3[[#Headers],[FS00]]</f>
        <v>150000138FS00</v>
      </c>
      <c r="E1187" s="38" t="s">
        <v>95</v>
      </c>
      <c r="F1187" s="38" t="s">
        <v>114</v>
      </c>
      <c r="G1187" s="38" t="s">
        <v>115</v>
      </c>
      <c r="H1187" s="38" t="s">
        <v>1319</v>
      </c>
      <c r="I1187" s="38" t="s">
        <v>1453</v>
      </c>
      <c r="J1187" s="44" t="s">
        <v>53</v>
      </c>
      <c r="K1187" s="45" t="s">
        <v>44</v>
      </c>
      <c r="L1187" s="38"/>
      <c r="M1187" s="38" t="str">
        <f>VLOOKUP(MaestraLP3[[#This Row],[UMV]],VALIDACIONES!J:L,3,0)</f>
        <v>Caja 6 Unidades</v>
      </c>
      <c r="N1187" s="38" t="s">
        <v>45</v>
      </c>
      <c r="O1187" s="38" t="s">
        <v>46</v>
      </c>
      <c r="P1187" s="54">
        <v>35313.899999999994</v>
      </c>
      <c r="Q1187" s="38" t="s">
        <v>47</v>
      </c>
      <c r="R1187" s="54">
        <v>45000</v>
      </c>
      <c r="S1187" s="56">
        <f>IFERROR((MaestraLP3[[#This Row],[COSTO ]]/MaestraLP3[[#This Row],[COSTO OCT]]-1),0)</f>
        <v>0</v>
      </c>
      <c r="T1187" s="55" t="s">
        <v>48</v>
      </c>
      <c r="U1187" s="55" t="s">
        <v>48</v>
      </c>
      <c r="V1187" s="54">
        <f>+VLOOKUP(MaestraLP3[[#This Row],[-]],'[1]BD MES'!$A:$N,14,0)</f>
        <v>35329.74</v>
      </c>
      <c r="W1187" s="54">
        <v>35313.899999999994</v>
      </c>
      <c r="X1187" s="56">
        <f>+(MaestraLP3[[#This Row],[COSTO ]]-MaestraLP3[[#This Row],[COSTO OCT AL 27-10]])/MaestraLP3[[#This Row],[COSTO OCT AL 27-10]]</f>
        <v>-4.4834748288563077E-4</v>
      </c>
      <c r="Y1187" s="57" t="str">
        <f>++IF(Q1187="HASTA AGOTAR STOCK","HASTA AGOTAR STOCK",IF(MaestraLP3[[#This Row],[PRECIO OCT]]=0,"NO PARA LP",IF(MaestraLP3[[#This Row],[PRECIO OCT]]=0,"INCORPORACIÓN",IF(AA1187=0,"MANTIENE",IF(AA1187&lt;0,"BAJA",IF(AA1187&gt;0,"ALZA",""))))))</f>
        <v>MANTIENE</v>
      </c>
      <c r="Z1187" s="54">
        <v>45000</v>
      </c>
      <c r="AA1187" s="40">
        <f>IF(Z1187=0,"INDICAR PRECIO VTA",Z1187-MaestraLP3[[#This Row],[PRECIO OCT]])</f>
        <v>0</v>
      </c>
      <c r="AB1187" s="56">
        <f t="shared" si="18"/>
        <v>0.21524666666666681</v>
      </c>
      <c r="AC1187" s="58">
        <f>IFERROR(MaestraLP3[[#This Row],[PRECIO]]*MaestraLP3[[#This Row],[%MG UMV]],0)</f>
        <v>9686.1000000000058</v>
      </c>
      <c r="AD1187" s="59">
        <v>12</v>
      </c>
      <c r="AE1187" s="54">
        <f>IFERROR(MaestraLP3[[#This Row],[MARGEN UNITARIO]]/MaestraLP3[[#This Row],[Peso Neto UMV (KG)]],0)</f>
        <v>807.17500000000052</v>
      </c>
      <c r="AF1187" s="38" t="s">
        <v>50</v>
      </c>
      <c r="AG1187" s="38">
        <v>1</v>
      </c>
      <c r="AH1187" s="56">
        <v>0.03</v>
      </c>
      <c r="AI1187" s="56">
        <v>4.9999999999999996E-2</v>
      </c>
      <c r="AJ1187" s="38"/>
      <c r="AK1187" s="38" t="s">
        <v>50</v>
      </c>
    </row>
    <row r="1188" spans="1:37" x14ac:dyDescent="0.35">
      <c r="A1188" s="38" t="s">
        <v>525</v>
      </c>
      <c r="B1188" s="38">
        <v>150000142</v>
      </c>
      <c r="C1188" s="38" t="str">
        <f>+MaestraLP3[[#This Row],[CÓDIGO]]&amp;MaestraLP3[[#Headers],[-]]&amp;MaestraLP3[[#This Row],[UMV]]</f>
        <v>150000142-C10</v>
      </c>
      <c r="D1188" s="45" t="str">
        <f>+MaestraLP3[[#This Row],[CÓDIGO]]&amp;MaestraLP3[[#Headers],[FS00]]</f>
        <v>150000142FS00</v>
      </c>
      <c r="E1188" s="38" t="s">
        <v>95</v>
      </c>
      <c r="F1188" s="38" t="s">
        <v>114</v>
      </c>
      <c r="G1188" s="38" t="s">
        <v>115</v>
      </c>
      <c r="H1188" s="38" t="s">
        <v>1319</v>
      </c>
      <c r="I1188" s="38" t="s">
        <v>1454</v>
      </c>
      <c r="J1188" s="44" t="s">
        <v>61</v>
      </c>
      <c r="K1188" s="45" t="s">
        <v>44</v>
      </c>
      <c r="L1188" s="38"/>
      <c r="M1188" s="38" t="str">
        <f>VLOOKUP(MaestraLP3[[#This Row],[UMV]],VALIDACIONES!J:L,3,0)</f>
        <v>Caja 10 Unidades</v>
      </c>
      <c r="N1188" s="38" t="s">
        <v>45</v>
      </c>
      <c r="O1188" s="38" t="s">
        <v>46</v>
      </c>
      <c r="P1188" s="54">
        <v>30964.5</v>
      </c>
      <c r="Q1188" s="38" t="s">
        <v>47</v>
      </c>
      <c r="R1188" s="54">
        <v>38600</v>
      </c>
      <c r="S1188" s="56">
        <f>IFERROR((MaestraLP3[[#This Row],[COSTO ]]/MaestraLP3[[#This Row],[COSTO OCT]]-1),0)</f>
        <v>0</v>
      </c>
      <c r="T1188" s="55" t="s">
        <v>48</v>
      </c>
      <c r="U1188" s="55" t="s">
        <v>48</v>
      </c>
      <c r="V1188" s="54">
        <f>+VLOOKUP(MaestraLP3[[#This Row],[-]],'[1]BD MES'!$A:$N,14,0)</f>
        <v>30988.5</v>
      </c>
      <c r="W1188" s="54">
        <v>30964.5</v>
      </c>
      <c r="X1188" s="56">
        <f>+(MaestraLP3[[#This Row],[COSTO ]]-MaestraLP3[[#This Row],[COSTO OCT AL 27-10]])/MaestraLP3[[#This Row],[COSTO OCT AL 27-10]]</f>
        <v>-7.7448085580134561E-4</v>
      </c>
      <c r="Y1188" s="57" t="str">
        <f>++IF(Q1188="HASTA AGOTAR STOCK","HASTA AGOTAR STOCK",IF(MaestraLP3[[#This Row],[PRECIO OCT]]=0,"NO PARA LP",IF(MaestraLP3[[#This Row],[PRECIO OCT]]=0,"INCORPORACIÓN",IF(AA1188=0,"MANTIENE",IF(AA1188&lt;0,"BAJA",IF(AA1188&gt;0,"ALZA",""))))))</f>
        <v>MANTIENE</v>
      </c>
      <c r="Z1188" s="54">
        <v>38600</v>
      </c>
      <c r="AA1188" s="40">
        <f>IF(Z1188=0,"INDICAR PRECIO VTA",Z1188-MaestraLP3[[#This Row],[PRECIO OCT]])</f>
        <v>0</v>
      </c>
      <c r="AB1188" s="56">
        <f t="shared" si="18"/>
        <v>0.19781088082901555</v>
      </c>
      <c r="AC1188" s="58">
        <f>IFERROR(MaestraLP3[[#This Row],[PRECIO]]*MaestraLP3[[#This Row],[%MG UMV]],0)</f>
        <v>7635.5</v>
      </c>
      <c r="AD1188" s="59">
        <v>9.4</v>
      </c>
      <c r="AE1188" s="54">
        <f>IFERROR(MaestraLP3[[#This Row],[MARGEN UNITARIO]]/MaestraLP3[[#This Row],[Peso Neto UMV (KG)]],0)</f>
        <v>812.28723404255311</v>
      </c>
      <c r="AF1188" s="38" t="s">
        <v>50</v>
      </c>
      <c r="AG1188" s="38">
        <v>1</v>
      </c>
      <c r="AH1188" s="56">
        <v>0.03</v>
      </c>
      <c r="AI1188" s="56">
        <v>4.9999999999999996E-2</v>
      </c>
      <c r="AJ1188" s="38"/>
      <c r="AK1188" s="38" t="s">
        <v>50</v>
      </c>
    </row>
    <row r="1189" spans="1:37" x14ac:dyDescent="0.35">
      <c r="A1189" s="38" t="s">
        <v>525</v>
      </c>
      <c r="B1189" s="38">
        <v>104534270</v>
      </c>
      <c r="C1189" s="38" t="str">
        <f>+MaestraLP3[[#This Row],[CÓDIGO]]&amp;MaestraLP3[[#Headers],[-]]&amp;MaestraLP3[[#This Row],[UMV]]</f>
        <v>104534270-C06</v>
      </c>
      <c r="D1189" s="45" t="str">
        <f>+MaestraLP3[[#This Row],[CÓDIGO]]&amp;MaestraLP3[[#Headers],[FS00]]</f>
        <v>104534270FS00</v>
      </c>
      <c r="E1189" s="38" t="s">
        <v>95</v>
      </c>
      <c r="F1189" s="38" t="s">
        <v>114</v>
      </c>
      <c r="G1189" s="38" t="s">
        <v>115</v>
      </c>
      <c r="H1189" s="38" t="s">
        <v>1319</v>
      </c>
      <c r="I1189" s="38" t="s">
        <v>1455</v>
      </c>
      <c r="J1189" s="44" t="s">
        <v>53</v>
      </c>
      <c r="K1189" s="45" t="s">
        <v>44</v>
      </c>
      <c r="L1189" s="38"/>
      <c r="M1189" s="38" t="str">
        <f>VLOOKUP(MaestraLP3[[#This Row],[UMV]],VALIDACIONES!J:L,3,0)</f>
        <v>Caja 6 Unidades</v>
      </c>
      <c r="N1189" s="38" t="s">
        <v>45</v>
      </c>
      <c r="O1189" s="38" t="s">
        <v>46</v>
      </c>
      <c r="P1189" s="54">
        <v>36894</v>
      </c>
      <c r="Q1189" s="38" t="s">
        <v>47</v>
      </c>
      <c r="R1189" s="54">
        <v>48900</v>
      </c>
      <c r="S1189" s="56">
        <f>IFERROR((MaestraLP3[[#This Row],[COSTO ]]/MaestraLP3[[#This Row],[COSTO OCT]]-1),0)</f>
        <v>0</v>
      </c>
      <c r="T1189" s="55" t="s">
        <v>48</v>
      </c>
      <c r="U1189" s="55" t="s">
        <v>48</v>
      </c>
      <c r="V1189" s="54">
        <f>+VLOOKUP(MaestraLP3[[#This Row],[-]],'[1]BD MES'!$A:$N,14,0)</f>
        <v>36810</v>
      </c>
      <c r="W1189" s="54">
        <v>36894</v>
      </c>
      <c r="X1189" s="56">
        <f>+(MaestraLP3[[#This Row],[COSTO ]]-MaestraLP3[[#This Row],[COSTO OCT AL 27-10]])/MaestraLP3[[#This Row],[COSTO OCT AL 27-10]]</f>
        <v>2.2819885900570496E-3</v>
      </c>
      <c r="Y1189" s="57" t="str">
        <f>++IF(Q1189="HASTA AGOTAR STOCK","HASTA AGOTAR STOCK",IF(MaestraLP3[[#This Row],[PRECIO OCT]]=0,"NO PARA LP",IF(MaestraLP3[[#This Row],[PRECIO OCT]]=0,"INCORPORACIÓN",IF(AA1189=0,"MANTIENE",IF(AA1189&lt;0,"BAJA",IF(AA1189&gt;0,"ALZA",""))))))</f>
        <v>MANTIENE</v>
      </c>
      <c r="Z1189" s="54">
        <v>48900</v>
      </c>
      <c r="AA1189" s="40">
        <f>IF(Z1189=0,"INDICAR PRECIO VTA",Z1189-MaestraLP3[[#This Row],[PRECIO OCT]])</f>
        <v>0</v>
      </c>
      <c r="AB1189" s="56">
        <f t="shared" si="18"/>
        <v>0.24552147239263802</v>
      </c>
      <c r="AC1189" s="58">
        <f>IFERROR(MaestraLP3[[#This Row],[PRECIO]]*MaestraLP3[[#This Row],[%MG UMV]],0)</f>
        <v>12006</v>
      </c>
      <c r="AD1189" s="59">
        <v>8.16</v>
      </c>
      <c r="AE1189" s="54">
        <f>IFERROR(MaestraLP3[[#This Row],[MARGEN UNITARIO]]/MaestraLP3[[#This Row],[Peso Neto UMV (KG)]],0)</f>
        <v>1471.3235294117646</v>
      </c>
      <c r="AF1189" s="38" t="s">
        <v>50</v>
      </c>
      <c r="AG1189" s="38">
        <v>1</v>
      </c>
      <c r="AH1189" s="56">
        <v>0.03</v>
      </c>
      <c r="AI1189" s="56">
        <v>4.9999999999999996E-2</v>
      </c>
      <c r="AJ1189" s="38"/>
      <c r="AK1189" s="38" t="s">
        <v>50</v>
      </c>
    </row>
    <row r="1190" spans="1:37" x14ac:dyDescent="0.35">
      <c r="A1190" s="38" t="s">
        <v>525</v>
      </c>
      <c r="B1190" s="38">
        <v>104548000</v>
      </c>
      <c r="C1190" s="38" t="str">
        <f>+MaestraLP3[[#This Row],[CÓDIGO]]&amp;MaestraLP3[[#Headers],[-]]&amp;MaestraLP3[[#This Row],[UMV]]</f>
        <v>104548000-C04</v>
      </c>
      <c r="D1190" s="45" t="str">
        <f>+MaestraLP3[[#This Row],[CÓDIGO]]&amp;MaestraLP3[[#Headers],[FS00]]</f>
        <v>104548000FS00</v>
      </c>
      <c r="E1190" s="38" t="s">
        <v>95</v>
      </c>
      <c r="F1190" s="38" t="s">
        <v>114</v>
      </c>
      <c r="G1190" s="38" t="s">
        <v>115</v>
      </c>
      <c r="H1190" s="38" t="s">
        <v>1319</v>
      </c>
      <c r="I1190" s="38" t="s">
        <v>1456</v>
      </c>
      <c r="J1190" s="44" t="s">
        <v>209</v>
      </c>
      <c r="K1190" s="45" t="s">
        <v>44</v>
      </c>
      <c r="L1190" s="38"/>
      <c r="M1190" s="38" t="str">
        <f>VLOOKUP(MaestraLP3[[#This Row],[UMV]],VALIDACIONES!J:L,3,0)</f>
        <v>Caja 4 Unidades</v>
      </c>
      <c r="N1190" s="38" t="s">
        <v>45</v>
      </c>
      <c r="O1190" s="38" t="s">
        <v>46</v>
      </c>
      <c r="P1190" s="54">
        <v>50064</v>
      </c>
      <c r="Q1190" s="38" t="s">
        <v>47</v>
      </c>
      <c r="R1190" s="55">
        <v>64700</v>
      </c>
      <c r="S1190" s="56">
        <f>IFERROR((MaestraLP3[[#This Row],[COSTO ]]/MaestraLP3[[#This Row],[COSTO OCT]]-1),0)</f>
        <v>0</v>
      </c>
      <c r="T1190" s="55" t="s">
        <v>48</v>
      </c>
      <c r="U1190" s="55" t="s">
        <v>48</v>
      </c>
      <c r="V1190" s="54">
        <f>+VLOOKUP(MaestraLP3[[#This Row],[-]],'[1]BD MES'!$A:$N,14,0)</f>
        <v>50064</v>
      </c>
      <c r="W1190" s="54">
        <v>50064</v>
      </c>
      <c r="X1190" s="56">
        <f>+(MaestraLP3[[#This Row],[COSTO ]]-MaestraLP3[[#This Row],[COSTO OCT AL 27-10]])/MaestraLP3[[#This Row],[COSTO OCT AL 27-10]]</f>
        <v>0</v>
      </c>
      <c r="Y1190" s="57" t="str">
        <f>++IF(Q1190="HASTA AGOTAR STOCK","HASTA AGOTAR STOCK",IF(MaestraLP3[[#This Row],[PRECIO OCT]]=0,"NO PARA LP",IF(MaestraLP3[[#This Row],[PRECIO OCT]]=0,"INCORPORACIÓN",IF(AA1190=0,"MANTIENE",IF(AA1190&lt;0,"BAJA",IF(AA1190&gt;0,"ALZA",""))))))</f>
        <v>MANTIENE</v>
      </c>
      <c r="Z1190" s="54">
        <v>64700</v>
      </c>
      <c r="AA1190" s="40">
        <f>IF(Z1190=0,"INDICAR PRECIO VTA",Z1190-MaestraLP3[[#This Row],[PRECIO OCT]])</f>
        <v>0</v>
      </c>
      <c r="AB1190" s="56">
        <f t="shared" si="18"/>
        <v>0.22621329211746521</v>
      </c>
      <c r="AC1190" s="58">
        <f>IFERROR(MaestraLP3[[#This Row],[PRECIO]]*MaestraLP3[[#This Row],[%MG UMV]],0)</f>
        <v>14636</v>
      </c>
      <c r="AD1190" s="59">
        <v>15.12</v>
      </c>
      <c r="AE1190" s="54">
        <f>IFERROR(MaestraLP3[[#This Row],[MARGEN UNITARIO]]/MaestraLP3[[#This Row],[Peso Neto UMV (KG)]],0)</f>
        <v>967.98941798941803</v>
      </c>
      <c r="AF1190" s="38" t="s">
        <v>50</v>
      </c>
      <c r="AG1190" s="38">
        <v>1</v>
      </c>
      <c r="AH1190" s="56">
        <v>0.03</v>
      </c>
      <c r="AI1190" s="56">
        <v>4.9999999999999996E-2</v>
      </c>
      <c r="AJ1190" s="38"/>
      <c r="AK1190" s="38" t="s">
        <v>50</v>
      </c>
    </row>
    <row r="1191" spans="1:37" x14ac:dyDescent="0.35">
      <c r="A1191" s="38" t="s">
        <v>525</v>
      </c>
      <c r="B1191" s="38">
        <v>104530280</v>
      </c>
      <c r="C1191" s="38" t="str">
        <f>+MaestraLP3[[#This Row],[CÓDIGO]]&amp;MaestraLP3[[#Headers],[-]]&amp;MaestraLP3[[#This Row],[UMV]]</f>
        <v>104530280-C12</v>
      </c>
      <c r="D1191" s="45" t="str">
        <f>+MaestraLP3[[#This Row],[CÓDIGO]]&amp;MaestraLP3[[#Headers],[FS00]]</f>
        <v>104530280FS00</v>
      </c>
      <c r="E1191" s="38" t="s">
        <v>95</v>
      </c>
      <c r="F1191" s="38" t="s">
        <v>114</v>
      </c>
      <c r="G1191" s="38" t="s">
        <v>115</v>
      </c>
      <c r="H1191" s="38" t="s">
        <v>1319</v>
      </c>
      <c r="I1191" s="38" t="s">
        <v>1457</v>
      </c>
      <c r="J1191" s="44" t="s">
        <v>43</v>
      </c>
      <c r="K1191" s="45" t="s">
        <v>44</v>
      </c>
      <c r="L1191" s="38"/>
      <c r="M1191" s="38" t="str">
        <f>VLOOKUP(MaestraLP3[[#This Row],[UMV]],VALIDACIONES!J:L,3,0)</f>
        <v>Caja 12 Unidades</v>
      </c>
      <c r="N1191" s="38" t="s">
        <v>45</v>
      </c>
      <c r="O1191" s="38" t="s">
        <v>46</v>
      </c>
      <c r="P1191" s="54">
        <v>29268</v>
      </c>
      <c r="Q1191" s="38" t="s">
        <v>47</v>
      </c>
      <c r="R1191" s="54">
        <v>39500</v>
      </c>
      <c r="S1191" s="56">
        <f>IFERROR((MaestraLP3[[#This Row],[COSTO ]]/MaestraLP3[[#This Row],[COSTO OCT]]-1),0)</f>
        <v>0</v>
      </c>
      <c r="T1191" s="55" t="s">
        <v>48</v>
      </c>
      <c r="U1191" s="55" t="s">
        <v>48</v>
      </c>
      <c r="V1191" s="54">
        <f>+VLOOKUP(MaestraLP3[[#This Row],[-]],'[1]BD MES'!$A:$N,14,0)</f>
        <v>29256</v>
      </c>
      <c r="W1191" s="54">
        <v>29268</v>
      </c>
      <c r="X1191" s="56">
        <f>+(MaestraLP3[[#This Row],[COSTO ]]-MaestraLP3[[#This Row],[COSTO OCT AL 27-10]])/MaestraLP3[[#This Row],[COSTO OCT AL 27-10]]</f>
        <v>4.1017227235438887E-4</v>
      </c>
      <c r="Y1191" s="57" t="str">
        <f>++IF(Q1191="HASTA AGOTAR STOCK","HASTA AGOTAR STOCK",IF(MaestraLP3[[#This Row],[PRECIO OCT]]=0,"NO PARA LP",IF(MaestraLP3[[#This Row],[PRECIO OCT]]=0,"INCORPORACIÓN",IF(AA1191=0,"MANTIENE",IF(AA1191&lt;0,"BAJA",IF(AA1191&gt;0,"ALZA",""))))))</f>
        <v>MANTIENE</v>
      </c>
      <c r="Z1191" s="54">
        <v>39500</v>
      </c>
      <c r="AA1191" s="40">
        <f>IF(Z1191=0,"INDICAR PRECIO VTA",Z1191-MaestraLP3[[#This Row],[PRECIO OCT]])</f>
        <v>0</v>
      </c>
      <c r="AB1191" s="56">
        <f t="shared" si="18"/>
        <v>0.25903797468354428</v>
      </c>
      <c r="AC1191" s="58">
        <f>IFERROR(MaestraLP3[[#This Row],[PRECIO]]*MaestraLP3[[#This Row],[%MG UMV]],0)</f>
        <v>10232</v>
      </c>
      <c r="AD1191" s="59">
        <v>3.84</v>
      </c>
      <c r="AE1191" s="54">
        <f>IFERROR(MaestraLP3[[#This Row],[MARGEN UNITARIO]]/MaestraLP3[[#This Row],[Peso Neto UMV (KG)]],0)</f>
        <v>2664.5833333333335</v>
      </c>
      <c r="AF1191" s="38" t="s">
        <v>50</v>
      </c>
      <c r="AG1191" s="38">
        <v>1</v>
      </c>
      <c r="AH1191" s="56">
        <v>4.9999999999999996E-2</v>
      </c>
      <c r="AI1191" s="56">
        <v>4.9999999999999996E-2</v>
      </c>
      <c r="AJ1191" s="38"/>
      <c r="AK1191" s="38" t="s">
        <v>50</v>
      </c>
    </row>
    <row r="1192" spans="1:37" x14ac:dyDescent="0.35">
      <c r="A1192" s="38" t="s">
        <v>525</v>
      </c>
      <c r="B1192" s="38">
        <v>104533720</v>
      </c>
      <c r="C1192" s="38" t="str">
        <f>+MaestraLP3[[#This Row],[CÓDIGO]]&amp;MaestraLP3[[#Headers],[-]]&amp;MaestraLP3[[#This Row],[UMV]]</f>
        <v>104533720-C12</v>
      </c>
      <c r="D1192" s="45" t="str">
        <f>+MaestraLP3[[#This Row],[CÓDIGO]]&amp;MaestraLP3[[#Headers],[FS00]]</f>
        <v>104533720FS00</v>
      </c>
      <c r="E1192" s="38" t="s">
        <v>95</v>
      </c>
      <c r="F1192" s="38" t="s">
        <v>114</v>
      </c>
      <c r="G1192" s="38" t="s">
        <v>115</v>
      </c>
      <c r="H1192" s="38" t="s">
        <v>1319</v>
      </c>
      <c r="I1192" s="38" t="s">
        <v>1458</v>
      </c>
      <c r="J1192" s="44" t="s">
        <v>43</v>
      </c>
      <c r="K1192" s="45" t="s">
        <v>44</v>
      </c>
      <c r="L1192" s="38"/>
      <c r="M1192" s="38" t="str">
        <f>VLOOKUP(MaestraLP3[[#This Row],[UMV]],VALIDACIONES!J:L,3,0)</f>
        <v>Caja 12 Unidades</v>
      </c>
      <c r="N1192" s="38" t="s">
        <v>45</v>
      </c>
      <c r="O1192" s="38" t="s">
        <v>46</v>
      </c>
      <c r="P1192" s="54">
        <v>47688</v>
      </c>
      <c r="Q1192" s="38" t="s">
        <v>47</v>
      </c>
      <c r="R1192" s="54">
        <v>61500</v>
      </c>
      <c r="S1192" s="56">
        <f>IFERROR((MaestraLP3[[#This Row],[COSTO ]]/MaestraLP3[[#This Row],[COSTO OCT]]-1),0)</f>
        <v>0</v>
      </c>
      <c r="T1192" s="55" t="s">
        <v>48</v>
      </c>
      <c r="U1192" s="55" t="s">
        <v>48</v>
      </c>
      <c r="V1192" s="54">
        <f>+VLOOKUP(MaestraLP3[[#This Row],[-]],'[1]BD MES'!$A:$N,14,0)</f>
        <v>47580</v>
      </c>
      <c r="W1192" s="54">
        <v>47688</v>
      </c>
      <c r="X1192" s="56">
        <f>+(MaestraLP3[[#This Row],[COSTO ]]-MaestraLP3[[#This Row],[COSTO OCT AL 27-10]])/MaestraLP3[[#This Row],[COSTO OCT AL 27-10]]</f>
        <v>2.2698612862547289E-3</v>
      </c>
      <c r="Y1192" s="57" t="str">
        <f>++IF(Q1192="HASTA AGOTAR STOCK","HASTA AGOTAR STOCK",IF(MaestraLP3[[#This Row],[PRECIO OCT]]=0,"NO PARA LP",IF(MaestraLP3[[#This Row],[PRECIO OCT]]=0,"INCORPORACIÓN",IF(AA1192=0,"MANTIENE",IF(AA1192&lt;0,"BAJA",IF(AA1192&gt;0,"ALZA",""))))))</f>
        <v>MANTIENE</v>
      </c>
      <c r="Z1192" s="54">
        <v>61500</v>
      </c>
      <c r="AA1192" s="40">
        <f>IF(Z1192=0,"INDICAR PRECIO VTA",Z1192-MaestraLP3[[#This Row],[PRECIO OCT]])</f>
        <v>0</v>
      </c>
      <c r="AB1192" s="56">
        <f t="shared" si="18"/>
        <v>0.22458536585365854</v>
      </c>
      <c r="AC1192" s="58">
        <f>IFERROR(MaestraLP3[[#This Row],[PRECIO]]*MaestraLP3[[#This Row],[%MG UMV]],0)</f>
        <v>13812</v>
      </c>
      <c r="AD1192" s="59">
        <v>9.5280000000000005</v>
      </c>
      <c r="AE1192" s="54">
        <f>IFERROR(MaestraLP3[[#This Row],[MARGEN UNITARIO]]/MaestraLP3[[#This Row],[Peso Neto UMV (KG)]],0)</f>
        <v>1449.6221662468513</v>
      </c>
      <c r="AF1192" s="38" t="s">
        <v>50</v>
      </c>
      <c r="AG1192" s="38">
        <v>1</v>
      </c>
      <c r="AH1192" s="56">
        <v>4.9999999999999996E-2</v>
      </c>
      <c r="AI1192" s="56">
        <v>4.9999999999999996E-2</v>
      </c>
      <c r="AJ1192" s="38"/>
      <c r="AK1192" s="38" t="s">
        <v>50</v>
      </c>
    </row>
    <row r="1193" spans="1:37" x14ac:dyDescent="0.35">
      <c r="A1193" s="38" t="s">
        <v>525</v>
      </c>
      <c r="B1193" s="38">
        <v>104548260</v>
      </c>
      <c r="C1193" s="38" t="str">
        <f>+MaestraLP3[[#This Row],[CÓDIGO]]&amp;MaestraLP3[[#Headers],[-]]&amp;MaestraLP3[[#This Row],[UMV]]</f>
        <v>104548260-C04</v>
      </c>
      <c r="D1193" s="45" t="str">
        <f>+MaestraLP3[[#This Row],[CÓDIGO]]&amp;MaestraLP3[[#Headers],[FS00]]</f>
        <v>104548260FS00</v>
      </c>
      <c r="E1193" s="38" t="s">
        <v>95</v>
      </c>
      <c r="F1193" s="38" t="s">
        <v>114</v>
      </c>
      <c r="G1193" s="38" t="s">
        <v>115</v>
      </c>
      <c r="H1193" s="38" t="s">
        <v>1319</v>
      </c>
      <c r="I1193" s="38" t="s">
        <v>1459</v>
      </c>
      <c r="J1193" s="44" t="s">
        <v>209</v>
      </c>
      <c r="K1193" s="45" t="s">
        <v>44</v>
      </c>
      <c r="L1193" s="38"/>
      <c r="M1193" s="38" t="str">
        <f>VLOOKUP(MaestraLP3[[#This Row],[UMV]],VALIDACIONES!J:L,3,0)</f>
        <v>Caja 4 Unidades</v>
      </c>
      <c r="N1193" s="38" t="s">
        <v>45</v>
      </c>
      <c r="O1193" s="38" t="s">
        <v>46</v>
      </c>
      <c r="P1193" s="54">
        <v>22908</v>
      </c>
      <c r="Q1193" s="38" t="s">
        <v>47</v>
      </c>
      <c r="R1193" s="55">
        <v>33000</v>
      </c>
      <c r="S1193" s="56">
        <f>IFERROR((MaestraLP3[[#This Row],[COSTO ]]/MaestraLP3[[#This Row],[COSTO OCT]]-1),0)</f>
        <v>0</v>
      </c>
      <c r="T1193" s="55" t="s">
        <v>172</v>
      </c>
      <c r="U1193" s="55" t="s">
        <v>172</v>
      </c>
      <c r="V1193" s="54">
        <f>+VLOOKUP(MaestraLP3[[#This Row],[-]],'[1]BD MES'!$A:$N,14,0)</f>
        <v>22908</v>
      </c>
      <c r="W1193" s="54">
        <v>22908</v>
      </c>
      <c r="X1193" s="56">
        <f>+(MaestraLP3[[#This Row],[COSTO ]]-MaestraLP3[[#This Row],[COSTO OCT AL 27-10]])/MaestraLP3[[#This Row],[COSTO OCT AL 27-10]]</f>
        <v>0</v>
      </c>
      <c r="Y1193" s="57" t="str">
        <f>++IF(Q1193="HASTA AGOTAR STOCK","HASTA AGOTAR STOCK",IF(MaestraLP3[[#This Row],[PRECIO OCT]]=0,"NO PARA LP",IF(MaestraLP3[[#This Row],[PRECIO OCT]]=0,"INCORPORACIÓN",IF(AA1193=0,"MANTIENE",IF(AA1193&lt;0,"BAJA",IF(AA1193&gt;0,"ALZA",""))))))</f>
        <v>MANTIENE</v>
      </c>
      <c r="Z1193" s="54">
        <v>33000</v>
      </c>
      <c r="AA1193" s="40">
        <f>IF(Z1193=0,"INDICAR PRECIO VTA",Z1193-MaestraLP3[[#This Row],[PRECIO OCT]])</f>
        <v>0</v>
      </c>
      <c r="AB1193" s="56">
        <f t="shared" si="18"/>
        <v>0.30581818181818182</v>
      </c>
      <c r="AC1193" s="58">
        <f>IFERROR(MaestraLP3[[#This Row],[PRECIO]]*MaestraLP3[[#This Row],[%MG UMV]],0)</f>
        <v>10092</v>
      </c>
      <c r="AD1193" s="59">
        <v>12</v>
      </c>
      <c r="AE1193" s="54">
        <f>IFERROR(MaestraLP3[[#This Row],[MARGEN UNITARIO]]/MaestraLP3[[#This Row],[Peso Neto UMV (KG)]],0)</f>
        <v>841</v>
      </c>
      <c r="AF1193" s="38" t="s">
        <v>50</v>
      </c>
      <c r="AG1193" s="38">
        <v>1</v>
      </c>
      <c r="AH1193" s="56">
        <v>-1E-3</v>
      </c>
      <c r="AI1193" s="56">
        <v>-1E-3</v>
      </c>
      <c r="AJ1193" s="38" t="s">
        <v>50</v>
      </c>
      <c r="AK1193" s="38" t="s">
        <v>50</v>
      </c>
    </row>
    <row r="1194" spans="1:37" x14ac:dyDescent="0.35">
      <c r="A1194" s="38" t="s">
        <v>525</v>
      </c>
      <c r="B1194" s="38">
        <v>201220950</v>
      </c>
      <c r="C1194" s="38" t="str">
        <f>+MaestraLP3[[#This Row],[CÓDIGO]]&amp;MaestraLP3[[#Headers],[-]]&amp;MaestraLP3[[#This Row],[UMV]]</f>
        <v>201220950-V00</v>
      </c>
      <c r="D1194" s="45" t="str">
        <f>+MaestraLP3[[#This Row],[CÓDIGO]]&amp;MaestraLP3[[#Headers],[FS00]]</f>
        <v>201220950FS00</v>
      </c>
      <c r="E1194" s="38" t="s">
        <v>95</v>
      </c>
      <c r="F1194" s="38" t="s">
        <v>114</v>
      </c>
      <c r="G1194" s="38" t="s">
        <v>115</v>
      </c>
      <c r="H1194" s="38" t="s">
        <v>398</v>
      </c>
      <c r="I1194" s="38" t="s">
        <v>1460</v>
      </c>
      <c r="J1194" s="44" t="s">
        <v>131</v>
      </c>
      <c r="K1194" s="45" t="s">
        <v>131</v>
      </c>
      <c r="L1194" s="38"/>
      <c r="M1194" s="38" t="str">
        <f>VLOOKUP(MaestraLP3[[#This Row],[UMV]],VALIDACIONES!J:L,3,0)</f>
        <v>Caja 500 Unidades</v>
      </c>
      <c r="N1194" s="38" t="s">
        <v>45</v>
      </c>
      <c r="O1194" s="38" t="s">
        <v>46</v>
      </c>
      <c r="P1194" s="54">
        <v>7275.5199999999995</v>
      </c>
      <c r="Q1194" s="38" t="s">
        <v>62</v>
      </c>
      <c r="R1194" s="54">
        <v>14594.4</v>
      </c>
      <c r="S1194" s="56">
        <f>IFERROR((MaestraLP3[[#This Row],[COSTO ]]/MaestraLP3[[#This Row],[COSTO OCT]]-1),0)</f>
        <v>0</v>
      </c>
      <c r="T1194" s="55" t="s">
        <v>48</v>
      </c>
      <c r="U1194" s="55" t="s">
        <v>48</v>
      </c>
      <c r="V1194" s="54">
        <f>+VLOOKUP(MaestraLP3[[#This Row],[-]],'[1]BD MES'!$A:$N,14,0)</f>
        <v>5014.9799999999996</v>
      </c>
      <c r="W1194" s="54">
        <v>7275.5199999999995</v>
      </c>
      <c r="X1194" s="56">
        <f>+(MaestraLP3[[#This Row],[COSTO ]]-MaestraLP3[[#This Row],[COSTO OCT AL 27-10]])/MaestraLP3[[#This Row],[COSTO OCT AL 27-10]]</f>
        <v>0.4507575304388054</v>
      </c>
      <c r="Y1194" s="57" t="str">
        <f>++IF(Q1194="HASTA AGOTAR STOCK","HASTA AGOTAR STOCK",IF(MaestraLP3[[#This Row],[PRECIO OCT]]=0,"NO PARA LP",IF(MaestraLP3[[#This Row],[PRECIO OCT]]=0,"INCORPORACIÓN",IF(AA1194=0,"MANTIENE",IF(AA1194&lt;0,"BAJA",IF(AA1194&gt;0,"ALZA",""))))))</f>
        <v>BAJA</v>
      </c>
      <c r="Z1194" s="54">
        <v>14594</v>
      </c>
      <c r="AA1194" s="40">
        <f>IF(Z1194=0,"INDICAR PRECIO VTA",Z1194-MaestraLP3[[#This Row],[PRECIO OCT]])</f>
        <v>-0.3999999999996362</v>
      </c>
      <c r="AB1194" s="56">
        <f t="shared" si="18"/>
        <v>0.5014718377415377</v>
      </c>
      <c r="AC1194" s="58">
        <f>IFERROR(MaestraLP3[[#This Row],[PRECIO]]*MaestraLP3[[#This Row],[%MG UMV]],0)</f>
        <v>7318.4800000000014</v>
      </c>
      <c r="AD1194" s="59">
        <v>8.0000000000000002E-3</v>
      </c>
      <c r="AE1194" s="54">
        <f>IFERROR(MaestraLP3[[#This Row],[MARGEN UNITARIO]]/MaestraLP3[[#This Row],[Peso Neto UMV (KG)]],0)</f>
        <v>914810.00000000012</v>
      </c>
      <c r="AF1194" s="38" t="s">
        <v>49</v>
      </c>
      <c r="AG1194" s="38">
        <v>1</v>
      </c>
      <c r="AH1194" s="56">
        <v>0.05</v>
      </c>
      <c r="AI1194" s="56">
        <v>0.1</v>
      </c>
      <c r="AJ1194" s="38" t="s">
        <v>50</v>
      </c>
      <c r="AK1194" s="38" t="s">
        <v>50</v>
      </c>
    </row>
    <row r="1195" spans="1:37" x14ac:dyDescent="0.35">
      <c r="A1195" s="38" t="s">
        <v>525</v>
      </c>
      <c r="B1195" s="38">
        <v>104528280</v>
      </c>
      <c r="C1195" s="38" t="str">
        <f>+MaestraLP3[[#This Row],[CÓDIGO]]&amp;MaestraLP3[[#Headers],[-]]&amp;MaestraLP3[[#This Row],[UMV]]</f>
        <v>104528280-V28</v>
      </c>
      <c r="D1195" s="45" t="str">
        <f>+MaestraLP3[[#This Row],[CÓDIGO]]&amp;MaestraLP3[[#Headers],[FS00]]</f>
        <v>104528280FS00</v>
      </c>
      <c r="E1195" s="38" t="s">
        <v>95</v>
      </c>
      <c r="F1195" s="38" t="s">
        <v>114</v>
      </c>
      <c r="G1195" s="38" t="s">
        <v>115</v>
      </c>
      <c r="H1195" s="38" t="s">
        <v>398</v>
      </c>
      <c r="I1195" s="38" t="s">
        <v>1461</v>
      </c>
      <c r="J1195" s="44" t="s">
        <v>1462</v>
      </c>
      <c r="K1195" s="45" t="s">
        <v>44</v>
      </c>
      <c r="L1195" s="38"/>
      <c r="M1195" s="38" t="str">
        <f>VLOOKUP(MaestraLP3[[#This Row],[UMV]],VALIDACIONES!J:L,3,0)</f>
        <v>Caja 528 Unidades</v>
      </c>
      <c r="N1195" s="38" t="s">
        <v>45</v>
      </c>
      <c r="O1195" s="38" t="s">
        <v>46</v>
      </c>
      <c r="P1195" s="54">
        <v>11616</v>
      </c>
      <c r="Q1195" s="38" t="s">
        <v>47</v>
      </c>
      <c r="R1195" s="54">
        <v>19500</v>
      </c>
      <c r="S1195" s="56">
        <f>IFERROR((MaestraLP3[[#This Row],[COSTO ]]/MaestraLP3[[#This Row],[COSTO OCT]]-1),0)</f>
        <v>0</v>
      </c>
      <c r="T1195" s="55" t="s">
        <v>48</v>
      </c>
      <c r="U1195" s="55" t="s">
        <v>48</v>
      </c>
      <c r="V1195" s="54">
        <f>+VLOOKUP(MaestraLP3[[#This Row],[-]],'[1]BD MES'!$A:$N,14,0)</f>
        <v>10560</v>
      </c>
      <c r="W1195" s="54">
        <v>11616</v>
      </c>
      <c r="X1195" s="56">
        <f>+(MaestraLP3[[#This Row],[COSTO ]]-MaestraLP3[[#This Row],[COSTO OCT AL 27-10]])/MaestraLP3[[#This Row],[COSTO OCT AL 27-10]]</f>
        <v>0.1</v>
      </c>
      <c r="Y1195" s="57" t="str">
        <f>++IF(Q1195="HASTA AGOTAR STOCK","HASTA AGOTAR STOCK",IF(MaestraLP3[[#This Row],[PRECIO OCT]]=0,"NO PARA LP",IF(MaestraLP3[[#This Row],[PRECIO OCT]]=0,"INCORPORACIÓN",IF(AA1195=0,"MANTIENE",IF(AA1195&lt;0,"BAJA",IF(AA1195&gt;0,"ALZA",""))))))</f>
        <v>MANTIENE</v>
      </c>
      <c r="Z1195" s="54">
        <v>19500</v>
      </c>
      <c r="AA1195" s="40">
        <f>IF(Z1195=0,"INDICAR PRECIO VTA",Z1195-MaestraLP3[[#This Row],[PRECIO OCT]])</f>
        <v>0</v>
      </c>
      <c r="AB1195" s="56">
        <f t="shared" si="18"/>
        <v>0.40430769230769231</v>
      </c>
      <c r="AC1195" s="58">
        <f>IFERROR(MaestraLP3[[#This Row],[PRECIO]]*MaestraLP3[[#This Row],[%MG UMV]],0)</f>
        <v>7884</v>
      </c>
      <c r="AD1195" s="59">
        <v>4.2240000000000002</v>
      </c>
      <c r="AE1195" s="54">
        <f>IFERROR(MaestraLP3[[#This Row],[MARGEN UNITARIO]]/MaestraLP3[[#This Row],[Peso Neto UMV (KG)]],0)</f>
        <v>1866.4772727272727</v>
      </c>
      <c r="AF1195" s="38" t="s">
        <v>49</v>
      </c>
      <c r="AG1195" s="38">
        <v>1</v>
      </c>
      <c r="AH1195" s="56">
        <v>4.9999999999999996E-2</v>
      </c>
      <c r="AI1195" s="56">
        <v>9.9999999999999992E-2</v>
      </c>
      <c r="AJ1195" s="38" t="s">
        <v>50</v>
      </c>
      <c r="AK1195" s="38" t="s">
        <v>50</v>
      </c>
    </row>
    <row r="1196" spans="1:37" x14ac:dyDescent="0.35">
      <c r="A1196" s="38" t="s">
        <v>525</v>
      </c>
      <c r="B1196" s="38">
        <v>201222160</v>
      </c>
      <c r="C1196" s="38" t="str">
        <f>+MaestraLP3[[#This Row],[CÓDIGO]]&amp;MaestraLP3[[#Headers],[-]]&amp;MaestraLP3[[#This Row],[UMV]]</f>
        <v>201222160-T00</v>
      </c>
      <c r="D1196" s="45" t="str">
        <f>+MaestraLP3[[#This Row],[CÓDIGO]]&amp;MaestraLP3[[#Headers],[FS00]]</f>
        <v>201222160FS00</v>
      </c>
      <c r="E1196" s="38" t="s">
        <v>95</v>
      </c>
      <c r="F1196" s="38" t="s">
        <v>114</v>
      </c>
      <c r="G1196" s="38" t="s">
        <v>115</v>
      </c>
      <c r="H1196" s="38" t="s">
        <v>398</v>
      </c>
      <c r="I1196" s="38" t="s">
        <v>1463</v>
      </c>
      <c r="J1196" s="44" t="s">
        <v>1464</v>
      </c>
      <c r="K1196" s="45" t="s">
        <v>1464</v>
      </c>
      <c r="L1196" s="38"/>
      <c r="M1196" s="38" t="str">
        <f>VLOOKUP(MaestraLP3[[#This Row],[UMV]],VALIDACIONES!J:L,3,0)</f>
        <v>Caja 700 Unidades</v>
      </c>
      <c r="N1196" s="38" t="s">
        <v>45</v>
      </c>
      <c r="O1196" s="38" t="s">
        <v>46</v>
      </c>
      <c r="P1196" s="54">
        <v>9274.0549999999985</v>
      </c>
      <c r="Q1196" s="38" t="s">
        <v>62</v>
      </c>
      <c r="R1196" s="54">
        <v>12929.4</v>
      </c>
      <c r="S1196" s="56">
        <f>IFERROR((MaestraLP3[[#This Row],[COSTO ]]/MaestraLP3[[#This Row],[COSTO OCT]]-1),0)</f>
        <v>0</v>
      </c>
      <c r="T1196" s="55" t="s">
        <v>48</v>
      </c>
      <c r="U1196" s="55" t="s">
        <v>48</v>
      </c>
      <c r="V1196" s="54">
        <f>+VLOOKUP(MaestraLP3[[#This Row],[-]],'[1]BD MES'!$A:$N,14,0)</f>
        <v>10587</v>
      </c>
      <c r="W1196" s="54">
        <v>9274.0549999999985</v>
      </c>
      <c r="X1196" s="56">
        <f>+(MaestraLP3[[#This Row],[COSTO ]]-MaestraLP3[[#This Row],[COSTO OCT AL 27-10]])/MaestraLP3[[#This Row],[COSTO OCT AL 27-10]]</f>
        <v>-0.12401482950788717</v>
      </c>
      <c r="Y1196" s="57" t="str">
        <f>++IF(Q1196="HASTA AGOTAR STOCK","HASTA AGOTAR STOCK",IF(MaestraLP3[[#This Row],[PRECIO OCT]]=0,"NO PARA LP",IF(MaestraLP3[[#This Row],[PRECIO OCT]]=0,"INCORPORACIÓN",IF(AA1196=0,"MANTIENE",IF(AA1196&lt;0,"BAJA",IF(AA1196&gt;0,"ALZA",""))))))</f>
        <v>ALZA</v>
      </c>
      <c r="Z1196" s="54">
        <v>18900</v>
      </c>
      <c r="AA1196" s="40">
        <f>IF(Z1196=0,"INDICAR PRECIO VTA",Z1196-MaestraLP3[[#This Row],[PRECIO OCT]])</f>
        <v>5970.6</v>
      </c>
      <c r="AB1196" s="56">
        <f t="shared" si="18"/>
        <v>0.50930925925925929</v>
      </c>
      <c r="AC1196" s="58">
        <f>IFERROR(MaestraLP3[[#This Row],[PRECIO]]*MaestraLP3[[#This Row],[%MG UMV]],0)</f>
        <v>9625.9450000000015</v>
      </c>
      <c r="AD1196" s="59">
        <v>8.0000000000000002E-3</v>
      </c>
      <c r="AE1196" s="54">
        <f>IFERROR(MaestraLP3[[#This Row],[MARGEN UNITARIO]]/MaestraLP3[[#This Row],[Peso Neto UMV (KG)]],0)</f>
        <v>1203243.1250000002</v>
      </c>
      <c r="AF1196" s="38" t="s">
        <v>49</v>
      </c>
      <c r="AG1196" s="38">
        <v>1</v>
      </c>
      <c r="AH1196" s="56">
        <v>0.05</v>
      </c>
      <c r="AI1196" s="56">
        <v>0.1</v>
      </c>
      <c r="AJ1196" s="38" t="s">
        <v>50</v>
      </c>
      <c r="AK1196" s="38" t="s">
        <v>50</v>
      </c>
    </row>
    <row r="1197" spans="1:37" x14ac:dyDescent="0.35">
      <c r="A1197" s="38" t="s">
        <v>525</v>
      </c>
      <c r="B1197" s="38">
        <v>104523060</v>
      </c>
      <c r="C1197" s="38" t="str">
        <f>+MaestraLP3[[#This Row],[CÓDIGO]]&amp;MaestraLP3[[#Headers],[-]]&amp;MaestraLP3[[#This Row],[UMV]]</f>
        <v>104523060-V00</v>
      </c>
      <c r="D1197" s="45" t="str">
        <f>+MaestraLP3[[#This Row],[CÓDIGO]]&amp;MaestraLP3[[#Headers],[FS00]]</f>
        <v>104523060FS00</v>
      </c>
      <c r="E1197" s="38" t="s">
        <v>95</v>
      </c>
      <c r="F1197" s="38" t="s">
        <v>114</v>
      </c>
      <c r="G1197" s="38" t="s">
        <v>115</v>
      </c>
      <c r="H1197" s="38" t="s">
        <v>398</v>
      </c>
      <c r="I1197" s="38" t="s">
        <v>1465</v>
      </c>
      <c r="J1197" s="44" t="s">
        <v>131</v>
      </c>
      <c r="K1197" s="45" t="s">
        <v>44</v>
      </c>
      <c r="L1197" s="38"/>
      <c r="M1197" s="38" t="str">
        <f>VLOOKUP(MaestraLP3[[#This Row],[UMV]],VALIDACIONES!J:L,3,0)</f>
        <v>Caja 500 Unidades</v>
      </c>
      <c r="N1197" s="38" t="s">
        <v>45</v>
      </c>
      <c r="O1197" s="38" t="s">
        <v>46</v>
      </c>
      <c r="P1197" s="54">
        <v>8000</v>
      </c>
      <c r="Q1197" s="38" t="s">
        <v>47</v>
      </c>
      <c r="R1197" s="54">
        <v>12000</v>
      </c>
      <c r="S1197" s="56">
        <f>IFERROR((MaestraLP3[[#This Row],[COSTO ]]/MaestraLP3[[#This Row],[COSTO OCT]]-1),0)</f>
        <v>0</v>
      </c>
      <c r="T1197" s="55" t="s">
        <v>48</v>
      </c>
      <c r="U1197" s="55" t="s">
        <v>48</v>
      </c>
      <c r="V1197" s="54">
        <f>+VLOOKUP(MaestraLP3[[#This Row],[-]],'[1]BD MES'!$A:$N,14,0)</f>
        <v>8000</v>
      </c>
      <c r="W1197" s="54">
        <v>8000</v>
      </c>
      <c r="X1197" s="56">
        <f>+(MaestraLP3[[#This Row],[COSTO ]]-MaestraLP3[[#This Row],[COSTO OCT AL 27-10]])/MaestraLP3[[#This Row],[COSTO OCT AL 27-10]]</f>
        <v>0</v>
      </c>
      <c r="Y1197" s="57" t="str">
        <f>++IF(Q1197="HASTA AGOTAR STOCK","HASTA AGOTAR STOCK",IF(MaestraLP3[[#This Row],[PRECIO OCT]]=0,"NO PARA LP",IF(MaestraLP3[[#This Row],[PRECIO OCT]]=0,"INCORPORACIÓN",IF(AA1197=0,"MANTIENE",IF(AA1197&lt;0,"BAJA",IF(AA1197&gt;0,"ALZA",""))))))</f>
        <v>MANTIENE</v>
      </c>
      <c r="Z1197" s="54">
        <v>12000</v>
      </c>
      <c r="AA1197" s="40">
        <f>IF(Z1197=0,"INDICAR PRECIO VTA",Z1197-MaestraLP3[[#This Row],[PRECIO OCT]])</f>
        <v>0</v>
      </c>
      <c r="AB1197" s="56">
        <f t="shared" si="18"/>
        <v>0.33333333333333331</v>
      </c>
      <c r="AC1197" s="58">
        <f>IFERROR(MaestraLP3[[#This Row],[PRECIO]]*MaestraLP3[[#This Row],[%MG UMV]],0)</f>
        <v>4000</v>
      </c>
      <c r="AD1197" s="59">
        <v>4</v>
      </c>
      <c r="AE1197" s="54">
        <f>IFERROR(MaestraLP3[[#This Row],[MARGEN UNITARIO]]/MaestraLP3[[#This Row],[Peso Neto UMV (KG)]],0)</f>
        <v>1000</v>
      </c>
      <c r="AF1197" s="38" t="s">
        <v>49</v>
      </c>
      <c r="AG1197" s="38">
        <v>1</v>
      </c>
      <c r="AH1197" s="56">
        <v>4.9999999999999996E-2</v>
      </c>
      <c r="AI1197" s="56">
        <v>9.9999999999999992E-2</v>
      </c>
      <c r="AJ1197" s="38" t="s">
        <v>50</v>
      </c>
      <c r="AK1197" s="38" t="s">
        <v>50</v>
      </c>
    </row>
    <row r="1198" spans="1:37" x14ac:dyDescent="0.35">
      <c r="A1198" s="96" t="s">
        <v>525</v>
      </c>
      <c r="B1198" s="38">
        <v>104549240</v>
      </c>
      <c r="C1198" s="38" t="str">
        <f>+MaestraLP3[[#This Row],[CÓDIGO]]&amp;MaestraLP3[[#Headers],[-]]&amp;MaestraLP3[[#This Row],[UMV]]</f>
        <v>104549240-Q08</v>
      </c>
      <c r="D1198" s="45" t="str">
        <f>+MaestraLP3[[#This Row],[CÓDIGO]]&amp;MaestraLP3[[#Headers],[FS00]]</f>
        <v>104549240FS00</v>
      </c>
      <c r="E1198" s="38" t="s">
        <v>95</v>
      </c>
      <c r="F1198" s="38" t="s">
        <v>114</v>
      </c>
      <c r="G1198" s="38" t="s">
        <v>115</v>
      </c>
      <c r="H1198" s="38" t="s">
        <v>398</v>
      </c>
      <c r="I1198" s="38" t="s">
        <v>1466</v>
      </c>
      <c r="J1198" s="44" t="s">
        <v>1467</v>
      </c>
      <c r="K1198" s="45" t="s">
        <v>44</v>
      </c>
      <c r="L1198" s="38"/>
      <c r="M1198" s="38" t="str">
        <f>VLOOKUP(MaestraLP3[[#This Row],[UMV]],VALIDACIONES!J:L,3,0)</f>
        <v>Caja 1008 Unidades</v>
      </c>
      <c r="N1198" s="38" t="s">
        <v>45</v>
      </c>
      <c r="O1198" s="38" t="s">
        <v>46</v>
      </c>
      <c r="P1198" s="54"/>
      <c r="Q1198" s="38"/>
      <c r="R1198" s="55"/>
      <c r="S1198" s="56">
        <f>IFERROR((MaestraLP3[[#This Row],[COSTO ]]/MaestraLP3[[#This Row],[COSTO OCT]]-1),0)</f>
        <v>0</v>
      </c>
      <c r="T1198" s="55" t="s">
        <v>48</v>
      </c>
      <c r="U1198" s="55" t="s">
        <v>48</v>
      </c>
      <c r="V1198" s="54">
        <f>+VLOOKUP(MaestraLP3[[#This Row],[-]],'[1]BD MES'!$A:$N,14,0)</f>
        <v>29232</v>
      </c>
      <c r="W1198" s="54">
        <v>29426</v>
      </c>
      <c r="X1198" s="56">
        <f>+(MaestraLP3[[#This Row],[COSTO ]]-MaestraLP3[[#This Row],[COSTO OCT AL 27-10]])/MaestraLP3[[#This Row],[COSTO OCT AL 27-10]]</f>
        <v>6.6365626710454297E-3</v>
      </c>
      <c r="Y1198" s="57" t="str">
        <f>++IF(Q1198="HASTA AGOTAR STOCK","HASTA AGOTAR STOCK",IF(MaestraLP3[[#This Row],[PRECIO OCT]]=0,"NO PARA LP",IF(MaestraLP3[[#This Row],[PRECIO OCT]]=0,"INCORPORACIÓN",IF(AA1198=0,"MANTIENE",IF(AA1198&lt;0,"BAJA",IF(AA1198&gt;0,"ALZA",""))))))</f>
        <v>NO PARA LP</v>
      </c>
      <c r="Z1198" s="54">
        <v>39312</v>
      </c>
      <c r="AA1198" s="40">
        <f>IF(Z1198=0,"INDICAR PRECIO VTA",Z1198-MaestraLP3[[#This Row],[PRECIO OCT]])</f>
        <v>39312</v>
      </c>
      <c r="AB1198" s="56">
        <f t="shared" si="18"/>
        <v>0.25147537647537649</v>
      </c>
      <c r="AC1198" s="58">
        <f>IFERROR(MaestraLP3[[#This Row],[PRECIO]]*MaestraLP3[[#This Row],[%MG UMV]],0)</f>
        <v>9886</v>
      </c>
      <c r="AD1198" s="59">
        <v>9.0719999999999992</v>
      </c>
      <c r="AE1198" s="54">
        <f>IFERROR(MaestraLP3[[#This Row],[MARGEN UNITARIO]]/MaestraLP3[[#This Row],[Peso Neto UMV (KG)]],0)</f>
        <v>1089.7266313932982</v>
      </c>
      <c r="AF1198" s="38" t="s">
        <v>49</v>
      </c>
      <c r="AG1198" s="38">
        <v>1</v>
      </c>
      <c r="AH1198" s="56">
        <v>0.05</v>
      </c>
      <c r="AI1198" s="56">
        <v>0.1</v>
      </c>
      <c r="AJ1198" s="38"/>
      <c r="AK1198" s="38" t="s">
        <v>50</v>
      </c>
    </row>
    <row r="1199" spans="1:37" x14ac:dyDescent="0.35">
      <c r="A1199" s="38" t="s">
        <v>525</v>
      </c>
      <c r="B1199" s="38">
        <v>104522060</v>
      </c>
      <c r="C1199" s="38" t="str">
        <f>+MaestraLP3[[#This Row],[CÓDIGO]]&amp;MaestraLP3[[#Headers],[-]]&amp;MaestraLP3[[#This Row],[UMV]]</f>
        <v>104522060-V28</v>
      </c>
      <c r="D1199" s="45" t="str">
        <f>+MaestraLP3[[#This Row],[CÓDIGO]]&amp;MaestraLP3[[#Headers],[FS00]]</f>
        <v>104522060FS00</v>
      </c>
      <c r="E1199" s="38" t="s">
        <v>95</v>
      </c>
      <c r="F1199" s="38" t="s">
        <v>114</v>
      </c>
      <c r="G1199" s="38" t="s">
        <v>115</v>
      </c>
      <c r="H1199" s="38" t="s">
        <v>398</v>
      </c>
      <c r="I1199" s="38" t="s">
        <v>1468</v>
      </c>
      <c r="J1199" s="44" t="s">
        <v>1462</v>
      </c>
      <c r="K1199" s="45" t="s">
        <v>44</v>
      </c>
      <c r="L1199" s="38"/>
      <c r="M1199" s="38" t="str">
        <f>VLOOKUP(MaestraLP3[[#This Row],[UMV]],VALIDACIONES!J:L,3,0)</f>
        <v>Caja 528 Unidades</v>
      </c>
      <c r="N1199" s="38" t="s">
        <v>45</v>
      </c>
      <c r="O1199" s="38" t="s">
        <v>46</v>
      </c>
      <c r="P1199" s="54">
        <v>15892.800000000001</v>
      </c>
      <c r="Q1199" s="38" t="s">
        <v>47</v>
      </c>
      <c r="R1199" s="54">
        <v>25000</v>
      </c>
      <c r="S1199" s="56">
        <f>IFERROR((MaestraLP3[[#This Row],[COSTO ]]/MaestraLP3[[#This Row],[COSTO OCT]]-1),0)</f>
        <v>0</v>
      </c>
      <c r="T1199" s="55" t="s">
        <v>48</v>
      </c>
      <c r="U1199" s="55" t="s">
        <v>48</v>
      </c>
      <c r="V1199" s="54">
        <f>+VLOOKUP(MaestraLP3[[#This Row],[-]],'[1]BD MES'!$A:$N,14,0)</f>
        <v>14160.960000000001</v>
      </c>
      <c r="W1199" s="54">
        <v>15892.800000000001</v>
      </c>
      <c r="X1199" s="56">
        <f>+(MaestraLP3[[#This Row],[COSTO ]]-MaestraLP3[[#This Row],[COSTO OCT AL 27-10]])/MaestraLP3[[#This Row],[COSTO OCT AL 27-10]]</f>
        <v>0.12229679343773303</v>
      </c>
      <c r="Y1199" s="57" t="str">
        <f>++IF(Q1199="HASTA AGOTAR STOCK","HASTA AGOTAR STOCK",IF(MaestraLP3[[#This Row],[PRECIO OCT]]=0,"NO PARA LP",IF(MaestraLP3[[#This Row],[PRECIO OCT]]=0,"INCORPORACIÓN",IF(AA1199=0,"MANTIENE",IF(AA1199&lt;0,"BAJA",IF(AA1199&gt;0,"ALZA",""))))))</f>
        <v>MANTIENE</v>
      </c>
      <c r="Z1199" s="54">
        <v>25000</v>
      </c>
      <c r="AA1199" s="40">
        <f>IF(Z1199=0,"INDICAR PRECIO VTA",Z1199-MaestraLP3[[#This Row],[PRECIO OCT]])</f>
        <v>0</v>
      </c>
      <c r="AB1199" s="56">
        <f t="shared" si="18"/>
        <v>0.36428799999999995</v>
      </c>
      <c r="AC1199" s="58">
        <f>IFERROR(MaestraLP3[[#This Row],[PRECIO]]*MaestraLP3[[#This Row],[%MG UMV]],0)</f>
        <v>9107.1999999999989</v>
      </c>
      <c r="AD1199" s="59">
        <v>4.2240000000000002</v>
      </c>
      <c r="AE1199" s="54">
        <f>IFERROR(MaestraLP3[[#This Row],[MARGEN UNITARIO]]/MaestraLP3[[#This Row],[Peso Neto UMV (KG)]],0)</f>
        <v>2156.0606060606056</v>
      </c>
      <c r="AF1199" s="38" t="s">
        <v>49</v>
      </c>
      <c r="AG1199" s="38">
        <v>1</v>
      </c>
      <c r="AH1199" s="56">
        <v>4.9999999999999996E-2</v>
      </c>
      <c r="AI1199" s="56">
        <v>9.9999999999999992E-2</v>
      </c>
      <c r="AJ1199" s="38" t="s">
        <v>50</v>
      </c>
      <c r="AK1199" s="38" t="s">
        <v>50</v>
      </c>
    </row>
    <row r="1200" spans="1:37" x14ac:dyDescent="0.35">
      <c r="A1200" s="38" t="s">
        <v>525</v>
      </c>
      <c r="B1200" s="38">
        <v>104522080</v>
      </c>
      <c r="C1200" s="38" t="str">
        <f>+MaestraLP3[[#This Row],[CÓDIGO]]&amp;MaestraLP3[[#Headers],[-]]&amp;MaestraLP3[[#This Row],[UMV]]</f>
        <v>104522080-X00</v>
      </c>
      <c r="D1200" s="45" t="str">
        <f>+MaestraLP3[[#This Row],[CÓDIGO]]&amp;MaestraLP3[[#Headers],[FS00]]</f>
        <v>104522080FS00</v>
      </c>
      <c r="E1200" s="38" t="s">
        <v>95</v>
      </c>
      <c r="F1200" s="38" t="s">
        <v>114</v>
      </c>
      <c r="G1200" s="38" t="s">
        <v>115</v>
      </c>
      <c r="H1200" s="38" t="s">
        <v>398</v>
      </c>
      <c r="I1200" s="38" t="s">
        <v>1469</v>
      </c>
      <c r="J1200" s="44" t="s">
        <v>125</v>
      </c>
      <c r="K1200" s="45" t="s">
        <v>44</v>
      </c>
      <c r="L1200" s="38"/>
      <c r="M1200" s="38" t="str">
        <f>VLOOKUP(MaestraLP3[[#This Row],[UMV]],VALIDACIONES!J:L,3,0)</f>
        <v>Caja 300 Unidades</v>
      </c>
      <c r="N1200" s="38" t="s">
        <v>45</v>
      </c>
      <c r="O1200" s="38" t="s">
        <v>46</v>
      </c>
      <c r="P1200" s="54">
        <v>3978</v>
      </c>
      <c r="Q1200" s="38" t="s">
        <v>47</v>
      </c>
      <c r="R1200" s="54">
        <v>7900</v>
      </c>
      <c r="S1200" s="56">
        <f>IFERROR((MaestraLP3[[#This Row],[COSTO ]]/MaestraLP3[[#This Row],[COSTO OCT]]-1),0)</f>
        <v>0</v>
      </c>
      <c r="T1200" s="55" t="s">
        <v>48</v>
      </c>
      <c r="U1200" s="55" t="s">
        <v>48</v>
      </c>
      <c r="V1200" s="54">
        <f>+VLOOKUP(MaestraLP3[[#This Row],[-]],'[1]BD MES'!$A:$N,14,0)</f>
        <v>3978</v>
      </c>
      <c r="W1200" s="54">
        <v>3978</v>
      </c>
      <c r="X1200" s="56">
        <f>+(MaestraLP3[[#This Row],[COSTO ]]-MaestraLP3[[#This Row],[COSTO OCT AL 27-10]])/MaestraLP3[[#This Row],[COSTO OCT AL 27-10]]</f>
        <v>0</v>
      </c>
      <c r="Y1200" s="57" t="str">
        <f>++IF(Q1200="HASTA AGOTAR STOCK","HASTA AGOTAR STOCK",IF(MaestraLP3[[#This Row],[PRECIO OCT]]=0,"NO PARA LP",IF(MaestraLP3[[#This Row],[PRECIO OCT]]=0,"INCORPORACIÓN",IF(AA1200=0,"MANTIENE",IF(AA1200&lt;0,"BAJA",IF(AA1200&gt;0,"ALZA",""))))))</f>
        <v>MANTIENE</v>
      </c>
      <c r="Z1200" s="54">
        <v>7900</v>
      </c>
      <c r="AA1200" s="40">
        <f>IF(Z1200=0,"INDICAR PRECIO VTA",Z1200-MaestraLP3[[#This Row],[PRECIO OCT]])</f>
        <v>0</v>
      </c>
      <c r="AB1200" s="56">
        <f t="shared" si="18"/>
        <v>0.49645569620253166</v>
      </c>
      <c r="AC1200" s="58">
        <f>IFERROR(MaestraLP3[[#This Row],[PRECIO]]*MaestraLP3[[#This Row],[%MG UMV]],0)</f>
        <v>3922</v>
      </c>
      <c r="AD1200" s="59">
        <v>3</v>
      </c>
      <c r="AE1200" s="54">
        <f>IFERROR(MaestraLP3[[#This Row],[MARGEN UNITARIO]]/MaestraLP3[[#This Row],[Peso Neto UMV (KG)]],0)</f>
        <v>1307.3333333333333</v>
      </c>
      <c r="AF1200" s="38" t="s">
        <v>49</v>
      </c>
      <c r="AG1200" s="38">
        <v>1</v>
      </c>
      <c r="AH1200" s="56">
        <v>4.9999999999999996E-2</v>
      </c>
      <c r="AI1200" s="56">
        <v>9.9999999999999992E-2</v>
      </c>
      <c r="AJ1200" s="38" t="s">
        <v>50</v>
      </c>
      <c r="AK1200" s="38" t="s">
        <v>50</v>
      </c>
    </row>
    <row r="1201" spans="1:37" x14ac:dyDescent="0.35">
      <c r="A1201" s="38" t="s">
        <v>525</v>
      </c>
      <c r="B1201" s="38">
        <v>104528290</v>
      </c>
      <c r="C1201" s="38" t="str">
        <f>+MaestraLP3[[#This Row],[CÓDIGO]]&amp;MaestraLP3[[#Headers],[-]]&amp;MaestraLP3[[#This Row],[UMV]]</f>
        <v>104528290-V28</v>
      </c>
      <c r="D1201" s="45" t="str">
        <f>+MaestraLP3[[#This Row],[CÓDIGO]]&amp;MaestraLP3[[#Headers],[FS00]]</f>
        <v>104528290FS00</v>
      </c>
      <c r="E1201" s="38" t="s">
        <v>95</v>
      </c>
      <c r="F1201" s="38" t="s">
        <v>114</v>
      </c>
      <c r="G1201" s="38" t="s">
        <v>115</v>
      </c>
      <c r="H1201" s="38" t="s">
        <v>398</v>
      </c>
      <c r="I1201" s="38" t="s">
        <v>1470</v>
      </c>
      <c r="J1201" s="44" t="s">
        <v>1462</v>
      </c>
      <c r="K1201" s="45" t="s">
        <v>44</v>
      </c>
      <c r="L1201" s="38"/>
      <c r="M1201" s="38" t="str">
        <f>VLOOKUP(MaestraLP3[[#This Row],[UMV]],VALIDACIONES!J:L,3,0)</f>
        <v>Caja 528 Unidades</v>
      </c>
      <c r="N1201" s="38" t="s">
        <v>45</v>
      </c>
      <c r="O1201" s="38" t="s">
        <v>46</v>
      </c>
      <c r="P1201" s="54">
        <v>26400</v>
      </c>
      <c r="Q1201" s="38" t="s">
        <v>47</v>
      </c>
      <c r="R1201" s="54">
        <v>40000</v>
      </c>
      <c r="S1201" s="56">
        <f>IFERROR((MaestraLP3[[#This Row],[COSTO ]]/MaestraLP3[[#This Row],[COSTO OCT]]-1),0)</f>
        <v>0</v>
      </c>
      <c r="T1201" s="55" t="s">
        <v>48</v>
      </c>
      <c r="U1201" s="55" t="s">
        <v>48</v>
      </c>
      <c r="V1201" s="54">
        <f>+VLOOKUP(MaestraLP3[[#This Row],[-]],'[1]BD MES'!$A:$N,14,0)</f>
        <v>19536</v>
      </c>
      <c r="W1201" s="54">
        <v>26400</v>
      </c>
      <c r="X1201" s="56">
        <f>+(MaestraLP3[[#This Row],[COSTO ]]-MaestraLP3[[#This Row],[COSTO OCT AL 27-10]])/MaestraLP3[[#This Row],[COSTO OCT AL 27-10]]</f>
        <v>0.35135135135135137</v>
      </c>
      <c r="Y1201" s="57" t="str">
        <f>++IF(Q1201="HASTA AGOTAR STOCK","HASTA AGOTAR STOCK",IF(MaestraLP3[[#This Row],[PRECIO OCT]]=0,"NO PARA LP",IF(MaestraLP3[[#This Row],[PRECIO OCT]]=0,"INCORPORACIÓN",IF(AA1201=0,"MANTIENE",IF(AA1201&lt;0,"BAJA",IF(AA1201&gt;0,"ALZA",""))))))</f>
        <v>MANTIENE</v>
      </c>
      <c r="Z1201" s="54">
        <v>40000</v>
      </c>
      <c r="AA1201" s="40">
        <f>IF(Z1201=0,"INDICAR PRECIO VTA",Z1201-MaestraLP3[[#This Row],[PRECIO OCT]])</f>
        <v>0</v>
      </c>
      <c r="AB1201" s="56">
        <f t="shared" si="18"/>
        <v>0.34</v>
      </c>
      <c r="AC1201" s="58">
        <f>IFERROR(MaestraLP3[[#This Row],[PRECIO]]*MaestraLP3[[#This Row],[%MG UMV]],0)</f>
        <v>13600.000000000002</v>
      </c>
      <c r="AD1201" s="59">
        <v>3.6960000000000002</v>
      </c>
      <c r="AE1201" s="54">
        <f>IFERROR(MaestraLP3[[#This Row],[MARGEN UNITARIO]]/MaestraLP3[[#This Row],[Peso Neto UMV (KG)]],0)</f>
        <v>3679.6536796536798</v>
      </c>
      <c r="AF1201" s="38" t="s">
        <v>49</v>
      </c>
      <c r="AG1201" s="38">
        <v>1</v>
      </c>
      <c r="AH1201" s="56">
        <v>4.9999999999999996E-2</v>
      </c>
      <c r="AI1201" s="56">
        <v>9.9999999999999992E-2</v>
      </c>
      <c r="AJ1201" s="38" t="s">
        <v>50</v>
      </c>
      <c r="AK1201" s="38" t="s">
        <v>50</v>
      </c>
    </row>
    <row r="1202" spans="1:37" x14ac:dyDescent="0.35">
      <c r="A1202" s="38" t="s">
        <v>525</v>
      </c>
      <c r="B1202" s="38">
        <v>104537740</v>
      </c>
      <c r="C1202" s="38" t="str">
        <f>+MaestraLP3[[#This Row],[CÓDIGO]]&amp;MaestraLP3[[#Headers],[-]]&amp;MaestraLP3[[#This Row],[UMV]]</f>
        <v>104537740-V00</v>
      </c>
      <c r="D1202" s="45" t="str">
        <f>+MaestraLP3[[#This Row],[CÓDIGO]]&amp;MaestraLP3[[#Headers],[FS00]]</f>
        <v>104537740FS00</v>
      </c>
      <c r="E1202" s="38" t="s">
        <v>95</v>
      </c>
      <c r="F1202" s="38" t="s">
        <v>114</v>
      </c>
      <c r="G1202" s="38" t="s">
        <v>115</v>
      </c>
      <c r="H1202" s="38" t="s">
        <v>398</v>
      </c>
      <c r="I1202" s="38" t="s">
        <v>1471</v>
      </c>
      <c r="J1202" s="44" t="s">
        <v>131</v>
      </c>
      <c r="K1202" s="45" t="s">
        <v>44</v>
      </c>
      <c r="L1202" s="38"/>
      <c r="M1202" s="38" t="str">
        <f>VLOOKUP(MaestraLP3[[#This Row],[UMV]],VALIDACIONES!J:L,3,0)</f>
        <v>Caja 500 Unidades</v>
      </c>
      <c r="N1202" s="38" t="s">
        <v>45</v>
      </c>
      <c r="O1202" s="38" t="s">
        <v>46</v>
      </c>
      <c r="P1202" s="54">
        <v>14500</v>
      </c>
      <c r="Q1202" s="38" t="s">
        <v>47</v>
      </c>
      <c r="R1202" s="54">
        <v>21000</v>
      </c>
      <c r="S1202" s="56">
        <f>IFERROR((MaestraLP3[[#This Row],[COSTO ]]/MaestraLP3[[#This Row],[COSTO OCT]]-1),0)</f>
        <v>0</v>
      </c>
      <c r="T1202" s="55" t="s">
        <v>48</v>
      </c>
      <c r="U1202" s="55" t="s">
        <v>48</v>
      </c>
      <c r="V1202" s="54">
        <f>+VLOOKUP(MaestraLP3[[#This Row],[-]],'[1]BD MES'!$A:$N,14,0)</f>
        <v>14500</v>
      </c>
      <c r="W1202" s="54">
        <v>14500</v>
      </c>
      <c r="X1202" s="56">
        <f>+(MaestraLP3[[#This Row],[COSTO ]]-MaestraLP3[[#This Row],[COSTO OCT AL 27-10]])/MaestraLP3[[#This Row],[COSTO OCT AL 27-10]]</f>
        <v>0</v>
      </c>
      <c r="Y1202" s="57" t="str">
        <f>++IF(Q1202="HASTA AGOTAR STOCK","HASTA AGOTAR STOCK",IF(MaestraLP3[[#This Row],[PRECIO OCT]]=0,"NO PARA LP",IF(MaestraLP3[[#This Row],[PRECIO OCT]]=0,"INCORPORACIÓN",IF(AA1202=0,"MANTIENE",IF(AA1202&lt;0,"BAJA",IF(AA1202&gt;0,"ALZA",""))))))</f>
        <v>MANTIENE</v>
      </c>
      <c r="Z1202" s="54">
        <v>21000</v>
      </c>
      <c r="AA1202" s="40">
        <f>IF(Z1202=0,"INDICAR PRECIO VTA",Z1202-MaestraLP3[[#This Row],[PRECIO OCT]])</f>
        <v>0</v>
      </c>
      <c r="AB1202" s="56">
        <f t="shared" si="18"/>
        <v>0.30952380952380953</v>
      </c>
      <c r="AC1202" s="58">
        <f>IFERROR(MaestraLP3[[#This Row],[PRECIO]]*MaestraLP3[[#This Row],[%MG UMV]],0)</f>
        <v>6500</v>
      </c>
      <c r="AD1202" s="59">
        <v>3.5</v>
      </c>
      <c r="AE1202" s="54">
        <f>IFERROR(MaestraLP3[[#This Row],[MARGEN UNITARIO]]/MaestraLP3[[#This Row],[Peso Neto UMV (KG)]],0)</f>
        <v>1857.1428571428571</v>
      </c>
      <c r="AF1202" s="38" t="s">
        <v>49</v>
      </c>
      <c r="AG1202" s="38">
        <v>1</v>
      </c>
      <c r="AH1202" s="56">
        <v>4.9999999999999996E-2</v>
      </c>
      <c r="AI1202" s="56">
        <v>9.9999999999999992E-2</v>
      </c>
      <c r="AJ1202" s="38" t="s">
        <v>50</v>
      </c>
      <c r="AK1202" s="38" t="s">
        <v>50</v>
      </c>
    </row>
    <row r="1203" spans="1:37" x14ac:dyDescent="0.35">
      <c r="A1203" s="38" t="s">
        <v>525</v>
      </c>
      <c r="B1203" s="38">
        <v>201222280</v>
      </c>
      <c r="C1203" s="38" t="str">
        <f>+MaestraLP3[[#This Row],[CÓDIGO]]&amp;MaestraLP3[[#Headers],[-]]&amp;MaestraLP3[[#This Row],[UMV]]</f>
        <v>201222280-T00</v>
      </c>
      <c r="D1203" s="45" t="str">
        <f>+MaestraLP3[[#This Row],[CÓDIGO]]&amp;MaestraLP3[[#Headers],[FS00]]</f>
        <v>201222280FS00</v>
      </c>
      <c r="E1203" s="38" t="s">
        <v>95</v>
      </c>
      <c r="F1203" s="38" t="s">
        <v>114</v>
      </c>
      <c r="G1203" s="38" t="s">
        <v>115</v>
      </c>
      <c r="H1203" s="38" t="s">
        <v>398</v>
      </c>
      <c r="I1203" s="38" t="s">
        <v>1472</v>
      </c>
      <c r="J1203" s="44" t="s">
        <v>1464</v>
      </c>
      <c r="K1203" s="45" t="s">
        <v>1464</v>
      </c>
      <c r="L1203" s="38"/>
      <c r="M1203" s="38" t="str">
        <f>VLOOKUP(MaestraLP3[[#This Row],[UMV]],VALIDACIONES!J:L,3,0)</f>
        <v>Caja 700 Unidades</v>
      </c>
      <c r="N1203" s="38" t="s">
        <v>45</v>
      </c>
      <c r="O1203" s="38" t="s">
        <v>46</v>
      </c>
      <c r="P1203" s="54">
        <v>7993.1249999999991</v>
      </c>
      <c r="Q1203" s="38" t="s">
        <v>62</v>
      </c>
      <c r="R1203" s="54">
        <v>22178.7</v>
      </c>
      <c r="S1203" s="56">
        <f>IFERROR((MaestraLP3[[#This Row],[COSTO ]]/MaestraLP3[[#This Row],[COSTO OCT]]-1),0)</f>
        <v>0</v>
      </c>
      <c r="T1203" s="55" t="s">
        <v>48</v>
      </c>
      <c r="U1203" s="55" t="s">
        <v>48</v>
      </c>
      <c r="V1203" s="54">
        <f>+VLOOKUP(MaestraLP3[[#This Row],[-]],'[1]BD MES'!$A:$N,14,0)</f>
        <v>9587</v>
      </c>
      <c r="W1203" s="54">
        <v>7993.1249999999991</v>
      </c>
      <c r="X1203" s="56">
        <f>+(MaestraLP3[[#This Row],[COSTO ]]-MaestraLP3[[#This Row],[COSTO OCT AL 27-10]])/MaestraLP3[[#This Row],[COSTO OCT AL 27-10]]</f>
        <v>-0.1662537811619903</v>
      </c>
      <c r="Y1203" s="57" t="str">
        <f>++IF(Q1203="HASTA AGOTAR STOCK","HASTA AGOTAR STOCK",IF(MaestraLP3[[#This Row],[PRECIO OCT]]=0,"NO PARA LP",IF(MaestraLP3[[#This Row],[PRECIO OCT]]=0,"INCORPORACIÓN",IF(AA1203=0,"MANTIENE",IF(AA1203&lt;0,"BAJA",IF(AA1203&gt;0,"ALZA",""))))))</f>
        <v>ALZA</v>
      </c>
      <c r="Z1203" s="54">
        <v>24000</v>
      </c>
      <c r="AA1203" s="40">
        <f>IF(Z1203=0,"INDICAR PRECIO VTA",Z1203-MaestraLP3[[#This Row],[PRECIO OCT]])</f>
        <v>1821.2999999999993</v>
      </c>
      <c r="AB1203" s="56">
        <f t="shared" si="18"/>
        <v>0.66695312500000004</v>
      </c>
      <c r="AC1203" s="58">
        <f>IFERROR(MaestraLP3[[#This Row],[PRECIO]]*MaestraLP3[[#This Row],[%MG UMV]],0)</f>
        <v>16006.875</v>
      </c>
      <c r="AD1203" s="59">
        <v>8.0000000000000002E-3</v>
      </c>
      <c r="AE1203" s="54">
        <f>IFERROR(MaestraLP3[[#This Row],[MARGEN UNITARIO]]/MaestraLP3[[#This Row],[Peso Neto UMV (KG)]],0)</f>
        <v>2000859.375</v>
      </c>
      <c r="AF1203" s="38" t="s">
        <v>49</v>
      </c>
      <c r="AG1203" s="38">
        <v>1</v>
      </c>
      <c r="AH1203" s="56">
        <v>0.05</v>
      </c>
      <c r="AI1203" s="56">
        <v>0.1</v>
      </c>
      <c r="AJ1203" s="38" t="s">
        <v>50</v>
      </c>
      <c r="AK1203" s="38" t="s">
        <v>50</v>
      </c>
    </row>
    <row r="1204" spans="1:37" x14ac:dyDescent="0.35">
      <c r="A1204" s="38" t="s">
        <v>525</v>
      </c>
      <c r="B1204" s="38">
        <v>104523040</v>
      </c>
      <c r="C1204" s="38" t="str">
        <f>+MaestraLP3[[#This Row],[CÓDIGO]]&amp;MaestraLP3[[#Headers],[-]]&amp;MaestraLP3[[#This Row],[UMV]]</f>
        <v>104523040-V00</v>
      </c>
      <c r="D1204" s="45" t="str">
        <f>+MaestraLP3[[#This Row],[CÓDIGO]]&amp;MaestraLP3[[#Headers],[FS00]]</f>
        <v>104523040FS00</v>
      </c>
      <c r="E1204" s="38" t="s">
        <v>95</v>
      </c>
      <c r="F1204" s="38" t="s">
        <v>114</v>
      </c>
      <c r="G1204" s="38" t="s">
        <v>115</v>
      </c>
      <c r="H1204" s="38" t="s">
        <v>398</v>
      </c>
      <c r="I1204" s="38" t="s">
        <v>1473</v>
      </c>
      <c r="J1204" s="44" t="s">
        <v>131</v>
      </c>
      <c r="K1204" s="45" t="s">
        <v>44</v>
      </c>
      <c r="L1204" s="38"/>
      <c r="M1204" s="38" t="str">
        <f>VLOOKUP(MaestraLP3[[#This Row],[UMV]],VALIDACIONES!J:L,3,0)</f>
        <v>Caja 500 Unidades</v>
      </c>
      <c r="N1204" s="38" t="s">
        <v>45</v>
      </c>
      <c r="O1204" s="38" t="s">
        <v>46</v>
      </c>
      <c r="P1204" s="54">
        <v>9500</v>
      </c>
      <c r="Q1204" s="38" t="s">
        <v>47</v>
      </c>
      <c r="R1204" s="54">
        <v>14800</v>
      </c>
      <c r="S1204" s="56">
        <f>IFERROR((MaestraLP3[[#This Row],[COSTO ]]/MaestraLP3[[#This Row],[COSTO OCT]]-1),0)</f>
        <v>0</v>
      </c>
      <c r="T1204" s="55" t="s">
        <v>48</v>
      </c>
      <c r="U1204" s="55" t="s">
        <v>48</v>
      </c>
      <c r="V1204" s="54">
        <f>+VLOOKUP(MaestraLP3[[#This Row],[-]],'[1]BD MES'!$A:$N,14,0)</f>
        <v>9500</v>
      </c>
      <c r="W1204" s="54">
        <v>9500</v>
      </c>
      <c r="X1204" s="56">
        <f>+(MaestraLP3[[#This Row],[COSTO ]]-MaestraLP3[[#This Row],[COSTO OCT AL 27-10]])/MaestraLP3[[#This Row],[COSTO OCT AL 27-10]]</f>
        <v>0</v>
      </c>
      <c r="Y1204" s="57" t="str">
        <f>++IF(Q1204="HASTA AGOTAR STOCK","HASTA AGOTAR STOCK",IF(MaestraLP3[[#This Row],[PRECIO OCT]]=0,"NO PARA LP",IF(MaestraLP3[[#This Row],[PRECIO OCT]]=0,"INCORPORACIÓN",IF(AA1204=0,"MANTIENE",IF(AA1204&lt;0,"BAJA",IF(AA1204&gt;0,"ALZA",""))))))</f>
        <v>MANTIENE</v>
      </c>
      <c r="Z1204" s="54">
        <v>14800</v>
      </c>
      <c r="AA1204" s="40">
        <f>IF(Z1204=0,"INDICAR PRECIO VTA",Z1204-MaestraLP3[[#This Row],[PRECIO OCT]])</f>
        <v>0</v>
      </c>
      <c r="AB1204" s="56">
        <f t="shared" si="18"/>
        <v>0.35810810810810811</v>
      </c>
      <c r="AC1204" s="58">
        <f>IFERROR(MaestraLP3[[#This Row],[PRECIO]]*MaestraLP3[[#This Row],[%MG UMV]],0)</f>
        <v>5300</v>
      </c>
      <c r="AD1204" s="59">
        <v>4</v>
      </c>
      <c r="AE1204" s="54">
        <f>IFERROR(MaestraLP3[[#This Row],[MARGEN UNITARIO]]/MaestraLP3[[#This Row],[Peso Neto UMV (KG)]],0)</f>
        <v>1325</v>
      </c>
      <c r="AF1204" s="38" t="s">
        <v>49</v>
      </c>
      <c r="AG1204" s="38">
        <v>1</v>
      </c>
      <c r="AH1204" s="56">
        <v>4.9999999999999996E-2</v>
      </c>
      <c r="AI1204" s="56">
        <v>9.9999999999999992E-2</v>
      </c>
      <c r="AJ1204" s="38" t="s">
        <v>50</v>
      </c>
      <c r="AK1204" s="38" t="s">
        <v>50</v>
      </c>
    </row>
    <row r="1205" spans="1:37" x14ac:dyDescent="0.35">
      <c r="A1205" s="38" t="s">
        <v>525</v>
      </c>
      <c r="B1205" s="38">
        <v>104544290</v>
      </c>
      <c r="C1205" s="38" t="str">
        <f>+MaestraLP3[[#This Row],[CÓDIGO]]&amp;MaestraLP3[[#Headers],[-]]&amp;MaestraLP3[[#This Row],[UMV]]</f>
        <v>104544290-V28</v>
      </c>
      <c r="D1205" s="45" t="str">
        <f>+MaestraLP3[[#This Row],[CÓDIGO]]&amp;MaestraLP3[[#Headers],[FS00]]</f>
        <v>104544290FS00</v>
      </c>
      <c r="E1205" s="38" t="s">
        <v>95</v>
      </c>
      <c r="F1205" s="38" t="s">
        <v>114</v>
      </c>
      <c r="G1205" s="38" t="s">
        <v>115</v>
      </c>
      <c r="H1205" s="38" t="s">
        <v>398</v>
      </c>
      <c r="I1205" s="38" t="s">
        <v>1474</v>
      </c>
      <c r="J1205" s="44" t="s">
        <v>1462</v>
      </c>
      <c r="K1205" s="45" t="s">
        <v>44</v>
      </c>
      <c r="L1205" s="38"/>
      <c r="M1205" s="38" t="str">
        <f>VLOOKUP(MaestraLP3[[#This Row],[UMV]],VALIDACIONES!J:L,3,0)</f>
        <v>Caja 528 Unidades</v>
      </c>
      <c r="N1205" s="38" t="s">
        <v>45</v>
      </c>
      <c r="O1205" s="38" t="s">
        <v>46</v>
      </c>
      <c r="P1205" s="54">
        <v>22704</v>
      </c>
      <c r="Q1205" s="38" t="s">
        <v>47</v>
      </c>
      <c r="R1205" s="54">
        <v>36990</v>
      </c>
      <c r="S1205" s="56">
        <f>IFERROR((MaestraLP3[[#This Row],[COSTO ]]/MaestraLP3[[#This Row],[COSTO OCT]]-1),0)</f>
        <v>0</v>
      </c>
      <c r="T1205" s="55" t="s">
        <v>48</v>
      </c>
      <c r="U1205" s="55" t="s">
        <v>48</v>
      </c>
      <c r="V1205" s="54">
        <f>+VLOOKUP(MaestraLP3[[#This Row],[-]],'[1]BD MES'!$A:$N,14,0)</f>
        <v>20592</v>
      </c>
      <c r="W1205" s="54">
        <v>22704</v>
      </c>
      <c r="X1205" s="56">
        <f>+(MaestraLP3[[#This Row],[COSTO ]]-MaestraLP3[[#This Row],[COSTO OCT AL 27-10]])/MaestraLP3[[#This Row],[COSTO OCT AL 27-10]]</f>
        <v>0.10256410256410256</v>
      </c>
      <c r="Y1205" s="57" t="str">
        <f>++IF(Q1205="HASTA AGOTAR STOCK","HASTA AGOTAR STOCK",IF(MaestraLP3[[#This Row],[PRECIO OCT]]=0,"NO PARA LP",IF(MaestraLP3[[#This Row],[PRECIO OCT]]=0,"INCORPORACIÓN",IF(AA1205=0,"MANTIENE",IF(AA1205&lt;0,"BAJA",IF(AA1205&gt;0,"ALZA",""))))))</f>
        <v>MANTIENE</v>
      </c>
      <c r="Z1205" s="54">
        <v>36990</v>
      </c>
      <c r="AA1205" s="40">
        <f>IF(Z1205=0,"INDICAR PRECIO VTA",Z1205-MaestraLP3[[#This Row],[PRECIO OCT]])</f>
        <v>0</v>
      </c>
      <c r="AB1205" s="56">
        <f t="shared" si="18"/>
        <v>0.38621248986212492</v>
      </c>
      <c r="AC1205" s="58">
        <f>IFERROR(MaestraLP3[[#This Row],[PRECIO]]*MaestraLP3[[#This Row],[%MG UMV]],0)</f>
        <v>14286</v>
      </c>
      <c r="AD1205" s="59">
        <v>3.6960000000000002</v>
      </c>
      <c r="AE1205" s="54">
        <f>IFERROR(MaestraLP3[[#This Row],[MARGEN UNITARIO]]/MaestraLP3[[#This Row],[Peso Neto UMV (KG)]],0)</f>
        <v>3865.2597402597403</v>
      </c>
      <c r="AF1205" s="38" t="s">
        <v>49</v>
      </c>
      <c r="AG1205" s="38">
        <v>1</v>
      </c>
      <c r="AH1205" s="56">
        <v>4.9999999999999996E-2</v>
      </c>
      <c r="AI1205" s="56">
        <v>9.9999999999999992E-2</v>
      </c>
      <c r="AJ1205" s="38" t="s">
        <v>50</v>
      </c>
      <c r="AK1205" s="38" t="s">
        <v>50</v>
      </c>
    </row>
    <row r="1206" spans="1:37" x14ac:dyDescent="0.35">
      <c r="A1206" s="38" t="s">
        <v>525</v>
      </c>
      <c r="B1206" s="38">
        <v>201222750</v>
      </c>
      <c r="C1206" s="38" t="str">
        <f>+MaestraLP3[[#This Row],[CÓDIGO]]&amp;MaestraLP3[[#Headers],[-]]&amp;MaestraLP3[[#This Row],[UMV]]</f>
        <v>201222750-T00</v>
      </c>
      <c r="D1206" s="45" t="str">
        <f>+MaestraLP3[[#This Row],[CÓDIGO]]&amp;MaestraLP3[[#Headers],[FS00]]</f>
        <v>201222750FS00</v>
      </c>
      <c r="E1206" s="38" t="s">
        <v>95</v>
      </c>
      <c r="F1206" s="38" t="s">
        <v>114</v>
      </c>
      <c r="G1206" s="38" t="s">
        <v>115</v>
      </c>
      <c r="H1206" s="38" t="s">
        <v>398</v>
      </c>
      <c r="I1206" s="38" t="s">
        <v>1475</v>
      </c>
      <c r="J1206" s="44" t="s">
        <v>1464</v>
      </c>
      <c r="K1206" s="45" t="s">
        <v>1464</v>
      </c>
      <c r="L1206" s="38"/>
      <c r="M1206" s="38" t="str">
        <f>VLOOKUP(MaestraLP3[[#This Row],[UMV]],VALIDACIONES!J:L,3,0)</f>
        <v>Caja 700 Unidades</v>
      </c>
      <c r="N1206" s="38" t="s">
        <v>45</v>
      </c>
      <c r="O1206" s="38" t="s">
        <v>46</v>
      </c>
      <c r="P1206" s="54">
        <v>5196.6578999999992</v>
      </c>
      <c r="Q1206" s="38" t="s">
        <v>62</v>
      </c>
      <c r="R1206" s="54">
        <v>14473.8</v>
      </c>
      <c r="S1206" s="56">
        <f>IFERROR((MaestraLP3[[#This Row],[COSTO ]]/MaestraLP3[[#This Row],[COSTO OCT]]-1),0)</f>
        <v>0</v>
      </c>
      <c r="T1206" s="55" t="s">
        <v>48</v>
      </c>
      <c r="U1206" s="55" t="s">
        <v>48</v>
      </c>
      <c r="V1206" s="54">
        <f>+VLOOKUP(MaestraLP3[[#This Row],[-]],'[1]BD MES'!$A:$N,14,0)</f>
        <v>5809.5</v>
      </c>
      <c r="W1206" s="54">
        <v>5196.6578999999992</v>
      </c>
      <c r="X1206" s="56">
        <f>+(MaestraLP3[[#This Row],[COSTO ]]-MaestraLP3[[#This Row],[COSTO OCT AL 27-10]])/MaestraLP3[[#This Row],[COSTO OCT AL 27-10]]</f>
        <v>-0.10548964626904221</v>
      </c>
      <c r="Y1206" s="57" t="str">
        <f>++IF(Q1206="HASTA AGOTAR STOCK","HASTA AGOTAR STOCK",IF(MaestraLP3[[#This Row],[PRECIO OCT]]=0,"NO PARA LP",IF(MaestraLP3[[#This Row],[PRECIO OCT]]=0,"INCORPORACIÓN",IF(AA1206=0,"MANTIENE",IF(AA1206&lt;0,"BAJA",IF(AA1206&gt;0,"ALZA",""))))))</f>
        <v>ALZA</v>
      </c>
      <c r="Z1206" s="54">
        <v>16000</v>
      </c>
      <c r="AA1206" s="40">
        <f>IF(Z1206=0,"INDICAR PRECIO VTA",Z1206-MaestraLP3[[#This Row],[PRECIO OCT]])</f>
        <v>1526.2000000000007</v>
      </c>
      <c r="AB1206" s="56">
        <f t="shared" si="18"/>
        <v>0.67520888125000011</v>
      </c>
      <c r="AC1206" s="58">
        <f>IFERROR(MaestraLP3[[#This Row],[PRECIO]]*MaestraLP3[[#This Row],[%MG UMV]],0)</f>
        <v>10803.342100000002</v>
      </c>
      <c r="AD1206" s="59">
        <v>8.0000000000000002E-3</v>
      </c>
      <c r="AE1206" s="54">
        <f>IFERROR(MaestraLP3[[#This Row],[MARGEN UNITARIO]]/MaestraLP3[[#This Row],[Peso Neto UMV (KG)]],0)</f>
        <v>1350417.7625000002</v>
      </c>
      <c r="AF1206" s="38" t="s">
        <v>49</v>
      </c>
      <c r="AG1206" s="38">
        <v>1</v>
      </c>
      <c r="AH1206" s="56">
        <v>0.05</v>
      </c>
      <c r="AI1206" s="56">
        <v>0.1</v>
      </c>
      <c r="AJ1206" s="38" t="s">
        <v>50</v>
      </c>
      <c r="AK1206" s="38" t="s">
        <v>50</v>
      </c>
    </row>
    <row r="1207" spans="1:37" x14ac:dyDescent="0.35">
      <c r="A1207" s="38" t="s">
        <v>525</v>
      </c>
      <c r="B1207" s="38">
        <v>104523050</v>
      </c>
      <c r="C1207" s="38" t="str">
        <f>+MaestraLP3[[#This Row],[CÓDIGO]]&amp;MaestraLP3[[#Headers],[-]]&amp;MaestraLP3[[#This Row],[UMV]]</f>
        <v>104523050-V00</v>
      </c>
      <c r="D1207" s="45" t="str">
        <f>+MaestraLP3[[#This Row],[CÓDIGO]]&amp;MaestraLP3[[#Headers],[FS00]]</f>
        <v>104523050FS00</v>
      </c>
      <c r="E1207" s="38" t="s">
        <v>95</v>
      </c>
      <c r="F1207" s="38" t="s">
        <v>114</v>
      </c>
      <c r="G1207" s="38" t="s">
        <v>115</v>
      </c>
      <c r="H1207" s="38" t="s">
        <v>398</v>
      </c>
      <c r="I1207" s="38" t="s">
        <v>1476</v>
      </c>
      <c r="J1207" s="44" t="s">
        <v>131</v>
      </c>
      <c r="K1207" s="45" t="s">
        <v>44</v>
      </c>
      <c r="L1207" s="38"/>
      <c r="M1207" s="38" t="str">
        <f>VLOOKUP(MaestraLP3[[#This Row],[UMV]],VALIDACIONES!J:L,3,0)</f>
        <v>Caja 500 Unidades</v>
      </c>
      <c r="N1207" s="38" t="s">
        <v>45</v>
      </c>
      <c r="O1207" s="38" t="s">
        <v>46</v>
      </c>
      <c r="P1207" s="54">
        <v>7000</v>
      </c>
      <c r="Q1207" s="38" t="s">
        <v>47</v>
      </c>
      <c r="R1207" s="54">
        <v>12100</v>
      </c>
      <c r="S1207" s="56">
        <f>IFERROR((MaestraLP3[[#This Row],[COSTO ]]/MaestraLP3[[#This Row],[COSTO OCT]]-1),0)</f>
        <v>0</v>
      </c>
      <c r="T1207" s="55" t="s">
        <v>48</v>
      </c>
      <c r="U1207" s="55" t="s">
        <v>48</v>
      </c>
      <c r="V1207" s="54">
        <f>+VLOOKUP(MaestraLP3[[#This Row],[-]],'[1]BD MES'!$A:$N,14,0)</f>
        <v>7000</v>
      </c>
      <c r="W1207" s="54">
        <v>7000</v>
      </c>
      <c r="X1207" s="56">
        <f>+(MaestraLP3[[#This Row],[COSTO ]]-MaestraLP3[[#This Row],[COSTO OCT AL 27-10]])/MaestraLP3[[#This Row],[COSTO OCT AL 27-10]]</f>
        <v>0</v>
      </c>
      <c r="Y1207" s="57" t="str">
        <f>++IF(Q1207="HASTA AGOTAR STOCK","HASTA AGOTAR STOCK",IF(MaestraLP3[[#This Row],[PRECIO OCT]]=0,"NO PARA LP",IF(MaestraLP3[[#This Row],[PRECIO OCT]]=0,"INCORPORACIÓN",IF(AA1207=0,"MANTIENE",IF(AA1207&lt;0,"BAJA",IF(AA1207&gt;0,"ALZA",""))))))</f>
        <v>MANTIENE</v>
      </c>
      <c r="Z1207" s="54">
        <v>12100</v>
      </c>
      <c r="AA1207" s="40">
        <f>IF(Z1207=0,"INDICAR PRECIO VTA",Z1207-MaestraLP3[[#This Row],[PRECIO OCT]])</f>
        <v>0</v>
      </c>
      <c r="AB1207" s="56">
        <f t="shared" si="18"/>
        <v>0.42148760330578511</v>
      </c>
      <c r="AC1207" s="58">
        <f>IFERROR(MaestraLP3[[#This Row],[PRECIO]]*MaestraLP3[[#This Row],[%MG UMV]],0)</f>
        <v>5100</v>
      </c>
      <c r="AD1207" s="59">
        <v>4</v>
      </c>
      <c r="AE1207" s="54">
        <f>IFERROR(MaestraLP3[[#This Row],[MARGEN UNITARIO]]/MaestraLP3[[#This Row],[Peso Neto UMV (KG)]],0)</f>
        <v>1275</v>
      </c>
      <c r="AF1207" s="38" t="s">
        <v>49</v>
      </c>
      <c r="AG1207" s="38">
        <v>1</v>
      </c>
      <c r="AH1207" s="56">
        <v>4.9999999999999996E-2</v>
      </c>
      <c r="AI1207" s="56">
        <v>9.9999999999999992E-2</v>
      </c>
      <c r="AJ1207" s="38" t="s">
        <v>50</v>
      </c>
      <c r="AK1207" s="38" t="s">
        <v>50</v>
      </c>
    </row>
    <row r="1208" spans="1:37" x14ac:dyDescent="0.35">
      <c r="A1208" s="38" t="s">
        <v>525</v>
      </c>
      <c r="B1208" s="38">
        <v>104529180</v>
      </c>
      <c r="C1208" s="38" t="str">
        <f>+MaestraLP3[[#This Row],[CÓDIGO]]&amp;MaestraLP3[[#Headers],[-]]&amp;MaestraLP3[[#This Row],[UMV]]</f>
        <v>104529180-V00</v>
      </c>
      <c r="D1208" s="45" t="str">
        <f>+MaestraLP3[[#This Row],[CÓDIGO]]&amp;MaestraLP3[[#Headers],[FS00]]</f>
        <v>104529180FS00</v>
      </c>
      <c r="E1208" s="38" t="s">
        <v>95</v>
      </c>
      <c r="F1208" s="38" t="s">
        <v>114</v>
      </c>
      <c r="G1208" s="38" t="s">
        <v>115</v>
      </c>
      <c r="H1208" s="38" t="s">
        <v>398</v>
      </c>
      <c r="I1208" s="38" t="s">
        <v>1477</v>
      </c>
      <c r="J1208" s="44" t="s">
        <v>131</v>
      </c>
      <c r="K1208" s="45" t="s">
        <v>44</v>
      </c>
      <c r="L1208" s="38"/>
      <c r="M1208" s="38" t="str">
        <f>VLOOKUP(MaestraLP3[[#This Row],[UMV]],VALIDACIONES!J:L,3,0)</f>
        <v>Caja 500 Unidades</v>
      </c>
      <c r="N1208" s="38" t="s">
        <v>45</v>
      </c>
      <c r="O1208" s="38" t="s">
        <v>46</v>
      </c>
      <c r="P1208" s="54">
        <v>10000</v>
      </c>
      <c r="Q1208" s="38" t="s">
        <v>47</v>
      </c>
      <c r="R1208" s="54">
        <v>14800</v>
      </c>
      <c r="S1208" s="56">
        <f>IFERROR((MaestraLP3[[#This Row],[COSTO ]]/MaestraLP3[[#This Row],[COSTO OCT]]-1),0)</f>
        <v>0</v>
      </c>
      <c r="T1208" s="55" t="s">
        <v>48</v>
      </c>
      <c r="U1208" s="55" t="s">
        <v>48</v>
      </c>
      <c r="V1208" s="54">
        <f>+VLOOKUP(MaestraLP3[[#This Row],[-]],'[1]BD MES'!$A:$N,14,0)</f>
        <v>10000</v>
      </c>
      <c r="W1208" s="54">
        <v>10000</v>
      </c>
      <c r="X1208" s="56">
        <f>+(MaestraLP3[[#This Row],[COSTO ]]-MaestraLP3[[#This Row],[COSTO OCT AL 27-10]])/MaestraLP3[[#This Row],[COSTO OCT AL 27-10]]</f>
        <v>0</v>
      </c>
      <c r="Y1208" s="57" t="str">
        <f>++IF(Q1208="HASTA AGOTAR STOCK","HASTA AGOTAR STOCK",IF(MaestraLP3[[#This Row],[PRECIO OCT]]=0,"NO PARA LP",IF(MaestraLP3[[#This Row],[PRECIO OCT]]=0,"INCORPORACIÓN",IF(AA1208=0,"MANTIENE",IF(AA1208&lt;0,"BAJA",IF(AA1208&gt;0,"ALZA",""))))))</f>
        <v>MANTIENE</v>
      </c>
      <c r="Z1208" s="54">
        <v>14800</v>
      </c>
      <c r="AA1208" s="40">
        <f>IF(Z1208=0,"INDICAR PRECIO VTA",Z1208-MaestraLP3[[#This Row],[PRECIO OCT]])</f>
        <v>0</v>
      </c>
      <c r="AB1208" s="56">
        <f t="shared" si="18"/>
        <v>0.32432432432432434</v>
      </c>
      <c r="AC1208" s="58">
        <f>IFERROR(MaestraLP3[[#This Row],[PRECIO]]*MaestraLP3[[#This Row],[%MG UMV]],0)</f>
        <v>4800</v>
      </c>
      <c r="AD1208" s="59">
        <v>3</v>
      </c>
      <c r="AE1208" s="54">
        <f>IFERROR(MaestraLP3[[#This Row],[MARGEN UNITARIO]]/MaestraLP3[[#This Row],[Peso Neto UMV (KG)]],0)</f>
        <v>1600</v>
      </c>
      <c r="AF1208" s="38" t="s">
        <v>49</v>
      </c>
      <c r="AG1208" s="38">
        <v>1</v>
      </c>
      <c r="AH1208" s="56">
        <v>4.9999999999999996E-2</v>
      </c>
      <c r="AI1208" s="56">
        <v>9.9999999999999992E-2</v>
      </c>
      <c r="AJ1208" s="38" t="s">
        <v>50</v>
      </c>
      <c r="AK1208" s="38" t="s">
        <v>50</v>
      </c>
    </row>
    <row r="1209" spans="1:37" x14ac:dyDescent="0.35">
      <c r="A1209" s="38" t="s">
        <v>525</v>
      </c>
      <c r="B1209" s="38">
        <v>104527690</v>
      </c>
      <c r="C1209" s="38" t="str">
        <f>+MaestraLP3[[#This Row],[CÓDIGO]]&amp;MaestraLP3[[#Headers],[-]]&amp;MaestraLP3[[#This Row],[UMV]]</f>
        <v>104527690-X00</v>
      </c>
      <c r="D1209" s="45" t="str">
        <f>+MaestraLP3[[#This Row],[CÓDIGO]]&amp;MaestraLP3[[#Headers],[FS00]]</f>
        <v>104527690FS00</v>
      </c>
      <c r="E1209" s="38" t="s">
        <v>95</v>
      </c>
      <c r="F1209" s="38" t="s">
        <v>114</v>
      </c>
      <c r="G1209" s="38" t="s">
        <v>115</v>
      </c>
      <c r="H1209" s="38" t="s">
        <v>398</v>
      </c>
      <c r="I1209" s="38" t="s">
        <v>1478</v>
      </c>
      <c r="J1209" s="44" t="s">
        <v>125</v>
      </c>
      <c r="K1209" s="45" t="s">
        <v>44</v>
      </c>
      <c r="L1209" s="38"/>
      <c r="M1209" s="38" t="str">
        <f>VLOOKUP(MaestraLP3[[#This Row],[UMV]],VALIDACIONES!J:L,3,0)</f>
        <v>Caja 300 Unidades</v>
      </c>
      <c r="N1209" s="38" t="s">
        <v>45</v>
      </c>
      <c r="O1209" s="38" t="s">
        <v>46</v>
      </c>
      <c r="P1209" s="54">
        <v>3900</v>
      </c>
      <c r="Q1209" s="38" t="s">
        <v>47</v>
      </c>
      <c r="R1209" s="54">
        <v>7300</v>
      </c>
      <c r="S1209" s="56">
        <f>IFERROR((MaestraLP3[[#This Row],[COSTO ]]/MaestraLP3[[#This Row],[COSTO OCT]]-1),0)</f>
        <v>0</v>
      </c>
      <c r="T1209" s="55" t="s">
        <v>48</v>
      </c>
      <c r="U1209" s="55" t="s">
        <v>48</v>
      </c>
      <c r="V1209" s="54">
        <f>+VLOOKUP(MaestraLP3[[#This Row],[-]],'[1]BD MES'!$A:$N,14,0)</f>
        <v>3900</v>
      </c>
      <c r="W1209" s="54">
        <v>3900</v>
      </c>
      <c r="X1209" s="56">
        <f>+(MaestraLP3[[#This Row],[COSTO ]]-MaestraLP3[[#This Row],[COSTO OCT AL 27-10]])/MaestraLP3[[#This Row],[COSTO OCT AL 27-10]]</f>
        <v>0</v>
      </c>
      <c r="Y1209" s="57" t="str">
        <f>++IF(Q1209="HASTA AGOTAR STOCK","HASTA AGOTAR STOCK",IF(MaestraLP3[[#This Row],[PRECIO OCT]]=0,"NO PARA LP",IF(MaestraLP3[[#This Row],[PRECIO OCT]]=0,"INCORPORACIÓN",IF(AA1209=0,"MANTIENE",IF(AA1209&lt;0,"BAJA",IF(AA1209&gt;0,"ALZA",""))))))</f>
        <v>MANTIENE</v>
      </c>
      <c r="Z1209" s="54">
        <v>7300</v>
      </c>
      <c r="AA1209" s="40">
        <f>IF(Z1209=0,"INDICAR PRECIO VTA",Z1209-MaestraLP3[[#This Row],[PRECIO OCT]])</f>
        <v>0</v>
      </c>
      <c r="AB1209" s="56">
        <f t="shared" si="18"/>
        <v>0.46575342465753422</v>
      </c>
      <c r="AC1209" s="58">
        <f>IFERROR(MaestraLP3[[#This Row],[PRECIO]]*MaestraLP3[[#This Row],[%MG UMV]],0)</f>
        <v>3400</v>
      </c>
      <c r="AD1209" s="59">
        <v>3</v>
      </c>
      <c r="AE1209" s="54">
        <f>IFERROR(MaestraLP3[[#This Row],[MARGEN UNITARIO]]/MaestraLP3[[#This Row],[Peso Neto UMV (KG)]],0)</f>
        <v>1133.3333333333333</v>
      </c>
      <c r="AF1209" s="38" t="s">
        <v>49</v>
      </c>
      <c r="AG1209" s="38">
        <v>1</v>
      </c>
      <c r="AH1209" s="56">
        <v>4.9999999999999996E-2</v>
      </c>
      <c r="AI1209" s="56">
        <v>9.9999999999999992E-2</v>
      </c>
      <c r="AJ1209" s="38" t="s">
        <v>50</v>
      </c>
      <c r="AK1209" s="38" t="s">
        <v>50</v>
      </c>
    </row>
    <row r="1210" spans="1:37" x14ac:dyDescent="0.35">
      <c r="A1210" s="38" t="s">
        <v>525</v>
      </c>
      <c r="B1210" s="38">
        <v>104528490</v>
      </c>
      <c r="C1210" s="38" t="str">
        <f>+MaestraLP3[[#This Row],[CÓDIGO]]&amp;MaestraLP3[[#Headers],[-]]&amp;MaestraLP3[[#This Row],[UMV]]</f>
        <v>104528490-X00</v>
      </c>
      <c r="D1210" s="45" t="str">
        <f>+MaestraLP3[[#This Row],[CÓDIGO]]&amp;MaestraLP3[[#Headers],[FS00]]</f>
        <v>104528490FS00</v>
      </c>
      <c r="E1210" s="38" t="s">
        <v>95</v>
      </c>
      <c r="F1210" s="38" t="s">
        <v>114</v>
      </c>
      <c r="G1210" s="38" t="s">
        <v>115</v>
      </c>
      <c r="H1210" s="38" t="s">
        <v>398</v>
      </c>
      <c r="I1210" s="38" t="s">
        <v>1479</v>
      </c>
      <c r="J1210" s="44" t="s">
        <v>125</v>
      </c>
      <c r="K1210" s="45" t="s">
        <v>44</v>
      </c>
      <c r="L1210" s="38"/>
      <c r="M1210" s="38" t="str">
        <f>VLOOKUP(MaestraLP3[[#This Row],[UMV]],VALIDACIONES!J:L,3,0)</f>
        <v>Caja 300 Unidades</v>
      </c>
      <c r="N1210" s="38" t="s">
        <v>45</v>
      </c>
      <c r="O1210" s="38" t="s">
        <v>46</v>
      </c>
      <c r="P1210" s="54">
        <v>3900</v>
      </c>
      <c r="Q1210" s="38" t="s">
        <v>47</v>
      </c>
      <c r="R1210" s="54">
        <v>7300</v>
      </c>
      <c r="S1210" s="56">
        <f>IFERROR((MaestraLP3[[#This Row],[COSTO ]]/MaestraLP3[[#This Row],[COSTO OCT]]-1),0)</f>
        <v>0</v>
      </c>
      <c r="T1210" s="55" t="s">
        <v>48</v>
      </c>
      <c r="U1210" s="55" t="s">
        <v>48</v>
      </c>
      <c r="V1210" s="54">
        <f>+VLOOKUP(MaestraLP3[[#This Row],[-]],'[1]BD MES'!$A:$N,14,0)</f>
        <v>3900</v>
      </c>
      <c r="W1210" s="54">
        <v>3900</v>
      </c>
      <c r="X1210" s="56">
        <f>+(MaestraLP3[[#This Row],[COSTO ]]-MaestraLP3[[#This Row],[COSTO OCT AL 27-10]])/MaestraLP3[[#This Row],[COSTO OCT AL 27-10]]</f>
        <v>0</v>
      </c>
      <c r="Y1210" s="57" t="str">
        <f>++IF(Q1210="HASTA AGOTAR STOCK","HASTA AGOTAR STOCK",IF(MaestraLP3[[#This Row],[PRECIO OCT]]=0,"NO PARA LP",IF(MaestraLP3[[#This Row],[PRECIO OCT]]=0,"INCORPORACIÓN",IF(AA1210=0,"MANTIENE",IF(AA1210&lt;0,"BAJA",IF(AA1210&gt;0,"ALZA",""))))))</f>
        <v>MANTIENE</v>
      </c>
      <c r="Z1210" s="54">
        <v>7300</v>
      </c>
      <c r="AA1210" s="40">
        <f>IF(Z1210=0,"INDICAR PRECIO VTA",Z1210-MaestraLP3[[#This Row],[PRECIO OCT]])</f>
        <v>0</v>
      </c>
      <c r="AB1210" s="56">
        <f t="shared" si="18"/>
        <v>0.46575342465753422</v>
      </c>
      <c r="AC1210" s="58">
        <f>IFERROR(MaestraLP3[[#This Row],[PRECIO]]*MaestraLP3[[#This Row],[%MG UMV]],0)</f>
        <v>3400</v>
      </c>
      <c r="AD1210" s="59">
        <v>3.3</v>
      </c>
      <c r="AE1210" s="54">
        <f>IFERROR(MaestraLP3[[#This Row],[MARGEN UNITARIO]]/MaestraLP3[[#This Row],[Peso Neto UMV (KG)]],0)</f>
        <v>1030.3030303030303</v>
      </c>
      <c r="AF1210" s="38" t="s">
        <v>49</v>
      </c>
      <c r="AG1210" s="38">
        <v>1</v>
      </c>
      <c r="AH1210" s="56">
        <v>4.9999999999999996E-2</v>
      </c>
      <c r="AI1210" s="56">
        <v>9.9999999999999992E-2</v>
      </c>
      <c r="AJ1210" s="38" t="s">
        <v>50</v>
      </c>
      <c r="AK1210" s="38" t="s">
        <v>50</v>
      </c>
    </row>
    <row r="1211" spans="1:37" x14ac:dyDescent="0.35">
      <c r="A1211" s="38" t="s">
        <v>525</v>
      </c>
      <c r="B1211" s="38">
        <v>102600017</v>
      </c>
      <c r="C1211" s="38" t="str">
        <f>+MaestraLP3[[#This Row],[CÓDIGO]]&amp;MaestraLP3[[#Headers],[-]]&amp;MaestraLP3[[#This Row],[UMV]]</f>
        <v>102600017-C12</v>
      </c>
      <c r="D1211" s="45" t="str">
        <f>+MaestraLP3[[#This Row],[CÓDIGO]]&amp;MaestraLP3[[#Headers],[FS00]]</f>
        <v>102600017FS00</v>
      </c>
      <c r="E1211" s="38" t="s">
        <v>95</v>
      </c>
      <c r="F1211" s="38" t="s">
        <v>114</v>
      </c>
      <c r="G1211" s="38" t="s">
        <v>115</v>
      </c>
      <c r="H1211" s="38" t="s">
        <v>118</v>
      </c>
      <c r="I1211" s="38" t="s">
        <v>1480</v>
      </c>
      <c r="J1211" s="44" t="s">
        <v>43</v>
      </c>
      <c r="K1211" s="45" t="s">
        <v>44</v>
      </c>
      <c r="L1211" s="38"/>
      <c r="M1211" s="38" t="str">
        <f>VLOOKUP(MaestraLP3[[#This Row],[UMV]],VALIDACIONES!J:L,3,0)</f>
        <v>Caja 12 Unidades</v>
      </c>
      <c r="N1211" s="38" t="s">
        <v>45</v>
      </c>
      <c r="O1211" s="38" t="s">
        <v>46</v>
      </c>
      <c r="P1211" s="54">
        <v>27579.691650000001</v>
      </c>
      <c r="Q1211" s="38" t="s">
        <v>62</v>
      </c>
      <c r="R1211" s="54">
        <v>42000</v>
      </c>
      <c r="S1211" s="56">
        <f>IFERROR((MaestraLP3[[#This Row],[COSTO ]]/MaestraLP3[[#This Row],[COSTO OCT]]-1),0)</f>
        <v>0</v>
      </c>
      <c r="T1211" s="55" t="s">
        <v>48</v>
      </c>
      <c r="U1211" s="55" t="s">
        <v>48</v>
      </c>
      <c r="V1211" s="54">
        <f>+VLOOKUP(MaestraLP3[[#This Row],[-]],'[1]BD MES'!$A:$N,14,0)</f>
        <v>27444</v>
      </c>
      <c r="W1211" s="54">
        <v>27579.691650000001</v>
      </c>
      <c r="X1211" s="56">
        <f>+(MaestraLP3[[#This Row],[COSTO ]]-MaestraLP3[[#This Row],[COSTO OCT AL 27-10]])/MaestraLP3[[#This Row],[COSTO OCT AL 27-10]]</f>
        <v>4.9443102317446681E-3</v>
      </c>
      <c r="Y1211" s="57" t="str">
        <f>++IF(Q1211="HASTA AGOTAR STOCK","HASTA AGOTAR STOCK",IF(MaestraLP3[[#This Row],[PRECIO OCT]]=0,"NO PARA LP",IF(MaestraLP3[[#This Row],[PRECIO OCT]]=0,"INCORPORACIÓN",IF(AA1211=0,"MANTIENE",IF(AA1211&lt;0,"BAJA",IF(AA1211&gt;0,"ALZA",""))))))</f>
        <v>MANTIENE</v>
      </c>
      <c r="Z1211" s="54">
        <v>42000</v>
      </c>
      <c r="AA1211" s="40">
        <f>IF(Z1211=0,"INDICAR PRECIO VTA",Z1211-MaestraLP3[[#This Row],[PRECIO OCT]])</f>
        <v>0</v>
      </c>
      <c r="AB1211" s="56">
        <f t="shared" si="18"/>
        <v>0.34334067499999998</v>
      </c>
      <c r="AC1211" s="58">
        <f>IFERROR(MaestraLP3[[#This Row],[PRECIO]]*MaestraLP3[[#This Row],[%MG UMV]],0)</f>
        <v>14420.308349999999</v>
      </c>
      <c r="AD1211" s="59">
        <v>4.08</v>
      </c>
      <c r="AE1211" s="54">
        <f>IFERROR(MaestraLP3[[#This Row],[MARGEN UNITARIO]]/MaestraLP3[[#This Row],[Peso Neto UMV (KG)]],0)</f>
        <v>3534.3893014705882</v>
      </c>
      <c r="AF1211" s="38" t="s">
        <v>50</v>
      </c>
      <c r="AG1211" s="38">
        <v>1</v>
      </c>
      <c r="AH1211" s="56">
        <v>0.05</v>
      </c>
      <c r="AI1211" s="56">
        <v>0.1</v>
      </c>
      <c r="AJ1211" s="38" t="s">
        <v>50</v>
      </c>
      <c r="AK1211" s="38" t="s">
        <v>50</v>
      </c>
    </row>
    <row r="1212" spans="1:37" x14ac:dyDescent="0.35">
      <c r="A1212" s="38" t="s">
        <v>525</v>
      </c>
      <c r="B1212" s="38">
        <v>201200220</v>
      </c>
      <c r="C1212" s="38" t="str">
        <f>+MaestraLP3[[#This Row],[CÓDIGO]]&amp;MaestraLP3[[#Headers],[-]]&amp;MaestraLP3[[#This Row],[UMV]]</f>
        <v>201200220-C06</v>
      </c>
      <c r="D1212" s="45" t="str">
        <f>+MaestraLP3[[#This Row],[CÓDIGO]]&amp;MaestraLP3[[#Headers],[FS00]]</f>
        <v>201200220FS00</v>
      </c>
      <c r="E1212" s="38" t="s">
        <v>95</v>
      </c>
      <c r="F1212" s="38" t="s">
        <v>114</v>
      </c>
      <c r="G1212" s="38" t="s">
        <v>115</v>
      </c>
      <c r="H1212" s="38" t="s">
        <v>118</v>
      </c>
      <c r="I1212" s="38" t="s">
        <v>1481</v>
      </c>
      <c r="J1212" s="44" t="s">
        <v>53</v>
      </c>
      <c r="K1212" s="45" t="s">
        <v>44</v>
      </c>
      <c r="L1212" s="38"/>
      <c r="M1212" s="38" t="str">
        <f>VLOOKUP(MaestraLP3[[#This Row],[UMV]],VALIDACIONES!J:L,3,0)</f>
        <v>Caja 6 Unidades</v>
      </c>
      <c r="N1212" s="38" t="s">
        <v>45</v>
      </c>
      <c r="O1212" s="38" t="s">
        <v>46</v>
      </c>
      <c r="P1212" s="54">
        <v>7816.02</v>
      </c>
      <c r="Q1212" s="38" t="s">
        <v>47</v>
      </c>
      <c r="R1212" s="54">
        <v>15500</v>
      </c>
      <c r="S1212" s="56">
        <f>IFERROR((MaestraLP3[[#This Row],[COSTO ]]/MaestraLP3[[#This Row],[COSTO OCT]]-1),0)</f>
        <v>0</v>
      </c>
      <c r="T1212" s="55" t="s">
        <v>48</v>
      </c>
      <c r="U1212" s="55" t="s">
        <v>48</v>
      </c>
      <c r="V1212" s="54">
        <f>+VLOOKUP(MaestraLP3[[#This Row],[-]],'[1]BD MES'!$A:$N,14,0)</f>
        <v>7816.7999999999993</v>
      </c>
      <c r="W1212" s="54">
        <v>7816.02</v>
      </c>
      <c r="X1212" s="56">
        <f>+(MaestraLP3[[#This Row],[COSTO ]]-MaestraLP3[[#This Row],[COSTO OCT AL 27-10]])/MaestraLP3[[#This Row],[COSTO OCT AL 27-10]]</f>
        <v>-9.9785078292758664E-5</v>
      </c>
      <c r="Y1212" s="57" t="str">
        <f>++IF(Q1212="HASTA AGOTAR STOCK","HASTA AGOTAR STOCK",IF(MaestraLP3[[#This Row],[PRECIO OCT]]=0,"NO PARA LP",IF(MaestraLP3[[#This Row],[PRECIO OCT]]=0,"INCORPORACIÓN",IF(AA1212=0,"MANTIENE",IF(AA1212&lt;0,"BAJA",IF(AA1212&gt;0,"ALZA",""))))))</f>
        <v>MANTIENE</v>
      </c>
      <c r="Z1212" s="54">
        <v>15500</v>
      </c>
      <c r="AA1212" s="40">
        <f>IF(Z1212=0,"INDICAR PRECIO VTA",Z1212-MaestraLP3[[#This Row],[PRECIO OCT]])</f>
        <v>0</v>
      </c>
      <c r="AB1212" s="56">
        <f t="shared" si="18"/>
        <v>0.49574064516129029</v>
      </c>
      <c r="AC1212" s="58">
        <f>IFERROR(MaestraLP3[[#This Row],[PRECIO]]*MaestraLP3[[#This Row],[%MG UMV]],0)</f>
        <v>7683.98</v>
      </c>
      <c r="AD1212" s="59">
        <v>12</v>
      </c>
      <c r="AE1212" s="54">
        <f>IFERROR(MaestraLP3[[#This Row],[MARGEN UNITARIO]]/MaestraLP3[[#This Row],[Peso Neto UMV (KG)]],0)</f>
        <v>640.33166666666659</v>
      </c>
      <c r="AF1212" s="38" t="s">
        <v>49</v>
      </c>
      <c r="AG1212" s="38">
        <v>1</v>
      </c>
      <c r="AH1212" s="56">
        <v>4.9999999999999996E-2</v>
      </c>
      <c r="AI1212" s="56">
        <v>6.9999999999999993E-2</v>
      </c>
      <c r="AJ1212" s="38" t="s">
        <v>50</v>
      </c>
      <c r="AK1212" s="38" t="s">
        <v>50</v>
      </c>
    </row>
    <row r="1213" spans="1:37" x14ac:dyDescent="0.35">
      <c r="A1213" s="38" t="s">
        <v>525</v>
      </c>
      <c r="B1213" s="38">
        <v>201200014</v>
      </c>
      <c r="C1213" s="38" t="str">
        <f>+MaestraLP3[[#This Row],[CÓDIGO]]&amp;MaestraLP3[[#Headers],[-]]&amp;MaestraLP3[[#This Row],[UMV]]</f>
        <v>201200014-C15</v>
      </c>
      <c r="D1213" s="45" t="str">
        <f>+MaestraLP3[[#This Row],[CÓDIGO]]&amp;MaestraLP3[[#Headers],[FS00]]</f>
        <v>201200014FS00</v>
      </c>
      <c r="E1213" s="38" t="s">
        <v>95</v>
      </c>
      <c r="F1213" s="38" t="s">
        <v>114</v>
      </c>
      <c r="G1213" s="38" t="s">
        <v>115</v>
      </c>
      <c r="H1213" s="38" t="s">
        <v>118</v>
      </c>
      <c r="I1213" s="38" t="s">
        <v>1482</v>
      </c>
      <c r="J1213" s="44" t="s">
        <v>910</v>
      </c>
      <c r="K1213" s="45" t="s">
        <v>44</v>
      </c>
      <c r="L1213" s="38"/>
      <c r="M1213" s="38" t="str">
        <f>VLOOKUP(MaestraLP3[[#This Row],[UMV]],VALIDACIONES!J:L,3,0)</f>
        <v>Caja 15 Unidades</v>
      </c>
      <c r="N1213" s="38" t="s">
        <v>45</v>
      </c>
      <c r="O1213" s="38" t="s">
        <v>46</v>
      </c>
      <c r="P1213" s="54">
        <v>7413.3772999999992</v>
      </c>
      <c r="Q1213" s="38" t="s">
        <v>62</v>
      </c>
      <c r="R1213" s="54">
        <v>13350</v>
      </c>
      <c r="S1213" s="56">
        <f>IFERROR((MaestraLP3[[#This Row],[COSTO ]]/MaestraLP3[[#This Row],[COSTO OCT]]-1),0)</f>
        <v>0</v>
      </c>
      <c r="T1213" s="55" t="s">
        <v>48</v>
      </c>
      <c r="U1213" s="55" t="s">
        <v>48</v>
      </c>
      <c r="V1213" s="54">
        <f>+VLOOKUP(MaestraLP3[[#This Row],[-]],'[1]BD MES'!$A:$N,14,0)</f>
        <v>7367.5599999999995</v>
      </c>
      <c r="W1213" s="54">
        <v>7413.3772999999992</v>
      </c>
      <c r="X1213" s="56">
        <f>+(MaestraLP3[[#This Row],[COSTO ]]-MaestraLP3[[#This Row],[COSTO OCT AL 27-10]])/MaestraLP3[[#This Row],[COSTO OCT AL 27-10]]</f>
        <v>6.218788852754468E-3</v>
      </c>
      <c r="Y1213" s="57" t="str">
        <f>++IF(Q1213="HASTA AGOTAR STOCK","HASTA AGOTAR STOCK",IF(MaestraLP3[[#This Row],[PRECIO OCT]]=0,"NO PARA LP",IF(MaestraLP3[[#This Row],[PRECIO OCT]]=0,"INCORPORACIÓN",IF(AA1213=0,"MANTIENE",IF(AA1213&lt;0,"BAJA",IF(AA1213&gt;0,"ALZA",""))))))</f>
        <v>ALZA</v>
      </c>
      <c r="Z1213" s="54">
        <v>15990</v>
      </c>
      <c r="AA1213" s="40">
        <f>IF(Z1213=0,"INDICAR PRECIO VTA",Z1213-MaestraLP3[[#This Row],[PRECIO OCT]])</f>
        <v>2640</v>
      </c>
      <c r="AB1213" s="56">
        <f t="shared" si="18"/>
        <v>0.53637415259537213</v>
      </c>
      <c r="AC1213" s="58">
        <f>IFERROR(MaestraLP3[[#This Row],[PRECIO]]*MaestraLP3[[#This Row],[%MG UMV]],0)</f>
        <v>8576.6226999999999</v>
      </c>
      <c r="AD1213" s="59">
        <v>13.5</v>
      </c>
      <c r="AE1213" s="54">
        <f>IFERROR(MaestraLP3[[#This Row],[MARGEN UNITARIO]]/MaestraLP3[[#This Row],[Peso Neto UMV (KG)]],0)</f>
        <v>635.30538518518517</v>
      </c>
      <c r="AF1213" s="38" t="s">
        <v>50</v>
      </c>
      <c r="AG1213" s="38">
        <v>1</v>
      </c>
      <c r="AH1213" s="56">
        <v>0</v>
      </c>
      <c r="AI1213" s="56">
        <v>0.03</v>
      </c>
      <c r="AJ1213" s="38"/>
      <c r="AK1213" s="38" t="s">
        <v>50</v>
      </c>
    </row>
    <row r="1214" spans="1:37" x14ac:dyDescent="0.35">
      <c r="A1214" s="38" t="s">
        <v>525</v>
      </c>
      <c r="B1214" s="38">
        <v>104529150</v>
      </c>
      <c r="C1214" s="38" t="str">
        <f>+MaestraLP3[[#This Row],[CÓDIGO]]&amp;MaestraLP3[[#Headers],[-]]&amp;MaestraLP3[[#This Row],[UMV]]</f>
        <v>104529150-C10</v>
      </c>
      <c r="D1214" s="45" t="str">
        <f>+MaestraLP3[[#This Row],[CÓDIGO]]&amp;MaestraLP3[[#Headers],[FS00]]</f>
        <v>104529150FS00</v>
      </c>
      <c r="E1214" s="38" t="s">
        <v>95</v>
      </c>
      <c r="F1214" s="38" t="s">
        <v>114</v>
      </c>
      <c r="G1214" s="38" t="s">
        <v>115</v>
      </c>
      <c r="H1214" s="38" t="s">
        <v>118</v>
      </c>
      <c r="I1214" s="38" t="s">
        <v>1483</v>
      </c>
      <c r="J1214" s="44" t="s">
        <v>61</v>
      </c>
      <c r="K1214" s="45" t="s">
        <v>44</v>
      </c>
      <c r="L1214" s="38"/>
      <c r="M1214" s="38" t="str">
        <f>VLOOKUP(MaestraLP3[[#This Row],[UMV]],VALIDACIONES!J:L,3,0)</f>
        <v>Caja 10 Unidades</v>
      </c>
      <c r="N1214" s="38" t="s">
        <v>45</v>
      </c>
      <c r="O1214" s="38" t="s">
        <v>46</v>
      </c>
      <c r="P1214" s="54">
        <v>12270</v>
      </c>
      <c r="Q1214" s="38" t="s">
        <v>47</v>
      </c>
      <c r="R1214" s="54">
        <v>21300</v>
      </c>
      <c r="S1214" s="56">
        <f>IFERROR((MaestraLP3[[#This Row],[COSTO ]]/MaestraLP3[[#This Row],[COSTO OCT]]-1),0)</f>
        <v>0</v>
      </c>
      <c r="T1214" s="55" t="s">
        <v>48</v>
      </c>
      <c r="U1214" s="55" t="s">
        <v>48</v>
      </c>
      <c r="V1214" s="54">
        <f>+VLOOKUP(MaestraLP3[[#This Row],[-]],'[1]BD MES'!$A:$N,14,0)</f>
        <v>12250</v>
      </c>
      <c r="W1214" s="54">
        <v>12270</v>
      </c>
      <c r="X1214" s="56">
        <f>+(MaestraLP3[[#This Row],[COSTO ]]-MaestraLP3[[#This Row],[COSTO OCT AL 27-10]])/MaestraLP3[[#This Row],[COSTO OCT AL 27-10]]</f>
        <v>1.6326530612244899E-3</v>
      </c>
      <c r="Y1214" s="57" t="str">
        <f>++IF(Q1214="HASTA AGOTAR STOCK","HASTA AGOTAR STOCK",IF(MaestraLP3[[#This Row],[PRECIO OCT]]=0,"NO PARA LP",IF(MaestraLP3[[#This Row],[PRECIO OCT]]=0,"INCORPORACIÓN",IF(AA1214=0,"MANTIENE",IF(AA1214&lt;0,"BAJA",IF(AA1214&gt;0,"ALZA",""))))))</f>
        <v>MANTIENE</v>
      </c>
      <c r="Z1214" s="54">
        <v>21300</v>
      </c>
      <c r="AA1214" s="40">
        <f>IF(Z1214=0,"INDICAR PRECIO VTA",Z1214-MaestraLP3[[#This Row],[PRECIO OCT]])</f>
        <v>0</v>
      </c>
      <c r="AB1214" s="56">
        <f t="shared" si="18"/>
        <v>0.42394366197183098</v>
      </c>
      <c r="AC1214" s="58">
        <f>IFERROR(MaestraLP3[[#This Row],[PRECIO]]*MaestraLP3[[#This Row],[%MG UMV]],0)</f>
        <v>9030</v>
      </c>
      <c r="AD1214" s="59">
        <v>10</v>
      </c>
      <c r="AE1214" s="54">
        <f>IFERROR(MaestraLP3[[#This Row],[MARGEN UNITARIO]]/MaestraLP3[[#This Row],[Peso Neto UMV (KG)]],0)</f>
        <v>903</v>
      </c>
      <c r="AF1214" s="38" t="s">
        <v>50</v>
      </c>
      <c r="AG1214" s="38">
        <v>1</v>
      </c>
      <c r="AH1214" s="56">
        <v>4.9999999999999996E-2</v>
      </c>
      <c r="AI1214" s="56">
        <v>6.9999999999999993E-2</v>
      </c>
      <c r="AJ1214" s="38"/>
      <c r="AK1214" s="38" t="s">
        <v>50</v>
      </c>
    </row>
    <row r="1215" spans="1:37" x14ac:dyDescent="0.35">
      <c r="A1215" s="38" t="s">
        <v>525</v>
      </c>
      <c r="B1215" s="38">
        <v>150000152</v>
      </c>
      <c r="C1215" s="38" t="str">
        <f>+MaestraLP3[[#This Row],[CÓDIGO]]&amp;MaestraLP3[[#Headers],[-]]&amp;MaestraLP3[[#This Row],[UMV]]</f>
        <v>150000152-C10</v>
      </c>
      <c r="D1215" s="45" t="str">
        <f>+MaestraLP3[[#This Row],[CÓDIGO]]&amp;MaestraLP3[[#Headers],[FS00]]</f>
        <v>150000152FS00</v>
      </c>
      <c r="E1215" s="38" t="s">
        <v>95</v>
      </c>
      <c r="F1215" s="38" t="s">
        <v>114</v>
      </c>
      <c r="G1215" s="38" t="s">
        <v>115</v>
      </c>
      <c r="H1215" s="38" t="s">
        <v>118</v>
      </c>
      <c r="I1215" s="38" t="s">
        <v>1484</v>
      </c>
      <c r="J1215" s="44" t="s">
        <v>61</v>
      </c>
      <c r="K1215" s="45" t="s">
        <v>44</v>
      </c>
      <c r="L1215" s="38"/>
      <c r="M1215" s="38" t="str">
        <f>VLOOKUP(MaestraLP3[[#This Row],[UMV]],VALIDACIONES!J:L,3,0)</f>
        <v>Caja 10 Unidades</v>
      </c>
      <c r="N1215" s="38" t="s">
        <v>45</v>
      </c>
      <c r="O1215" s="38" t="s">
        <v>46</v>
      </c>
      <c r="P1215" s="54">
        <v>21680</v>
      </c>
      <c r="Q1215" s="38" t="s">
        <v>47</v>
      </c>
      <c r="R1215" s="54">
        <v>30500</v>
      </c>
      <c r="S1215" s="56">
        <f>IFERROR((MaestraLP3[[#This Row],[COSTO ]]/MaestraLP3[[#This Row],[COSTO OCT]]-1),0)</f>
        <v>0</v>
      </c>
      <c r="T1215" s="55" t="s">
        <v>48</v>
      </c>
      <c r="U1215" s="55" t="s">
        <v>48</v>
      </c>
      <c r="V1215" s="54">
        <f>+VLOOKUP(MaestraLP3[[#This Row],[-]],'[1]BD MES'!$A:$N,14,0)</f>
        <v>20615.599999999999</v>
      </c>
      <c r="W1215" s="54">
        <v>21680</v>
      </c>
      <c r="X1215" s="56">
        <f>+(MaestraLP3[[#This Row],[COSTO ]]-MaestraLP3[[#This Row],[COSTO OCT AL 27-10]])/MaestraLP3[[#This Row],[COSTO OCT AL 27-10]]</f>
        <v>5.1630803857273207E-2</v>
      </c>
      <c r="Y1215" s="57" t="str">
        <f>++IF(Q1215="HASTA AGOTAR STOCK","HASTA AGOTAR STOCK",IF(MaestraLP3[[#This Row],[PRECIO OCT]]=0,"NO PARA LP",IF(MaestraLP3[[#This Row],[PRECIO OCT]]=0,"INCORPORACIÓN",IF(AA1215=0,"MANTIENE",IF(AA1215&lt;0,"BAJA",IF(AA1215&gt;0,"ALZA",""))))))</f>
        <v>MANTIENE</v>
      </c>
      <c r="Z1215" s="54">
        <v>30500</v>
      </c>
      <c r="AA1215" s="40">
        <f>IF(Z1215=0,"INDICAR PRECIO VTA",Z1215-MaestraLP3[[#This Row],[PRECIO OCT]])</f>
        <v>0</v>
      </c>
      <c r="AB1215" s="56">
        <f t="shared" si="18"/>
        <v>0.28918032786885245</v>
      </c>
      <c r="AC1215" s="58">
        <f>IFERROR(MaestraLP3[[#This Row],[PRECIO]]*MaestraLP3[[#This Row],[%MG UMV]],0)</f>
        <v>8820</v>
      </c>
      <c r="AD1215" s="59">
        <v>10</v>
      </c>
      <c r="AE1215" s="54">
        <f>IFERROR(MaestraLP3[[#This Row],[MARGEN UNITARIO]]/MaestraLP3[[#This Row],[Peso Neto UMV (KG)]],0)</f>
        <v>882</v>
      </c>
      <c r="AF1215" s="38" t="s">
        <v>50</v>
      </c>
      <c r="AG1215" s="38">
        <v>1</v>
      </c>
      <c r="AH1215" s="56">
        <v>0.03</v>
      </c>
      <c r="AI1215" s="56">
        <v>4.9999999999999996E-2</v>
      </c>
      <c r="AJ1215" s="38"/>
      <c r="AK1215" s="38" t="s">
        <v>50</v>
      </c>
    </row>
    <row r="1216" spans="1:37" x14ac:dyDescent="0.35">
      <c r="A1216" s="38" t="s">
        <v>525</v>
      </c>
      <c r="B1216" s="38">
        <v>150000155</v>
      </c>
      <c r="C1216" s="38" t="str">
        <f>+MaestraLP3[[#This Row],[CÓDIGO]]&amp;MaestraLP3[[#Headers],[-]]&amp;MaestraLP3[[#This Row],[UMV]]</f>
        <v>150000155-C10</v>
      </c>
      <c r="D1216" s="45" t="str">
        <f>+MaestraLP3[[#This Row],[CÓDIGO]]&amp;MaestraLP3[[#Headers],[FS00]]</f>
        <v>150000155FS00</v>
      </c>
      <c r="E1216" s="38" t="s">
        <v>95</v>
      </c>
      <c r="F1216" s="38" t="s">
        <v>114</v>
      </c>
      <c r="G1216" s="38" t="s">
        <v>115</v>
      </c>
      <c r="H1216" s="38" t="s">
        <v>118</v>
      </c>
      <c r="I1216" s="38" t="s">
        <v>1485</v>
      </c>
      <c r="J1216" s="44" t="s">
        <v>61</v>
      </c>
      <c r="K1216" s="45" t="s">
        <v>44</v>
      </c>
      <c r="L1216" s="38"/>
      <c r="M1216" s="38" t="str">
        <f>VLOOKUP(MaestraLP3[[#This Row],[UMV]],VALIDACIONES!J:L,3,0)</f>
        <v>Caja 10 Unidades</v>
      </c>
      <c r="N1216" s="38" t="s">
        <v>45</v>
      </c>
      <c r="O1216" s="38" t="s">
        <v>46</v>
      </c>
      <c r="P1216" s="54">
        <v>20993.4</v>
      </c>
      <c r="Q1216" s="38" t="s">
        <v>47</v>
      </c>
      <c r="R1216" s="54">
        <v>29000</v>
      </c>
      <c r="S1216" s="56">
        <f>IFERROR((MaestraLP3[[#This Row],[COSTO ]]/MaestraLP3[[#This Row],[COSTO OCT]]-1),0)</f>
        <v>0</v>
      </c>
      <c r="T1216" s="55" t="s">
        <v>48</v>
      </c>
      <c r="U1216" s="55" t="s">
        <v>48</v>
      </c>
      <c r="V1216" s="54">
        <f>+VLOOKUP(MaestraLP3[[#This Row],[-]],'[1]BD MES'!$A:$N,14,0)</f>
        <v>21023.3</v>
      </c>
      <c r="W1216" s="54">
        <v>20993.4</v>
      </c>
      <c r="X1216" s="56">
        <f>+(MaestraLP3[[#This Row],[COSTO ]]-MaestraLP3[[#This Row],[COSTO OCT AL 27-10]])/MaestraLP3[[#This Row],[COSTO OCT AL 27-10]]</f>
        <v>-1.4222315240708079E-3</v>
      </c>
      <c r="Y1216" s="57" t="str">
        <f>++IF(Q1216="HASTA AGOTAR STOCK","HASTA AGOTAR STOCK",IF(MaestraLP3[[#This Row],[PRECIO OCT]]=0,"NO PARA LP",IF(MaestraLP3[[#This Row],[PRECIO OCT]]=0,"INCORPORACIÓN",IF(AA1216=0,"MANTIENE",IF(AA1216&lt;0,"BAJA",IF(AA1216&gt;0,"ALZA",""))))))</f>
        <v>MANTIENE</v>
      </c>
      <c r="Z1216" s="54">
        <v>29000</v>
      </c>
      <c r="AA1216" s="40">
        <f>IF(Z1216=0,"INDICAR PRECIO VTA",Z1216-MaestraLP3[[#This Row],[PRECIO OCT]])</f>
        <v>0</v>
      </c>
      <c r="AB1216" s="56">
        <f t="shared" si="18"/>
        <v>0.27608965517241374</v>
      </c>
      <c r="AC1216" s="58">
        <f>IFERROR(MaestraLP3[[#This Row],[PRECIO]]*MaestraLP3[[#This Row],[%MG UMV]],0)</f>
        <v>8006.5999999999985</v>
      </c>
      <c r="AD1216" s="59">
        <v>10</v>
      </c>
      <c r="AE1216" s="54">
        <f>IFERROR(MaestraLP3[[#This Row],[MARGEN UNITARIO]]/MaestraLP3[[#This Row],[Peso Neto UMV (KG)]],0)</f>
        <v>800.65999999999985</v>
      </c>
      <c r="AF1216" s="38" t="s">
        <v>50</v>
      </c>
      <c r="AG1216" s="38">
        <v>1</v>
      </c>
      <c r="AH1216" s="56">
        <v>0.03</v>
      </c>
      <c r="AI1216" s="56">
        <v>4.9999999999999996E-2</v>
      </c>
      <c r="AJ1216" s="38"/>
      <c r="AK1216" s="38" t="s">
        <v>50</v>
      </c>
    </row>
    <row r="1217" spans="1:37" x14ac:dyDescent="0.35">
      <c r="A1217" s="38" t="s">
        <v>525</v>
      </c>
      <c r="B1217" s="38">
        <v>104547680</v>
      </c>
      <c r="C1217" s="38" t="str">
        <f>+MaestraLP3[[#This Row],[CÓDIGO]]&amp;MaestraLP3[[#Headers],[-]]&amp;MaestraLP3[[#This Row],[UMV]]</f>
        <v>104547680-C05</v>
      </c>
      <c r="D1217" s="45" t="str">
        <f>+MaestraLP3[[#This Row],[CÓDIGO]]&amp;MaestraLP3[[#Headers],[FS00]]</f>
        <v>104547680FS00</v>
      </c>
      <c r="E1217" s="38" t="s">
        <v>95</v>
      </c>
      <c r="F1217" s="38" t="s">
        <v>114</v>
      </c>
      <c r="G1217" s="38" t="s">
        <v>115</v>
      </c>
      <c r="H1217" s="38" t="s">
        <v>118</v>
      </c>
      <c r="I1217" s="38" t="s">
        <v>1486</v>
      </c>
      <c r="J1217" s="44" t="s">
        <v>300</v>
      </c>
      <c r="K1217" s="45" t="s">
        <v>44</v>
      </c>
      <c r="L1217" s="38"/>
      <c r="M1217" s="38" t="str">
        <f>VLOOKUP(MaestraLP3[[#This Row],[UMV]],VALIDACIONES!J:L,3,0)</f>
        <v>Caja 5 Unidades</v>
      </c>
      <c r="N1217" s="38" t="s">
        <v>45</v>
      </c>
      <c r="O1217" s="38" t="s">
        <v>46</v>
      </c>
      <c r="P1217" s="54">
        <v>27005</v>
      </c>
      <c r="Q1217" s="38" t="s">
        <v>47</v>
      </c>
      <c r="R1217" s="55">
        <v>36500</v>
      </c>
      <c r="S1217" s="56">
        <f>IFERROR((MaestraLP3[[#This Row],[COSTO ]]/MaestraLP3[[#This Row],[COSTO OCT]]-1),0)</f>
        <v>0</v>
      </c>
      <c r="T1217" s="55" t="s">
        <v>172</v>
      </c>
      <c r="U1217" s="55" t="s">
        <v>172</v>
      </c>
      <c r="V1217" s="54">
        <f>+VLOOKUP(MaestraLP3[[#This Row],[-]],'[1]BD MES'!$A:$N,14,0)</f>
        <v>27005</v>
      </c>
      <c r="W1217" s="54">
        <v>27005</v>
      </c>
      <c r="X1217" s="56">
        <f>+(MaestraLP3[[#This Row],[COSTO ]]-MaestraLP3[[#This Row],[COSTO OCT AL 27-10]])/MaestraLP3[[#This Row],[COSTO OCT AL 27-10]]</f>
        <v>0</v>
      </c>
      <c r="Y1217" s="57" t="str">
        <f>++IF(Q1217="HASTA AGOTAR STOCK","HASTA AGOTAR STOCK",IF(MaestraLP3[[#This Row],[PRECIO OCT]]=0,"NO PARA LP",IF(MaestraLP3[[#This Row],[PRECIO OCT]]=0,"INCORPORACIÓN",IF(AA1217=0,"MANTIENE",IF(AA1217&lt;0,"BAJA",IF(AA1217&gt;0,"ALZA",""))))))</f>
        <v>MANTIENE</v>
      </c>
      <c r="Z1217" s="54">
        <v>36500</v>
      </c>
      <c r="AA1217" s="40">
        <f>IF(Z1217=0,"INDICAR PRECIO VTA",Z1217-MaestraLP3[[#This Row],[PRECIO OCT]])</f>
        <v>0</v>
      </c>
      <c r="AB1217" s="56">
        <f t="shared" si="18"/>
        <v>0.26013698630136989</v>
      </c>
      <c r="AC1217" s="58">
        <f>IFERROR(MaestraLP3[[#This Row],[PRECIO]]*MaestraLP3[[#This Row],[%MG UMV]],0)</f>
        <v>9495.0000000000018</v>
      </c>
      <c r="AD1217" s="59">
        <v>5.5</v>
      </c>
      <c r="AE1217" s="54">
        <f>IFERROR(MaestraLP3[[#This Row],[MARGEN UNITARIO]]/MaestraLP3[[#This Row],[Peso Neto UMV (KG)]],0)</f>
        <v>1726.3636363636367</v>
      </c>
      <c r="AF1217" s="38" t="s">
        <v>50</v>
      </c>
      <c r="AG1217" s="38">
        <v>1</v>
      </c>
      <c r="AH1217" s="56">
        <v>4.9999999999999996E-2</v>
      </c>
      <c r="AI1217" s="56">
        <v>6.9999999999999993E-2</v>
      </c>
      <c r="AJ1217" s="38" t="s">
        <v>50</v>
      </c>
      <c r="AK1217" s="38" t="s">
        <v>50</v>
      </c>
    </row>
    <row r="1218" spans="1:37" x14ac:dyDescent="0.35">
      <c r="A1218" s="38" t="s">
        <v>525</v>
      </c>
      <c r="B1218" s="38">
        <v>201222770</v>
      </c>
      <c r="C1218" s="38" t="str">
        <f>+MaestraLP3[[#This Row],[CÓDIGO]]&amp;MaestraLP3[[#Headers],[-]]&amp;MaestraLP3[[#This Row],[UMV]]</f>
        <v>201222770-C24</v>
      </c>
      <c r="D1218" s="45" t="str">
        <f>+MaestraLP3[[#This Row],[CÓDIGO]]&amp;MaestraLP3[[#Headers],[FS00]]</f>
        <v>201222770FS00</v>
      </c>
      <c r="E1218" s="38" t="s">
        <v>95</v>
      </c>
      <c r="F1218" s="38" t="s">
        <v>114</v>
      </c>
      <c r="G1218" s="38" t="s">
        <v>115</v>
      </c>
      <c r="H1218" s="38" t="s">
        <v>118</v>
      </c>
      <c r="I1218" s="38" t="s">
        <v>1487</v>
      </c>
      <c r="J1218" s="44" t="s">
        <v>288</v>
      </c>
      <c r="K1218" s="45" t="s">
        <v>44</v>
      </c>
      <c r="L1218" s="45" t="s">
        <v>44</v>
      </c>
      <c r="M1218" s="38" t="str">
        <f>VLOOKUP(MaestraLP3[[#This Row],[UMV]],VALIDACIONES!J:L,3,0)</f>
        <v>Caja 24 Unidades</v>
      </c>
      <c r="N1218" s="38" t="s">
        <v>45</v>
      </c>
      <c r="O1218" s="38" t="s">
        <v>46</v>
      </c>
      <c r="P1218" s="54">
        <v>8040.7386499999993</v>
      </c>
      <c r="Q1218" s="38" t="s">
        <v>62</v>
      </c>
      <c r="R1218" s="54">
        <v>16800</v>
      </c>
      <c r="S1218" s="56">
        <f>IFERROR((MaestraLP3[[#This Row],[COSTO ]]/MaestraLP3[[#This Row],[COSTO OCT]]-1),0)</f>
        <v>0</v>
      </c>
      <c r="T1218" s="55" t="s">
        <v>48</v>
      </c>
      <c r="U1218" s="55" t="s">
        <v>48</v>
      </c>
      <c r="V1218" s="54">
        <f>+VLOOKUP(MaestraLP3[[#This Row],[-]],'[1]BD MES'!$A:$N,14,0)</f>
        <v>8954.5499999999993</v>
      </c>
      <c r="W1218" s="54">
        <v>8040.7386499999993</v>
      </c>
      <c r="X1218" s="56">
        <f>+(MaestraLP3[[#This Row],[COSTO ]]-MaestraLP3[[#This Row],[COSTO OCT AL 27-10]])/MaestraLP3[[#This Row],[COSTO OCT AL 27-10]]</f>
        <v>-0.10204994667515398</v>
      </c>
      <c r="Y1218" s="57" t="str">
        <f>++IF(Q1218="HASTA AGOTAR STOCK","HASTA AGOTAR STOCK",IF(MaestraLP3[[#This Row],[PRECIO OCT]]=0,"NO PARA LP",IF(MaestraLP3[[#This Row],[PRECIO OCT]]=0,"INCORPORACIÓN",IF(AA1218=0,"MANTIENE",IF(AA1218&lt;0,"BAJA",IF(AA1218&gt;0,"ALZA",""))))))</f>
        <v>ALZA</v>
      </c>
      <c r="Z1218" s="54">
        <v>18000</v>
      </c>
      <c r="AA1218" s="40">
        <f>IF(Z1218=0,"INDICAR PRECIO VTA",Z1218-MaestraLP3[[#This Row],[PRECIO OCT]])</f>
        <v>1200</v>
      </c>
      <c r="AB1218" s="56">
        <f t="shared" si="18"/>
        <v>0.55329229722222228</v>
      </c>
      <c r="AC1218" s="58">
        <f>IFERROR(MaestraLP3[[#This Row],[PRECIO]]*MaestraLP3[[#This Row],[%MG UMV]],0)</f>
        <v>9959.2613500000007</v>
      </c>
      <c r="AD1218" s="59">
        <v>5.76</v>
      </c>
      <c r="AE1218" s="54">
        <f>IFERROR(MaestraLP3[[#This Row],[MARGEN UNITARIO]]/MaestraLP3[[#This Row],[Peso Neto UMV (KG)]],0)</f>
        <v>1729.0384288194446</v>
      </c>
      <c r="AF1218" s="38" t="s">
        <v>49</v>
      </c>
      <c r="AG1218" s="38" t="s">
        <v>184</v>
      </c>
      <c r="AH1218" s="56">
        <v>0.1</v>
      </c>
      <c r="AI1218" s="56">
        <v>0.2</v>
      </c>
      <c r="AJ1218" s="38"/>
      <c r="AK1218" s="38" t="s">
        <v>50</v>
      </c>
    </row>
    <row r="1219" spans="1:37" x14ac:dyDescent="0.35">
      <c r="A1219" s="38" t="s">
        <v>525</v>
      </c>
      <c r="B1219" s="38">
        <v>104531620</v>
      </c>
      <c r="C1219" s="38" t="str">
        <f>+MaestraLP3[[#This Row],[CÓDIGO]]&amp;MaestraLP3[[#Headers],[-]]&amp;MaestraLP3[[#This Row],[UMV]]</f>
        <v>104531620-C16</v>
      </c>
      <c r="D1219" s="45" t="str">
        <f>+MaestraLP3[[#This Row],[CÓDIGO]]&amp;MaestraLP3[[#Headers],[FS00]]</f>
        <v>104531620FS00</v>
      </c>
      <c r="E1219" s="38" t="s">
        <v>95</v>
      </c>
      <c r="F1219" s="38" t="s">
        <v>114</v>
      </c>
      <c r="G1219" s="38" t="s">
        <v>115</v>
      </c>
      <c r="H1219" s="38" t="s">
        <v>118</v>
      </c>
      <c r="I1219" s="38" t="s">
        <v>1488</v>
      </c>
      <c r="J1219" s="44" t="s">
        <v>112</v>
      </c>
      <c r="K1219" s="45" t="s">
        <v>44</v>
      </c>
      <c r="L1219" s="38"/>
      <c r="M1219" s="38" t="str">
        <f>VLOOKUP(MaestraLP3[[#This Row],[UMV]],VALIDACIONES!J:L,3,0)</f>
        <v>Caja 16 Unidades</v>
      </c>
      <c r="N1219" s="38" t="s">
        <v>45</v>
      </c>
      <c r="O1219" s="38" t="s">
        <v>46</v>
      </c>
      <c r="P1219" s="54">
        <v>30080</v>
      </c>
      <c r="Q1219" s="38" t="s">
        <v>47</v>
      </c>
      <c r="R1219" s="54">
        <v>40000</v>
      </c>
      <c r="S1219" s="56">
        <f>IFERROR((MaestraLP3[[#This Row],[COSTO ]]/MaestraLP3[[#This Row],[COSTO OCT]]-1),0)</f>
        <v>0</v>
      </c>
      <c r="T1219" s="55" t="s">
        <v>48</v>
      </c>
      <c r="U1219" s="55" t="s">
        <v>48</v>
      </c>
      <c r="V1219" s="54">
        <f>+VLOOKUP(MaestraLP3[[#This Row],[-]],'[1]BD MES'!$A:$N,14,0)</f>
        <v>30080</v>
      </c>
      <c r="W1219" s="54">
        <v>30080</v>
      </c>
      <c r="X1219" s="56">
        <f>+(MaestraLP3[[#This Row],[COSTO ]]-MaestraLP3[[#This Row],[COSTO OCT AL 27-10]])/MaestraLP3[[#This Row],[COSTO OCT AL 27-10]]</f>
        <v>0</v>
      </c>
      <c r="Y1219" s="57" t="str">
        <f>++IF(Q1219="HASTA AGOTAR STOCK","HASTA AGOTAR STOCK",IF(MaestraLP3[[#This Row],[PRECIO OCT]]=0,"NO PARA LP",IF(MaestraLP3[[#This Row],[PRECIO OCT]]=0,"INCORPORACIÓN",IF(AA1219=0,"MANTIENE",IF(AA1219&lt;0,"BAJA",IF(AA1219&gt;0,"ALZA",""))))))</f>
        <v>MANTIENE</v>
      </c>
      <c r="Z1219" s="54">
        <v>40000</v>
      </c>
      <c r="AA1219" s="40">
        <f>IF(Z1219=0,"INDICAR PRECIO VTA",Z1219-MaestraLP3[[#This Row],[PRECIO OCT]])</f>
        <v>0</v>
      </c>
      <c r="AB1219" s="56">
        <f t="shared" ref="AB1219:AB1282" si="19">+IFERROR((Z1219-W1219)/Z1219,"-")</f>
        <v>0.248</v>
      </c>
      <c r="AC1219" s="58">
        <f>IFERROR(MaestraLP3[[#This Row],[PRECIO]]*MaestraLP3[[#This Row],[%MG UMV]],0)</f>
        <v>9920</v>
      </c>
      <c r="AD1219" s="59">
        <v>5.76</v>
      </c>
      <c r="AE1219" s="54">
        <f>IFERROR(MaestraLP3[[#This Row],[MARGEN UNITARIO]]/MaestraLP3[[#This Row],[Peso Neto UMV (KG)]],0)</f>
        <v>1722.2222222222224</v>
      </c>
      <c r="AF1219" s="38" t="s">
        <v>50</v>
      </c>
      <c r="AG1219" s="38">
        <v>1</v>
      </c>
      <c r="AH1219" s="56">
        <v>0.03</v>
      </c>
      <c r="AI1219" s="56">
        <v>4.9999999999999996E-2</v>
      </c>
      <c r="AJ1219" s="38"/>
      <c r="AK1219" s="38" t="s">
        <v>50</v>
      </c>
    </row>
    <row r="1220" spans="1:37" x14ac:dyDescent="0.35">
      <c r="A1220" s="38" t="s">
        <v>525</v>
      </c>
      <c r="B1220" s="38">
        <v>104530220</v>
      </c>
      <c r="C1220" s="38" t="str">
        <f>+MaestraLP3[[#This Row],[CÓDIGO]]&amp;MaestraLP3[[#Headers],[-]]&amp;MaestraLP3[[#This Row],[UMV]]</f>
        <v>104530220-C10</v>
      </c>
      <c r="D1220" s="45" t="str">
        <f>+MaestraLP3[[#This Row],[CÓDIGO]]&amp;MaestraLP3[[#Headers],[FS00]]</f>
        <v>104530220FS00</v>
      </c>
      <c r="E1220" s="38" t="s">
        <v>95</v>
      </c>
      <c r="F1220" s="38" t="s">
        <v>114</v>
      </c>
      <c r="G1220" s="38" t="s">
        <v>115</v>
      </c>
      <c r="H1220" s="38" t="s">
        <v>118</v>
      </c>
      <c r="I1220" s="38" t="s">
        <v>1489</v>
      </c>
      <c r="J1220" s="44" t="s">
        <v>61</v>
      </c>
      <c r="K1220" s="45" t="s">
        <v>44</v>
      </c>
      <c r="L1220" s="38"/>
      <c r="M1220" s="38" t="str">
        <f>VLOOKUP(MaestraLP3[[#This Row],[UMV]],VALIDACIONES!J:L,3,0)</f>
        <v>Caja 10 Unidades</v>
      </c>
      <c r="N1220" s="38" t="s">
        <v>45</v>
      </c>
      <c r="O1220" s="38" t="s">
        <v>46</v>
      </c>
      <c r="P1220" s="54">
        <v>8650</v>
      </c>
      <c r="Q1220" s="38" t="s">
        <v>47</v>
      </c>
      <c r="R1220" s="54">
        <v>15000</v>
      </c>
      <c r="S1220" s="56">
        <f>IFERROR((MaestraLP3[[#This Row],[COSTO ]]/MaestraLP3[[#This Row],[COSTO OCT]]-1),0)</f>
        <v>0</v>
      </c>
      <c r="T1220" s="55" t="s">
        <v>48</v>
      </c>
      <c r="U1220" s="55" t="s">
        <v>48</v>
      </c>
      <c r="V1220" s="54">
        <f>+VLOOKUP(MaestraLP3[[#This Row],[-]],'[1]BD MES'!$A:$N,14,0)</f>
        <v>8260</v>
      </c>
      <c r="W1220" s="54">
        <v>8650</v>
      </c>
      <c r="X1220" s="56">
        <f>+(MaestraLP3[[#This Row],[COSTO ]]-MaestraLP3[[#This Row],[COSTO OCT AL 27-10]])/MaestraLP3[[#This Row],[COSTO OCT AL 27-10]]</f>
        <v>4.7215496368038741E-2</v>
      </c>
      <c r="Y1220" s="57" t="str">
        <f>++IF(Q1220="HASTA AGOTAR STOCK","HASTA AGOTAR STOCK",IF(MaestraLP3[[#This Row],[PRECIO OCT]]=0,"NO PARA LP",IF(MaestraLP3[[#This Row],[PRECIO OCT]]=0,"INCORPORACIÓN",IF(AA1220=0,"MANTIENE",IF(AA1220&lt;0,"BAJA",IF(AA1220&gt;0,"ALZA",""))))))</f>
        <v>MANTIENE</v>
      </c>
      <c r="Z1220" s="54">
        <v>15000</v>
      </c>
      <c r="AA1220" s="40">
        <f>IF(Z1220=0,"INDICAR PRECIO VTA",Z1220-MaestraLP3[[#This Row],[PRECIO OCT]])</f>
        <v>0</v>
      </c>
      <c r="AB1220" s="56">
        <f t="shared" si="19"/>
        <v>0.42333333333333334</v>
      </c>
      <c r="AC1220" s="58">
        <f>IFERROR(MaestraLP3[[#This Row],[PRECIO]]*MaestraLP3[[#This Row],[%MG UMV]],0)</f>
        <v>6350</v>
      </c>
      <c r="AD1220" s="59">
        <v>10</v>
      </c>
      <c r="AE1220" s="54">
        <f>IFERROR(MaestraLP3[[#This Row],[MARGEN UNITARIO]]/MaestraLP3[[#This Row],[Peso Neto UMV (KG)]],0)</f>
        <v>635</v>
      </c>
      <c r="AF1220" s="38" t="s">
        <v>50</v>
      </c>
      <c r="AG1220" s="38">
        <v>1</v>
      </c>
      <c r="AH1220" s="56">
        <v>4.9999999999999996E-2</v>
      </c>
      <c r="AI1220" s="56">
        <v>6.9999999999999993E-2</v>
      </c>
      <c r="AJ1220" s="38"/>
      <c r="AK1220" s="38" t="s">
        <v>50</v>
      </c>
    </row>
    <row r="1221" spans="1:37" x14ac:dyDescent="0.35">
      <c r="A1221" s="38" t="s">
        <v>525</v>
      </c>
      <c r="B1221" s="38">
        <v>201200010</v>
      </c>
      <c r="C1221" s="38" t="str">
        <f>+MaestraLP3[[#This Row],[CÓDIGO]]&amp;MaestraLP3[[#Headers],[-]]&amp;MaestraLP3[[#This Row],[UMV]]</f>
        <v>201200010-C15</v>
      </c>
      <c r="D1221" s="45" t="str">
        <f>+MaestraLP3[[#This Row],[CÓDIGO]]&amp;MaestraLP3[[#Headers],[FS00]]</f>
        <v>201200010FS00</v>
      </c>
      <c r="E1221" s="38" t="s">
        <v>95</v>
      </c>
      <c r="F1221" s="38" t="s">
        <v>114</v>
      </c>
      <c r="G1221" s="38" t="s">
        <v>115</v>
      </c>
      <c r="H1221" s="38" t="s">
        <v>1490</v>
      </c>
      <c r="I1221" s="38" t="s">
        <v>1491</v>
      </c>
      <c r="J1221" s="44" t="s">
        <v>910</v>
      </c>
      <c r="K1221" s="45" t="s">
        <v>44</v>
      </c>
      <c r="L1221" s="38"/>
      <c r="M1221" s="38" t="str">
        <f>VLOOKUP(MaestraLP3[[#This Row],[UMV]],VALIDACIONES!J:L,3,0)</f>
        <v>Caja 15 Unidades</v>
      </c>
      <c r="N1221" s="38" t="s">
        <v>45</v>
      </c>
      <c r="O1221" s="38" t="s">
        <v>46</v>
      </c>
      <c r="P1221" s="54">
        <v>7887.3822999999993</v>
      </c>
      <c r="Q1221" s="38" t="s">
        <v>62</v>
      </c>
      <c r="R1221" s="54">
        <v>16500</v>
      </c>
      <c r="S1221" s="56">
        <f>IFERROR((MaestraLP3[[#This Row],[COSTO ]]/MaestraLP3[[#This Row],[COSTO OCT]]-1),0)</f>
        <v>0</v>
      </c>
      <c r="T1221" s="55" t="s">
        <v>48</v>
      </c>
      <c r="U1221" s="55" t="s">
        <v>48</v>
      </c>
      <c r="V1221" s="54">
        <f>+VLOOKUP(MaestraLP3[[#This Row],[-]],'[1]BD MES'!$A:$N,14,0)</f>
        <v>7858</v>
      </c>
      <c r="W1221" s="54">
        <v>7887.3822999999993</v>
      </c>
      <c r="X1221" s="56">
        <f>+(MaestraLP3[[#This Row],[COSTO ]]-MaestraLP3[[#This Row],[COSTO OCT AL 27-10]])/MaestraLP3[[#This Row],[COSTO OCT AL 27-10]]</f>
        <v>3.7391575464493895E-3</v>
      </c>
      <c r="Y1221" s="57" t="str">
        <f>++IF(Q1221="HASTA AGOTAR STOCK","HASTA AGOTAR STOCK",IF(MaestraLP3[[#This Row],[PRECIO OCT]]=0,"NO PARA LP",IF(MaestraLP3[[#This Row],[PRECIO OCT]]=0,"INCORPORACIÓN",IF(AA1221=0,"MANTIENE",IF(AA1221&lt;0,"BAJA",IF(AA1221&gt;0,"ALZA",""))))))</f>
        <v>ALZA</v>
      </c>
      <c r="Z1221" s="54">
        <v>18990</v>
      </c>
      <c r="AA1221" s="40">
        <f>IF(Z1221=0,"INDICAR PRECIO VTA",Z1221-MaestraLP3[[#This Row],[PRECIO OCT]])</f>
        <v>2490</v>
      </c>
      <c r="AB1221" s="56">
        <f t="shared" si="19"/>
        <v>0.58465601369141662</v>
      </c>
      <c r="AC1221" s="58">
        <f>IFERROR(MaestraLP3[[#This Row],[PRECIO]]*MaestraLP3[[#This Row],[%MG UMV]],0)</f>
        <v>11102.617700000003</v>
      </c>
      <c r="AD1221" s="59">
        <v>13.5</v>
      </c>
      <c r="AE1221" s="54">
        <f>IFERROR(MaestraLP3[[#This Row],[MARGEN UNITARIO]]/MaestraLP3[[#This Row],[Peso Neto UMV (KG)]],0)</f>
        <v>822.41612592592617</v>
      </c>
      <c r="AF1221" s="38" t="s">
        <v>50</v>
      </c>
      <c r="AG1221" s="38">
        <v>1</v>
      </c>
      <c r="AH1221" s="56">
        <v>0</v>
      </c>
      <c r="AI1221" s="56">
        <v>0.03</v>
      </c>
      <c r="AJ1221" s="38"/>
      <c r="AK1221" s="38" t="s">
        <v>50</v>
      </c>
    </row>
    <row r="1222" spans="1:37" x14ac:dyDescent="0.35">
      <c r="A1222" s="38" t="s">
        <v>525</v>
      </c>
      <c r="B1222" s="38">
        <v>201220930</v>
      </c>
      <c r="C1222" s="38" t="str">
        <f>+MaestraLP3[[#This Row],[CÓDIGO]]&amp;MaestraLP3[[#Headers],[-]]&amp;MaestraLP3[[#This Row],[UMV]]</f>
        <v>201220930-C24</v>
      </c>
      <c r="D1222" s="45" t="str">
        <f>+MaestraLP3[[#This Row],[CÓDIGO]]&amp;MaestraLP3[[#Headers],[FS00]]</f>
        <v>201220930FS00</v>
      </c>
      <c r="E1222" s="38" t="s">
        <v>95</v>
      </c>
      <c r="F1222" s="38" t="s">
        <v>114</v>
      </c>
      <c r="G1222" s="38" t="s">
        <v>115</v>
      </c>
      <c r="H1222" s="38" t="s">
        <v>1490</v>
      </c>
      <c r="I1222" s="38" t="s">
        <v>1492</v>
      </c>
      <c r="J1222" s="44" t="s">
        <v>288</v>
      </c>
      <c r="K1222" s="45" t="s">
        <v>44</v>
      </c>
      <c r="L1222" s="45" t="s">
        <v>44</v>
      </c>
      <c r="M1222" s="38" t="str">
        <f>VLOOKUP(MaestraLP3[[#This Row],[UMV]],VALIDACIONES!J:L,3,0)</f>
        <v>Caja 24 Unidades</v>
      </c>
      <c r="N1222" s="38" t="s">
        <v>45</v>
      </c>
      <c r="O1222" s="38" t="s">
        <v>46</v>
      </c>
      <c r="P1222" s="54">
        <v>8860.4018999999989</v>
      </c>
      <c r="Q1222" s="38" t="s">
        <v>62</v>
      </c>
      <c r="R1222" s="54">
        <v>18960</v>
      </c>
      <c r="S1222" s="56">
        <f>IFERROR((MaestraLP3[[#This Row],[COSTO ]]/MaestraLP3[[#This Row],[COSTO OCT]]-1),0)</f>
        <v>0</v>
      </c>
      <c r="T1222" s="55" t="s">
        <v>48</v>
      </c>
      <c r="U1222" s="55" t="s">
        <v>48</v>
      </c>
      <c r="V1222" s="54">
        <f>+VLOOKUP(MaestraLP3[[#This Row],[-]],'[1]BD MES'!$A:$N,14,0)</f>
        <v>8975.75</v>
      </c>
      <c r="W1222" s="54">
        <v>8860.4018999999989</v>
      </c>
      <c r="X1222" s="56">
        <f>+(MaestraLP3[[#This Row],[COSTO ]]-MaestraLP3[[#This Row],[COSTO OCT AL 27-10]])/MaestraLP3[[#This Row],[COSTO OCT AL 27-10]]</f>
        <v>-1.2851082082277365E-2</v>
      </c>
      <c r="Y1222" s="57" t="str">
        <f>++IF(Q1222="HASTA AGOTAR STOCK","HASTA AGOTAR STOCK",IF(MaestraLP3[[#This Row],[PRECIO OCT]]=0,"NO PARA LP",IF(MaestraLP3[[#This Row],[PRECIO OCT]]=0,"INCORPORACIÓN",IF(AA1222=0,"MANTIENE",IF(AA1222&lt;0,"BAJA",IF(AA1222&gt;0,"ALZA",""))))))</f>
        <v>MANTIENE</v>
      </c>
      <c r="Z1222" s="54">
        <v>18960</v>
      </c>
      <c r="AA1222" s="40">
        <f>IF(Z1222=0,"INDICAR PRECIO VTA",Z1222-MaestraLP3[[#This Row],[PRECIO OCT]])</f>
        <v>0</v>
      </c>
      <c r="AB1222" s="56">
        <f t="shared" si="19"/>
        <v>0.53267922468354434</v>
      </c>
      <c r="AC1222" s="58">
        <f>IFERROR(MaestraLP3[[#This Row],[PRECIO]]*MaestraLP3[[#This Row],[%MG UMV]],0)</f>
        <v>10099.598100000001</v>
      </c>
      <c r="AD1222" s="59">
        <v>5.76</v>
      </c>
      <c r="AE1222" s="54">
        <f>IFERROR(MaestraLP3[[#This Row],[MARGEN UNITARIO]]/MaestraLP3[[#This Row],[Peso Neto UMV (KG)]],0)</f>
        <v>1753.4024479166669</v>
      </c>
      <c r="AF1222" s="38" t="s">
        <v>49</v>
      </c>
      <c r="AG1222" s="38" t="s">
        <v>184</v>
      </c>
      <c r="AH1222" s="56">
        <v>0.1</v>
      </c>
      <c r="AI1222" s="56">
        <v>0.15</v>
      </c>
      <c r="AJ1222" s="38"/>
      <c r="AK1222" s="38" t="s">
        <v>50</v>
      </c>
    </row>
    <row r="1223" spans="1:37" x14ac:dyDescent="0.35">
      <c r="A1223" s="38" t="s">
        <v>525</v>
      </c>
      <c r="B1223" s="38">
        <v>101310077</v>
      </c>
      <c r="C1223" s="38" t="str">
        <f>+MaestraLP3[[#This Row],[CÓDIGO]]&amp;MaestraLP3[[#Headers],[-]]&amp;MaestraLP3[[#This Row],[UMV]]</f>
        <v>101310077-C12</v>
      </c>
      <c r="D1223" s="45" t="str">
        <f>+MaestraLP3[[#This Row],[CÓDIGO]]&amp;MaestraLP3[[#Headers],[FS00]]</f>
        <v>101310077FS00</v>
      </c>
      <c r="E1223" s="38" t="s">
        <v>95</v>
      </c>
      <c r="F1223" s="38" t="s">
        <v>114</v>
      </c>
      <c r="G1223" s="38" t="s">
        <v>115</v>
      </c>
      <c r="H1223" s="38" t="s">
        <v>1490</v>
      </c>
      <c r="I1223" s="38" t="s">
        <v>1493</v>
      </c>
      <c r="J1223" s="44" t="s">
        <v>43</v>
      </c>
      <c r="K1223" s="45" t="s">
        <v>44</v>
      </c>
      <c r="L1223" s="38"/>
      <c r="M1223" s="38" t="str">
        <f>VLOOKUP(MaestraLP3[[#This Row],[UMV]],VALIDACIONES!J:L,3,0)</f>
        <v>Caja 12 Unidades</v>
      </c>
      <c r="N1223" s="38" t="s">
        <v>45</v>
      </c>
      <c r="O1223" s="38" t="s">
        <v>46</v>
      </c>
      <c r="P1223" s="54">
        <v>9606</v>
      </c>
      <c r="Q1223" s="38" t="s">
        <v>62</v>
      </c>
      <c r="R1223" s="54">
        <v>19747.516824000002</v>
      </c>
      <c r="S1223" s="56">
        <f>IFERROR((MaestraLP3[[#This Row],[COSTO ]]/MaestraLP3[[#This Row],[COSTO OCT]]-1),0)</f>
        <v>0</v>
      </c>
      <c r="T1223" s="55" t="s">
        <v>48</v>
      </c>
      <c r="U1223" s="55" t="s">
        <v>48</v>
      </c>
      <c r="V1223" s="54">
        <f>+VLOOKUP(MaestraLP3[[#This Row],[-]],'[1]BD MES'!$A:$N,14,0)</f>
        <v>9840</v>
      </c>
      <c r="W1223" s="54">
        <v>9606</v>
      </c>
      <c r="X1223" s="56">
        <f>+(MaestraLP3[[#This Row],[COSTO ]]-MaestraLP3[[#This Row],[COSTO OCT AL 27-10]])/MaestraLP3[[#This Row],[COSTO OCT AL 27-10]]</f>
        <v>-2.3780487804878049E-2</v>
      </c>
      <c r="Y1223" s="57" t="str">
        <f>++IF(Q1223="HASTA AGOTAR STOCK","HASTA AGOTAR STOCK",IF(MaestraLP3[[#This Row],[PRECIO OCT]]=0,"NO PARA LP",IF(MaestraLP3[[#This Row],[PRECIO OCT]]=0,"INCORPORACIÓN",IF(AA1223=0,"MANTIENE",IF(AA1223&lt;0,"BAJA",IF(AA1223&gt;0,"ALZA",""))))))</f>
        <v>ALZA</v>
      </c>
      <c r="Z1223" s="54">
        <v>19748</v>
      </c>
      <c r="AA1223" s="40">
        <f>IF(Z1223=0,"INDICAR PRECIO VTA",Z1223-MaestraLP3[[#This Row],[PRECIO OCT]])</f>
        <v>0.48317599999791128</v>
      </c>
      <c r="AB1223" s="56">
        <f t="shared" si="19"/>
        <v>0.51357099453109178</v>
      </c>
      <c r="AC1223" s="58">
        <f>IFERROR(MaestraLP3[[#This Row],[PRECIO]]*MaestraLP3[[#This Row],[%MG UMV]],0)</f>
        <v>10142</v>
      </c>
      <c r="AD1223" s="59">
        <v>3</v>
      </c>
      <c r="AE1223" s="54">
        <f>IFERROR(MaestraLP3[[#This Row],[MARGEN UNITARIO]]/MaestraLP3[[#This Row],[Peso Neto UMV (KG)]],0)</f>
        <v>3380.6666666666665</v>
      </c>
      <c r="AF1223" s="61" t="s">
        <v>50</v>
      </c>
      <c r="AG1223" s="38">
        <v>1</v>
      </c>
      <c r="AH1223" s="56">
        <v>0.1</v>
      </c>
      <c r="AI1223" s="56">
        <v>0.2</v>
      </c>
      <c r="AJ1223" s="38"/>
      <c r="AK1223" s="38" t="s">
        <v>50</v>
      </c>
    </row>
    <row r="1224" spans="1:37" x14ac:dyDescent="0.35">
      <c r="A1224" s="38" t="s">
        <v>525</v>
      </c>
      <c r="B1224" s="38">
        <v>101310075</v>
      </c>
      <c r="C1224" s="38" t="str">
        <f>+MaestraLP3[[#This Row],[CÓDIGO]]&amp;MaestraLP3[[#Headers],[-]]&amp;MaestraLP3[[#This Row],[UMV]]</f>
        <v>101310075-C12</v>
      </c>
      <c r="D1224" s="45" t="str">
        <f>+MaestraLP3[[#This Row],[CÓDIGO]]&amp;MaestraLP3[[#Headers],[FS00]]</f>
        <v>101310075FS00</v>
      </c>
      <c r="E1224" s="38" t="s">
        <v>95</v>
      </c>
      <c r="F1224" s="38" t="s">
        <v>114</v>
      </c>
      <c r="G1224" s="38" t="s">
        <v>115</v>
      </c>
      <c r="H1224" s="38" t="s">
        <v>1490</v>
      </c>
      <c r="I1224" s="38" t="s">
        <v>1494</v>
      </c>
      <c r="J1224" s="44" t="s">
        <v>43</v>
      </c>
      <c r="K1224" s="45" t="s">
        <v>44</v>
      </c>
      <c r="L1224" s="38"/>
      <c r="M1224" s="38" t="str">
        <f>VLOOKUP(MaestraLP3[[#This Row],[UMV]],VALIDACIONES!J:L,3,0)</f>
        <v>Caja 12 Unidades</v>
      </c>
      <c r="N1224" s="38" t="s">
        <v>45</v>
      </c>
      <c r="O1224" s="38" t="s">
        <v>46</v>
      </c>
      <c r="P1224" s="54">
        <v>6695.46</v>
      </c>
      <c r="Q1224" s="38" t="s">
        <v>62</v>
      </c>
      <c r="R1224" s="54">
        <v>18000</v>
      </c>
      <c r="S1224" s="56">
        <f>IFERROR((MaestraLP3[[#This Row],[COSTO ]]/MaestraLP3[[#This Row],[COSTO OCT]]-1),0)</f>
        <v>0</v>
      </c>
      <c r="T1224" s="55" t="s">
        <v>48</v>
      </c>
      <c r="U1224" s="55" t="s">
        <v>48</v>
      </c>
      <c r="V1224" s="54">
        <f>+VLOOKUP(MaestraLP3[[#This Row],[-]],'[1]BD MES'!$A:$N,14,0)</f>
        <v>6696</v>
      </c>
      <c r="W1224" s="54">
        <v>6695.46</v>
      </c>
      <c r="X1224" s="56">
        <f>+(MaestraLP3[[#This Row],[COSTO ]]-MaestraLP3[[#This Row],[COSTO OCT AL 27-10]])/MaestraLP3[[#This Row],[COSTO OCT AL 27-10]]</f>
        <v>-8.0645161290317146E-5</v>
      </c>
      <c r="Y1224" s="57" t="str">
        <f>++IF(Q1224="HASTA AGOTAR STOCK","HASTA AGOTAR STOCK",IF(MaestraLP3[[#This Row],[PRECIO OCT]]=0,"NO PARA LP",IF(MaestraLP3[[#This Row],[PRECIO OCT]]=0,"INCORPORACIÓN",IF(AA1224=0,"MANTIENE",IF(AA1224&lt;0,"BAJA",IF(AA1224&gt;0,"ALZA",""))))))</f>
        <v>MANTIENE</v>
      </c>
      <c r="Z1224" s="54">
        <v>18000</v>
      </c>
      <c r="AA1224" s="40">
        <f>IF(Z1224=0,"INDICAR PRECIO VTA",Z1224-MaestraLP3[[#This Row],[PRECIO OCT]])</f>
        <v>0</v>
      </c>
      <c r="AB1224" s="56">
        <f t="shared" si="19"/>
        <v>0.62803000000000009</v>
      </c>
      <c r="AC1224" s="58">
        <f>IFERROR(MaestraLP3[[#This Row],[PRECIO]]*MaestraLP3[[#This Row],[%MG UMV]],0)</f>
        <v>11304.54</v>
      </c>
      <c r="AD1224" s="59">
        <v>3</v>
      </c>
      <c r="AE1224" s="54">
        <f>IFERROR(MaestraLP3[[#This Row],[MARGEN UNITARIO]]/MaestraLP3[[#This Row],[Peso Neto UMV (KG)]],0)</f>
        <v>3768.1800000000003</v>
      </c>
      <c r="AF1224" s="38" t="s">
        <v>50</v>
      </c>
      <c r="AG1224" s="38">
        <v>1</v>
      </c>
      <c r="AH1224" s="56">
        <v>0.1</v>
      </c>
      <c r="AI1224" s="56">
        <v>0.2</v>
      </c>
      <c r="AJ1224" s="38"/>
      <c r="AK1224" s="38" t="s">
        <v>50</v>
      </c>
    </row>
    <row r="1225" spans="1:37" x14ac:dyDescent="0.35">
      <c r="A1225" s="38" t="s">
        <v>525</v>
      </c>
      <c r="B1225" s="38">
        <v>201200011</v>
      </c>
      <c r="C1225" s="38" t="str">
        <f>+MaestraLP3[[#This Row],[CÓDIGO]]&amp;MaestraLP3[[#Headers],[-]]&amp;MaestraLP3[[#This Row],[UMV]]</f>
        <v>201200011-C15</v>
      </c>
      <c r="D1225" s="45" t="str">
        <f>+MaestraLP3[[#This Row],[CÓDIGO]]&amp;MaestraLP3[[#Headers],[FS00]]</f>
        <v>201200011FS00</v>
      </c>
      <c r="E1225" s="38" t="s">
        <v>95</v>
      </c>
      <c r="F1225" s="38" t="s">
        <v>114</v>
      </c>
      <c r="G1225" s="38" t="s">
        <v>115</v>
      </c>
      <c r="H1225" s="38" t="s">
        <v>1490</v>
      </c>
      <c r="I1225" s="38" t="s">
        <v>1495</v>
      </c>
      <c r="J1225" s="44" t="s">
        <v>910</v>
      </c>
      <c r="K1225" s="45" t="s">
        <v>44</v>
      </c>
      <c r="L1225" s="38"/>
      <c r="M1225" s="38" t="str">
        <f>VLOOKUP(MaestraLP3[[#This Row],[UMV]],VALIDACIONES!J:L,3,0)</f>
        <v>Caja 15 Unidades</v>
      </c>
      <c r="N1225" s="38" t="s">
        <v>45</v>
      </c>
      <c r="O1225" s="38" t="s">
        <v>46</v>
      </c>
      <c r="P1225" s="54">
        <v>8176.9110499999988</v>
      </c>
      <c r="Q1225" s="38" t="s">
        <v>62</v>
      </c>
      <c r="R1225" s="54">
        <v>14850</v>
      </c>
      <c r="S1225" s="56">
        <f>IFERROR((MaestraLP3[[#This Row],[COSTO ]]/MaestraLP3[[#This Row],[COSTO OCT]]-1),0)</f>
        <v>0</v>
      </c>
      <c r="T1225" s="55" t="s">
        <v>48</v>
      </c>
      <c r="U1225" s="55" t="s">
        <v>48</v>
      </c>
      <c r="V1225" s="54">
        <f>+VLOOKUP(MaestraLP3[[#This Row],[-]],'[1]BD MES'!$A:$N,14,0)</f>
        <v>8177</v>
      </c>
      <c r="W1225" s="54">
        <v>8176.9110499999988</v>
      </c>
      <c r="X1225" s="56">
        <f>+(MaestraLP3[[#This Row],[COSTO ]]-MaestraLP3[[#This Row],[COSTO OCT AL 27-10]])/MaestraLP3[[#This Row],[COSTO OCT AL 27-10]]</f>
        <v>-1.0878072642925878E-5</v>
      </c>
      <c r="Y1225" s="57" t="str">
        <f>++IF(Q1225="HASTA AGOTAR STOCK","HASTA AGOTAR STOCK",IF(MaestraLP3[[#This Row],[PRECIO OCT]]=0,"NO PARA LP",IF(MaestraLP3[[#This Row],[PRECIO OCT]]=0,"INCORPORACIÓN",IF(AA1225=0,"MANTIENE",IF(AA1225&lt;0,"BAJA",IF(AA1225&gt;0,"ALZA",""))))))</f>
        <v>ALZA</v>
      </c>
      <c r="Z1225" s="54">
        <v>15990</v>
      </c>
      <c r="AA1225" s="40">
        <f>IF(Z1225=0,"INDICAR PRECIO VTA",Z1225-MaestraLP3[[#This Row],[PRECIO OCT]])</f>
        <v>1140</v>
      </c>
      <c r="AB1225" s="56">
        <f t="shared" si="19"/>
        <v>0.48862344903064425</v>
      </c>
      <c r="AC1225" s="58">
        <f>IFERROR(MaestraLP3[[#This Row],[PRECIO]]*MaestraLP3[[#This Row],[%MG UMV]],0)</f>
        <v>7813.0889500000012</v>
      </c>
      <c r="AD1225" s="59">
        <v>13.5</v>
      </c>
      <c r="AE1225" s="54">
        <f>IFERROR(MaestraLP3[[#This Row],[MARGEN UNITARIO]]/MaestraLP3[[#This Row],[Peso Neto UMV (KG)]],0)</f>
        <v>578.74732962962969</v>
      </c>
      <c r="AF1225" s="38" t="s">
        <v>50</v>
      </c>
      <c r="AG1225" s="38">
        <v>1</v>
      </c>
      <c r="AH1225" s="56">
        <v>0</v>
      </c>
      <c r="AI1225" s="56">
        <v>0.03</v>
      </c>
      <c r="AJ1225" s="38"/>
      <c r="AK1225" s="38" t="s">
        <v>50</v>
      </c>
    </row>
    <row r="1226" spans="1:37" x14ac:dyDescent="0.35">
      <c r="A1226" s="38" t="s">
        <v>525</v>
      </c>
      <c r="B1226" s="38">
        <v>104530760</v>
      </c>
      <c r="C1226" s="38" t="str">
        <f>+MaestraLP3[[#This Row],[CÓDIGO]]&amp;MaestraLP3[[#Headers],[-]]&amp;MaestraLP3[[#This Row],[UMV]]</f>
        <v>104530760-C24</v>
      </c>
      <c r="D1226" s="45" t="str">
        <f>+MaestraLP3[[#This Row],[CÓDIGO]]&amp;MaestraLP3[[#Headers],[FS00]]</f>
        <v>104530760FS00</v>
      </c>
      <c r="E1226" s="38" t="s">
        <v>95</v>
      </c>
      <c r="F1226" s="38" t="s">
        <v>114</v>
      </c>
      <c r="G1226" s="38" t="s">
        <v>115</v>
      </c>
      <c r="H1226" s="38" t="s">
        <v>1490</v>
      </c>
      <c r="I1226" s="38" t="s">
        <v>1496</v>
      </c>
      <c r="J1226" s="44" t="s">
        <v>288</v>
      </c>
      <c r="K1226" s="45" t="s">
        <v>44</v>
      </c>
      <c r="L1226" s="38"/>
      <c r="M1226" s="38" t="str">
        <f>VLOOKUP(MaestraLP3[[#This Row],[UMV]],VALIDACIONES!J:L,3,0)</f>
        <v>Caja 24 Unidades</v>
      </c>
      <c r="N1226" s="38" t="s">
        <v>45</v>
      </c>
      <c r="O1226" s="38" t="s">
        <v>72</v>
      </c>
      <c r="P1226" s="54">
        <v>35849.5</v>
      </c>
      <c r="Q1226" s="38" t="s">
        <v>47</v>
      </c>
      <c r="R1226" s="54">
        <v>52000</v>
      </c>
      <c r="S1226" s="56">
        <f>IFERROR((MaestraLP3[[#This Row],[COSTO ]]/MaestraLP3[[#This Row],[COSTO OCT]]-1),0)</f>
        <v>0</v>
      </c>
      <c r="T1226" s="55" t="s">
        <v>48</v>
      </c>
      <c r="U1226" s="55" t="s">
        <v>48</v>
      </c>
      <c r="V1226" s="54">
        <f>+VLOOKUP(MaestraLP3[[#This Row],[-]],'[1]BD MES'!$A:$N,14,0)</f>
        <v>35849.520000000004</v>
      </c>
      <c r="W1226" s="54">
        <v>35849.5</v>
      </c>
      <c r="X1226" s="56">
        <f>+(MaestraLP3[[#This Row],[COSTO ]]-MaestraLP3[[#This Row],[COSTO OCT AL 27-10]])/MaestraLP3[[#This Row],[COSTO OCT AL 27-10]]</f>
        <v>-5.5788752552543333E-7</v>
      </c>
      <c r="Y1226" s="57" t="str">
        <f>++IF(Q1226="HASTA AGOTAR STOCK","HASTA AGOTAR STOCK",IF(MaestraLP3[[#This Row],[PRECIO OCT]]=0,"NO PARA LP",IF(MaestraLP3[[#This Row],[PRECIO OCT]]=0,"INCORPORACIÓN",IF(AA1226=0,"MANTIENE",IF(AA1226&lt;0,"BAJA",IF(AA1226&gt;0,"ALZA",""))))))</f>
        <v>MANTIENE</v>
      </c>
      <c r="Z1226" s="54">
        <v>52000</v>
      </c>
      <c r="AA1226" s="40">
        <f>IF(Z1226=0,"INDICAR PRECIO VTA",Z1226-MaestraLP3[[#This Row],[PRECIO OCT]])</f>
        <v>0</v>
      </c>
      <c r="AB1226" s="56">
        <f t="shared" si="19"/>
        <v>0.31058653846153844</v>
      </c>
      <c r="AC1226" s="58">
        <f>IFERROR(MaestraLP3[[#This Row],[PRECIO]]*MaestraLP3[[#This Row],[%MG UMV]],0)</f>
        <v>16150.499999999998</v>
      </c>
      <c r="AD1226" s="59">
        <v>1.4159999999999999</v>
      </c>
      <c r="AE1226" s="54">
        <f>IFERROR(MaestraLP3[[#This Row],[MARGEN UNITARIO]]/MaestraLP3[[#This Row],[Peso Neto UMV (KG)]],0)</f>
        <v>11405.72033898305</v>
      </c>
      <c r="AF1226" s="38" t="s">
        <v>50</v>
      </c>
      <c r="AG1226" s="38">
        <v>1</v>
      </c>
      <c r="AH1226" s="56">
        <v>4.9999999999999996E-2</v>
      </c>
      <c r="AI1226" s="56">
        <v>9.9999999999999992E-2</v>
      </c>
      <c r="AJ1226" s="38"/>
      <c r="AK1226" s="38" t="s">
        <v>50</v>
      </c>
    </row>
    <row r="1227" spans="1:37" x14ac:dyDescent="0.35">
      <c r="A1227" s="38" t="s">
        <v>525</v>
      </c>
      <c r="B1227" s="38">
        <v>101200051</v>
      </c>
      <c r="C1227" s="38" t="str">
        <f>+MaestraLP3[[#This Row],[CÓDIGO]]&amp;MaestraLP3[[#Headers],[-]]&amp;MaestraLP3[[#This Row],[UMV]]</f>
        <v>101200051-C12</v>
      </c>
      <c r="D1227" s="45" t="str">
        <f>+MaestraLP3[[#This Row],[CÓDIGO]]&amp;MaestraLP3[[#Headers],[FS00]]</f>
        <v>101200051FS00</v>
      </c>
      <c r="E1227" s="38" t="s">
        <v>95</v>
      </c>
      <c r="F1227" s="38" t="s">
        <v>114</v>
      </c>
      <c r="G1227" s="38" t="s">
        <v>115</v>
      </c>
      <c r="H1227" s="38" t="s">
        <v>405</v>
      </c>
      <c r="I1227" s="38" t="s">
        <v>1497</v>
      </c>
      <c r="J1227" s="44" t="s">
        <v>43</v>
      </c>
      <c r="K1227" s="45" t="s">
        <v>44</v>
      </c>
      <c r="L1227" s="45" t="s">
        <v>44</v>
      </c>
      <c r="M1227" s="38" t="str">
        <f>VLOOKUP(MaestraLP3[[#This Row],[UMV]],VALIDACIONES!J:L,3,0)</f>
        <v>Caja 12 Unidades</v>
      </c>
      <c r="N1227" s="38" t="s">
        <v>45</v>
      </c>
      <c r="O1227" s="38" t="s">
        <v>46</v>
      </c>
      <c r="P1227" s="54">
        <v>9312.6839999999993</v>
      </c>
      <c r="Q1227" s="38" t="s">
        <v>62</v>
      </c>
      <c r="R1227" s="54">
        <v>19200</v>
      </c>
      <c r="S1227" s="56">
        <f>IFERROR((MaestraLP3[[#This Row],[COSTO ]]/MaestraLP3[[#This Row],[COSTO OCT]]-1),0)</f>
        <v>0</v>
      </c>
      <c r="T1227" s="55" t="s">
        <v>48</v>
      </c>
      <c r="U1227" s="55" t="s">
        <v>48</v>
      </c>
      <c r="V1227" s="54">
        <f>+VLOOKUP(MaestraLP3[[#This Row],[-]],'[1]BD MES'!$A:$N,14,0)</f>
        <v>8554</v>
      </c>
      <c r="W1227" s="54">
        <v>9312.6839999999993</v>
      </c>
      <c r="X1227" s="56">
        <f>+(MaestraLP3[[#This Row],[COSTO ]]-MaestraLP3[[#This Row],[COSTO OCT AL 27-10]])/MaestraLP3[[#This Row],[COSTO OCT AL 27-10]]</f>
        <v>8.8693476736029842E-2</v>
      </c>
      <c r="Y1227" s="57" t="str">
        <f>++IF(Q1227="HASTA AGOTAR STOCK","HASTA AGOTAR STOCK",IF(MaestraLP3[[#This Row],[PRECIO OCT]]=0,"NO PARA LP",IF(MaestraLP3[[#This Row],[PRECIO OCT]]=0,"INCORPORACIÓN",IF(AA1227=0,"MANTIENE",IF(AA1227&lt;0,"BAJA",IF(AA1227&gt;0,"ALZA",""))))))</f>
        <v>MANTIENE</v>
      </c>
      <c r="Z1227" s="54">
        <v>19200</v>
      </c>
      <c r="AA1227" s="40">
        <f>IF(Z1227=0,"INDICAR PRECIO VTA",Z1227-MaestraLP3[[#This Row],[PRECIO OCT]])</f>
        <v>0</v>
      </c>
      <c r="AB1227" s="56">
        <f t="shared" si="19"/>
        <v>0.51496437500000003</v>
      </c>
      <c r="AC1227" s="58">
        <f>IFERROR(MaestraLP3[[#This Row],[PRECIO]]*MaestraLP3[[#This Row],[%MG UMV]],0)</f>
        <v>9887.3160000000007</v>
      </c>
      <c r="AD1227" s="59">
        <v>6</v>
      </c>
      <c r="AE1227" s="54">
        <f>IFERROR(MaestraLP3[[#This Row],[MARGEN UNITARIO]]/MaestraLP3[[#This Row],[Peso Neto UMV (KG)]],0)</f>
        <v>1647.8860000000002</v>
      </c>
      <c r="AF1227" s="38" t="s">
        <v>49</v>
      </c>
      <c r="AG1227" s="38" t="s">
        <v>184</v>
      </c>
      <c r="AH1227" s="56">
        <v>0.05</v>
      </c>
      <c r="AI1227" s="56">
        <v>7.0000000000000007E-2</v>
      </c>
      <c r="AJ1227" s="38"/>
      <c r="AK1227" s="38" t="s">
        <v>50</v>
      </c>
    </row>
    <row r="1228" spans="1:37" x14ac:dyDescent="0.35">
      <c r="A1228" s="38" t="s">
        <v>525</v>
      </c>
      <c r="B1228" s="38">
        <v>105000300</v>
      </c>
      <c r="C1228" s="38" t="str">
        <f>+MaestraLP3[[#This Row],[CÓDIGO]]&amp;MaestraLP3[[#Headers],[-]]&amp;MaestraLP3[[#This Row],[UMV]]</f>
        <v>105000300-C12</v>
      </c>
      <c r="D1228" s="45" t="str">
        <f>+MaestraLP3[[#This Row],[CÓDIGO]]&amp;MaestraLP3[[#Headers],[FS00]]</f>
        <v>105000300FS00</v>
      </c>
      <c r="E1228" s="38" t="s">
        <v>95</v>
      </c>
      <c r="F1228" s="38" t="s">
        <v>114</v>
      </c>
      <c r="G1228" s="38" t="s">
        <v>115</v>
      </c>
      <c r="H1228" s="38" t="s">
        <v>405</v>
      </c>
      <c r="I1228" s="38" t="s">
        <v>1498</v>
      </c>
      <c r="J1228" s="44" t="s">
        <v>43</v>
      </c>
      <c r="K1228" s="45" t="s">
        <v>44</v>
      </c>
      <c r="L1228" s="38"/>
      <c r="M1228" s="38" t="str">
        <f>VLOOKUP(MaestraLP3[[#This Row],[UMV]],VALIDACIONES!J:L,3,0)</f>
        <v>Caja 12 Unidades</v>
      </c>
      <c r="N1228" s="38" t="s">
        <v>45</v>
      </c>
      <c r="O1228" s="38" t="s">
        <v>46</v>
      </c>
      <c r="P1228" s="54">
        <v>21564</v>
      </c>
      <c r="Q1228" s="38" t="s">
        <v>47</v>
      </c>
      <c r="R1228" s="54">
        <v>30400</v>
      </c>
      <c r="S1228" s="56">
        <f>IFERROR((MaestraLP3[[#This Row],[COSTO ]]/MaestraLP3[[#This Row],[COSTO OCT]]-1),0)</f>
        <v>0</v>
      </c>
      <c r="T1228" s="55" t="s">
        <v>48</v>
      </c>
      <c r="U1228" s="55" t="s">
        <v>48</v>
      </c>
      <c r="V1228" s="54">
        <f>+VLOOKUP(MaestraLP3[[#This Row],[-]],'[1]BD MES'!$A:$N,14,0)</f>
        <v>20844</v>
      </c>
      <c r="W1228" s="54">
        <v>21564</v>
      </c>
      <c r="X1228" s="56">
        <f>+(MaestraLP3[[#This Row],[COSTO ]]-MaestraLP3[[#This Row],[COSTO OCT AL 27-10]])/MaestraLP3[[#This Row],[COSTO OCT AL 27-10]]</f>
        <v>3.4542314335060449E-2</v>
      </c>
      <c r="Y1228" s="57" t="str">
        <f>++IF(Q1228="HASTA AGOTAR STOCK","HASTA AGOTAR STOCK",IF(MaestraLP3[[#This Row],[PRECIO OCT]]=0,"NO PARA LP",IF(MaestraLP3[[#This Row],[PRECIO OCT]]=0,"INCORPORACIÓN",IF(AA1228=0,"MANTIENE",IF(AA1228&lt;0,"BAJA",IF(AA1228&gt;0,"ALZA",""))))))</f>
        <v>MANTIENE</v>
      </c>
      <c r="Z1228" s="54">
        <v>30400</v>
      </c>
      <c r="AA1228" s="40">
        <f>IF(Z1228=0,"INDICAR PRECIO VTA",Z1228-MaestraLP3[[#This Row],[PRECIO OCT]])</f>
        <v>0</v>
      </c>
      <c r="AB1228" s="56">
        <f t="shared" si="19"/>
        <v>0.29065789473684212</v>
      </c>
      <c r="AC1228" s="58">
        <f>IFERROR(MaestraLP3[[#This Row],[PRECIO]]*MaestraLP3[[#This Row],[%MG UMV]],0)</f>
        <v>8836</v>
      </c>
      <c r="AD1228" s="59">
        <v>2.1960000000000002</v>
      </c>
      <c r="AE1228" s="54">
        <f>IFERROR(MaestraLP3[[#This Row],[MARGEN UNITARIO]]/MaestraLP3[[#This Row],[Peso Neto UMV (KG)]],0)</f>
        <v>4023.6794171220399</v>
      </c>
      <c r="AF1228" s="38" t="s">
        <v>50</v>
      </c>
      <c r="AG1228" s="38">
        <v>1</v>
      </c>
      <c r="AH1228" s="56">
        <v>9.9999999999999992E-2</v>
      </c>
      <c r="AI1228" s="56">
        <v>0.15</v>
      </c>
      <c r="AJ1228" s="38"/>
      <c r="AK1228" s="38" t="s">
        <v>50</v>
      </c>
    </row>
    <row r="1229" spans="1:37" x14ac:dyDescent="0.35">
      <c r="A1229" s="38" t="s">
        <v>525</v>
      </c>
      <c r="B1229" s="38">
        <v>104542680</v>
      </c>
      <c r="C1229" s="38" t="str">
        <f>+MaestraLP3[[#This Row],[CÓDIGO]]&amp;MaestraLP3[[#Headers],[-]]&amp;MaestraLP3[[#This Row],[UMV]]</f>
        <v>104542680-UN</v>
      </c>
      <c r="D1229" s="45" t="str">
        <f>+MaestraLP3[[#This Row],[CÓDIGO]]&amp;MaestraLP3[[#Headers],[FS00]]</f>
        <v>104542680FS00</v>
      </c>
      <c r="E1229" s="38" t="s">
        <v>95</v>
      </c>
      <c r="F1229" s="38" t="s">
        <v>114</v>
      </c>
      <c r="G1229" s="38" t="s">
        <v>115</v>
      </c>
      <c r="H1229" s="38" t="s">
        <v>405</v>
      </c>
      <c r="I1229" s="38" t="s">
        <v>1499</v>
      </c>
      <c r="J1229" s="44" t="s">
        <v>44</v>
      </c>
      <c r="K1229" s="45" t="s">
        <v>44</v>
      </c>
      <c r="L1229" s="38"/>
      <c r="M1229" s="38" t="str">
        <f>VLOOKUP(MaestraLP3[[#This Row],[UMV]],VALIDACIONES!J:L,3,0)</f>
        <v>Unidad</v>
      </c>
      <c r="N1229" s="38" t="s">
        <v>45</v>
      </c>
      <c r="O1229" s="38" t="s">
        <v>46</v>
      </c>
      <c r="P1229" s="54">
        <v>41013.39</v>
      </c>
      <c r="Q1229" s="38" t="s">
        <v>47</v>
      </c>
      <c r="R1229" s="54">
        <v>55900</v>
      </c>
      <c r="S1229" s="56">
        <f>IFERROR((MaestraLP3[[#This Row],[COSTO ]]/MaestraLP3[[#This Row],[COSTO OCT]]-1),0)</f>
        <v>0</v>
      </c>
      <c r="T1229" s="55" t="s">
        <v>48</v>
      </c>
      <c r="U1229" s="55" t="s">
        <v>48</v>
      </c>
      <c r="V1229" s="54">
        <f>+VLOOKUP(MaestraLP3[[#This Row],[-]],'[1]BD MES'!$A:$N,14,0)</f>
        <v>38353.480000000003</v>
      </c>
      <c r="W1229" s="54">
        <v>41013.39</v>
      </c>
      <c r="X1229" s="56">
        <f>+(MaestraLP3[[#This Row],[COSTO ]]-MaestraLP3[[#This Row],[COSTO OCT AL 27-10]])/MaestraLP3[[#This Row],[COSTO OCT AL 27-10]]</f>
        <v>6.9352507256186302E-2</v>
      </c>
      <c r="Y1229" s="57" t="str">
        <f>++IF(Q1229="HASTA AGOTAR STOCK","HASTA AGOTAR STOCK",IF(MaestraLP3[[#This Row],[PRECIO OCT]]=0,"NO PARA LP",IF(MaestraLP3[[#This Row],[PRECIO OCT]]=0,"INCORPORACIÓN",IF(AA1229=0,"MANTIENE",IF(AA1229&lt;0,"BAJA",IF(AA1229&gt;0,"ALZA",""))))))</f>
        <v>MANTIENE</v>
      </c>
      <c r="Z1229" s="54">
        <v>55900</v>
      </c>
      <c r="AA1229" s="40">
        <f>IF(Z1229=0,"INDICAR PRECIO VTA",Z1229-MaestraLP3[[#This Row],[PRECIO OCT]])</f>
        <v>0</v>
      </c>
      <c r="AB1229" s="56">
        <f t="shared" si="19"/>
        <v>0.26630787119856886</v>
      </c>
      <c r="AC1229" s="58">
        <f>IFERROR(MaestraLP3[[#This Row],[PRECIO]]*MaestraLP3[[#This Row],[%MG UMV]],0)</f>
        <v>14886.609999999999</v>
      </c>
      <c r="AD1229" s="59">
        <v>18.899999999999999</v>
      </c>
      <c r="AE1229" s="54">
        <f>IFERROR(MaestraLP3[[#This Row],[MARGEN UNITARIO]]/MaestraLP3[[#This Row],[Peso Neto UMV (KG)]],0)</f>
        <v>787.65132275132271</v>
      </c>
      <c r="AF1229" s="38" t="s">
        <v>50</v>
      </c>
      <c r="AG1229" s="38">
        <v>1</v>
      </c>
      <c r="AH1229" s="56">
        <v>0.03</v>
      </c>
      <c r="AI1229" s="56">
        <v>4.9999999999999996E-2</v>
      </c>
      <c r="AJ1229" s="38"/>
      <c r="AK1229" s="38" t="s">
        <v>50</v>
      </c>
    </row>
    <row r="1230" spans="1:37" x14ac:dyDescent="0.35">
      <c r="A1230" s="38" t="s">
        <v>525</v>
      </c>
      <c r="B1230" s="38">
        <v>150001843</v>
      </c>
      <c r="C1230" s="38" t="str">
        <f>+MaestraLP3[[#This Row],[CÓDIGO]]&amp;MaestraLP3[[#Headers],[-]]&amp;MaestraLP3[[#This Row],[UMV]]</f>
        <v>150001843-C12</v>
      </c>
      <c r="D1230" s="45" t="str">
        <f>+MaestraLP3[[#This Row],[CÓDIGO]]&amp;MaestraLP3[[#Headers],[FS00]]</f>
        <v>150001843FS00</v>
      </c>
      <c r="E1230" s="38" t="s">
        <v>95</v>
      </c>
      <c r="F1230" s="38" t="s">
        <v>114</v>
      </c>
      <c r="G1230" s="38" t="s">
        <v>115</v>
      </c>
      <c r="H1230" s="38" t="s">
        <v>405</v>
      </c>
      <c r="I1230" s="38" t="s">
        <v>1500</v>
      </c>
      <c r="J1230" s="44" t="s">
        <v>43</v>
      </c>
      <c r="K1230" s="45" t="s">
        <v>44</v>
      </c>
      <c r="L1230" s="38"/>
      <c r="M1230" s="38" t="str">
        <f>VLOOKUP(MaestraLP3[[#This Row],[UMV]],VALIDACIONES!J:L,3,0)</f>
        <v>Caja 12 Unidades</v>
      </c>
      <c r="N1230" s="38" t="s">
        <v>45</v>
      </c>
      <c r="O1230" s="38" t="s">
        <v>46</v>
      </c>
      <c r="P1230" s="54">
        <v>21019.920000000002</v>
      </c>
      <c r="Q1230" s="38" t="s">
        <v>47</v>
      </c>
      <c r="R1230" s="54">
        <v>29990</v>
      </c>
      <c r="S1230" s="56">
        <f>IFERROR((MaestraLP3[[#This Row],[COSTO ]]/MaestraLP3[[#This Row],[COSTO OCT]]-1),0)</f>
        <v>0</v>
      </c>
      <c r="T1230" s="55" t="s">
        <v>48</v>
      </c>
      <c r="U1230" s="55" t="s">
        <v>48</v>
      </c>
      <c r="V1230" s="54">
        <f>+VLOOKUP(MaestraLP3[[#This Row],[-]],'[1]BD MES'!$A:$N,14,0)</f>
        <v>21020.16</v>
      </c>
      <c r="W1230" s="54">
        <v>21019.920000000002</v>
      </c>
      <c r="X1230" s="56">
        <f>+(MaestraLP3[[#This Row],[COSTO ]]-MaestraLP3[[#This Row],[COSTO OCT AL 27-10]])/MaestraLP3[[#This Row],[COSTO OCT AL 27-10]]</f>
        <v>-1.1417610522372938E-5</v>
      </c>
      <c r="Y1230" s="57" t="str">
        <f>++IF(Q1230="HASTA AGOTAR STOCK","HASTA AGOTAR STOCK",IF(MaestraLP3[[#This Row],[PRECIO OCT]]=0,"NO PARA LP",IF(MaestraLP3[[#This Row],[PRECIO OCT]]=0,"INCORPORACIÓN",IF(AA1230=0,"MANTIENE",IF(AA1230&lt;0,"BAJA",IF(AA1230&gt;0,"ALZA",""))))))</f>
        <v>MANTIENE</v>
      </c>
      <c r="Z1230" s="54">
        <v>29990</v>
      </c>
      <c r="AA1230" s="40">
        <f>IF(Z1230=0,"INDICAR PRECIO VTA",Z1230-MaestraLP3[[#This Row],[PRECIO OCT]])</f>
        <v>0</v>
      </c>
      <c r="AB1230" s="56">
        <f t="shared" si="19"/>
        <v>0.29910236745581853</v>
      </c>
      <c r="AC1230" s="58">
        <f>IFERROR(MaestraLP3[[#This Row],[PRECIO]]*MaestraLP3[[#This Row],[%MG UMV]],0)</f>
        <v>8970.0799999999981</v>
      </c>
      <c r="AD1230" s="59">
        <v>9</v>
      </c>
      <c r="AE1230" s="54">
        <f>IFERROR(MaestraLP3[[#This Row],[MARGEN UNITARIO]]/MaestraLP3[[#This Row],[Peso Neto UMV (KG)]],0)</f>
        <v>996.67555555555532</v>
      </c>
      <c r="AF1230" s="38" t="s">
        <v>50</v>
      </c>
      <c r="AG1230" s="38">
        <v>1</v>
      </c>
      <c r="AH1230" s="56">
        <v>6.9999999999999993E-2</v>
      </c>
      <c r="AI1230" s="56">
        <v>9.9999999999999992E-2</v>
      </c>
      <c r="AJ1230" s="38"/>
      <c r="AK1230" s="38" t="s">
        <v>50</v>
      </c>
    </row>
    <row r="1231" spans="1:37" x14ac:dyDescent="0.35">
      <c r="A1231" s="38" t="s">
        <v>525</v>
      </c>
      <c r="B1231" s="38">
        <v>104530260</v>
      </c>
      <c r="C1231" s="38" t="str">
        <f>+MaestraLP3[[#This Row],[CÓDIGO]]&amp;MaestraLP3[[#Headers],[-]]&amp;MaestraLP3[[#This Row],[UMV]]</f>
        <v>104530260-C12</v>
      </c>
      <c r="D1231" s="45" t="str">
        <f>+MaestraLP3[[#This Row],[CÓDIGO]]&amp;MaestraLP3[[#Headers],[FS00]]</f>
        <v>104530260FS00</v>
      </c>
      <c r="E1231" s="38" t="s">
        <v>95</v>
      </c>
      <c r="F1231" s="38" t="s">
        <v>114</v>
      </c>
      <c r="G1231" s="38" t="s">
        <v>115</v>
      </c>
      <c r="H1231" s="38" t="s">
        <v>405</v>
      </c>
      <c r="I1231" s="38" t="s">
        <v>1501</v>
      </c>
      <c r="J1231" s="44" t="s">
        <v>43</v>
      </c>
      <c r="K1231" s="45" t="s">
        <v>44</v>
      </c>
      <c r="L1231" s="45" t="s">
        <v>44</v>
      </c>
      <c r="M1231" s="38" t="str">
        <f>VLOOKUP(MaestraLP3[[#This Row],[UMV]],VALIDACIONES!J:L,3,0)</f>
        <v>Caja 12 Unidades</v>
      </c>
      <c r="N1231" s="38" t="s">
        <v>45</v>
      </c>
      <c r="O1231" s="38" t="s">
        <v>46</v>
      </c>
      <c r="P1231" s="54">
        <v>19368</v>
      </c>
      <c r="Q1231" s="38" t="s">
        <v>47</v>
      </c>
      <c r="R1231" s="54">
        <v>24900</v>
      </c>
      <c r="S1231" s="56">
        <f>IFERROR((MaestraLP3[[#This Row],[COSTO ]]/MaestraLP3[[#This Row],[COSTO OCT]]-1),0)</f>
        <v>0</v>
      </c>
      <c r="T1231" s="55" t="s">
        <v>48</v>
      </c>
      <c r="U1231" s="55" t="s">
        <v>48</v>
      </c>
      <c r="V1231" s="54">
        <f>+VLOOKUP(MaestraLP3[[#This Row],[-]],'[1]BD MES'!$A:$N,14,0)</f>
        <v>19368</v>
      </c>
      <c r="W1231" s="54">
        <v>19368</v>
      </c>
      <c r="X1231" s="56">
        <f>+(MaestraLP3[[#This Row],[COSTO ]]-MaestraLP3[[#This Row],[COSTO OCT AL 27-10]])/MaestraLP3[[#This Row],[COSTO OCT AL 27-10]]</f>
        <v>0</v>
      </c>
      <c r="Y1231" s="57" t="str">
        <f>++IF(Q1231="HASTA AGOTAR STOCK","HASTA AGOTAR STOCK",IF(MaestraLP3[[#This Row],[PRECIO OCT]]=0,"NO PARA LP",IF(MaestraLP3[[#This Row],[PRECIO OCT]]=0,"INCORPORACIÓN",IF(AA1231=0,"MANTIENE",IF(AA1231&lt;0,"BAJA",IF(AA1231&gt;0,"ALZA",""))))))</f>
        <v>MANTIENE</v>
      </c>
      <c r="Z1231" s="54">
        <v>24900</v>
      </c>
      <c r="AA1231" s="40">
        <f>IF(Z1231=0,"INDICAR PRECIO VTA",Z1231-MaestraLP3[[#This Row],[PRECIO OCT]])</f>
        <v>0</v>
      </c>
      <c r="AB1231" s="56">
        <f t="shared" si="19"/>
        <v>0.22216867469879517</v>
      </c>
      <c r="AC1231" s="58">
        <f>IFERROR(MaestraLP3[[#This Row],[PRECIO]]*MaestraLP3[[#This Row],[%MG UMV]],0)</f>
        <v>5532</v>
      </c>
      <c r="AD1231" s="59">
        <v>6</v>
      </c>
      <c r="AE1231" s="54">
        <f>IFERROR(MaestraLP3[[#This Row],[MARGEN UNITARIO]]/MaestraLP3[[#This Row],[Peso Neto UMV (KG)]],0)</f>
        <v>922</v>
      </c>
      <c r="AF1231" s="38" t="s">
        <v>49</v>
      </c>
      <c r="AG1231" s="38" t="s">
        <v>184</v>
      </c>
      <c r="AH1231" s="56">
        <v>4.9999999999999996E-2</v>
      </c>
      <c r="AI1231" s="56">
        <v>6.9999999999999993E-2</v>
      </c>
      <c r="AJ1231" s="38"/>
      <c r="AK1231" s="38" t="s">
        <v>50</v>
      </c>
    </row>
    <row r="1232" spans="1:37" x14ac:dyDescent="0.35">
      <c r="A1232" s="38" t="s">
        <v>525</v>
      </c>
      <c r="B1232" s="38">
        <v>201200163</v>
      </c>
      <c r="C1232" s="38" t="str">
        <f>+MaestraLP3[[#This Row],[CÓDIGO]]&amp;MaestraLP3[[#Headers],[-]]&amp;MaestraLP3[[#This Row],[UMV]]</f>
        <v>201200163-C04</v>
      </c>
      <c r="D1232" s="45" t="str">
        <f>+MaestraLP3[[#This Row],[CÓDIGO]]&amp;MaestraLP3[[#Headers],[FS00]]</f>
        <v>201200163FS00</v>
      </c>
      <c r="E1232" s="38" t="s">
        <v>95</v>
      </c>
      <c r="F1232" s="38" t="s">
        <v>114</v>
      </c>
      <c r="G1232" s="38" t="s">
        <v>115</v>
      </c>
      <c r="H1232" s="38" t="s">
        <v>405</v>
      </c>
      <c r="I1232" s="38" t="s">
        <v>1502</v>
      </c>
      <c r="J1232" s="44" t="s">
        <v>209</v>
      </c>
      <c r="K1232" s="45" t="s">
        <v>44</v>
      </c>
      <c r="L1232" s="38"/>
      <c r="M1232" s="38" t="str">
        <f>VLOOKUP(MaestraLP3[[#This Row],[UMV]],VALIDACIONES!J:L,3,0)</f>
        <v>Caja 4 Unidades</v>
      </c>
      <c r="N1232" s="38" t="s">
        <v>45</v>
      </c>
      <c r="O1232" s="38" t="s">
        <v>46</v>
      </c>
      <c r="P1232" s="54">
        <v>10496</v>
      </c>
      <c r="Q1232" s="38" t="s">
        <v>62</v>
      </c>
      <c r="R1232" s="55">
        <v>18000</v>
      </c>
      <c r="S1232" s="56">
        <f>IFERROR((MaestraLP3[[#This Row],[COSTO ]]/MaestraLP3[[#This Row],[COSTO OCT]]-1),0)</f>
        <v>0</v>
      </c>
      <c r="T1232" s="55" t="s">
        <v>48</v>
      </c>
      <c r="U1232" s="55" t="s">
        <v>48</v>
      </c>
      <c r="V1232" s="54">
        <f>+VLOOKUP(MaestraLP3[[#This Row],[-]],'[1]BD MES'!$A:$N,14,0)</f>
        <v>10569.65</v>
      </c>
      <c r="W1232" s="54">
        <v>10496</v>
      </c>
      <c r="X1232" s="56">
        <f>+(MaestraLP3[[#This Row],[COSTO ]]-MaestraLP3[[#This Row],[COSTO OCT AL 27-10]])/MaestraLP3[[#This Row],[COSTO OCT AL 27-10]]</f>
        <v>-6.9680642216156299E-3</v>
      </c>
      <c r="Y1232" s="57" t="str">
        <f>++IF(Q1232="HASTA AGOTAR STOCK","HASTA AGOTAR STOCK",IF(MaestraLP3[[#This Row],[PRECIO OCT]]=0,"NO PARA LP",IF(MaestraLP3[[#This Row],[PRECIO OCT]]=0,"INCORPORACIÓN",IF(AA1232=0,"MANTIENE",IF(AA1232&lt;0,"BAJA",IF(AA1232&gt;0,"ALZA",""))))))</f>
        <v>ALZA</v>
      </c>
      <c r="Z1232" s="54">
        <v>24990</v>
      </c>
      <c r="AA1232" s="40">
        <f>IF(Z1232=0,"INDICAR PRECIO VTA",Z1232-MaestraLP3[[#This Row],[PRECIO OCT]])</f>
        <v>6990</v>
      </c>
      <c r="AB1232" s="56">
        <f t="shared" si="19"/>
        <v>0.57999199679871949</v>
      </c>
      <c r="AC1232" s="58">
        <f>IFERROR(MaestraLP3[[#This Row],[PRECIO]]*MaestraLP3[[#This Row],[%MG UMV]],0)</f>
        <v>14494</v>
      </c>
      <c r="AD1232" s="59">
        <v>20</v>
      </c>
      <c r="AE1232" s="54">
        <f>IFERROR(MaestraLP3[[#This Row],[MARGEN UNITARIO]]/MaestraLP3[[#This Row],[Peso Neto UMV (KG)]],0)</f>
        <v>724.7</v>
      </c>
      <c r="AF1232" s="38" t="s">
        <v>50</v>
      </c>
      <c r="AG1232" s="38">
        <v>1</v>
      </c>
      <c r="AH1232" s="56">
        <v>0.03</v>
      </c>
      <c r="AI1232" s="56">
        <v>0.05</v>
      </c>
      <c r="AJ1232" s="38"/>
      <c r="AK1232" s="38" t="s">
        <v>50</v>
      </c>
    </row>
    <row r="1233" spans="1:37" x14ac:dyDescent="0.35">
      <c r="A1233" s="38" t="s">
        <v>525</v>
      </c>
      <c r="B1233" s="38">
        <v>104525110</v>
      </c>
      <c r="C1233" s="38" t="str">
        <f>+MaestraLP3[[#This Row],[CÓDIGO]]&amp;MaestraLP3[[#Headers],[-]]&amp;MaestraLP3[[#This Row],[UMV]]</f>
        <v>104525110-C10</v>
      </c>
      <c r="D1233" s="45" t="str">
        <f>+MaestraLP3[[#This Row],[CÓDIGO]]&amp;MaestraLP3[[#Headers],[FS00]]</f>
        <v>104525110FS00</v>
      </c>
      <c r="E1233" s="38" t="s">
        <v>95</v>
      </c>
      <c r="F1233" s="38" t="s">
        <v>114</v>
      </c>
      <c r="G1233" s="38" t="s">
        <v>115</v>
      </c>
      <c r="H1233" s="38" t="s">
        <v>407</v>
      </c>
      <c r="I1233" s="38" t="s">
        <v>1503</v>
      </c>
      <c r="J1233" s="44" t="s">
        <v>61</v>
      </c>
      <c r="K1233" s="45" t="s">
        <v>44</v>
      </c>
      <c r="L1233" s="38"/>
      <c r="M1233" s="38" t="str">
        <f>VLOOKUP(MaestraLP3[[#This Row],[UMV]],VALIDACIONES!J:L,3,0)</f>
        <v>Caja 10 Unidades</v>
      </c>
      <c r="N1233" s="38" t="s">
        <v>45</v>
      </c>
      <c r="O1233" s="38" t="s">
        <v>46</v>
      </c>
      <c r="P1233" s="54">
        <v>18767.8</v>
      </c>
      <c r="Q1233" s="38" t="s">
        <v>47</v>
      </c>
      <c r="R1233" s="54">
        <v>29000</v>
      </c>
      <c r="S1233" s="56">
        <f>IFERROR((MaestraLP3[[#This Row],[COSTO ]]/MaestraLP3[[#This Row],[COSTO OCT]]-1),0)</f>
        <v>0</v>
      </c>
      <c r="T1233" s="55" t="s">
        <v>48</v>
      </c>
      <c r="U1233" s="55" t="s">
        <v>48</v>
      </c>
      <c r="V1233" s="54">
        <f>+VLOOKUP(MaestraLP3[[#This Row],[-]],'[1]BD MES'!$A:$N,14,0)</f>
        <v>18732.400000000001</v>
      </c>
      <c r="W1233" s="54">
        <v>18767.8</v>
      </c>
      <c r="X1233" s="56">
        <f>+(MaestraLP3[[#This Row],[COSTO ]]-MaestraLP3[[#This Row],[COSTO OCT AL 27-10]])/MaestraLP3[[#This Row],[COSTO OCT AL 27-10]]</f>
        <v>1.889773867737066E-3</v>
      </c>
      <c r="Y1233" s="57" t="str">
        <f>++IF(Q1233="HASTA AGOTAR STOCK","HASTA AGOTAR STOCK",IF(MaestraLP3[[#This Row],[PRECIO OCT]]=0,"NO PARA LP",IF(MaestraLP3[[#This Row],[PRECIO OCT]]=0,"INCORPORACIÓN",IF(AA1233=0,"MANTIENE",IF(AA1233&lt;0,"BAJA",IF(AA1233&gt;0,"ALZA",""))))))</f>
        <v>MANTIENE</v>
      </c>
      <c r="Z1233" s="54">
        <v>29000</v>
      </c>
      <c r="AA1233" s="40">
        <f>IF(Z1233=0,"INDICAR PRECIO VTA",Z1233-MaestraLP3[[#This Row],[PRECIO OCT]])</f>
        <v>0</v>
      </c>
      <c r="AB1233" s="56">
        <f t="shared" si="19"/>
        <v>0.35283448275862073</v>
      </c>
      <c r="AC1233" s="58">
        <f>IFERROR(MaestraLP3[[#This Row],[PRECIO]]*MaestraLP3[[#This Row],[%MG UMV]],0)</f>
        <v>10232.200000000001</v>
      </c>
      <c r="AD1233" s="59">
        <v>10</v>
      </c>
      <c r="AE1233" s="54">
        <f>IFERROR(MaestraLP3[[#This Row],[MARGEN UNITARIO]]/MaestraLP3[[#This Row],[Peso Neto UMV (KG)]],0)</f>
        <v>1023.22</v>
      </c>
      <c r="AF1233" s="38" t="s">
        <v>50</v>
      </c>
      <c r="AG1233" s="38">
        <v>1</v>
      </c>
      <c r="AH1233" s="56">
        <v>0.03</v>
      </c>
      <c r="AI1233" s="56">
        <v>4.9999999999999996E-2</v>
      </c>
      <c r="AJ1233" s="38"/>
      <c r="AK1233" s="38" t="s">
        <v>50</v>
      </c>
    </row>
    <row r="1234" spans="1:37" x14ac:dyDescent="0.35">
      <c r="A1234" s="38" t="s">
        <v>525</v>
      </c>
      <c r="B1234" s="38">
        <v>150000060</v>
      </c>
      <c r="C1234" s="38" t="str">
        <f>+MaestraLP3[[#This Row],[CÓDIGO]]&amp;MaestraLP3[[#Headers],[-]]&amp;MaestraLP3[[#This Row],[UMV]]</f>
        <v>150000060-C06</v>
      </c>
      <c r="D1234" s="45" t="str">
        <f>+MaestraLP3[[#This Row],[CÓDIGO]]&amp;MaestraLP3[[#Headers],[FS00]]</f>
        <v>150000060FS00</v>
      </c>
      <c r="E1234" s="38" t="s">
        <v>95</v>
      </c>
      <c r="F1234" s="38" t="s">
        <v>114</v>
      </c>
      <c r="G1234" s="38" t="s">
        <v>115</v>
      </c>
      <c r="H1234" s="38" t="s">
        <v>407</v>
      </c>
      <c r="I1234" s="38" t="s">
        <v>1504</v>
      </c>
      <c r="J1234" s="44" t="s">
        <v>53</v>
      </c>
      <c r="K1234" s="45" t="s">
        <v>44</v>
      </c>
      <c r="L1234" s="38"/>
      <c r="M1234" s="38" t="str">
        <f>VLOOKUP(MaestraLP3[[#This Row],[UMV]],VALIDACIONES!J:L,3,0)</f>
        <v>Caja 6 Unidades</v>
      </c>
      <c r="N1234" s="38" t="s">
        <v>45</v>
      </c>
      <c r="O1234" s="38" t="s">
        <v>46</v>
      </c>
      <c r="P1234" s="54">
        <v>28233.300000000003</v>
      </c>
      <c r="Q1234" s="38" t="s">
        <v>47</v>
      </c>
      <c r="R1234" s="54">
        <v>44500</v>
      </c>
      <c r="S1234" s="56">
        <f>IFERROR((MaestraLP3[[#This Row],[COSTO ]]/MaestraLP3[[#This Row],[COSTO OCT]]-1),0)</f>
        <v>0</v>
      </c>
      <c r="T1234" s="55" t="s">
        <v>48</v>
      </c>
      <c r="U1234" s="55" t="s">
        <v>48</v>
      </c>
      <c r="V1234" s="54">
        <f>+VLOOKUP(MaestraLP3[[#This Row],[-]],'[1]BD MES'!$A:$N,14,0)</f>
        <v>28248.48</v>
      </c>
      <c r="W1234" s="54">
        <v>28233.300000000003</v>
      </c>
      <c r="X1234" s="56">
        <f>+(MaestraLP3[[#This Row],[COSTO ]]-MaestraLP3[[#This Row],[COSTO OCT AL 27-10]])/MaestraLP3[[#This Row],[COSTO OCT AL 27-10]]</f>
        <v>-5.373740463202499E-4</v>
      </c>
      <c r="Y1234" s="57" t="str">
        <f>++IF(Q1234="HASTA AGOTAR STOCK","HASTA AGOTAR STOCK",IF(MaestraLP3[[#This Row],[PRECIO OCT]]=0,"NO PARA LP",IF(MaestraLP3[[#This Row],[PRECIO OCT]]=0,"INCORPORACIÓN",IF(AA1234=0,"MANTIENE",IF(AA1234&lt;0,"BAJA",IF(AA1234&gt;0,"ALZA",""))))))</f>
        <v>MANTIENE</v>
      </c>
      <c r="Z1234" s="54">
        <v>44500</v>
      </c>
      <c r="AA1234" s="40">
        <f>IF(Z1234=0,"INDICAR PRECIO VTA",Z1234-MaestraLP3[[#This Row],[PRECIO OCT]])</f>
        <v>0</v>
      </c>
      <c r="AB1234" s="56">
        <f t="shared" si="19"/>
        <v>0.36554382022471904</v>
      </c>
      <c r="AC1234" s="58">
        <f>IFERROR(MaestraLP3[[#This Row],[PRECIO]]*MaestraLP3[[#This Row],[%MG UMV]],0)</f>
        <v>16266.699999999997</v>
      </c>
      <c r="AD1234" s="59">
        <v>18</v>
      </c>
      <c r="AE1234" s="54">
        <f>IFERROR(MaestraLP3[[#This Row],[MARGEN UNITARIO]]/MaestraLP3[[#This Row],[Peso Neto UMV (KG)]],0)</f>
        <v>903.70555555555541</v>
      </c>
      <c r="AF1234" s="38" t="s">
        <v>50</v>
      </c>
      <c r="AG1234" s="38">
        <v>1</v>
      </c>
      <c r="AH1234" s="56">
        <v>0.03</v>
      </c>
      <c r="AI1234" s="56">
        <v>4.9999999999999996E-2</v>
      </c>
      <c r="AJ1234" s="38"/>
      <c r="AK1234" s="38" t="s">
        <v>50</v>
      </c>
    </row>
    <row r="1235" spans="1:37" x14ac:dyDescent="0.35">
      <c r="A1235" s="38" t="s">
        <v>525</v>
      </c>
      <c r="B1235" s="38">
        <v>102500004</v>
      </c>
      <c r="C1235" s="38" t="str">
        <f>+MaestraLP3[[#This Row],[CÓDIGO]]&amp;MaestraLP3[[#Headers],[-]]&amp;MaestraLP3[[#This Row],[UMV]]</f>
        <v>102500004-C06</v>
      </c>
      <c r="D1235" s="45" t="str">
        <f>+MaestraLP3[[#This Row],[CÓDIGO]]&amp;MaestraLP3[[#Headers],[FS00]]</f>
        <v>102500004FS00</v>
      </c>
      <c r="E1235" s="38" t="s">
        <v>95</v>
      </c>
      <c r="F1235" s="38" t="s">
        <v>114</v>
      </c>
      <c r="G1235" s="38" t="s">
        <v>115</v>
      </c>
      <c r="H1235" s="38" t="s">
        <v>407</v>
      </c>
      <c r="I1235" s="38" t="s">
        <v>1505</v>
      </c>
      <c r="J1235" s="44" t="s">
        <v>53</v>
      </c>
      <c r="K1235" s="45" t="s">
        <v>44</v>
      </c>
      <c r="L1235" s="38"/>
      <c r="M1235" s="38" t="str">
        <f>VLOOKUP(MaestraLP3[[#This Row],[UMV]],VALIDACIONES!J:L,3,0)</f>
        <v>Caja 6 Unidades</v>
      </c>
      <c r="N1235" s="38" t="s">
        <v>45</v>
      </c>
      <c r="O1235" s="38" t="s">
        <v>46</v>
      </c>
      <c r="P1235" s="54">
        <v>9423.1381999999976</v>
      </c>
      <c r="Q1235" s="38" t="s">
        <v>47</v>
      </c>
      <c r="R1235" s="54">
        <v>16500</v>
      </c>
      <c r="S1235" s="56">
        <f>IFERROR((MaestraLP3[[#This Row],[COSTO ]]/MaestraLP3[[#This Row],[COSTO OCT]]-1),0)</f>
        <v>0</v>
      </c>
      <c r="T1235" s="55" t="s">
        <v>48</v>
      </c>
      <c r="U1235" s="55" t="s">
        <v>48</v>
      </c>
      <c r="V1235" s="54">
        <f>+VLOOKUP(MaestraLP3[[#This Row],[-]],'[1]BD MES'!$A:$N,14,0)</f>
        <v>9347.74</v>
      </c>
      <c r="W1235" s="54">
        <v>9423.1381999999976</v>
      </c>
      <c r="X1235" s="56">
        <f>+(MaestraLP3[[#This Row],[COSTO ]]-MaestraLP3[[#This Row],[COSTO OCT AL 27-10]])/MaestraLP3[[#This Row],[COSTO OCT AL 27-10]]</f>
        <v>8.0659282350597911E-3</v>
      </c>
      <c r="Y1235" s="57" t="str">
        <f>++IF(Q1235="HASTA AGOTAR STOCK","HASTA AGOTAR STOCK",IF(MaestraLP3[[#This Row],[PRECIO OCT]]=0,"NO PARA LP",IF(MaestraLP3[[#This Row],[PRECIO OCT]]=0,"INCORPORACIÓN",IF(AA1235=0,"MANTIENE",IF(AA1235&lt;0,"BAJA",IF(AA1235&gt;0,"ALZA",""))))))</f>
        <v>MANTIENE</v>
      </c>
      <c r="Z1235" s="54">
        <v>16500</v>
      </c>
      <c r="AA1235" s="40">
        <f>IF(Z1235=0,"INDICAR PRECIO VTA",Z1235-MaestraLP3[[#This Row],[PRECIO OCT]])</f>
        <v>0</v>
      </c>
      <c r="AB1235" s="56">
        <f t="shared" si="19"/>
        <v>0.42890071515151529</v>
      </c>
      <c r="AC1235" s="58">
        <f>IFERROR(MaestraLP3[[#This Row],[PRECIO]]*MaestraLP3[[#This Row],[%MG UMV]],0)</f>
        <v>7076.8618000000024</v>
      </c>
      <c r="AD1235" s="59">
        <v>2.4</v>
      </c>
      <c r="AE1235" s="54">
        <f>IFERROR(MaestraLP3[[#This Row],[MARGEN UNITARIO]]/MaestraLP3[[#This Row],[Peso Neto UMV (KG)]],0)</f>
        <v>2948.6924166666677</v>
      </c>
      <c r="AF1235" s="38" t="s">
        <v>50</v>
      </c>
      <c r="AG1235" s="38">
        <v>1</v>
      </c>
      <c r="AH1235" s="56">
        <v>0.03</v>
      </c>
      <c r="AI1235" s="56">
        <v>0.05</v>
      </c>
      <c r="AJ1235" s="38"/>
      <c r="AK1235" s="38" t="s">
        <v>50</v>
      </c>
    </row>
    <row r="1236" spans="1:37" x14ac:dyDescent="0.35">
      <c r="A1236" s="38" t="s">
        <v>525</v>
      </c>
      <c r="B1236" s="38">
        <v>102500003</v>
      </c>
      <c r="C1236" s="38" t="str">
        <f>+MaestraLP3[[#This Row],[CÓDIGO]]&amp;MaestraLP3[[#Headers],[-]]&amp;MaestraLP3[[#This Row],[UMV]]</f>
        <v>102500003-C06</v>
      </c>
      <c r="D1236" s="45" t="str">
        <f>+MaestraLP3[[#This Row],[CÓDIGO]]&amp;MaestraLP3[[#Headers],[FS00]]</f>
        <v>102500003FS00</v>
      </c>
      <c r="E1236" s="38" t="s">
        <v>95</v>
      </c>
      <c r="F1236" s="38" t="s">
        <v>114</v>
      </c>
      <c r="G1236" s="38" t="s">
        <v>115</v>
      </c>
      <c r="H1236" s="38" t="s">
        <v>407</v>
      </c>
      <c r="I1236" s="38" t="s">
        <v>1506</v>
      </c>
      <c r="J1236" s="44" t="s">
        <v>53</v>
      </c>
      <c r="K1236" s="45" t="s">
        <v>44</v>
      </c>
      <c r="L1236" s="38"/>
      <c r="M1236" s="38" t="str">
        <f>VLOOKUP(MaestraLP3[[#This Row],[UMV]],VALIDACIONES!J:L,3,0)</f>
        <v>Caja 6 Unidades</v>
      </c>
      <c r="N1236" s="38" t="s">
        <v>45</v>
      </c>
      <c r="O1236" s="38" t="s">
        <v>46</v>
      </c>
      <c r="P1236" s="54">
        <v>9395.1850999999988</v>
      </c>
      <c r="Q1236" s="38" t="s">
        <v>47</v>
      </c>
      <c r="R1236" s="54">
        <v>16500</v>
      </c>
      <c r="S1236" s="56">
        <f>IFERROR((MaestraLP3[[#This Row],[COSTO ]]/MaestraLP3[[#This Row],[COSTO OCT]]-1),0)</f>
        <v>0</v>
      </c>
      <c r="T1236" s="55" t="s">
        <v>48</v>
      </c>
      <c r="U1236" s="55" t="s">
        <v>48</v>
      </c>
      <c r="V1236" s="54">
        <f>+VLOOKUP(MaestraLP3[[#This Row],[-]],'[1]BD MES'!$A:$N,14,0)</f>
        <v>9325</v>
      </c>
      <c r="W1236" s="54">
        <v>9395.1850999999988</v>
      </c>
      <c r="X1236" s="56">
        <f>+(MaestraLP3[[#This Row],[COSTO ]]-MaestraLP3[[#This Row],[COSTO OCT AL 27-10]])/MaestraLP3[[#This Row],[COSTO OCT AL 27-10]]</f>
        <v>7.5265522788202453E-3</v>
      </c>
      <c r="Y1236" s="57" t="str">
        <f>++IF(Q1236="HASTA AGOTAR STOCK","HASTA AGOTAR STOCK",IF(MaestraLP3[[#This Row],[PRECIO OCT]]=0,"NO PARA LP",IF(MaestraLP3[[#This Row],[PRECIO OCT]]=0,"INCORPORACIÓN",IF(AA1236=0,"MANTIENE",IF(AA1236&lt;0,"BAJA",IF(AA1236&gt;0,"ALZA",""))))))</f>
        <v>MANTIENE</v>
      </c>
      <c r="Z1236" s="54">
        <v>16500</v>
      </c>
      <c r="AA1236" s="40">
        <f>IF(Z1236=0,"INDICAR PRECIO VTA",Z1236-MaestraLP3[[#This Row],[PRECIO OCT]])</f>
        <v>0</v>
      </c>
      <c r="AB1236" s="56">
        <f t="shared" si="19"/>
        <v>0.43059484242424251</v>
      </c>
      <c r="AC1236" s="58">
        <f>IFERROR(MaestraLP3[[#This Row],[PRECIO]]*MaestraLP3[[#This Row],[%MG UMV]],0)</f>
        <v>7104.8149000000012</v>
      </c>
      <c r="AD1236" s="59">
        <v>2.4</v>
      </c>
      <c r="AE1236" s="54">
        <f>IFERROR(MaestraLP3[[#This Row],[MARGEN UNITARIO]]/MaestraLP3[[#This Row],[Peso Neto UMV (KG)]],0)</f>
        <v>2960.3395416666672</v>
      </c>
      <c r="AF1236" s="38" t="s">
        <v>50</v>
      </c>
      <c r="AG1236" s="38">
        <v>1</v>
      </c>
      <c r="AH1236" s="56">
        <v>0.1</v>
      </c>
      <c r="AI1236" s="56">
        <v>0.15</v>
      </c>
      <c r="AJ1236" s="38"/>
      <c r="AK1236" s="38" t="s">
        <v>50</v>
      </c>
    </row>
    <row r="1237" spans="1:37" x14ac:dyDescent="0.35">
      <c r="A1237" s="38" t="s">
        <v>525</v>
      </c>
      <c r="B1237" s="38">
        <v>102500007</v>
      </c>
      <c r="C1237" s="38" t="str">
        <f>+MaestraLP3[[#This Row],[CÓDIGO]]&amp;MaestraLP3[[#Headers],[-]]&amp;MaestraLP3[[#This Row],[UMV]]</f>
        <v>102500007-C06</v>
      </c>
      <c r="D1237" s="45" t="str">
        <f>+MaestraLP3[[#This Row],[CÓDIGO]]&amp;MaestraLP3[[#Headers],[FS00]]</f>
        <v>102500007FS00</v>
      </c>
      <c r="E1237" s="38" t="s">
        <v>95</v>
      </c>
      <c r="F1237" s="38" t="s">
        <v>114</v>
      </c>
      <c r="G1237" s="38" t="s">
        <v>115</v>
      </c>
      <c r="H1237" s="38" t="s">
        <v>407</v>
      </c>
      <c r="I1237" s="38" t="s">
        <v>1507</v>
      </c>
      <c r="J1237" s="44" t="s">
        <v>53</v>
      </c>
      <c r="K1237" s="45" t="s">
        <v>44</v>
      </c>
      <c r="L1237" s="38"/>
      <c r="M1237" s="38" t="str">
        <f>VLOOKUP(MaestraLP3[[#This Row],[UMV]],VALIDACIONES!J:L,3,0)</f>
        <v>Caja 6 Unidades</v>
      </c>
      <c r="N1237" s="38" t="s">
        <v>45</v>
      </c>
      <c r="O1237" s="38" t="s">
        <v>46</v>
      </c>
      <c r="P1237" s="54">
        <v>12386.725049999999</v>
      </c>
      <c r="Q1237" s="38" t="s">
        <v>62</v>
      </c>
      <c r="R1237" s="54">
        <v>18600</v>
      </c>
      <c r="S1237" s="56">
        <f>IFERROR((MaestraLP3[[#This Row],[COSTO ]]/MaestraLP3[[#This Row],[COSTO OCT]]-1),0)</f>
        <v>0</v>
      </c>
      <c r="T1237" s="55" t="s">
        <v>48</v>
      </c>
      <c r="U1237" s="55" t="s">
        <v>48</v>
      </c>
      <c r="V1237" s="54">
        <f>+VLOOKUP(MaestraLP3[[#This Row],[-]],'[1]BD MES'!$A:$N,14,0)</f>
        <v>12234</v>
      </c>
      <c r="W1237" s="54">
        <v>12386.725049999999</v>
      </c>
      <c r="X1237" s="56">
        <f>+(MaestraLP3[[#This Row],[COSTO ]]-MaestraLP3[[#This Row],[COSTO OCT AL 27-10]])/MaestraLP3[[#This Row],[COSTO OCT AL 27-10]]</f>
        <v>1.2483656204021506E-2</v>
      </c>
      <c r="Y1237" s="57" t="str">
        <f>++IF(Q1237="HASTA AGOTAR STOCK","HASTA AGOTAR STOCK",IF(MaestraLP3[[#This Row],[PRECIO OCT]]=0,"NO PARA LP",IF(MaestraLP3[[#This Row],[PRECIO OCT]]=0,"INCORPORACIÓN",IF(AA1237=0,"MANTIENE",IF(AA1237&lt;0,"BAJA",IF(AA1237&gt;0,"ALZA",""))))))</f>
        <v>MANTIENE</v>
      </c>
      <c r="Z1237" s="54">
        <v>18600</v>
      </c>
      <c r="AA1237" s="40">
        <f>IF(Z1237=0,"INDICAR PRECIO VTA",Z1237-MaestraLP3[[#This Row],[PRECIO OCT]])</f>
        <v>0</v>
      </c>
      <c r="AB1237" s="56">
        <f t="shared" si="19"/>
        <v>0.3340470403225807</v>
      </c>
      <c r="AC1237" s="58">
        <f>IFERROR(MaestraLP3[[#This Row],[PRECIO]]*MaestraLP3[[#This Row],[%MG UMV]],0)</f>
        <v>6213.2749500000009</v>
      </c>
      <c r="AD1237" s="59">
        <v>2.4</v>
      </c>
      <c r="AE1237" s="54">
        <f>IFERROR(MaestraLP3[[#This Row],[MARGEN UNITARIO]]/MaestraLP3[[#This Row],[Peso Neto UMV (KG)]],0)</f>
        <v>2588.8645625000004</v>
      </c>
      <c r="AF1237" s="38" t="s">
        <v>50</v>
      </c>
      <c r="AG1237" s="38">
        <v>1</v>
      </c>
      <c r="AH1237" s="56">
        <v>7.0000000000000007E-2</v>
      </c>
      <c r="AI1237" s="56">
        <v>0.1</v>
      </c>
      <c r="AJ1237" s="38"/>
      <c r="AK1237" s="38" t="s">
        <v>50</v>
      </c>
    </row>
    <row r="1238" spans="1:37" x14ac:dyDescent="0.35">
      <c r="A1238" s="38" t="s">
        <v>525</v>
      </c>
      <c r="B1238" s="38">
        <v>102500005</v>
      </c>
      <c r="C1238" s="38" t="str">
        <f>+MaestraLP3[[#This Row],[CÓDIGO]]&amp;MaestraLP3[[#Headers],[-]]&amp;MaestraLP3[[#This Row],[UMV]]</f>
        <v>102500005-C06</v>
      </c>
      <c r="D1238" s="45" t="str">
        <f>+MaestraLP3[[#This Row],[CÓDIGO]]&amp;MaestraLP3[[#Headers],[FS00]]</f>
        <v>102500005FS00</v>
      </c>
      <c r="E1238" s="38" t="s">
        <v>95</v>
      </c>
      <c r="F1238" s="38" t="s">
        <v>114</v>
      </c>
      <c r="G1238" s="38" t="s">
        <v>115</v>
      </c>
      <c r="H1238" s="38" t="s">
        <v>407</v>
      </c>
      <c r="I1238" s="38" t="s">
        <v>1508</v>
      </c>
      <c r="J1238" s="44" t="s">
        <v>53</v>
      </c>
      <c r="K1238" s="45" t="s">
        <v>44</v>
      </c>
      <c r="L1238" s="38"/>
      <c r="M1238" s="38" t="str">
        <f>VLOOKUP(MaestraLP3[[#This Row],[UMV]],VALIDACIONES!J:L,3,0)</f>
        <v>Caja 6 Unidades</v>
      </c>
      <c r="N1238" s="38" t="s">
        <v>45</v>
      </c>
      <c r="O1238" s="38" t="s">
        <v>46</v>
      </c>
      <c r="P1238" s="54">
        <v>9605.7163999999993</v>
      </c>
      <c r="Q1238" s="38" t="s">
        <v>47</v>
      </c>
      <c r="R1238" s="54">
        <v>16500</v>
      </c>
      <c r="S1238" s="56">
        <f>IFERROR((MaestraLP3[[#This Row],[COSTO ]]/MaestraLP3[[#This Row],[COSTO OCT]]-1),0)</f>
        <v>0</v>
      </c>
      <c r="T1238" s="55" t="s">
        <v>48</v>
      </c>
      <c r="U1238" s="55" t="s">
        <v>48</v>
      </c>
      <c r="V1238" s="54">
        <f>+VLOOKUP(MaestraLP3[[#This Row],[-]],'[1]BD MES'!$A:$N,14,0)</f>
        <v>9248</v>
      </c>
      <c r="W1238" s="54">
        <v>9605.7163999999993</v>
      </c>
      <c r="X1238" s="56">
        <f>+(MaestraLP3[[#This Row],[COSTO ]]-MaestraLP3[[#This Row],[COSTO OCT AL 27-10]])/MaestraLP3[[#This Row],[COSTO OCT AL 27-10]]</f>
        <v>3.8680406574394394E-2</v>
      </c>
      <c r="Y1238" s="57" t="str">
        <f>++IF(Q1238="HASTA AGOTAR STOCK","HASTA AGOTAR STOCK",IF(MaestraLP3[[#This Row],[PRECIO OCT]]=0,"NO PARA LP",IF(MaestraLP3[[#This Row],[PRECIO OCT]]=0,"INCORPORACIÓN",IF(AA1238=0,"MANTIENE",IF(AA1238&lt;0,"BAJA",IF(AA1238&gt;0,"ALZA",""))))))</f>
        <v>MANTIENE</v>
      </c>
      <c r="Z1238" s="54">
        <v>16500</v>
      </c>
      <c r="AA1238" s="40">
        <f>IF(Z1238=0,"INDICAR PRECIO VTA",Z1238-MaestraLP3[[#This Row],[PRECIO OCT]])</f>
        <v>0</v>
      </c>
      <c r="AB1238" s="56">
        <f t="shared" si="19"/>
        <v>0.41783536969696972</v>
      </c>
      <c r="AC1238" s="58">
        <f>IFERROR(MaestraLP3[[#This Row],[PRECIO]]*MaestraLP3[[#This Row],[%MG UMV]],0)</f>
        <v>6894.2836000000007</v>
      </c>
      <c r="AD1238" s="59">
        <v>2.4</v>
      </c>
      <c r="AE1238" s="54">
        <f>IFERROR(MaestraLP3[[#This Row],[MARGEN UNITARIO]]/MaestraLP3[[#This Row],[Peso Neto UMV (KG)]],0)</f>
        <v>2872.6181666666671</v>
      </c>
      <c r="AF1238" s="38" t="s">
        <v>50</v>
      </c>
      <c r="AG1238" s="38">
        <v>1</v>
      </c>
      <c r="AH1238" s="56">
        <v>0.03</v>
      </c>
      <c r="AI1238" s="56">
        <v>0.05</v>
      </c>
      <c r="AJ1238" s="38"/>
      <c r="AK1238" s="38" t="s">
        <v>50</v>
      </c>
    </row>
    <row r="1239" spans="1:37" x14ac:dyDescent="0.35">
      <c r="A1239" s="38" t="s">
        <v>525</v>
      </c>
      <c r="B1239" s="38">
        <v>102500090</v>
      </c>
      <c r="C1239" s="38" t="str">
        <f>+MaestraLP3[[#This Row],[CÓDIGO]]&amp;MaestraLP3[[#Headers],[-]]&amp;MaestraLP3[[#This Row],[UMV]]</f>
        <v>102500090-C06</v>
      </c>
      <c r="D1239" s="45" t="str">
        <f>+MaestraLP3[[#This Row],[CÓDIGO]]&amp;MaestraLP3[[#Headers],[FS00]]</f>
        <v>102500090FS00</v>
      </c>
      <c r="E1239" s="38" t="s">
        <v>95</v>
      </c>
      <c r="F1239" s="38" t="s">
        <v>114</v>
      </c>
      <c r="G1239" s="38" t="s">
        <v>115</v>
      </c>
      <c r="H1239" s="38" t="s">
        <v>407</v>
      </c>
      <c r="I1239" s="38" t="s">
        <v>408</v>
      </c>
      <c r="J1239" s="44" t="s">
        <v>53</v>
      </c>
      <c r="K1239" s="45" t="s">
        <v>44</v>
      </c>
      <c r="L1239" s="38"/>
      <c r="M1239" s="38" t="str">
        <f>VLOOKUP(MaestraLP3[[#This Row],[UMV]],VALIDACIONES!J:L,3,0)</f>
        <v>Caja 6 Unidades</v>
      </c>
      <c r="N1239" s="38" t="s">
        <v>45</v>
      </c>
      <c r="O1239" s="38" t="s">
        <v>2</v>
      </c>
      <c r="P1239" s="54">
        <v>9730.9775499999996</v>
      </c>
      <c r="Q1239" s="38" t="s">
        <v>1245</v>
      </c>
      <c r="R1239" s="55">
        <v>17000</v>
      </c>
      <c r="S1239" s="56">
        <f>IFERROR((MaestraLP3[[#This Row],[COSTO ]]/MaestraLP3[[#This Row],[COSTO OCT]]-1),0)</f>
        <v>0</v>
      </c>
      <c r="T1239" s="55" t="s">
        <v>48</v>
      </c>
      <c r="U1239" s="55" t="s">
        <v>48</v>
      </c>
      <c r="V1239" s="54">
        <f>+VLOOKUP(MaestraLP3[[#This Row],[-]],'[1]BD MES'!$A:$N,14,0)</f>
        <v>9731</v>
      </c>
      <c r="W1239" s="54">
        <v>9730.9775499999996</v>
      </c>
      <c r="X1239" s="56">
        <f>+(MaestraLP3[[#This Row],[COSTO ]]-MaestraLP3[[#This Row],[COSTO OCT AL 27-10]])/MaestraLP3[[#This Row],[COSTO OCT AL 27-10]]</f>
        <v>-2.3070599116627265E-6</v>
      </c>
      <c r="Y1239" s="57" t="str">
        <f>++IF(Q1239="HASTA AGOTAR STOCK","HASTA AGOTAR STOCK",IF(MaestraLP3[[#This Row],[PRECIO OCT]]=0,"NO PARA LP",IF(MaestraLP3[[#This Row],[PRECIO OCT]]=0,"INCORPORACIÓN",IF(AA1239=0,"MANTIENE",IF(AA1239&lt;0,"BAJA",IF(AA1239&gt;0,"ALZA",""))))))</f>
        <v>ALZA</v>
      </c>
      <c r="Z1239" s="54">
        <v>21000</v>
      </c>
      <c r="AA1239" s="40">
        <f>IF(Z1239=0,"INDICAR PRECIO VTA",Z1239-MaestraLP3[[#This Row],[PRECIO OCT]])</f>
        <v>4000</v>
      </c>
      <c r="AB1239" s="56">
        <f t="shared" si="19"/>
        <v>0.53662011666666665</v>
      </c>
      <c r="AC1239" s="58">
        <f>IFERROR(MaestraLP3[[#This Row],[PRECIO]]*MaestraLP3[[#This Row],[%MG UMV]],0)</f>
        <v>11269.02245</v>
      </c>
      <c r="AD1239" s="59">
        <v>2.4</v>
      </c>
      <c r="AE1239" s="54">
        <f>IFERROR(MaestraLP3[[#This Row],[MARGEN UNITARIO]]/MaestraLP3[[#This Row],[Peso Neto UMV (KG)]],0)</f>
        <v>4695.4260208333335</v>
      </c>
      <c r="AF1239" s="38" t="s">
        <v>50</v>
      </c>
      <c r="AG1239" s="38">
        <v>1</v>
      </c>
      <c r="AH1239" s="56">
        <v>0.1</v>
      </c>
      <c r="AI1239" s="56">
        <v>0.15</v>
      </c>
      <c r="AJ1239" s="38"/>
      <c r="AK1239" s="38" t="s">
        <v>50</v>
      </c>
    </row>
    <row r="1240" spans="1:37" x14ac:dyDescent="0.35">
      <c r="A1240" s="38" t="s">
        <v>525</v>
      </c>
      <c r="B1240" s="38">
        <v>104525130</v>
      </c>
      <c r="C1240" s="38" t="str">
        <f>+MaestraLP3[[#This Row],[CÓDIGO]]&amp;MaestraLP3[[#Headers],[-]]&amp;MaestraLP3[[#This Row],[UMV]]</f>
        <v>104525130-C10</v>
      </c>
      <c r="D1240" s="45" t="str">
        <f>+MaestraLP3[[#This Row],[CÓDIGO]]&amp;MaestraLP3[[#Headers],[FS00]]</f>
        <v>104525130FS00</v>
      </c>
      <c r="E1240" s="38" t="s">
        <v>95</v>
      </c>
      <c r="F1240" s="38" t="s">
        <v>114</v>
      </c>
      <c r="G1240" s="38" t="s">
        <v>115</v>
      </c>
      <c r="H1240" s="38" t="s">
        <v>407</v>
      </c>
      <c r="I1240" s="38" t="s">
        <v>1509</v>
      </c>
      <c r="J1240" s="44" t="s">
        <v>61</v>
      </c>
      <c r="K1240" s="45" t="s">
        <v>44</v>
      </c>
      <c r="L1240" s="38"/>
      <c r="M1240" s="38" t="str">
        <f>VLOOKUP(MaestraLP3[[#This Row],[UMV]],VALIDACIONES!J:L,3,0)</f>
        <v>Caja 10 Unidades</v>
      </c>
      <c r="N1240" s="38" t="s">
        <v>45</v>
      </c>
      <c r="O1240" s="38" t="s">
        <v>46</v>
      </c>
      <c r="P1240" s="54">
        <v>12587</v>
      </c>
      <c r="Q1240" s="38" t="s">
        <v>47</v>
      </c>
      <c r="R1240" s="54">
        <v>18600</v>
      </c>
      <c r="S1240" s="56">
        <f>IFERROR((MaestraLP3[[#This Row],[COSTO ]]/MaestraLP3[[#This Row],[COSTO OCT]]-1),0)</f>
        <v>0</v>
      </c>
      <c r="T1240" s="55" t="s">
        <v>48</v>
      </c>
      <c r="U1240" s="55" t="s">
        <v>48</v>
      </c>
      <c r="V1240" s="54">
        <f>+VLOOKUP(MaestraLP3[[#This Row],[-]],'[1]BD MES'!$A:$N,14,0)</f>
        <v>12552.8</v>
      </c>
      <c r="W1240" s="54">
        <v>12587</v>
      </c>
      <c r="X1240" s="56">
        <f>+(MaestraLP3[[#This Row],[COSTO ]]-MaestraLP3[[#This Row],[COSTO OCT AL 27-10]])/MaestraLP3[[#This Row],[COSTO OCT AL 27-10]]</f>
        <v>2.7244917468613162E-3</v>
      </c>
      <c r="Y1240" s="57" t="str">
        <f>++IF(Q1240="HASTA AGOTAR STOCK","HASTA AGOTAR STOCK",IF(MaestraLP3[[#This Row],[PRECIO OCT]]=0,"NO PARA LP",IF(MaestraLP3[[#This Row],[PRECIO OCT]]=0,"INCORPORACIÓN",IF(AA1240=0,"MANTIENE",IF(AA1240&lt;0,"BAJA",IF(AA1240&gt;0,"ALZA",""))))))</f>
        <v>MANTIENE</v>
      </c>
      <c r="Z1240" s="54">
        <v>18600</v>
      </c>
      <c r="AA1240" s="40">
        <f>IF(Z1240=0,"INDICAR PRECIO VTA",Z1240-MaestraLP3[[#This Row],[PRECIO OCT]])</f>
        <v>0</v>
      </c>
      <c r="AB1240" s="56">
        <f t="shared" si="19"/>
        <v>0.32327956989247314</v>
      </c>
      <c r="AC1240" s="58">
        <f>IFERROR(MaestraLP3[[#This Row],[PRECIO]]*MaestraLP3[[#This Row],[%MG UMV]],0)</f>
        <v>6013</v>
      </c>
      <c r="AD1240" s="59">
        <v>10</v>
      </c>
      <c r="AE1240" s="54">
        <f>IFERROR(MaestraLP3[[#This Row],[MARGEN UNITARIO]]/MaestraLP3[[#This Row],[Peso Neto UMV (KG)]],0)</f>
        <v>601.29999999999995</v>
      </c>
      <c r="AF1240" s="61" t="s">
        <v>50</v>
      </c>
      <c r="AG1240" s="38">
        <v>1</v>
      </c>
      <c r="AH1240" s="56">
        <v>0.03</v>
      </c>
      <c r="AI1240" s="56">
        <v>4.9999999999999996E-2</v>
      </c>
      <c r="AJ1240" s="38"/>
      <c r="AK1240" s="38" t="s">
        <v>50</v>
      </c>
    </row>
    <row r="1241" spans="1:37" x14ac:dyDescent="0.35">
      <c r="A1241" s="38" t="s">
        <v>525</v>
      </c>
      <c r="B1241" s="38">
        <v>104544760</v>
      </c>
      <c r="C1241" s="38" t="str">
        <f>+MaestraLP3[[#This Row],[CÓDIGO]]&amp;MaestraLP3[[#Headers],[-]]&amp;MaestraLP3[[#This Row],[UMV]]</f>
        <v>104544760-C06</v>
      </c>
      <c r="D1241" s="45" t="str">
        <f>+MaestraLP3[[#This Row],[CÓDIGO]]&amp;MaestraLP3[[#Headers],[FS00]]</f>
        <v>104544760FS00</v>
      </c>
      <c r="E1241" s="38" t="s">
        <v>95</v>
      </c>
      <c r="F1241" s="38" t="s">
        <v>114</v>
      </c>
      <c r="G1241" s="38" t="s">
        <v>115</v>
      </c>
      <c r="H1241" s="38" t="s">
        <v>407</v>
      </c>
      <c r="I1241" s="38" t="s">
        <v>1510</v>
      </c>
      <c r="J1241" s="44" t="s">
        <v>53</v>
      </c>
      <c r="K1241" s="45" t="s">
        <v>44</v>
      </c>
      <c r="L1241" s="38"/>
      <c r="M1241" s="38" t="str">
        <f>VLOOKUP(MaestraLP3[[#This Row],[UMV]],VALIDACIONES!J:L,3,0)</f>
        <v>Caja 6 Unidades</v>
      </c>
      <c r="N1241" s="38" t="s">
        <v>45</v>
      </c>
      <c r="O1241" s="38" t="s">
        <v>46</v>
      </c>
      <c r="P1241" s="54">
        <v>19212</v>
      </c>
      <c r="Q1241" s="38" t="s">
        <v>47</v>
      </c>
      <c r="R1241" s="54">
        <v>27700</v>
      </c>
      <c r="S1241" s="56">
        <f>IFERROR((MaestraLP3[[#This Row],[COSTO ]]/MaestraLP3[[#This Row],[COSTO OCT]]-1),0)</f>
        <v>0</v>
      </c>
      <c r="T1241" s="55" t="s">
        <v>48</v>
      </c>
      <c r="U1241" s="55" t="s">
        <v>48</v>
      </c>
      <c r="V1241" s="54">
        <f>+VLOOKUP(MaestraLP3[[#This Row],[-]],'[1]BD MES'!$A:$N,14,0)</f>
        <v>19050</v>
      </c>
      <c r="W1241" s="54">
        <v>19212</v>
      </c>
      <c r="X1241" s="56">
        <f>+(MaestraLP3[[#This Row],[COSTO ]]-MaestraLP3[[#This Row],[COSTO OCT AL 27-10]])/MaestraLP3[[#This Row],[COSTO OCT AL 27-10]]</f>
        <v>8.5039370078740153E-3</v>
      </c>
      <c r="Y1241" s="57" t="str">
        <f>++IF(Q1241="HASTA AGOTAR STOCK","HASTA AGOTAR STOCK",IF(MaestraLP3[[#This Row],[PRECIO OCT]]=0,"NO PARA LP",IF(MaestraLP3[[#This Row],[PRECIO OCT]]=0,"INCORPORACIÓN",IF(AA1241=0,"MANTIENE",IF(AA1241&lt;0,"BAJA",IF(AA1241&gt;0,"ALZA",""))))))</f>
        <v>MANTIENE</v>
      </c>
      <c r="Z1241" s="54">
        <v>27700</v>
      </c>
      <c r="AA1241" s="40">
        <f>IF(Z1241=0,"INDICAR PRECIO VTA",Z1241-MaestraLP3[[#This Row],[PRECIO OCT]])</f>
        <v>0</v>
      </c>
      <c r="AB1241" s="56">
        <f t="shared" si="19"/>
        <v>0.30642599277978338</v>
      </c>
      <c r="AC1241" s="58">
        <f>IFERROR(MaestraLP3[[#This Row],[PRECIO]]*MaestraLP3[[#This Row],[%MG UMV]],0)</f>
        <v>8488</v>
      </c>
      <c r="AD1241" s="59">
        <v>18</v>
      </c>
      <c r="AE1241" s="54">
        <f>IFERROR(MaestraLP3[[#This Row],[MARGEN UNITARIO]]/MaestraLP3[[#This Row],[Peso Neto UMV (KG)]],0)</f>
        <v>471.55555555555554</v>
      </c>
      <c r="AF1241" s="38" t="s">
        <v>50</v>
      </c>
      <c r="AG1241" s="38">
        <v>1</v>
      </c>
      <c r="AH1241" s="56">
        <v>0.03</v>
      </c>
      <c r="AI1241" s="56">
        <v>4.9999999999999996E-2</v>
      </c>
      <c r="AJ1241" s="38"/>
      <c r="AK1241" s="38" t="s">
        <v>50</v>
      </c>
    </row>
    <row r="1242" spans="1:37" x14ac:dyDescent="0.35">
      <c r="A1242" s="38" t="s">
        <v>525</v>
      </c>
      <c r="B1242" s="38">
        <v>104525490</v>
      </c>
      <c r="C1242" s="38" t="str">
        <f>+MaestraLP3[[#This Row],[CÓDIGO]]&amp;MaestraLP3[[#Headers],[-]]&amp;MaestraLP3[[#This Row],[UMV]]</f>
        <v>104525490-C36</v>
      </c>
      <c r="D1242" s="45" t="str">
        <f>+MaestraLP3[[#This Row],[CÓDIGO]]&amp;MaestraLP3[[#Headers],[FS00]]</f>
        <v>104525490FS00</v>
      </c>
      <c r="E1242" s="38" t="s">
        <v>95</v>
      </c>
      <c r="F1242" s="38" t="s">
        <v>114</v>
      </c>
      <c r="G1242" s="38" t="s">
        <v>115</v>
      </c>
      <c r="H1242" s="38" t="s">
        <v>407</v>
      </c>
      <c r="I1242" s="38" t="s">
        <v>1511</v>
      </c>
      <c r="J1242" s="44" t="s">
        <v>773</v>
      </c>
      <c r="K1242" s="45" t="s">
        <v>44</v>
      </c>
      <c r="L1242" s="45" t="s">
        <v>44</v>
      </c>
      <c r="M1242" s="38" t="str">
        <f>VLOOKUP(MaestraLP3[[#This Row],[UMV]],VALIDACIONES!J:L,3,0)</f>
        <v>Caja 36 Unidades</v>
      </c>
      <c r="N1242" s="38" t="s">
        <v>45</v>
      </c>
      <c r="O1242" s="38" t="s">
        <v>46</v>
      </c>
      <c r="P1242" s="54">
        <v>13536</v>
      </c>
      <c r="Q1242" s="38" t="s">
        <v>47</v>
      </c>
      <c r="R1242" s="54">
        <v>24300</v>
      </c>
      <c r="S1242" s="56">
        <f>IFERROR((MaestraLP3[[#This Row],[COSTO ]]/MaestraLP3[[#This Row],[COSTO OCT]]-1),0)</f>
        <v>0</v>
      </c>
      <c r="T1242" s="55" t="s">
        <v>48</v>
      </c>
      <c r="U1242" s="55" t="s">
        <v>48</v>
      </c>
      <c r="V1242" s="54">
        <f>+VLOOKUP(MaestraLP3[[#This Row],[-]],'[1]BD MES'!$A:$N,14,0)</f>
        <v>13176</v>
      </c>
      <c r="W1242" s="54">
        <v>13536</v>
      </c>
      <c r="X1242" s="56">
        <f>+(MaestraLP3[[#This Row],[COSTO ]]-MaestraLP3[[#This Row],[COSTO OCT AL 27-10]])/MaestraLP3[[#This Row],[COSTO OCT AL 27-10]]</f>
        <v>2.7322404371584699E-2</v>
      </c>
      <c r="Y1242" s="57" t="str">
        <f>++IF(Q1242="HASTA AGOTAR STOCK","HASTA AGOTAR STOCK",IF(MaestraLP3[[#This Row],[PRECIO OCT]]=0,"NO PARA LP",IF(MaestraLP3[[#This Row],[PRECIO OCT]]=0,"INCORPORACIÓN",IF(AA1242=0,"MANTIENE",IF(AA1242&lt;0,"BAJA",IF(AA1242&gt;0,"ALZA",""))))))</f>
        <v>MANTIENE</v>
      </c>
      <c r="Z1242" s="54">
        <v>24300</v>
      </c>
      <c r="AA1242" s="40">
        <f>IF(Z1242=0,"INDICAR PRECIO VTA",Z1242-MaestraLP3[[#This Row],[PRECIO OCT]])</f>
        <v>0</v>
      </c>
      <c r="AB1242" s="56">
        <f t="shared" si="19"/>
        <v>0.44296296296296295</v>
      </c>
      <c r="AC1242" s="58">
        <f>IFERROR(MaestraLP3[[#This Row],[PRECIO]]*MaestraLP3[[#This Row],[%MG UMV]],0)</f>
        <v>10764</v>
      </c>
      <c r="AD1242" s="59">
        <v>7.2</v>
      </c>
      <c r="AE1242" s="54">
        <f>IFERROR(MaestraLP3[[#This Row],[MARGEN UNITARIO]]/MaestraLP3[[#This Row],[Peso Neto UMV (KG)]],0)</f>
        <v>1495</v>
      </c>
      <c r="AF1242" s="38" t="s">
        <v>49</v>
      </c>
      <c r="AG1242" s="38" t="s">
        <v>184</v>
      </c>
      <c r="AH1242" s="56">
        <v>0.03</v>
      </c>
      <c r="AI1242" s="56">
        <v>4.9999999999999996E-2</v>
      </c>
      <c r="AJ1242" s="38"/>
      <c r="AK1242" s="38" t="s">
        <v>50</v>
      </c>
    </row>
    <row r="1243" spans="1:37" x14ac:dyDescent="0.35">
      <c r="A1243" s="38" t="s">
        <v>525</v>
      </c>
      <c r="B1243" s="38">
        <v>104539950</v>
      </c>
      <c r="C1243" s="38" t="str">
        <f>+MaestraLP3[[#This Row],[CÓDIGO]]&amp;MaestraLP3[[#Headers],[-]]&amp;MaestraLP3[[#This Row],[UMV]]</f>
        <v>104539950-C06</v>
      </c>
      <c r="D1243" s="45" t="str">
        <f>+MaestraLP3[[#This Row],[CÓDIGO]]&amp;MaestraLP3[[#Headers],[FS00]]</f>
        <v>104539950FS00</v>
      </c>
      <c r="E1243" s="38" t="s">
        <v>95</v>
      </c>
      <c r="F1243" s="38" t="s">
        <v>114</v>
      </c>
      <c r="G1243" s="38" t="s">
        <v>115</v>
      </c>
      <c r="H1243" s="38" t="s">
        <v>407</v>
      </c>
      <c r="I1243" s="38" t="s">
        <v>1512</v>
      </c>
      <c r="J1243" s="44" t="s">
        <v>53</v>
      </c>
      <c r="K1243" s="45" t="s">
        <v>44</v>
      </c>
      <c r="L1243" s="38"/>
      <c r="M1243" s="38" t="str">
        <f>VLOOKUP(MaestraLP3[[#This Row],[UMV]],VALIDACIONES!J:L,3,0)</f>
        <v>Caja 6 Unidades</v>
      </c>
      <c r="N1243" s="38" t="s">
        <v>45</v>
      </c>
      <c r="O1243" s="38" t="s">
        <v>46</v>
      </c>
      <c r="P1243" s="54">
        <v>27306</v>
      </c>
      <c r="Q1243" s="38" t="s">
        <v>47</v>
      </c>
      <c r="R1243" s="54">
        <v>35400</v>
      </c>
      <c r="S1243" s="56">
        <f>IFERROR((MaestraLP3[[#This Row],[COSTO ]]/MaestraLP3[[#This Row],[COSTO OCT]]-1),0)</f>
        <v>0</v>
      </c>
      <c r="T1243" s="55" t="s">
        <v>48</v>
      </c>
      <c r="U1243" s="55" t="s">
        <v>48</v>
      </c>
      <c r="V1243" s="54">
        <f>+VLOOKUP(MaestraLP3[[#This Row],[-]],'[1]BD MES'!$A:$N,14,0)</f>
        <v>27306</v>
      </c>
      <c r="W1243" s="54">
        <v>27306</v>
      </c>
      <c r="X1243" s="56">
        <f>+(MaestraLP3[[#This Row],[COSTO ]]-MaestraLP3[[#This Row],[COSTO OCT AL 27-10]])/MaestraLP3[[#This Row],[COSTO OCT AL 27-10]]</f>
        <v>0</v>
      </c>
      <c r="Y1243" s="57" t="str">
        <f>++IF(Q1243="HASTA AGOTAR STOCK","HASTA AGOTAR STOCK",IF(MaestraLP3[[#This Row],[PRECIO OCT]]=0,"NO PARA LP",IF(MaestraLP3[[#This Row],[PRECIO OCT]]=0,"INCORPORACIÓN",IF(AA1243=0,"MANTIENE",IF(AA1243&lt;0,"BAJA",IF(AA1243&gt;0,"ALZA",""))))))</f>
        <v>MANTIENE</v>
      </c>
      <c r="Z1243" s="54">
        <v>35400</v>
      </c>
      <c r="AA1243" s="40">
        <f>IF(Z1243=0,"INDICAR PRECIO VTA",Z1243-MaestraLP3[[#This Row],[PRECIO OCT]])</f>
        <v>0</v>
      </c>
      <c r="AB1243" s="56">
        <f t="shared" si="19"/>
        <v>0.22864406779661017</v>
      </c>
      <c r="AC1243" s="58">
        <f>IFERROR(MaestraLP3[[#This Row],[PRECIO]]*MaestraLP3[[#This Row],[%MG UMV]],0)</f>
        <v>8094</v>
      </c>
      <c r="AD1243" s="59">
        <v>18</v>
      </c>
      <c r="AE1243" s="54">
        <f>IFERROR(MaestraLP3[[#This Row],[MARGEN UNITARIO]]/MaestraLP3[[#This Row],[Peso Neto UMV (KG)]],0)</f>
        <v>449.66666666666669</v>
      </c>
      <c r="AF1243" s="38" t="s">
        <v>50</v>
      </c>
      <c r="AG1243" s="38">
        <v>1</v>
      </c>
      <c r="AH1243" s="56">
        <v>0.03</v>
      </c>
      <c r="AI1243" s="56">
        <v>4.9999999999999996E-2</v>
      </c>
      <c r="AJ1243" s="38" t="s">
        <v>50</v>
      </c>
      <c r="AK1243" s="38" t="s">
        <v>50</v>
      </c>
    </row>
    <row r="1244" spans="1:37" x14ac:dyDescent="0.35">
      <c r="A1244" s="38" t="s">
        <v>525</v>
      </c>
      <c r="B1244" s="38">
        <v>104532830</v>
      </c>
      <c r="C1244" s="38" t="str">
        <f>+MaestraLP3[[#This Row],[CÓDIGO]]&amp;MaestraLP3[[#Headers],[-]]&amp;MaestraLP3[[#This Row],[UMV]]</f>
        <v>104532830-C06</v>
      </c>
      <c r="D1244" s="45" t="str">
        <f>+MaestraLP3[[#This Row],[CÓDIGO]]&amp;MaestraLP3[[#Headers],[FS00]]</f>
        <v>104532830FS00</v>
      </c>
      <c r="E1244" s="38" t="s">
        <v>95</v>
      </c>
      <c r="F1244" s="38" t="s">
        <v>114</v>
      </c>
      <c r="G1244" s="38" t="s">
        <v>115</v>
      </c>
      <c r="H1244" s="38" t="s">
        <v>407</v>
      </c>
      <c r="I1244" s="38" t="s">
        <v>1513</v>
      </c>
      <c r="J1244" s="44" t="s">
        <v>53</v>
      </c>
      <c r="K1244" s="45" t="s">
        <v>44</v>
      </c>
      <c r="L1244" s="38"/>
      <c r="M1244" s="38" t="str">
        <f>VLOOKUP(MaestraLP3[[#This Row],[UMV]],VALIDACIONES!J:L,3,0)</f>
        <v>Caja 6 Unidades</v>
      </c>
      <c r="N1244" s="38" t="s">
        <v>45</v>
      </c>
      <c r="O1244" s="38" t="s">
        <v>46</v>
      </c>
      <c r="P1244" s="54">
        <v>33810</v>
      </c>
      <c r="Q1244" s="38" t="s">
        <v>47</v>
      </c>
      <c r="R1244" s="54">
        <v>45000</v>
      </c>
      <c r="S1244" s="56">
        <f>IFERROR((MaestraLP3[[#This Row],[COSTO ]]/MaestraLP3[[#This Row],[COSTO OCT]]-1),0)</f>
        <v>0</v>
      </c>
      <c r="T1244" s="55" t="s">
        <v>48</v>
      </c>
      <c r="U1244" s="55" t="s">
        <v>48</v>
      </c>
      <c r="V1244" s="54">
        <f>+VLOOKUP(MaestraLP3[[#This Row],[-]],'[1]BD MES'!$A:$N,14,0)</f>
        <v>33336</v>
      </c>
      <c r="W1244" s="54">
        <v>33810</v>
      </c>
      <c r="X1244" s="56">
        <f>+(MaestraLP3[[#This Row],[COSTO ]]-MaestraLP3[[#This Row],[COSTO OCT AL 27-10]])/MaestraLP3[[#This Row],[COSTO OCT AL 27-10]]</f>
        <v>1.421886249100072E-2</v>
      </c>
      <c r="Y1244" s="57" t="str">
        <f>++IF(Q1244="HASTA AGOTAR STOCK","HASTA AGOTAR STOCK",IF(MaestraLP3[[#This Row],[PRECIO OCT]]=0,"NO PARA LP",IF(MaestraLP3[[#This Row],[PRECIO OCT]]=0,"INCORPORACIÓN",IF(AA1244=0,"MANTIENE",IF(AA1244&lt;0,"BAJA",IF(AA1244&gt;0,"ALZA",""))))))</f>
        <v>MANTIENE</v>
      </c>
      <c r="Z1244" s="54">
        <v>45000</v>
      </c>
      <c r="AA1244" s="40">
        <f>IF(Z1244=0,"INDICAR PRECIO VTA",Z1244-MaestraLP3[[#This Row],[PRECIO OCT]])</f>
        <v>0</v>
      </c>
      <c r="AB1244" s="56">
        <f t="shared" si="19"/>
        <v>0.24866666666666667</v>
      </c>
      <c r="AC1244" s="58">
        <f>IFERROR(MaestraLP3[[#This Row],[PRECIO]]*MaestraLP3[[#This Row],[%MG UMV]],0)</f>
        <v>11190</v>
      </c>
      <c r="AD1244" s="59">
        <v>18</v>
      </c>
      <c r="AE1244" s="54">
        <f>IFERROR(MaestraLP3[[#This Row],[MARGEN UNITARIO]]/MaestraLP3[[#This Row],[Peso Neto UMV (KG)]],0)</f>
        <v>621.66666666666663</v>
      </c>
      <c r="AF1244" s="38" t="s">
        <v>50</v>
      </c>
      <c r="AG1244" s="38">
        <v>1</v>
      </c>
      <c r="AH1244" s="56">
        <v>0.03</v>
      </c>
      <c r="AI1244" s="56">
        <v>4.9999999999999996E-2</v>
      </c>
      <c r="AJ1244" s="38"/>
      <c r="AK1244" s="38" t="s">
        <v>50</v>
      </c>
    </row>
    <row r="1245" spans="1:37" x14ac:dyDescent="0.35">
      <c r="A1245" s="38" t="s">
        <v>525</v>
      </c>
      <c r="B1245" s="38">
        <v>104525120</v>
      </c>
      <c r="C1245" s="38" t="str">
        <f>+MaestraLP3[[#This Row],[CÓDIGO]]&amp;MaestraLP3[[#Headers],[-]]&amp;MaestraLP3[[#This Row],[UMV]]</f>
        <v>104525120-C10</v>
      </c>
      <c r="D1245" s="45" t="str">
        <f>+MaestraLP3[[#This Row],[CÓDIGO]]&amp;MaestraLP3[[#Headers],[FS00]]</f>
        <v>104525120FS00</v>
      </c>
      <c r="E1245" s="38" t="s">
        <v>95</v>
      </c>
      <c r="F1245" s="38" t="s">
        <v>114</v>
      </c>
      <c r="G1245" s="38" t="s">
        <v>115</v>
      </c>
      <c r="H1245" s="38" t="s">
        <v>407</v>
      </c>
      <c r="I1245" s="38" t="s">
        <v>1514</v>
      </c>
      <c r="J1245" s="44" t="s">
        <v>61</v>
      </c>
      <c r="K1245" s="45" t="s">
        <v>44</v>
      </c>
      <c r="L1245" s="38"/>
      <c r="M1245" s="38" t="str">
        <f>VLOOKUP(MaestraLP3[[#This Row],[UMV]],VALIDACIONES!J:L,3,0)</f>
        <v>Caja 10 Unidades</v>
      </c>
      <c r="N1245" s="38" t="s">
        <v>45</v>
      </c>
      <c r="O1245" s="38" t="s">
        <v>46</v>
      </c>
      <c r="P1245" s="54">
        <v>21813.600000000002</v>
      </c>
      <c r="Q1245" s="38" t="s">
        <v>47</v>
      </c>
      <c r="R1245" s="54">
        <v>29900</v>
      </c>
      <c r="S1245" s="56">
        <f>IFERROR((MaestraLP3[[#This Row],[COSTO ]]/MaestraLP3[[#This Row],[COSTO OCT]]-1),0)</f>
        <v>0</v>
      </c>
      <c r="T1245" s="55" t="s">
        <v>48</v>
      </c>
      <c r="U1245" s="55" t="s">
        <v>48</v>
      </c>
      <c r="V1245" s="54">
        <f>+VLOOKUP(MaestraLP3[[#This Row],[-]],'[1]BD MES'!$A:$N,14,0)</f>
        <v>21619.5</v>
      </c>
      <c r="W1245" s="54">
        <v>21813.600000000002</v>
      </c>
      <c r="X1245" s="56">
        <f>+(MaestraLP3[[#This Row],[COSTO ]]-MaestraLP3[[#This Row],[COSTO OCT AL 27-10]])/MaestraLP3[[#This Row],[COSTO OCT AL 27-10]]</f>
        <v>8.9780059668355967E-3</v>
      </c>
      <c r="Y1245" s="57" t="str">
        <f>++IF(Q1245="HASTA AGOTAR STOCK","HASTA AGOTAR STOCK",IF(MaestraLP3[[#This Row],[PRECIO OCT]]=0,"NO PARA LP",IF(MaestraLP3[[#This Row],[PRECIO OCT]]=0,"INCORPORACIÓN",IF(AA1245=0,"MANTIENE",IF(AA1245&lt;0,"BAJA",IF(AA1245&gt;0,"ALZA",""))))))</f>
        <v>MANTIENE</v>
      </c>
      <c r="Z1245" s="54">
        <v>29900</v>
      </c>
      <c r="AA1245" s="40">
        <f>IF(Z1245=0,"INDICAR PRECIO VTA",Z1245-MaestraLP3[[#This Row],[PRECIO OCT]])</f>
        <v>0</v>
      </c>
      <c r="AB1245" s="56">
        <f t="shared" si="19"/>
        <v>0.270448160535117</v>
      </c>
      <c r="AC1245" s="58">
        <f>IFERROR(MaestraLP3[[#This Row],[PRECIO]]*MaestraLP3[[#This Row],[%MG UMV]],0)</f>
        <v>8086.3999999999987</v>
      </c>
      <c r="AD1245" s="59">
        <v>10</v>
      </c>
      <c r="AE1245" s="54">
        <f>IFERROR(MaestraLP3[[#This Row],[MARGEN UNITARIO]]/MaestraLP3[[#This Row],[Peso Neto UMV (KG)]],0)</f>
        <v>808.63999999999987</v>
      </c>
      <c r="AF1245" s="38" t="s">
        <v>50</v>
      </c>
      <c r="AG1245" s="38">
        <v>1</v>
      </c>
      <c r="AH1245" s="56">
        <v>0.03</v>
      </c>
      <c r="AI1245" s="56">
        <v>4.9999999999999996E-2</v>
      </c>
      <c r="AJ1245" s="38"/>
      <c r="AK1245" s="38" t="s">
        <v>50</v>
      </c>
    </row>
    <row r="1246" spans="1:37" x14ac:dyDescent="0.35">
      <c r="A1246" s="38" t="s">
        <v>525</v>
      </c>
      <c r="B1246" s="38">
        <v>104547960</v>
      </c>
      <c r="C1246" s="38" t="str">
        <f>+MaestraLP3[[#This Row],[CÓDIGO]]&amp;MaestraLP3[[#Headers],[-]]&amp;MaestraLP3[[#This Row],[UMV]]</f>
        <v>104547960-C10</v>
      </c>
      <c r="D1246" s="45" t="str">
        <f>+MaestraLP3[[#This Row],[CÓDIGO]]&amp;MaestraLP3[[#Headers],[FS00]]</f>
        <v>104547960FS00</v>
      </c>
      <c r="E1246" s="38" t="s">
        <v>95</v>
      </c>
      <c r="F1246" s="38" t="s">
        <v>114</v>
      </c>
      <c r="G1246" s="38" t="s">
        <v>115</v>
      </c>
      <c r="H1246" s="38" t="s">
        <v>409</v>
      </c>
      <c r="I1246" s="38" t="s">
        <v>1515</v>
      </c>
      <c r="J1246" s="44" t="s">
        <v>61</v>
      </c>
      <c r="K1246" s="45" t="s">
        <v>44</v>
      </c>
      <c r="L1246" s="38"/>
      <c r="M1246" s="38" t="str">
        <f>VLOOKUP(MaestraLP3[[#This Row],[UMV]],VALIDACIONES!J:L,3,0)</f>
        <v>Caja 10 Unidades</v>
      </c>
      <c r="N1246" s="38" t="s">
        <v>45</v>
      </c>
      <c r="O1246" s="38" t="s">
        <v>46</v>
      </c>
      <c r="P1246" s="54">
        <v>21230</v>
      </c>
      <c r="Q1246" s="38" t="s">
        <v>47</v>
      </c>
      <c r="R1246" s="55">
        <v>33000</v>
      </c>
      <c r="S1246" s="56">
        <f>IFERROR((MaestraLP3[[#This Row],[COSTO ]]/MaestraLP3[[#This Row],[COSTO OCT]]-1),0)</f>
        <v>0</v>
      </c>
      <c r="T1246" s="55" t="s">
        <v>172</v>
      </c>
      <c r="U1246" s="55" t="s">
        <v>172</v>
      </c>
      <c r="V1246" s="54">
        <f>+VLOOKUP(MaestraLP3[[#This Row],[-]],'[1]BD MES'!$A:$N,14,0)</f>
        <v>21230</v>
      </c>
      <c r="W1246" s="54">
        <v>21230</v>
      </c>
      <c r="X1246" s="56">
        <f>+(MaestraLP3[[#This Row],[COSTO ]]-MaestraLP3[[#This Row],[COSTO OCT AL 27-10]])/MaestraLP3[[#This Row],[COSTO OCT AL 27-10]]</f>
        <v>0</v>
      </c>
      <c r="Y1246" s="57" t="str">
        <f>++IF(Q1246="HASTA AGOTAR STOCK","HASTA AGOTAR STOCK",IF(MaestraLP3[[#This Row],[PRECIO OCT]]=0,"NO PARA LP",IF(MaestraLP3[[#This Row],[PRECIO OCT]]=0,"INCORPORACIÓN",IF(AA1246=0,"MANTIENE",IF(AA1246&lt;0,"BAJA",IF(AA1246&gt;0,"ALZA",""))))))</f>
        <v>MANTIENE</v>
      </c>
      <c r="Z1246" s="54">
        <v>33000</v>
      </c>
      <c r="AA1246" s="40">
        <f>IF(Z1246=0,"INDICAR PRECIO VTA",Z1246-MaestraLP3[[#This Row],[PRECIO OCT]])</f>
        <v>0</v>
      </c>
      <c r="AB1246" s="56">
        <f t="shared" si="19"/>
        <v>0.35666666666666669</v>
      </c>
      <c r="AC1246" s="58">
        <f>IFERROR(MaestraLP3[[#This Row],[PRECIO]]*MaestraLP3[[#This Row],[%MG UMV]],0)</f>
        <v>11770</v>
      </c>
      <c r="AD1246" s="59">
        <v>9.5</v>
      </c>
      <c r="AE1246" s="54">
        <f>IFERROR(MaestraLP3[[#This Row],[MARGEN UNITARIO]]/MaestraLP3[[#This Row],[Peso Neto UMV (KG)]],0)</f>
        <v>1238.9473684210527</v>
      </c>
      <c r="AF1246" s="38" t="s">
        <v>50</v>
      </c>
      <c r="AG1246" s="38">
        <v>1</v>
      </c>
      <c r="AH1246" s="56">
        <v>4.9999999999999996E-2</v>
      </c>
      <c r="AI1246" s="56">
        <v>9.9999999999999992E-2</v>
      </c>
      <c r="AJ1246" s="38" t="s">
        <v>50</v>
      </c>
      <c r="AK1246" s="38" t="s">
        <v>50</v>
      </c>
    </row>
    <row r="1247" spans="1:37" x14ac:dyDescent="0.35">
      <c r="A1247" s="38" t="s">
        <v>525</v>
      </c>
      <c r="B1247" s="38">
        <v>104352371</v>
      </c>
      <c r="C1247" s="38" t="str">
        <f>+MaestraLP3[[#This Row],[CÓDIGO]]&amp;MaestraLP3[[#Headers],[-]]&amp;MaestraLP3[[#This Row],[UMV]]</f>
        <v>104352371-C12</v>
      </c>
      <c r="D1247" s="45" t="str">
        <f>+MaestraLP3[[#This Row],[CÓDIGO]]&amp;MaestraLP3[[#Headers],[FS00]]</f>
        <v>104352371FS00</v>
      </c>
      <c r="E1247" s="38" t="s">
        <v>95</v>
      </c>
      <c r="F1247" s="38" t="s">
        <v>114</v>
      </c>
      <c r="G1247" s="38" t="s">
        <v>115</v>
      </c>
      <c r="H1247" s="38" t="s">
        <v>409</v>
      </c>
      <c r="I1247" s="38" t="s">
        <v>1516</v>
      </c>
      <c r="J1247" s="44" t="s">
        <v>43</v>
      </c>
      <c r="K1247" s="45" t="s">
        <v>44</v>
      </c>
      <c r="L1247" s="45" t="s">
        <v>44</v>
      </c>
      <c r="M1247" s="38" t="str">
        <f>VLOOKUP(MaestraLP3[[#This Row],[UMV]],VALIDACIONES!J:L,3,0)</f>
        <v>Caja 12 Unidades</v>
      </c>
      <c r="N1247" s="38" t="s">
        <v>45</v>
      </c>
      <c r="O1247" s="38" t="s">
        <v>46</v>
      </c>
      <c r="P1247" s="54">
        <v>25021.130400000002</v>
      </c>
      <c r="Q1247" s="38" t="s">
        <v>62</v>
      </c>
      <c r="R1247" s="54">
        <v>55200</v>
      </c>
      <c r="S1247" s="56">
        <f>IFERROR((MaestraLP3[[#This Row],[COSTO ]]/MaestraLP3[[#This Row],[COSTO OCT]]-1),0)</f>
        <v>0</v>
      </c>
      <c r="T1247" s="55" t="s">
        <v>172</v>
      </c>
      <c r="U1247" s="55" t="s">
        <v>172</v>
      </c>
      <c r="V1247" s="54">
        <f>+VLOOKUP(MaestraLP3[[#This Row],[-]],'[1]BD MES'!$A:$N,14,0)</f>
        <v>25068</v>
      </c>
      <c r="W1247" s="54">
        <v>25021.130400000002</v>
      </c>
      <c r="X1247" s="56">
        <f>+(MaestraLP3[[#This Row],[COSTO ]]-MaestraLP3[[#This Row],[COSTO OCT AL 27-10]])/MaestraLP3[[#This Row],[COSTO OCT AL 27-10]]</f>
        <v>-1.8696984202967199E-3</v>
      </c>
      <c r="Y1247" s="57" t="str">
        <f>++IF(Q1247="HASTA AGOTAR STOCK","HASTA AGOTAR STOCK",IF(MaestraLP3[[#This Row],[PRECIO OCT]]=0,"NO PARA LP",IF(MaestraLP3[[#This Row],[PRECIO OCT]]=0,"INCORPORACIÓN",IF(AA1247=0,"MANTIENE",IF(AA1247&lt;0,"BAJA",IF(AA1247&gt;0,"ALZA",""))))))</f>
        <v>MANTIENE</v>
      </c>
      <c r="Z1247" s="54">
        <v>55200</v>
      </c>
      <c r="AA1247" s="40">
        <f>IF(Z1247=0,"INDICAR PRECIO VTA",Z1247-MaestraLP3[[#This Row],[PRECIO OCT]])</f>
        <v>0</v>
      </c>
      <c r="AB1247" s="56">
        <f t="shared" si="19"/>
        <v>0.54671865217391302</v>
      </c>
      <c r="AC1247" s="58">
        <f>IFERROR(MaestraLP3[[#This Row],[PRECIO]]*MaestraLP3[[#This Row],[%MG UMV]],0)</f>
        <v>30178.869599999998</v>
      </c>
      <c r="AD1247" s="59">
        <v>4.8</v>
      </c>
      <c r="AE1247" s="54">
        <f>IFERROR(MaestraLP3[[#This Row],[MARGEN UNITARIO]]/MaestraLP3[[#This Row],[Peso Neto UMV (KG)]],0)</f>
        <v>6287.2645000000002</v>
      </c>
      <c r="AF1247" s="38" t="s">
        <v>49</v>
      </c>
      <c r="AG1247" s="38" t="s">
        <v>184</v>
      </c>
      <c r="AH1247" s="56">
        <v>0.03</v>
      </c>
      <c r="AI1247" s="56">
        <v>0.05</v>
      </c>
      <c r="AJ1247" s="38" t="s">
        <v>50</v>
      </c>
      <c r="AK1247" s="38" t="s">
        <v>50</v>
      </c>
    </row>
    <row r="1248" spans="1:37" x14ac:dyDescent="0.35">
      <c r="A1248" s="38" t="s">
        <v>525</v>
      </c>
      <c r="B1248" s="38">
        <v>102500001</v>
      </c>
      <c r="C1248" s="38" t="str">
        <f>+MaestraLP3[[#This Row],[CÓDIGO]]&amp;MaestraLP3[[#Headers],[-]]&amp;MaestraLP3[[#This Row],[UMV]]</f>
        <v>102500001-C12</v>
      </c>
      <c r="D1248" s="45" t="str">
        <f>+MaestraLP3[[#This Row],[CÓDIGO]]&amp;MaestraLP3[[#Headers],[FS00]]</f>
        <v>102500001FS00</v>
      </c>
      <c r="E1248" s="38" t="s">
        <v>95</v>
      </c>
      <c r="F1248" s="38" t="s">
        <v>114</v>
      </c>
      <c r="G1248" s="38" t="s">
        <v>115</v>
      </c>
      <c r="H1248" s="38" t="s">
        <v>409</v>
      </c>
      <c r="I1248" s="38" t="s">
        <v>1517</v>
      </c>
      <c r="J1248" s="44" t="s">
        <v>43</v>
      </c>
      <c r="K1248" s="45" t="s">
        <v>44</v>
      </c>
      <c r="L1248" s="38"/>
      <c r="M1248" s="38" t="str">
        <f>VLOOKUP(MaestraLP3[[#This Row],[UMV]],VALIDACIONES!J:L,3,0)</f>
        <v>Caja 12 Unidades</v>
      </c>
      <c r="N1248" s="38" t="s">
        <v>45</v>
      </c>
      <c r="O1248" s="38" t="s">
        <v>46</v>
      </c>
      <c r="P1248" s="54">
        <v>26207.157900000002</v>
      </c>
      <c r="Q1248" s="38" t="s">
        <v>62</v>
      </c>
      <c r="R1248" s="54">
        <v>36000</v>
      </c>
      <c r="S1248" s="56">
        <f>IFERROR((MaestraLP3[[#This Row],[COSTO ]]/MaestraLP3[[#This Row],[COSTO OCT]]-1),0)</f>
        <v>0</v>
      </c>
      <c r="T1248" s="55" t="s">
        <v>48</v>
      </c>
      <c r="U1248" s="55" t="s">
        <v>48</v>
      </c>
      <c r="V1248" s="54">
        <f>+VLOOKUP(MaestraLP3[[#This Row],[-]],'[1]BD MES'!$A:$N,14,0)</f>
        <v>26091</v>
      </c>
      <c r="W1248" s="54">
        <v>26207.157900000002</v>
      </c>
      <c r="X1248" s="56">
        <f>+(MaestraLP3[[#This Row],[COSTO ]]-MaestraLP3[[#This Row],[COSTO OCT AL 27-10]])/MaestraLP3[[#This Row],[COSTO OCT AL 27-10]]</f>
        <v>4.4520294354375824E-3</v>
      </c>
      <c r="Y1248" s="57" t="str">
        <f>++IF(Q1248="HASTA AGOTAR STOCK","HASTA AGOTAR STOCK",IF(MaestraLP3[[#This Row],[PRECIO OCT]]=0,"NO PARA LP",IF(MaestraLP3[[#This Row],[PRECIO OCT]]=0,"INCORPORACIÓN",IF(AA1248=0,"MANTIENE",IF(AA1248&lt;0,"BAJA",IF(AA1248&gt;0,"ALZA",""))))))</f>
        <v>MANTIENE</v>
      </c>
      <c r="Z1248" s="54">
        <v>36000</v>
      </c>
      <c r="AA1248" s="40">
        <f>IF(Z1248=0,"INDICAR PRECIO VTA",Z1248-MaestraLP3[[#This Row],[PRECIO OCT]])</f>
        <v>0</v>
      </c>
      <c r="AB1248" s="56">
        <f t="shared" si="19"/>
        <v>0.27202339166666661</v>
      </c>
      <c r="AC1248" s="58">
        <f>IFERROR(MaestraLP3[[#This Row],[PRECIO]]*MaestraLP3[[#This Row],[%MG UMV]],0)</f>
        <v>9792.842099999998</v>
      </c>
      <c r="AD1248" s="59">
        <v>2.2799999999999998</v>
      </c>
      <c r="AE1248" s="54">
        <f>IFERROR(MaestraLP3[[#This Row],[MARGEN UNITARIO]]/MaestraLP3[[#This Row],[Peso Neto UMV (KG)]],0)</f>
        <v>4295.1061842105255</v>
      </c>
      <c r="AF1248" s="38" t="s">
        <v>50</v>
      </c>
      <c r="AG1248" s="38">
        <v>1</v>
      </c>
      <c r="AH1248" s="56">
        <v>7.0000000000000007E-2</v>
      </c>
      <c r="AI1248" s="56">
        <v>0.1</v>
      </c>
      <c r="AJ1248" s="38"/>
      <c r="AK1248" s="38" t="s">
        <v>50</v>
      </c>
    </row>
    <row r="1249" spans="1:37" x14ac:dyDescent="0.35">
      <c r="A1249" s="38" t="s">
        <v>525</v>
      </c>
      <c r="B1249" s="38">
        <v>104544210</v>
      </c>
      <c r="C1249" s="38" t="str">
        <f>+MaestraLP3[[#This Row],[CÓDIGO]]&amp;MaestraLP3[[#Headers],[-]]&amp;MaestraLP3[[#This Row],[UMV]]</f>
        <v>104544210-C06</v>
      </c>
      <c r="D1249" s="45" t="str">
        <f>+MaestraLP3[[#This Row],[CÓDIGO]]&amp;MaestraLP3[[#Headers],[FS00]]</f>
        <v>104544210FS00</v>
      </c>
      <c r="E1249" s="38" t="s">
        <v>95</v>
      </c>
      <c r="F1249" s="38" t="s">
        <v>114</v>
      </c>
      <c r="G1249" s="38" t="s">
        <v>115</v>
      </c>
      <c r="H1249" s="38" t="s">
        <v>409</v>
      </c>
      <c r="I1249" s="38" t="s">
        <v>1518</v>
      </c>
      <c r="J1249" s="44" t="s">
        <v>53</v>
      </c>
      <c r="K1249" s="45" t="s">
        <v>44</v>
      </c>
      <c r="L1249" s="38"/>
      <c r="M1249" s="38" t="str">
        <f>VLOOKUP(MaestraLP3[[#This Row],[UMV]],VALIDACIONES!J:L,3,0)</f>
        <v>Caja 6 Unidades</v>
      </c>
      <c r="N1249" s="38" t="s">
        <v>45</v>
      </c>
      <c r="O1249" s="38" t="s">
        <v>72</v>
      </c>
      <c r="P1249" s="54">
        <v>38244</v>
      </c>
      <c r="Q1249" s="38" t="s">
        <v>47</v>
      </c>
      <c r="R1249" s="55">
        <v>45800</v>
      </c>
      <c r="S1249" s="56">
        <f>IFERROR((MaestraLP3[[#This Row],[COSTO ]]/MaestraLP3[[#This Row],[COSTO OCT]]-1),0)</f>
        <v>0</v>
      </c>
      <c r="T1249" s="55" t="s">
        <v>48</v>
      </c>
      <c r="U1249" s="55" t="s">
        <v>48</v>
      </c>
      <c r="V1249" s="54">
        <f>+VLOOKUP(MaestraLP3[[#This Row],[-]],'[1]BD MES'!$A:$N,14,0)</f>
        <v>35802</v>
      </c>
      <c r="W1249" s="54">
        <v>38244</v>
      </c>
      <c r="X1249" s="56">
        <f>+(MaestraLP3[[#This Row],[COSTO ]]-MaestraLP3[[#This Row],[COSTO OCT AL 27-10]])/MaestraLP3[[#This Row],[COSTO OCT AL 27-10]]</f>
        <v>6.8208479973185854E-2</v>
      </c>
      <c r="Y1249" s="57" t="str">
        <f>++IF(Q1249="HASTA AGOTAR STOCK","HASTA AGOTAR STOCK",IF(MaestraLP3[[#This Row],[PRECIO OCT]]=0,"NO PARA LP",IF(MaestraLP3[[#This Row],[PRECIO OCT]]=0,"INCORPORACIÓN",IF(AA1249=0,"MANTIENE",IF(AA1249&lt;0,"BAJA",IF(AA1249&gt;0,"ALZA",""))))))</f>
        <v>MANTIENE</v>
      </c>
      <c r="Z1249" s="54">
        <v>45800</v>
      </c>
      <c r="AA1249" s="40">
        <f>IF(Z1249=0,"INDICAR PRECIO VTA",Z1249-MaestraLP3[[#This Row],[PRECIO OCT]])</f>
        <v>0</v>
      </c>
      <c r="AB1249" s="56">
        <f t="shared" si="19"/>
        <v>0.16497816593886463</v>
      </c>
      <c r="AC1249" s="58">
        <f>IFERROR(MaestraLP3[[#This Row],[PRECIO]]*MaestraLP3[[#This Row],[%MG UMV]],0)</f>
        <v>7556</v>
      </c>
      <c r="AD1249" s="59">
        <v>3</v>
      </c>
      <c r="AE1249" s="54">
        <f>IFERROR(MaestraLP3[[#This Row],[MARGEN UNITARIO]]/MaestraLP3[[#This Row],[Peso Neto UMV (KG)]],0)</f>
        <v>2518.6666666666665</v>
      </c>
      <c r="AF1249" s="38" t="s">
        <v>50</v>
      </c>
      <c r="AG1249" s="38">
        <v>1</v>
      </c>
      <c r="AH1249" s="56">
        <v>4.9999999999999996E-2</v>
      </c>
      <c r="AI1249" s="56">
        <v>0.08</v>
      </c>
      <c r="AJ1249" s="38" t="s">
        <v>50</v>
      </c>
      <c r="AK1249" s="38" t="s">
        <v>50</v>
      </c>
    </row>
    <row r="1250" spans="1:37" x14ac:dyDescent="0.35">
      <c r="A1250" s="38" t="s">
        <v>525</v>
      </c>
      <c r="B1250" s="38">
        <v>102500002</v>
      </c>
      <c r="C1250" s="38" t="str">
        <f>+MaestraLP3[[#This Row],[CÓDIGO]]&amp;MaestraLP3[[#Headers],[-]]&amp;MaestraLP3[[#This Row],[UMV]]</f>
        <v>102500002-C12</v>
      </c>
      <c r="D1250" s="45" t="str">
        <f>+MaestraLP3[[#This Row],[CÓDIGO]]&amp;MaestraLP3[[#Headers],[FS00]]</f>
        <v>102500002FS00</v>
      </c>
      <c r="E1250" s="38" t="s">
        <v>95</v>
      </c>
      <c r="F1250" s="38" t="s">
        <v>114</v>
      </c>
      <c r="G1250" s="38" t="s">
        <v>115</v>
      </c>
      <c r="H1250" s="38" t="s">
        <v>409</v>
      </c>
      <c r="I1250" s="38" t="s">
        <v>1519</v>
      </c>
      <c r="J1250" s="44" t="s">
        <v>43</v>
      </c>
      <c r="K1250" s="45" t="s">
        <v>44</v>
      </c>
      <c r="L1250" s="38"/>
      <c r="M1250" s="38" t="str">
        <f>VLOOKUP(MaestraLP3[[#This Row],[UMV]],VALIDACIONES!J:L,3,0)</f>
        <v>Caja 12 Unidades</v>
      </c>
      <c r="N1250" s="38" t="s">
        <v>45</v>
      </c>
      <c r="O1250" s="38" t="s">
        <v>46</v>
      </c>
      <c r="P1250" s="54">
        <v>26196.348149999998</v>
      </c>
      <c r="Q1250" s="38" t="s">
        <v>47</v>
      </c>
      <c r="R1250" s="54">
        <v>42500</v>
      </c>
      <c r="S1250" s="56">
        <f>IFERROR((MaestraLP3[[#This Row],[COSTO ]]/MaestraLP3[[#This Row],[COSTO OCT]]-1),0)</f>
        <v>0</v>
      </c>
      <c r="T1250" s="55" t="s">
        <v>48</v>
      </c>
      <c r="U1250" s="55" t="s">
        <v>48</v>
      </c>
      <c r="V1250" s="54">
        <f>+VLOOKUP(MaestraLP3[[#This Row],[-]],'[1]BD MES'!$A:$N,14,0)</f>
        <v>25988.97</v>
      </c>
      <c r="W1250" s="54">
        <v>26196.348149999998</v>
      </c>
      <c r="X1250" s="56">
        <f>+(MaestraLP3[[#This Row],[COSTO ]]-MaestraLP3[[#This Row],[COSTO OCT AL 27-10]])/MaestraLP3[[#This Row],[COSTO OCT AL 27-10]]</f>
        <v>7.9794678280823289E-3</v>
      </c>
      <c r="Y1250" s="57" t="str">
        <f>++IF(Q1250="HASTA AGOTAR STOCK","HASTA AGOTAR STOCK",IF(MaestraLP3[[#This Row],[PRECIO OCT]]=0,"NO PARA LP",IF(MaestraLP3[[#This Row],[PRECIO OCT]]=0,"INCORPORACIÓN",IF(AA1250=0,"MANTIENE",IF(AA1250&lt;0,"BAJA",IF(AA1250&gt;0,"ALZA",""))))))</f>
        <v>MANTIENE</v>
      </c>
      <c r="Z1250" s="54">
        <v>42500</v>
      </c>
      <c r="AA1250" s="40">
        <f>IF(Z1250=0,"INDICAR PRECIO VTA",Z1250-MaestraLP3[[#This Row],[PRECIO OCT]])</f>
        <v>0</v>
      </c>
      <c r="AB1250" s="56">
        <f t="shared" si="19"/>
        <v>0.38361533764705885</v>
      </c>
      <c r="AC1250" s="58">
        <f>IFERROR(MaestraLP3[[#This Row],[PRECIO]]*MaestraLP3[[#This Row],[%MG UMV]],0)</f>
        <v>16303.651850000002</v>
      </c>
      <c r="AD1250" s="59">
        <v>2.4</v>
      </c>
      <c r="AE1250" s="54">
        <f>IFERROR(MaestraLP3[[#This Row],[MARGEN UNITARIO]]/MaestraLP3[[#This Row],[Peso Neto UMV (KG)]],0)</f>
        <v>6793.1882708333342</v>
      </c>
      <c r="AF1250" s="38" t="s">
        <v>50</v>
      </c>
      <c r="AG1250" s="38">
        <v>1</v>
      </c>
      <c r="AH1250" s="56">
        <v>7.0000000000000007E-2</v>
      </c>
      <c r="AI1250" s="56">
        <v>0.1</v>
      </c>
      <c r="AJ1250" s="38"/>
      <c r="AK1250" s="38" t="s">
        <v>50</v>
      </c>
    </row>
    <row r="1251" spans="1:37" x14ac:dyDescent="0.35">
      <c r="A1251" s="38" t="s">
        <v>525</v>
      </c>
      <c r="B1251" s="38">
        <v>102500070</v>
      </c>
      <c r="C1251" s="38" t="str">
        <f>+MaestraLP3[[#This Row],[CÓDIGO]]&amp;MaestraLP3[[#Headers],[-]]&amp;MaestraLP3[[#This Row],[UMV]]</f>
        <v>102500070-C12</v>
      </c>
      <c r="D1251" s="45" t="str">
        <f>+MaestraLP3[[#This Row],[CÓDIGO]]&amp;MaestraLP3[[#Headers],[FS00]]</f>
        <v>102500070FS00</v>
      </c>
      <c r="E1251" s="38" t="s">
        <v>95</v>
      </c>
      <c r="F1251" s="38" t="s">
        <v>114</v>
      </c>
      <c r="G1251" s="38" t="s">
        <v>115</v>
      </c>
      <c r="H1251" s="38" t="s">
        <v>409</v>
      </c>
      <c r="I1251" s="38" t="s">
        <v>1520</v>
      </c>
      <c r="J1251" s="44" t="s">
        <v>43</v>
      </c>
      <c r="K1251" s="45" t="s">
        <v>44</v>
      </c>
      <c r="L1251" s="38"/>
      <c r="M1251" s="38" t="str">
        <f>VLOOKUP(MaestraLP3[[#This Row],[UMV]],VALIDACIONES!J:L,3,0)</f>
        <v>Caja 12 Unidades</v>
      </c>
      <c r="N1251" s="38" t="s">
        <v>45</v>
      </c>
      <c r="O1251" s="38" t="s">
        <v>2</v>
      </c>
      <c r="P1251" s="54">
        <v>27297.115649999996</v>
      </c>
      <c r="Q1251" s="38" t="s">
        <v>62</v>
      </c>
      <c r="R1251" s="55">
        <v>36000</v>
      </c>
      <c r="S1251" s="56">
        <f>IFERROR((MaestraLP3[[#This Row],[COSTO ]]/MaestraLP3[[#This Row],[COSTO OCT]]-1),0)</f>
        <v>0</v>
      </c>
      <c r="T1251" s="55" t="s">
        <v>48</v>
      </c>
      <c r="U1251" s="55" t="s">
        <v>48</v>
      </c>
      <c r="V1251" s="54">
        <f>+VLOOKUP(MaestraLP3[[#This Row],[-]],'[1]BD MES'!$A:$N,14,0)</f>
        <v>27198.67</v>
      </c>
      <c r="W1251" s="54">
        <v>27297.115649999996</v>
      </c>
      <c r="X1251" s="56">
        <f>+(MaestraLP3[[#This Row],[COSTO ]]-MaestraLP3[[#This Row],[COSTO OCT AL 27-10]])/MaestraLP3[[#This Row],[COSTO OCT AL 27-10]]</f>
        <v>3.619502350666332E-3</v>
      </c>
      <c r="Y1251" s="57" t="str">
        <f>++IF(Q1251="HASTA AGOTAR STOCK","HASTA AGOTAR STOCK",IF(MaestraLP3[[#This Row],[PRECIO OCT]]=0,"NO PARA LP",IF(MaestraLP3[[#This Row],[PRECIO OCT]]=0,"INCORPORACIÓN",IF(AA1251=0,"MANTIENE",IF(AA1251&lt;0,"BAJA",IF(AA1251&gt;0,"ALZA",""))))))</f>
        <v>MANTIENE</v>
      </c>
      <c r="Z1251" s="54">
        <v>36000</v>
      </c>
      <c r="AA1251" s="40">
        <f>IF(Z1251=0,"INDICAR PRECIO VTA",Z1251-MaestraLP3[[#This Row],[PRECIO OCT]])</f>
        <v>0</v>
      </c>
      <c r="AB1251" s="56">
        <f t="shared" si="19"/>
        <v>0.24174678750000012</v>
      </c>
      <c r="AC1251" s="58">
        <f>IFERROR(MaestraLP3[[#This Row],[PRECIO]]*MaestraLP3[[#This Row],[%MG UMV]],0)</f>
        <v>8702.8843500000039</v>
      </c>
      <c r="AD1251" s="59">
        <v>2.2999999999999998</v>
      </c>
      <c r="AE1251" s="54">
        <f>IFERROR(MaestraLP3[[#This Row],[MARGEN UNITARIO]]/MaestraLP3[[#This Row],[Peso Neto UMV (KG)]],0)</f>
        <v>3783.8627608695674</v>
      </c>
      <c r="AF1251" s="38" t="s">
        <v>50</v>
      </c>
      <c r="AG1251" s="38">
        <v>1</v>
      </c>
      <c r="AH1251" s="56">
        <v>0.05</v>
      </c>
      <c r="AI1251" s="56">
        <v>0.1</v>
      </c>
      <c r="AJ1251" s="38"/>
      <c r="AK1251" s="38" t="s">
        <v>50</v>
      </c>
    </row>
    <row r="1252" spans="1:37" x14ac:dyDescent="0.35">
      <c r="A1252" s="38" t="s">
        <v>525</v>
      </c>
      <c r="B1252" s="38">
        <v>201222940</v>
      </c>
      <c r="C1252" s="38" t="str">
        <f>+MaestraLP3[[#This Row],[CÓDIGO]]&amp;MaestraLP3[[#Headers],[-]]&amp;MaestraLP3[[#This Row],[UMV]]</f>
        <v>201222940-C12</v>
      </c>
      <c r="D1252" s="45" t="str">
        <f>+MaestraLP3[[#This Row],[CÓDIGO]]&amp;MaestraLP3[[#Headers],[FS00]]</f>
        <v>201222940FS00</v>
      </c>
      <c r="E1252" s="38" t="s">
        <v>95</v>
      </c>
      <c r="F1252" s="38" t="s">
        <v>114</v>
      </c>
      <c r="G1252" s="38" t="s">
        <v>115</v>
      </c>
      <c r="H1252" s="38" t="s">
        <v>409</v>
      </c>
      <c r="I1252" s="38" t="s">
        <v>1521</v>
      </c>
      <c r="J1252" s="44" t="s">
        <v>43</v>
      </c>
      <c r="K1252" s="45" t="s">
        <v>44</v>
      </c>
      <c r="L1252" s="38"/>
      <c r="M1252" s="38" t="str">
        <f>VLOOKUP(MaestraLP3[[#This Row],[UMV]],VALIDACIONES!J:L,3,0)</f>
        <v>Caja 12 Unidades</v>
      </c>
      <c r="N1252" s="38" t="s">
        <v>45</v>
      </c>
      <c r="O1252" s="38" t="s">
        <v>46</v>
      </c>
      <c r="P1252" s="54">
        <v>10859.645708333332</v>
      </c>
      <c r="Q1252" s="38" t="s">
        <v>47</v>
      </c>
      <c r="R1252" s="54">
        <v>28000</v>
      </c>
      <c r="S1252" s="56">
        <f>IFERROR((MaestraLP3[[#This Row],[COSTO ]]/MaestraLP3[[#This Row],[COSTO OCT]]-1),0)</f>
        <v>0</v>
      </c>
      <c r="T1252" s="55" t="s">
        <v>48</v>
      </c>
      <c r="U1252" s="55" t="s">
        <v>48</v>
      </c>
      <c r="V1252" s="54">
        <f>+VLOOKUP(MaestraLP3[[#This Row],[-]],'[1]BD MES'!$A:$N,14,0)</f>
        <v>10709.1</v>
      </c>
      <c r="W1252" s="54">
        <v>10859.645708333332</v>
      </c>
      <c r="X1252" s="56">
        <f>+(MaestraLP3[[#This Row],[COSTO ]]-MaestraLP3[[#This Row],[COSTO OCT AL 27-10]])/MaestraLP3[[#This Row],[COSTO OCT AL 27-10]]</f>
        <v>1.4057736722351203E-2</v>
      </c>
      <c r="Y1252" s="57" t="str">
        <f>++IF(Q1252="HASTA AGOTAR STOCK","HASTA AGOTAR STOCK",IF(MaestraLP3[[#This Row],[PRECIO OCT]]=0,"NO PARA LP",IF(MaestraLP3[[#This Row],[PRECIO OCT]]=0,"INCORPORACIÓN",IF(AA1252=0,"MANTIENE",IF(AA1252&lt;0,"BAJA",IF(AA1252&gt;0,"ALZA",""))))))</f>
        <v>MANTIENE</v>
      </c>
      <c r="Z1252" s="54">
        <v>28000</v>
      </c>
      <c r="AA1252" s="40">
        <f>IF(Z1252=0,"INDICAR PRECIO VTA",Z1252-MaestraLP3[[#This Row],[PRECIO OCT]])</f>
        <v>0</v>
      </c>
      <c r="AB1252" s="56">
        <f t="shared" si="19"/>
        <v>0.61215551041666683</v>
      </c>
      <c r="AC1252" s="58">
        <f>IFERROR(MaestraLP3[[#This Row],[PRECIO]]*MaestraLP3[[#This Row],[%MG UMV]],0)</f>
        <v>17140.35429166667</v>
      </c>
      <c r="AD1252" s="59">
        <v>12</v>
      </c>
      <c r="AE1252" s="54">
        <f>IFERROR(MaestraLP3[[#This Row],[MARGEN UNITARIO]]/MaestraLP3[[#This Row],[Peso Neto UMV (KG)]],0)</f>
        <v>1428.3628576388892</v>
      </c>
      <c r="AF1252" s="38" t="s">
        <v>50</v>
      </c>
      <c r="AG1252" s="38">
        <v>1</v>
      </c>
      <c r="AH1252" s="56">
        <v>9.9999999999999992E-2</v>
      </c>
      <c r="AI1252" s="56">
        <v>0.15</v>
      </c>
      <c r="AJ1252" s="38"/>
      <c r="AK1252" s="38" t="s">
        <v>50</v>
      </c>
    </row>
    <row r="1253" spans="1:37" x14ac:dyDescent="0.35">
      <c r="A1253" s="38" t="s">
        <v>525</v>
      </c>
      <c r="B1253" s="38">
        <v>104531600</v>
      </c>
      <c r="C1253" s="38" t="str">
        <f>+MaestraLP3[[#This Row],[CÓDIGO]]&amp;MaestraLP3[[#Headers],[-]]&amp;MaestraLP3[[#This Row],[UMV]]</f>
        <v>104531600-C10</v>
      </c>
      <c r="D1253" s="45" t="str">
        <f>+MaestraLP3[[#This Row],[CÓDIGO]]&amp;MaestraLP3[[#Headers],[FS00]]</f>
        <v>104531600FS00</v>
      </c>
      <c r="E1253" s="38" t="s">
        <v>95</v>
      </c>
      <c r="F1253" s="38" t="s">
        <v>114</v>
      </c>
      <c r="G1253" s="38" t="s">
        <v>115</v>
      </c>
      <c r="H1253" s="38" t="s">
        <v>409</v>
      </c>
      <c r="I1253" s="38" t="s">
        <v>1522</v>
      </c>
      <c r="J1253" s="44" t="s">
        <v>61</v>
      </c>
      <c r="K1253" s="45" t="s">
        <v>44</v>
      </c>
      <c r="L1253" s="38"/>
      <c r="M1253" s="38" t="str">
        <f>VLOOKUP(MaestraLP3[[#This Row],[UMV]],VALIDACIONES!J:L,3,0)</f>
        <v>Caja 10 Unidades</v>
      </c>
      <c r="N1253" s="38" t="s">
        <v>45</v>
      </c>
      <c r="O1253" s="38" t="s">
        <v>46</v>
      </c>
      <c r="P1253" s="54">
        <v>13420</v>
      </c>
      <c r="Q1253" s="38" t="s">
        <v>47</v>
      </c>
      <c r="R1253" s="54">
        <v>21700</v>
      </c>
      <c r="S1253" s="56">
        <f>IFERROR((MaestraLP3[[#This Row],[COSTO ]]/MaestraLP3[[#This Row],[COSTO OCT]]-1),0)</f>
        <v>0</v>
      </c>
      <c r="T1253" s="55" t="s">
        <v>48</v>
      </c>
      <c r="U1253" s="55" t="s">
        <v>48</v>
      </c>
      <c r="V1253" s="54">
        <f>+VLOOKUP(MaestraLP3[[#This Row],[-]],'[1]BD MES'!$A:$N,14,0)</f>
        <v>13420</v>
      </c>
      <c r="W1253" s="54">
        <v>13420</v>
      </c>
      <c r="X1253" s="56">
        <f>+(MaestraLP3[[#This Row],[COSTO ]]-MaestraLP3[[#This Row],[COSTO OCT AL 27-10]])/MaestraLP3[[#This Row],[COSTO OCT AL 27-10]]</f>
        <v>0</v>
      </c>
      <c r="Y1253" s="57" t="str">
        <f>++IF(Q1253="HASTA AGOTAR STOCK","HASTA AGOTAR STOCK",IF(MaestraLP3[[#This Row],[PRECIO OCT]]=0,"NO PARA LP",IF(MaestraLP3[[#This Row],[PRECIO OCT]]=0,"INCORPORACIÓN",IF(AA1253=0,"MANTIENE",IF(AA1253&lt;0,"BAJA",IF(AA1253&gt;0,"ALZA",""))))))</f>
        <v>MANTIENE</v>
      </c>
      <c r="Z1253" s="54">
        <v>21700</v>
      </c>
      <c r="AA1253" s="40">
        <f>IF(Z1253=0,"INDICAR PRECIO VTA",Z1253-MaestraLP3[[#This Row],[PRECIO OCT]])</f>
        <v>0</v>
      </c>
      <c r="AB1253" s="56">
        <f t="shared" si="19"/>
        <v>0.38156682027649769</v>
      </c>
      <c r="AC1253" s="58">
        <f>IFERROR(MaestraLP3[[#This Row],[PRECIO]]*MaestraLP3[[#This Row],[%MG UMV]],0)</f>
        <v>8280</v>
      </c>
      <c r="AD1253" s="59">
        <v>10</v>
      </c>
      <c r="AE1253" s="54">
        <f>IFERROR(MaestraLP3[[#This Row],[MARGEN UNITARIO]]/MaestraLP3[[#This Row],[Peso Neto UMV (KG)]],0)</f>
        <v>828</v>
      </c>
      <c r="AF1253" s="38" t="s">
        <v>50</v>
      </c>
      <c r="AG1253" s="38">
        <v>1</v>
      </c>
      <c r="AH1253" s="56">
        <v>0.03</v>
      </c>
      <c r="AI1253" s="56">
        <v>4.9999999999999996E-2</v>
      </c>
      <c r="AJ1253" s="38"/>
      <c r="AK1253" s="38" t="s">
        <v>50</v>
      </c>
    </row>
    <row r="1254" spans="1:37" x14ac:dyDescent="0.35">
      <c r="A1254" s="38" t="s">
        <v>525</v>
      </c>
      <c r="B1254" s="38">
        <v>104528870</v>
      </c>
      <c r="C1254" s="38" t="str">
        <f>+MaestraLP3[[#This Row],[CÓDIGO]]&amp;MaestraLP3[[#Headers],[-]]&amp;MaestraLP3[[#This Row],[UMV]]</f>
        <v>104528870-C02</v>
      </c>
      <c r="D1254" s="45" t="str">
        <f>+MaestraLP3[[#This Row],[CÓDIGO]]&amp;MaestraLP3[[#Headers],[FS00]]</f>
        <v>104528870FS00</v>
      </c>
      <c r="E1254" s="38" t="s">
        <v>95</v>
      </c>
      <c r="F1254" s="38" t="s">
        <v>114</v>
      </c>
      <c r="G1254" s="38" t="s">
        <v>115</v>
      </c>
      <c r="H1254" s="38" t="s">
        <v>409</v>
      </c>
      <c r="I1254" s="38" t="s">
        <v>1523</v>
      </c>
      <c r="J1254" s="44" t="s">
        <v>176</v>
      </c>
      <c r="K1254" s="45" t="s">
        <v>44</v>
      </c>
      <c r="L1254" s="38"/>
      <c r="M1254" s="38" t="str">
        <f>VLOOKUP(MaestraLP3[[#This Row],[UMV]],VALIDACIONES!J:L,3,0)</f>
        <v>Caja 2 Unidades</v>
      </c>
      <c r="N1254" s="38" t="s">
        <v>45</v>
      </c>
      <c r="O1254" s="38" t="s">
        <v>46</v>
      </c>
      <c r="P1254" s="54">
        <v>35160</v>
      </c>
      <c r="Q1254" s="38" t="s">
        <v>47</v>
      </c>
      <c r="R1254" s="54">
        <v>48900</v>
      </c>
      <c r="S1254" s="56">
        <f>IFERROR((MaestraLP3[[#This Row],[COSTO ]]/MaestraLP3[[#This Row],[COSTO OCT]]-1),0)</f>
        <v>0</v>
      </c>
      <c r="T1254" s="55" t="s">
        <v>48</v>
      </c>
      <c r="U1254" s="55" t="s">
        <v>48</v>
      </c>
      <c r="V1254" s="54">
        <f>+VLOOKUP(MaestraLP3[[#This Row],[-]],'[1]BD MES'!$A:$N,14,0)</f>
        <v>35362</v>
      </c>
      <c r="W1254" s="54">
        <v>35160</v>
      </c>
      <c r="X1254" s="56">
        <f>+(MaestraLP3[[#This Row],[COSTO ]]-MaestraLP3[[#This Row],[COSTO OCT AL 27-10]])/MaestraLP3[[#This Row],[COSTO OCT AL 27-10]]</f>
        <v>-5.7123465867315194E-3</v>
      </c>
      <c r="Y1254" s="57" t="str">
        <f>++IF(Q1254="HASTA AGOTAR STOCK","HASTA AGOTAR STOCK",IF(MaestraLP3[[#This Row],[PRECIO OCT]]=0,"NO PARA LP",IF(MaestraLP3[[#This Row],[PRECIO OCT]]=0,"INCORPORACIÓN",IF(AA1254=0,"MANTIENE",IF(AA1254&lt;0,"BAJA",IF(AA1254&gt;0,"ALZA",""))))))</f>
        <v>MANTIENE</v>
      </c>
      <c r="Z1254" s="54">
        <v>48900</v>
      </c>
      <c r="AA1254" s="40">
        <f>IF(Z1254=0,"INDICAR PRECIO VTA",Z1254-MaestraLP3[[#This Row],[PRECIO OCT]])</f>
        <v>0</v>
      </c>
      <c r="AB1254" s="56">
        <f t="shared" si="19"/>
        <v>0.28098159509202453</v>
      </c>
      <c r="AC1254" s="58">
        <f>IFERROR(MaestraLP3[[#This Row],[PRECIO]]*MaestraLP3[[#This Row],[%MG UMV]],0)</f>
        <v>13740</v>
      </c>
      <c r="AD1254" s="59">
        <v>13.6</v>
      </c>
      <c r="AE1254" s="54">
        <f>IFERROR(MaestraLP3[[#This Row],[MARGEN UNITARIO]]/MaestraLP3[[#This Row],[Peso Neto UMV (KG)]],0)</f>
        <v>1010.2941176470589</v>
      </c>
      <c r="AF1254" s="38" t="s">
        <v>50</v>
      </c>
      <c r="AG1254" s="38">
        <v>1</v>
      </c>
      <c r="AH1254" s="56">
        <v>4.9999999999999996E-2</v>
      </c>
      <c r="AI1254" s="56">
        <v>6.9999999999999993E-2</v>
      </c>
      <c r="AJ1254" s="38"/>
      <c r="AK1254" s="38" t="s">
        <v>50</v>
      </c>
    </row>
    <row r="1255" spans="1:37" x14ac:dyDescent="0.35">
      <c r="A1255" s="38" t="s">
        <v>525</v>
      </c>
      <c r="B1255" s="38">
        <v>150000159</v>
      </c>
      <c r="C1255" s="38" t="str">
        <f>+MaestraLP3[[#This Row],[CÓDIGO]]&amp;MaestraLP3[[#Headers],[-]]&amp;MaestraLP3[[#This Row],[UMV]]</f>
        <v>150000159-C08</v>
      </c>
      <c r="D1255" s="45" t="str">
        <f>+MaestraLP3[[#This Row],[CÓDIGO]]&amp;MaestraLP3[[#Headers],[FS00]]</f>
        <v>150000159FS00</v>
      </c>
      <c r="E1255" s="38" t="s">
        <v>95</v>
      </c>
      <c r="F1255" s="38" t="s">
        <v>114</v>
      </c>
      <c r="G1255" s="38" t="s">
        <v>115</v>
      </c>
      <c r="H1255" s="38" t="s">
        <v>409</v>
      </c>
      <c r="I1255" s="38" t="s">
        <v>1524</v>
      </c>
      <c r="J1255" s="44" t="s">
        <v>365</v>
      </c>
      <c r="K1255" s="45" t="s">
        <v>44</v>
      </c>
      <c r="L1255" s="38"/>
      <c r="M1255" s="38" t="str">
        <f>VLOOKUP(MaestraLP3[[#This Row],[UMV]],VALIDACIONES!J:L,3,0)</f>
        <v>Caja 8 Unidades</v>
      </c>
      <c r="N1255" s="38" t="s">
        <v>45</v>
      </c>
      <c r="O1255" s="38" t="s">
        <v>46</v>
      </c>
      <c r="P1255" s="54">
        <v>19848.240000000002</v>
      </c>
      <c r="Q1255" s="38" t="s">
        <v>47</v>
      </c>
      <c r="R1255" s="54">
        <v>27500</v>
      </c>
      <c r="S1255" s="56">
        <f>IFERROR((MaestraLP3[[#This Row],[COSTO ]]/MaestraLP3[[#This Row],[COSTO OCT]]-1),0)</f>
        <v>0</v>
      </c>
      <c r="T1255" s="55" t="s">
        <v>48</v>
      </c>
      <c r="U1255" s="55" t="s">
        <v>48</v>
      </c>
      <c r="V1255" s="54">
        <f>+VLOOKUP(MaestraLP3[[#This Row],[-]],'[1]BD MES'!$A:$N,14,0)</f>
        <v>19754.48</v>
      </c>
      <c r="W1255" s="54">
        <v>19848.240000000002</v>
      </c>
      <c r="X1255" s="56">
        <f>+(MaestraLP3[[#This Row],[COSTO ]]-MaestraLP3[[#This Row],[COSTO OCT AL 27-10]])/MaestraLP3[[#This Row],[COSTO OCT AL 27-10]]</f>
        <v>4.7462651509937006E-3</v>
      </c>
      <c r="Y1255" s="57" t="str">
        <f>++IF(Q1255="HASTA AGOTAR STOCK","HASTA AGOTAR STOCK",IF(MaestraLP3[[#This Row],[PRECIO OCT]]=0,"NO PARA LP",IF(MaestraLP3[[#This Row],[PRECIO OCT]]=0,"INCORPORACIÓN",IF(AA1255=0,"MANTIENE",IF(AA1255&lt;0,"BAJA",IF(AA1255&gt;0,"ALZA",""))))))</f>
        <v>MANTIENE</v>
      </c>
      <c r="Z1255" s="54">
        <v>27500</v>
      </c>
      <c r="AA1255" s="40">
        <f>IF(Z1255=0,"INDICAR PRECIO VTA",Z1255-MaestraLP3[[#This Row],[PRECIO OCT]])</f>
        <v>0</v>
      </c>
      <c r="AB1255" s="56">
        <f t="shared" si="19"/>
        <v>0.27824581818181815</v>
      </c>
      <c r="AC1255" s="58">
        <f>IFERROR(MaestraLP3[[#This Row],[PRECIO]]*MaestraLP3[[#This Row],[%MG UMV]],0)</f>
        <v>7651.7599999999993</v>
      </c>
      <c r="AD1255" s="59">
        <v>8</v>
      </c>
      <c r="AE1255" s="54">
        <f>IFERROR(MaestraLP3[[#This Row],[MARGEN UNITARIO]]/MaestraLP3[[#This Row],[Peso Neto UMV (KG)]],0)</f>
        <v>956.46999999999991</v>
      </c>
      <c r="AF1255" s="38" t="s">
        <v>50</v>
      </c>
      <c r="AG1255" s="38">
        <v>1</v>
      </c>
      <c r="AH1255" s="56">
        <v>4.9999999999999996E-2</v>
      </c>
      <c r="AI1255" s="56">
        <v>6.9999999999999993E-2</v>
      </c>
      <c r="AJ1255" s="38"/>
      <c r="AK1255" s="38" t="s">
        <v>50</v>
      </c>
    </row>
    <row r="1256" spans="1:37" x14ac:dyDescent="0.35">
      <c r="A1256" s="38" t="s">
        <v>525</v>
      </c>
      <c r="B1256" s="38">
        <v>104539370</v>
      </c>
      <c r="C1256" s="38" t="str">
        <f>+MaestraLP3[[#This Row],[CÓDIGO]]&amp;MaestraLP3[[#Headers],[-]]&amp;MaestraLP3[[#This Row],[UMV]]</f>
        <v>104539370-C12</v>
      </c>
      <c r="D1256" s="45" t="str">
        <f>+MaestraLP3[[#This Row],[CÓDIGO]]&amp;MaestraLP3[[#Headers],[FS00]]</f>
        <v>104539370FS00</v>
      </c>
      <c r="E1256" s="38" t="s">
        <v>95</v>
      </c>
      <c r="F1256" s="38" t="s">
        <v>114</v>
      </c>
      <c r="G1256" s="38" t="s">
        <v>115</v>
      </c>
      <c r="H1256" s="38" t="s">
        <v>409</v>
      </c>
      <c r="I1256" s="38" t="s">
        <v>1525</v>
      </c>
      <c r="J1256" s="44" t="s">
        <v>43</v>
      </c>
      <c r="K1256" s="45" t="s">
        <v>44</v>
      </c>
      <c r="L1256" s="38"/>
      <c r="M1256" s="38" t="str">
        <f>VLOOKUP(MaestraLP3[[#This Row],[UMV]],VALIDACIONES!J:L,3,0)</f>
        <v>Caja 12 Unidades</v>
      </c>
      <c r="N1256" s="38" t="s">
        <v>45</v>
      </c>
      <c r="O1256" s="38" t="s">
        <v>46</v>
      </c>
      <c r="P1256" s="54">
        <v>28680</v>
      </c>
      <c r="Q1256" s="38" t="s">
        <v>47</v>
      </c>
      <c r="R1256" s="54">
        <v>44280</v>
      </c>
      <c r="S1256" s="56">
        <f>IFERROR((MaestraLP3[[#This Row],[COSTO ]]/MaestraLP3[[#This Row],[COSTO OCT]]-1),0)</f>
        <v>0</v>
      </c>
      <c r="T1256" s="55" t="s">
        <v>48</v>
      </c>
      <c r="U1256" s="55" t="s">
        <v>48</v>
      </c>
      <c r="V1256" s="54">
        <f>+VLOOKUP(MaestraLP3[[#This Row],[-]],'[1]BD MES'!$A:$N,14,0)</f>
        <v>28680</v>
      </c>
      <c r="W1256" s="54">
        <v>28680</v>
      </c>
      <c r="X1256" s="56">
        <f>+(MaestraLP3[[#This Row],[COSTO ]]-MaestraLP3[[#This Row],[COSTO OCT AL 27-10]])/MaestraLP3[[#This Row],[COSTO OCT AL 27-10]]</f>
        <v>0</v>
      </c>
      <c r="Y1256" s="57" t="str">
        <f>++IF(Q1256="HASTA AGOTAR STOCK","HASTA AGOTAR STOCK",IF(MaestraLP3[[#This Row],[PRECIO OCT]]=0,"NO PARA LP",IF(MaestraLP3[[#This Row],[PRECIO OCT]]=0,"INCORPORACIÓN",IF(AA1256=0,"MANTIENE",IF(AA1256&lt;0,"BAJA",IF(AA1256&gt;0,"ALZA",""))))))</f>
        <v>MANTIENE</v>
      </c>
      <c r="Z1256" s="54">
        <v>44280</v>
      </c>
      <c r="AA1256" s="40">
        <f>IF(Z1256=0,"INDICAR PRECIO VTA",Z1256-MaestraLP3[[#This Row],[PRECIO OCT]])</f>
        <v>0</v>
      </c>
      <c r="AB1256" s="56">
        <f t="shared" si="19"/>
        <v>0.35230352303523033</v>
      </c>
      <c r="AC1256" s="58">
        <f>IFERROR(MaestraLP3[[#This Row],[PRECIO]]*MaestraLP3[[#This Row],[%MG UMV]],0)</f>
        <v>15599.999999999998</v>
      </c>
      <c r="AD1256" s="59">
        <v>8.2799999999999994</v>
      </c>
      <c r="AE1256" s="54">
        <f>IFERROR(MaestraLP3[[#This Row],[MARGEN UNITARIO]]/MaestraLP3[[#This Row],[Peso Neto UMV (KG)]],0)</f>
        <v>1884.0579710144928</v>
      </c>
      <c r="AF1256" s="38" t="s">
        <v>50</v>
      </c>
      <c r="AG1256" s="38">
        <v>1</v>
      </c>
      <c r="AH1256" s="56">
        <v>4.9999999999999996E-2</v>
      </c>
      <c r="AI1256" s="56">
        <v>6.9999999999999993E-2</v>
      </c>
      <c r="AJ1256" s="38" t="s">
        <v>50</v>
      </c>
      <c r="AK1256" s="38" t="s">
        <v>50</v>
      </c>
    </row>
    <row r="1257" spans="1:37" x14ac:dyDescent="0.35">
      <c r="A1257" s="38" t="s">
        <v>525</v>
      </c>
      <c r="B1257" s="38">
        <v>150000388</v>
      </c>
      <c r="C1257" s="38" t="str">
        <f>+MaestraLP3[[#This Row],[CÓDIGO]]&amp;MaestraLP3[[#Headers],[-]]&amp;MaestraLP3[[#This Row],[UMV]]</f>
        <v>150000388-C10</v>
      </c>
      <c r="D1257" s="45" t="str">
        <f>+MaestraLP3[[#This Row],[CÓDIGO]]&amp;MaestraLP3[[#Headers],[FS00]]</f>
        <v>150000388FS00</v>
      </c>
      <c r="E1257" s="38" t="s">
        <v>95</v>
      </c>
      <c r="F1257" s="38" t="s">
        <v>114</v>
      </c>
      <c r="G1257" s="38" t="s">
        <v>115</v>
      </c>
      <c r="H1257" s="38" t="s">
        <v>409</v>
      </c>
      <c r="I1257" s="38" t="s">
        <v>1526</v>
      </c>
      <c r="J1257" s="44" t="s">
        <v>61</v>
      </c>
      <c r="K1257" s="45" t="s">
        <v>44</v>
      </c>
      <c r="L1257" s="38"/>
      <c r="M1257" s="38" t="str">
        <f>VLOOKUP(MaestraLP3[[#This Row],[UMV]],VALIDACIONES!J:L,3,0)</f>
        <v>Caja 10 Unidades</v>
      </c>
      <c r="N1257" s="38" t="s">
        <v>45</v>
      </c>
      <c r="O1257" s="38" t="s">
        <v>46</v>
      </c>
      <c r="P1257" s="54">
        <v>30061</v>
      </c>
      <c r="Q1257" s="38" t="s">
        <v>47</v>
      </c>
      <c r="R1257" s="54">
        <v>43017</v>
      </c>
      <c r="S1257" s="56">
        <f>IFERROR((MaestraLP3[[#This Row],[COSTO ]]/MaestraLP3[[#This Row],[COSTO OCT]]-1),0)</f>
        <v>0</v>
      </c>
      <c r="T1257" s="55" t="s">
        <v>48</v>
      </c>
      <c r="U1257" s="55" t="s">
        <v>48</v>
      </c>
      <c r="V1257" s="54">
        <f>+VLOOKUP(MaestraLP3[[#This Row],[-]],'[1]BD MES'!$A:$N,14,0)</f>
        <v>30350.5</v>
      </c>
      <c r="W1257" s="54">
        <v>30061</v>
      </c>
      <c r="X1257" s="56">
        <f>+(MaestraLP3[[#This Row],[COSTO ]]-MaestraLP3[[#This Row],[COSTO OCT AL 27-10]])/MaestraLP3[[#This Row],[COSTO OCT AL 27-10]]</f>
        <v>-9.5385578491293393E-3</v>
      </c>
      <c r="Y1257" s="57" t="str">
        <f>++IF(Q1257="HASTA AGOTAR STOCK","HASTA AGOTAR STOCK",IF(MaestraLP3[[#This Row],[PRECIO OCT]]=0,"NO PARA LP",IF(MaestraLP3[[#This Row],[PRECIO OCT]]=0,"INCORPORACIÓN",IF(AA1257=0,"MANTIENE",IF(AA1257&lt;0,"BAJA",IF(AA1257&gt;0,"ALZA",""))))))</f>
        <v>MANTIENE</v>
      </c>
      <c r="Z1257" s="54">
        <v>43017</v>
      </c>
      <c r="AA1257" s="40">
        <f>IF(Z1257=0,"INDICAR PRECIO VTA",Z1257-MaestraLP3[[#This Row],[PRECIO OCT]])</f>
        <v>0</v>
      </c>
      <c r="AB1257" s="56">
        <f t="shared" si="19"/>
        <v>0.30118325313248251</v>
      </c>
      <c r="AC1257" s="58">
        <f>IFERROR(MaestraLP3[[#This Row],[PRECIO]]*MaestraLP3[[#This Row],[%MG UMV]],0)</f>
        <v>12956</v>
      </c>
      <c r="AD1257" s="59">
        <v>10</v>
      </c>
      <c r="AE1257" s="54">
        <f>IFERROR(MaestraLP3[[#This Row],[MARGEN UNITARIO]]/MaestraLP3[[#This Row],[Peso Neto UMV (KG)]],0)</f>
        <v>1295.5999999999999</v>
      </c>
      <c r="AF1257" s="38" t="s">
        <v>50</v>
      </c>
      <c r="AG1257" s="38">
        <v>1</v>
      </c>
      <c r="AH1257" s="56">
        <v>0.03</v>
      </c>
      <c r="AI1257" s="56">
        <v>4.9999999999999996E-2</v>
      </c>
      <c r="AJ1257" s="38"/>
      <c r="AK1257" s="38" t="s">
        <v>50</v>
      </c>
    </row>
    <row r="1258" spans="1:37" x14ac:dyDescent="0.35">
      <c r="A1258" s="38" t="s">
        <v>525</v>
      </c>
      <c r="B1258" s="38">
        <v>150000988</v>
      </c>
      <c r="C1258" s="38" t="str">
        <f>+MaestraLP3[[#This Row],[CÓDIGO]]&amp;MaestraLP3[[#Headers],[-]]&amp;MaestraLP3[[#This Row],[UMV]]</f>
        <v>150000988-C24</v>
      </c>
      <c r="D1258" s="45" t="str">
        <f>+MaestraLP3[[#This Row],[CÓDIGO]]&amp;MaestraLP3[[#Headers],[FS00]]</f>
        <v>150000988FS00</v>
      </c>
      <c r="E1258" s="38" t="s">
        <v>95</v>
      </c>
      <c r="F1258" s="38" t="s">
        <v>114</v>
      </c>
      <c r="G1258" s="38" t="s">
        <v>115</v>
      </c>
      <c r="H1258" s="38" t="s">
        <v>409</v>
      </c>
      <c r="I1258" s="38" t="s">
        <v>1527</v>
      </c>
      <c r="J1258" s="44" t="s">
        <v>288</v>
      </c>
      <c r="K1258" s="45" t="s">
        <v>44</v>
      </c>
      <c r="L1258" s="38"/>
      <c r="M1258" s="38" t="str">
        <f>VLOOKUP(MaestraLP3[[#This Row],[UMV]],VALIDACIONES!J:L,3,0)</f>
        <v>Caja 24 Unidades</v>
      </c>
      <c r="N1258" s="38" t="s">
        <v>45</v>
      </c>
      <c r="O1258" s="38" t="s">
        <v>46</v>
      </c>
      <c r="P1258" s="54">
        <v>34844</v>
      </c>
      <c r="Q1258" s="38" t="s">
        <v>47</v>
      </c>
      <c r="R1258" s="54">
        <v>46000</v>
      </c>
      <c r="S1258" s="56">
        <f>IFERROR((MaestraLP3[[#This Row],[COSTO ]]/MaestraLP3[[#This Row],[COSTO OCT]]-1),0)</f>
        <v>0</v>
      </c>
      <c r="T1258" s="55" t="s">
        <v>48</v>
      </c>
      <c r="U1258" s="55" t="s">
        <v>48</v>
      </c>
      <c r="V1258" s="54">
        <f>+VLOOKUP(MaestraLP3[[#This Row],[-]],'[1]BD MES'!$A:$N,14,0)</f>
        <v>34461.600000000006</v>
      </c>
      <c r="W1258" s="54">
        <v>34844</v>
      </c>
      <c r="X1258" s="56">
        <f>+(MaestraLP3[[#This Row],[COSTO ]]-MaestraLP3[[#This Row],[COSTO OCT AL 27-10]])/MaestraLP3[[#This Row],[COSTO OCT AL 27-10]]</f>
        <v>1.1096408756412764E-2</v>
      </c>
      <c r="Y1258" s="57" t="str">
        <f>++IF(Q1258="HASTA AGOTAR STOCK","HASTA AGOTAR STOCK",IF(MaestraLP3[[#This Row],[PRECIO OCT]]=0,"NO PARA LP",IF(MaestraLP3[[#This Row],[PRECIO OCT]]=0,"INCORPORACIÓN",IF(AA1258=0,"MANTIENE",IF(AA1258&lt;0,"BAJA",IF(AA1258&gt;0,"ALZA",""))))))</f>
        <v>MANTIENE</v>
      </c>
      <c r="Z1258" s="54">
        <v>46000</v>
      </c>
      <c r="AA1258" s="40">
        <f>IF(Z1258=0,"INDICAR PRECIO VTA",Z1258-MaestraLP3[[#This Row],[PRECIO OCT]])</f>
        <v>0</v>
      </c>
      <c r="AB1258" s="56">
        <f t="shared" si="19"/>
        <v>0.24252173913043479</v>
      </c>
      <c r="AC1258" s="58">
        <f>IFERROR(MaestraLP3[[#This Row],[PRECIO]]*MaestraLP3[[#This Row],[%MG UMV]],0)</f>
        <v>11156</v>
      </c>
      <c r="AD1258" s="59">
        <v>7.44</v>
      </c>
      <c r="AE1258" s="54">
        <f>IFERROR(MaestraLP3[[#This Row],[MARGEN UNITARIO]]/MaestraLP3[[#This Row],[Peso Neto UMV (KG)]],0)</f>
        <v>1499.4623655913979</v>
      </c>
      <c r="AF1258" s="38" t="s">
        <v>50</v>
      </c>
      <c r="AG1258" s="38">
        <v>1</v>
      </c>
      <c r="AH1258" s="56">
        <v>6.9999999999999993E-2</v>
      </c>
      <c r="AI1258" s="56">
        <v>9.9999999999999992E-2</v>
      </c>
      <c r="AJ1258" s="38"/>
      <c r="AK1258" s="38" t="s">
        <v>50</v>
      </c>
    </row>
    <row r="1259" spans="1:37" x14ac:dyDescent="0.35">
      <c r="A1259" s="38" t="s">
        <v>525</v>
      </c>
      <c r="B1259" s="38">
        <v>150000989</v>
      </c>
      <c r="C1259" s="38" t="str">
        <f>+MaestraLP3[[#This Row],[CÓDIGO]]&amp;MaestraLP3[[#Headers],[-]]&amp;MaestraLP3[[#This Row],[UMV]]</f>
        <v>150000989-C06</v>
      </c>
      <c r="D1259" s="45" t="str">
        <f>+MaestraLP3[[#This Row],[CÓDIGO]]&amp;MaestraLP3[[#Headers],[FS00]]</f>
        <v>150000989FS00</v>
      </c>
      <c r="E1259" s="38" t="s">
        <v>95</v>
      </c>
      <c r="F1259" s="38" t="s">
        <v>114</v>
      </c>
      <c r="G1259" s="38" t="s">
        <v>115</v>
      </c>
      <c r="H1259" s="38" t="s">
        <v>409</v>
      </c>
      <c r="I1259" s="38" t="s">
        <v>1528</v>
      </c>
      <c r="J1259" s="44" t="s">
        <v>53</v>
      </c>
      <c r="K1259" s="45" t="s">
        <v>44</v>
      </c>
      <c r="L1259" s="38"/>
      <c r="M1259" s="38" t="str">
        <f>VLOOKUP(MaestraLP3[[#This Row],[UMV]],VALIDACIONES!J:L,3,0)</f>
        <v>Caja 6 Unidades</v>
      </c>
      <c r="N1259" s="38" t="s">
        <v>45</v>
      </c>
      <c r="O1259" s="38" t="s">
        <v>46</v>
      </c>
      <c r="P1259" s="54">
        <v>19366</v>
      </c>
      <c r="Q1259" s="38" t="s">
        <v>47</v>
      </c>
      <c r="R1259" s="54">
        <v>25900</v>
      </c>
      <c r="S1259" s="56">
        <f>IFERROR((MaestraLP3[[#This Row],[COSTO ]]/MaestraLP3[[#This Row],[COSTO OCT]]-1),0)</f>
        <v>0</v>
      </c>
      <c r="T1259" s="55" t="s">
        <v>48</v>
      </c>
      <c r="U1259" s="55" t="s">
        <v>48</v>
      </c>
      <c r="V1259" s="54">
        <f>+VLOOKUP(MaestraLP3[[#This Row],[-]],'[1]BD MES'!$A:$N,14,0)</f>
        <v>19365</v>
      </c>
      <c r="W1259" s="54">
        <v>19366</v>
      </c>
      <c r="X1259" s="56">
        <f>+(MaestraLP3[[#This Row],[COSTO ]]-MaestraLP3[[#This Row],[COSTO OCT AL 27-10]])/MaestraLP3[[#This Row],[COSTO OCT AL 27-10]]</f>
        <v>5.1639555899819264E-5</v>
      </c>
      <c r="Y1259" s="57" t="str">
        <f>++IF(Q1259="HASTA AGOTAR STOCK","HASTA AGOTAR STOCK",IF(MaestraLP3[[#This Row],[PRECIO OCT]]=0,"NO PARA LP",IF(MaestraLP3[[#This Row],[PRECIO OCT]]=0,"INCORPORACIÓN",IF(AA1259=0,"MANTIENE",IF(AA1259&lt;0,"BAJA",IF(AA1259&gt;0,"ALZA",""))))))</f>
        <v>MANTIENE</v>
      </c>
      <c r="Z1259" s="54">
        <v>25900</v>
      </c>
      <c r="AA1259" s="40">
        <f>IF(Z1259=0,"INDICAR PRECIO VTA",Z1259-MaestraLP3[[#This Row],[PRECIO OCT]])</f>
        <v>0</v>
      </c>
      <c r="AB1259" s="56">
        <f t="shared" si="19"/>
        <v>0.2522779922779923</v>
      </c>
      <c r="AC1259" s="58">
        <f>IFERROR(MaestraLP3[[#This Row],[PRECIO]]*MaestraLP3[[#This Row],[%MG UMV]],0)</f>
        <v>6534.0000000000009</v>
      </c>
      <c r="AD1259" s="59">
        <v>8.67</v>
      </c>
      <c r="AE1259" s="54">
        <f>IFERROR(MaestraLP3[[#This Row],[MARGEN UNITARIO]]/MaestraLP3[[#This Row],[Peso Neto UMV (KG)]],0)</f>
        <v>753.63321799307971</v>
      </c>
      <c r="AF1259" s="38" t="s">
        <v>50</v>
      </c>
      <c r="AG1259" s="38">
        <v>1</v>
      </c>
      <c r="AH1259" s="56">
        <v>4.9999999999999996E-2</v>
      </c>
      <c r="AI1259" s="56">
        <v>9.9999999999999992E-2</v>
      </c>
      <c r="AJ1259" s="38"/>
      <c r="AK1259" s="38" t="s">
        <v>50</v>
      </c>
    </row>
    <row r="1260" spans="1:37" x14ac:dyDescent="0.35">
      <c r="A1260" s="38" t="s">
        <v>525</v>
      </c>
      <c r="B1260" s="38">
        <v>104530570</v>
      </c>
      <c r="C1260" s="38" t="str">
        <f>+MaestraLP3[[#This Row],[CÓDIGO]]&amp;MaestraLP3[[#Headers],[-]]&amp;MaestraLP3[[#This Row],[UMV]]</f>
        <v>104530570-C04</v>
      </c>
      <c r="D1260" s="45" t="str">
        <f>+MaestraLP3[[#This Row],[CÓDIGO]]&amp;MaestraLP3[[#Headers],[FS00]]</f>
        <v>104530570FS00</v>
      </c>
      <c r="E1260" s="38" t="s">
        <v>95</v>
      </c>
      <c r="F1260" s="38" t="s">
        <v>114</v>
      </c>
      <c r="G1260" s="38" t="s">
        <v>115</v>
      </c>
      <c r="H1260" s="38" t="s">
        <v>409</v>
      </c>
      <c r="I1260" s="38" t="s">
        <v>1529</v>
      </c>
      <c r="J1260" s="44" t="s">
        <v>209</v>
      </c>
      <c r="K1260" s="45" t="s">
        <v>44</v>
      </c>
      <c r="L1260" s="38"/>
      <c r="M1260" s="38" t="str">
        <f>VLOOKUP(MaestraLP3[[#This Row],[UMV]],VALIDACIONES!J:L,3,0)</f>
        <v>Caja 4 Unidades</v>
      </c>
      <c r="N1260" s="38" t="s">
        <v>45</v>
      </c>
      <c r="O1260" s="38" t="s">
        <v>72</v>
      </c>
      <c r="P1260" s="54">
        <v>63933.52</v>
      </c>
      <c r="Q1260" s="38" t="s">
        <v>47</v>
      </c>
      <c r="R1260" s="54">
        <v>85000</v>
      </c>
      <c r="S1260" s="56">
        <f>IFERROR((MaestraLP3[[#This Row],[COSTO ]]/MaestraLP3[[#This Row],[COSTO OCT]]-1),0)</f>
        <v>0</v>
      </c>
      <c r="T1260" s="55" t="s">
        <v>48</v>
      </c>
      <c r="U1260" s="55" t="s">
        <v>48</v>
      </c>
      <c r="V1260" s="54">
        <f>+VLOOKUP(MaestraLP3[[#This Row],[-]],'[1]BD MES'!$A:$N,14,0)</f>
        <v>64582.3</v>
      </c>
      <c r="W1260" s="54">
        <v>63933.52</v>
      </c>
      <c r="X1260" s="56">
        <f>+(MaestraLP3[[#This Row],[COSTO ]]-MaestraLP3[[#This Row],[COSTO OCT AL 27-10]])/MaestraLP3[[#This Row],[COSTO OCT AL 27-10]]</f>
        <v>-1.0045786539036332E-2</v>
      </c>
      <c r="Y1260" s="57" t="str">
        <f>++IF(Q1260="HASTA AGOTAR STOCK","HASTA AGOTAR STOCK",IF(MaestraLP3[[#This Row],[PRECIO OCT]]=0,"NO PARA LP",IF(MaestraLP3[[#This Row],[PRECIO OCT]]=0,"INCORPORACIÓN",IF(AA1260=0,"MANTIENE",IF(AA1260&lt;0,"BAJA",IF(AA1260&gt;0,"ALZA",""))))))</f>
        <v>MANTIENE</v>
      </c>
      <c r="Z1260" s="54">
        <v>85000</v>
      </c>
      <c r="AA1260" s="40">
        <f>IF(Z1260=0,"INDICAR PRECIO VTA",Z1260-MaestraLP3[[#This Row],[PRECIO OCT]])</f>
        <v>0</v>
      </c>
      <c r="AB1260" s="56">
        <f t="shared" si="19"/>
        <v>0.24784094117647062</v>
      </c>
      <c r="AC1260" s="58">
        <f>IFERROR(MaestraLP3[[#This Row],[PRECIO]]*MaestraLP3[[#This Row],[%MG UMV]],0)</f>
        <v>21066.480000000003</v>
      </c>
      <c r="AD1260" s="59">
        <v>15.12</v>
      </c>
      <c r="AE1260" s="54">
        <f>IFERROR(MaestraLP3[[#This Row],[MARGEN UNITARIO]]/MaestraLP3[[#This Row],[Peso Neto UMV (KG)]],0)</f>
        <v>1393.2857142857147</v>
      </c>
      <c r="AF1260" s="38" t="s">
        <v>50</v>
      </c>
      <c r="AG1260" s="38">
        <v>1</v>
      </c>
      <c r="AH1260" s="56">
        <v>0.03</v>
      </c>
      <c r="AI1260" s="56">
        <v>4.9999999999999996E-2</v>
      </c>
      <c r="AJ1260" s="38"/>
      <c r="AK1260" s="38" t="s">
        <v>50</v>
      </c>
    </row>
    <row r="1261" spans="1:37" x14ac:dyDescent="0.35">
      <c r="A1261" s="38" t="s">
        <v>525</v>
      </c>
      <c r="B1261" s="38">
        <v>104512950</v>
      </c>
      <c r="C1261" s="38" t="str">
        <f>+MaestraLP3[[#This Row],[CÓDIGO]]&amp;MaestraLP3[[#Headers],[-]]&amp;MaestraLP3[[#This Row],[UMV]]</f>
        <v>104512950-C04</v>
      </c>
      <c r="D1261" s="45" t="str">
        <f>+MaestraLP3[[#This Row],[CÓDIGO]]&amp;MaestraLP3[[#Headers],[FS00]]</f>
        <v>104512950FS00</v>
      </c>
      <c r="E1261" s="38" t="s">
        <v>95</v>
      </c>
      <c r="F1261" s="38" t="s">
        <v>114</v>
      </c>
      <c r="G1261" s="38" t="s">
        <v>115</v>
      </c>
      <c r="H1261" s="38" t="s">
        <v>409</v>
      </c>
      <c r="I1261" s="38" t="s">
        <v>1530</v>
      </c>
      <c r="J1261" s="44" t="s">
        <v>209</v>
      </c>
      <c r="K1261" s="45" t="s">
        <v>44</v>
      </c>
      <c r="L1261" s="38"/>
      <c r="M1261" s="38" t="str">
        <f>VLOOKUP(MaestraLP3[[#This Row],[UMV]],VALIDACIONES!J:L,3,0)</f>
        <v>Caja 4 Unidades</v>
      </c>
      <c r="N1261" s="38" t="s">
        <v>45</v>
      </c>
      <c r="O1261" s="38" t="s">
        <v>46</v>
      </c>
      <c r="P1261" s="54">
        <v>57530.04</v>
      </c>
      <c r="Q1261" s="38" t="s">
        <v>47</v>
      </c>
      <c r="R1261" s="54">
        <v>75500</v>
      </c>
      <c r="S1261" s="56">
        <f>IFERROR((MaestraLP3[[#This Row],[COSTO ]]/MaestraLP3[[#This Row],[COSTO OCT]]-1),0)</f>
        <v>0</v>
      </c>
      <c r="T1261" s="55" t="s">
        <v>48</v>
      </c>
      <c r="U1261" s="55" t="s">
        <v>48</v>
      </c>
      <c r="V1261" s="54">
        <f>+VLOOKUP(MaestraLP3[[#This Row],[-]],'[1]BD MES'!$A:$N,14,0)</f>
        <v>56734.720000000001</v>
      </c>
      <c r="W1261" s="54">
        <v>57530.04</v>
      </c>
      <c r="X1261" s="56">
        <f>+(MaestraLP3[[#This Row],[COSTO ]]-MaestraLP3[[#This Row],[COSTO OCT AL 27-10]])/MaestraLP3[[#This Row],[COSTO OCT AL 27-10]]</f>
        <v>1.401822376139337E-2</v>
      </c>
      <c r="Y1261" s="57" t="str">
        <f>++IF(Q1261="HASTA AGOTAR STOCK","HASTA AGOTAR STOCK",IF(MaestraLP3[[#This Row],[PRECIO OCT]]=0,"NO PARA LP",IF(MaestraLP3[[#This Row],[PRECIO OCT]]=0,"INCORPORACIÓN",IF(AA1261=0,"MANTIENE",IF(AA1261&lt;0,"BAJA",IF(AA1261&gt;0,"ALZA",""))))))</f>
        <v>MANTIENE</v>
      </c>
      <c r="Z1261" s="54">
        <v>75500</v>
      </c>
      <c r="AA1261" s="40">
        <f>IF(Z1261=0,"INDICAR PRECIO VTA",Z1261-MaestraLP3[[#This Row],[PRECIO OCT]])</f>
        <v>0</v>
      </c>
      <c r="AB1261" s="56">
        <f t="shared" si="19"/>
        <v>0.23801271523178807</v>
      </c>
      <c r="AC1261" s="58">
        <f>IFERROR(MaestraLP3[[#This Row],[PRECIO]]*MaestraLP3[[#This Row],[%MG UMV]],0)</f>
        <v>17969.96</v>
      </c>
      <c r="AD1261" s="59">
        <v>16</v>
      </c>
      <c r="AE1261" s="54">
        <f>IFERROR(MaestraLP3[[#This Row],[MARGEN UNITARIO]]/MaestraLP3[[#This Row],[Peso Neto UMV (KG)]],0)</f>
        <v>1123.1224999999999</v>
      </c>
      <c r="AF1261" s="38" t="s">
        <v>50</v>
      </c>
      <c r="AG1261" s="38">
        <v>1</v>
      </c>
      <c r="AH1261" s="56">
        <v>4.9999999999999996E-2</v>
      </c>
      <c r="AI1261" s="56">
        <v>6.9999999999999993E-2</v>
      </c>
      <c r="AJ1261" s="38"/>
      <c r="AK1261" s="38" t="s">
        <v>50</v>
      </c>
    </row>
    <row r="1262" spans="1:37" x14ac:dyDescent="0.35">
      <c r="A1262" s="38" t="s">
        <v>525</v>
      </c>
      <c r="B1262" s="38">
        <v>104544090</v>
      </c>
      <c r="C1262" s="38" t="str">
        <f>+MaestraLP3[[#This Row],[CÓDIGO]]&amp;MaestraLP3[[#Headers],[-]]&amp;MaestraLP3[[#This Row],[UMV]]</f>
        <v>104544090-C12</v>
      </c>
      <c r="D1262" s="45" t="str">
        <f>+MaestraLP3[[#This Row],[CÓDIGO]]&amp;MaestraLP3[[#Headers],[FS00]]</f>
        <v>104544090FS00</v>
      </c>
      <c r="E1262" s="38" t="s">
        <v>95</v>
      </c>
      <c r="F1262" s="38" t="s">
        <v>114</v>
      </c>
      <c r="G1262" s="38" t="s">
        <v>115</v>
      </c>
      <c r="H1262" s="38" t="s">
        <v>409</v>
      </c>
      <c r="I1262" s="38" t="s">
        <v>1531</v>
      </c>
      <c r="J1262" s="44" t="s">
        <v>43</v>
      </c>
      <c r="K1262" s="45" t="s">
        <v>44</v>
      </c>
      <c r="L1262" s="38"/>
      <c r="M1262" s="38" t="str">
        <f>VLOOKUP(MaestraLP3[[#This Row],[UMV]],VALIDACIONES!J:L,3,0)</f>
        <v>Caja 12 Unidades</v>
      </c>
      <c r="N1262" s="38" t="s">
        <v>45</v>
      </c>
      <c r="O1262" s="38" t="s">
        <v>46</v>
      </c>
      <c r="P1262" s="54">
        <v>37920</v>
      </c>
      <c r="Q1262" s="38" t="s">
        <v>47</v>
      </c>
      <c r="R1262" s="54">
        <v>55500</v>
      </c>
      <c r="S1262" s="56">
        <f>IFERROR((MaestraLP3[[#This Row],[COSTO ]]/MaestraLP3[[#This Row],[COSTO OCT]]-1),0)</f>
        <v>0</v>
      </c>
      <c r="T1262" s="55" t="s">
        <v>48</v>
      </c>
      <c r="U1262" s="55" t="s">
        <v>48</v>
      </c>
      <c r="V1262" s="54">
        <f>+VLOOKUP(MaestraLP3[[#This Row],[-]],'[1]BD MES'!$A:$N,14,0)</f>
        <v>36900</v>
      </c>
      <c r="W1262" s="54">
        <v>37920</v>
      </c>
      <c r="X1262" s="56">
        <f>+(MaestraLP3[[#This Row],[COSTO ]]-MaestraLP3[[#This Row],[COSTO OCT AL 27-10]])/MaestraLP3[[#This Row],[COSTO OCT AL 27-10]]</f>
        <v>2.7642276422764227E-2</v>
      </c>
      <c r="Y1262" s="57" t="str">
        <f>++IF(Q1262="HASTA AGOTAR STOCK","HASTA AGOTAR STOCK",IF(MaestraLP3[[#This Row],[PRECIO OCT]]=0,"NO PARA LP",IF(MaestraLP3[[#This Row],[PRECIO OCT]]=0,"INCORPORACIÓN",IF(AA1262=0,"MANTIENE",IF(AA1262&lt;0,"BAJA",IF(AA1262&gt;0,"ALZA",""))))))</f>
        <v>MANTIENE</v>
      </c>
      <c r="Z1262" s="54">
        <v>55500</v>
      </c>
      <c r="AA1262" s="40">
        <f>IF(Z1262=0,"INDICAR PRECIO VTA",Z1262-MaestraLP3[[#This Row],[PRECIO OCT]])</f>
        <v>0</v>
      </c>
      <c r="AB1262" s="56">
        <f t="shared" si="19"/>
        <v>0.31675675675675674</v>
      </c>
      <c r="AC1262" s="58">
        <f>IFERROR(MaestraLP3[[#This Row],[PRECIO]]*MaestraLP3[[#This Row],[%MG UMV]],0)</f>
        <v>17580</v>
      </c>
      <c r="AD1262" s="59">
        <v>12</v>
      </c>
      <c r="AE1262" s="54">
        <f>IFERROR(MaestraLP3[[#This Row],[MARGEN UNITARIO]]/MaestraLP3[[#This Row],[Peso Neto UMV (KG)]],0)</f>
        <v>1465</v>
      </c>
      <c r="AF1262" s="38" t="s">
        <v>50</v>
      </c>
      <c r="AG1262" s="38">
        <v>1</v>
      </c>
      <c r="AH1262" s="56">
        <v>4.9999999999999996E-2</v>
      </c>
      <c r="AI1262" s="56">
        <v>6.9999999999999993E-2</v>
      </c>
      <c r="AJ1262" s="38"/>
      <c r="AK1262" s="38" t="s">
        <v>50</v>
      </c>
    </row>
    <row r="1263" spans="1:37" x14ac:dyDescent="0.35">
      <c r="A1263" s="38" t="s">
        <v>525</v>
      </c>
      <c r="B1263" s="38">
        <v>104534160</v>
      </c>
      <c r="C1263" s="38" t="str">
        <f>+MaestraLP3[[#This Row],[CÓDIGO]]&amp;MaestraLP3[[#Headers],[-]]&amp;MaestraLP3[[#This Row],[UMV]]</f>
        <v>104534160-C12</v>
      </c>
      <c r="D1263" s="45" t="str">
        <f>+MaestraLP3[[#This Row],[CÓDIGO]]&amp;MaestraLP3[[#Headers],[FS00]]</f>
        <v>104534160FS00</v>
      </c>
      <c r="E1263" s="38" t="s">
        <v>95</v>
      </c>
      <c r="F1263" s="38" t="s">
        <v>114</v>
      </c>
      <c r="G1263" s="38" t="s">
        <v>115</v>
      </c>
      <c r="H1263" s="38" t="s">
        <v>409</v>
      </c>
      <c r="I1263" s="38" t="s">
        <v>1532</v>
      </c>
      <c r="J1263" s="44" t="s">
        <v>43</v>
      </c>
      <c r="K1263" s="45" t="s">
        <v>44</v>
      </c>
      <c r="L1263" s="38"/>
      <c r="M1263" s="38" t="str">
        <f>VLOOKUP(MaestraLP3[[#This Row],[UMV]],VALIDACIONES!J:L,3,0)</f>
        <v>Caja 12 Unidades</v>
      </c>
      <c r="N1263" s="38" t="s">
        <v>45</v>
      </c>
      <c r="O1263" s="38" t="s">
        <v>46</v>
      </c>
      <c r="P1263" s="54">
        <v>31548</v>
      </c>
      <c r="Q1263" s="38" t="s">
        <v>47</v>
      </c>
      <c r="R1263" s="54">
        <v>39900</v>
      </c>
      <c r="S1263" s="56">
        <f>IFERROR((MaestraLP3[[#This Row],[COSTO ]]/MaestraLP3[[#This Row],[COSTO OCT]]-1),0)</f>
        <v>0</v>
      </c>
      <c r="T1263" s="55" t="s">
        <v>48</v>
      </c>
      <c r="U1263" s="55" t="s">
        <v>48</v>
      </c>
      <c r="V1263" s="54">
        <f>+VLOOKUP(MaestraLP3[[#This Row],[-]],'[1]BD MES'!$A:$N,14,0)</f>
        <v>31548</v>
      </c>
      <c r="W1263" s="54">
        <v>31548</v>
      </c>
      <c r="X1263" s="56">
        <f>+(MaestraLP3[[#This Row],[COSTO ]]-MaestraLP3[[#This Row],[COSTO OCT AL 27-10]])/MaestraLP3[[#This Row],[COSTO OCT AL 27-10]]</f>
        <v>0</v>
      </c>
      <c r="Y1263" s="57" t="str">
        <f>++IF(Q1263="HASTA AGOTAR STOCK","HASTA AGOTAR STOCK",IF(MaestraLP3[[#This Row],[PRECIO OCT]]=0,"NO PARA LP",IF(MaestraLP3[[#This Row],[PRECIO OCT]]=0,"INCORPORACIÓN",IF(AA1263=0,"MANTIENE",IF(AA1263&lt;0,"BAJA",IF(AA1263&gt;0,"ALZA",""))))))</f>
        <v>MANTIENE</v>
      </c>
      <c r="Z1263" s="54">
        <v>39900</v>
      </c>
      <c r="AA1263" s="40">
        <f>IF(Z1263=0,"INDICAR PRECIO VTA",Z1263-MaestraLP3[[#This Row],[PRECIO OCT]])</f>
        <v>0</v>
      </c>
      <c r="AB1263" s="56">
        <f t="shared" si="19"/>
        <v>0.20932330827067669</v>
      </c>
      <c r="AC1263" s="58">
        <f>IFERROR(MaestraLP3[[#This Row],[PRECIO]]*MaestraLP3[[#This Row],[%MG UMV]],0)</f>
        <v>8352</v>
      </c>
      <c r="AD1263" s="59">
        <v>9.48</v>
      </c>
      <c r="AE1263" s="54">
        <f>IFERROR(MaestraLP3[[#This Row],[MARGEN UNITARIO]]/MaestraLP3[[#This Row],[Peso Neto UMV (KG)]],0)</f>
        <v>881.01265822784808</v>
      </c>
      <c r="AF1263" s="38" t="s">
        <v>50</v>
      </c>
      <c r="AG1263" s="38">
        <v>1</v>
      </c>
      <c r="AH1263" s="56">
        <v>4.9999999999999996E-2</v>
      </c>
      <c r="AI1263" s="56">
        <v>6.9999999999999993E-2</v>
      </c>
      <c r="AJ1263" s="38"/>
      <c r="AK1263" s="38" t="s">
        <v>50</v>
      </c>
    </row>
    <row r="1264" spans="1:37" x14ac:dyDescent="0.35">
      <c r="A1264" s="38" t="s">
        <v>525</v>
      </c>
      <c r="B1264" s="38">
        <v>104533920</v>
      </c>
      <c r="C1264" s="38" t="str">
        <f>+MaestraLP3[[#This Row],[CÓDIGO]]&amp;MaestraLP3[[#Headers],[-]]&amp;MaestraLP3[[#This Row],[UMV]]</f>
        <v>104533920-C12</v>
      </c>
      <c r="D1264" s="45" t="str">
        <f>+MaestraLP3[[#This Row],[CÓDIGO]]&amp;MaestraLP3[[#Headers],[FS00]]</f>
        <v>104533920FS00</v>
      </c>
      <c r="E1264" s="38" t="s">
        <v>95</v>
      </c>
      <c r="F1264" s="38" t="s">
        <v>114</v>
      </c>
      <c r="G1264" s="38" t="s">
        <v>115</v>
      </c>
      <c r="H1264" s="38" t="s">
        <v>409</v>
      </c>
      <c r="I1264" s="38" t="s">
        <v>1533</v>
      </c>
      <c r="J1264" s="44" t="s">
        <v>43</v>
      </c>
      <c r="K1264" s="45" t="s">
        <v>44</v>
      </c>
      <c r="L1264" s="38"/>
      <c r="M1264" s="38" t="str">
        <f>VLOOKUP(MaestraLP3[[#This Row],[UMV]],VALIDACIONES!J:L,3,0)</f>
        <v>Caja 12 Unidades</v>
      </c>
      <c r="N1264" s="38" t="s">
        <v>45</v>
      </c>
      <c r="O1264" s="38" t="s">
        <v>46</v>
      </c>
      <c r="P1264" s="54">
        <v>33084</v>
      </c>
      <c r="Q1264" s="38" t="s">
        <v>47</v>
      </c>
      <c r="R1264" s="54">
        <v>42000</v>
      </c>
      <c r="S1264" s="56">
        <f>IFERROR((MaestraLP3[[#This Row],[COSTO ]]/MaestraLP3[[#This Row],[COSTO OCT]]-1),0)</f>
        <v>0</v>
      </c>
      <c r="T1264" s="55" t="s">
        <v>48</v>
      </c>
      <c r="U1264" s="55" t="s">
        <v>48</v>
      </c>
      <c r="V1264" s="54">
        <f>+VLOOKUP(MaestraLP3[[#This Row],[-]],'[1]BD MES'!$A:$N,14,0)</f>
        <v>33084</v>
      </c>
      <c r="W1264" s="54">
        <v>33084</v>
      </c>
      <c r="X1264" s="56">
        <f>+(MaestraLP3[[#This Row],[COSTO ]]-MaestraLP3[[#This Row],[COSTO OCT AL 27-10]])/MaestraLP3[[#This Row],[COSTO OCT AL 27-10]]</f>
        <v>0</v>
      </c>
      <c r="Y1264" s="57" t="str">
        <f>++IF(Q1264="HASTA AGOTAR STOCK","HASTA AGOTAR STOCK",IF(MaestraLP3[[#This Row],[PRECIO OCT]]=0,"NO PARA LP",IF(MaestraLP3[[#This Row],[PRECIO OCT]]=0,"INCORPORACIÓN",IF(AA1264=0,"MANTIENE",IF(AA1264&lt;0,"BAJA",IF(AA1264&gt;0,"ALZA",""))))))</f>
        <v>MANTIENE</v>
      </c>
      <c r="Z1264" s="54">
        <v>42000</v>
      </c>
      <c r="AA1264" s="40">
        <f>IF(Z1264=0,"INDICAR PRECIO VTA",Z1264-MaestraLP3[[#This Row],[PRECIO OCT]])</f>
        <v>0</v>
      </c>
      <c r="AB1264" s="56">
        <f t="shared" si="19"/>
        <v>0.21228571428571427</v>
      </c>
      <c r="AC1264" s="58">
        <f>IFERROR(MaestraLP3[[#This Row],[PRECIO]]*MaestraLP3[[#This Row],[%MG UMV]],0)</f>
        <v>8916</v>
      </c>
      <c r="AD1264" s="59">
        <v>4.8</v>
      </c>
      <c r="AE1264" s="54">
        <f>IFERROR(MaestraLP3[[#This Row],[MARGEN UNITARIO]]/MaestraLP3[[#This Row],[Peso Neto UMV (KG)]],0)</f>
        <v>1857.5</v>
      </c>
      <c r="AF1264" s="38" t="s">
        <v>50</v>
      </c>
      <c r="AG1264" s="38">
        <v>1</v>
      </c>
      <c r="AH1264" s="56">
        <v>9.9999999999999992E-2</v>
      </c>
      <c r="AI1264" s="56">
        <v>0.15</v>
      </c>
      <c r="AJ1264" s="38"/>
      <c r="AK1264" s="38" t="s">
        <v>50</v>
      </c>
    </row>
    <row r="1265" spans="1:37" x14ac:dyDescent="0.35">
      <c r="A1265" s="38" t="s">
        <v>525</v>
      </c>
      <c r="B1265" s="38">
        <v>201230200</v>
      </c>
      <c r="C1265" s="38" t="str">
        <f>+MaestraLP3[[#This Row],[CÓDIGO]]&amp;MaestraLP3[[#Headers],[-]]&amp;MaestraLP3[[#This Row],[UMV]]</f>
        <v>201230200-C04</v>
      </c>
      <c r="D1265" s="45" t="str">
        <f>+MaestraLP3[[#This Row],[CÓDIGO]]&amp;MaestraLP3[[#Headers],[FS00]]</f>
        <v>201230200FS00</v>
      </c>
      <c r="E1265" s="38" t="s">
        <v>95</v>
      </c>
      <c r="F1265" s="38" t="s">
        <v>114</v>
      </c>
      <c r="G1265" s="38" t="s">
        <v>115</v>
      </c>
      <c r="H1265" s="38" t="s">
        <v>1534</v>
      </c>
      <c r="I1265" s="38" t="s">
        <v>1535</v>
      </c>
      <c r="J1265" s="44" t="s">
        <v>209</v>
      </c>
      <c r="K1265" s="45" t="s">
        <v>44</v>
      </c>
      <c r="L1265" s="38"/>
      <c r="M1265" s="38" t="str">
        <f>VLOOKUP(MaestraLP3[[#This Row],[UMV]],VALIDACIONES!J:L,3,0)</f>
        <v>Caja 4 Unidades</v>
      </c>
      <c r="N1265" s="38" t="s">
        <v>45</v>
      </c>
      <c r="O1265" s="38" t="s">
        <v>46</v>
      </c>
      <c r="P1265" s="54">
        <v>8156.4993999999997</v>
      </c>
      <c r="Q1265" s="38" t="s">
        <v>62</v>
      </c>
      <c r="R1265" s="54">
        <v>14000</v>
      </c>
      <c r="S1265" s="56">
        <f>IFERROR((MaestraLP3[[#This Row],[COSTO ]]/MaestraLP3[[#This Row],[COSTO OCT]]-1),0)</f>
        <v>0</v>
      </c>
      <c r="T1265" s="55" t="s">
        <v>48</v>
      </c>
      <c r="U1265" s="55" t="s">
        <v>48</v>
      </c>
      <c r="V1265" s="54">
        <f>+VLOOKUP(MaestraLP3[[#This Row],[-]],'[1]BD MES'!$A:$N,14,0)</f>
        <v>8125.92</v>
      </c>
      <c r="W1265" s="54">
        <v>8156.4993999999997</v>
      </c>
      <c r="X1265" s="56">
        <f>+(MaestraLP3[[#This Row],[COSTO ]]-MaestraLP3[[#This Row],[COSTO OCT AL 27-10]])/MaestraLP3[[#This Row],[COSTO OCT AL 27-10]]</f>
        <v>3.7631923523735924E-3</v>
      </c>
      <c r="Y1265" s="57" t="str">
        <f>++IF(Q1265="HASTA AGOTAR STOCK","HASTA AGOTAR STOCK",IF(MaestraLP3[[#This Row],[PRECIO OCT]]=0,"NO PARA LP",IF(MaestraLP3[[#This Row],[PRECIO OCT]]=0,"INCORPORACIÓN",IF(AA1265=0,"MANTIENE",IF(AA1265&lt;0,"BAJA",IF(AA1265&gt;0,"ALZA",""))))))</f>
        <v>ALZA</v>
      </c>
      <c r="Z1265" s="54">
        <v>16990</v>
      </c>
      <c r="AA1265" s="40">
        <f>IF(Z1265=0,"INDICAR PRECIO VTA",Z1265-MaestraLP3[[#This Row],[PRECIO OCT]])</f>
        <v>2990</v>
      </c>
      <c r="AB1265" s="56">
        <f t="shared" si="19"/>
        <v>0.51992351971748085</v>
      </c>
      <c r="AC1265" s="58">
        <f>IFERROR(MaestraLP3[[#This Row],[PRECIO]]*MaestraLP3[[#This Row],[%MG UMV]],0)</f>
        <v>8833.5005999999994</v>
      </c>
      <c r="AD1265" s="59">
        <v>20</v>
      </c>
      <c r="AE1265" s="54">
        <f>IFERROR(MaestraLP3[[#This Row],[MARGEN UNITARIO]]/MaestraLP3[[#This Row],[Peso Neto UMV (KG)]],0)</f>
        <v>441.67502999999999</v>
      </c>
      <c r="AF1265" s="38" t="s">
        <v>50</v>
      </c>
      <c r="AG1265" s="38">
        <v>1</v>
      </c>
      <c r="AH1265" s="56">
        <v>0</v>
      </c>
      <c r="AI1265" s="56">
        <v>0</v>
      </c>
      <c r="AJ1265" s="38"/>
      <c r="AK1265" s="38" t="s">
        <v>50</v>
      </c>
    </row>
    <row r="1266" spans="1:37" x14ac:dyDescent="0.35">
      <c r="A1266" s="38" t="s">
        <v>525</v>
      </c>
      <c r="B1266" s="38">
        <v>201230120</v>
      </c>
      <c r="C1266" s="38" t="str">
        <f>+MaestraLP3[[#This Row],[CÓDIGO]]&amp;MaestraLP3[[#Headers],[-]]&amp;MaestraLP3[[#This Row],[UMV]]</f>
        <v>201230120-C12</v>
      </c>
      <c r="D1266" s="45" t="str">
        <f>+MaestraLP3[[#This Row],[CÓDIGO]]&amp;MaestraLP3[[#Headers],[FS00]]</f>
        <v>201230120FS00</v>
      </c>
      <c r="E1266" s="38" t="s">
        <v>95</v>
      </c>
      <c r="F1266" s="38" t="s">
        <v>114</v>
      </c>
      <c r="G1266" s="38" t="s">
        <v>115</v>
      </c>
      <c r="H1266" s="38" t="s">
        <v>1534</v>
      </c>
      <c r="I1266" s="38" t="s">
        <v>1536</v>
      </c>
      <c r="J1266" s="44" t="s">
        <v>43</v>
      </c>
      <c r="K1266" s="45" t="s">
        <v>44</v>
      </c>
      <c r="L1266" s="38"/>
      <c r="M1266" s="38" t="str">
        <f>VLOOKUP(MaestraLP3[[#This Row],[UMV]],VALIDACIONES!J:L,3,0)</f>
        <v>Caja 12 Unidades</v>
      </c>
      <c r="N1266" s="38" t="s">
        <v>45</v>
      </c>
      <c r="O1266" s="38" t="s">
        <v>46</v>
      </c>
      <c r="P1266" s="54">
        <v>3090.6749999999997</v>
      </c>
      <c r="Q1266" s="38" t="s">
        <v>58</v>
      </c>
      <c r="R1266" s="54">
        <v>7440</v>
      </c>
      <c r="S1266" s="56">
        <f>IFERROR((MaestraLP3[[#This Row],[COSTO ]]/MaestraLP3[[#This Row],[COSTO OCT]]-1),0)</f>
        <v>0</v>
      </c>
      <c r="T1266" s="55" t="s">
        <v>48</v>
      </c>
      <c r="U1266" s="55" t="s">
        <v>48</v>
      </c>
      <c r="V1266" s="54">
        <f>+VLOOKUP(MaestraLP3[[#This Row],[-]],'[1]BD MES'!$A:$N,14,0)</f>
        <v>2978</v>
      </c>
      <c r="W1266" s="54">
        <v>3090.6749999999997</v>
      </c>
      <c r="X1266" s="56">
        <f>+(MaestraLP3[[#This Row],[COSTO ]]-MaestraLP3[[#This Row],[COSTO OCT AL 27-10]])/MaestraLP3[[#This Row],[COSTO OCT AL 27-10]]</f>
        <v>3.7835795836131537E-2</v>
      </c>
      <c r="Y1266" s="57" t="str">
        <f>++IF(Q1266="HASTA AGOTAR STOCK","HASTA AGOTAR STOCK",IF(MaestraLP3[[#This Row],[PRECIO OCT]]=0,"NO PARA LP",IF(MaestraLP3[[#This Row],[PRECIO OCT]]=0,"INCORPORACIÓN",IF(AA1266=0,"MANTIENE",IF(AA1266&lt;0,"BAJA",IF(AA1266&gt;0,"ALZA",""))))))</f>
        <v>MANTIENE</v>
      </c>
      <c r="Z1266" s="54">
        <v>7440</v>
      </c>
      <c r="AA1266" s="40">
        <f>IF(Z1266=0,"INDICAR PRECIO VTA",Z1266-MaestraLP3[[#This Row],[PRECIO OCT]])</f>
        <v>0</v>
      </c>
      <c r="AB1266" s="56">
        <f t="shared" si="19"/>
        <v>0.58458669354838722</v>
      </c>
      <c r="AC1266" s="58">
        <f>IFERROR(MaestraLP3[[#This Row],[PRECIO]]*MaestraLP3[[#This Row],[%MG UMV]],0)</f>
        <v>4349.3250000000007</v>
      </c>
      <c r="AD1266" s="59">
        <v>6</v>
      </c>
      <c r="AE1266" s="54">
        <f>IFERROR(MaestraLP3[[#This Row],[MARGEN UNITARIO]]/MaestraLP3[[#This Row],[Peso Neto UMV (KG)]],0)</f>
        <v>724.88750000000016</v>
      </c>
      <c r="AF1266" s="61" t="s">
        <v>50</v>
      </c>
      <c r="AG1266" s="38">
        <v>1</v>
      </c>
      <c r="AH1266" s="56">
        <v>0.05</v>
      </c>
      <c r="AI1266" s="56">
        <v>7.0000000000000007E-2</v>
      </c>
      <c r="AJ1266" s="38"/>
      <c r="AK1266" s="38" t="s">
        <v>50</v>
      </c>
    </row>
    <row r="1267" spans="1:37" x14ac:dyDescent="0.35">
      <c r="A1267" s="38" t="s">
        <v>525</v>
      </c>
      <c r="B1267" s="38">
        <v>150000790</v>
      </c>
      <c r="C1267" s="38" t="str">
        <f>+MaestraLP3[[#This Row],[CÓDIGO]]&amp;MaestraLP3[[#Headers],[-]]&amp;MaestraLP3[[#This Row],[UMV]]</f>
        <v>150000790-C12</v>
      </c>
      <c r="D1267" s="45" t="str">
        <f>+MaestraLP3[[#This Row],[CÓDIGO]]&amp;MaestraLP3[[#Headers],[FS00]]</f>
        <v>150000790FS00</v>
      </c>
      <c r="E1267" s="38" t="s">
        <v>95</v>
      </c>
      <c r="F1267" s="38" t="s">
        <v>114</v>
      </c>
      <c r="G1267" s="38" t="s">
        <v>115</v>
      </c>
      <c r="H1267" s="38" t="s">
        <v>1534</v>
      </c>
      <c r="I1267" s="38" t="s">
        <v>1537</v>
      </c>
      <c r="J1267" s="44" t="s">
        <v>43</v>
      </c>
      <c r="K1267" s="45" t="s">
        <v>44</v>
      </c>
      <c r="L1267" s="38"/>
      <c r="M1267" s="38" t="str">
        <f>VLOOKUP(MaestraLP3[[#This Row],[UMV]],VALIDACIONES!J:L,3,0)</f>
        <v>Caja 12 Unidades</v>
      </c>
      <c r="N1267" s="38" t="s">
        <v>45</v>
      </c>
      <c r="O1267" s="38" t="s">
        <v>46</v>
      </c>
      <c r="P1267" s="54">
        <v>8809.2000000000007</v>
      </c>
      <c r="Q1267" s="38" t="s">
        <v>47</v>
      </c>
      <c r="R1267" s="54">
        <v>13000</v>
      </c>
      <c r="S1267" s="56">
        <f>IFERROR((MaestraLP3[[#This Row],[COSTO ]]/MaestraLP3[[#This Row],[COSTO OCT]]-1),0)</f>
        <v>7.355946056395446E-3</v>
      </c>
      <c r="T1267" s="55" t="s">
        <v>48</v>
      </c>
      <c r="U1267" s="55" t="s">
        <v>48</v>
      </c>
      <c r="V1267" s="54">
        <f>+VLOOKUP(MaestraLP3[[#This Row],[-]],'[1]BD MES'!$A:$N,14,0)</f>
        <v>8808.36</v>
      </c>
      <c r="W1267" s="54">
        <v>8874</v>
      </c>
      <c r="X1267" s="56">
        <f>+(MaestraLP3[[#This Row],[COSTO ]]-MaestraLP3[[#This Row],[COSTO OCT AL 27-10]])/MaestraLP3[[#This Row],[COSTO OCT AL 27-10]]</f>
        <v>7.4520114981675833E-3</v>
      </c>
      <c r="Y1267" s="57" t="str">
        <f>++IF(Q1267="HASTA AGOTAR STOCK","HASTA AGOTAR STOCK",IF(MaestraLP3[[#This Row],[PRECIO OCT]]=0,"NO PARA LP",IF(MaestraLP3[[#This Row],[PRECIO OCT]]=0,"INCORPORACIÓN",IF(AA1267=0,"MANTIENE",IF(AA1267&lt;0,"BAJA",IF(AA1267&gt;0,"ALZA",""))))))</f>
        <v>ALZA</v>
      </c>
      <c r="Z1267" s="54">
        <v>14500</v>
      </c>
      <c r="AA1267" s="40">
        <f>IF(Z1267=0,"INDICAR PRECIO VTA",Z1267-MaestraLP3[[#This Row],[PRECIO OCT]])</f>
        <v>1500</v>
      </c>
      <c r="AB1267" s="56">
        <f t="shared" si="19"/>
        <v>0.38800000000000001</v>
      </c>
      <c r="AC1267" s="58">
        <f>IFERROR(MaestraLP3[[#This Row],[PRECIO]]*MaestraLP3[[#This Row],[%MG UMV]],0)</f>
        <v>5626</v>
      </c>
      <c r="AD1267" s="59">
        <v>12.96</v>
      </c>
      <c r="AE1267" s="54">
        <f>IFERROR(MaestraLP3[[#This Row],[MARGEN UNITARIO]]/MaestraLP3[[#This Row],[Peso Neto UMV (KG)]],0)</f>
        <v>434.10493827160491</v>
      </c>
      <c r="AF1267" s="38" t="s">
        <v>50</v>
      </c>
      <c r="AG1267" s="38">
        <v>1</v>
      </c>
      <c r="AH1267" s="56">
        <v>0.02</v>
      </c>
      <c r="AI1267" s="56">
        <v>0.02</v>
      </c>
      <c r="AJ1267" s="38"/>
      <c r="AK1267" s="38" t="s">
        <v>50</v>
      </c>
    </row>
    <row r="1268" spans="1:37" x14ac:dyDescent="0.35">
      <c r="A1268" s="38" t="s">
        <v>525</v>
      </c>
      <c r="B1268" s="38">
        <v>104534720</v>
      </c>
      <c r="C1268" s="38" t="str">
        <f>+MaestraLP3[[#This Row],[CÓDIGO]]&amp;MaestraLP3[[#Headers],[-]]&amp;MaestraLP3[[#This Row],[UMV]]</f>
        <v>104534720-C02</v>
      </c>
      <c r="D1268" s="45" t="str">
        <f>+MaestraLP3[[#This Row],[CÓDIGO]]&amp;MaestraLP3[[#Headers],[FS00]]</f>
        <v>104534720FS00</v>
      </c>
      <c r="E1268" s="38" t="s">
        <v>95</v>
      </c>
      <c r="F1268" s="38" t="s">
        <v>114</v>
      </c>
      <c r="G1268" s="38" t="s">
        <v>115</v>
      </c>
      <c r="H1268" s="38" t="s">
        <v>1534</v>
      </c>
      <c r="I1268" s="38" t="s">
        <v>1538</v>
      </c>
      <c r="J1268" s="44" t="s">
        <v>176</v>
      </c>
      <c r="K1268" s="45" t="s">
        <v>44</v>
      </c>
      <c r="L1268" s="38"/>
      <c r="M1268" s="38" t="str">
        <f>VLOOKUP(MaestraLP3[[#This Row],[UMV]],VALIDACIONES!J:L,3,0)</f>
        <v>Caja 2 Unidades</v>
      </c>
      <c r="N1268" s="38" t="s">
        <v>45</v>
      </c>
      <c r="O1268" s="38" t="s">
        <v>46</v>
      </c>
      <c r="P1268" s="54">
        <v>5106</v>
      </c>
      <c r="Q1268" s="38" t="s">
        <v>47</v>
      </c>
      <c r="R1268" s="54">
        <v>8790</v>
      </c>
      <c r="S1268" s="56">
        <f>IFERROR((MaestraLP3[[#This Row],[COSTO ]]/MaestraLP3[[#This Row],[COSTO OCT]]-1),0)</f>
        <v>2.1543282412848086E-3</v>
      </c>
      <c r="T1268" s="55" t="s">
        <v>48</v>
      </c>
      <c r="U1268" s="55" t="s">
        <v>48</v>
      </c>
      <c r="V1268" s="54">
        <f>+VLOOKUP(MaestraLP3[[#This Row],[-]],'[1]BD MES'!$A:$N,14,0)</f>
        <v>5106</v>
      </c>
      <c r="W1268" s="54">
        <v>5117</v>
      </c>
      <c r="X1268" s="56">
        <f>+(MaestraLP3[[#This Row],[COSTO ]]-MaestraLP3[[#This Row],[COSTO OCT AL 27-10]])/MaestraLP3[[#This Row],[COSTO OCT AL 27-10]]</f>
        <v>2.1543282412847631E-3</v>
      </c>
      <c r="Y1268" s="57" t="str">
        <f>++IF(Q1268="HASTA AGOTAR STOCK","HASTA AGOTAR STOCK",IF(MaestraLP3[[#This Row],[PRECIO OCT]]=0,"NO PARA LP",IF(MaestraLP3[[#This Row],[PRECIO OCT]]=0,"INCORPORACIÓN",IF(AA1268=0,"MANTIENE",IF(AA1268&lt;0,"BAJA",IF(AA1268&gt;0,"ALZA",""))))))</f>
        <v>ALZA</v>
      </c>
      <c r="Z1268" s="54">
        <v>11000</v>
      </c>
      <c r="AA1268" s="40">
        <f>IF(Z1268=0,"INDICAR PRECIO VTA",Z1268-MaestraLP3[[#This Row],[PRECIO OCT]])</f>
        <v>2210</v>
      </c>
      <c r="AB1268" s="56">
        <f t="shared" si="19"/>
        <v>0.53481818181818186</v>
      </c>
      <c r="AC1268" s="58">
        <f>IFERROR(MaestraLP3[[#This Row],[PRECIO]]*MaestraLP3[[#This Row],[%MG UMV]],0)</f>
        <v>5883</v>
      </c>
      <c r="AD1268" s="59">
        <v>10</v>
      </c>
      <c r="AE1268" s="54">
        <f>IFERROR(MaestraLP3[[#This Row],[MARGEN UNITARIO]]/MaestraLP3[[#This Row],[Peso Neto UMV (KG)]],0)</f>
        <v>588.29999999999995</v>
      </c>
      <c r="AF1268" s="38" t="s">
        <v>50</v>
      </c>
      <c r="AG1268" s="38">
        <v>1</v>
      </c>
      <c r="AH1268" s="56">
        <v>0.03</v>
      </c>
      <c r="AI1268" s="56">
        <v>0.03</v>
      </c>
      <c r="AJ1268" s="38"/>
      <c r="AK1268" s="38" t="s">
        <v>50</v>
      </c>
    </row>
    <row r="1269" spans="1:37" x14ac:dyDescent="0.35">
      <c r="A1269" s="38" t="s">
        <v>525</v>
      </c>
      <c r="B1269" s="38">
        <v>150001763</v>
      </c>
      <c r="C1269" s="38" t="str">
        <f>+MaestraLP3[[#This Row],[CÓDIGO]]&amp;MaestraLP3[[#Headers],[-]]&amp;MaestraLP3[[#This Row],[UMV]]</f>
        <v>150001763-C10</v>
      </c>
      <c r="D1269" s="45" t="str">
        <f>+MaestraLP3[[#This Row],[CÓDIGO]]&amp;MaestraLP3[[#Headers],[FS00]]</f>
        <v>150001763FS00</v>
      </c>
      <c r="E1269" s="38" t="s">
        <v>95</v>
      </c>
      <c r="F1269" s="38" t="s">
        <v>114</v>
      </c>
      <c r="G1269" s="38" t="s">
        <v>412</v>
      </c>
      <c r="H1269" s="38" t="s">
        <v>1539</v>
      </c>
      <c r="I1269" s="38" t="s">
        <v>1540</v>
      </c>
      <c r="J1269" s="44" t="s">
        <v>61</v>
      </c>
      <c r="K1269" s="45" t="s">
        <v>44</v>
      </c>
      <c r="L1269" s="38"/>
      <c r="M1269" s="38" t="str">
        <f>VLOOKUP(MaestraLP3[[#This Row],[UMV]],VALIDACIONES!J:L,3,0)</f>
        <v>Caja 10 Unidades</v>
      </c>
      <c r="N1269" s="38" t="s">
        <v>45</v>
      </c>
      <c r="O1269" s="38" t="s">
        <v>46</v>
      </c>
      <c r="P1269" s="54">
        <v>104598.39999999999</v>
      </c>
      <c r="Q1269" s="38" t="s">
        <v>47</v>
      </c>
      <c r="R1269" s="54">
        <v>145000</v>
      </c>
      <c r="S1269" s="56">
        <f>IFERROR((MaestraLP3[[#This Row],[COSTO ]]/MaestraLP3[[#This Row],[COSTO OCT]]-1),0)</f>
        <v>0</v>
      </c>
      <c r="T1269" s="55" t="s">
        <v>48</v>
      </c>
      <c r="U1269" s="55" t="s">
        <v>48</v>
      </c>
      <c r="V1269" s="54">
        <f>+VLOOKUP(MaestraLP3[[#This Row],[-]],'[1]BD MES'!$A:$N,14,0)</f>
        <v>104948.9</v>
      </c>
      <c r="W1269" s="54">
        <v>104598.39999999999</v>
      </c>
      <c r="X1269" s="56">
        <f>+(MaestraLP3[[#This Row],[COSTO ]]-MaestraLP3[[#This Row],[COSTO OCT AL 27-10]])/MaestraLP3[[#This Row],[COSTO OCT AL 27-10]]</f>
        <v>-3.3397205687720408E-3</v>
      </c>
      <c r="Y1269" s="57" t="str">
        <f>++IF(Q1269="HASTA AGOTAR STOCK","HASTA AGOTAR STOCK",IF(MaestraLP3[[#This Row],[PRECIO OCT]]=0,"NO PARA LP",IF(MaestraLP3[[#This Row],[PRECIO OCT]]=0,"INCORPORACIÓN",IF(AA1269=0,"MANTIENE",IF(AA1269&lt;0,"BAJA",IF(AA1269&gt;0,"ALZA",""))))))</f>
        <v>MANTIENE</v>
      </c>
      <c r="Z1269" s="54">
        <v>145000</v>
      </c>
      <c r="AA1269" s="40">
        <f>IF(Z1269=0,"INDICAR PRECIO VTA",Z1269-MaestraLP3[[#This Row],[PRECIO OCT]])</f>
        <v>0</v>
      </c>
      <c r="AB1269" s="56">
        <f t="shared" si="19"/>
        <v>0.27863172413793108</v>
      </c>
      <c r="AC1269" s="58">
        <f>IFERROR(MaestraLP3[[#This Row],[PRECIO]]*MaestraLP3[[#This Row],[%MG UMV]],0)</f>
        <v>40401.600000000006</v>
      </c>
      <c r="AD1269" s="59">
        <v>10</v>
      </c>
      <c r="AE1269" s="54">
        <f>IFERROR(MaestraLP3[[#This Row],[MARGEN UNITARIO]]/MaestraLP3[[#This Row],[Peso Neto UMV (KG)]],0)</f>
        <v>4040.1600000000008</v>
      </c>
      <c r="AF1269" s="38" t="s">
        <v>50</v>
      </c>
      <c r="AG1269" s="38">
        <v>1</v>
      </c>
      <c r="AH1269" s="56">
        <v>4.9999999999999996E-2</v>
      </c>
      <c r="AI1269" s="56">
        <v>9.9999999999999992E-2</v>
      </c>
      <c r="AJ1269" s="38"/>
      <c r="AK1269" s="38" t="s">
        <v>50</v>
      </c>
    </row>
    <row r="1270" spans="1:37" x14ac:dyDescent="0.35">
      <c r="A1270" s="38" t="s">
        <v>525</v>
      </c>
      <c r="B1270" s="38">
        <v>104528600</v>
      </c>
      <c r="C1270" s="38" t="str">
        <f>+MaestraLP3[[#This Row],[CÓDIGO]]&amp;MaestraLP3[[#Headers],[-]]&amp;MaestraLP3[[#This Row],[UMV]]</f>
        <v>104528600-C10</v>
      </c>
      <c r="D1270" s="45" t="str">
        <f>+MaestraLP3[[#This Row],[CÓDIGO]]&amp;MaestraLP3[[#Headers],[FS00]]</f>
        <v>104528600FS00</v>
      </c>
      <c r="E1270" s="38" t="s">
        <v>95</v>
      </c>
      <c r="F1270" s="38" t="s">
        <v>114</v>
      </c>
      <c r="G1270" s="38" t="s">
        <v>412</v>
      </c>
      <c r="H1270" s="38" t="s">
        <v>1539</v>
      </c>
      <c r="I1270" s="38" t="s">
        <v>1541</v>
      </c>
      <c r="J1270" s="44" t="s">
        <v>61</v>
      </c>
      <c r="K1270" s="45" t="s">
        <v>44</v>
      </c>
      <c r="L1270" s="38"/>
      <c r="M1270" s="38" t="str">
        <f>VLOOKUP(MaestraLP3[[#This Row],[UMV]],VALIDACIONES!J:L,3,0)</f>
        <v>Caja 10 Unidades</v>
      </c>
      <c r="N1270" s="38" t="s">
        <v>45</v>
      </c>
      <c r="O1270" s="38" t="s">
        <v>46</v>
      </c>
      <c r="P1270" s="54">
        <v>89000</v>
      </c>
      <c r="Q1270" s="38" t="s">
        <v>47</v>
      </c>
      <c r="R1270" s="54">
        <v>100000</v>
      </c>
      <c r="S1270" s="56">
        <f>IFERROR((MaestraLP3[[#This Row],[COSTO ]]/MaestraLP3[[#This Row],[COSTO OCT]]-1),0)</f>
        <v>0</v>
      </c>
      <c r="T1270" s="55" t="s">
        <v>48</v>
      </c>
      <c r="U1270" s="55" t="s">
        <v>48</v>
      </c>
      <c r="V1270" s="54">
        <f>+VLOOKUP(MaestraLP3[[#This Row],[-]],'[1]BD MES'!$A:$N,14,0)</f>
        <v>89000</v>
      </c>
      <c r="W1270" s="54">
        <v>89000</v>
      </c>
      <c r="X1270" s="56">
        <f>+(MaestraLP3[[#This Row],[COSTO ]]-MaestraLP3[[#This Row],[COSTO OCT AL 27-10]])/MaestraLP3[[#This Row],[COSTO OCT AL 27-10]]</f>
        <v>0</v>
      </c>
      <c r="Y1270" s="57" t="str">
        <f>++IF(Q1270="HASTA AGOTAR STOCK","HASTA AGOTAR STOCK",IF(MaestraLP3[[#This Row],[PRECIO OCT]]=0,"NO PARA LP",IF(MaestraLP3[[#This Row],[PRECIO OCT]]=0,"INCORPORACIÓN",IF(AA1270=0,"MANTIENE",IF(AA1270&lt;0,"BAJA",IF(AA1270&gt;0,"ALZA",""))))))</f>
        <v>MANTIENE</v>
      </c>
      <c r="Z1270" s="54">
        <v>100000</v>
      </c>
      <c r="AA1270" s="40">
        <f>IF(Z1270=0,"INDICAR PRECIO VTA",Z1270-MaestraLP3[[#This Row],[PRECIO OCT]])</f>
        <v>0</v>
      </c>
      <c r="AB1270" s="56">
        <f t="shared" si="19"/>
        <v>0.11</v>
      </c>
      <c r="AC1270" s="58">
        <f>IFERROR(MaestraLP3[[#This Row],[PRECIO]]*MaestraLP3[[#This Row],[%MG UMV]],0)</f>
        <v>11000</v>
      </c>
      <c r="AD1270" s="59">
        <v>5</v>
      </c>
      <c r="AE1270" s="54">
        <f>IFERROR(MaestraLP3[[#This Row],[MARGEN UNITARIO]]/MaestraLP3[[#This Row],[Peso Neto UMV (KG)]],0)</f>
        <v>2200</v>
      </c>
      <c r="AF1270" s="38" t="s">
        <v>50</v>
      </c>
      <c r="AG1270" s="38">
        <v>1</v>
      </c>
      <c r="AH1270" s="56">
        <v>0.03</v>
      </c>
      <c r="AI1270" s="56">
        <v>4.9999999999999996E-2</v>
      </c>
      <c r="AJ1270" s="38"/>
      <c r="AK1270" s="38" t="s">
        <v>50</v>
      </c>
    </row>
    <row r="1271" spans="1:37" x14ac:dyDescent="0.35">
      <c r="A1271" s="38" t="s">
        <v>525</v>
      </c>
      <c r="B1271" s="38">
        <v>150000761</v>
      </c>
      <c r="C1271" s="38" t="str">
        <f>+MaestraLP3[[#This Row],[CÓDIGO]]&amp;MaestraLP3[[#Headers],[-]]&amp;MaestraLP3[[#This Row],[UMV]]</f>
        <v>150000761-C10</v>
      </c>
      <c r="D1271" s="45" t="str">
        <f>+MaestraLP3[[#This Row],[CÓDIGO]]&amp;MaestraLP3[[#Headers],[FS00]]</f>
        <v>150000761FS00</v>
      </c>
      <c r="E1271" s="38" t="s">
        <v>95</v>
      </c>
      <c r="F1271" s="38" t="s">
        <v>114</v>
      </c>
      <c r="G1271" s="38" t="s">
        <v>412</v>
      </c>
      <c r="H1271" s="38" t="s">
        <v>1539</v>
      </c>
      <c r="I1271" s="38" t="s">
        <v>1542</v>
      </c>
      <c r="J1271" s="44" t="s">
        <v>61</v>
      </c>
      <c r="K1271" s="45" t="s">
        <v>44</v>
      </c>
      <c r="L1271" s="38"/>
      <c r="M1271" s="38" t="str">
        <f>VLOOKUP(MaestraLP3[[#This Row],[UMV]],VALIDACIONES!J:L,3,0)</f>
        <v>Caja 10 Unidades</v>
      </c>
      <c r="N1271" s="38" t="s">
        <v>45</v>
      </c>
      <c r="O1271" s="38" t="s">
        <v>46</v>
      </c>
      <c r="P1271" s="54">
        <v>35000.300000000003</v>
      </c>
      <c r="Q1271" s="38" t="s">
        <v>47</v>
      </c>
      <c r="R1271" s="54">
        <v>79900</v>
      </c>
      <c r="S1271" s="56">
        <f>IFERROR((MaestraLP3[[#This Row],[COSTO ]]/MaestraLP3[[#This Row],[COSTO OCT]]-1),0)</f>
        <v>0</v>
      </c>
      <c r="T1271" s="55" t="s">
        <v>48</v>
      </c>
      <c r="U1271" s="55" t="s">
        <v>48</v>
      </c>
      <c r="V1271" s="54">
        <f>+VLOOKUP(MaestraLP3[[#This Row],[-]],'[1]BD MES'!$A:$N,14,0)</f>
        <v>34988.1</v>
      </c>
      <c r="W1271" s="54">
        <v>35000.300000000003</v>
      </c>
      <c r="X1271" s="56">
        <f>+(MaestraLP3[[#This Row],[COSTO ]]-MaestraLP3[[#This Row],[COSTO OCT AL 27-10]])/MaestraLP3[[#This Row],[COSTO OCT AL 27-10]]</f>
        <v>3.4868998316582968E-4</v>
      </c>
      <c r="Y1271" s="57" t="str">
        <f>++IF(Q1271="HASTA AGOTAR STOCK","HASTA AGOTAR STOCK",IF(MaestraLP3[[#This Row],[PRECIO OCT]]=0,"NO PARA LP",IF(MaestraLP3[[#This Row],[PRECIO OCT]]=0,"INCORPORACIÓN",IF(AA1271=0,"MANTIENE",IF(AA1271&lt;0,"BAJA",IF(AA1271&gt;0,"ALZA",""))))))</f>
        <v>MANTIENE</v>
      </c>
      <c r="Z1271" s="54">
        <v>79900</v>
      </c>
      <c r="AA1271" s="40">
        <f>IF(Z1271=0,"INDICAR PRECIO VTA",Z1271-MaestraLP3[[#This Row],[PRECIO OCT]])</f>
        <v>0</v>
      </c>
      <c r="AB1271" s="56">
        <f t="shared" si="19"/>
        <v>0.56194868585732161</v>
      </c>
      <c r="AC1271" s="58">
        <f>IFERROR(MaestraLP3[[#This Row],[PRECIO]]*MaestraLP3[[#This Row],[%MG UMV]],0)</f>
        <v>44899.7</v>
      </c>
      <c r="AD1271" s="59">
        <v>10</v>
      </c>
      <c r="AE1271" s="54">
        <f>IFERROR(MaestraLP3[[#This Row],[MARGEN UNITARIO]]/MaestraLP3[[#This Row],[Peso Neto UMV (KG)]],0)</f>
        <v>4489.9699999999993</v>
      </c>
      <c r="AF1271" s="38" t="s">
        <v>50</v>
      </c>
      <c r="AG1271" s="38">
        <v>1</v>
      </c>
      <c r="AH1271" s="56">
        <v>4.9999999999999996E-2</v>
      </c>
      <c r="AI1271" s="56">
        <v>9.9999999999999992E-2</v>
      </c>
      <c r="AJ1271" s="38"/>
      <c r="AK1271" s="38" t="s">
        <v>50</v>
      </c>
    </row>
    <row r="1272" spans="1:37" x14ac:dyDescent="0.35">
      <c r="A1272" s="38" t="s">
        <v>525</v>
      </c>
      <c r="B1272" s="38">
        <v>150000764</v>
      </c>
      <c r="C1272" s="38" t="str">
        <f>+MaestraLP3[[#This Row],[CÓDIGO]]&amp;MaestraLP3[[#Headers],[-]]&amp;MaestraLP3[[#This Row],[UMV]]</f>
        <v>150000764-C10</v>
      </c>
      <c r="D1272" s="45" t="str">
        <f>+MaestraLP3[[#This Row],[CÓDIGO]]&amp;MaestraLP3[[#Headers],[FS00]]</f>
        <v>150000764FS00</v>
      </c>
      <c r="E1272" s="38" t="s">
        <v>95</v>
      </c>
      <c r="F1272" s="38" t="s">
        <v>114</v>
      </c>
      <c r="G1272" s="38" t="s">
        <v>412</v>
      </c>
      <c r="H1272" s="38" t="s">
        <v>1539</v>
      </c>
      <c r="I1272" s="38" t="s">
        <v>1543</v>
      </c>
      <c r="J1272" s="44" t="s">
        <v>61</v>
      </c>
      <c r="K1272" s="45" t="s">
        <v>44</v>
      </c>
      <c r="L1272" s="38"/>
      <c r="M1272" s="38" t="str">
        <f>VLOOKUP(MaestraLP3[[#This Row],[UMV]],VALIDACIONES!J:L,3,0)</f>
        <v>Caja 10 Unidades</v>
      </c>
      <c r="N1272" s="38" t="s">
        <v>45</v>
      </c>
      <c r="O1272" s="38" t="s">
        <v>46</v>
      </c>
      <c r="P1272" s="54">
        <v>62500.600000000006</v>
      </c>
      <c r="Q1272" s="38" t="s">
        <v>47</v>
      </c>
      <c r="R1272" s="54">
        <v>80000</v>
      </c>
      <c r="S1272" s="56">
        <f>IFERROR((MaestraLP3[[#This Row],[COSTO ]]/MaestraLP3[[#This Row],[COSTO OCT]]-1),0)</f>
        <v>0</v>
      </c>
      <c r="T1272" s="55" t="s">
        <v>48</v>
      </c>
      <c r="U1272" s="55" t="s">
        <v>48</v>
      </c>
      <c r="V1272" s="54">
        <f>+VLOOKUP(MaestraLP3[[#This Row],[-]],'[1]BD MES'!$A:$N,14,0)</f>
        <v>62500.299999999996</v>
      </c>
      <c r="W1272" s="54">
        <v>62500.600000000006</v>
      </c>
      <c r="X1272" s="56">
        <f>+(MaestraLP3[[#This Row],[COSTO ]]-MaestraLP3[[#This Row],[COSTO OCT AL 27-10]])/MaestraLP3[[#This Row],[COSTO OCT AL 27-10]]</f>
        <v>4.7999769602735722E-6</v>
      </c>
      <c r="Y1272" s="57" t="str">
        <f>++IF(Q1272="HASTA AGOTAR STOCK","HASTA AGOTAR STOCK",IF(MaestraLP3[[#This Row],[PRECIO OCT]]=0,"NO PARA LP",IF(MaestraLP3[[#This Row],[PRECIO OCT]]=0,"INCORPORACIÓN",IF(AA1272=0,"MANTIENE",IF(AA1272&lt;0,"BAJA",IF(AA1272&gt;0,"ALZA",""))))))</f>
        <v>MANTIENE</v>
      </c>
      <c r="Z1272" s="54">
        <v>80000</v>
      </c>
      <c r="AA1272" s="40">
        <f>IF(Z1272=0,"INDICAR PRECIO VTA",Z1272-MaestraLP3[[#This Row],[PRECIO OCT]])</f>
        <v>0</v>
      </c>
      <c r="AB1272" s="56">
        <f t="shared" si="19"/>
        <v>0.21874249999999992</v>
      </c>
      <c r="AC1272" s="58">
        <f>IFERROR(MaestraLP3[[#This Row],[PRECIO]]*MaestraLP3[[#This Row],[%MG UMV]],0)</f>
        <v>17499.399999999994</v>
      </c>
      <c r="AD1272" s="59">
        <v>10</v>
      </c>
      <c r="AE1272" s="54">
        <f>IFERROR(MaestraLP3[[#This Row],[MARGEN UNITARIO]]/MaestraLP3[[#This Row],[Peso Neto UMV (KG)]],0)</f>
        <v>1749.9399999999994</v>
      </c>
      <c r="AF1272" s="38" t="s">
        <v>50</v>
      </c>
      <c r="AG1272" s="38">
        <v>1</v>
      </c>
      <c r="AH1272" s="56">
        <v>4.9999999999999996E-2</v>
      </c>
      <c r="AI1272" s="56">
        <v>9.9999999999999992E-2</v>
      </c>
      <c r="AJ1272" s="38"/>
      <c r="AK1272" s="38" t="s">
        <v>50</v>
      </c>
    </row>
    <row r="1273" spans="1:37" x14ac:dyDescent="0.35">
      <c r="A1273" s="38" t="s">
        <v>525</v>
      </c>
      <c r="B1273" s="38">
        <v>104547360</v>
      </c>
      <c r="C1273" s="38" t="str">
        <f>+MaestraLP3[[#This Row],[CÓDIGO]]&amp;MaestraLP3[[#Headers],[-]]&amp;MaestraLP3[[#This Row],[UMV]]</f>
        <v>104547360-C25</v>
      </c>
      <c r="D1273" s="45" t="str">
        <f>+MaestraLP3[[#This Row],[CÓDIGO]]&amp;MaestraLP3[[#Headers],[FS00]]</f>
        <v>104547360FS00</v>
      </c>
      <c r="E1273" s="38" t="s">
        <v>95</v>
      </c>
      <c r="F1273" s="38" t="s">
        <v>114</v>
      </c>
      <c r="G1273" s="38" t="s">
        <v>412</v>
      </c>
      <c r="H1273" s="38" t="s">
        <v>1539</v>
      </c>
      <c r="I1273" s="38" t="s">
        <v>1544</v>
      </c>
      <c r="J1273" s="44" t="s">
        <v>534</v>
      </c>
      <c r="K1273" s="45" t="s">
        <v>44</v>
      </c>
      <c r="L1273" s="38"/>
      <c r="M1273" s="38" t="str">
        <f>VLOOKUP(MaestraLP3[[#This Row],[UMV]],VALIDACIONES!J:L,3,0)</f>
        <v>Caja 25 Unidades</v>
      </c>
      <c r="N1273" s="38" t="s">
        <v>45</v>
      </c>
      <c r="O1273" s="38" t="s">
        <v>46</v>
      </c>
      <c r="P1273" s="54">
        <v>8750</v>
      </c>
      <c r="Q1273" s="38" t="s">
        <v>47</v>
      </c>
      <c r="R1273" s="55">
        <v>11400</v>
      </c>
      <c r="S1273" s="56">
        <f>IFERROR((MaestraLP3[[#This Row],[COSTO ]]/MaestraLP3[[#This Row],[COSTO OCT]]-1),0)</f>
        <v>0</v>
      </c>
      <c r="T1273" s="55" t="s">
        <v>172</v>
      </c>
      <c r="U1273" s="55" t="s">
        <v>172</v>
      </c>
      <c r="V1273" s="54">
        <f>+VLOOKUP(MaestraLP3[[#This Row],[-]],'[1]BD MES'!$A:$N,14,0)</f>
        <v>8750</v>
      </c>
      <c r="W1273" s="54">
        <v>8750</v>
      </c>
      <c r="X1273" s="56">
        <f>+(MaestraLP3[[#This Row],[COSTO ]]-MaestraLP3[[#This Row],[COSTO OCT AL 27-10]])/MaestraLP3[[#This Row],[COSTO OCT AL 27-10]]</f>
        <v>0</v>
      </c>
      <c r="Y1273" s="57" t="str">
        <f>++IF(Q1273="HASTA AGOTAR STOCK","HASTA AGOTAR STOCK",IF(MaestraLP3[[#This Row],[PRECIO OCT]]=0,"NO PARA LP",IF(MaestraLP3[[#This Row],[PRECIO OCT]]=0,"INCORPORACIÓN",IF(AA1273=0,"MANTIENE",IF(AA1273&lt;0,"BAJA",IF(AA1273&gt;0,"ALZA",""))))))</f>
        <v>MANTIENE</v>
      </c>
      <c r="Z1273" s="54">
        <v>11400</v>
      </c>
      <c r="AA1273" s="40">
        <f>IF(Z1273=0,"INDICAR PRECIO VTA",Z1273-MaestraLP3[[#This Row],[PRECIO OCT]])</f>
        <v>0</v>
      </c>
      <c r="AB1273" s="56">
        <f t="shared" si="19"/>
        <v>0.23245614035087719</v>
      </c>
      <c r="AC1273" s="58">
        <f>IFERROR(MaestraLP3[[#This Row],[PRECIO]]*MaestraLP3[[#This Row],[%MG UMV]],0)</f>
        <v>2650</v>
      </c>
      <c r="AD1273" s="59">
        <v>2</v>
      </c>
      <c r="AE1273" s="54">
        <f>IFERROR(MaestraLP3[[#This Row],[MARGEN UNITARIO]]/MaestraLP3[[#This Row],[Peso Neto UMV (KG)]],0)</f>
        <v>1325</v>
      </c>
      <c r="AF1273" s="38" t="s">
        <v>50</v>
      </c>
      <c r="AG1273" s="38">
        <v>1</v>
      </c>
      <c r="AH1273" s="56">
        <v>4.9999999999999996E-2</v>
      </c>
      <c r="AI1273" s="56">
        <v>6.9999999999999993E-2</v>
      </c>
      <c r="AJ1273" s="38" t="s">
        <v>50</v>
      </c>
      <c r="AK1273" s="38" t="s">
        <v>50</v>
      </c>
    </row>
    <row r="1274" spans="1:37" x14ac:dyDescent="0.35">
      <c r="A1274" s="38" t="s">
        <v>525</v>
      </c>
      <c r="B1274" s="38">
        <v>201703050</v>
      </c>
      <c r="C1274" s="38" t="str">
        <f>+MaestraLP3[[#This Row],[CÓDIGO]]&amp;MaestraLP3[[#Headers],[-]]&amp;MaestraLP3[[#This Row],[UMV]]</f>
        <v>201703050-C10</v>
      </c>
      <c r="D1274" s="45" t="str">
        <f>+MaestraLP3[[#This Row],[CÓDIGO]]&amp;MaestraLP3[[#Headers],[FS00]]</f>
        <v>201703050FS00</v>
      </c>
      <c r="E1274" s="38" t="s">
        <v>95</v>
      </c>
      <c r="F1274" s="38" t="s">
        <v>114</v>
      </c>
      <c r="G1274" s="38" t="s">
        <v>412</v>
      </c>
      <c r="H1274" s="38" t="s">
        <v>1539</v>
      </c>
      <c r="I1274" s="38" t="s">
        <v>1545</v>
      </c>
      <c r="J1274" s="44" t="s">
        <v>61</v>
      </c>
      <c r="K1274" s="45" t="s">
        <v>44</v>
      </c>
      <c r="L1274" s="38"/>
      <c r="M1274" s="38" t="str">
        <f>VLOOKUP(MaestraLP3[[#This Row],[UMV]],VALIDACIONES!J:L,3,0)</f>
        <v>Caja 10 Unidades</v>
      </c>
      <c r="N1274" s="38" t="s">
        <v>45</v>
      </c>
      <c r="O1274" s="38" t="s">
        <v>46</v>
      </c>
      <c r="P1274" s="54">
        <v>23488.44</v>
      </c>
      <c r="Q1274" s="38" t="s">
        <v>62</v>
      </c>
      <c r="R1274" s="54">
        <v>37000</v>
      </c>
      <c r="S1274" s="56">
        <f>IFERROR((MaestraLP3[[#This Row],[COSTO ]]/MaestraLP3[[#This Row],[COSTO OCT]]-1),0)</f>
        <v>0</v>
      </c>
      <c r="T1274" s="55" t="s">
        <v>48</v>
      </c>
      <c r="U1274" s="55" t="s">
        <v>48</v>
      </c>
      <c r="V1274" s="54">
        <f>+VLOOKUP(MaestraLP3[[#This Row],[-]],'[1]BD MES'!$A:$N,14,0)</f>
        <v>23807.7</v>
      </c>
      <c r="W1274" s="54">
        <v>23488.44</v>
      </c>
      <c r="X1274" s="56">
        <f>+(MaestraLP3[[#This Row],[COSTO ]]-MaestraLP3[[#This Row],[COSTO OCT AL 27-10]])/MaestraLP3[[#This Row],[COSTO OCT AL 27-10]]</f>
        <v>-1.3409947201955754E-2</v>
      </c>
      <c r="Y1274" s="57" t="str">
        <f>++IF(Q1274="HASTA AGOTAR STOCK","HASTA AGOTAR STOCK",IF(MaestraLP3[[#This Row],[PRECIO OCT]]=0,"NO PARA LP",IF(MaestraLP3[[#This Row],[PRECIO OCT]]=0,"INCORPORACIÓN",IF(AA1274=0,"MANTIENE",IF(AA1274&lt;0,"BAJA",IF(AA1274&gt;0,"ALZA",""))))))</f>
        <v>MANTIENE</v>
      </c>
      <c r="Z1274" s="54">
        <v>37000</v>
      </c>
      <c r="AA1274" s="40">
        <f>IF(Z1274=0,"INDICAR PRECIO VTA",Z1274-MaestraLP3[[#This Row],[PRECIO OCT]])</f>
        <v>0</v>
      </c>
      <c r="AB1274" s="56">
        <f t="shared" si="19"/>
        <v>0.36517729729729731</v>
      </c>
      <c r="AC1274" s="58">
        <f>IFERROR(MaestraLP3[[#This Row],[PRECIO]]*MaestraLP3[[#This Row],[%MG UMV]],0)</f>
        <v>13511.560000000001</v>
      </c>
      <c r="AD1274" s="59">
        <v>10</v>
      </c>
      <c r="AE1274" s="54">
        <f>IFERROR(MaestraLP3[[#This Row],[MARGEN UNITARIO]]/MaestraLP3[[#This Row],[Peso Neto UMV (KG)]],0)</f>
        <v>1351.1560000000002</v>
      </c>
      <c r="AF1274" s="38" t="s">
        <v>50</v>
      </c>
      <c r="AG1274" s="38">
        <v>1</v>
      </c>
      <c r="AH1274" s="56">
        <v>7.0000000000000007E-2</v>
      </c>
      <c r="AI1274" s="56">
        <v>0.1</v>
      </c>
      <c r="AJ1274" s="38"/>
      <c r="AK1274" s="38" t="s">
        <v>50</v>
      </c>
    </row>
    <row r="1275" spans="1:37" x14ac:dyDescent="0.35">
      <c r="A1275" s="38" t="s">
        <v>525</v>
      </c>
      <c r="B1275" s="38">
        <v>201700468</v>
      </c>
      <c r="C1275" s="38" t="str">
        <f>+MaestraLP3[[#This Row],[CÓDIGO]]&amp;MaestraLP3[[#Headers],[-]]&amp;MaestraLP3[[#This Row],[UMV]]</f>
        <v>201700468-C12</v>
      </c>
      <c r="D1275" s="45" t="str">
        <f>+MaestraLP3[[#This Row],[CÓDIGO]]&amp;MaestraLP3[[#Headers],[FS00]]</f>
        <v>201700468FS00</v>
      </c>
      <c r="E1275" s="38" t="s">
        <v>95</v>
      </c>
      <c r="F1275" s="38" t="s">
        <v>114</v>
      </c>
      <c r="G1275" s="38" t="s">
        <v>412</v>
      </c>
      <c r="H1275" s="38" t="s">
        <v>1539</v>
      </c>
      <c r="I1275" s="38" t="s">
        <v>1546</v>
      </c>
      <c r="J1275" s="44" t="s">
        <v>43</v>
      </c>
      <c r="K1275" s="45" t="s">
        <v>44</v>
      </c>
      <c r="L1275" s="45" t="s">
        <v>44</v>
      </c>
      <c r="M1275" s="38" t="str">
        <f>VLOOKUP(MaestraLP3[[#This Row],[UMV]],VALIDACIONES!J:L,3,0)</f>
        <v>Caja 12 Unidades</v>
      </c>
      <c r="N1275" s="38" t="s">
        <v>45</v>
      </c>
      <c r="O1275" s="38" t="s">
        <v>46</v>
      </c>
      <c r="P1275" s="54">
        <v>9825.2759999999998</v>
      </c>
      <c r="Q1275" s="38" t="s">
        <v>62</v>
      </c>
      <c r="R1275" s="54">
        <v>18000</v>
      </c>
      <c r="S1275" s="56">
        <f>IFERROR((MaestraLP3[[#This Row],[COSTO ]]/MaestraLP3[[#This Row],[COSTO OCT]]-1),0)</f>
        <v>0</v>
      </c>
      <c r="T1275" s="55" t="s">
        <v>48</v>
      </c>
      <c r="U1275" s="55" t="s">
        <v>48</v>
      </c>
      <c r="V1275" s="54">
        <f>+VLOOKUP(MaestraLP3[[#This Row],[-]],'[1]BD MES'!$A:$N,14,0)</f>
        <v>13231.949999999999</v>
      </c>
      <c r="W1275" s="54">
        <v>9825.2759999999998</v>
      </c>
      <c r="X1275" s="56">
        <f>+(MaestraLP3[[#This Row],[COSTO ]]-MaestraLP3[[#This Row],[COSTO OCT AL 27-10]])/MaestraLP3[[#This Row],[COSTO OCT AL 27-10]]</f>
        <v>-0.25745819777130352</v>
      </c>
      <c r="Y1275" s="57" t="str">
        <f>++IF(Q1275="HASTA AGOTAR STOCK","HASTA AGOTAR STOCK",IF(MaestraLP3[[#This Row],[PRECIO OCT]]=0,"NO PARA LP",IF(MaestraLP3[[#This Row],[PRECIO OCT]]=0,"INCORPORACIÓN",IF(AA1275=0,"MANTIENE",IF(AA1275&lt;0,"BAJA",IF(AA1275&gt;0,"ALZA",""))))))</f>
        <v>ALZA</v>
      </c>
      <c r="Z1275" s="54">
        <v>20000</v>
      </c>
      <c r="AA1275" s="40">
        <f>IF(Z1275=0,"INDICAR PRECIO VTA",Z1275-MaestraLP3[[#This Row],[PRECIO OCT]])</f>
        <v>2000</v>
      </c>
      <c r="AB1275" s="56">
        <f t="shared" si="19"/>
        <v>0.50873619999999997</v>
      </c>
      <c r="AC1275" s="58">
        <f>IFERROR(MaestraLP3[[#This Row],[PRECIO]]*MaestraLP3[[#This Row],[%MG UMV]],0)</f>
        <v>10174.724</v>
      </c>
      <c r="AD1275" s="59">
        <v>4.5599999999999996</v>
      </c>
      <c r="AE1275" s="54">
        <f>IFERROR(MaestraLP3[[#This Row],[MARGEN UNITARIO]]/MaestraLP3[[#This Row],[Peso Neto UMV (KG)]],0)</f>
        <v>2231.2991228070177</v>
      </c>
      <c r="AF1275" s="38" t="s">
        <v>49</v>
      </c>
      <c r="AG1275" s="38" t="s">
        <v>184</v>
      </c>
      <c r="AH1275" s="56">
        <v>0.05</v>
      </c>
      <c r="AI1275" s="56">
        <v>0.1</v>
      </c>
      <c r="AJ1275" s="38"/>
      <c r="AK1275" s="38" t="s">
        <v>50</v>
      </c>
    </row>
    <row r="1276" spans="1:37" x14ac:dyDescent="0.35">
      <c r="A1276" s="38" t="s">
        <v>525</v>
      </c>
      <c r="B1276" s="38">
        <v>201703150</v>
      </c>
      <c r="C1276" s="38" t="str">
        <f>+MaestraLP3[[#This Row],[CÓDIGO]]&amp;MaestraLP3[[#Headers],[-]]&amp;MaestraLP3[[#This Row],[UMV]]</f>
        <v>201703150-C10</v>
      </c>
      <c r="D1276" s="45" t="str">
        <f>+MaestraLP3[[#This Row],[CÓDIGO]]&amp;MaestraLP3[[#Headers],[FS00]]</f>
        <v>201703150FS00</v>
      </c>
      <c r="E1276" s="38" t="s">
        <v>95</v>
      </c>
      <c r="F1276" s="38" t="s">
        <v>114</v>
      </c>
      <c r="G1276" s="38" t="s">
        <v>412</v>
      </c>
      <c r="H1276" s="38" t="s">
        <v>1539</v>
      </c>
      <c r="I1276" s="38" t="s">
        <v>1547</v>
      </c>
      <c r="J1276" s="44" t="s">
        <v>61</v>
      </c>
      <c r="K1276" s="45" t="s">
        <v>44</v>
      </c>
      <c r="L1276" s="38"/>
      <c r="M1276" s="38" t="str">
        <f>VLOOKUP(MaestraLP3[[#This Row],[UMV]],VALIDACIONES!J:L,3,0)</f>
        <v>Caja 10 Unidades</v>
      </c>
      <c r="N1276" s="38" t="s">
        <v>45</v>
      </c>
      <c r="O1276" s="38" t="s">
        <v>46</v>
      </c>
      <c r="P1276" s="54">
        <v>22883.040000000001</v>
      </c>
      <c r="Q1276" s="38" t="s">
        <v>62</v>
      </c>
      <c r="R1276" s="54">
        <v>37000</v>
      </c>
      <c r="S1276" s="56">
        <f>IFERROR((MaestraLP3[[#This Row],[COSTO ]]/MaestraLP3[[#This Row],[COSTO OCT]]-1),0)</f>
        <v>0</v>
      </c>
      <c r="T1276" s="55" t="s">
        <v>48</v>
      </c>
      <c r="U1276" s="55" t="s">
        <v>48</v>
      </c>
      <c r="V1276" s="54">
        <f>+VLOOKUP(MaestraLP3[[#This Row],[-]],'[1]BD MES'!$A:$N,14,0)</f>
        <v>22993.600000000002</v>
      </c>
      <c r="W1276" s="54">
        <v>22883.040000000001</v>
      </c>
      <c r="X1276" s="56">
        <f>+(MaestraLP3[[#This Row],[COSTO ]]-MaestraLP3[[#This Row],[COSTO OCT AL 27-10]])/MaestraLP3[[#This Row],[COSTO OCT AL 27-10]]</f>
        <v>-4.8082944819428583E-3</v>
      </c>
      <c r="Y1276" s="57" t="str">
        <f>++IF(Q1276="HASTA AGOTAR STOCK","HASTA AGOTAR STOCK",IF(MaestraLP3[[#This Row],[PRECIO OCT]]=0,"NO PARA LP",IF(MaestraLP3[[#This Row],[PRECIO OCT]]=0,"INCORPORACIÓN",IF(AA1276=0,"MANTIENE",IF(AA1276&lt;0,"BAJA",IF(AA1276&gt;0,"ALZA",""))))))</f>
        <v>MANTIENE</v>
      </c>
      <c r="Z1276" s="54">
        <v>37000</v>
      </c>
      <c r="AA1276" s="40">
        <f>IF(Z1276=0,"INDICAR PRECIO VTA",Z1276-MaestraLP3[[#This Row],[PRECIO OCT]])</f>
        <v>0</v>
      </c>
      <c r="AB1276" s="56">
        <f t="shared" si="19"/>
        <v>0.38153945945945944</v>
      </c>
      <c r="AC1276" s="58">
        <f>IFERROR(MaestraLP3[[#This Row],[PRECIO]]*MaestraLP3[[#This Row],[%MG UMV]],0)</f>
        <v>14116.96</v>
      </c>
      <c r="AD1276" s="59">
        <v>10</v>
      </c>
      <c r="AE1276" s="54">
        <f>IFERROR(MaestraLP3[[#This Row],[MARGEN UNITARIO]]/MaestraLP3[[#This Row],[Peso Neto UMV (KG)]],0)</f>
        <v>1411.6959999999999</v>
      </c>
      <c r="AF1276" s="38" t="s">
        <v>50</v>
      </c>
      <c r="AG1276" s="38">
        <v>1</v>
      </c>
      <c r="AH1276" s="56">
        <v>0.05</v>
      </c>
      <c r="AI1276" s="56">
        <v>7.0000000000000007E-2</v>
      </c>
      <c r="AJ1276" s="38"/>
      <c r="AK1276" s="38" t="s">
        <v>50</v>
      </c>
    </row>
    <row r="1277" spans="1:37" x14ac:dyDescent="0.35">
      <c r="A1277" s="38" t="s">
        <v>525</v>
      </c>
      <c r="B1277" s="38">
        <v>201700467</v>
      </c>
      <c r="C1277" s="38" t="str">
        <f>+MaestraLP3[[#This Row],[CÓDIGO]]&amp;MaestraLP3[[#Headers],[-]]&amp;MaestraLP3[[#This Row],[UMV]]</f>
        <v>201700467-C12</v>
      </c>
      <c r="D1277" s="45" t="str">
        <f>+MaestraLP3[[#This Row],[CÓDIGO]]&amp;MaestraLP3[[#Headers],[FS00]]</f>
        <v>201700467FS00</v>
      </c>
      <c r="E1277" s="38" t="s">
        <v>95</v>
      </c>
      <c r="F1277" s="38" t="s">
        <v>114</v>
      </c>
      <c r="G1277" s="38" t="s">
        <v>412</v>
      </c>
      <c r="H1277" s="38" t="s">
        <v>1539</v>
      </c>
      <c r="I1277" s="38" t="s">
        <v>1548</v>
      </c>
      <c r="J1277" s="44" t="s">
        <v>43</v>
      </c>
      <c r="K1277" s="45" t="s">
        <v>44</v>
      </c>
      <c r="L1277" s="38"/>
      <c r="M1277" s="38" t="str">
        <f>VLOOKUP(MaestraLP3[[#This Row],[UMV]],VALIDACIONES!J:L,3,0)</f>
        <v>Caja 12 Unidades</v>
      </c>
      <c r="N1277" s="38" t="s">
        <v>45</v>
      </c>
      <c r="O1277" s="38" t="s">
        <v>46</v>
      </c>
      <c r="P1277" s="54">
        <v>9585.2759999999998</v>
      </c>
      <c r="Q1277" s="38" t="s">
        <v>62</v>
      </c>
      <c r="R1277" s="54">
        <v>19200</v>
      </c>
      <c r="S1277" s="56">
        <f>IFERROR((MaestraLP3[[#This Row],[COSTO ]]/MaestraLP3[[#This Row],[COSTO OCT]]-1),0)</f>
        <v>0</v>
      </c>
      <c r="T1277" s="55" t="s">
        <v>48</v>
      </c>
      <c r="U1277" s="55" t="s">
        <v>48</v>
      </c>
      <c r="V1277" s="54">
        <f>+VLOOKUP(MaestraLP3[[#This Row],[-]],'[1]BD MES'!$A:$N,14,0)</f>
        <v>9585</v>
      </c>
      <c r="W1277" s="54">
        <v>9585.2759999999998</v>
      </c>
      <c r="X1277" s="56">
        <f>+(MaestraLP3[[#This Row],[COSTO ]]-MaestraLP3[[#This Row],[COSTO OCT AL 27-10]])/MaestraLP3[[#This Row],[COSTO OCT AL 27-10]]</f>
        <v>2.8794992175257164E-5</v>
      </c>
      <c r="Y1277" s="57" t="str">
        <f>++IF(Q1277="HASTA AGOTAR STOCK","HASTA AGOTAR STOCK",IF(MaestraLP3[[#This Row],[PRECIO OCT]]=0,"NO PARA LP",IF(MaestraLP3[[#This Row],[PRECIO OCT]]=0,"INCORPORACIÓN",IF(AA1277=0,"MANTIENE",IF(AA1277&lt;0,"BAJA",IF(AA1277&gt;0,"ALZA",""))))))</f>
        <v>MANTIENE</v>
      </c>
      <c r="Z1277" s="54">
        <v>19200</v>
      </c>
      <c r="AA1277" s="40">
        <f>IF(Z1277=0,"INDICAR PRECIO VTA",Z1277-MaestraLP3[[#This Row],[PRECIO OCT]])</f>
        <v>0</v>
      </c>
      <c r="AB1277" s="56">
        <f t="shared" si="19"/>
        <v>0.50076687500000006</v>
      </c>
      <c r="AC1277" s="58">
        <f>IFERROR(MaestraLP3[[#This Row],[PRECIO]]*MaestraLP3[[#This Row],[%MG UMV]],0)</f>
        <v>9614.724000000002</v>
      </c>
      <c r="AD1277" s="59">
        <v>4.5599999999999996</v>
      </c>
      <c r="AE1277" s="54">
        <f>IFERROR(MaestraLP3[[#This Row],[MARGEN UNITARIO]]/MaestraLP3[[#This Row],[Peso Neto UMV (KG)]],0)</f>
        <v>2108.4921052631585</v>
      </c>
      <c r="AF1277" s="38" t="s">
        <v>49</v>
      </c>
      <c r="AG1277" s="38">
        <v>1</v>
      </c>
      <c r="AH1277" s="56">
        <v>7.0000000000000007E-2</v>
      </c>
      <c r="AI1277" s="56">
        <v>0.15</v>
      </c>
      <c r="AJ1277" s="38"/>
      <c r="AK1277" s="38" t="s">
        <v>50</v>
      </c>
    </row>
    <row r="1278" spans="1:37" x14ac:dyDescent="0.35">
      <c r="A1278" s="38" t="s">
        <v>525</v>
      </c>
      <c r="B1278" s="38">
        <v>104547320</v>
      </c>
      <c r="C1278" s="38" t="str">
        <f>+MaestraLP3[[#This Row],[CÓDIGO]]&amp;MaestraLP3[[#Headers],[-]]&amp;MaestraLP3[[#This Row],[UMV]]</f>
        <v>104547320-C25</v>
      </c>
      <c r="D1278" s="45" t="str">
        <f>+MaestraLP3[[#This Row],[CÓDIGO]]&amp;MaestraLP3[[#Headers],[FS00]]</f>
        <v>104547320FS00</v>
      </c>
      <c r="E1278" s="38" t="s">
        <v>95</v>
      </c>
      <c r="F1278" s="38" t="s">
        <v>114</v>
      </c>
      <c r="G1278" s="38" t="s">
        <v>412</v>
      </c>
      <c r="H1278" s="38" t="s">
        <v>1539</v>
      </c>
      <c r="I1278" s="38" t="s">
        <v>1549</v>
      </c>
      <c r="J1278" s="44" t="s">
        <v>534</v>
      </c>
      <c r="K1278" s="45" t="s">
        <v>44</v>
      </c>
      <c r="L1278" s="38"/>
      <c r="M1278" s="38" t="str">
        <f>VLOOKUP(MaestraLP3[[#This Row],[UMV]],VALIDACIONES!J:L,3,0)</f>
        <v>Caja 25 Unidades</v>
      </c>
      <c r="N1278" s="38" t="s">
        <v>45</v>
      </c>
      <c r="O1278" s="38" t="s">
        <v>46</v>
      </c>
      <c r="P1278" s="54">
        <v>12000</v>
      </c>
      <c r="Q1278" s="38" t="s">
        <v>47</v>
      </c>
      <c r="R1278" s="55">
        <v>16200</v>
      </c>
      <c r="S1278" s="56">
        <f>IFERROR((MaestraLP3[[#This Row],[COSTO ]]/MaestraLP3[[#This Row],[COSTO OCT]]-1),0)</f>
        <v>0</v>
      </c>
      <c r="T1278" s="55" t="s">
        <v>172</v>
      </c>
      <c r="U1278" s="55" t="s">
        <v>172</v>
      </c>
      <c r="V1278" s="54">
        <f>+VLOOKUP(MaestraLP3[[#This Row],[-]],'[1]BD MES'!$A:$N,14,0)</f>
        <v>12000</v>
      </c>
      <c r="W1278" s="54">
        <v>12000</v>
      </c>
      <c r="X1278" s="56">
        <f>+(MaestraLP3[[#This Row],[COSTO ]]-MaestraLP3[[#This Row],[COSTO OCT AL 27-10]])/MaestraLP3[[#This Row],[COSTO OCT AL 27-10]]</f>
        <v>0</v>
      </c>
      <c r="Y1278" s="57" t="str">
        <f>++IF(Q1278="HASTA AGOTAR STOCK","HASTA AGOTAR STOCK",IF(MaestraLP3[[#This Row],[PRECIO OCT]]=0,"NO PARA LP",IF(MaestraLP3[[#This Row],[PRECIO OCT]]=0,"INCORPORACIÓN",IF(AA1278=0,"MANTIENE",IF(AA1278&lt;0,"BAJA",IF(AA1278&gt;0,"ALZA",""))))))</f>
        <v>MANTIENE</v>
      </c>
      <c r="Z1278" s="54">
        <v>16200</v>
      </c>
      <c r="AA1278" s="40">
        <f>IF(Z1278=0,"INDICAR PRECIO VTA",Z1278-MaestraLP3[[#This Row],[PRECIO OCT]])</f>
        <v>0</v>
      </c>
      <c r="AB1278" s="56">
        <f t="shared" si="19"/>
        <v>0.25925925925925924</v>
      </c>
      <c r="AC1278" s="58">
        <f>IFERROR(MaestraLP3[[#This Row],[PRECIO]]*MaestraLP3[[#This Row],[%MG UMV]],0)</f>
        <v>4200</v>
      </c>
      <c r="AD1278" s="59">
        <v>2</v>
      </c>
      <c r="AE1278" s="54">
        <f>IFERROR(MaestraLP3[[#This Row],[MARGEN UNITARIO]]/MaestraLP3[[#This Row],[Peso Neto UMV (KG)]],0)</f>
        <v>2100</v>
      </c>
      <c r="AF1278" s="38" t="s">
        <v>50</v>
      </c>
      <c r="AG1278" s="38">
        <v>1</v>
      </c>
      <c r="AH1278" s="56">
        <v>4.9999999999999996E-2</v>
      </c>
      <c r="AI1278" s="56">
        <v>6.9999999999999993E-2</v>
      </c>
      <c r="AJ1278" s="38" t="s">
        <v>50</v>
      </c>
      <c r="AK1278" s="38" t="s">
        <v>50</v>
      </c>
    </row>
    <row r="1279" spans="1:37" x14ac:dyDescent="0.35">
      <c r="A1279" s="38" t="s">
        <v>525</v>
      </c>
      <c r="B1279" s="38">
        <v>104547340</v>
      </c>
      <c r="C1279" s="38" t="str">
        <f>+MaestraLP3[[#This Row],[CÓDIGO]]&amp;MaestraLP3[[#Headers],[-]]&amp;MaestraLP3[[#This Row],[UMV]]</f>
        <v>104547340-C25</v>
      </c>
      <c r="D1279" s="45" t="str">
        <f>+MaestraLP3[[#This Row],[CÓDIGO]]&amp;MaestraLP3[[#Headers],[FS00]]</f>
        <v>104547340FS00</v>
      </c>
      <c r="E1279" s="38" t="s">
        <v>95</v>
      </c>
      <c r="F1279" s="38" t="s">
        <v>114</v>
      </c>
      <c r="G1279" s="38" t="s">
        <v>412</v>
      </c>
      <c r="H1279" s="38" t="s">
        <v>1539</v>
      </c>
      <c r="I1279" s="38" t="s">
        <v>1550</v>
      </c>
      <c r="J1279" s="44" t="s">
        <v>534</v>
      </c>
      <c r="K1279" s="45" t="s">
        <v>44</v>
      </c>
      <c r="L1279" s="38"/>
      <c r="M1279" s="38" t="str">
        <f>VLOOKUP(MaestraLP3[[#This Row],[UMV]],VALIDACIONES!J:L,3,0)</f>
        <v>Caja 25 Unidades</v>
      </c>
      <c r="N1279" s="38" t="s">
        <v>45</v>
      </c>
      <c r="O1279" s="38" t="s">
        <v>46</v>
      </c>
      <c r="P1279" s="54">
        <v>12000</v>
      </c>
      <c r="Q1279" s="38" t="s">
        <v>47</v>
      </c>
      <c r="R1279" s="55">
        <v>16200</v>
      </c>
      <c r="S1279" s="56">
        <f>IFERROR((MaestraLP3[[#This Row],[COSTO ]]/MaestraLP3[[#This Row],[COSTO OCT]]-1),0)</f>
        <v>0</v>
      </c>
      <c r="T1279" s="55" t="s">
        <v>172</v>
      </c>
      <c r="U1279" s="55" t="s">
        <v>172</v>
      </c>
      <c r="V1279" s="54">
        <f>+VLOOKUP(MaestraLP3[[#This Row],[-]],'[1]BD MES'!$A:$N,14,0)</f>
        <v>12000</v>
      </c>
      <c r="W1279" s="54">
        <v>12000</v>
      </c>
      <c r="X1279" s="56">
        <f>+(MaestraLP3[[#This Row],[COSTO ]]-MaestraLP3[[#This Row],[COSTO OCT AL 27-10]])/MaestraLP3[[#This Row],[COSTO OCT AL 27-10]]</f>
        <v>0</v>
      </c>
      <c r="Y1279" s="57" t="str">
        <f>++IF(Q1279="HASTA AGOTAR STOCK","HASTA AGOTAR STOCK",IF(MaestraLP3[[#This Row],[PRECIO OCT]]=0,"NO PARA LP",IF(MaestraLP3[[#This Row],[PRECIO OCT]]=0,"INCORPORACIÓN",IF(AA1279=0,"MANTIENE",IF(AA1279&lt;0,"BAJA",IF(AA1279&gt;0,"ALZA",""))))))</f>
        <v>MANTIENE</v>
      </c>
      <c r="Z1279" s="54">
        <v>16200</v>
      </c>
      <c r="AA1279" s="40">
        <f>IF(Z1279=0,"INDICAR PRECIO VTA",Z1279-MaestraLP3[[#This Row],[PRECIO OCT]])</f>
        <v>0</v>
      </c>
      <c r="AB1279" s="56">
        <f t="shared" si="19"/>
        <v>0.25925925925925924</v>
      </c>
      <c r="AC1279" s="58">
        <f>IFERROR(MaestraLP3[[#This Row],[PRECIO]]*MaestraLP3[[#This Row],[%MG UMV]],0)</f>
        <v>4200</v>
      </c>
      <c r="AD1279" s="59">
        <v>2</v>
      </c>
      <c r="AE1279" s="54">
        <f>IFERROR(MaestraLP3[[#This Row],[MARGEN UNITARIO]]/MaestraLP3[[#This Row],[Peso Neto UMV (KG)]],0)</f>
        <v>2100</v>
      </c>
      <c r="AF1279" s="38" t="s">
        <v>50</v>
      </c>
      <c r="AG1279" s="38">
        <v>1</v>
      </c>
      <c r="AH1279" s="56">
        <v>4.9999999999999996E-2</v>
      </c>
      <c r="AI1279" s="56">
        <v>6.9999999999999993E-2</v>
      </c>
      <c r="AJ1279" s="38" t="s">
        <v>50</v>
      </c>
      <c r="AK1279" s="38" t="s">
        <v>50</v>
      </c>
    </row>
    <row r="1280" spans="1:37" x14ac:dyDescent="0.35">
      <c r="A1280" s="38" t="s">
        <v>525</v>
      </c>
      <c r="B1280" s="38">
        <v>104547350</v>
      </c>
      <c r="C1280" s="38" t="str">
        <f>+MaestraLP3[[#This Row],[CÓDIGO]]&amp;MaestraLP3[[#Headers],[-]]&amp;MaestraLP3[[#This Row],[UMV]]</f>
        <v>104547350-C25</v>
      </c>
      <c r="D1280" s="45" t="str">
        <f>+MaestraLP3[[#This Row],[CÓDIGO]]&amp;MaestraLP3[[#Headers],[FS00]]</f>
        <v>104547350FS00</v>
      </c>
      <c r="E1280" s="38" t="s">
        <v>95</v>
      </c>
      <c r="F1280" s="38" t="s">
        <v>114</v>
      </c>
      <c r="G1280" s="38" t="s">
        <v>412</v>
      </c>
      <c r="H1280" s="38" t="s">
        <v>1539</v>
      </c>
      <c r="I1280" s="38" t="s">
        <v>1551</v>
      </c>
      <c r="J1280" s="44" t="s">
        <v>534</v>
      </c>
      <c r="K1280" s="45" t="s">
        <v>44</v>
      </c>
      <c r="L1280" s="38"/>
      <c r="M1280" s="38" t="str">
        <f>VLOOKUP(MaestraLP3[[#This Row],[UMV]],VALIDACIONES!J:L,3,0)</f>
        <v>Caja 25 Unidades</v>
      </c>
      <c r="N1280" s="38" t="s">
        <v>45</v>
      </c>
      <c r="O1280" s="38" t="s">
        <v>46</v>
      </c>
      <c r="P1280" s="54">
        <v>11250</v>
      </c>
      <c r="Q1280" s="38" t="s">
        <v>47</v>
      </c>
      <c r="R1280" s="55">
        <v>15450</v>
      </c>
      <c r="S1280" s="56">
        <f>IFERROR((MaestraLP3[[#This Row],[COSTO ]]/MaestraLP3[[#This Row],[COSTO OCT]]-1),0)</f>
        <v>0</v>
      </c>
      <c r="T1280" s="55" t="s">
        <v>172</v>
      </c>
      <c r="U1280" s="55" t="s">
        <v>172</v>
      </c>
      <c r="V1280" s="54">
        <f>+VLOOKUP(MaestraLP3[[#This Row],[-]],'[1]BD MES'!$A:$N,14,0)</f>
        <v>11250</v>
      </c>
      <c r="W1280" s="54">
        <v>11250</v>
      </c>
      <c r="X1280" s="56">
        <f>+(MaestraLP3[[#This Row],[COSTO ]]-MaestraLP3[[#This Row],[COSTO OCT AL 27-10]])/MaestraLP3[[#This Row],[COSTO OCT AL 27-10]]</f>
        <v>0</v>
      </c>
      <c r="Y1280" s="57" t="str">
        <f>++IF(Q1280="HASTA AGOTAR STOCK","HASTA AGOTAR STOCK",IF(MaestraLP3[[#This Row],[PRECIO OCT]]=0,"NO PARA LP",IF(MaestraLP3[[#This Row],[PRECIO OCT]]=0,"INCORPORACIÓN",IF(AA1280=0,"MANTIENE",IF(AA1280&lt;0,"BAJA",IF(AA1280&gt;0,"ALZA",""))))))</f>
        <v>MANTIENE</v>
      </c>
      <c r="Z1280" s="54">
        <v>15450</v>
      </c>
      <c r="AA1280" s="40">
        <f>IF(Z1280=0,"INDICAR PRECIO VTA",Z1280-MaestraLP3[[#This Row],[PRECIO OCT]])</f>
        <v>0</v>
      </c>
      <c r="AB1280" s="56">
        <f t="shared" si="19"/>
        <v>0.27184466019417475</v>
      </c>
      <c r="AC1280" s="58">
        <f>IFERROR(MaestraLP3[[#This Row],[PRECIO]]*MaestraLP3[[#This Row],[%MG UMV]],0)</f>
        <v>4200</v>
      </c>
      <c r="AD1280" s="59">
        <v>2</v>
      </c>
      <c r="AE1280" s="54">
        <f>IFERROR(MaestraLP3[[#This Row],[MARGEN UNITARIO]]/MaestraLP3[[#This Row],[Peso Neto UMV (KG)]],0)</f>
        <v>2100</v>
      </c>
      <c r="AF1280" s="38" t="s">
        <v>50</v>
      </c>
      <c r="AG1280" s="38">
        <v>1</v>
      </c>
      <c r="AH1280" s="56">
        <v>4.9999999999999996E-2</v>
      </c>
      <c r="AI1280" s="56">
        <v>6.9999999999999993E-2</v>
      </c>
      <c r="AJ1280" s="38" t="s">
        <v>50</v>
      </c>
      <c r="AK1280" s="38" t="s">
        <v>50</v>
      </c>
    </row>
    <row r="1281" spans="1:37" x14ac:dyDescent="0.35">
      <c r="A1281" s="38" t="s">
        <v>525</v>
      </c>
      <c r="B1281" s="38">
        <v>104547330</v>
      </c>
      <c r="C1281" s="38" t="str">
        <f>+MaestraLP3[[#This Row],[CÓDIGO]]&amp;MaestraLP3[[#Headers],[-]]&amp;MaestraLP3[[#This Row],[UMV]]</f>
        <v>104547330-C25</v>
      </c>
      <c r="D1281" s="45" t="str">
        <f>+MaestraLP3[[#This Row],[CÓDIGO]]&amp;MaestraLP3[[#Headers],[FS00]]</f>
        <v>104547330FS00</v>
      </c>
      <c r="E1281" s="38" t="s">
        <v>95</v>
      </c>
      <c r="F1281" s="38" t="s">
        <v>114</v>
      </c>
      <c r="G1281" s="38" t="s">
        <v>412</v>
      </c>
      <c r="H1281" s="38" t="s">
        <v>1539</v>
      </c>
      <c r="I1281" s="38" t="s">
        <v>1552</v>
      </c>
      <c r="J1281" s="44" t="s">
        <v>534</v>
      </c>
      <c r="K1281" s="45" t="s">
        <v>44</v>
      </c>
      <c r="L1281" s="38"/>
      <c r="M1281" s="38" t="str">
        <f>VLOOKUP(MaestraLP3[[#This Row],[UMV]],VALIDACIONES!J:L,3,0)</f>
        <v>Caja 25 Unidades</v>
      </c>
      <c r="N1281" s="38" t="s">
        <v>45</v>
      </c>
      <c r="O1281" s="38" t="s">
        <v>46</v>
      </c>
      <c r="P1281" s="54">
        <v>10250</v>
      </c>
      <c r="Q1281" s="38" t="s">
        <v>47</v>
      </c>
      <c r="R1281" s="55">
        <v>14200</v>
      </c>
      <c r="S1281" s="56">
        <f>IFERROR((MaestraLP3[[#This Row],[COSTO ]]/MaestraLP3[[#This Row],[COSTO OCT]]-1),0)</f>
        <v>0</v>
      </c>
      <c r="T1281" s="55" t="s">
        <v>172</v>
      </c>
      <c r="U1281" s="55" t="s">
        <v>172</v>
      </c>
      <c r="V1281" s="54">
        <f>+VLOOKUP(MaestraLP3[[#This Row],[-]],'[1]BD MES'!$A:$N,14,0)</f>
        <v>10250</v>
      </c>
      <c r="W1281" s="54">
        <v>10250</v>
      </c>
      <c r="X1281" s="56">
        <f>+(MaestraLP3[[#This Row],[COSTO ]]-MaestraLP3[[#This Row],[COSTO OCT AL 27-10]])/MaestraLP3[[#This Row],[COSTO OCT AL 27-10]]</f>
        <v>0</v>
      </c>
      <c r="Y1281" s="57" t="str">
        <f>++IF(Q1281="HASTA AGOTAR STOCK","HASTA AGOTAR STOCK",IF(MaestraLP3[[#This Row],[PRECIO OCT]]=0,"NO PARA LP",IF(MaestraLP3[[#This Row],[PRECIO OCT]]=0,"INCORPORACIÓN",IF(AA1281=0,"MANTIENE",IF(AA1281&lt;0,"BAJA",IF(AA1281&gt;0,"ALZA",""))))))</f>
        <v>MANTIENE</v>
      </c>
      <c r="Z1281" s="54">
        <v>14200</v>
      </c>
      <c r="AA1281" s="40">
        <f>IF(Z1281=0,"INDICAR PRECIO VTA",Z1281-MaestraLP3[[#This Row],[PRECIO OCT]])</f>
        <v>0</v>
      </c>
      <c r="AB1281" s="56">
        <f t="shared" si="19"/>
        <v>0.27816901408450706</v>
      </c>
      <c r="AC1281" s="58">
        <f>IFERROR(MaestraLP3[[#This Row],[PRECIO]]*MaestraLP3[[#This Row],[%MG UMV]],0)</f>
        <v>3950.0000000000005</v>
      </c>
      <c r="AD1281" s="59">
        <v>2</v>
      </c>
      <c r="AE1281" s="54">
        <f>IFERROR(MaestraLP3[[#This Row],[MARGEN UNITARIO]]/MaestraLP3[[#This Row],[Peso Neto UMV (KG)]],0)</f>
        <v>1975.0000000000002</v>
      </c>
      <c r="AF1281" s="38" t="s">
        <v>50</v>
      </c>
      <c r="AG1281" s="38">
        <v>1</v>
      </c>
      <c r="AH1281" s="56">
        <v>4.9999999999999996E-2</v>
      </c>
      <c r="AI1281" s="56">
        <v>6.9999999999999993E-2</v>
      </c>
      <c r="AJ1281" s="38" t="s">
        <v>50</v>
      </c>
      <c r="AK1281" s="38" t="s">
        <v>50</v>
      </c>
    </row>
    <row r="1282" spans="1:37" x14ac:dyDescent="0.35">
      <c r="A1282" s="38" t="s">
        <v>525</v>
      </c>
      <c r="B1282" s="38">
        <v>150000862</v>
      </c>
      <c r="C1282" s="38" t="str">
        <f>+MaestraLP3[[#This Row],[CÓDIGO]]&amp;MaestraLP3[[#Headers],[-]]&amp;MaestraLP3[[#This Row],[UMV]]</f>
        <v>150000862-C10</v>
      </c>
      <c r="D1282" s="45" t="str">
        <f>+MaestraLP3[[#This Row],[CÓDIGO]]&amp;MaestraLP3[[#Headers],[FS00]]</f>
        <v>150000862FS00</v>
      </c>
      <c r="E1282" s="38" t="s">
        <v>95</v>
      </c>
      <c r="F1282" s="38" t="s">
        <v>114</v>
      </c>
      <c r="G1282" s="38" t="s">
        <v>412</v>
      </c>
      <c r="H1282" s="38" t="s">
        <v>1539</v>
      </c>
      <c r="I1282" s="38" t="s">
        <v>1553</v>
      </c>
      <c r="J1282" s="44" t="s">
        <v>61</v>
      </c>
      <c r="K1282" s="45" t="s">
        <v>44</v>
      </c>
      <c r="L1282" s="38"/>
      <c r="M1282" s="38" t="str">
        <f>VLOOKUP(MaestraLP3[[#This Row],[UMV]],VALIDACIONES!J:L,3,0)</f>
        <v>Caja 10 Unidades</v>
      </c>
      <c r="N1282" s="38" t="s">
        <v>45</v>
      </c>
      <c r="O1282" s="38" t="s">
        <v>46</v>
      </c>
      <c r="P1282" s="54">
        <v>77252.100000000006</v>
      </c>
      <c r="Q1282" s="38" t="s">
        <v>47</v>
      </c>
      <c r="R1282" s="54">
        <v>110000</v>
      </c>
      <c r="S1282" s="56">
        <f>IFERROR((MaestraLP3[[#This Row],[COSTO ]]/MaestraLP3[[#This Row],[COSTO OCT]]-1),0)</f>
        <v>0</v>
      </c>
      <c r="T1282" s="55" t="s">
        <v>48</v>
      </c>
      <c r="U1282" s="55" t="s">
        <v>48</v>
      </c>
      <c r="V1282" s="54">
        <f>+VLOOKUP(MaestraLP3[[#This Row],[-]],'[1]BD MES'!$A:$N,14,0)</f>
        <v>77667.199999999997</v>
      </c>
      <c r="W1282" s="54">
        <v>77252.100000000006</v>
      </c>
      <c r="X1282" s="56">
        <f>+(MaestraLP3[[#This Row],[COSTO ]]-MaestraLP3[[#This Row],[COSTO OCT AL 27-10]])/MaestraLP3[[#This Row],[COSTO OCT AL 27-10]]</f>
        <v>-5.34459849202741E-3</v>
      </c>
      <c r="Y1282" s="57" t="str">
        <f>++IF(Q1282="HASTA AGOTAR STOCK","HASTA AGOTAR STOCK",IF(MaestraLP3[[#This Row],[PRECIO OCT]]=0,"NO PARA LP",IF(MaestraLP3[[#This Row],[PRECIO OCT]]=0,"INCORPORACIÓN",IF(AA1282=0,"MANTIENE",IF(AA1282&lt;0,"BAJA",IF(AA1282&gt;0,"ALZA",""))))))</f>
        <v>MANTIENE</v>
      </c>
      <c r="Z1282" s="54">
        <v>110000</v>
      </c>
      <c r="AA1282" s="40">
        <f>IF(Z1282=0,"INDICAR PRECIO VTA",Z1282-MaestraLP3[[#This Row],[PRECIO OCT]])</f>
        <v>0</v>
      </c>
      <c r="AB1282" s="56">
        <f t="shared" si="19"/>
        <v>0.29770818181818176</v>
      </c>
      <c r="AC1282" s="58">
        <f>IFERROR(MaestraLP3[[#This Row],[PRECIO]]*MaestraLP3[[#This Row],[%MG UMV]],0)</f>
        <v>32747.899999999994</v>
      </c>
      <c r="AD1282" s="59">
        <v>10</v>
      </c>
      <c r="AE1282" s="54">
        <f>IFERROR(MaestraLP3[[#This Row],[MARGEN UNITARIO]]/MaestraLP3[[#This Row],[Peso Neto UMV (KG)]],0)</f>
        <v>3274.7899999999995</v>
      </c>
      <c r="AF1282" s="38" t="s">
        <v>50</v>
      </c>
      <c r="AG1282" s="38">
        <v>1</v>
      </c>
      <c r="AH1282" s="56">
        <v>4.9999999999999996E-2</v>
      </c>
      <c r="AI1282" s="56">
        <v>9.9999999999999992E-2</v>
      </c>
      <c r="AJ1282" s="38"/>
      <c r="AK1282" s="38" t="s">
        <v>50</v>
      </c>
    </row>
    <row r="1283" spans="1:37" x14ac:dyDescent="0.35">
      <c r="A1283" s="38" t="s">
        <v>525</v>
      </c>
      <c r="B1283" s="38">
        <v>150000767</v>
      </c>
      <c r="C1283" s="38" t="str">
        <f>+MaestraLP3[[#This Row],[CÓDIGO]]&amp;MaestraLP3[[#Headers],[-]]&amp;MaestraLP3[[#This Row],[UMV]]</f>
        <v>150000767-C10</v>
      </c>
      <c r="D1283" s="45" t="str">
        <f>+MaestraLP3[[#This Row],[CÓDIGO]]&amp;MaestraLP3[[#Headers],[FS00]]</f>
        <v>150000767FS00</v>
      </c>
      <c r="E1283" s="38" t="s">
        <v>95</v>
      </c>
      <c r="F1283" s="38" t="s">
        <v>114</v>
      </c>
      <c r="G1283" s="38" t="s">
        <v>412</v>
      </c>
      <c r="H1283" s="38" t="s">
        <v>1539</v>
      </c>
      <c r="I1283" s="38" t="s">
        <v>1554</v>
      </c>
      <c r="J1283" s="44" t="s">
        <v>61</v>
      </c>
      <c r="K1283" s="45" t="s">
        <v>44</v>
      </c>
      <c r="L1283" s="38"/>
      <c r="M1283" s="38" t="str">
        <f>VLOOKUP(MaestraLP3[[#This Row],[UMV]],VALIDACIONES!J:L,3,0)</f>
        <v>Caja 10 Unidades</v>
      </c>
      <c r="N1283" s="38" t="s">
        <v>45</v>
      </c>
      <c r="O1283" s="38" t="s">
        <v>46</v>
      </c>
      <c r="P1283" s="54">
        <v>92432.4</v>
      </c>
      <c r="Q1283" s="38" t="s">
        <v>47</v>
      </c>
      <c r="R1283" s="54">
        <v>125000</v>
      </c>
      <c r="S1283" s="56">
        <f>IFERROR((MaestraLP3[[#This Row],[COSTO ]]/MaestraLP3[[#This Row],[COSTO OCT]]-1),0)</f>
        <v>0</v>
      </c>
      <c r="T1283" s="55" t="s">
        <v>48</v>
      </c>
      <c r="U1283" s="55" t="s">
        <v>48</v>
      </c>
      <c r="V1283" s="54">
        <f>+VLOOKUP(MaestraLP3[[#This Row],[-]],'[1]BD MES'!$A:$N,14,0)</f>
        <v>92351.4</v>
      </c>
      <c r="W1283" s="54">
        <v>92432.4</v>
      </c>
      <c r="X1283" s="56">
        <f>+(MaestraLP3[[#This Row],[COSTO ]]-MaestraLP3[[#This Row],[COSTO OCT AL 27-10]])/MaestraLP3[[#This Row],[COSTO OCT AL 27-10]]</f>
        <v>8.7708470039436336E-4</v>
      </c>
      <c r="Y1283" s="57" t="str">
        <f>++IF(Q1283="HASTA AGOTAR STOCK","HASTA AGOTAR STOCK",IF(MaestraLP3[[#This Row],[PRECIO OCT]]=0,"NO PARA LP",IF(MaestraLP3[[#This Row],[PRECIO OCT]]=0,"INCORPORACIÓN",IF(AA1283=0,"MANTIENE",IF(AA1283&lt;0,"BAJA",IF(AA1283&gt;0,"ALZA",""))))))</f>
        <v>MANTIENE</v>
      </c>
      <c r="Z1283" s="54">
        <v>125000</v>
      </c>
      <c r="AA1283" s="40">
        <f>IF(Z1283=0,"INDICAR PRECIO VTA",Z1283-MaestraLP3[[#This Row],[PRECIO OCT]])</f>
        <v>0</v>
      </c>
      <c r="AB1283" s="56">
        <f t="shared" ref="AB1283:AB1346" si="20">+IFERROR((Z1283-W1283)/Z1283,"-")</f>
        <v>0.26054080000000007</v>
      </c>
      <c r="AC1283" s="58">
        <f>IFERROR(MaestraLP3[[#This Row],[PRECIO]]*MaestraLP3[[#This Row],[%MG UMV]],0)</f>
        <v>32567.600000000009</v>
      </c>
      <c r="AD1283" s="59">
        <v>10</v>
      </c>
      <c r="AE1283" s="54">
        <f>IFERROR(MaestraLP3[[#This Row],[MARGEN UNITARIO]]/MaestraLP3[[#This Row],[Peso Neto UMV (KG)]],0)</f>
        <v>3256.7600000000011</v>
      </c>
      <c r="AF1283" s="38" t="s">
        <v>50</v>
      </c>
      <c r="AG1283" s="38">
        <v>1</v>
      </c>
      <c r="AH1283" s="56">
        <v>4.9999999999999996E-2</v>
      </c>
      <c r="AI1283" s="56">
        <v>9.9999999999999992E-2</v>
      </c>
      <c r="AJ1283" s="38"/>
      <c r="AK1283" s="38" t="s">
        <v>50</v>
      </c>
    </row>
    <row r="1284" spans="1:37" x14ac:dyDescent="0.35">
      <c r="A1284" s="38" t="s">
        <v>525</v>
      </c>
      <c r="B1284" s="38">
        <v>150000769</v>
      </c>
      <c r="C1284" s="38" t="str">
        <f>+MaestraLP3[[#This Row],[CÓDIGO]]&amp;MaestraLP3[[#Headers],[-]]&amp;MaestraLP3[[#This Row],[UMV]]</f>
        <v>150000769-C10</v>
      </c>
      <c r="D1284" s="45" t="str">
        <f>+MaestraLP3[[#This Row],[CÓDIGO]]&amp;MaestraLP3[[#Headers],[FS00]]</f>
        <v>150000769FS00</v>
      </c>
      <c r="E1284" s="38" t="s">
        <v>95</v>
      </c>
      <c r="F1284" s="38" t="s">
        <v>114</v>
      </c>
      <c r="G1284" s="38" t="s">
        <v>412</v>
      </c>
      <c r="H1284" s="38" t="s">
        <v>1539</v>
      </c>
      <c r="I1284" s="38" t="s">
        <v>1555</v>
      </c>
      <c r="J1284" s="44" t="s">
        <v>61</v>
      </c>
      <c r="K1284" s="45" t="s">
        <v>44</v>
      </c>
      <c r="L1284" s="38"/>
      <c r="M1284" s="38" t="str">
        <f>VLOOKUP(MaestraLP3[[#This Row],[UMV]],VALIDACIONES!J:L,3,0)</f>
        <v>Caja 10 Unidades</v>
      </c>
      <c r="N1284" s="38" t="s">
        <v>45</v>
      </c>
      <c r="O1284" s="38" t="s">
        <v>46</v>
      </c>
      <c r="P1284" s="54">
        <v>34385.800000000003</v>
      </c>
      <c r="Q1284" s="38" t="s">
        <v>47</v>
      </c>
      <c r="R1284" s="54">
        <v>85000</v>
      </c>
      <c r="S1284" s="56">
        <f>IFERROR((MaestraLP3[[#This Row],[COSTO ]]/MaestraLP3[[#This Row],[COSTO OCT]]-1),0)</f>
        <v>0</v>
      </c>
      <c r="T1284" s="55" t="s">
        <v>48</v>
      </c>
      <c r="U1284" s="55" t="s">
        <v>48</v>
      </c>
      <c r="V1284" s="54">
        <f>+VLOOKUP(MaestraLP3[[#This Row],[-]],'[1]BD MES'!$A:$N,14,0)</f>
        <v>34478.9</v>
      </c>
      <c r="W1284" s="54">
        <v>34385.800000000003</v>
      </c>
      <c r="X1284" s="56">
        <f>+(MaestraLP3[[#This Row],[COSTO ]]-MaestraLP3[[#This Row],[COSTO OCT AL 27-10]])/MaestraLP3[[#This Row],[COSTO OCT AL 27-10]]</f>
        <v>-2.7002021526208357E-3</v>
      </c>
      <c r="Y1284" s="57" t="str">
        <f>++IF(Q1284="HASTA AGOTAR STOCK","HASTA AGOTAR STOCK",IF(MaestraLP3[[#This Row],[PRECIO OCT]]=0,"NO PARA LP",IF(MaestraLP3[[#This Row],[PRECIO OCT]]=0,"INCORPORACIÓN",IF(AA1284=0,"MANTIENE",IF(AA1284&lt;0,"BAJA",IF(AA1284&gt;0,"ALZA",""))))))</f>
        <v>MANTIENE</v>
      </c>
      <c r="Z1284" s="54">
        <v>85000</v>
      </c>
      <c r="AA1284" s="40">
        <f>IF(Z1284=0,"INDICAR PRECIO VTA",Z1284-MaestraLP3[[#This Row],[PRECIO OCT]])</f>
        <v>0</v>
      </c>
      <c r="AB1284" s="56">
        <f t="shared" si="20"/>
        <v>0.59546117647058816</v>
      </c>
      <c r="AC1284" s="58">
        <f>IFERROR(MaestraLP3[[#This Row],[PRECIO]]*MaestraLP3[[#This Row],[%MG UMV]],0)</f>
        <v>50614.2</v>
      </c>
      <c r="AD1284" s="59">
        <v>10</v>
      </c>
      <c r="AE1284" s="54">
        <f>IFERROR(MaestraLP3[[#This Row],[MARGEN UNITARIO]]/MaestraLP3[[#This Row],[Peso Neto UMV (KG)]],0)</f>
        <v>5061.42</v>
      </c>
      <c r="AF1284" s="38" t="s">
        <v>50</v>
      </c>
      <c r="AG1284" s="38">
        <v>1</v>
      </c>
      <c r="AH1284" s="56">
        <v>4.9999999999999996E-2</v>
      </c>
      <c r="AI1284" s="56">
        <v>9.9999999999999992E-2</v>
      </c>
      <c r="AJ1284" s="38"/>
      <c r="AK1284" s="38" t="s">
        <v>50</v>
      </c>
    </row>
    <row r="1285" spans="1:37" x14ac:dyDescent="0.35">
      <c r="A1285" s="38" t="s">
        <v>525</v>
      </c>
      <c r="B1285" s="38">
        <v>150001764</v>
      </c>
      <c r="C1285" s="38" t="str">
        <f>+MaestraLP3[[#This Row],[CÓDIGO]]&amp;MaestraLP3[[#Headers],[-]]&amp;MaestraLP3[[#This Row],[UMV]]</f>
        <v>150001764-C10</v>
      </c>
      <c r="D1285" s="45" t="str">
        <f>+MaestraLP3[[#This Row],[CÓDIGO]]&amp;MaestraLP3[[#Headers],[FS00]]</f>
        <v>150001764FS00</v>
      </c>
      <c r="E1285" s="38" t="s">
        <v>95</v>
      </c>
      <c r="F1285" s="38" t="s">
        <v>114</v>
      </c>
      <c r="G1285" s="38" t="s">
        <v>412</v>
      </c>
      <c r="H1285" s="38" t="s">
        <v>1539</v>
      </c>
      <c r="I1285" s="38" t="s">
        <v>1556</v>
      </c>
      <c r="J1285" s="44" t="s">
        <v>61</v>
      </c>
      <c r="K1285" s="45" t="s">
        <v>44</v>
      </c>
      <c r="L1285" s="38"/>
      <c r="M1285" s="38" t="str">
        <f>VLOOKUP(MaestraLP3[[#This Row],[UMV]],VALIDACIONES!J:L,3,0)</f>
        <v>Caja 10 Unidades</v>
      </c>
      <c r="N1285" s="38" t="s">
        <v>45</v>
      </c>
      <c r="O1285" s="38" t="s">
        <v>46</v>
      </c>
      <c r="P1285" s="54">
        <v>38000</v>
      </c>
      <c r="Q1285" s="38" t="s">
        <v>47</v>
      </c>
      <c r="R1285" s="54">
        <v>89000</v>
      </c>
      <c r="S1285" s="56">
        <f>IFERROR((MaestraLP3[[#This Row],[COSTO ]]/MaestraLP3[[#This Row],[COSTO OCT]]-1),0)</f>
        <v>0</v>
      </c>
      <c r="T1285" s="55" t="s">
        <v>48</v>
      </c>
      <c r="U1285" s="55" t="s">
        <v>48</v>
      </c>
      <c r="V1285" s="54">
        <f>+VLOOKUP(MaestraLP3[[#This Row],[-]],'[1]BD MES'!$A:$N,14,0)</f>
        <v>38000</v>
      </c>
      <c r="W1285" s="54">
        <v>38000</v>
      </c>
      <c r="X1285" s="56">
        <f>+(MaestraLP3[[#This Row],[COSTO ]]-MaestraLP3[[#This Row],[COSTO OCT AL 27-10]])/MaestraLP3[[#This Row],[COSTO OCT AL 27-10]]</f>
        <v>0</v>
      </c>
      <c r="Y1285" s="57" t="str">
        <f>++IF(Q1285="HASTA AGOTAR STOCK","HASTA AGOTAR STOCK",IF(MaestraLP3[[#This Row],[PRECIO OCT]]=0,"NO PARA LP",IF(MaestraLP3[[#This Row],[PRECIO OCT]]=0,"INCORPORACIÓN",IF(AA1285=0,"MANTIENE",IF(AA1285&lt;0,"BAJA",IF(AA1285&gt;0,"ALZA",""))))))</f>
        <v>MANTIENE</v>
      </c>
      <c r="Z1285" s="54">
        <v>89000</v>
      </c>
      <c r="AA1285" s="40">
        <f>IF(Z1285=0,"INDICAR PRECIO VTA",Z1285-MaestraLP3[[#This Row],[PRECIO OCT]])</f>
        <v>0</v>
      </c>
      <c r="AB1285" s="56">
        <f t="shared" si="20"/>
        <v>0.5730337078651685</v>
      </c>
      <c r="AC1285" s="58">
        <f>IFERROR(MaestraLP3[[#This Row],[PRECIO]]*MaestraLP3[[#This Row],[%MG UMV]],0)</f>
        <v>50999.999999999993</v>
      </c>
      <c r="AD1285" s="59">
        <v>10</v>
      </c>
      <c r="AE1285" s="54">
        <f>IFERROR(MaestraLP3[[#This Row],[MARGEN UNITARIO]]/MaestraLP3[[#This Row],[Peso Neto UMV (KG)]],0)</f>
        <v>5099.9999999999991</v>
      </c>
      <c r="AF1285" s="38" t="s">
        <v>50</v>
      </c>
      <c r="AG1285" s="38">
        <v>1</v>
      </c>
      <c r="AH1285" s="56">
        <v>4.9999999999999996E-2</v>
      </c>
      <c r="AI1285" s="56">
        <v>9.9999999999999992E-2</v>
      </c>
      <c r="AJ1285" s="38"/>
      <c r="AK1285" s="38" t="s">
        <v>50</v>
      </c>
    </row>
    <row r="1286" spans="1:37" x14ac:dyDescent="0.35">
      <c r="A1286" s="38" t="s">
        <v>525</v>
      </c>
      <c r="B1286" s="38">
        <v>104512250</v>
      </c>
      <c r="C1286" s="38" t="str">
        <f>+MaestraLP3[[#This Row],[CÓDIGO]]&amp;MaestraLP3[[#Headers],[-]]&amp;MaestraLP3[[#This Row],[UMV]]</f>
        <v>104512250-C10</v>
      </c>
      <c r="D1286" s="45" t="str">
        <f>+MaestraLP3[[#This Row],[CÓDIGO]]&amp;MaestraLP3[[#Headers],[FS00]]</f>
        <v>104512250FS00</v>
      </c>
      <c r="E1286" s="38" t="s">
        <v>95</v>
      </c>
      <c r="F1286" s="38" t="s">
        <v>114</v>
      </c>
      <c r="G1286" s="38" t="s">
        <v>412</v>
      </c>
      <c r="H1286" s="38" t="s">
        <v>1557</v>
      </c>
      <c r="I1286" s="38" t="s">
        <v>1558</v>
      </c>
      <c r="J1286" s="44" t="s">
        <v>61</v>
      </c>
      <c r="K1286" s="45" t="s">
        <v>44</v>
      </c>
      <c r="L1286" s="45" t="s">
        <v>44</v>
      </c>
      <c r="M1286" s="38" t="str">
        <f>VLOOKUP(MaestraLP3[[#This Row],[UMV]],VALIDACIONES!J:L,3,0)</f>
        <v>Caja 10 Unidades</v>
      </c>
      <c r="N1286" s="38" t="s">
        <v>45</v>
      </c>
      <c r="O1286" s="38" t="s">
        <v>46</v>
      </c>
      <c r="P1286" s="54">
        <v>11242.77</v>
      </c>
      <c r="Q1286" s="38" t="s">
        <v>47</v>
      </c>
      <c r="R1286" s="54">
        <v>15900</v>
      </c>
      <c r="S1286" s="56">
        <f>IFERROR((MaestraLP3[[#This Row],[COSTO ]]/MaestraLP3[[#This Row],[COSTO OCT]]-1),0)</f>
        <v>0</v>
      </c>
      <c r="T1286" s="55" t="s">
        <v>48</v>
      </c>
      <c r="U1286" s="55" t="s">
        <v>48</v>
      </c>
      <c r="V1286" s="54">
        <f>+VLOOKUP(MaestraLP3[[#This Row],[-]],'[1]BD MES'!$A:$N,14,0)</f>
        <v>11375</v>
      </c>
      <c r="W1286" s="54">
        <v>11242.77</v>
      </c>
      <c r="X1286" s="56">
        <f>+(MaestraLP3[[#This Row],[COSTO ]]-MaestraLP3[[#This Row],[COSTO OCT AL 27-10]])/MaestraLP3[[#This Row],[COSTO OCT AL 27-10]]</f>
        <v>-1.1624615384615346E-2</v>
      </c>
      <c r="Y1286" s="57" t="str">
        <f>++IF(Q1286="HASTA AGOTAR STOCK","HASTA AGOTAR STOCK",IF(MaestraLP3[[#This Row],[PRECIO OCT]]=0,"NO PARA LP",IF(MaestraLP3[[#This Row],[PRECIO OCT]]=0,"INCORPORACIÓN",IF(AA1286=0,"MANTIENE",IF(AA1286&lt;0,"BAJA",IF(AA1286&gt;0,"ALZA",""))))))</f>
        <v>MANTIENE</v>
      </c>
      <c r="Z1286" s="54">
        <v>15900</v>
      </c>
      <c r="AA1286" s="40">
        <f>IF(Z1286=0,"INDICAR PRECIO VTA",Z1286-MaestraLP3[[#This Row],[PRECIO OCT]])</f>
        <v>0</v>
      </c>
      <c r="AB1286" s="56">
        <f t="shared" si="20"/>
        <v>0.29290754716981127</v>
      </c>
      <c r="AC1286" s="58">
        <f>IFERROR(MaestraLP3[[#This Row],[PRECIO]]*MaestraLP3[[#This Row],[%MG UMV]],0)</f>
        <v>4657.2299999999996</v>
      </c>
      <c r="AD1286" s="59">
        <v>3.2</v>
      </c>
      <c r="AE1286" s="54">
        <f>IFERROR(MaestraLP3[[#This Row],[MARGEN UNITARIO]]/MaestraLP3[[#This Row],[Peso Neto UMV (KG)]],0)</f>
        <v>1455.3843749999999</v>
      </c>
      <c r="AF1286" s="38" t="s">
        <v>49</v>
      </c>
      <c r="AG1286" s="38" t="s">
        <v>184</v>
      </c>
      <c r="AH1286" s="56">
        <v>4.9999999999999996E-2</v>
      </c>
      <c r="AI1286" s="56">
        <v>9.9999999999999992E-2</v>
      </c>
      <c r="AJ1286" s="38"/>
      <c r="AK1286" s="38" t="s">
        <v>50</v>
      </c>
    </row>
    <row r="1287" spans="1:37" x14ac:dyDescent="0.35">
      <c r="A1287" s="38" t="s">
        <v>525</v>
      </c>
      <c r="B1287" s="38">
        <v>104512170</v>
      </c>
      <c r="C1287" s="38" t="str">
        <f>+MaestraLP3[[#This Row],[CÓDIGO]]&amp;MaestraLP3[[#Headers],[-]]&amp;MaestraLP3[[#This Row],[UMV]]</f>
        <v>104512170-C08</v>
      </c>
      <c r="D1287" s="45" t="str">
        <f>+MaestraLP3[[#This Row],[CÓDIGO]]&amp;MaestraLP3[[#Headers],[FS00]]</f>
        <v>104512170FS00</v>
      </c>
      <c r="E1287" s="38" t="s">
        <v>95</v>
      </c>
      <c r="F1287" s="38" t="s">
        <v>114</v>
      </c>
      <c r="G1287" s="38" t="s">
        <v>412</v>
      </c>
      <c r="H1287" s="38" t="s">
        <v>1557</v>
      </c>
      <c r="I1287" s="38" t="s">
        <v>1559</v>
      </c>
      <c r="J1287" s="44" t="s">
        <v>365</v>
      </c>
      <c r="K1287" s="45" t="s">
        <v>44</v>
      </c>
      <c r="L1287" s="38"/>
      <c r="M1287" s="38" t="str">
        <f>VLOOKUP(MaestraLP3[[#This Row],[UMV]],VALIDACIONES!J:L,3,0)</f>
        <v>Caja 8 Unidades</v>
      </c>
      <c r="N1287" s="38" t="s">
        <v>45</v>
      </c>
      <c r="O1287" s="38" t="s">
        <v>46</v>
      </c>
      <c r="P1287" s="54">
        <v>11774.51</v>
      </c>
      <c r="Q1287" s="38" t="s">
        <v>47</v>
      </c>
      <c r="R1287" s="54">
        <v>21000</v>
      </c>
      <c r="S1287" s="56">
        <f>IFERROR((MaestraLP3[[#This Row],[COSTO ]]/MaestraLP3[[#This Row],[COSTO OCT]]-1),0)</f>
        <v>0</v>
      </c>
      <c r="T1287" s="55" t="s">
        <v>48</v>
      </c>
      <c r="U1287" s="55" t="s">
        <v>48</v>
      </c>
      <c r="V1287" s="54">
        <f>+VLOOKUP(MaestraLP3[[#This Row],[-]],'[1]BD MES'!$A:$N,14,0)</f>
        <v>11689.59</v>
      </c>
      <c r="W1287" s="54">
        <v>11774.51</v>
      </c>
      <c r="X1287" s="56">
        <f>+(MaestraLP3[[#This Row],[COSTO ]]-MaestraLP3[[#This Row],[COSTO OCT AL 27-10]])/MaestraLP3[[#This Row],[COSTO OCT AL 27-10]]</f>
        <v>7.2645832745203273E-3</v>
      </c>
      <c r="Y1287" s="57" t="str">
        <f>++IF(Q1287="HASTA AGOTAR STOCK","HASTA AGOTAR STOCK",IF(MaestraLP3[[#This Row],[PRECIO OCT]]=0,"NO PARA LP",IF(MaestraLP3[[#This Row],[PRECIO OCT]]=0,"INCORPORACIÓN",IF(AA1287=0,"MANTIENE",IF(AA1287&lt;0,"BAJA",IF(AA1287&gt;0,"ALZA",""))))))</f>
        <v>MANTIENE</v>
      </c>
      <c r="Z1287" s="54">
        <v>21000</v>
      </c>
      <c r="AA1287" s="40">
        <f>IF(Z1287=0,"INDICAR PRECIO VTA",Z1287-MaestraLP3[[#This Row],[PRECIO OCT]])</f>
        <v>0</v>
      </c>
      <c r="AB1287" s="56">
        <f t="shared" si="20"/>
        <v>0.4393090476190476</v>
      </c>
      <c r="AC1287" s="58">
        <f>IFERROR(MaestraLP3[[#This Row],[PRECIO]]*MaestraLP3[[#This Row],[%MG UMV]],0)</f>
        <v>9225.49</v>
      </c>
      <c r="AD1287" s="59">
        <v>4</v>
      </c>
      <c r="AE1287" s="54">
        <f>IFERROR(MaestraLP3[[#This Row],[MARGEN UNITARIO]]/MaestraLP3[[#This Row],[Peso Neto UMV (KG)]],0)</f>
        <v>2306.3724999999999</v>
      </c>
      <c r="AF1287" s="38" t="s">
        <v>50</v>
      </c>
      <c r="AG1287" s="38">
        <v>1</v>
      </c>
      <c r="AH1287" s="56">
        <v>4.9999999999999996E-2</v>
      </c>
      <c r="AI1287" s="56">
        <v>9.9999999999999992E-2</v>
      </c>
      <c r="AJ1287" s="38"/>
      <c r="AK1287" s="38" t="s">
        <v>50</v>
      </c>
    </row>
    <row r="1288" spans="1:37" x14ac:dyDescent="0.35">
      <c r="A1288" s="38" t="s">
        <v>525</v>
      </c>
      <c r="B1288" s="38">
        <v>201700295</v>
      </c>
      <c r="C1288" s="38" t="str">
        <f>+MaestraLP3[[#This Row],[CÓDIGO]]&amp;MaestraLP3[[#Headers],[-]]&amp;MaestraLP3[[#This Row],[UMV]]</f>
        <v>201700295-C14</v>
      </c>
      <c r="D1288" s="45" t="str">
        <f>+MaestraLP3[[#This Row],[CÓDIGO]]&amp;MaestraLP3[[#Headers],[FS00]]</f>
        <v>201700295FS00</v>
      </c>
      <c r="E1288" s="38" t="s">
        <v>95</v>
      </c>
      <c r="F1288" s="38" t="s">
        <v>114</v>
      </c>
      <c r="G1288" s="38" t="s">
        <v>412</v>
      </c>
      <c r="H1288" s="38" t="s">
        <v>1557</v>
      </c>
      <c r="I1288" s="38" t="s">
        <v>1560</v>
      </c>
      <c r="J1288" s="44" t="s">
        <v>331</v>
      </c>
      <c r="K1288" s="45" t="s">
        <v>44</v>
      </c>
      <c r="L1288" s="38"/>
      <c r="M1288" s="38" t="str">
        <f>VLOOKUP(MaestraLP3[[#This Row],[UMV]],VALIDACIONES!J:L,3,0)</f>
        <v>Caja 14 Unidades</v>
      </c>
      <c r="N1288" s="38" t="s">
        <v>45</v>
      </c>
      <c r="O1288" s="38" t="s">
        <v>46</v>
      </c>
      <c r="P1288" s="54">
        <v>7143</v>
      </c>
      <c r="Q1288" s="38" t="s">
        <v>47</v>
      </c>
      <c r="R1288" s="54">
        <v>21000</v>
      </c>
      <c r="S1288" s="56">
        <f>IFERROR((MaestraLP3[[#This Row],[COSTO ]]/MaestraLP3[[#This Row],[COSTO OCT]]-1),0)</f>
        <v>0</v>
      </c>
      <c r="T1288" s="55" t="s">
        <v>48</v>
      </c>
      <c r="U1288" s="55" t="s">
        <v>48</v>
      </c>
      <c r="V1288" s="54">
        <f>+VLOOKUP(MaestraLP3[[#This Row],[-]],'[1]BD MES'!$A:$N,14,0)</f>
        <v>7869.32</v>
      </c>
      <c r="W1288" s="54">
        <v>7143</v>
      </c>
      <c r="X1288" s="56">
        <f>+(MaestraLP3[[#This Row],[COSTO ]]-MaestraLP3[[#This Row],[COSTO OCT AL 27-10]])/MaestraLP3[[#This Row],[COSTO OCT AL 27-10]]</f>
        <v>-9.2297682646022755E-2</v>
      </c>
      <c r="Y1288" s="57" t="str">
        <f>++IF(Q1288="HASTA AGOTAR STOCK","HASTA AGOTAR STOCK",IF(MaestraLP3[[#This Row],[PRECIO OCT]]=0,"NO PARA LP",IF(MaestraLP3[[#This Row],[PRECIO OCT]]=0,"INCORPORACIÓN",IF(AA1288=0,"MANTIENE",IF(AA1288&lt;0,"BAJA",IF(AA1288&gt;0,"ALZA",""))))))</f>
        <v>ALZA</v>
      </c>
      <c r="Z1288" s="54">
        <v>23000</v>
      </c>
      <c r="AA1288" s="40">
        <f>IF(Z1288=0,"INDICAR PRECIO VTA",Z1288-MaestraLP3[[#This Row],[PRECIO OCT]])</f>
        <v>2000</v>
      </c>
      <c r="AB1288" s="56">
        <f t="shared" si="20"/>
        <v>0.68943478260869562</v>
      </c>
      <c r="AC1288" s="58">
        <f>IFERROR(MaestraLP3[[#This Row],[PRECIO]]*MaestraLP3[[#This Row],[%MG UMV]],0)</f>
        <v>15857</v>
      </c>
      <c r="AD1288" s="59">
        <v>3.5</v>
      </c>
      <c r="AE1288" s="54">
        <f>IFERROR(MaestraLP3[[#This Row],[MARGEN UNITARIO]]/MaestraLP3[[#This Row],[Peso Neto UMV (KG)]],0)</f>
        <v>4530.5714285714284</v>
      </c>
      <c r="AF1288" s="38" t="s">
        <v>50</v>
      </c>
      <c r="AG1288" s="38">
        <v>1</v>
      </c>
      <c r="AH1288" s="56">
        <v>0.05</v>
      </c>
      <c r="AI1288" s="56">
        <v>0.1</v>
      </c>
      <c r="AJ1288" s="38"/>
      <c r="AK1288" s="38" t="s">
        <v>50</v>
      </c>
    </row>
    <row r="1289" spans="1:37" x14ac:dyDescent="0.35">
      <c r="A1289" s="38" t="s">
        <v>525</v>
      </c>
      <c r="B1289" s="38">
        <v>201700286</v>
      </c>
      <c r="C1289" s="38" t="str">
        <f>+MaestraLP3[[#This Row],[CÓDIGO]]&amp;MaestraLP3[[#Headers],[-]]&amp;MaestraLP3[[#This Row],[UMV]]</f>
        <v>201700286-C80</v>
      </c>
      <c r="D1289" s="45" t="str">
        <f>+MaestraLP3[[#This Row],[CÓDIGO]]&amp;MaestraLP3[[#Headers],[FS00]]</f>
        <v>201700286FS00</v>
      </c>
      <c r="E1289" s="38" t="s">
        <v>95</v>
      </c>
      <c r="F1289" s="38" t="s">
        <v>114</v>
      </c>
      <c r="G1289" s="38" t="s">
        <v>412</v>
      </c>
      <c r="H1289" s="38" t="s">
        <v>1557</v>
      </c>
      <c r="I1289" s="38" t="s">
        <v>1561</v>
      </c>
      <c r="J1289" s="44" t="s">
        <v>768</v>
      </c>
      <c r="K1289" s="45" t="s">
        <v>44</v>
      </c>
      <c r="L1289" s="38"/>
      <c r="M1289" s="38" t="str">
        <f>VLOOKUP(MaestraLP3[[#This Row],[UMV]],VALIDACIONES!J:L,3,0)</f>
        <v>Caja 80 Unidades</v>
      </c>
      <c r="N1289" s="38" t="s">
        <v>45</v>
      </c>
      <c r="O1289" s="38" t="s">
        <v>46</v>
      </c>
      <c r="P1289" s="54">
        <v>8486.4959999999992</v>
      </c>
      <c r="Q1289" s="38" t="s">
        <v>62</v>
      </c>
      <c r="R1289" s="54">
        <v>16000</v>
      </c>
      <c r="S1289" s="56">
        <f>IFERROR((MaestraLP3[[#This Row],[COSTO ]]/MaestraLP3[[#This Row],[COSTO OCT]]-1),0)</f>
        <v>0</v>
      </c>
      <c r="T1289" s="55" t="s">
        <v>48</v>
      </c>
      <c r="U1289" s="55" t="s">
        <v>48</v>
      </c>
      <c r="V1289" s="54">
        <f>+VLOOKUP(MaestraLP3[[#This Row],[-]],'[1]BD MES'!$A:$N,14,0)</f>
        <v>9682.1333333333332</v>
      </c>
      <c r="W1289" s="54">
        <v>8486.4959999999992</v>
      </c>
      <c r="X1289" s="56">
        <f>+(MaestraLP3[[#This Row],[COSTO ]]-MaestraLP3[[#This Row],[COSTO OCT AL 27-10]])/MaestraLP3[[#This Row],[COSTO OCT AL 27-10]]</f>
        <v>-0.12348903822848967</v>
      </c>
      <c r="Y1289" s="57" t="str">
        <f>++IF(Q1289="HASTA AGOTAR STOCK","HASTA AGOTAR STOCK",IF(MaestraLP3[[#This Row],[PRECIO OCT]]=0,"NO PARA LP",IF(MaestraLP3[[#This Row],[PRECIO OCT]]=0,"INCORPORACIÓN",IF(AA1289=0,"MANTIENE",IF(AA1289&lt;0,"BAJA",IF(AA1289&gt;0,"ALZA",""))))))</f>
        <v>ALZA</v>
      </c>
      <c r="Z1289" s="54">
        <v>18000</v>
      </c>
      <c r="AA1289" s="40">
        <f>IF(Z1289=0,"INDICAR PRECIO VTA",Z1289-MaestraLP3[[#This Row],[PRECIO OCT]])</f>
        <v>2000</v>
      </c>
      <c r="AB1289" s="56">
        <f t="shared" si="20"/>
        <v>0.528528</v>
      </c>
      <c r="AC1289" s="58">
        <f>IFERROR(MaestraLP3[[#This Row],[PRECIO]]*MaestraLP3[[#This Row],[%MG UMV]],0)</f>
        <v>9513.5040000000008</v>
      </c>
      <c r="AD1289" s="59">
        <v>3.36</v>
      </c>
      <c r="AE1289" s="54">
        <f>IFERROR(MaestraLP3[[#This Row],[MARGEN UNITARIO]]/MaestraLP3[[#This Row],[Peso Neto UMV (KG)]],0)</f>
        <v>2831.4000000000005</v>
      </c>
      <c r="AF1289" s="38" t="s">
        <v>49</v>
      </c>
      <c r="AG1289" s="38">
        <v>1</v>
      </c>
      <c r="AH1289" s="56">
        <v>0.05</v>
      </c>
      <c r="AI1289" s="56">
        <v>0.1</v>
      </c>
      <c r="AJ1289" s="38"/>
      <c r="AK1289" s="38" t="s">
        <v>50</v>
      </c>
    </row>
    <row r="1290" spans="1:37" x14ac:dyDescent="0.35">
      <c r="A1290" s="38" t="s">
        <v>525</v>
      </c>
      <c r="B1290" s="38">
        <v>201700457</v>
      </c>
      <c r="C1290" s="38" t="str">
        <f>+MaestraLP3[[#This Row],[CÓDIGO]]&amp;MaestraLP3[[#Headers],[-]]&amp;MaestraLP3[[#This Row],[UMV]]</f>
        <v>201700457-C15</v>
      </c>
      <c r="D1290" s="45" t="str">
        <f>+MaestraLP3[[#This Row],[CÓDIGO]]&amp;MaestraLP3[[#Headers],[FS00]]</f>
        <v>201700457FS00</v>
      </c>
      <c r="E1290" s="38" t="s">
        <v>95</v>
      </c>
      <c r="F1290" s="38" t="s">
        <v>114</v>
      </c>
      <c r="G1290" s="38" t="s">
        <v>412</v>
      </c>
      <c r="H1290" s="38" t="s">
        <v>1557</v>
      </c>
      <c r="I1290" s="38" t="s">
        <v>1562</v>
      </c>
      <c r="J1290" s="44" t="s">
        <v>910</v>
      </c>
      <c r="K1290" s="45" t="s">
        <v>44</v>
      </c>
      <c r="L1290" s="38"/>
      <c r="M1290" s="38" t="str">
        <f>VLOOKUP(MaestraLP3[[#This Row],[UMV]],VALIDACIONES!J:L,3,0)</f>
        <v>Caja 15 Unidades</v>
      </c>
      <c r="N1290" s="38" t="s">
        <v>45</v>
      </c>
      <c r="O1290" s="38" t="s">
        <v>46</v>
      </c>
      <c r="P1290" s="54">
        <v>6154.9679999999989</v>
      </c>
      <c r="Q1290" s="38" t="s">
        <v>62</v>
      </c>
      <c r="R1290" s="54">
        <v>16500</v>
      </c>
      <c r="S1290" s="56">
        <f>IFERROR((MaestraLP3[[#This Row],[COSTO ]]/MaestraLP3[[#This Row],[COSTO OCT]]-1),0)</f>
        <v>0</v>
      </c>
      <c r="T1290" s="55" t="s">
        <v>48</v>
      </c>
      <c r="U1290" s="55" t="s">
        <v>48</v>
      </c>
      <c r="V1290" s="54">
        <f>+VLOOKUP(MaestraLP3[[#This Row],[-]],'[1]BD MES'!$A:$N,14,0)</f>
        <v>6795</v>
      </c>
      <c r="W1290" s="54">
        <v>6154.9679999999989</v>
      </c>
      <c r="X1290" s="56">
        <f>+(MaestraLP3[[#This Row],[COSTO ]]-MaestraLP3[[#This Row],[COSTO OCT AL 27-10]])/MaestraLP3[[#This Row],[COSTO OCT AL 27-10]]</f>
        <v>-9.4191611479028853E-2</v>
      </c>
      <c r="Y1290" s="57" t="str">
        <f>++IF(Q1290="HASTA AGOTAR STOCK","HASTA AGOTAR STOCK",IF(MaestraLP3[[#This Row],[PRECIO OCT]]=0,"NO PARA LP",IF(MaestraLP3[[#This Row],[PRECIO OCT]]=0,"INCORPORACIÓN",IF(AA1290=0,"MANTIENE",IF(AA1290&lt;0,"BAJA",IF(AA1290&gt;0,"ALZA",""))))))</f>
        <v>ALZA</v>
      </c>
      <c r="Z1290" s="54">
        <v>18900</v>
      </c>
      <c r="AA1290" s="40">
        <f>IF(Z1290=0,"INDICAR PRECIO VTA",Z1290-MaestraLP3[[#This Row],[PRECIO OCT]])</f>
        <v>2400</v>
      </c>
      <c r="AB1290" s="56">
        <f t="shared" si="20"/>
        <v>0.67434031746031753</v>
      </c>
      <c r="AC1290" s="58">
        <f>IFERROR(MaestraLP3[[#This Row],[PRECIO]]*MaestraLP3[[#This Row],[%MG UMV]],0)</f>
        <v>12745.032000000001</v>
      </c>
      <c r="AD1290" s="59">
        <v>3.45</v>
      </c>
      <c r="AE1290" s="54">
        <f>IFERROR(MaestraLP3[[#This Row],[MARGEN UNITARIO]]/MaestraLP3[[#This Row],[Peso Neto UMV (KG)]],0)</f>
        <v>3694.2121739130434</v>
      </c>
      <c r="AF1290" s="38" t="s">
        <v>50</v>
      </c>
      <c r="AG1290" s="38">
        <v>1</v>
      </c>
      <c r="AH1290" s="56">
        <v>0.05</v>
      </c>
      <c r="AI1290" s="56">
        <v>0.1</v>
      </c>
      <c r="AJ1290" s="38"/>
      <c r="AK1290" s="38" t="s">
        <v>50</v>
      </c>
    </row>
    <row r="1291" spans="1:37" x14ac:dyDescent="0.35">
      <c r="A1291" s="38" t="s">
        <v>525</v>
      </c>
      <c r="B1291" s="38">
        <v>201700288</v>
      </c>
      <c r="C1291" s="38" t="str">
        <f>+MaestraLP3[[#This Row],[CÓDIGO]]&amp;MaestraLP3[[#Headers],[-]]&amp;MaestraLP3[[#This Row],[UMV]]</f>
        <v>201700288-C75</v>
      </c>
      <c r="D1291" s="45" t="str">
        <f>+MaestraLP3[[#This Row],[CÓDIGO]]&amp;MaestraLP3[[#Headers],[FS00]]</f>
        <v>201700288FS00</v>
      </c>
      <c r="E1291" s="38" t="s">
        <v>95</v>
      </c>
      <c r="F1291" s="38" t="s">
        <v>114</v>
      </c>
      <c r="G1291" s="38" t="s">
        <v>412</v>
      </c>
      <c r="H1291" s="38" t="s">
        <v>1557</v>
      </c>
      <c r="I1291" s="38" t="s">
        <v>1563</v>
      </c>
      <c r="J1291" s="44" t="s">
        <v>829</v>
      </c>
      <c r="K1291" s="45" t="s">
        <v>44</v>
      </c>
      <c r="L1291" s="38"/>
      <c r="M1291" s="38" t="str">
        <f>VLOOKUP(MaestraLP3[[#This Row],[UMV]],VALIDACIONES!J:L,3,0)</f>
        <v>Caja 75 Unidades</v>
      </c>
      <c r="N1291" s="38" t="s">
        <v>45</v>
      </c>
      <c r="O1291" s="38" t="s">
        <v>46</v>
      </c>
      <c r="P1291" s="54">
        <v>6768</v>
      </c>
      <c r="Q1291" s="38" t="s">
        <v>62</v>
      </c>
      <c r="R1291" s="54">
        <v>14250</v>
      </c>
      <c r="S1291" s="56">
        <f>IFERROR((MaestraLP3[[#This Row],[COSTO ]]/MaestraLP3[[#This Row],[COSTO OCT]]-1),0)</f>
        <v>0</v>
      </c>
      <c r="T1291" s="55" t="s">
        <v>48</v>
      </c>
      <c r="U1291" s="55" t="s">
        <v>48</v>
      </c>
      <c r="V1291" s="54">
        <f>+VLOOKUP(MaestraLP3[[#This Row],[-]],'[1]BD MES'!$A:$N,14,0)</f>
        <v>6736</v>
      </c>
      <c r="W1291" s="54">
        <v>6768</v>
      </c>
      <c r="X1291" s="56">
        <f>+(MaestraLP3[[#This Row],[COSTO ]]-MaestraLP3[[#This Row],[COSTO OCT AL 27-10]])/MaestraLP3[[#This Row],[COSTO OCT AL 27-10]]</f>
        <v>4.7505938242280287E-3</v>
      </c>
      <c r="Y1291" s="57" t="str">
        <f>++IF(Q1291="HASTA AGOTAR STOCK","HASTA AGOTAR STOCK",IF(MaestraLP3[[#This Row],[PRECIO OCT]]=0,"NO PARA LP",IF(MaestraLP3[[#This Row],[PRECIO OCT]]=0,"INCORPORACIÓN",IF(AA1291=0,"MANTIENE",IF(AA1291&lt;0,"BAJA",IF(AA1291&gt;0,"ALZA",""))))))</f>
        <v>ALZA</v>
      </c>
      <c r="Z1291" s="54">
        <v>16990</v>
      </c>
      <c r="AA1291" s="40">
        <f>IF(Z1291=0,"INDICAR PRECIO VTA",Z1291-MaestraLP3[[#This Row],[PRECIO OCT]])</f>
        <v>2740</v>
      </c>
      <c r="AB1291" s="56">
        <f t="shared" si="20"/>
        <v>0.60164802825191288</v>
      </c>
      <c r="AC1291" s="58">
        <f>IFERROR(MaestraLP3[[#This Row],[PRECIO]]*MaestraLP3[[#This Row],[%MG UMV]],0)</f>
        <v>10222</v>
      </c>
      <c r="AD1291" s="59">
        <v>3.15</v>
      </c>
      <c r="AE1291" s="54">
        <f>IFERROR(MaestraLP3[[#This Row],[MARGEN UNITARIO]]/MaestraLP3[[#This Row],[Peso Neto UMV (KG)]],0)</f>
        <v>3245.0793650793653</v>
      </c>
      <c r="AF1291" s="38" t="s">
        <v>49</v>
      </c>
      <c r="AG1291" s="38">
        <v>1</v>
      </c>
      <c r="AH1291" s="56">
        <v>0.05</v>
      </c>
      <c r="AI1291" s="56">
        <v>0.1</v>
      </c>
      <c r="AJ1291" s="38"/>
      <c r="AK1291" s="38" t="s">
        <v>50</v>
      </c>
    </row>
    <row r="1292" spans="1:37" x14ac:dyDescent="0.35">
      <c r="A1292" s="38" t="s">
        <v>525</v>
      </c>
      <c r="B1292" s="38">
        <v>201700458</v>
      </c>
      <c r="C1292" s="38" t="str">
        <f>+MaestraLP3[[#This Row],[CÓDIGO]]&amp;MaestraLP3[[#Headers],[-]]&amp;MaestraLP3[[#This Row],[UMV]]</f>
        <v>201700458-C15</v>
      </c>
      <c r="D1292" s="45" t="str">
        <f>+MaestraLP3[[#This Row],[CÓDIGO]]&amp;MaestraLP3[[#Headers],[FS00]]</f>
        <v>201700458FS00</v>
      </c>
      <c r="E1292" s="38" t="s">
        <v>95</v>
      </c>
      <c r="F1292" s="38" t="s">
        <v>114</v>
      </c>
      <c r="G1292" s="38" t="s">
        <v>412</v>
      </c>
      <c r="H1292" s="38" t="s">
        <v>1557</v>
      </c>
      <c r="I1292" s="38" t="s">
        <v>1564</v>
      </c>
      <c r="J1292" s="44" t="s">
        <v>910</v>
      </c>
      <c r="K1292" s="45" t="s">
        <v>44</v>
      </c>
      <c r="L1292" s="38"/>
      <c r="M1292" s="38" t="str">
        <f>VLOOKUP(MaestraLP3[[#This Row],[UMV]],VALIDACIONES!J:L,3,0)</f>
        <v>Caja 15 Unidades</v>
      </c>
      <c r="N1292" s="38" t="s">
        <v>45</v>
      </c>
      <c r="O1292" s="38" t="s">
        <v>46</v>
      </c>
      <c r="P1292" s="54">
        <v>4517.1360000000004</v>
      </c>
      <c r="Q1292" s="38" t="s">
        <v>62</v>
      </c>
      <c r="R1292" s="54">
        <v>14850</v>
      </c>
      <c r="S1292" s="56">
        <f>IFERROR((MaestraLP3[[#This Row],[COSTO ]]/MaestraLP3[[#This Row],[COSTO OCT]]-1),0)</f>
        <v>0</v>
      </c>
      <c r="T1292" s="55" t="s">
        <v>48</v>
      </c>
      <c r="U1292" s="55" t="s">
        <v>48</v>
      </c>
      <c r="V1292" s="54">
        <f>+VLOOKUP(MaestraLP3[[#This Row],[-]],'[1]BD MES'!$A:$N,14,0)</f>
        <v>4530</v>
      </c>
      <c r="W1292" s="54">
        <v>4517.1360000000004</v>
      </c>
      <c r="X1292" s="56">
        <f>+(MaestraLP3[[#This Row],[COSTO ]]-MaestraLP3[[#This Row],[COSTO OCT AL 27-10]])/MaestraLP3[[#This Row],[COSTO OCT AL 27-10]]</f>
        <v>-2.8397350993376552E-3</v>
      </c>
      <c r="Y1292" s="57" t="str">
        <f>++IF(Q1292="HASTA AGOTAR STOCK","HASTA AGOTAR STOCK",IF(MaestraLP3[[#This Row],[PRECIO OCT]]=0,"NO PARA LP",IF(MaestraLP3[[#This Row],[PRECIO OCT]]=0,"INCORPORACIÓN",IF(AA1292=0,"MANTIENE",IF(AA1292&lt;0,"BAJA",IF(AA1292&gt;0,"ALZA",""))))))</f>
        <v>MANTIENE</v>
      </c>
      <c r="Z1292" s="54">
        <v>14850</v>
      </c>
      <c r="AA1292" s="40">
        <f>IF(Z1292=0,"INDICAR PRECIO VTA",Z1292-MaestraLP3[[#This Row],[PRECIO OCT]])</f>
        <v>0</v>
      </c>
      <c r="AB1292" s="56">
        <f t="shared" si="20"/>
        <v>0.69581575757575753</v>
      </c>
      <c r="AC1292" s="58">
        <f>IFERROR(MaestraLP3[[#This Row],[PRECIO]]*MaestraLP3[[#This Row],[%MG UMV]],0)</f>
        <v>10332.864</v>
      </c>
      <c r="AD1292" s="59">
        <v>3.45</v>
      </c>
      <c r="AE1292" s="54">
        <f>IFERROR(MaestraLP3[[#This Row],[MARGEN UNITARIO]]/MaestraLP3[[#This Row],[Peso Neto UMV (KG)]],0)</f>
        <v>2995.0330434782604</v>
      </c>
      <c r="AF1292" s="38" t="s">
        <v>50</v>
      </c>
      <c r="AG1292" s="38">
        <v>1</v>
      </c>
      <c r="AH1292" s="56">
        <v>0.05</v>
      </c>
      <c r="AI1292" s="56">
        <v>0.1</v>
      </c>
      <c r="AJ1292" s="38"/>
      <c r="AK1292" s="38" t="s">
        <v>50</v>
      </c>
    </row>
    <row r="1293" spans="1:37" x14ac:dyDescent="0.35">
      <c r="A1293" s="38" t="s">
        <v>525</v>
      </c>
      <c r="B1293" s="38">
        <v>201700287</v>
      </c>
      <c r="C1293" s="38" t="str">
        <f>+MaestraLP3[[#This Row],[CÓDIGO]]&amp;MaestraLP3[[#Headers],[-]]&amp;MaestraLP3[[#This Row],[UMV]]</f>
        <v>201700287-C75</v>
      </c>
      <c r="D1293" s="45" t="str">
        <f>+MaestraLP3[[#This Row],[CÓDIGO]]&amp;MaestraLP3[[#Headers],[FS00]]</f>
        <v>201700287FS00</v>
      </c>
      <c r="E1293" s="38" t="s">
        <v>95</v>
      </c>
      <c r="F1293" s="38" t="s">
        <v>114</v>
      </c>
      <c r="G1293" s="38" t="s">
        <v>412</v>
      </c>
      <c r="H1293" s="38" t="s">
        <v>1557</v>
      </c>
      <c r="I1293" s="38" t="s">
        <v>1565</v>
      </c>
      <c r="J1293" s="44" t="s">
        <v>829</v>
      </c>
      <c r="K1293" s="45" t="s">
        <v>44</v>
      </c>
      <c r="L1293" s="38"/>
      <c r="M1293" s="38" t="str">
        <f>VLOOKUP(MaestraLP3[[#This Row],[UMV]],VALIDACIONES!J:L,3,0)</f>
        <v>Caja 75 Unidades</v>
      </c>
      <c r="N1293" s="38" t="s">
        <v>45</v>
      </c>
      <c r="O1293" s="38" t="s">
        <v>46</v>
      </c>
      <c r="P1293" s="54">
        <v>5487.8640000000005</v>
      </c>
      <c r="Q1293" s="38" t="s">
        <v>58</v>
      </c>
      <c r="R1293" s="54">
        <v>18291.733239943802</v>
      </c>
      <c r="S1293" s="56">
        <f>IFERROR((MaestraLP3[[#This Row],[COSTO ]]/MaestraLP3[[#This Row],[COSTO OCT]]-1),0)</f>
        <v>0</v>
      </c>
      <c r="T1293" s="55" t="s">
        <v>48</v>
      </c>
      <c r="U1293" s="55" t="s">
        <v>48</v>
      </c>
      <c r="V1293" s="54">
        <f>+VLOOKUP(MaestraLP3[[#This Row],[-]],'[1]BD MES'!$A:$N,14,0)</f>
        <v>5057.24</v>
      </c>
      <c r="W1293" s="54">
        <v>5487.8640000000005</v>
      </c>
      <c r="X1293" s="56">
        <f>+(MaestraLP3[[#This Row],[COSTO ]]-MaestraLP3[[#This Row],[COSTO OCT AL 27-10]])/MaestraLP3[[#This Row],[COSTO OCT AL 27-10]]</f>
        <v>8.5150002768308544E-2</v>
      </c>
      <c r="Y1293" s="57" t="str">
        <f>++IF(Q1293="HASTA AGOTAR STOCK","HASTA AGOTAR STOCK",IF(MaestraLP3[[#This Row],[PRECIO OCT]]=0,"NO PARA LP",IF(MaestraLP3[[#This Row],[PRECIO OCT]]=0,"INCORPORACIÓN",IF(AA1293=0,"MANTIENE",IF(AA1293&lt;0,"BAJA",IF(AA1293&gt;0,"ALZA",""))))))</f>
        <v>ALZA</v>
      </c>
      <c r="Z1293" s="54">
        <v>18292</v>
      </c>
      <c r="AA1293" s="40">
        <f>IF(Z1293=0,"INDICAR PRECIO VTA",Z1293-MaestraLP3[[#This Row],[PRECIO OCT]])</f>
        <v>0.26676005619810894</v>
      </c>
      <c r="AB1293" s="56">
        <f t="shared" si="20"/>
        <v>0.69998556746118512</v>
      </c>
      <c r="AC1293" s="58">
        <f>IFERROR(MaestraLP3[[#This Row],[PRECIO]]*MaestraLP3[[#This Row],[%MG UMV]],0)</f>
        <v>12804.135999999999</v>
      </c>
      <c r="AD1293" s="59">
        <v>3.15</v>
      </c>
      <c r="AE1293" s="54">
        <f>IFERROR(MaestraLP3[[#This Row],[MARGEN UNITARIO]]/MaestraLP3[[#This Row],[Peso Neto UMV (KG)]],0)</f>
        <v>4064.8050793650791</v>
      </c>
      <c r="AF1293" s="38" t="s">
        <v>49</v>
      </c>
      <c r="AG1293" s="38">
        <v>1</v>
      </c>
      <c r="AH1293" s="56">
        <v>0.05</v>
      </c>
      <c r="AI1293" s="56">
        <v>0.1</v>
      </c>
      <c r="AJ1293" s="38"/>
      <c r="AK1293" s="38" t="s">
        <v>50</v>
      </c>
    </row>
    <row r="1294" spans="1:37" x14ac:dyDescent="0.35">
      <c r="A1294" s="38" t="s">
        <v>525</v>
      </c>
      <c r="B1294" s="38">
        <v>201700361</v>
      </c>
      <c r="C1294" s="38" t="str">
        <f>+MaestraLP3[[#This Row],[CÓDIGO]]&amp;MaestraLP3[[#Headers],[-]]&amp;MaestraLP3[[#This Row],[UMV]]</f>
        <v>201700361-C10</v>
      </c>
      <c r="D1294" s="45" t="str">
        <f>+MaestraLP3[[#This Row],[CÓDIGO]]&amp;MaestraLP3[[#Headers],[FS00]]</f>
        <v>201700361FS00</v>
      </c>
      <c r="E1294" s="38" t="s">
        <v>95</v>
      </c>
      <c r="F1294" s="38" t="s">
        <v>114</v>
      </c>
      <c r="G1294" s="38" t="s">
        <v>412</v>
      </c>
      <c r="H1294" s="38" t="s">
        <v>1557</v>
      </c>
      <c r="I1294" s="38" t="s">
        <v>1566</v>
      </c>
      <c r="J1294" s="44" t="s">
        <v>61</v>
      </c>
      <c r="K1294" s="45" t="s">
        <v>44</v>
      </c>
      <c r="L1294" s="45" t="s">
        <v>44</v>
      </c>
      <c r="M1294" s="38" t="str">
        <f>VLOOKUP(MaestraLP3[[#This Row],[UMV]],VALIDACIONES!J:L,3,0)</f>
        <v>Caja 10 Unidades</v>
      </c>
      <c r="N1294" s="38" t="s">
        <v>45</v>
      </c>
      <c r="O1294" s="38" t="s">
        <v>46</v>
      </c>
      <c r="P1294" s="54">
        <v>6870.6359999999995</v>
      </c>
      <c r="Q1294" s="38" t="s">
        <v>47</v>
      </c>
      <c r="R1294" s="54">
        <v>17500</v>
      </c>
      <c r="S1294" s="56">
        <f>IFERROR((MaestraLP3[[#This Row],[COSTO ]]/MaestraLP3[[#This Row],[COSTO OCT]]-1),0)</f>
        <v>0</v>
      </c>
      <c r="T1294" s="55" t="s">
        <v>48</v>
      </c>
      <c r="U1294" s="55" t="s">
        <v>48</v>
      </c>
      <c r="V1294" s="54">
        <f>+VLOOKUP(MaestraLP3[[#This Row],[-]],'[1]BD MES'!$A:$N,14,0)</f>
        <v>7052.83</v>
      </c>
      <c r="W1294" s="54">
        <v>6870.6359999999995</v>
      </c>
      <c r="X1294" s="56">
        <f>+(MaestraLP3[[#This Row],[COSTO ]]-MaestraLP3[[#This Row],[COSTO OCT AL 27-10]])/MaestraLP3[[#This Row],[COSTO OCT AL 27-10]]</f>
        <v>-2.5832750824846255E-2</v>
      </c>
      <c r="Y1294" s="57" t="str">
        <f>++IF(Q1294="HASTA AGOTAR STOCK","HASTA AGOTAR STOCK",IF(MaestraLP3[[#This Row],[PRECIO OCT]]=0,"NO PARA LP",IF(MaestraLP3[[#This Row],[PRECIO OCT]]=0,"INCORPORACIÓN",IF(AA1294=0,"MANTIENE",IF(AA1294&lt;0,"BAJA",IF(AA1294&gt;0,"ALZA",""))))))</f>
        <v>MANTIENE</v>
      </c>
      <c r="Z1294" s="54">
        <v>17500</v>
      </c>
      <c r="AA1294" s="40">
        <f>IF(Z1294=0,"INDICAR PRECIO VTA",Z1294-MaestraLP3[[#This Row],[PRECIO OCT]])</f>
        <v>0</v>
      </c>
      <c r="AB1294" s="56">
        <f t="shared" si="20"/>
        <v>0.60739222857142861</v>
      </c>
      <c r="AC1294" s="58">
        <f>IFERROR(MaestraLP3[[#This Row],[PRECIO]]*MaestraLP3[[#This Row],[%MG UMV]],0)</f>
        <v>10629.364000000001</v>
      </c>
      <c r="AD1294" s="59">
        <v>2.9</v>
      </c>
      <c r="AE1294" s="54">
        <f>IFERROR(MaestraLP3[[#This Row],[MARGEN UNITARIO]]/MaestraLP3[[#This Row],[Peso Neto UMV (KG)]],0)</f>
        <v>3665.2979310344836</v>
      </c>
      <c r="AF1294" s="38" t="s">
        <v>49</v>
      </c>
      <c r="AG1294" s="38" t="s">
        <v>184</v>
      </c>
      <c r="AH1294" s="56">
        <v>0.05</v>
      </c>
      <c r="AI1294" s="56">
        <v>0.1</v>
      </c>
      <c r="AJ1294" s="38"/>
      <c r="AK1294" s="38" t="s">
        <v>50</v>
      </c>
    </row>
    <row r="1295" spans="1:37" x14ac:dyDescent="0.35">
      <c r="A1295" s="38" t="s">
        <v>525</v>
      </c>
      <c r="B1295" s="38">
        <v>201700292</v>
      </c>
      <c r="C1295" s="38" t="str">
        <f>+MaestraLP3[[#This Row],[CÓDIGO]]&amp;MaestraLP3[[#Headers],[-]]&amp;MaestraLP3[[#This Row],[UMV]]</f>
        <v>201700292-C60</v>
      </c>
      <c r="D1295" s="45" t="str">
        <f>+MaestraLP3[[#This Row],[CÓDIGO]]&amp;MaestraLP3[[#Headers],[FS00]]</f>
        <v>201700292FS00</v>
      </c>
      <c r="E1295" s="38" t="s">
        <v>95</v>
      </c>
      <c r="F1295" s="38" t="s">
        <v>114</v>
      </c>
      <c r="G1295" s="38" t="s">
        <v>412</v>
      </c>
      <c r="H1295" s="38" t="s">
        <v>1557</v>
      </c>
      <c r="I1295" s="38" t="s">
        <v>1567</v>
      </c>
      <c r="J1295" s="44" t="s">
        <v>81</v>
      </c>
      <c r="K1295" s="45" t="s">
        <v>44</v>
      </c>
      <c r="L1295" s="38"/>
      <c r="M1295" s="38" t="str">
        <f>VLOOKUP(MaestraLP3[[#This Row],[UMV]],VALIDACIONES!J:L,3,0)</f>
        <v>Caja 60 Unidades</v>
      </c>
      <c r="N1295" s="38" t="s">
        <v>45</v>
      </c>
      <c r="O1295" s="38" t="s">
        <v>46</v>
      </c>
      <c r="P1295" s="54">
        <v>6891.1319999999996</v>
      </c>
      <c r="Q1295" s="38" t="s">
        <v>58</v>
      </c>
      <c r="R1295" s="54">
        <v>22980</v>
      </c>
      <c r="S1295" s="56">
        <f>IFERROR((MaestraLP3[[#This Row],[COSTO ]]/MaestraLP3[[#This Row],[COSTO OCT]]-1),0)</f>
        <v>0</v>
      </c>
      <c r="T1295" s="55" t="s">
        <v>48</v>
      </c>
      <c r="U1295" s="55" t="s">
        <v>48</v>
      </c>
      <c r="V1295" s="54">
        <f>+VLOOKUP(MaestraLP3[[#This Row],[-]],'[1]BD MES'!$A:$N,14,0)</f>
        <v>6975.45</v>
      </c>
      <c r="W1295" s="54">
        <v>6891.1319999999996</v>
      </c>
      <c r="X1295" s="56">
        <f>+(MaestraLP3[[#This Row],[COSTO ]]-MaestraLP3[[#This Row],[COSTO OCT AL 27-10]])/MaestraLP3[[#This Row],[COSTO OCT AL 27-10]]</f>
        <v>-1.2087822291035017E-2</v>
      </c>
      <c r="Y1295" s="57" t="str">
        <f>++IF(Q1295="HASTA AGOTAR STOCK","HASTA AGOTAR STOCK",IF(MaestraLP3[[#This Row],[PRECIO OCT]]=0,"NO PARA LP",IF(MaestraLP3[[#This Row],[PRECIO OCT]]=0,"INCORPORACIÓN",IF(AA1295=0,"MANTIENE",IF(AA1295&lt;0,"BAJA",IF(AA1295&gt;0,"ALZA",""))))))</f>
        <v>MANTIENE</v>
      </c>
      <c r="Z1295" s="54">
        <v>22980</v>
      </c>
      <c r="AA1295" s="40">
        <f>IF(Z1295=0,"INDICAR PRECIO VTA",Z1295-MaestraLP3[[#This Row],[PRECIO OCT]])</f>
        <v>0</v>
      </c>
      <c r="AB1295" s="56">
        <f t="shared" si="20"/>
        <v>0.70012480417754575</v>
      </c>
      <c r="AC1295" s="58">
        <f>IFERROR(MaestraLP3[[#This Row],[PRECIO]]*MaestraLP3[[#This Row],[%MG UMV]],0)</f>
        <v>16088.868</v>
      </c>
      <c r="AD1295" s="59">
        <v>2.7</v>
      </c>
      <c r="AE1295" s="54">
        <f>IFERROR(MaestraLP3[[#This Row],[MARGEN UNITARIO]]/MaestraLP3[[#This Row],[Peso Neto UMV (KG)]],0)</f>
        <v>5958.84</v>
      </c>
      <c r="AF1295" s="38" t="s">
        <v>49</v>
      </c>
      <c r="AG1295" s="38">
        <v>1</v>
      </c>
      <c r="AH1295" s="56">
        <v>0.05</v>
      </c>
      <c r="AI1295" s="56">
        <v>0.1</v>
      </c>
      <c r="AJ1295" s="38"/>
      <c r="AK1295" s="38" t="s">
        <v>50</v>
      </c>
    </row>
    <row r="1296" spans="1:37" x14ac:dyDescent="0.35">
      <c r="A1296" s="38" t="s">
        <v>525</v>
      </c>
      <c r="B1296" s="38">
        <v>201700039</v>
      </c>
      <c r="C1296" s="38" t="str">
        <f>+MaestraLP3[[#This Row],[CÓDIGO]]&amp;MaestraLP3[[#Headers],[-]]&amp;MaestraLP3[[#This Row],[UMV]]</f>
        <v>201700039-C12</v>
      </c>
      <c r="D1296" s="45" t="str">
        <f>+MaestraLP3[[#This Row],[CÓDIGO]]&amp;MaestraLP3[[#Headers],[FS00]]</f>
        <v>201700039FS00</v>
      </c>
      <c r="E1296" s="38" t="s">
        <v>95</v>
      </c>
      <c r="F1296" s="38" t="s">
        <v>114</v>
      </c>
      <c r="G1296" s="38" t="s">
        <v>412</v>
      </c>
      <c r="H1296" s="38" t="s">
        <v>1557</v>
      </c>
      <c r="I1296" s="38" t="s">
        <v>1568</v>
      </c>
      <c r="J1296" s="44" t="s">
        <v>43</v>
      </c>
      <c r="K1296" s="45" t="s">
        <v>44</v>
      </c>
      <c r="L1296" s="38"/>
      <c r="M1296" s="38" t="str">
        <f>VLOOKUP(MaestraLP3[[#This Row],[UMV]],VALIDACIONES!J:L,3,0)</f>
        <v>Caja 12 Unidades</v>
      </c>
      <c r="N1296" s="38" t="s">
        <v>45</v>
      </c>
      <c r="O1296" s="38" t="s">
        <v>46</v>
      </c>
      <c r="P1296" s="54">
        <v>7312.2359999999999</v>
      </c>
      <c r="Q1296" s="38" t="s">
        <v>62</v>
      </c>
      <c r="R1296" s="54">
        <v>11382.374150783999</v>
      </c>
      <c r="S1296" s="56">
        <f>IFERROR((MaestraLP3[[#This Row],[COSTO ]]/MaestraLP3[[#This Row],[COSTO OCT]]-1),0)</f>
        <v>0</v>
      </c>
      <c r="T1296" s="55" t="s">
        <v>48</v>
      </c>
      <c r="U1296" s="55" t="s">
        <v>48</v>
      </c>
      <c r="V1296" s="54">
        <f>+VLOOKUP(MaestraLP3[[#This Row],[-]],'[1]BD MES'!$A:$N,14,0)</f>
        <v>7270</v>
      </c>
      <c r="W1296" s="54">
        <v>7312.2359999999999</v>
      </c>
      <c r="X1296" s="56">
        <f>+(MaestraLP3[[#This Row],[COSTO ]]-MaestraLP3[[#This Row],[COSTO OCT AL 27-10]])/MaestraLP3[[#This Row],[COSTO OCT AL 27-10]]</f>
        <v>5.8096286107290063E-3</v>
      </c>
      <c r="Y1296" s="57" t="str">
        <f>++IF(Q1296="HASTA AGOTAR STOCK","HASTA AGOTAR STOCK",IF(MaestraLP3[[#This Row],[PRECIO OCT]]=0,"NO PARA LP",IF(MaestraLP3[[#This Row],[PRECIO OCT]]=0,"INCORPORACIÓN",IF(AA1296=0,"MANTIENE",IF(AA1296&lt;0,"BAJA",IF(AA1296&gt;0,"ALZA",""))))))</f>
        <v>BAJA</v>
      </c>
      <c r="Z1296" s="54">
        <v>11382</v>
      </c>
      <c r="AA1296" s="40">
        <f>IF(Z1296=0,"INDICAR PRECIO VTA",Z1296-MaestraLP3[[#This Row],[PRECIO OCT]])</f>
        <v>-0.37415078399862978</v>
      </c>
      <c r="AB1296" s="56">
        <f t="shared" si="20"/>
        <v>0.35756141275698472</v>
      </c>
      <c r="AC1296" s="58">
        <f>IFERROR(MaestraLP3[[#This Row],[PRECIO]]*MaestraLP3[[#This Row],[%MG UMV]],0)</f>
        <v>4069.7640000000001</v>
      </c>
      <c r="AD1296" s="59">
        <v>2.16</v>
      </c>
      <c r="AE1296" s="54">
        <f>IFERROR(MaestraLP3[[#This Row],[MARGEN UNITARIO]]/MaestraLP3[[#This Row],[Peso Neto UMV (KG)]],0)</f>
        <v>1884.1499999999999</v>
      </c>
      <c r="AF1296" s="38" t="s">
        <v>50</v>
      </c>
      <c r="AG1296" s="38">
        <v>1</v>
      </c>
      <c r="AH1296" s="56">
        <v>0.05</v>
      </c>
      <c r="AI1296" s="56">
        <v>0.1</v>
      </c>
      <c r="AJ1296" s="38"/>
      <c r="AK1296" s="38" t="s">
        <v>50</v>
      </c>
    </row>
    <row r="1297" spans="1:37" x14ac:dyDescent="0.35">
      <c r="A1297" s="38" t="s">
        <v>525</v>
      </c>
      <c r="B1297" s="38">
        <v>201700040</v>
      </c>
      <c r="C1297" s="38" t="str">
        <f>+MaestraLP3[[#This Row],[CÓDIGO]]&amp;MaestraLP3[[#Headers],[-]]&amp;MaestraLP3[[#This Row],[UMV]]</f>
        <v>201700040-C12</v>
      </c>
      <c r="D1297" s="45" t="str">
        <f>+MaestraLP3[[#This Row],[CÓDIGO]]&amp;MaestraLP3[[#Headers],[FS00]]</f>
        <v>201700040FS00</v>
      </c>
      <c r="E1297" s="38" t="s">
        <v>95</v>
      </c>
      <c r="F1297" s="38" t="s">
        <v>114</v>
      </c>
      <c r="G1297" s="38" t="s">
        <v>412</v>
      </c>
      <c r="H1297" s="38" t="s">
        <v>1557</v>
      </c>
      <c r="I1297" s="38" t="s">
        <v>1569</v>
      </c>
      <c r="J1297" s="44" t="s">
        <v>43</v>
      </c>
      <c r="K1297" s="45" t="s">
        <v>44</v>
      </c>
      <c r="L1297" s="38"/>
      <c r="M1297" s="38" t="str">
        <f>VLOOKUP(MaestraLP3[[#This Row],[UMV]],VALIDACIONES!J:L,3,0)</f>
        <v>Caja 12 Unidades</v>
      </c>
      <c r="N1297" s="38" t="s">
        <v>45</v>
      </c>
      <c r="O1297" s="38" t="s">
        <v>46</v>
      </c>
      <c r="P1297" s="54">
        <v>4409.0639999999994</v>
      </c>
      <c r="Q1297" s="38" t="s">
        <v>62</v>
      </c>
      <c r="R1297" s="54">
        <v>11382.374150783999</v>
      </c>
      <c r="S1297" s="56">
        <f>IFERROR((MaestraLP3[[#This Row],[COSTO ]]/MaestraLP3[[#This Row],[COSTO OCT]]-1),0)</f>
        <v>0</v>
      </c>
      <c r="T1297" s="55" t="s">
        <v>48</v>
      </c>
      <c r="U1297" s="55" t="s">
        <v>48</v>
      </c>
      <c r="V1297" s="54">
        <f>+VLOOKUP(MaestraLP3[[#This Row],[-]],'[1]BD MES'!$A:$N,14,0)</f>
        <v>4392.24</v>
      </c>
      <c r="W1297" s="54">
        <v>4409.0639999999994</v>
      </c>
      <c r="X1297" s="56">
        <f>+(MaestraLP3[[#This Row],[COSTO ]]-MaestraLP3[[#This Row],[COSTO OCT AL 27-10]])/MaestraLP3[[#This Row],[COSTO OCT AL 27-10]]</f>
        <v>3.8303917818697554E-3</v>
      </c>
      <c r="Y1297" s="57" t="str">
        <f>++IF(Q1297="HASTA AGOTAR STOCK","HASTA AGOTAR STOCK",IF(MaestraLP3[[#This Row],[PRECIO OCT]]=0,"NO PARA LP",IF(MaestraLP3[[#This Row],[PRECIO OCT]]=0,"INCORPORACIÓN",IF(AA1297=0,"MANTIENE",IF(AA1297&lt;0,"BAJA",IF(AA1297&gt;0,"ALZA",""))))))</f>
        <v>BAJA</v>
      </c>
      <c r="Z1297" s="54">
        <v>11382</v>
      </c>
      <c r="AA1297" s="40">
        <f>IF(Z1297=0,"INDICAR PRECIO VTA",Z1297-MaestraLP3[[#This Row],[PRECIO OCT]])</f>
        <v>-0.37415078399862978</v>
      </c>
      <c r="AB1297" s="56">
        <f t="shared" si="20"/>
        <v>0.61262836056932002</v>
      </c>
      <c r="AC1297" s="58">
        <f>IFERROR(MaestraLP3[[#This Row],[PRECIO]]*MaestraLP3[[#This Row],[%MG UMV]],0)</f>
        <v>6972.9360000000006</v>
      </c>
      <c r="AD1297" s="59">
        <v>2.16</v>
      </c>
      <c r="AE1297" s="54">
        <f>IFERROR(MaestraLP3[[#This Row],[MARGEN UNITARIO]]/MaestraLP3[[#This Row],[Peso Neto UMV (KG)]],0)</f>
        <v>3228.2111111111112</v>
      </c>
      <c r="AF1297" s="38" t="s">
        <v>50</v>
      </c>
      <c r="AG1297" s="38">
        <v>1</v>
      </c>
      <c r="AH1297" s="56">
        <v>0.05</v>
      </c>
      <c r="AI1297" s="56">
        <v>0.1</v>
      </c>
      <c r="AJ1297" s="38"/>
      <c r="AK1297" s="38" t="s">
        <v>50</v>
      </c>
    </row>
    <row r="1298" spans="1:37" x14ac:dyDescent="0.35">
      <c r="A1298" s="38" t="s">
        <v>525</v>
      </c>
      <c r="B1298" s="38">
        <v>201700496</v>
      </c>
      <c r="C1298" s="38" t="str">
        <f>+MaestraLP3[[#This Row],[CÓDIGO]]&amp;MaestraLP3[[#Headers],[-]]&amp;MaestraLP3[[#This Row],[UMV]]</f>
        <v>201700496-C10</v>
      </c>
      <c r="D1298" s="45" t="str">
        <f>+MaestraLP3[[#This Row],[CÓDIGO]]&amp;MaestraLP3[[#Headers],[FS00]]</f>
        <v>201700496FS00</v>
      </c>
      <c r="E1298" s="38" t="s">
        <v>95</v>
      </c>
      <c r="F1298" s="38" t="s">
        <v>114</v>
      </c>
      <c r="G1298" s="38" t="s">
        <v>412</v>
      </c>
      <c r="H1298" s="38" t="s">
        <v>413</v>
      </c>
      <c r="I1298" s="38" t="s">
        <v>1570</v>
      </c>
      <c r="J1298" s="44" t="s">
        <v>61</v>
      </c>
      <c r="K1298" s="45" t="s">
        <v>44</v>
      </c>
      <c r="L1298" s="45" t="s">
        <v>44</v>
      </c>
      <c r="M1298" s="38" t="str">
        <f>VLOOKUP(MaestraLP3[[#This Row],[UMV]],VALIDACIONES!J:L,3,0)</f>
        <v>Caja 10 Unidades</v>
      </c>
      <c r="N1298" s="38" t="s">
        <v>45</v>
      </c>
      <c r="O1298" s="38" t="s">
        <v>46</v>
      </c>
      <c r="P1298" s="54">
        <v>7602.2160000000003</v>
      </c>
      <c r="Q1298" s="38" t="s">
        <v>62</v>
      </c>
      <c r="R1298" s="54">
        <v>15000</v>
      </c>
      <c r="S1298" s="56">
        <f>IFERROR((MaestraLP3[[#This Row],[COSTO ]]/MaestraLP3[[#This Row],[COSTO OCT]]-1),0)</f>
        <v>0</v>
      </c>
      <c r="T1298" s="55" t="s">
        <v>48</v>
      </c>
      <c r="U1298" s="55" t="s">
        <v>48</v>
      </c>
      <c r="V1298" s="54">
        <f>+VLOOKUP(MaestraLP3[[#This Row],[-]],'[1]BD MES'!$A:$N,14,0)</f>
        <v>7214.51</v>
      </c>
      <c r="W1298" s="54">
        <v>7602.2160000000003</v>
      </c>
      <c r="X1298" s="56">
        <f>+(MaestraLP3[[#This Row],[COSTO ]]-MaestraLP3[[#This Row],[COSTO OCT AL 27-10]])/MaestraLP3[[#This Row],[COSTO OCT AL 27-10]]</f>
        <v>5.373975502147757E-2</v>
      </c>
      <c r="Y1298" s="57" t="str">
        <f>++IF(Q1298="HASTA AGOTAR STOCK","HASTA AGOTAR STOCK",IF(MaestraLP3[[#This Row],[PRECIO OCT]]=0,"NO PARA LP",IF(MaestraLP3[[#This Row],[PRECIO OCT]]=0,"INCORPORACIÓN",IF(AA1298=0,"MANTIENE",IF(AA1298&lt;0,"BAJA",IF(AA1298&gt;0,"ALZA",""))))))</f>
        <v>ALZA</v>
      </c>
      <c r="Z1298" s="54">
        <v>19000</v>
      </c>
      <c r="AA1298" s="40">
        <f>IF(Z1298=0,"INDICAR PRECIO VTA",Z1298-MaestraLP3[[#This Row],[PRECIO OCT]])</f>
        <v>4000</v>
      </c>
      <c r="AB1298" s="56">
        <f t="shared" si="20"/>
        <v>0.59988336842105261</v>
      </c>
      <c r="AC1298" s="58">
        <f>IFERROR(MaestraLP3[[#This Row],[PRECIO]]*MaestraLP3[[#This Row],[%MG UMV]],0)</f>
        <v>11397.784</v>
      </c>
      <c r="AD1298" s="59">
        <v>3.5</v>
      </c>
      <c r="AE1298" s="54">
        <f>IFERROR(MaestraLP3[[#This Row],[MARGEN UNITARIO]]/MaestraLP3[[#This Row],[Peso Neto UMV (KG)]],0)</f>
        <v>3256.5097142857144</v>
      </c>
      <c r="AF1298" s="38" t="s">
        <v>49</v>
      </c>
      <c r="AG1298" s="38" t="s">
        <v>184</v>
      </c>
      <c r="AH1298" s="56">
        <v>0.05</v>
      </c>
      <c r="AI1298" s="56">
        <v>0.1</v>
      </c>
      <c r="AJ1298" s="38"/>
      <c r="AK1298" s="38" t="s">
        <v>50</v>
      </c>
    </row>
    <row r="1299" spans="1:37" x14ac:dyDescent="0.35">
      <c r="A1299" s="38" t="s">
        <v>525</v>
      </c>
      <c r="B1299" s="38">
        <v>201700351</v>
      </c>
      <c r="C1299" s="38" t="str">
        <f>+MaestraLP3[[#This Row],[CÓDIGO]]&amp;MaestraLP3[[#Headers],[-]]&amp;MaestraLP3[[#This Row],[UMV]]</f>
        <v>201700351-C54</v>
      </c>
      <c r="D1299" s="45" t="str">
        <f>+MaestraLP3[[#This Row],[CÓDIGO]]&amp;MaestraLP3[[#Headers],[FS00]]</f>
        <v>201700351FS00</v>
      </c>
      <c r="E1299" s="38" t="s">
        <v>95</v>
      </c>
      <c r="F1299" s="38" t="s">
        <v>114</v>
      </c>
      <c r="G1299" s="38" t="s">
        <v>412</v>
      </c>
      <c r="H1299" s="38" t="s">
        <v>413</v>
      </c>
      <c r="I1299" s="38" t="s">
        <v>1571</v>
      </c>
      <c r="J1299" s="44" t="s">
        <v>1572</v>
      </c>
      <c r="K1299" s="45" t="s">
        <v>44</v>
      </c>
      <c r="L1299" s="38"/>
      <c r="M1299" s="38" t="str">
        <f>VLOOKUP(MaestraLP3[[#This Row],[UMV]],VALIDACIONES!J:L,3,0)</f>
        <v>Caja 54 Unidades</v>
      </c>
      <c r="N1299" s="38" t="s">
        <v>45</v>
      </c>
      <c r="O1299" s="38" t="s">
        <v>46</v>
      </c>
      <c r="P1299" s="54">
        <v>6341.808</v>
      </c>
      <c r="Q1299" s="38" t="s">
        <v>62</v>
      </c>
      <c r="R1299" s="54">
        <v>16794</v>
      </c>
      <c r="S1299" s="56">
        <f>IFERROR((MaestraLP3[[#This Row],[COSTO ]]/MaestraLP3[[#This Row],[COSTO OCT]]-1),0)</f>
        <v>0</v>
      </c>
      <c r="T1299" s="55" t="s">
        <v>48</v>
      </c>
      <c r="U1299" s="55" t="s">
        <v>48</v>
      </c>
      <c r="V1299" s="54">
        <f>+VLOOKUP(MaestraLP3[[#This Row],[-]],'[1]BD MES'!$A:$N,14,0)</f>
        <v>6323.33</v>
      </c>
      <c r="W1299" s="54">
        <v>6341.808</v>
      </c>
      <c r="X1299" s="56">
        <f>+(MaestraLP3[[#This Row],[COSTO ]]-MaestraLP3[[#This Row],[COSTO OCT AL 27-10]])/MaestraLP3[[#This Row],[COSTO OCT AL 27-10]]</f>
        <v>2.9221944766444365E-3</v>
      </c>
      <c r="Y1299" s="57" t="str">
        <f>++IF(Q1299="HASTA AGOTAR STOCK","HASTA AGOTAR STOCK",IF(MaestraLP3[[#This Row],[PRECIO OCT]]=0,"NO PARA LP",IF(MaestraLP3[[#This Row],[PRECIO OCT]]=0,"INCORPORACIÓN",IF(AA1299=0,"MANTIENE",IF(AA1299&lt;0,"BAJA",IF(AA1299&gt;0,"ALZA",""))))))</f>
        <v>MANTIENE</v>
      </c>
      <c r="Z1299" s="54">
        <v>16794</v>
      </c>
      <c r="AA1299" s="40">
        <f>IF(Z1299=0,"INDICAR PRECIO VTA",Z1299-MaestraLP3[[#This Row],[PRECIO OCT]])</f>
        <v>0</v>
      </c>
      <c r="AB1299" s="56">
        <f t="shared" si="20"/>
        <v>0.62237656305823508</v>
      </c>
      <c r="AC1299" s="58">
        <f>IFERROR(MaestraLP3[[#This Row],[PRECIO]]*MaestraLP3[[#This Row],[%MG UMV]],0)</f>
        <v>10452.191999999999</v>
      </c>
      <c r="AD1299" s="59">
        <v>2.2679999999999998</v>
      </c>
      <c r="AE1299" s="54">
        <f>IFERROR(MaestraLP3[[#This Row],[MARGEN UNITARIO]]/MaestraLP3[[#This Row],[Peso Neto UMV (KG)]],0)</f>
        <v>4608.5502645502647</v>
      </c>
      <c r="AF1299" s="38" t="s">
        <v>49</v>
      </c>
      <c r="AG1299" s="38">
        <v>1</v>
      </c>
      <c r="AH1299" s="56">
        <v>7.0000000000000007E-2</v>
      </c>
      <c r="AI1299" s="56">
        <v>0.15</v>
      </c>
      <c r="AJ1299" s="38" t="s">
        <v>50</v>
      </c>
      <c r="AK1299" s="38" t="s">
        <v>50</v>
      </c>
    </row>
    <row r="1300" spans="1:37" x14ac:dyDescent="0.35">
      <c r="A1300" s="38" t="s">
        <v>525</v>
      </c>
      <c r="B1300" s="38">
        <v>201700497</v>
      </c>
      <c r="C1300" s="38" t="str">
        <f>+MaestraLP3[[#This Row],[CÓDIGO]]&amp;MaestraLP3[[#Headers],[-]]&amp;MaestraLP3[[#This Row],[UMV]]</f>
        <v>201700497-C10</v>
      </c>
      <c r="D1300" s="45" t="str">
        <f>+MaestraLP3[[#This Row],[CÓDIGO]]&amp;MaestraLP3[[#Headers],[FS00]]</f>
        <v>201700497FS00</v>
      </c>
      <c r="E1300" s="38" t="s">
        <v>95</v>
      </c>
      <c r="F1300" s="38" t="s">
        <v>114</v>
      </c>
      <c r="G1300" s="38" t="s">
        <v>412</v>
      </c>
      <c r="H1300" s="38" t="s">
        <v>413</v>
      </c>
      <c r="I1300" s="38" t="s">
        <v>1573</v>
      </c>
      <c r="J1300" s="44" t="s">
        <v>61</v>
      </c>
      <c r="K1300" s="45" t="s">
        <v>44</v>
      </c>
      <c r="L1300" s="45" t="s">
        <v>44</v>
      </c>
      <c r="M1300" s="38" t="str">
        <f>VLOOKUP(MaestraLP3[[#This Row],[UMV]],VALIDACIONES!J:L,3,0)</f>
        <v>Caja 10 Unidades</v>
      </c>
      <c r="N1300" s="38" t="s">
        <v>45</v>
      </c>
      <c r="O1300" s="38" t="s">
        <v>46</v>
      </c>
      <c r="P1300" s="54">
        <v>7727.5319999999992</v>
      </c>
      <c r="Q1300" s="38" t="s">
        <v>62</v>
      </c>
      <c r="R1300" s="54">
        <v>16000</v>
      </c>
      <c r="S1300" s="56">
        <f>IFERROR((MaestraLP3[[#This Row],[COSTO ]]/MaestraLP3[[#This Row],[COSTO OCT]]-1),0)</f>
        <v>0</v>
      </c>
      <c r="T1300" s="55" t="s">
        <v>48</v>
      </c>
      <c r="U1300" s="55" t="s">
        <v>48</v>
      </c>
      <c r="V1300" s="54">
        <f>+VLOOKUP(MaestraLP3[[#This Row],[-]],'[1]BD MES'!$A:$N,14,0)</f>
        <v>7755.43</v>
      </c>
      <c r="W1300" s="54">
        <v>7727.5319999999992</v>
      </c>
      <c r="X1300" s="56">
        <f>+(MaestraLP3[[#This Row],[COSTO ]]-MaestraLP3[[#This Row],[COSTO OCT AL 27-10]])/MaestraLP3[[#This Row],[COSTO OCT AL 27-10]]</f>
        <v>-3.5972215596041801E-3</v>
      </c>
      <c r="Y1300" s="57" t="str">
        <f>++IF(Q1300="HASTA AGOTAR STOCK","HASTA AGOTAR STOCK",IF(MaestraLP3[[#This Row],[PRECIO OCT]]=0,"NO PARA LP",IF(MaestraLP3[[#This Row],[PRECIO OCT]]=0,"INCORPORACIÓN",IF(AA1300=0,"MANTIENE",IF(AA1300&lt;0,"BAJA",IF(AA1300&gt;0,"ALZA",""))))))</f>
        <v>ALZA</v>
      </c>
      <c r="Z1300" s="54">
        <v>19000</v>
      </c>
      <c r="AA1300" s="40">
        <f>IF(Z1300=0,"INDICAR PRECIO VTA",Z1300-MaestraLP3[[#This Row],[PRECIO OCT]])</f>
        <v>3000</v>
      </c>
      <c r="AB1300" s="56">
        <f t="shared" si="20"/>
        <v>0.59328778947368421</v>
      </c>
      <c r="AC1300" s="58">
        <f>IFERROR(MaestraLP3[[#This Row],[PRECIO]]*MaestraLP3[[#This Row],[%MG UMV]],0)</f>
        <v>11272.468000000001</v>
      </c>
      <c r="AD1300" s="59">
        <v>3.5</v>
      </c>
      <c r="AE1300" s="54">
        <f>IFERROR(MaestraLP3[[#This Row],[MARGEN UNITARIO]]/MaestraLP3[[#This Row],[Peso Neto UMV (KG)]],0)</f>
        <v>3220.7051428571431</v>
      </c>
      <c r="AF1300" s="38" t="s">
        <v>49</v>
      </c>
      <c r="AG1300" s="38" t="s">
        <v>184</v>
      </c>
      <c r="AH1300" s="56">
        <v>7.0000000000000007E-2</v>
      </c>
      <c r="AI1300" s="56">
        <v>0.15</v>
      </c>
      <c r="AJ1300" s="38"/>
      <c r="AK1300" s="38" t="s">
        <v>50</v>
      </c>
    </row>
    <row r="1301" spans="1:37" x14ac:dyDescent="0.35">
      <c r="A1301" s="38" t="s">
        <v>525</v>
      </c>
      <c r="B1301" s="38">
        <v>201700352</v>
      </c>
      <c r="C1301" s="38" t="str">
        <f>+MaestraLP3[[#This Row],[CÓDIGO]]&amp;MaestraLP3[[#Headers],[-]]&amp;MaestraLP3[[#This Row],[UMV]]</f>
        <v>201700352-C54</v>
      </c>
      <c r="D1301" s="45" t="str">
        <f>+MaestraLP3[[#This Row],[CÓDIGO]]&amp;MaestraLP3[[#Headers],[FS00]]</f>
        <v>201700352FS00</v>
      </c>
      <c r="E1301" s="38" t="s">
        <v>95</v>
      </c>
      <c r="F1301" s="38" t="s">
        <v>114</v>
      </c>
      <c r="G1301" s="38" t="s">
        <v>412</v>
      </c>
      <c r="H1301" s="38" t="s">
        <v>413</v>
      </c>
      <c r="I1301" s="38" t="s">
        <v>1574</v>
      </c>
      <c r="J1301" s="44" t="s">
        <v>1572</v>
      </c>
      <c r="K1301" s="45" t="s">
        <v>44</v>
      </c>
      <c r="L1301" s="38"/>
      <c r="M1301" s="38" t="str">
        <f>VLOOKUP(MaestraLP3[[#This Row],[UMV]],VALIDACIONES!J:L,3,0)</f>
        <v>Caja 54 Unidades</v>
      </c>
      <c r="N1301" s="38" t="s">
        <v>45</v>
      </c>
      <c r="O1301" s="38" t="s">
        <v>46</v>
      </c>
      <c r="P1301" s="54">
        <v>6124.7759999999989</v>
      </c>
      <c r="Q1301" s="38" t="s">
        <v>62</v>
      </c>
      <c r="R1301" s="54">
        <v>19386</v>
      </c>
      <c r="S1301" s="56">
        <f>IFERROR((MaestraLP3[[#This Row],[COSTO ]]/MaestraLP3[[#This Row],[COSTO OCT]]-1),0)</f>
        <v>0</v>
      </c>
      <c r="T1301" s="55" t="s">
        <v>48</v>
      </c>
      <c r="U1301" s="55" t="s">
        <v>48</v>
      </c>
      <c r="V1301" s="54">
        <f>+VLOOKUP(MaestraLP3[[#This Row],[-]],'[1]BD MES'!$A:$N,14,0)</f>
        <v>6061</v>
      </c>
      <c r="W1301" s="54">
        <v>6124.7759999999989</v>
      </c>
      <c r="X1301" s="56">
        <f>+(MaestraLP3[[#This Row],[COSTO ]]-MaestraLP3[[#This Row],[COSTO OCT AL 27-10]])/MaestraLP3[[#This Row],[COSTO OCT AL 27-10]]</f>
        <v>1.0522356046856777E-2</v>
      </c>
      <c r="Y1301" s="57" t="str">
        <f>++IF(Q1301="HASTA AGOTAR STOCK","HASTA AGOTAR STOCK",IF(MaestraLP3[[#This Row],[PRECIO OCT]]=0,"NO PARA LP",IF(MaestraLP3[[#This Row],[PRECIO OCT]]=0,"INCORPORACIÓN",IF(AA1301=0,"MANTIENE",IF(AA1301&lt;0,"BAJA",IF(AA1301&gt;0,"ALZA",""))))))</f>
        <v>MANTIENE</v>
      </c>
      <c r="Z1301" s="54">
        <v>19386</v>
      </c>
      <c r="AA1301" s="40">
        <f>IF(Z1301=0,"INDICAR PRECIO VTA",Z1301-MaestraLP3[[#This Row],[PRECIO OCT]])</f>
        <v>0</v>
      </c>
      <c r="AB1301" s="56">
        <f t="shared" si="20"/>
        <v>0.684061900340452</v>
      </c>
      <c r="AC1301" s="58">
        <f>IFERROR(MaestraLP3[[#This Row],[PRECIO]]*MaestraLP3[[#This Row],[%MG UMV]],0)</f>
        <v>13261.224000000002</v>
      </c>
      <c r="AD1301" s="59">
        <v>2.2679999999999998</v>
      </c>
      <c r="AE1301" s="54">
        <f>IFERROR(MaestraLP3[[#This Row],[MARGEN UNITARIO]]/MaestraLP3[[#This Row],[Peso Neto UMV (KG)]],0)</f>
        <v>5847.1005291005304</v>
      </c>
      <c r="AF1301" s="38" t="s">
        <v>49</v>
      </c>
      <c r="AG1301" s="38">
        <v>1</v>
      </c>
      <c r="AH1301" s="56">
        <v>7.0000000000000007E-2</v>
      </c>
      <c r="AI1301" s="56">
        <v>0.15</v>
      </c>
      <c r="AJ1301" s="38"/>
      <c r="AK1301" s="38" t="s">
        <v>50</v>
      </c>
    </row>
    <row r="1302" spans="1:37" x14ac:dyDescent="0.35">
      <c r="A1302" s="38" t="s">
        <v>525</v>
      </c>
      <c r="B1302" s="38">
        <v>201700508</v>
      </c>
      <c r="C1302" s="38" t="str">
        <f>+MaestraLP3[[#This Row],[CÓDIGO]]&amp;MaestraLP3[[#Headers],[-]]&amp;MaestraLP3[[#This Row],[UMV]]</f>
        <v>201700508-C16</v>
      </c>
      <c r="D1302" s="45" t="str">
        <f>+MaestraLP3[[#This Row],[CÓDIGO]]&amp;MaestraLP3[[#Headers],[FS00]]</f>
        <v>201700508FS00</v>
      </c>
      <c r="E1302" s="38" t="s">
        <v>95</v>
      </c>
      <c r="F1302" s="38" t="s">
        <v>114</v>
      </c>
      <c r="G1302" s="38" t="s">
        <v>412</v>
      </c>
      <c r="H1302" s="38" t="s">
        <v>413</v>
      </c>
      <c r="I1302" s="38" t="s">
        <v>1575</v>
      </c>
      <c r="J1302" s="44" t="s">
        <v>112</v>
      </c>
      <c r="K1302" s="45" t="s">
        <v>44</v>
      </c>
      <c r="L1302" s="38"/>
      <c r="M1302" s="38" t="str">
        <f>VLOOKUP(MaestraLP3[[#This Row],[UMV]],VALIDACIONES!J:L,3,0)</f>
        <v>Caja 16 Unidades</v>
      </c>
      <c r="N1302" s="38" t="s">
        <v>45</v>
      </c>
      <c r="O1302" s="38" t="s">
        <v>46</v>
      </c>
      <c r="P1302" s="54">
        <v>8401.26</v>
      </c>
      <c r="Q1302" s="38" t="s">
        <v>62</v>
      </c>
      <c r="R1302" s="54">
        <v>16000</v>
      </c>
      <c r="S1302" s="56">
        <f>IFERROR((MaestraLP3[[#This Row],[COSTO ]]/MaestraLP3[[#This Row],[COSTO OCT]]-1),0)</f>
        <v>0</v>
      </c>
      <c r="T1302" s="55" t="s">
        <v>48</v>
      </c>
      <c r="U1302" s="55" t="s">
        <v>48</v>
      </c>
      <c r="V1302" s="54">
        <f>+VLOOKUP(MaestraLP3[[#This Row],[-]],'[1]BD MES'!$A:$N,14,0)</f>
        <v>8401</v>
      </c>
      <c r="W1302" s="54">
        <v>8401.26</v>
      </c>
      <c r="X1302" s="56">
        <f>+(MaestraLP3[[#This Row],[COSTO ]]-MaestraLP3[[#This Row],[COSTO OCT AL 27-10]])/MaestraLP3[[#This Row],[COSTO OCT AL 27-10]]</f>
        <v>3.0948696583766013E-5</v>
      </c>
      <c r="Y1302" s="57" t="str">
        <f>++IF(Q1302="HASTA AGOTAR STOCK","HASTA AGOTAR STOCK",IF(MaestraLP3[[#This Row],[PRECIO OCT]]=0,"NO PARA LP",IF(MaestraLP3[[#This Row],[PRECIO OCT]]=0,"INCORPORACIÓN",IF(AA1302=0,"MANTIENE",IF(AA1302&lt;0,"BAJA",IF(AA1302&gt;0,"ALZA",""))))))</f>
        <v>ALZA</v>
      </c>
      <c r="Z1302" s="54">
        <v>17990</v>
      </c>
      <c r="AA1302" s="40">
        <f>IF(Z1302=0,"INDICAR PRECIO VTA",Z1302-MaestraLP3[[#This Row],[PRECIO OCT]])</f>
        <v>1990</v>
      </c>
      <c r="AB1302" s="56">
        <f t="shared" si="20"/>
        <v>0.53300389105058366</v>
      </c>
      <c r="AC1302" s="58">
        <f>IFERROR(MaestraLP3[[#This Row],[PRECIO]]*MaestraLP3[[#This Row],[%MG UMV]],0)</f>
        <v>9588.74</v>
      </c>
      <c r="AD1302" s="59">
        <v>2.88</v>
      </c>
      <c r="AE1302" s="54">
        <f>IFERROR(MaestraLP3[[#This Row],[MARGEN UNITARIO]]/MaestraLP3[[#This Row],[Peso Neto UMV (KG)]],0)</f>
        <v>3329.4236111111113</v>
      </c>
      <c r="AF1302" s="38" t="s">
        <v>49</v>
      </c>
      <c r="AG1302" s="38">
        <v>1</v>
      </c>
      <c r="AH1302" s="56">
        <v>7.0000000000000007E-2</v>
      </c>
      <c r="AI1302" s="56">
        <v>0.15</v>
      </c>
      <c r="AJ1302" s="38"/>
      <c r="AK1302" s="38" t="s">
        <v>50</v>
      </c>
    </row>
    <row r="1303" spans="1:37" x14ac:dyDescent="0.35">
      <c r="A1303" s="38" t="s">
        <v>525</v>
      </c>
      <c r="B1303" s="38">
        <v>201700195</v>
      </c>
      <c r="C1303" s="38" t="str">
        <f>+MaestraLP3[[#This Row],[CÓDIGO]]&amp;MaestraLP3[[#Headers],[-]]&amp;MaestraLP3[[#This Row],[UMV]]</f>
        <v>201700195-C66</v>
      </c>
      <c r="D1303" s="45" t="str">
        <f>+MaestraLP3[[#This Row],[CÓDIGO]]&amp;MaestraLP3[[#Headers],[FS00]]</f>
        <v>201700195FS00</v>
      </c>
      <c r="E1303" s="38" t="s">
        <v>95</v>
      </c>
      <c r="F1303" s="38" t="s">
        <v>114</v>
      </c>
      <c r="G1303" s="38" t="s">
        <v>412</v>
      </c>
      <c r="H1303" s="38" t="s">
        <v>413</v>
      </c>
      <c r="I1303" s="38" t="s">
        <v>1576</v>
      </c>
      <c r="J1303" s="44" t="s">
        <v>475</v>
      </c>
      <c r="K1303" s="45" t="s">
        <v>44</v>
      </c>
      <c r="L1303" s="38"/>
      <c r="M1303" s="38" t="str">
        <f>VLOOKUP(MaestraLP3[[#This Row],[UMV]],VALIDACIONES!J:L,3,0)</f>
        <v>Caja 66 Unidades</v>
      </c>
      <c r="N1303" s="38" t="s">
        <v>45</v>
      </c>
      <c r="O1303" s="38" t="s">
        <v>46</v>
      </c>
      <c r="P1303" s="54">
        <v>7623.0720000000001</v>
      </c>
      <c r="Q1303" s="38" t="s">
        <v>62</v>
      </c>
      <c r="R1303" s="54">
        <v>33000</v>
      </c>
      <c r="S1303" s="56">
        <f>IFERROR((MaestraLP3[[#This Row],[COSTO ]]/MaestraLP3[[#This Row],[COSTO OCT]]-1),0)</f>
        <v>0</v>
      </c>
      <c r="T1303" s="55" t="s">
        <v>48</v>
      </c>
      <c r="U1303" s="55" t="s">
        <v>48</v>
      </c>
      <c r="V1303" s="54">
        <f>+VLOOKUP(MaestraLP3[[#This Row],[-]],'[1]BD MES'!$A:$N,14,0)</f>
        <v>8971.3900000000012</v>
      </c>
      <c r="W1303" s="54">
        <v>7623.0720000000001</v>
      </c>
      <c r="X1303" s="56">
        <f>+(MaestraLP3[[#This Row],[COSTO ]]-MaestraLP3[[#This Row],[COSTO OCT AL 27-10]])/MaestraLP3[[#This Row],[COSTO OCT AL 27-10]]</f>
        <v>-0.15029086908494679</v>
      </c>
      <c r="Y1303" s="57" t="str">
        <f>++IF(Q1303="HASTA AGOTAR STOCK","HASTA AGOTAR STOCK",IF(MaestraLP3[[#This Row],[PRECIO OCT]]=0,"NO PARA LP",IF(MaestraLP3[[#This Row],[PRECIO OCT]]=0,"INCORPORACIÓN",IF(AA1303=0,"MANTIENE",IF(AA1303&lt;0,"BAJA",IF(AA1303&gt;0,"ALZA",""))))))</f>
        <v>ALZA</v>
      </c>
      <c r="Z1303" s="54">
        <v>35000</v>
      </c>
      <c r="AA1303" s="40">
        <f>IF(Z1303=0,"INDICAR PRECIO VTA",Z1303-MaestraLP3[[#This Row],[PRECIO OCT]])</f>
        <v>2000</v>
      </c>
      <c r="AB1303" s="56">
        <f t="shared" si="20"/>
        <v>0.78219794285714284</v>
      </c>
      <c r="AC1303" s="58">
        <f>IFERROR(MaestraLP3[[#This Row],[PRECIO]]*MaestraLP3[[#This Row],[%MG UMV]],0)</f>
        <v>27376.928</v>
      </c>
      <c r="AD1303" s="59">
        <v>2.508</v>
      </c>
      <c r="AE1303" s="54">
        <f>IFERROR(MaestraLP3[[#This Row],[MARGEN UNITARIO]]/MaestraLP3[[#This Row],[Peso Neto UMV (KG)]],0)</f>
        <v>10915.840510366826</v>
      </c>
      <c r="AF1303" s="38" t="s">
        <v>49</v>
      </c>
      <c r="AG1303" s="38">
        <v>1</v>
      </c>
      <c r="AH1303" s="56">
        <v>7.0000000000000007E-2</v>
      </c>
      <c r="AI1303" s="56">
        <v>0.15</v>
      </c>
      <c r="AJ1303" s="38"/>
      <c r="AK1303" s="38" t="s">
        <v>50</v>
      </c>
    </row>
    <row r="1304" spans="1:37" x14ac:dyDescent="0.35">
      <c r="A1304" s="38" t="s">
        <v>525</v>
      </c>
      <c r="B1304" s="38">
        <v>104531470</v>
      </c>
      <c r="C1304" s="38" t="str">
        <f>+MaestraLP3[[#This Row],[CÓDIGO]]&amp;MaestraLP3[[#Headers],[-]]&amp;MaestraLP3[[#This Row],[UMV]]</f>
        <v>104531470-C48</v>
      </c>
      <c r="D1304" s="45" t="str">
        <f>+MaestraLP3[[#This Row],[CÓDIGO]]&amp;MaestraLP3[[#Headers],[FS00]]</f>
        <v>104531470FS00</v>
      </c>
      <c r="E1304" s="38" t="s">
        <v>95</v>
      </c>
      <c r="F1304" s="38" t="s">
        <v>114</v>
      </c>
      <c r="G1304" s="38" t="s">
        <v>412</v>
      </c>
      <c r="H1304" s="38" t="s">
        <v>413</v>
      </c>
      <c r="I1304" s="38" t="s">
        <v>1577</v>
      </c>
      <c r="J1304" s="44" t="s">
        <v>242</v>
      </c>
      <c r="K1304" s="45" t="s">
        <v>44</v>
      </c>
      <c r="L1304" s="38"/>
      <c r="M1304" s="38" t="str">
        <f>VLOOKUP(MaestraLP3[[#This Row],[UMV]],VALIDACIONES!J:L,3,0)</f>
        <v>Caja 48 Unidades</v>
      </c>
      <c r="N1304" s="38" t="s">
        <v>45</v>
      </c>
      <c r="O1304" s="38" t="s">
        <v>46</v>
      </c>
      <c r="P1304" s="54">
        <v>20592</v>
      </c>
      <c r="Q1304" s="38" t="s">
        <v>47</v>
      </c>
      <c r="R1304" s="54">
        <v>24990</v>
      </c>
      <c r="S1304" s="56">
        <f>IFERROR((MaestraLP3[[#This Row],[COSTO ]]/MaestraLP3[[#This Row],[COSTO OCT]]-1),0)</f>
        <v>0</v>
      </c>
      <c r="T1304" s="55" t="s">
        <v>48</v>
      </c>
      <c r="U1304" s="55" t="s">
        <v>48</v>
      </c>
      <c r="V1304" s="54">
        <f>+VLOOKUP(MaestraLP3[[#This Row],[-]],'[1]BD MES'!$A:$N,14,0)</f>
        <v>20592</v>
      </c>
      <c r="W1304" s="54">
        <v>20592</v>
      </c>
      <c r="X1304" s="56">
        <f>+(MaestraLP3[[#This Row],[COSTO ]]-MaestraLP3[[#This Row],[COSTO OCT AL 27-10]])/MaestraLP3[[#This Row],[COSTO OCT AL 27-10]]</f>
        <v>0</v>
      </c>
      <c r="Y1304" s="57" t="str">
        <f>++IF(Q1304="HASTA AGOTAR STOCK","HASTA AGOTAR STOCK",IF(MaestraLP3[[#This Row],[PRECIO OCT]]=0,"NO PARA LP",IF(MaestraLP3[[#This Row],[PRECIO OCT]]=0,"INCORPORACIÓN",IF(AA1304=0,"MANTIENE",IF(AA1304&lt;0,"BAJA",IF(AA1304&gt;0,"ALZA",""))))))</f>
        <v>MANTIENE</v>
      </c>
      <c r="Z1304" s="54">
        <v>24990</v>
      </c>
      <c r="AA1304" s="40">
        <f>IF(Z1304=0,"INDICAR PRECIO VTA",Z1304-MaestraLP3[[#This Row],[PRECIO OCT]])</f>
        <v>0</v>
      </c>
      <c r="AB1304" s="56">
        <f t="shared" si="20"/>
        <v>0.17599039615846337</v>
      </c>
      <c r="AC1304" s="58">
        <f>IFERROR(MaestraLP3[[#This Row],[PRECIO]]*MaestraLP3[[#This Row],[%MG UMV]],0)</f>
        <v>4398</v>
      </c>
      <c r="AD1304" s="59">
        <v>1.92</v>
      </c>
      <c r="AE1304" s="54">
        <f>IFERROR(MaestraLP3[[#This Row],[MARGEN UNITARIO]]/MaestraLP3[[#This Row],[Peso Neto UMV (KG)]],0)</f>
        <v>2290.625</v>
      </c>
      <c r="AF1304" s="38" t="s">
        <v>49</v>
      </c>
      <c r="AG1304" s="38">
        <v>1</v>
      </c>
      <c r="AH1304" s="56">
        <v>6.9999999999999993E-2</v>
      </c>
      <c r="AI1304" s="56">
        <v>9.9999999999999992E-2</v>
      </c>
      <c r="AJ1304" s="38"/>
      <c r="AK1304" s="38" t="s">
        <v>50</v>
      </c>
    </row>
    <row r="1305" spans="1:37" x14ac:dyDescent="0.35">
      <c r="A1305" s="38" t="s">
        <v>525</v>
      </c>
      <c r="B1305" s="38">
        <v>104531480</v>
      </c>
      <c r="C1305" s="38" t="str">
        <f>+MaestraLP3[[#This Row],[CÓDIGO]]&amp;MaestraLP3[[#Headers],[-]]&amp;MaestraLP3[[#This Row],[UMV]]</f>
        <v>104531480-C48</v>
      </c>
      <c r="D1305" s="45" t="str">
        <f>+MaestraLP3[[#This Row],[CÓDIGO]]&amp;MaestraLP3[[#Headers],[FS00]]</f>
        <v>104531480FS00</v>
      </c>
      <c r="E1305" s="38" t="s">
        <v>95</v>
      </c>
      <c r="F1305" s="38" t="s">
        <v>114</v>
      </c>
      <c r="G1305" s="38" t="s">
        <v>412</v>
      </c>
      <c r="H1305" s="38" t="s">
        <v>413</v>
      </c>
      <c r="I1305" s="38" t="s">
        <v>1578</v>
      </c>
      <c r="J1305" s="44" t="s">
        <v>242</v>
      </c>
      <c r="K1305" s="45" t="s">
        <v>44</v>
      </c>
      <c r="L1305" s="38"/>
      <c r="M1305" s="38" t="str">
        <f>VLOOKUP(MaestraLP3[[#This Row],[UMV]],VALIDACIONES!J:L,3,0)</f>
        <v>Caja 48 Unidades</v>
      </c>
      <c r="N1305" s="38" t="s">
        <v>45</v>
      </c>
      <c r="O1305" s="38" t="s">
        <v>46</v>
      </c>
      <c r="P1305" s="54">
        <v>20592</v>
      </c>
      <c r="Q1305" s="38" t="s">
        <v>47</v>
      </c>
      <c r="R1305" s="54">
        <v>24990</v>
      </c>
      <c r="S1305" s="56">
        <f>IFERROR((MaestraLP3[[#This Row],[COSTO ]]/MaestraLP3[[#This Row],[COSTO OCT]]-1),0)</f>
        <v>0</v>
      </c>
      <c r="T1305" s="55" t="s">
        <v>48</v>
      </c>
      <c r="U1305" s="55" t="s">
        <v>48</v>
      </c>
      <c r="V1305" s="54">
        <f>+VLOOKUP(MaestraLP3[[#This Row],[-]],'[1]BD MES'!$A:$N,14,0)</f>
        <v>20592</v>
      </c>
      <c r="W1305" s="54">
        <v>20592</v>
      </c>
      <c r="X1305" s="56">
        <f>+(MaestraLP3[[#This Row],[COSTO ]]-MaestraLP3[[#This Row],[COSTO OCT AL 27-10]])/MaestraLP3[[#This Row],[COSTO OCT AL 27-10]]</f>
        <v>0</v>
      </c>
      <c r="Y1305" s="57" t="str">
        <f>++IF(Q1305="HASTA AGOTAR STOCK","HASTA AGOTAR STOCK",IF(MaestraLP3[[#This Row],[PRECIO OCT]]=0,"NO PARA LP",IF(MaestraLP3[[#This Row],[PRECIO OCT]]=0,"INCORPORACIÓN",IF(AA1305=0,"MANTIENE",IF(AA1305&lt;0,"BAJA",IF(AA1305&gt;0,"ALZA",""))))))</f>
        <v>MANTIENE</v>
      </c>
      <c r="Z1305" s="54">
        <v>24990</v>
      </c>
      <c r="AA1305" s="40">
        <f>IF(Z1305=0,"INDICAR PRECIO VTA",Z1305-MaestraLP3[[#This Row],[PRECIO OCT]])</f>
        <v>0</v>
      </c>
      <c r="AB1305" s="56">
        <f t="shared" si="20"/>
        <v>0.17599039615846337</v>
      </c>
      <c r="AC1305" s="58">
        <f>IFERROR(MaestraLP3[[#This Row],[PRECIO]]*MaestraLP3[[#This Row],[%MG UMV]],0)</f>
        <v>4398</v>
      </c>
      <c r="AD1305" s="59">
        <v>1.92</v>
      </c>
      <c r="AE1305" s="54">
        <f>IFERROR(MaestraLP3[[#This Row],[MARGEN UNITARIO]]/MaestraLP3[[#This Row],[Peso Neto UMV (KG)]],0)</f>
        <v>2290.625</v>
      </c>
      <c r="AF1305" s="38" t="s">
        <v>49</v>
      </c>
      <c r="AG1305" s="38">
        <v>1</v>
      </c>
      <c r="AH1305" s="56">
        <v>6.9999999999999993E-2</v>
      </c>
      <c r="AI1305" s="56">
        <v>9.9999999999999992E-2</v>
      </c>
      <c r="AJ1305" s="38"/>
      <c r="AK1305" s="38" t="s">
        <v>50</v>
      </c>
    </row>
    <row r="1306" spans="1:37" x14ac:dyDescent="0.35">
      <c r="A1306" s="38" t="s">
        <v>525</v>
      </c>
      <c r="B1306" s="38">
        <v>201700238</v>
      </c>
      <c r="C1306" s="38" t="str">
        <f>+MaestraLP3[[#This Row],[CÓDIGO]]&amp;MaestraLP3[[#Headers],[-]]&amp;MaestraLP3[[#This Row],[UMV]]</f>
        <v>201700238-C12</v>
      </c>
      <c r="D1306" s="45" t="str">
        <f>+MaestraLP3[[#This Row],[CÓDIGO]]&amp;MaestraLP3[[#Headers],[FS00]]</f>
        <v>201700238FS00</v>
      </c>
      <c r="E1306" s="38" t="s">
        <v>95</v>
      </c>
      <c r="F1306" s="38" t="s">
        <v>114</v>
      </c>
      <c r="G1306" s="38" t="s">
        <v>412</v>
      </c>
      <c r="H1306" s="38" t="s">
        <v>413</v>
      </c>
      <c r="I1306" s="38" t="s">
        <v>1579</v>
      </c>
      <c r="J1306" s="44" t="s">
        <v>43</v>
      </c>
      <c r="K1306" s="45" t="s">
        <v>44</v>
      </c>
      <c r="L1306" s="38"/>
      <c r="M1306" s="38" t="str">
        <f>VLOOKUP(MaestraLP3[[#This Row],[UMV]],VALIDACIONES!J:L,3,0)</f>
        <v>Caja 12 Unidades</v>
      </c>
      <c r="N1306" s="38" t="s">
        <v>45</v>
      </c>
      <c r="O1306" s="38" t="s">
        <v>46</v>
      </c>
      <c r="P1306" s="54">
        <v>6740.0519999999997</v>
      </c>
      <c r="Q1306" s="38" t="s">
        <v>62</v>
      </c>
      <c r="R1306" s="54">
        <v>22800</v>
      </c>
      <c r="S1306" s="56">
        <f>IFERROR((MaestraLP3[[#This Row],[COSTO ]]/MaestraLP3[[#This Row],[COSTO OCT]]-1),0)</f>
        <v>0</v>
      </c>
      <c r="T1306" s="55" t="s">
        <v>48</v>
      </c>
      <c r="U1306" s="55" t="s">
        <v>48</v>
      </c>
      <c r="V1306" s="54">
        <f>+VLOOKUP(MaestraLP3[[#This Row],[-]],'[1]BD MES'!$A:$N,14,0)</f>
        <v>6469.76</v>
      </c>
      <c r="W1306" s="54">
        <v>6740.0519999999997</v>
      </c>
      <c r="X1306" s="56">
        <f>+(MaestraLP3[[#This Row],[COSTO ]]-MaestraLP3[[#This Row],[COSTO OCT AL 27-10]])/MaestraLP3[[#This Row],[COSTO OCT AL 27-10]]</f>
        <v>4.1777747551686534E-2</v>
      </c>
      <c r="Y1306" s="57" t="str">
        <f>++IF(Q1306="HASTA AGOTAR STOCK","HASTA AGOTAR STOCK",IF(MaestraLP3[[#This Row],[PRECIO OCT]]=0,"NO PARA LP",IF(MaestraLP3[[#This Row],[PRECIO OCT]]=0,"INCORPORACIÓN",IF(AA1306=0,"MANTIENE",IF(AA1306&lt;0,"BAJA",IF(AA1306&gt;0,"ALZA",""))))))</f>
        <v>MANTIENE</v>
      </c>
      <c r="Z1306" s="54">
        <v>22800</v>
      </c>
      <c r="AA1306" s="40">
        <f>IF(Z1306=0,"INDICAR PRECIO VTA",Z1306-MaestraLP3[[#This Row],[PRECIO OCT]])</f>
        <v>0</v>
      </c>
      <c r="AB1306" s="56">
        <f t="shared" si="20"/>
        <v>0.70438368421052633</v>
      </c>
      <c r="AC1306" s="58">
        <f>IFERROR(MaestraLP3[[#This Row],[PRECIO]]*MaestraLP3[[#This Row],[%MG UMV]],0)</f>
        <v>16059.948</v>
      </c>
      <c r="AD1306" s="59">
        <v>2.2200000000000002</v>
      </c>
      <c r="AE1306" s="54">
        <f>IFERROR(MaestraLP3[[#This Row],[MARGEN UNITARIO]]/MaestraLP3[[#This Row],[Peso Neto UMV (KG)]],0)</f>
        <v>7234.2108108108105</v>
      </c>
      <c r="AF1306" s="38" t="s">
        <v>50</v>
      </c>
      <c r="AG1306" s="38">
        <v>1</v>
      </c>
      <c r="AH1306" s="56">
        <v>7.0000000000000007E-2</v>
      </c>
      <c r="AI1306" s="56">
        <v>0.15</v>
      </c>
      <c r="AJ1306" s="38"/>
      <c r="AK1306" s="38" t="s">
        <v>50</v>
      </c>
    </row>
    <row r="1307" spans="1:37" x14ac:dyDescent="0.35">
      <c r="A1307" s="38" t="s">
        <v>525</v>
      </c>
      <c r="B1307" s="38">
        <v>201700212</v>
      </c>
      <c r="C1307" s="38" t="str">
        <f>+MaestraLP3[[#This Row],[CÓDIGO]]&amp;MaestraLP3[[#Headers],[-]]&amp;MaestraLP3[[#This Row],[UMV]]</f>
        <v>201700212-C12</v>
      </c>
      <c r="D1307" s="45" t="str">
        <f>+MaestraLP3[[#This Row],[CÓDIGO]]&amp;MaestraLP3[[#Headers],[FS00]]</f>
        <v>201700212FS00</v>
      </c>
      <c r="E1307" s="38" t="s">
        <v>95</v>
      </c>
      <c r="F1307" s="38" t="s">
        <v>114</v>
      </c>
      <c r="G1307" s="38" t="s">
        <v>412</v>
      </c>
      <c r="H1307" s="38" t="s">
        <v>413</v>
      </c>
      <c r="I1307" s="38" t="s">
        <v>1580</v>
      </c>
      <c r="J1307" s="44" t="s">
        <v>43</v>
      </c>
      <c r="K1307" s="45" t="s">
        <v>44</v>
      </c>
      <c r="L1307" s="38"/>
      <c r="M1307" s="38" t="str">
        <f>VLOOKUP(MaestraLP3[[#This Row],[UMV]],VALIDACIONES!J:L,3,0)</f>
        <v>Caja 12 Unidades</v>
      </c>
      <c r="N1307" s="38" t="s">
        <v>45</v>
      </c>
      <c r="O1307" s="38" t="s">
        <v>46</v>
      </c>
      <c r="P1307" s="54">
        <v>6251.268</v>
      </c>
      <c r="Q1307" s="38" t="s">
        <v>62</v>
      </c>
      <c r="R1307" s="54">
        <v>22800</v>
      </c>
      <c r="S1307" s="56">
        <f>IFERROR((MaestraLP3[[#This Row],[COSTO ]]/MaestraLP3[[#This Row],[COSTO OCT]]-1),0)</f>
        <v>0</v>
      </c>
      <c r="T1307" s="55" t="s">
        <v>48</v>
      </c>
      <c r="U1307" s="55" t="s">
        <v>48</v>
      </c>
      <c r="V1307" s="54">
        <f>+VLOOKUP(MaestraLP3[[#This Row],[-]],'[1]BD MES'!$A:$N,14,0)</f>
        <v>6166.6399999999994</v>
      </c>
      <c r="W1307" s="54">
        <v>6251.268</v>
      </c>
      <c r="X1307" s="56">
        <f>+(MaestraLP3[[#This Row],[COSTO ]]-MaestraLP3[[#This Row],[COSTO OCT AL 27-10]])/MaestraLP3[[#This Row],[COSTO OCT AL 27-10]]</f>
        <v>1.372351880440574E-2</v>
      </c>
      <c r="Y1307" s="57" t="str">
        <f>++IF(Q1307="HASTA AGOTAR STOCK","HASTA AGOTAR STOCK",IF(MaestraLP3[[#This Row],[PRECIO OCT]]=0,"NO PARA LP",IF(MaestraLP3[[#This Row],[PRECIO OCT]]=0,"INCORPORACIÓN",IF(AA1307=0,"MANTIENE",IF(AA1307&lt;0,"BAJA",IF(AA1307&gt;0,"ALZA",""))))))</f>
        <v>MANTIENE</v>
      </c>
      <c r="Z1307" s="54">
        <v>22800</v>
      </c>
      <c r="AA1307" s="40">
        <f>IF(Z1307=0,"INDICAR PRECIO VTA",Z1307-MaestraLP3[[#This Row],[PRECIO OCT]])</f>
        <v>0</v>
      </c>
      <c r="AB1307" s="56">
        <f t="shared" si="20"/>
        <v>0.72582157894736843</v>
      </c>
      <c r="AC1307" s="58">
        <f>IFERROR(MaestraLP3[[#This Row],[PRECIO]]*MaestraLP3[[#This Row],[%MG UMV]],0)</f>
        <v>16548.732</v>
      </c>
      <c r="AD1307" s="59">
        <v>2.2200000000000002</v>
      </c>
      <c r="AE1307" s="54">
        <f>IFERROR(MaestraLP3[[#This Row],[MARGEN UNITARIO]]/MaestraLP3[[#This Row],[Peso Neto UMV (KG)]],0)</f>
        <v>7454.3837837837827</v>
      </c>
      <c r="AF1307" s="38" t="s">
        <v>50</v>
      </c>
      <c r="AG1307" s="38">
        <v>1</v>
      </c>
      <c r="AH1307" s="56">
        <v>7.0000000000000007E-2</v>
      </c>
      <c r="AI1307" s="56">
        <v>0.15</v>
      </c>
      <c r="AJ1307" s="38"/>
      <c r="AK1307" s="38" t="s">
        <v>50</v>
      </c>
    </row>
    <row r="1308" spans="1:37" x14ac:dyDescent="0.35">
      <c r="A1308" s="38" t="s">
        <v>525</v>
      </c>
      <c r="B1308" s="38">
        <v>201700241</v>
      </c>
      <c r="C1308" s="38" t="str">
        <f>+MaestraLP3[[#This Row],[CÓDIGO]]&amp;MaestraLP3[[#Headers],[-]]&amp;MaestraLP3[[#This Row],[UMV]]</f>
        <v>201700241-C12</v>
      </c>
      <c r="D1308" s="45" t="str">
        <f>+MaestraLP3[[#This Row],[CÓDIGO]]&amp;MaestraLP3[[#Headers],[FS00]]</f>
        <v>201700241FS00</v>
      </c>
      <c r="E1308" s="38" t="s">
        <v>95</v>
      </c>
      <c r="F1308" s="38" t="s">
        <v>114</v>
      </c>
      <c r="G1308" s="38" t="s">
        <v>412</v>
      </c>
      <c r="H1308" s="38" t="s">
        <v>413</v>
      </c>
      <c r="I1308" s="38" t="s">
        <v>1581</v>
      </c>
      <c r="J1308" s="44" t="s">
        <v>43</v>
      </c>
      <c r="K1308" s="45" t="s">
        <v>44</v>
      </c>
      <c r="L1308" s="45" t="s">
        <v>44</v>
      </c>
      <c r="M1308" s="38" t="str">
        <f>VLOOKUP(MaestraLP3[[#This Row],[UMV]],VALIDACIONES!J:L,3,0)</f>
        <v>Caja 12 Unidades</v>
      </c>
      <c r="N1308" s="38" t="s">
        <v>45</v>
      </c>
      <c r="O1308" s="38" t="s">
        <v>46</v>
      </c>
      <c r="P1308" s="54">
        <v>7363.2120000000004</v>
      </c>
      <c r="Q1308" s="38" t="s">
        <v>62</v>
      </c>
      <c r="R1308" s="54">
        <v>18000</v>
      </c>
      <c r="S1308" s="56">
        <f>IFERROR((MaestraLP3[[#This Row],[COSTO ]]/MaestraLP3[[#This Row],[COSTO OCT]]-1),0)</f>
        <v>0</v>
      </c>
      <c r="T1308" s="55" t="s">
        <v>48</v>
      </c>
      <c r="U1308" s="55" t="s">
        <v>48</v>
      </c>
      <c r="V1308" s="54">
        <f>+VLOOKUP(MaestraLP3[[#This Row],[-]],'[1]BD MES'!$A:$N,14,0)</f>
        <v>8082.25</v>
      </c>
      <c r="W1308" s="54">
        <v>7363.2120000000004</v>
      </c>
      <c r="X1308" s="56">
        <f>+(MaestraLP3[[#This Row],[COSTO ]]-MaestraLP3[[#This Row],[COSTO OCT AL 27-10]])/MaestraLP3[[#This Row],[COSTO OCT AL 27-10]]</f>
        <v>-8.8965077793931091E-2</v>
      </c>
      <c r="Y1308" s="57" t="str">
        <f>++IF(Q1308="HASTA AGOTAR STOCK","HASTA AGOTAR STOCK",IF(MaestraLP3[[#This Row],[PRECIO OCT]]=0,"NO PARA LP",IF(MaestraLP3[[#This Row],[PRECIO OCT]]=0,"INCORPORACIÓN",IF(AA1308=0,"MANTIENE",IF(AA1308&lt;0,"BAJA",IF(AA1308&gt;0,"ALZA",""))))))</f>
        <v>ALZA</v>
      </c>
      <c r="Z1308" s="54">
        <v>21990</v>
      </c>
      <c r="AA1308" s="40">
        <f>IF(Z1308=0,"INDICAR PRECIO VTA",Z1308-MaestraLP3[[#This Row],[PRECIO OCT]])</f>
        <v>3990</v>
      </c>
      <c r="AB1308" s="56">
        <f t="shared" si="20"/>
        <v>0.665156343792633</v>
      </c>
      <c r="AC1308" s="58">
        <f>IFERROR(MaestraLP3[[#This Row],[PRECIO]]*MaestraLP3[[#This Row],[%MG UMV]],0)</f>
        <v>14626.788</v>
      </c>
      <c r="AD1308" s="59">
        <v>2.2200000000000002</v>
      </c>
      <c r="AE1308" s="54">
        <f>IFERROR(MaestraLP3[[#This Row],[MARGEN UNITARIO]]/MaestraLP3[[#This Row],[Peso Neto UMV (KG)]],0)</f>
        <v>6588.643243243243</v>
      </c>
      <c r="AF1308" s="38" t="s">
        <v>49</v>
      </c>
      <c r="AG1308" s="38" t="s">
        <v>184</v>
      </c>
      <c r="AH1308" s="56">
        <v>7.0000000000000007E-2</v>
      </c>
      <c r="AI1308" s="56">
        <v>0.15</v>
      </c>
      <c r="AJ1308" s="38"/>
      <c r="AK1308" s="38" t="s">
        <v>50</v>
      </c>
    </row>
    <row r="1309" spans="1:37" x14ac:dyDescent="0.35">
      <c r="A1309" s="38" t="s">
        <v>525</v>
      </c>
      <c r="B1309" s="38">
        <v>102400070</v>
      </c>
      <c r="C1309" s="38" t="str">
        <f>+MaestraLP3[[#This Row],[CÓDIGO]]&amp;MaestraLP3[[#Headers],[-]]&amp;MaestraLP3[[#This Row],[UMV]]</f>
        <v>102400070-C18</v>
      </c>
      <c r="D1309" s="45" t="str">
        <f>+MaestraLP3[[#This Row],[CÓDIGO]]&amp;MaestraLP3[[#Headers],[FS00]]</f>
        <v>102400070FS00</v>
      </c>
      <c r="E1309" s="38" t="s">
        <v>95</v>
      </c>
      <c r="F1309" s="38" t="s">
        <v>114</v>
      </c>
      <c r="G1309" s="38" t="s">
        <v>412</v>
      </c>
      <c r="H1309" s="38" t="s">
        <v>413</v>
      </c>
      <c r="I1309" s="38" t="s">
        <v>1582</v>
      </c>
      <c r="J1309" s="44" t="s">
        <v>94</v>
      </c>
      <c r="K1309" s="45" t="s">
        <v>44</v>
      </c>
      <c r="L1309" s="45" t="s">
        <v>44</v>
      </c>
      <c r="M1309" s="38" t="str">
        <f>VLOOKUP(MaestraLP3[[#This Row],[UMV]],VALIDACIONES!J:L,3,0)</f>
        <v>Caja 18 Unidades</v>
      </c>
      <c r="N1309" s="38" t="s">
        <v>45</v>
      </c>
      <c r="O1309" s="38" t="s">
        <v>46</v>
      </c>
      <c r="P1309" s="54">
        <v>16704.758349999996</v>
      </c>
      <c r="Q1309" s="38" t="s">
        <v>62</v>
      </c>
      <c r="R1309" s="54">
        <v>25200</v>
      </c>
      <c r="S1309" s="56">
        <f>IFERROR((MaestraLP3[[#This Row],[COSTO ]]/MaestraLP3[[#This Row],[COSTO OCT]]-1),0)</f>
        <v>0</v>
      </c>
      <c r="T1309" s="55" t="s">
        <v>48</v>
      </c>
      <c r="U1309" s="55" t="s">
        <v>48</v>
      </c>
      <c r="V1309" s="54">
        <f>+VLOOKUP(MaestraLP3[[#This Row],[-]],'[1]BD MES'!$A:$N,14,0)</f>
        <v>16578</v>
      </c>
      <c r="W1309" s="54">
        <v>16704.758349999996</v>
      </c>
      <c r="X1309" s="56">
        <f>+(MaestraLP3[[#This Row],[COSTO ]]-MaestraLP3[[#This Row],[COSTO OCT AL 27-10]])/MaestraLP3[[#This Row],[COSTO OCT AL 27-10]]</f>
        <v>7.646178670526989E-3</v>
      </c>
      <c r="Y1309" s="57" t="str">
        <f>++IF(Q1309="HASTA AGOTAR STOCK","HASTA AGOTAR STOCK",IF(MaestraLP3[[#This Row],[PRECIO OCT]]=0,"NO PARA LP",IF(MaestraLP3[[#This Row],[PRECIO OCT]]=0,"INCORPORACIÓN",IF(AA1309=0,"MANTIENE",IF(AA1309&lt;0,"BAJA",IF(AA1309&gt;0,"ALZA",""))))))</f>
        <v>MANTIENE</v>
      </c>
      <c r="Z1309" s="54">
        <v>25200</v>
      </c>
      <c r="AA1309" s="40">
        <f>IF(Z1309=0,"INDICAR PRECIO VTA",Z1309-MaestraLP3[[#This Row],[PRECIO OCT]])</f>
        <v>0</v>
      </c>
      <c r="AB1309" s="56">
        <f t="shared" si="20"/>
        <v>0.33711276388888906</v>
      </c>
      <c r="AC1309" s="58">
        <f>IFERROR(MaestraLP3[[#This Row],[PRECIO]]*MaestraLP3[[#This Row],[%MG UMV]],0)</f>
        <v>8495.2416500000036</v>
      </c>
      <c r="AD1309" s="59">
        <v>1.8720000000000001</v>
      </c>
      <c r="AE1309" s="54">
        <f>IFERROR(MaestraLP3[[#This Row],[MARGEN UNITARIO]]/MaestraLP3[[#This Row],[Peso Neto UMV (KG)]],0)</f>
        <v>4538.0564369658132</v>
      </c>
      <c r="AF1309" s="38" t="s">
        <v>49</v>
      </c>
      <c r="AG1309" s="38" t="s">
        <v>184</v>
      </c>
      <c r="AH1309" s="56">
        <v>7.0000000000000007E-2</v>
      </c>
      <c r="AI1309" s="56">
        <v>0.15</v>
      </c>
      <c r="AJ1309" s="38"/>
      <c r="AK1309" s="38" t="s">
        <v>50</v>
      </c>
    </row>
    <row r="1310" spans="1:37" x14ac:dyDescent="0.35">
      <c r="A1310" s="38" t="s">
        <v>525</v>
      </c>
      <c r="B1310" s="38">
        <v>201700593</v>
      </c>
      <c r="C1310" s="38" t="str">
        <f>+MaestraLP3[[#This Row],[CÓDIGO]]&amp;MaestraLP3[[#Headers],[-]]&amp;MaestraLP3[[#This Row],[UMV]]</f>
        <v>201700593-C12</v>
      </c>
      <c r="D1310" s="45" t="str">
        <f>+MaestraLP3[[#This Row],[CÓDIGO]]&amp;MaestraLP3[[#Headers],[FS00]]</f>
        <v>201700593FS00</v>
      </c>
      <c r="E1310" s="38" t="s">
        <v>95</v>
      </c>
      <c r="F1310" s="38" t="s">
        <v>114</v>
      </c>
      <c r="G1310" s="38" t="s">
        <v>412</v>
      </c>
      <c r="H1310" s="38" t="s">
        <v>413</v>
      </c>
      <c r="I1310" s="38" t="s">
        <v>1583</v>
      </c>
      <c r="J1310" s="44" t="s">
        <v>43</v>
      </c>
      <c r="K1310" s="45" t="s">
        <v>44</v>
      </c>
      <c r="L1310" s="38"/>
      <c r="M1310" s="38" t="str">
        <f>VLOOKUP(MaestraLP3[[#This Row],[UMV]],VALIDACIONES!J:L,3,0)</f>
        <v>Caja 12 Unidades</v>
      </c>
      <c r="N1310" s="38" t="s">
        <v>45</v>
      </c>
      <c r="O1310" s="38" t="s">
        <v>46</v>
      </c>
      <c r="P1310" s="54">
        <v>8156.4959999999992</v>
      </c>
      <c r="Q1310" s="38" t="s">
        <v>62</v>
      </c>
      <c r="R1310" s="54">
        <v>21600</v>
      </c>
      <c r="S1310" s="56">
        <f>IFERROR((MaestraLP3[[#This Row],[COSTO ]]/MaestraLP3[[#This Row],[COSTO OCT]]-1),0)</f>
        <v>0</v>
      </c>
      <c r="T1310" s="55" t="s">
        <v>172</v>
      </c>
      <c r="U1310" s="55" t="s">
        <v>172</v>
      </c>
      <c r="V1310" s="54">
        <f>+VLOOKUP(MaestraLP3[[#This Row],[-]],'[1]BD MES'!$A:$N,14,0)</f>
        <v>12425.09</v>
      </c>
      <c r="W1310" s="54">
        <v>8156.4959999999992</v>
      </c>
      <c r="X1310" s="56">
        <f>+(MaestraLP3[[#This Row],[COSTO ]]-MaestraLP3[[#This Row],[COSTO OCT AL 27-10]])/MaestraLP3[[#This Row],[COSTO OCT AL 27-10]]</f>
        <v>-0.34354632441294197</v>
      </c>
      <c r="Y1310" s="57" t="str">
        <f>++IF(Q1310="HASTA AGOTAR STOCK","HASTA AGOTAR STOCK",IF(MaestraLP3[[#This Row],[PRECIO OCT]]=0,"NO PARA LP",IF(MaestraLP3[[#This Row],[PRECIO OCT]]=0,"INCORPORACIÓN",IF(AA1310=0,"MANTIENE",IF(AA1310&lt;0,"BAJA",IF(AA1310&gt;0,"ALZA",""))))))</f>
        <v>ALZA</v>
      </c>
      <c r="Z1310" s="54">
        <v>23000</v>
      </c>
      <c r="AA1310" s="40">
        <f>IF(Z1310=0,"INDICAR PRECIO VTA",Z1310-MaestraLP3[[#This Row],[PRECIO OCT]])</f>
        <v>1400</v>
      </c>
      <c r="AB1310" s="56">
        <f t="shared" si="20"/>
        <v>0.64536973913043483</v>
      </c>
      <c r="AC1310" s="58">
        <f>IFERROR(MaestraLP3[[#This Row],[PRECIO]]*MaestraLP3[[#This Row],[%MG UMV]],0)</f>
        <v>14843.504000000001</v>
      </c>
      <c r="AD1310" s="59">
        <v>1.8</v>
      </c>
      <c r="AE1310" s="54">
        <f>IFERROR(MaestraLP3[[#This Row],[MARGEN UNITARIO]]/MaestraLP3[[#This Row],[Peso Neto UMV (KG)]],0)</f>
        <v>8246.391111111112</v>
      </c>
      <c r="AF1310" s="38" t="s">
        <v>50</v>
      </c>
      <c r="AG1310" s="38">
        <v>1</v>
      </c>
      <c r="AH1310" s="56">
        <v>0.1</v>
      </c>
      <c r="AI1310" s="56">
        <v>0.2</v>
      </c>
      <c r="AJ1310" s="38" t="s">
        <v>50</v>
      </c>
      <c r="AK1310" s="38" t="s">
        <v>50</v>
      </c>
    </row>
    <row r="1311" spans="1:37" x14ac:dyDescent="0.35">
      <c r="A1311" s="38" t="s">
        <v>525</v>
      </c>
      <c r="B1311" s="38">
        <v>201700590</v>
      </c>
      <c r="C1311" s="38" t="str">
        <f>+MaestraLP3[[#This Row],[CÓDIGO]]&amp;MaestraLP3[[#Headers],[-]]&amp;MaestraLP3[[#This Row],[UMV]]</f>
        <v>201700590-C12</v>
      </c>
      <c r="D1311" s="45" t="str">
        <f>+MaestraLP3[[#This Row],[CÓDIGO]]&amp;MaestraLP3[[#Headers],[FS00]]</f>
        <v>201700590FS00</v>
      </c>
      <c r="E1311" s="38" t="s">
        <v>95</v>
      </c>
      <c r="F1311" s="38" t="s">
        <v>114</v>
      </c>
      <c r="G1311" s="38" t="s">
        <v>412</v>
      </c>
      <c r="H1311" s="38" t="s">
        <v>413</v>
      </c>
      <c r="I1311" s="38" t="s">
        <v>1584</v>
      </c>
      <c r="J1311" s="44" t="s">
        <v>43</v>
      </c>
      <c r="K1311" s="45" t="s">
        <v>44</v>
      </c>
      <c r="L1311" s="38"/>
      <c r="M1311" s="38" t="str">
        <f>VLOOKUP(MaestraLP3[[#This Row],[UMV]],VALIDACIONES!J:L,3,0)</f>
        <v>Caja 12 Unidades</v>
      </c>
      <c r="N1311" s="38" t="s">
        <v>45</v>
      </c>
      <c r="O1311" s="38" t="s">
        <v>46</v>
      </c>
      <c r="P1311" s="54">
        <v>5885.0519999999997</v>
      </c>
      <c r="Q1311" s="38" t="s">
        <v>62</v>
      </c>
      <c r="R1311" s="54">
        <v>20400</v>
      </c>
      <c r="S1311" s="56">
        <f>IFERROR((MaestraLP3[[#This Row],[COSTO ]]/MaestraLP3[[#This Row],[COSTO OCT]]-1),0)</f>
        <v>0</v>
      </c>
      <c r="T1311" s="55" t="s">
        <v>172</v>
      </c>
      <c r="U1311" s="55" t="s">
        <v>172</v>
      </c>
      <c r="V1311" s="54">
        <f>+VLOOKUP(MaestraLP3[[#This Row],[-]],'[1]BD MES'!$A:$N,14,0)</f>
        <v>5885</v>
      </c>
      <c r="W1311" s="54">
        <v>5885.0519999999997</v>
      </c>
      <c r="X1311" s="56">
        <f>+(MaestraLP3[[#This Row],[COSTO ]]-MaestraLP3[[#This Row],[COSTO OCT AL 27-10]])/MaestraLP3[[#This Row],[COSTO OCT AL 27-10]]</f>
        <v>8.8360237892404172E-6</v>
      </c>
      <c r="Y1311" s="57" t="str">
        <f>++IF(Q1311="HASTA AGOTAR STOCK","HASTA AGOTAR STOCK",IF(MaestraLP3[[#This Row],[PRECIO OCT]]=0,"NO PARA LP",IF(MaestraLP3[[#This Row],[PRECIO OCT]]=0,"INCORPORACIÓN",IF(AA1311=0,"MANTIENE",IF(AA1311&lt;0,"BAJA",IF(AA1311&gt;0,"ALZA",""))))))</f>
        <v>ALZA</v>
      </c>
      <c r="Z1311" s="54">
        <v>22600</v>
      </c>
      <c r="AA1311" s="40">
        <f>IF(Z1311=0,"INDICAR PRECIO VTA",Z1311-MaestraLP3[[#This Row],[PRECIO OCT]])</f>
        <v>2200</v>
      </c>
      <c r="AB1311" s="56">
        <f t="shared" si="20"/>
        <v>0.73959946902654872</v>
      </c>
      <c r="AC1311" s="58">
        <f>IFERROR(MaestraLP3[[#This Row],[PRECIO]]*MaestraLP3[[#This Row],[%MG UMV]],0)</f>
        <v>16714.948</v>
      </c>
      <c r="AD1311" s="59">
        <v>1.8</v>
      </c>
      <c r="AE1311" s="54">
        <f>IFERROR(MaestraLP3[[#This Row],[MARGEN UNITARIO]]/MaestraLP3[[#This Row],[Peso Neto UMV (KG)]],0)</f>
        <v>9286.0822222222214</v>
      </c>
      <c r="AF1311" s="38" t="s">
        <v>50</v>
      </c>
      <c r="AG1311" s="38">
        <v>1</v>
      </c>
      <c r="AH1311" s="56">
        <v>0.1</v>
      </c>
      <c r="AI1311" s="56">
        <v>0.2</v>
      </c>
      <c r="AJ1311" s="38" t="s">
        <v>50</v>
      </c>
      <c r="AK1311" s="38" t="s">
        <v>50</v>
      </c>
    </row>
    <row r="1312" spans="1:37" x14ac:dyDescent="0.35">
      <c r="A1312" s="38" t="s">
        <v>525</v>
      </c>
      <c r="B1312" s="38">
        <v>201700222</v>
      </c>
      <c r="C1312" s="38" t="str">
        <f>+MaestraLP3[[#This Row],[CÓDIGO]]&amp;MaestraLP3[[#Headers],[-]]&amp;MaestraLP3[[#This Row],[UMV]]</f>
        <v>201700222-C12</v>
      </c>
      <c r="D1312" s="45" t="str">
        <f>+MaestraLP3[[#This Row],[CÓDIGO]]&amp;MaestraLP3[[#Headers],[FS00]]</f>
        <v>201700222FS00</v>
      </c>
      <c r="E1312" s="38" t="s">
        <v>95</v>
      </c>
      <c r="F1312" s="38" t="s">
        <v>114</v>
      </c>
      <c r="G1312" s="38" t="s">
        <v>412</v>
      </c>
      <c r="H1312" s="38" t="s">
        <v>413</v>
      </c>
      <c r="I1312" s="38" t="s">
        <v>1585</v>
      </c>
      <c r="J1312" s="44" t="s">
        <v>43</v>
      </c>
      <c r="K1312" s="45" t="s">
        <v>44</v>
      </c>
      <c r="L1312" s="45" t="s">
        <v>44</v>
      </c>
      <c r="M1312" s="38" t="str">
        <f>VLOOKUP(MaestraLP3[[#This Row],[UMV]],VALIDACIONES!J:L,3,0)</f>
        <v>Caja 12 Unidades</v>
      </c>
      <c r="N1312" s="38" t="s">
        <v>45</v>
      </c>
      <c r="O1312" s="38" t="s">
        <v>46</v>
      </c>
      <c r="P1312" s="54">
        <v>8305.8959999999988</v>
      </c>
      <c r="Q1312" s="38" t="s">
        <v>62</v>
      </c>
      <c r="R1312" s="54">
        <v>25200</v>
      </c>
      <c r="S1312" s="56">
        <f>IFERROR((MaestraLP3[[#This Row],[COSTO ]]/MaestraLP3[[#This Row],[COSTO OCT]]-1),0)</f>
        <v>0</v>
      </c>
      <c r="T1312" s="55" t="s">
        <v>48</v>
      </c>
      <c r="U1312" s="55" t="s">
        <v>48</v>
      </c>
      <c r="V1312" s="54">
        <f>+VLOOKUP(MaestraLP3[[#This Row],[-]],'[1]BD MES'!$A:$N,14,0)</f>
        <v>7730</v>
      </c>
      <c r="W1312" s="54">
        <v>8305.8959999999988</v>
      </c>
      <c r="X1312" s="56">
        <f>+(MaestraLP3[[#This Row],[COSTO ]]-MaestraLP3[[#This Row],[COSTO OCT AL 27-10]])/MaestraLP3[[#This Row],[COSTO OCT AL 27-10]]</f>
        <v>7.4501423027166724E-2</v>
      </c>
      <c r="Y1312" s="57" t="str">
        <f>++IF(Q1312="HASTA AGOTAR STOCK","HASTA AGOTAR STOCK",IF(MaestraLP3[[#This Row],[PRECIO OCT]]=0,"NO PARA LP",IF(MaestraLP3[[#This Row],[PRECIO OCT]]=0,"INCORPORACIÓN",IF(AA1312=0,"MANTIENE",IF(AA1312&lt;0,"BAJA",IF(AA1312&gt;0,"ALZA",""))))))</f>
        <v>MANTIENE</v>
      </c>
      <c r="Z1312" s="54">
        <v>25200</v>
      </c>
      <c r="AA1312" s="40">
        <f>IF(Z1312=0,"INDICAR PRECIO VTA",Z1312-MaestraLP3[[#This Row],[PRECIO OCT]])</f>
        <v>0</v>
      </c>
      <c r="AB1312" s="56">
        <f t="shared" si="20"/>
        <v>0.67040095238095232</v>
      </c>
      <c r="AC1312" s="58">
        <f>IFERROR(MaestraLP3[[#This Row],[PRECIO]]*MaestraLP3[[#This Row],[%MG UMV]],0)</f>
        <v>16894.103999999999</v>
      </c>
      <c r="AD1312" s="59">
        <v>2.16</v>
      </c>
      <c r="AE1312" s="54">
        <f>IFERROR(MaestraLP3[[#This Row],[MARGEN UNITARIO]]/MaestraLP3[[#This Row],[Peso Neto UMV (KG)]],0)</f>
        <v>7821.344444444444</v>
      </c>
      <c r="AF1312" s="38" t="s">
        <v>49</v>
      </c>
      <c r="AG1312" s="38" t="s">
        <v>184</v>
      </c>
      <c r="AH1312" s="56">
        <v>7.0000000000000007E-2</v>
      </c>
      <c r="AI1312" s="56">
        <v>0.15</v>
      </c>
      <c r="AJ1312" s="38"/>
      <c r="AK1312" s="38" t="s">
        <v>50</v>
      </c>
    </row>
    <row r="1313" spans="1:37" x14ac:dyDescent="0.35">
      <c r="A1313" s="38" t="s">
        <v>525</v>
      </c>
      <c r="B1313" s="38">
        <v>104534590</v>
      </c>
      <c r="C1313" s="38" t="str">
        <f>+MaestraLP3[[#This Row],[CÓDIGO]]&amp;MaestraLP3[[#Headers],[-]]&amp;MaestraLP3[[#This Row],[UMV]]</f>
        <v>104534590-C09</v>
      </c>
      <c r="D1313" s="45" t="str">
        <f>+MaestraLP3[[#This Row],[CÓDIGO]]&amp;MaestraLP3[[#Headers],[FS00]]</f>
        <v>104534590FS00</v>
      </c>
      <c r="E1313" s="38" t="s">
        <v>95</v>
      </c>
      <c r="F1313" s="38" t="s">
        <v>114</v>
      </c>
      <c r="G1313" s="38" t="s">
        <v>120</v>
      </c>
      <c r="H1313" s="38" t="s">
        <v>121</v>
      </c>
      <c r="I1313" s="38" t="s">
        <v>1586</v>
      </c>
      <c r="J1313" s="44" t="s">
        <v>760</v>
      </c>
      <c r="K1313" s="45" t="s">
        <v>44</v>
      </c>
      <c r="L1313" s="38"/>
      <c r="M1313" s="38" t="str">
        <f>VLOOKUP(MaestraLP3[[#This Row],[UMV]],VALIDACIONES!J:L,3,0)</f>
        <v>Caja 9 Unidades</v>
      </c>
      <c r="N1313" s="38" t="s">
        <v>45</v>
      </c>
      <c r="O1313" s="38" t="s">
        <v>46</v>
      </c>
      <c r="P1313" s="54">
        <v>13644</v>
      </c>
      <c r="Q1313" s="38" t="s">
        <v>47</v>
      </c>
      <c r="R1313" s="54">
        <v>17900</v>
      </c>
      <c r="S1313" s="56">
        <f>IFERROR((MaestraLP3[[#This Row],[COSTO ]]/MaestraLP3[[#This Row],[COSTO OCT]]-1),0)</f>
        <v>0</v>
      </c>
      <c r="T1313" s="55" t="s">
        <v>48</v>
      </c>
      <c r="U1313" s="55" t="s">
        <v>48</v>
      </c>
      <c r="V1313" s="54">
        <f>+VLOOKUP(MaestraLP3[[#This Row],[-]],'[1]BD MES'!$A:$N,14,0)</f>
        <v>13680</v>
      </c>
      <c r="W1313" s="54">
        <v>13644</v>
      </c>
      <c r="X1313" s="56">
        <f>+(MaestraLP3[[#This Row],[COSTO ]]-MaestraLP3[[#This Row],[COSTO OCT AL 27-10]])/MaestraLP3[[#This Row],[COSTO OCT AL 27-10]]</f>
        <v>-2.631578947368421E-3</v>
      </c>
      <c r="Y1313" s="57" t="str">
        <f>++IF(Q1313="HASTA AGOTAR STOCK","HASTA AGOTAR STOCK",IF(MaestraLP3[[#This Row],[PRECIO OCT]]=0,"NO PARA LP",IF(MaestraLP3[[#This Row],[PRECIO OCT]]=0,"INCORPORACIÓN",IF(AA1313=0,"MANTIENE",IF(AA1313&lt;0,"BAJA",IF(AA1313&gt;0,"ALZA",""))))))</f>
        <v>MANTIENE</v>
      </c>
      <c r="Z1313" s="54">
        <v>17900</v>
      </c>
      <c r="AA1313" s="40">
        <f>IF(Z1313=0,"INDICAR PRECIO VTA",Z1313-MaestraLP3[[#This Row],[PRECIO OCT]])</f>
        <v>0</v>
      </c>
      <c r="AB1313" s="56">
        <f t="shared" si="20"/>
        <v>0.23776536312849161</v>
      </c>
      <c r="AC1313" s="58">
        <f>IFERROR(MaestraLP3[[#This Row],[PRECIO]]*MaestraLP3[[#This Row],[%MG UMV]],0)</f>
        <v>4256</v>
      </c>
      <c r="AD1313" s="59">
        <v>5.76</v>
      </c>
      <c r="AE1313" s="54">
        <f>IFERROR(MaestraLP3[[#This Row],[MARGEN UNITARIO]]/MaestraLP3[[#This Row],[Peso Neto UMV (KG)]],0)</f>
        <v>738.88888888888891</v>
      </c>
      <c r="AF1313" s="38" t="s">
        <v>50</v>
      </c>
      <c r="AG1313" s="38">
        <v>1</v>
      </c>
      <c r="AH1313" s="56">
        <v>0.05</v>
      </c>
      <c r="AI1313" s="56">
        <v>7.0000000000000007E-2</v>
      </c>
      <c r="AJ1313" s="38"/>
      <c r="AK1313" s="38" t="s">
        <v>50</v>
      </c>
    </row>
    <row r="1314" spans="1:37" x14ac:dyDescent="0.35">
      <c r="A1314" s="38" t="s">
        <v>525</v>
      </c>
      <c r="B1314" s="38">
        <v>104534560</v>
      </c>
      <c r="C1314" s="38" t="str">
        <f>+MaestraLP3[[#This Row],[CÓDIGO]]&amp;MaestraLP3[[#Headers],[-]]&amp;MaestraLP3[[#This Row],[UMV]]</f>
        <v>104534560-C24</v>
      </c>
      <c r="D1314" s="45" t="str">
        <f>+MaestraLP3[[#This Row],[CÓDIGO]]&amp;MaestraLP3[[#Headers],[FS00]]</f>
        <v>104534560FS00</v>
      </c>
      <c r="E1314" s="38" t="s">
        <v>95</v>
      </c>
      <c r="F1314" s="38" t="s">
        <v>114</v>
      </c>
      <c r="G1314" s="38" t="s">
        <v>120</v>
      </c>
      <c r="H1314" s="38" t="s">
        <v>121</v>
      </c>
      <c r="I1314" s="38" t="s">
        <v>1587</v>
      </c>
      <c r="J1314" s="44" t="s">
        <v>288</v>
      </c>
      <c r="K1314" s="45" t="s">
        <v>44</v>
      </c>
      <c r="L1314" s="38"/>
      <c r="M1314" s="38" t="str">
        <f>VLOOKUP(MaestraLP3[[#This Row],[UMV]],VALIDACIONES!J:L,3,0)</f>
        <v>Caja 24 Unidades</v>
      </c>
      <c r="N1314" s="38" t="s">
        <v>45</v>
      </c>
      <c r="O1314" s="38" t="s">
        <v>46</v>
      </c>
      <c r="P1314" s="54">
        <v>9552</v>
      </c>
      <c r="Q1314" s="38" t="s">
        <v>47</v>
      </c>
      <c r="R1314" s="54">
        <v>12000</v>
      </c>
      <c r="S1314" s="56">
        <f>IFERROR((MaestraLP3[[#This Row],[COSTO ]]/MaestraLP3[[#This Row],[COSTO OCT]]-1),0)</f>
        <v>0</v>
      </c>
      <c r="T1314" s="55" t="s">
        <v>48</v>
      </c>
      <c r="U1314" s="55" t="s">
        <v>48</v>
      </c>
      <c r="V1314" s="54">
        <f>+VLOOKUP(MaestraLP3[[#This Row],[-]],'[1]BD MES'!$A:$N,14,0)</f>
        <v>9552</v>
      </c>
      <c r="W1314" s="54">
        <v>9552</v>
      </c>
      <c r="X1314" s="56">
        <f>+(MaestraLP3[[#This Row],[COSTO ]]-MaestraLP3[[#This Row],[COSTO OCT AL 27-10]])/MaestraLP3[[#This Row],[COSTO OCT AL 27-10]]</f>
        <v>0</v>
      </c>
      <c r="Y1314" s="57" t="str">
        <f>++IF(Q1314="HASTA AGOTAR STOCK","HASTA AGOTAR STOCK",IF(MaestraLP3[[#This Row],[PRECIO OCT]]=0,"NO PARA LP",IF(MaestraLP3[[#This Row],[PRECIO OCT]]=0,"INCORPORACIÓN",IF(AA1314=0,"MANTIENE",IF(AA1314&lt;0,"BAJA",IF(AA1314&gt;0,"ALZA",""))))))</f>
        <v>MANTIENE</v>
      </c>
      <c r="Z1314" s="54">
        <v>12000</v>
      </c>
      <c r="AA1314" s="40">
        <f>IF(Z1314=0,"INDICAR PRECIO VTA",Z1314-MaestraLP3[[#This Row],[PRECIO OCT]])</f>
        <v>0</v>
      </c>
      <c r="AB1314" s="56">
        <f t="shared" si="20"/>
        <v>0.20399999999999999</v>
      </c>
      <c r="AC1314" s="58">
        <f>IFERROR(MaestraLP3[[#This Row],[PRECIO]]*MaestraLP3[[#This Row],[%MG UMV]],0)</f>
        <v>2448</v>
      </c>
      <c r="AD1314" s="59">
        <v>3.36</v>
      </c>
      <c r="AE1314" s="54">
        <f>IFERROR(MaestraLP3[[#This Row],[MARGEN UNITARIO]]/MaestraLP3[[#This Row],[Peso Neto UMV (KG)]],0)</f>
        <v>728.57142857142856</v>
      </c>
      <c r="AF1314" s="38" t="s">
        <v>50</v>
      </c>
      <c r="AG1314" s="38">
        <v>1</v>
      </c>
      <c r="AH1314" s="56">
        <v>0.05</v>
      </c>
      <c r="AI1314" s="56">
        <v>7.0000000000000007E-2</v>
      </c>
      <c r="AJ1314" s="38"/>
      <c r="AK1314" s="38" t="s">
        <v>50</v>
      </c>
    </row>
    <row r="1315" spans="1:37" x14ac:dyDescent="0.35">
      <c r="A1315" s="38" t="s">
        <v>525</v>
      </c>
      <c r="B1315" s="38">
        <v>104534570</v>
      </c>
      <c r="C1315" s="38" t="str">
        <f>+MaestraLP3[[#This Row],[CÓDIGO]]&amp;MaestraLP3[[#Headers],[-]]&amp;MaestraLP3[[#This Row],[UMV]]</f>
        <v>104534570-C24</v>
      </c>
      <c r="D1315" s="45" t="str">
        <f>+MaestraLP3[[#This Row],[CÓDIGO]]&amp;MaestraLP3[[#Headers],[FS00]]</f>
        <v>104534570FS00</v>
      </c>
      <c r="E1315" s="38" t="s">
        <v>95</v>
      </c>
      <c r="F1315" s="38" t="s">
        <v>114</v>
      </c>
      <c r="G1315" s="38" t="s">
        <v>120</v>
      </c>
      <c r="H1315" s="38" t="s">
        <v>121</v>
      </c>
      <c r="I1315" s="38" t="s">
        <v>1588</v>
      </c>
      <c r="J1315" s="44" t="s">
        <v>288</v>
      </c>
      <c r="K1315" s="45" t="s">
        <v>44</v>
      </c>
      <c r="L1315" s="45" t="s">
        <v>44</v>
      </c>
      <c r="M1315" s="38" t="str">
        <f>VLOOKUP(MaestraLP3[[#This Row],[UMV]],VALIDACIONES!J:L,3,0)</f>
        <v>Caja 24 Unidades</v>
      </c>
      <c r="N1315" s="38" t="s">
        <v>45</v>
      </c>
      <c r="O1315" s="38" t="s">
        <v>46</v>
      </c>
      <c r="P1315" s="54">
        <v>13944</v>
      </c>
      <c r="Q1315" s="38" t="s">
        <v>47</v>
      </c>
      <c r="R1315" s="54">
        <v>19000</v>
      </c>
      <c r="S1315" s="56">
        <f>IFERROR((MaestraLP3[[#This Row],[COSTO ]]/MaestraLP3[[#This Row],[COSTO OCT]]-1),0)</f>
        <v>0</v>
      </c>
      <c r="T1315" s="55" t="s">
        <v>48</v>
      </c>
      <c r="U1315" s="55" t="s">
        <v>48</v>
      </c>
      <c r="V1315" s="54">
        <f>+VLOOKUP(MaestraLP3[[#This Row],[-]],'[1]BD MES'!$A:$N,14,0)</f>
        <v>13968</v>
      </c>
      <c r="W1315" s="54">
        <v>13944</v>
      </c>
      <c r="X1315" s="56">
        <f>+(MaestraLP3[[#This Row],[COSTO ]]-MaestraLP3[[#This Row],[COSTO OCT AL 27-10]])/MaestraLP3[[#This Row],[COSTO OCT AL 27-10]]</f>
        <v>-1.718213058419244E-3</v>
      </c>
      <c r="Y1315" s="57" t="str">
        <f>++IF(Q1315="HASTA AGOTAR STOCK","HASTA AGOTAR STOCK",IF(MaestraLP3[[#This Row],[PRECIO OCT]]=0,"NO PARA LP",IF(MaestraLP3[[#This Row],[PRECIO OCT]]=0,"INCORPORACIÓN",IF(AA1315=0,"MANTIENE",IF(AA1315&lt;0,"BAJA",IF(AA1315&gt;0,"ALZA",""))))))</f>
        <v>MANTIENE</v>
      </c>
      <c r="Z1315" s="54">
        <v>19000</v>
      </c>
      <c r="AA1315" s="40">
        <f>IF(Z1315=0,"INDICAR PRECIO VTA",Z1315-MaestraLP3[[#This Row],[PRECIO OCT]])</f>
        <v>0</v>
      </c>
      <c r="AB1315" s="56">
        <f t="shared" si="20"/>
        <v>0.26610526315789473</v>
      </c>
      <c r="AC1315" s="58">
        <f>IFERROR(MaestraLP3[[#This Row],[PRECIO]]*MaestraLP3[[#This Row],[%MG UMV]],0)</f>
        <v>5056</v>
      </c>
      <c r="AD1315" s="59">
        <v>6.72</v>
      </c>
      <c r="AE1315" s="54">
        <f>IFERROR(MaestraLP3[[#This Row],[MARGEN UNITARIO]]/MaestraLP3[[#This Row],[Peso Neto UMV (KG)]],0)</f>
        <v>752.38095238095241</v>
      </c>
      <c r="AF1315" s="38" t="s">
        <v>49</v>
      </c>
      <c r="AG1315" s="38" t="s">
        <v>184</v>
      </c>
      <c r="AH1315" s="56">
        <v>4.9999999999999996E-2</v>
      </c>
      <c r="AI1315" s="56">
        <v>7.0000000000000007E-2</v>
      </c>
      <c r="AJ1315" s="38"/>
      <c r="AK1315" s="38" t="s">
        <v>50</v>
      </c>
    </row>
    <row r="1316" spans="1:37" x14ac:dyDescent="0.35">
      <c r="A1316" s="38" t="s">
        <v>525</v>
      </c>
      <c r="B1316" s="38">
        <v>104532720</v>
      </c>
      <c r="C1316" s="38" t="str">
        <f>+MaestraLP3[[#This Row],[CÓDIGO]]&amp;MaestraLP3[[#Headers],[-]]&amp;MaestraLP3[[#This Row],[UMV]]</f>
        <v>104532720-C24</v>
      </c>
      <c r="D1316" s="45" t="str">
        <f>+MaestraLP3[[#This Row],[CÓDIGO]]&amp;MaestraLP3[[#Headers],[FS00]]</f>
        <v>104532720FS00</v>
      </c>
      <c r="E1316" s="38" t="s">
        <v>95</v>
      </c>
      <c r="F1316" s="38" t="s">
        <v>114</v>
      </c>
      <c r="G1316" s="38" t="s">
        <v>120</v>
      </c>
      <c r="H1316" s="38" t="s">
        <v>121</v>
      </c>
      <c r="I1316" s="38" t="s">
        <v>1589</v>
      </c>
      <c r="J1316" s="44" t="s">
        <v>288</v>
      </c>
      <c r="K1316" s="45" t="s">
        <v>44</v>
      </c>
      <c r="L1316" s="38"/>
      <c r="M1316" s="38" t="str">
        <f>VLOOKUP(MaestraLP3[[#This Row],[UMV]],VALIDACIONES!J:L,3,0)</f>
        <v>Caja 24 Unidades</v>
      </c>
      <c r="N1316" s="38" t="s">
        <v>45</v>
      </c>
      <c r="O1316" s="38" t="s">
        <v>46</v>
      </c>
      <c r="P1316" s="54">
        <v>21888</v>
      </c>
      <c r="Q1316" s="38" t="s">
        <v>47</v>
      </c>
      <c r="R1316" s="54">
        <v>29000</v>
      </c>
      <c r="S1316" s="56">
        <f>IFERROR((MaestraLP3[[#This Row],[COSTO ]]/MaestraLP3[[#This Row],[COSTO OCT]]-1),0)</f>
        <v>0</v>
      </c>
      <c r="T1316" s="55" t="s">
        <v>48</v>
      </c>
      <c r="U1316" s="55" t="s">
        <v>48</v>
      </c>
      <c r="V1316" s="54">
        <f>+VLOOKUP(MaestraLP3[[#This Row],[-]],'[1]BD MES'!$A:$N,14,0)</f>
        <v>21888</v>
      </c>
      <c r="W1316" s="54">
        <v>21888</v>
      </c>
      <c r="X1316" s="56">
        <f>+(MaestraLP3[[#This Row],[COSTO ]]-MaestraLP3[[#This Row],[COSTO OCT AL 27-10]])/MaestraLP3[[#This Row],[COSTO OCT AL 27-10]]</f>
        <v>0</v>
      </c>
      <c r="Y1316" s="57" t="str">
        <f>++IF(Q1316="HASTA AGOTAR STOCK","HASTA AGOTAR STOCK",IF(MaestraLP3[[#This Row],[PRECIO OCT]]=0,"NO PARA LP",IF(MaestraLP3[[#This Row],[PRECIO OCT]]=0,"INCORPORACIÓN",IF(AA1316=0,"MANTIENE",IF(AA1316&lt;0,"BAJA",IF(AA1316&gt;0,"ALZA",""))))))</f>
        <v>MANTIENE</v>
      </c>
      <c r="Z1316" s="54">
        <v>29000</v>
      </c>
      <c r="AA1316" s="40">
        <f>IF(Z1316=0,"INDICAR PRECIO VTA",Z1316-MaestraLP3[[#This Row],[PRECIO OCT]])</f>
        <v>0</v>
      </c>
      <c r="AB1316" s="56">
        <f t="shared" si="20"/>
        <v>0.24524137931034481</v>
      </c>
      <c r="AC1316" s="58">
        <f>IFERROR(MaestraLP3[[#This Row],[PRECIO]]*MaestraLP3[[#This Row],[%MG UMV]],0)</f>
        <v>7112</v>
      </c>
      <c r="AD1316" s="59">
        <v>9.36</v>
      </c>
      <c r="AE1316" s="54">
        <f>IFERROR(MaestraLP3[[#This Row],[MARGEN UNITARIO]]/MaestraLP3[[#This Row],[Peso Neto UMV (KG)]],0)</f>
        <v>759.82905982905993</v>
      </c>
      <c r="AF1316" s="38" t="s">
        <v>50</v>
      </c>
      <c r="AG1316" s="38">
        <v>1</v>
      </c>
      <c r="AH1316" s="56">
        <v>0.05</v>
      </c>
      <c r="AI1316" s="56">
        <v>7.0000000000000007E-2</v>
      </c>
      <c r="AJ1316" s="38"/>
      <c r="AK1316" s="38" t="s">
        <v>50</v>
      </c>
    </row>
    <row r="1317" spans="1:37" x14ac:dyDescent="0.35">
      <c r="A1317" s="38" t="s">
        <v>525</v>
      </c>
      <c r="B1317" s="38">
        <v>104534580</v>
      </c>
      <c r="C1317" s="38" t="str">
        <f>+MaestraLP3[[#This Row],[CÓDIGO]]&amp;MaestraLP3[[#Headers],[-]]&amp;MaestraLP3[[#This Row],[UMV]]</f>
        <v>104534580-C12</v>
      </c>
      <c r="D1317" s="45" t="str">
        <f>+MaestraLP3[[#This Row],[CÓDIGO]]&amp;MaestraLP3[[#Headers],[FS00]]</f>
        <v>104534580FS00</v>
      </c>
      <c r="E1317" s="38" t="s">
        <v>95</v>
      </c>
      <c r="F1317" s="38" t="s">
        <v>114</v>
      </c>
      <c r="G1317" s="38" t="s">
        <v>120</v>
      </c>
      <c r="H1317" s="38" t="s">
        <v>121</v>
      </c>
      <c r="I1317" s="38" t="s">
        <v>1590</v>
      </c>
      <c r="J1317" s="44" t="s">
        <v>43</v>
      </c>
      <c r="K1317" s="45" t="s">
        <v>44</v>
      </c>
      <c r="L1317" s="38"/>
      <c r="M1317" s="38" t="str">
        <f>VLOOKUP(MaestraLP3[[#This Row],[UMV]],VALIDACIONES!J:L,3,0)</f>
        <v>Caja 12 Unidades</v>
      </c>
      <c r="N1317" s="38" t="s">
        <v>45</v>
      </c>
      <c r="O1317" s="38" t="s">
        <v>46</v>
      </c>
      <c r="P1317" s="54">
        <v>15828</v>
      </c>
      <c r="Q1317" s="38" t="s">
        <v>47</v>
      </c>
      <c r="R1317" s="54">
        <v>21700</v>
      </c>
      <c r="S1317" s="56">
        <f>IFERROR((MaestraLP3[[#This Row],[COSTO ]]/MaestraLP3[[#This Row],[COSTO OCT]]-1),0)</f>
        <v>0</v>
      </c>
      <c r="T1317" s="55" t="s">
        <v>48</v>
      </c>
      <c r="U1317" s="55" t="s">
        <v>48</v>
      </c>
      <c r="V1317" s="54">
        <f>+VLOOKUP(MaestraLP3[[#This Row],[-]],'[1]BD MES'!$A:$N,14,0)</f>
        <v>15840</v>
      </c>
      <c r="W1317" s="54">
        <v>15828</v>
      </c>
      <c r="X1317" s="56">
        <f>+(MaestraLP3[[#This Row],[COSTO ]]-MaestraLP3[[#This Row],[COSTO OCT AL 27-10]])/MaestraLP3[[#This Row],[COSTO OCT AL 27-10]]</f>
        <v>-7.5757575757575758E-4</v>
      </c>
      <c r="Y1317" s="57" t="str">
        <f>++IF(Q1317="HASTA AGOTAR STOCK","HASTA AGOTAR STOCK",IF(MaestraLP3[[#This Row],[PRECIO OCT]]=0,"NO PARA LP",IF(MaestraLP3[[#This Row],[PRECIO OCT]]=0,"INCORPORACIÓN",IF(AA1317=0,"MANTIENE",IF(AA1317&lt;0,"BAJA",IF(AA1317&gt;0,"ALZA",""))))))</f>
        <v>MANTIENE</v>
      </c>
      <c r="Z1317" s="54">
        <v>21700</v>
      </c>
      <c r="AA1317" s="40">
        <f>IF(Z1317=0,"INDICAR PRECIO VTA",Z1317-MaestraLP3[[#This Row],[PRECIO OCT]])</f>
        <v>0</v>
      </c>
      <c r="AB1317" s="56">
        <f t="shared" si="20"/>
        <v>0.27059907834101382</v>
      </c>
      <c r="AC1317" s="58">
        <f>IFERROR(MaestraLP3[[#This Row],[PRECIO]]*MaestraLP3[[#This Row],[%MG UMV]],0)</f>
        <v>5872</v>
      </c>
      <c r="AD1317" s="59">
        <v>8.76</v>
      </c>
      <c r="AE1317" s="54">
        <f>IFERROR(MaestraLP3[[#This Row],[MARGEN UNITARIO]]/MaestraLP3[[#This Row],[Peso Neto UMV (KG)]],0)</f>
        <v>670.31963470319636</v>
      </c>
      <c r="AF1317" s="38" t="s">
        <v>50</v>
      </c>
      <c r="AG1317" s="38">
        <v>1</v>
      </c>
      <c r="AH1317" s="56">
        <v>0.05</v>
      </c>
      <c r="AI1317" s="56">
        <v>7.0000000000000007E-2</v>
      </c>
      <c r="AJ1317" s="38"/>
      <c r="AK1317" s="38" t="s">
        <v>50</v>
      </c>
    </row>
    <row r="1318" spans="1:37" x14ac:dyDescent="0.35">
      <c r="A1318" s="38" t="s">
        <v>525</v>
      </c>
      <c r="B1318" s="38">
        <v>150001407</v>
      </c>
      <c r="C1318" s="38" t="str">
        <f>+MaestraLP3[[#This Row],[CÓDIGO]]&amp;MaestraLP3[[#Headers],[-]]&amp;MaestraLP3[[#This Row],[UMV]]</f>
        <v>150001407-C05</v>
      </c>
      <c r="D1318" s="45" t="str">
        <f>+MaestraLP3[[#This Row],[CÓDIGO]]&amp;MaestraLP3[[#Headers],[FS00]]</f>
        <v>150001407FS00</v>
      </c>
      <c r="E1318" s="38" t="s">
        <v>95</v>
      </c>
      <c r="F1318" s="38" t="s">
        <v>114</v>
      </c>
      <c r="G1318" s="38" t="s">
        <v>120</v>
      </c>
      <c r="H1318" s="38" t="s">
        <v>121</v>
      </c>
      <c r="I1318" s="38" t="s">
        <v>1591</v>
      </c>
      <c r="J1318" s="44" t="s">
        <v>300</v>
      </c>
      <c r="K1318" s="45" t="s">
        <v>44</v>
      </c>
      <c r="L1318" s="38"/>
      <c r="M1318" s="38" t="str">
        <f>VLOOKUP(MaestraLP3[[#This Row],[UMV]],VALIDACIONES!J:L,3,0)</f>
        <v>Caja 5 Unidades</v>
      </c>
      <c r="N1318" s="38" t="s">
        <v>45</v>
      </c>
      <c r="O1318" s="38" t="s">
        <v>46</v>
      </c>
      <c r="P1318" s="54">
        <v>15170.150000000001</v>
      </c>
      <c r="Q1318" s="38" t="s">
        <v>47</v>
      </c>
      <c r="R1318" s="54">
        <v>21000</v>
      </c>
      <c r="S1318" s="56">
        <f>IFERROR((MaestraLP3[[#This Row],[COSTO ]]/MaestraLP3[[#This Row],[COSTO OCT]]-1),0)</f>
        <v>0</v>
      </c>
      <c r="T1318" s="55" t="s">
        <v>48</v>
      </c>
      <c r="U1318" s="55" t="s">
        <v>48</v>
      </c>
      <c r="V1318" s="54">
        <f>+VLOOKUP(MaestraLP3[[#This Row],[-]],'[1]BD MES'!$A:$N,14,0)</f>
        <v>15170.2</v>
      </c>
      <c r="W1318" s="54">
        <v>15170.150000000001</v>
      </c>
      <c r="X1318" s="56">
        <f>+(MaestraLP3[[#This Row],[COSTO ]]-MaestraLP3[[#This Row],[COSTO OCT AL 27-10]])/MaestraLP3[[#This Row],[COSTO OCT AL 27-10]]</f>
        <v>-3.2959354523521378E-6</v>
      </c>
      <c r="Y1318" s="57" t="str">
        <f>++IF(Q1318="HASTA AGOTAR STOCK","HASTA AGOTAR STOCK",IF(MaestraLP3[[#This Row],[PRECIO OCT]]=0,"NO PARA LP",IF(MaestraLP3[[#This Row],[PRECIO OCT]]=0,"INCORPORACIÓN",IF(AA1318=0,"MANTIENE",IF(AA1318&lt;0,"BAJA",IF(AA1318&gt;0,"ALZA",""))))))</f>
        <v>MANTIENE</v>
      </c>
      <c r="Z1318" s="54">
        <v>21000</v>
      </c>
      <c r="AA1318" s="40">
        <f>IF(Z1318=0,"INDICAR PRECIO VTA",Z1318-MaestraLP3[[#This Row],[PRECIO OCT]])</f>
        <v>0</v>
      </c>
      <c r="AB1318" s="56">
        <f t="shared" si="20"/>
        <v>0.27761190476190467</v>
      </c>
      <c r="AC1318" s="58">
        <f>IFERROR(MaestraLP3[[#This Row],[PRECIO]]*MaestraLP3[[#This Row],[%MG UMV]],0)</f>
        <v>5829.8499999999976</v>
      </c>
      <c r="AD1318" s="59">
        <v>5.7</v>
      </c>
      <c r="AE1318" s="54">
        <f>IFERROR(MaestraLP3[[#This Row],[MARGEN UNITARIO]]/MaestraLP3[[#This Row],[Peso Neto UMV (KG)]],0)</f>
        <v>1022.7807017543855</v>
      </c>
      <c r="AF1318" s="38" t="s">
        <v>50</v>
      </c>
      <c r="AG1318" s="38">
        <v>1</v>
      </c>
      <c r="AH1318" s="56">
        <v>0.05</v>
      </c>
      <c r="AI1318" s="56">
        <v>7.0000000000000007E-2</v>
      </c>
      <c r="AJ1318" s="38"/>
      <c r="AK1318" s="38" t="s">
        <v>50</v>
      </c>
    </row>
    <row r="1319" spans="1:37" x14ac:dyDescent="0.35">
      <c r="A1319" s="38" t="s">
        <v>525</v>
      </c>
      <c r="B1319" s="38">
        <v>104547200</v>
      </c>
      <c r="C1319" s="38" t="str">
        <f>+MaestraLP3[[#This Row],[CÓDIGO]]&amp;MaestraLP3[[#Headers],[-]]&amp;MaestraLP3[[#This Row],[UMV]]</f>
        <v>104547200-Y50</v>
      </c>
      <c r="D1319" s="45" t="str">
        <f>+MaestraLP3[[#This Row],[CÓDIGO]]&amp;MaestraLP3[[#Headers],[FS00]]</f>
        <v>104547200FS00</v>
      </c>
      <c r="E1319" s="38" t="s">
        <v>95</v>
      </c>
      <c r="F1319" s="38" t="s">
        <v>114</v>
      </c>
      <c r="G1319" s="38" t="s">
        <v>120</v>
      </c>
      <c r="H1319" s="38" t="s">
        <v>121</v>
      </c>
      <c r="I1319" s="38" t="s">
        <v>1592</v>
      </c>
      <c r="J1319" s="44" t="s">
        <v>676</v>
      </c>
      <c r="K1319" s="45" t="s">
        <v>44</v>
      </c>
      <c r="L1319" s="38"/>
      <c r="M1319" s="38" t="str">
        <f>VLOOKUP(MaestraLP3[[#This Row],[UMV]],VALIDACIONES!J:L,3,0)</f>
        <v>Caja 250 Unidades</v>
      </c>
      <c r="N1319" s="38" t="s">
        <v>45</v>
      </c>
      <c r="O1319" s="38" t="s">
        <v>46</v>
      </c>
      <c r="P1319" s="54">
        <v>27500</v>
      </c>
      <c r="Q1319" s="38" t="s">
        <v>47</v>
      </c>
      <c r="R1319" s="55">
        <v>42500</v>
      </c>
      <c r="S1319" s="56">
        <f>IFERROR((MaestraLP3[[#This Row],[COSTO ]]/MaestraLP3[[#This Row],[COSTO OCT]]-1),0)</f>
        <v>0</v>
      </c>
      <c r="T1319" s="55" t="s">
        <v>48</v>
      </c>
      <c r="U1319" s="55" t="s">
        <v>48</v>
      </c>
      <c r="V1319" s="54">
        <f>+VLOOKUP(MaestraLP3[[#This Row],[-]],'[1]BD MES'!$A:$N,14,0)</f>
        <v>27500</v>
      </c>
      <c r="W1319" s="54">
        <v>27500</v>
      </c>
      <c r="X1319" s="56">
        <f>+(MaestraLP3[[#This Row],[COSTO ]]-MaestraLP3[[#This Row],[COSTO OCT AL 27-10]])/MaestraLP3[[#This Row],[COSTO OCT AL 27-10]]</f>
        <v>0</v>
      </c>
      <c r="Y1319" s="57" t="str">
        <f>++IF(Q1319="HASTA AGOTAR STOCK","HASTA AGOTAR STOCK",IF(MaestraLP3[[#This Row],[PRECIO OCT]]=0,"NO PARA LP",IF(MaestraLP3[[#This Row],[PRECIO OCT]]=0,"INCORPORACIÓN",IF(AA1319=0,"MANTIENE",IF(AA1319&lt;0,"BAJA",IF(AA1319&gt;0,"ALZA",""))))))</f>
        <v>MANTIENE</v>
      </c>
      <c r="Z1319" s="54">
        <v>42500</v>
      </c>
      <c r="AA1319" s="40">
        <f>IF(Z1319=0,"INDICAR PRECIO VTA",Z1319-MaestraLP3[[#This Row],[PRECIO OCT]])</f>
        <v>0</v>
      </c>
      <c r="AB1319" s="56">
        <f t="shared" si="20"/>
        <v>0.35294117647058826</v>
      </c>
      <c r="AC1319" s="58">
        <f>IFERROR(MaestraLP3[[#This Row],[PRECIO]]*MaestraLP3[[#This Row],[%MG UMV]],0)</f>
        <v>15000.000000000002</v>
      </c>
      <c r="AD1319" s="59">
        <v>12.5</v>
      </c>
      <c r="AE1319" s="54">
        <f>IFERROR(MaestraLP3[[#This Row],[MARGEN UNITARIO]]/MaestraLP3[[#This Row],[Peso Neto UMV (KG)]],0)</f>
        <v>1200.0000000000002</v>
      </c>
      <c r="AF1319" s="38" t="s">
        <v>49</v>
      </c>
      <c r="AG1319" s="38">
        <v>1</v>
      </c>
      <c r="AH1319" s="56">
        <v>6.9999999999999993E-2</v>
      </c>
      <c r="AI1319" s="56">
        <v>9.9999999999999992E-2</v>
      </c>
      <c r="AJ1319" s="38" t="s">
        <v>50</v>
      </c>
      <c r="AK1319" s="38" t="s">
        <v>50</v>
      </c>
    </row>
    <row r="1320" spans="1:37" x14ac:dyDescent="0.35">
      <c r="A1320" s="38" t="s">
        <v>525</v>
      </c>
      <c r="B1320" s="38">
        <v>104547970</v>
      </c>
      <c r="C1320" s="38" t="str">
        <f>+MaestraLP3[[#This Row],[CÓDIGO]]&amp;MaestraLP3[[#Headers],[-]]&amp;MaestraLP3[[#This Row],[UMV]]</f>
        <v>104547970-Y00</v>
      </c>
      <c r="D1320" s="45" t="str">
        <f>+MaestraLP3[[#This Row],[CÓDIGO]]&amp;MaestraLP3[[#Headers],[FS00]]</f>
        <v>104547970FS00</v>
      </c>
      <c r="E1320" s="38" t="s">
        <v>95</v>
      </c>
      <c r="F1320" s="38" t="s">
        <v>114</v>
      </c>
      <c r="G1320" s="38" t="s">
        <v>120</v>
      </c>
      <c r="H1320" s="38" t="s">
        <v>121</v>
      </c>
      <c r="I1320" s="38" t="s">
        <v>1593</v>
      </c>
      <c r="J1320" s="44" t="s">
        <v>441</v>
      </c>
      <c r="K1320" s="45" t="s">
        <v>44</v>
      </c>
      <c r="L1320" s="38"/>
      <c r="M1320" s="38" t="str">
        <f>VLOOKUP(MaestraLP3[[#This Row],[UMV]],VALIDACIONES!J:L,3,0)</f>
        <v>Caja 200 Unidades</v>
      </c>
      <c r="N1320" s="38" t="s">
        <v>45</v>
      </c>
      <c r="O1320" s="38" t="s">
        <v>46</v>
      </c>
      <c r="P1320" s="54">
        <v>19800</v>
      </c>
      <c r="Q1320" s="38" t="s">
        <v>47</v>
      </c>
      <c r="R1320" s="55">
        <v>27000</v>
      </c>
      <c r="S1320" s="56">
        <f>IFERROR((MaestraLP3[[#This Row],[COSTO ]]/MaestraLP3[[#This Row],[COSTO OCT]]-1),0)</f>
        <v>0</v>
      </c>
      <c r="T1320" s="55" t="s">
        <v>172</v>
      </c>
      <c r="U1320" s="55" t="s">
        <v>172</v>
      </c>
      <c r="V1320" s="54">
        <f>+VLOOKUP(MaestraLP3[[#This Row],[-]],'[1]BD MES'!$A:$N,14,0)</f>
        <v>20600</v>
      </c>
      <c r="W1320" s="54">
        <v>19800</v>
      </c>
      <c r="X1320" s="56">
        <f>+(MaestraLP3[[#This Row],[COSTO ]]-MaestraLP3[[#This Row],[COSTO OCT AL 27-10]])/MaestraLP3[[#This Row],[COSTO OCT AL 27-10]]</f>
        <v>-3.8834951456310676E-2</v>
      </c>
      <c r="Y1320" s="57" t="str">
        <f>++IF(Q1320="HASTA AGOTAR STOCK","HASTA AGOTAR STOCK",IF(MaestraLP3[[#This Row],[PRECIO OCT]]=0,"NO PARA LP",IF(MaestraLP3[[#This Row],[PRECIO OCT]]=0,"INCORPORACIÓN",IF(AA1320=0,"MANTIENE",IF(AA1320&lt;0,"BAJA",IF(AA1320&gt;0,"ALZA",""))))))</f>
        <v>MANTIENE</v>
      </c>
      <c r="Z1320" s="54">
        <v>27000</v>
      </c>
      <c r="AA1320" s="40">
        <f>IF(Z1320=0,"INDICAR PRECIO VTA",Z1320-MaestraLP3[[#This Row],[PRECIO OCT]])</f>
        <v>0</v>
      </c>
      <c r="AB1320" s="56">
        <f t="shared" si="20"/>
        <v>0.26666666666666666</v>
      </c>
      <c r="AC1320" s="58">
        <f>IFERROR(MaestraLP3[[#This Row],[PRECIO]]*MaestraLP3[[#This Row],[%MG UMV]],0)</f>
        <v>7200</v>
      </c>
      <c r="AD1320" s="59">
        <v>2</v>
      </c>
      <c r="AE1320" s="54">
        <f>IFERROR(MaestraLP3[[#This Row],[MARGEN UNITARIO]]/MaestraLP3[[#This Row],[Peso Neto UMV (KG)]],0)</f>
        <v>3600</v>
      </c>
      <c r="AF1320" s="38" t="s">
        <v>49</v>
      </c>
      <c r="AG1320" s="38">
        <v>1</v>
      </c>
      <c r="AH1320" s="56">
        <v>9.9999999999999992E-2</v>
      </c>
      <c r="AI1320" s="56">
        <v>0.15</v>
      </c>
      <c r="AJ1320" s="38" t="s">
        <v>50</v>
      </c>
      <c r="AK1320" s="38" t="s">
        <v>50</v>
      </c>
    </row>
    <row r="1321" spans="1:37" x14ac:dyDescent="0.35">
      <c r="A1321" s="38" t="s">
        <v>525</v>
      </c>
      <c r="B1321" s="38">
        <v>104545240</v>
      </c>
      <c r="C1321" s="38" t="str">
        <f>+MaestraLP3[[#This Row],[CÓDIGO]]&amp;MaestraLP3[[#Headers],[-]]&amp;MaestraLP3[[#This Row],[UMV]]</f>
        <v>104545240-C10</v>
      </c>
      <c r="D1321" s="45" t="str">
        <f>+MaestraLP3[[#This Row],[CÓDIGO]]&amp;MaestraLP3[[#Headers],[FS00]]</f>
        <v>104545240FS00</v>
      </c>
      <c r="E1321" s="38" t="s">
        <v>95</v>
      </c>
      <c r="F1321" s="38" t="s">
        <v>114</v>
      </c>
      <c r="G1321" s="38" t="s">
        <v>120</v>
      </c>
      <c r="H1321" s="38" t="s">
        <v>121</v>
      </c>
      <c r="I1321" s="38" t="s">
        <v>1594</v>
      </c>
      <c r="J1321" s="44" t="s">
        <v>61</v>
      </c>
      <c r="K1321" s="45" t="s">
        <v>44</v>
      </c>
      <c r="L1321" s="38"/>
      <c r="M1321" s="38" t="str">
        <f>VLOOKUP(MaestraLP3[[#This Row],[UMV]],VALIDACIONES!J:L,3,0)</f>
        <v>Caja 10 Unidades</v>
      </c>
      <c r="N1321" s="38" t="s">
        <v>45</v>
      </c>
      <c r="O1321" s="38" t="s">
        <v>46</v>
      </c>
      <c r="P1321" s="54">
        <v>20060</v>
      </c>
      <c r="Q1321" s="38" t="s">
        <v>47</v>
      </c>
      <c r="R1321" s="54">
        <v>30000</v>
      </c>
      <c r="S1321" s="56">
        <f>IFERROR((MaestraLP3[[#This Row],[COSTO ]]/MaestraLP3[[#This Row],[COSTO OCT]]-1),0)</f>
        <v>0</v>
      </c>
      <c r="T1321" s="55" t="s">
        <v>172</v>
      </c>
      <c r="U1321" s="55" t="s">
        <v>172</v>
      </c>
      <c r="V1321" s="54">
        <f>+VLOOKUP(MaestraLP3[[#This Row],[-]],'[1]BD MES'!$A:$N,14,0)</f>
        <v>20060</v>
      </c>
      <c r="W1321" s="54">
        <v>20060</v>
      </c>
      <c r="X1321" s="56">
        <f>+(MaestraLP3[[#This Row],[COSTO ]]-MaestraLP3[[#This Row],[COSTO OCT AL 27-10]])/MaestraLP3[[#This Row],[COSTO OCT AL 27-10]]</f>
        <v>0</v>
      </c>
      <c r="Y1321" s="57" t="str">
        <f>++IF(Q1321="HASTA AGOTAR STOCK","HASTA AGOTAR STOCK",IF(MaestraLP3[[#This Row],[PRECIO OCT]]=0,"NO PARA LP",IF(MaestraLP3[[#This Row],[PRECIO OCT]]=0,"INCORPORACIÓN",IF(AA1321=0,"MANTIENE",IF(AA1321&lt;0,"BAJA",IF(AA1321&gt;0,"ALZA",""))))))</f>
        <v>MANTIENE</v>
      </c>
      <c r="Z1321" s="54">
        <v>30000</v>
      </c>
      <c r="AA1321" s="40">
        <f>IF(Z1321=0,"INDICAR PRECIO VTA",Z1321-MaestraLP3[[#This Row],[PRECIO OCT]])</f>
        <v>0</v>
      </c>
      <c r="AB1321" s="56">
        <f t="shared" si="20"/>
        <v>0.33133333333333331</v>
      </c>
      <c r="AC1321" s="58">
        <f>IFERROR(MaestraLP3[[#This Row],[PRECIO]]*MaestraLP3[[#This Row],[%MG UMV]],0)</f>
        <v>9940</v>
      </c>
      <c r="AD1321" s="59">
        <v>8.56</v>
      </c>
      <c r="AE1321" s="54">
        <f>IFERROR(MaestraLP3[[#This Row],[MARGEN UNITARIO]]/MaestraLP3[[#This Row],[Peso Neto UMV (KG)]],0)</f>
        <v>1161.214953271028</v>
      </c>
      <c r="AF1321" s="38" t="s">
        <v>50</v>
      </c>
      <c r="AG1321" s="38">
        <v>1</v>
      </c>
      <c r="AH1321" s="56">
        <v>6.9999999999999993E-2</v>
      </c>
      <c r="AI1321" s="56">
        <v>9.9999999999999992E-2</v>
      </c>
      <c r="AJ1321" s="38" t="s">
        <v>50</v>
      </c>
      <c r="AK1321" s="38" t="s">
        <v>50</v>
      </c>
    </row>
    <row r="1322" spans="1:37" x14ac:dyDescent="0.35">
      <c r="A1322" s="38" t="s">
        <v>525</v>
      </c>
      <c r="B1322" s="38">
        <v>104524930</v>
      </c>
      <c r="C1322" s="38" t="str">
        <f>+MaestraLP3[[#This Row],[CÓDIGO]]&amp;MaestraLP3[[#Headers],[-]]&amp;MaestraLP3[[#This Row],[UMV]]</f>
        <v>104524930-Y00</v>
      </c>
      <c r="D1322" s="45" t="str">
        <f>+MaestraLP3[[#This Row],[CÓDIGO]]&amp;MaestraLP3[[#Headers],[FS00]]</f>
        <v>104524930FS00</v>
      </c>
      <c r="E1322" s="38" t="s">
        <v>95</v>
      </c>
      <c r="F1322" s="38" t="s">
        <v>114</v>
      </c>
      <c r="G1322" s="38" t="s">
        <v>120</v>
      </c>
      <c r="H1322" s="38" t="s">
        <v>121</v>
      </c>
      <c r="I1322" s="38" t="s">
        <v>1595</v>
      </c>
      <c r="J1322" s="44" t="s">
        <v>441</v>
      </c>
      <c r="K1322" s="45" t="s">
        <v>44</v>
      </c>
      <c r="L1322" s="38"/>
      <c r="M1322" s="38" t="str">
        <f>VLOOKUP(MaestraLP3[[#This Row],[UMV]],VALIDACIONES!J:L,3,0)</f>
        <v>Caja 200 Unidades</v>
      </c>
      <c r="N1322" s="38" t="s">
        <v>45</v>
      </c>
      <c r="O1322" s="38" t="s">
        <v>46</v>
      </c>
      <c r="P1322" s="54">
        <v>2794</v>
      </c>
      <c r="Q1322" s="38" t="s">
        <v>47</v>
      </c>
      <c r="R1322" s="54">
        <v>6500</v>
      </c>
      <c r="S1322" s="56">
        <f>IFERROR((MaestraLP3[[#This Row],[COSTO ]]/MaestraLP3[[#This Row],[COSTO OCT]]-1),0)</f>
        <v>0</v>
      </c>
      <c r="T1322" s="55" t="s">
        <v>48</v>
      </c>
      <c r="U1322" s="55" t="s">
        <v>48</v>
      </c>
      <c r="V1322" s="54">
        <f>+VLOOKUP(MaestraLP3[[#This Row],[-]],'[1]BD MES'!$A:$N,14,0)</f>
        <v>2800</v>
      </c>
      <c r="W1322" s="54">
        <v>2794</v>
      </c>
      <c r="X1322" s="56">
        <f>+(MaestraLP3[[#This Row],[COSTO ]]-MaestraLP3[[#This Row],[COSTO OCT AL 27-10]])/MaestraLP3[[#This Row],[COSTO OCT AL 27-10]]</f>
        <v>-2.142857142857143E-3</v>
      </c>
      <c r="Y1322" s="57" t="str">
        <f>++IF(Q1322="HASTA AGOTAR STOCK","HASTA AGOTAR STOCK",IF(MaestraLP3[[#This Row],[PRECIO OCT]]=0,"NO PARA LP",IF(MaestraLP3[[#This Row],[PRECIO OCT]]=0,"INCORPORACIÓN",IF(AA1322=0,"MANTIENE",IF(AA1322&lt;0,"BAJA",IF(AA1322&gt;0,"ALZA",""))))))</f>
        <v>MANTIENE</v>
      </c>
      <c r="Z1322" s="54">
        <v>6500</v>
      </c>
      <c r="AA1322" s="40">
        <f>IF(Z1322=0,"INDICAR PRECIO VTA",Z1322-MaestraLP3[[#This Row],[PRECIO OCT]])</f>
        <v>0</v>
      </c>
      <c r="AB1322" s="56">
        <f t="shared" si="20"/>
        <v>0.57015384615384612</v>
      </c>
      <c r="AC1322" s="58">
        <f>IFERROR(MaestraLP3[[#This Row],[PRECIO]]*MaestraLP3[[#This Row],[%MG UMV]],0)</f>
        <v>3706</v>
      </c>
      <c r="AD1322" s="59">
        <v>0.4</v>
      </c>
      <c r="AE1322" s="54">
        <f>IFERROR(MaestraLP3[[#This Row],[MARGEN UNITARIO]]/MaestraLP3[[#This Row],[Peso Neto UMV (KG)]],0)</f>
        <v>9265</v>
      </c>
      <c r="AF1322" s="38" t="s">
        <v>49</v>
      </c>
      <c r="AG1322" s="38">
        <v>1</v>
      </c>
      <c r="AH1322" s="56">
        <v>6.9999999999999993E-2</v>
      </c>
      <c r="AI1322" s="56">
        <v>9.9999999999999992E-2</v>
      </c>
      <c r="AJ1322" s="38"/>
      <c r="AK1322" s="38" t="s">
        <v>50</v>
      </c>
    </row>
    <row r="1323" spans="1:37" x14ac:dyDescent="0.35">
      <c r="A1323" s="38" t="s">
        <v>525</v>
      </c>
      <c r="B1323" s="38">
        <v>104524100</v>
      </c>
      <c r="C1323" s="38" t="str">
        <f>+MaestraLP3[[#This Row],[CÓDIGO]]&amp;MaestraLP3[[#Headers],[-]]&amp;MaestraLP3[[#This Row],[UMV]]</f>
        <v>104524100-W00</v>
      </c>
      <c r="D1323" s="45" t="str">
        <f>+MaestraLP3[[#This Row],[CÓDIGO]]&amp;MaestraLP3[[#Headers],[FS00]]</f>
        <v>104524100FS00</v>
      </c>
      <c r="E1323" s="38" t="s">
        <v>95</v>
      </c>
      <c r="F1323" s="38" t="s">
        <v>114</v>
      </c>
      <c r="G1323" s="38" t="s">
        <v>120</v>
      </c>
      <c r="H1323" s="38" t="s">
        <v>121</v>
      </c>
      <c r="I1323" s="38" t="s">
        <v>1596</v>
      </c>
      <c r="J1323" s="44" t="s">
        <v>423</v>
      </c>
      <c r="K1323" s="45" t="s">
        <v>44</v>
      </c>
      <c r="L1323" s="38"/>
      <c r="M1323" s="38" t="str">
        <f>VLOOKUP(MaestraLP3[[#This Row],[UMV]],VALIDACIONES!J:L,3,0)</f>
        <v>Caja 400 Unidades</v>
      </c>
      <c r="N1323" s="38" t="s">
        <v>45</v>
      </c>
      <c r="O1323" s="38" t="s">
        <v>46</v>
      </c>
      <c r="P1323" s="54">
        <v>4388</v>
      </c>
      <c r="Q1323" s="38" t="s">
        <v>47</v>
      </c>
      <c r="R1323" s="54">
        <v>8000</v>
      </c>
      <c r="S1323" s="56">
        <f>IFERROR((MaestraLP3[[#This Row],[COSTO ]]/MaestraLP3[[#This Row],[COSTO OCT]]-1),0)</f>
        <v>0</v>
      </c>
      <c r="T1323" s="55" t="s">
        <v>48</v>
      </c>
      <c r="U1323" s="55" t="s">
        <v>48</v>
      </c>
      <c r="V1323" s="54">
        <f>+VLOOKUP(MaestraLP3[[#This Row],[-]],'[1]BD MES'!$A:$N,14,0)</f>
        <v>4396</v>
      </c>
      <c r="W1323" s="54">
        <v>4388</v>
      </c>
      <c r="X1323" s="56">
        <f>+(MaestraLP3[[#This Row],[COSTO ]]-MaestraLP3[[#This Row],[COSTO OCT AL 27-10]])/MaestraLP3[[#This Row],[COSTO OCT AL 27-10]]</f>
        <v>-1.8198362147406734E-3</v>
      </c>
      <c r="Y1323" s="57" t="str">
        <f>++IF(Q1323="HASTA AGOTAR STOCK","HASTA AGOTAR STOCK",IF(MaestraLP3[[#This Row],[PRECIO OCT]]=0,"NO PARA LP",IF(MaestraLP3[[#This Row],[PRECIO OCT]]=0,"INCORPORACIÓN",IF(AA1323=0,"MANTIENE",IF(AA1323&lt;0,"BAJA",IF(AA1323&gt;0,"ALZA",""))))))</f>
        <v>MANTIENE</v>
      </c>
      <c r="Z1323" s="54">
        <v>8000</v>
      </c>
      <c r="AA1323" s="40">
        <f>IF(Z1323=0,"INDICAR PRECIO VTA",Z1323-MaestraLP3[[#This Row],[PRECIO OCT]])</f>
        <v>0</v>
      </c>
      <c r="AB1323" s="56">
        <f t="shared" si="20"/>
        <v>0.45150000000000001</v>
      </c>
      <c r="AC1323" s="58">
        <f>IFERROR(MaestraLP3[[#This Row],[PRECIO]]*MaestraLP3[[#This Row],[%MG UMV]],0)</f>
        <v>3612</v>
      </c>
      <c r="AD1323" s="59">
        <v>0.4</v>
      </c>
      <c r="AE1323" s="54">
        <f>IFERROR(MaestraLP3[[#This Row],[MARGEN UNITARIO]]/MaestraLP3[[#This Row],[Peso Neto UMV (KG)]],0)</f>
        <v>9030</v>
      </c>
      <c r="AF1323" s="38" t="s">
        <v>49</v>
      </c>
      <c r="AG1323" s="38">
        <v>1</v>
      </c>
      <c r="AH1323" s="56">
        <v>6.9999999999999993E-2</v>
      </c>
      <c r="AI1323" s="56">
        <v>9.9999999999999992E-2</v>
      </c>
      <c r="AJ1323" s="38"/>
      <c r="AK1323" s="38" t="s">
        <v>50</v>
      </c>
    </row>
    <row r="1324" spans="1:37" x14ac:dyDescent="0.35">
      <c r="A1324" s="38" t="s">
        <v>525</v>
      </c>
      <c r="B1324" s="38">
        <v>104537850</v>
      </c>
      <c r="C1324" s="38" t="str">
        <f>+MaestraLP3[[#This Row],[CÓDIGO]]&amp;MaestraLP3[[#Headers],[-]]&amp;MaestraLP3[[#This Row],[UMV]]</f>
        <v>104537850-1Q</v>
      </c>
      <c r="D1324" s="45" t="str">
        <f>+MaestraLP3[[#This Row],[CÓDIGO]]&amp;MaestraLP3[[#Headers],[FS00]]</f>
        <v>104537850FS00</v>
      </c>
      <c r="E1324" s="38" t="s">
        <v>95</v>
      </c>
      <c r="F1324" s="38" t="s">
        <v>114</v>
      </c>
      <c r="G1324" s="38" t="s">
        <v>120</v>
      </c>
      <c r="H1324" s="38" t="s">
        <v>121</v>
      </c>
      <c r="I1324" s="38" t="s">
        <v>1597</v>
      </c>
      <c r="J1324" s="44" t="s">
        <v>128</v>
      </c>
      <c r="K1324" s="45" t="s">
        <v>44</v>
      </c>
      <c r="L1324" s="38"/>
      <c r="M1324" s="38" t="str">
        <f>VLOOKUP(MaestraLP3[[#This Row],[UMV]],VALIDACIONES!J:L,3,0)</f>
        <v>Caja 1000 Unidades</v>
      </c>
      <c r="N1324" s="38" t="s">
        <v>45</v>
      </c>
      <c r="O1324" s="38" t="s">
        <v>46</v>
      </c>
      <c r="P1324" s="54">
        <v>28000</v>
      </c>
      <c r="Q1324" s="38" t="s">
        <v>47</v>
      </c>
      <c r="R1324" s="54">
        <v>47000</v>
      </c>
      <c r="S1324" s="56">
        <f>IFERROR((MaestraLP3[[#This Row],[COSTO ]]/MaestraLP3[[#This Row],[COSTO OCT]]-1),0)</f>
        <v>0</v>
      </c>
      <c r="T1324" s="55" t="s">
        <v>48</v>
      </c>
      <c r="U1324" s="55" t="s">
        <v>48</v>
      </c>
      <c r="V1324" s="54">
        <f>+VLOOKUP(MaestraLP3[[#This Row],[-]],'[1]BD MES'!$A:$N,14,0)</f>
        <v>28000</v>
      </c>
      <c r="W1324" s="54">
        <v>28000</v>
      </c>
      <c r="X1324" s="56">
        <f>+(MaestraLP3[[#This Row],[COSTO ]]-MaestraLP3[[#This Row],[COSTO OCT AL 27-10]])/MaestraLP3[[#This Row],[COSTO OCT AL 27-10]]</f>
        <v>0</v>
      </c>
      <c r="Y1324" s="57" t="str">
        <f>++IF(Q1324="HASTA AGOTAR STOCK","HASTA AGOTAR STOCK",IF(MaestraLP3[[#This Row],[PRECIO OCT]]=0,"NO PARA LP",IF(MaestraLP3[[#This Row],[PRECIO OCT]]=0,"INCORPORACIÓN",IF(AA1324=0,"MANTIENE",IF(AA1324&lt;0,"BAJA",IF(AA1324&gt;0,"ALZA",""))))))</f>
        <v>MANTIENE</v>
      </c>
      <c r="Z1324" s="54">
        <v>47000</v>
      </c>
      <c r="AA1324" s="40">
        <f>IF(Z1324=0,"INDICAR PRECIO VTA",Z1324-MaestraLP3[[#This Row],[PRECIO OCT]])</f>
        <v>0</v>
      </c>
      <c r="AB1324" s="56">
        <f t="shared" si="20"/>
        <v>0.40425531914893614</v>
      </c>
      <c r="AC1324" s="58">
        <f>IFERROR(MaestraLP3[[#This Row],[PRECIO]]*MaestraLP3[[#This Row],[%MG UMV]],0)</f>
        <v>19000</v>
      </c>
      <c r="AD1324" s="59">
        <v>10</v>
      </c>
      <c r="AE1324" s="54">
        <f>IFERROR(MaestraLP3[[#This Row],[MARGEN UNITARIO]]/MaestraLP3[[#This Row],[Peso Neto UMV (KG)]],0)</f>
        <v>1900</v>
      </c>
      <c r="AF1324" s="38" t="s">
        <v>49</v>
      </c>
      <c r="AG1324" s="38">
        <v>1</v>
      </c>
      <c r="AH1324" s="56">
        <v>6.9999999999999993E-2</v>
      </c>
      <c r="AI1324" s="56">
        <v>9.9999999999999992E-2</v>
      </c>
      <c r="AJ1324" s="38"/>
      <c r="AK1324" s="38" t="s">
        <v>50</v>
      </c>
    </row>
    <row r="1325" spans="1:37" x14ac:dyDescent="0.35">
      <c r="A1325" s="38" t="s">
        <v>525</v>
      </c>
      <c r="B1325" s="38">
        <v>104541820</v>
      </c>
      <c r="C1325" s="38" t="str">
        <f>+MaestraLP3[[#This Row],[CÓDIGO]]&amp;MaestraLP3[[#Headers],[-]]&amp;MaestraLP3[[#This Row],[UMV]]</f>
        <v>104541820-1Q</v>
      </c>
      <c r="D1325" s="45" t="str">
        <f>+MaestraLP3[[#This Row],[CÓDIGO]]&amp;MaestraLP3[[#Headers],[FS00]]</f>
        <v>104541820FS00</v>
      </c>
      <c r="E1325" s="38" t="s">
        <v>95</v>
      </c>
      <c r="F1325" s="38" t="s">
        <v>114</v>
      </c>
      <c r="G1325" s="38" t="s">
        <v>120</v>
      </c>
      <c r="H1325" s="38" t="s">
        <v>121</v>
      </c>
      <c r="I1325" s="38" t="s">
        <v>451</v>
      </c>
      <c r="J1325" s="44" t="s">
        <v>128</v>
      </c>
      <c r="K1325" s="45" t="s">
        <v>44</v>
      </c>
      <c r="L1325" s="38"/>
      <c r="M1325" s="38" t="str">
        <f>VLOOKUP(MaestraLP3[[#This Row],[UMV]],VALIDACIONES!J:L,3,0)</f>
        <v>Caja 1000 Unidades</v>
      </c>
      <c r="N1325" s="38" t="s">
        <v>45</v>
      </c>
      <c r="O1325" s="38" t="s">
        <v>46</v>
      </c>
      <c r="P1325" s="54">
        <v>52000</v>
      </c>
      <c r="Q1325" s="38" t="s">
        <v>47</v>
      </c>
      <c r="R1325" s="54">
        <v>159000</v>
      </c>
      <c r="S1325" s="56">
        <f>IFERROR((MaestraLP3[[#This Row],[COSTO ]]/MaestraLP3[[#This Row],[COSTO OCT]]-1),0)</f>
        <v>0</v>
      </c>
      <c r="T1325" s="55" t="s">
        <v>48</v>
      </c>
      <c r="U1325" s="55" t="s">
        <v>48</v>
      </c>
      <c r="V1325" s="54">
        <f>+VLOOKUP(MaestraLP3[[#This Row],[-]],'[1]BD MES'!$A:$N,14,0)</f>
        <v>52000</v>
      </c>
      <c r="W1325" s="54">
        <v>52000</v>
      </c>
      <c r="X1325" s="56">
        <f>+(MaestraLP3[[#This Row],[COSTO ]]-MaestraLP3[[#This Row],[COSTO OCT AL 27-10]])/MaestraLP3[[#This Row],[COSTO OCT AL 27-10]]</f>
        <v>0</v>
      </c>
      <c r="Y1325" s="57" t="str">
        <f>++IF(Q1325="HASTA AGOTAR STOCK","HASTA AGOTAR STOCK",IF(MaestraLP3[[#This Row],[PRECIO OCT]]=0,"NO PARA LP",IF(MaestraLP3[[#This Row],[PRECIO OCT]]=0,"INCORPORACIÓN",IF(AA1325=0,"MANTIENE",IF(AA1325&lt;0,"BAJA",IF(AA1325&gt;0,"ALZA",""))))))</f>
        <v>MANTIENE</v>
      </c>
      <c r="Z1325" s="54">
        <v>159000</v>
      </c>
      <c r="AA1325" s="40">
        <f>IF(Z1325=0,"INDICAR PRECIO VTA",Z1325-MaestraLP3[[#This Row],[PRECIO OCT]])</f>
        <v>0</v>
      </c>
      <c r="AB1325" s="56">
        <f t="shared" si="20"/>
        <v>0.67295597484276726</v>
      </c>
      <c r="AC1325" s="58">
        <f>IFERROR(MaestraLP3[[#This Row],[PRECIO]]*MaestraLP3[[#This Row],[%MG UMV]],0)</f>
        <v>107000</v>
      </c>
      <c r="AD1325" s="59">
        <v>8</v>
      </c>
      <c r="AE1325" s="54">
        <f>IFERROR(MaestraLP3[[#This Row],[MARGEN UNITARIO]]/MaestraLP3[[#This Row],[Peso Neto UMV (KG)]],0)</f>
        <v>13375</v>
      </c>
      <c r="AF1325" s="38" t="s">
        <v>49</v>
      </c>
      <c r="AG1325" s="38">
        <v>1</v>
      </c>
      <c r="AH1325" s="56">
        <v>6.9999999999999993E-2</v>
      </c>
      <c r="AI1325" s="56">
        <v>9.9999999999999992E-2</v>
      </c>
      <c r="AJ1325" s="38"/>
      <c r="AK1325" s="38" t="s">
        <v>50</v>
      </c>
    </row>
    <row r="1326" spans="1:37" x14ac:dyDescent="0.35">
      <c r="A1326" s="38" t="s">
        <v>525</v>
      </c>
      <c r="B1326" s="38">
        <v>104540010</v>
      </c>
      <c r="C1326" s="38" t="str">
        <f>+MaestraLP3[[#This Row],[CÓDIGO]]&amp;MaestraLP3[[#Headers],[-]]&amp;MaestraLP3[[#This Row],[UMV]]</f>
        <v>104540010-Y50</v>
      </c>
      <c r="D1326" s="45" t="str">
        <f>+MaestraLP3[[#This Row],[CÓDIGO]]&amp;MaestraLP3[[#Headers],[FS00]]</f>
        <v>104540010FS00</v>
      </c>
      <c r="E1326" s="38" t="s">
        <v>95</v>
      </c>
      <c r="F1326" s="38" t="s">
        <v>114</v>
      </c>
      <c r="G1326" s="38" t="s">
        <v>120</v>
      </c>
      <c r="H1326" s="38" t="s">
        <v>121</v>
      </c>
      <c r="I1326" s="38" t="s">
        <v>1598</v>
      </c>
      <c r="J1326" s="44" t="s">
        <v>676</v>
      </c>
      <c r="K1326" s="45" t="s">
        <v>44</v>
      </c>
      <c r="L1326" s="38"/>
      <c r="M1326" s="38" t="str">
        <f>VLOOKUP(MaestraLP3[[#This Row],[UMV]],VALIDACIONES!J:L,3,0)</f>
        <v>Caja 250 Unidades</v>
      </c>
      <c r="N1326" s="38" t="s">
        <v>45</v>
      </c>
      <c r="O1326" s="38" t="s">
        <v>46</v>
      </c>
      <c r="P1326" s="54">
        <v>20750</v>
      </c>
      <c r="Q1326" s="38" t="s">
        <v>47</v>
      </c>
      <c r="R1326" s="54">
        <v>32500</v>
      </c>
      <c r="S1326" s="56">
        <f>IFERROR((MaestraLP3[[#This Row],[COSTO ]]/MaestraLP3[[#This Row],[COSTO OCT]]-1),0)</f>
        <v>0</v>
      </c>
      <c r="T1326" s="55" t="s">
        <v>48</v>
      </c>
      <c r="U1326" s="55" t="s">
        <v>48</v>
      </c>
      <c r="V1326" s="54">
        <f>+VLOOKUP(MaestraLP3[[#This Row],[-]],'[1]BD MES'!$A:$N,14,0)</f>
        <v>20750</v>
      </c>
      <c r="W1326" s="54">
        <v>20750</v>
      </c>
      <c r="X1326" s="56">
        <f>+(MaestraLP3[[#This Row],[COSTO ]]-MaestraLP3[[#This Row],[COSTO OCT AL 27-10]])/MaestraLP3[[#This Row],[COSTO OCT AL 27-10]]</f>
        <v>0</v>
      </c>
      <c r="Y1326" s="57" t="str">
        <f>++IF(Q1326="HASTA AGOTAR STOCK","HASTA AGOTAR STOCK",IF(MaestraLP3[[#This Row],[PRECIO OCT]]=0,"NO PARA LP",IF(MaestraLP3[[#This Row],[PRECIO OCT]]=0,"INCORPORACIÓN",IF(AA1326=0,"MANTIENE",IF(AA1326&lt;0,"BAJA",IF(AA1326&gt;0,"ALZA",""))))))</f>
        <v>MANTIENE</v>
      </c>
      <c r="Z1326" s="54">
        <v>32500</v>
      </c>
      <c r="AA1326" s="40">
        <f>IF(Z1326=0,"INDICAR PRECIO VTA",Z1326-MaestraLP3[[#This Row],[PRECIO OCT]])</f>
        <v>0</v>
      </c>
      <c r="AB1326" s="56">
        <f t="shared" si="20"/>
        <v>0.36153846153846153</v>
      </c>
      <c r="AC1326" s="58">
        <f>IFERROR(MaestraLP3[[#This Row],[PRECIO]]*MaestraLP3[[#This Row],[%MG UMV]],0)</f>
        <v>11750</v>
      </c>
      <c r="AD1326" s="59">
        <v>4</v>
      </c>
      <c r="AE1326" s="54">
        <f>IFERROR(MaestraLP3[[#This Row],[MARGEN UNITARIO]]/MaestraLP3[[#This Row],[Peso Neto UMV (KG)]],0)</f>
        <v>2937.5</v>
      </c>
      <c r="AF1326" s="38" t="s">
        <v>49</v>
      </c>
      <c r="AG1326" s="38">
        <v>1</v>
      </c>
      <c r="AH1326" s="56">
        <v>6.9999999999999993E-2</v>
      </c>
      <c r="AI1326" s="56">
        <v>9.9999999999999992E-2</v>
      </c>
      <c r="AJ1326" s="38"/>
      <c r="AK1326" s="38" t="s">
        <v>50</v>
      </c>
    </row>
    <row r="1327" spans="1:37" x14ac:dyDescent="0.35">
      <c r="A1327" s="38" t="s">
        <v>525</v>
      </c>
      <c r="B1327" s="38">
        <v>104524490</v>
      </c>
      <c r="C1327" s="38" t="str">
        <f>+MaestraLP3[[#This Row],[CÓDIGO]]&amp;MaestraLP3[[#Headers],[-]]&amp;MaestraLP3[[#This Row],[UMV]]</f>
        <v>104524490-UN</v>
      </c>
      <c r="D1327" s="45" t="str">
        <f>+MaestraLP3[[#This Row],[CÓDIGO]]&amp;MaestraLP3[[#Headers],[FS00]]</f>
        <v>104524490FS00</v>
      </c>
      <c r="E1327" s="38" t="s">
        <v>95</v>
      </c>
      <c r="F1327" s="38" t="s">
        <v>114</v>
      </c>
      <c r="G1327" s="38" t="s">
        <v>120</v>
      </c>
      <c r="H1327" s="38" t="s">
        <v>121</v>
      </c>
      <c r="I1327" s="38" t="s">
        <v>1599</v>
      </c>
      <c r="J1327" s="44" t="s">
        <v>44</v>
      </c>
      <c r="K1327" s="45" t="s">
        <v>44</v>
      </c>
      <c r="L1327" s="38"/>
      <c r="M1327" s="38" t="str">
        <f>VLOOKUP(MaestraLP3[[#This Row],[UMV]],VALIDACIONES!J:L,3,0)</f>
        <v>Unidad</v>
      </c>
      <c r="N1327" s="38" t="s">
        <v>45</v>
      </c>
      <c r="O1327" s="38" t="s">
        <v>46</v>
      </c>
      <c r="P1327" s="54">
        <v>2153.6999999999998</v>
      </c>
      <c r="Q1327" s="38" t="s">
        <v>47</v>
      </c>
      <c r="R1327" s="54">
        <v>4400</v>
      </c>
      <c r="S1327" s="56">
        <f>IFERROR((MaestraLP3[[#This Row],[COSTO ]]/MaestraLP3[[#This Row],[COSTO OCT]]-1),0)</f>
        <v>0</v>
      </c>
      <c r="T1327" s="55" t="s">
        <v>48</v>
      </c>
      <c r="U1327" s="55" t="s">
        <v>48</v>
      </c>
      <c r="V1327" s="54">
        <f>+VLOOKUP(MaestraLP3[[#This Row],[-]],'[1]BD MES'!$A:$N,14,0)</f>
        <v>2151.84</v>
      </c>
      <c r="W1327" s="54">
        <v>2153.6999999999998</v>
      </c>
      <c r="X1327" s="56">
        <f>+(MaestraLP3[[#This Row],[COSTO ]]-MaestraLP3[[#This Row],[COSTO OCT AL 27-10]])/MaestraLP3[[#This Row],[COSTO OCT AL 27-10]]</f>
        <v>8.6437653357111701E-4</v>
      </c>
      <c r="Y1327" s="57" t="str">
        <f>++IF(Q1327="HASTA AGOTAR STOCK","HASTA AGOTAR STOCK",IF(MaestraLP3[[#This Row],[PRECIO OCT]]=0,"NO PARA LP",IF(MaestraLP3[[#This Row],[PRECIO OCT]]=0,"INCORPORACIÓN",IF(AA1327=0,"MANTIENE",IF(AA1327&lt;0,"BAJA",IF(AA1327&gt;0,"ALZA",""))))))</f>
        <v>MANTIENE</v>
      </c>
      <c r="Z1327" s="54">
        <v>4400</v>
      </c>
      <c r="AA1327" s="40">
        <f>IF(Z1327=0,"INDICAR PRECIO VTA",Z1327-MaestraLP3[[#This Row],[PRECIO OCT]])</f>
        <v>0</v>
      </c>
      <c r="AB1327" s="56">
        <f t="shared" si="20"/>
        <v>0.51052272727272729</v>
      </c>
      <c r="AC1327" s="58">
        <f>IFERROR(MaestraLP3[[#This Row],[PRECIO]]*MaestraLP3[[#This Row],[%MG UMV]],0)</f>
        <v>2246.3000000000002</v>
      </c>
      <c r="AD1327" s="59">
        <v>0.47</v>
      </c>
      <c r="AE1327" s="54">
        <f>IFERROR(MaestraLP3[[#This Row],[MARGEN UNITARIO]]/MaestraLP3[[#This Row],[Peso Neto UMV (KG)]],0)</f>
        <v>4779.3617021276605</v>
      </c>
      <c r="AF1327" s="38" t="s">
        <v>50</v>
      </c>
      <c r="AG1327" s="38">
        <v>1</v>
      </c>
      <c r="AH1327" s="56">
        <v>6.9999999999999993E-2</v>
      </c>
      <c r="AI1327" s="56">
        <v>9.9999999999999992E-2</v>
      </c>
      <c r="AJ1327" s="38"/>
      <c r="AK1327" s="38" t="s">
        <v>50</v>
      </c>
    </row>
    <row r="1328" spans="1:37" x14ac:dyDescent="0.35">
      <c r="A1328" s="38" t="s">
        <v>525</v>
      </c>
      <c r="B1328" s="38">
        <v>104524230</v>
      </c>
      <c r="C1328" s="38" t="str">
        <f>+MaestraLP3[[#This Row],[CÓDIGO]]&amp;MaestraLP3[[#Headers],[-]]&amp;MaestraLP3[[#This Row],[UMV]]</f>
        <v>104524230-Z00</v>
      </c>
      <c r="D1328" s="45" t="str">
        <f>+MaestraLP3[[#This Row],[CÓDIGO]]&amp;MaestraLP3[[#Headers],[FS00]]</f>
        <v>104524230FS00</v>
      </c>
      <c r="E1328" s="38" t="s">
        <v>95</v>
      </c>
      <c r="F1328" s="38" t="s">
        <v>114</v>
      </c>
      <c r="G1328" s="38" t="s">
        <v>120</v>
      </c>
      <c r="H1328" s="38" t="s">
        <v>121</v>
      </c>
      <c r="I1328" s="38" t="s">
        <v>1600</v>
      </c>
      <c r="J1328" s="44" t="s">
        <v>200</v>
      </c>
      <c r="K1328" s="45" t="s">
        <v>44</v>
      </c>
      <c r="L1328" s="38"/>
      <c r="M1328" s="38" t="str">
        <f>VLOOKUP(MaestraLP3[[#This Row],[UMV]],VALIDACIONES!J:L,3,0)</f>
        <v>Caja 100 Unidades</v>
      </c>
      <c r="N1328" s="38" t="s">
        <v>45</v>
      </c>
      <c r="O1328" s="38" t="s">
        <v>46</v>
      </c>
      <c r="P1328" s="54">
        <v>3042</v>
      </c>
      <c r="Q1328" s="38" t="s">
        <v>47</v>
      </c>
      <c r="R1328" s="54">
        <v>4900</v>
      </c>
      <c r="S1328" s="56">
        <f>IFERROR((MaestraLP3[[#This Row],[COSTO ]]/MaestraLP3[[#This Row],[COSTO OCT]]-1),0)</f>
        <v>0</v>
      </c>
      <c r="T1328" s="55" t="s">
        <v>48</v>
      </c>
      <c r="U1328" s="55" t="s">
        <v>48</v>
      </c>
      <c r="V1328" s="54">
        <f>+VLOOKUP(MaestraLP3[[#This Row],[-]],'[1]BD MES'!$A:$N,14,0)</f>
        <v>3002</v>
      </c>
      <c r="W1328" s="54">
        <v>3042</v>
      </c>
      <c r="X1328" s="56">
        <f>+(MaestraLP3[[#This Row],[COSTO ]]-MaestraLP3[[#This Row],[COSTO OCT AL 27-10]])/MaestraLP3[[#This Row],[COSTO OCT AL 27-10]]</f>
        <v>1.3324450366422385E-2</v>
      </c>
      <c r="Y1328" s="57" t="str">
        <f>++IF(Q1328="HASTA AGOTAR STOCK","HASTA AGOTAR STOCK",IF(MaestraLP3[[#This Row],[PRECIO OCT]]=0,"NO PARA LP",IF(MaestraLP3[[#This Row],[PRECIO OCT]]=0,"INCORPORACIÓN",IF(AA1328=0,"MANTIENE",IF(AA1328&lt;0,"BAJA",IF(AA1328&gt;0,"ALZA",""))))))</f>
        <v>MANTIENE</v>
      </c>
      <c r="Z1328" s="54">
        <v>4900</v>
      </c>
      <c r="AA1328" s="40">
        <f>IF(Z1328=0,"INDICAR PRECIO VTA",Z1328-MaestraLP3[[#This Row],[PRECIO OCT]])</f>
        <v>0</v>
      </c>
      <c r="AB1328" s="56">
        <f t="shared" si="20"/>
        <v>0.37918367346938775</v>
      </c>
      <c r="AC1328" s="58">
        <f>IFERROR(MaestraLP3[[#This Row],[PRECIO]]*MaestraLP3[[#This Row],[%MG UMV]],0)</f>
        <v>1858</v>
      </c>
      <c r="AD1328" s="59">
        <v>0.2</v>
      </c>
      <c r="AE1328" s="54">
        <f>IFERROR(MaestraLP3[[#This Row],[MARGEN UNITARIO]]/MaestraLP3[[#This Row],[Peso Neto UMV (KG)]],0)</f>
        <v>9290</v>
      </c>
      <c r="AF1328" s="38" t="s">
        <v>49</v>
      </c>
      <c r="AG1328" s="38">
        <v>1</v>
      </c>
      <c r="AH1328" s="56">
        <v>6.9999999999999993E-2</v>
      </c>
      <c r="AI1328" s="56">
        <v>9.9999999999999992E-2</v>
      </c>
      <c r="AJ1328" s="38"/>
      <c r="AK1328" s="38" t="s">
        <v>50</v>
      </c>
    </row>
    <row r="1329" spans="1:37" x14ac:dyDescent="0.35">
      <c r="A1329" s="38" t="s">
        <v>525</v>
      </c>
      <c r="B1329" s="38">
        <v>104533690</v>
      </c>
      <c r="C1329" s="38" t="str">
        <f>+MaestraLP3[[#This Row],[CÓDIGO]]&amp;MaestraLP3[[#Headers],[-]]&amp;MaestraLP3[[#This Row],[UMV]]</f>
        <v>104533690-C12</v>
      </c>
      <c r="D1329" s="45" t="str">
        <f>+MaestraLP3[[#This Row],[CÓDIGO]]&amp;MaestraLP3[[#Headers],[FS00]]</f>
        <v>104533690FS00</v>
      </c>
      <c r="E1329" s="38" t="s">
        <v>95</v>
      </c>
      <c r="F1329" s="38" t="s">
        <v>114</v>
      </c>
      <c r="G1329" s="38" t="s">
        <v>120</v>
      </c>
      <c r="H1329" s="38" t="s">
        <v>121</v>
      </c>
      <c r="I1329" s="38" t="s">
        <v>1601</v>
      </c>
      <c r="J1329" s="44" t="s">
        <v>43</v>
      </c>
      <c r="K1329" s="45" t="s">
        <v>44</v>
      </c>
      <c r="L1329" s="38"/>
      <c r="M1329" s="38" t="str">
        <f>VLOOKUP(MaestraLP3[[#This Row],[UMV]],VALIDACIONES!J:L,3,0)</f>
        <v>Caja 12 Unidades</v>
      </c>
      <c r="N1329" s="38" t="s">
        <v>45</v>
      </c>
      <c r="O1329" s="38" t="s">
        <v>46</v>
      </c>
      <c r="P1329" s="54">
        <v>28512</v>
      </c>
      <c r="Q1329" s="38" t="s">
        <v>47</v>
      </c>
      <c r="R1329" s="54">
        <v>46990</v>
      </c>
      <c r="S1329" s="56">
        <f>IFERROR((MaestraLP3[[#This Row],[COSTO ]]/MaestraLP3[[#This Row],[COSTO OCT]]-1),0)</f>
        <v>0</v>
      </c>
      <c r="T1329" s="55" t="s">
        <v>48</v>
      </c>
      <c r="U1329" s="55" t="s">
        <v>48</v>
      </c>
      <c r="V1329" s="54">
        <f>+VLOOKUP(MaestraLP3[[#This Row],[-]],'[1]BD MES'!$A:$N,14,0)</f>
        <v>28548</v>
      </c>
      <c r="W1329" s="54">
        <v>28512</v>
      </c>
      <c r="X1329" s="56">
        <f>+(MaestraLP3[[#This Row],[COSTO ]]-MaestraLP3[[#This Row],[COSTO OCT AL 27-10]])/MaestraLP3[[#This Row],[COSTO OCT AL 27-10]]</f>
        <v>-1.2610340479192938E-3</v>
      </c>
      <c r="Y1329" s="57" t="str">
        <f>++IF(Q1329="HASTA AGOTAR STOCK","HASTA AGOTAR STOCK",IF(MaestraLP3[[#This Row],[PRECIO OCT]]=0,"NO PARA LP",IF(MaestraLP3[[#This Row],[PRECIO OCT]]=0,"INCORPORACIÓN",IF(AA1329=0,"MANTIENE",IF(AA1329&lt;0,"BAJA",IF(AA1329&gt;0,"ALZA",""))))))</f>
        <v>MANTIENE</v>
      </c>
      <c r="Z1329" s="54">
        <v>46990</v>
      </c>
      <c r="AA1329" s="40">
        <f>IF(Z1329=0,"INDICAR PRECIO VTA",Z1329-MaestraLP3[[#This Row],[PRECIO OCT]])</f>
        <v>0</v>
      </c>
      <c r="AB1329" s="56">
        <f t="shared" si="20"/>
        <v>0.39323260268142157</v>
      </c>
      <c r="AC1329" s="58">
        <f>IFERROR(MaestraLP3[[#This Row],[PRECIO]]*MaestraLP3[[#This Row],[%MG UMV]],0)</f>
        <v>18478</v>
      </c>
      <c r="AD1329" s="59">
        <v>1.44</v>
      </c>
      <c r="AE1329" s="54">
        <f>IFERROR(MaestraLP3[[#This Row],[MARGEN UNITARIO]]/MaestraLP3[[#This Row],[Peso Neto UMV (KG)]],0)</f>
        <v>12831.944444444445</v>
      </c>
      <c r="AF1329" s="38" t="s">
        <v>50</v>
      </c>
      <c r="AG1329" s="38">
        <v>1</v>
      </c>
      <c r="AH1329" s="56">
        <v>6.9999999999999993E-2</v>
      </c>
      <c r="AI1329" s="56">
        <v>9.9999999999999992E-2</v>
      </c>
      <c r="AJ1329" s="38"/>
      <c r="AK1329" s="38" t="s">
        <v>50</v>
      </c>
    </row>
    <row r="1330" spans="1:37" x14ac:dyDescent="0.35">
      <c r="A1330" s="38" t="s">
        <v>525</v>
      </c>
      <c r="B1330" s="38">
        <v>104524260</v>
      </c>
      <c r="C1330" s="38" t="str">
        <f>+MaestraLP3[[#This Row],[CÓDIGO]]&amp;MaestraLP3[[#Headers],[-]]&amp;MaestraLP3[[#This Row],[UMV]]</f>
        <v>104524260-Z00</v>
      </c>
      <c r="D1330" s="45" t="str">
        <f>+MaestraLP3[[#This Row],[CÓDIGO]]&amp;MaestraLP3[[#Headers],[FS00]]</f>
        <v>104524260FS00</v>
      </c>
      <c r="E1330" s="38" t="s">
        <v>95</v>
      </c>
      <c r="F1330" s="38" t="s">
        <v>114</v>
      </c>
      <c r="G1330" s="38" t="s">
        <v>120</v>
      </c>
      <c r="H1330" s="38" t="s">
        <v>121</v>
      </c>
      <c r="I1330" s="38" t="s">
        <v>1602</v>
      </c>
      <c r="J1330" s="44" t="s">
        <v>200</v>
      </c>
      <c r="K1330" s="45" t="s">
        <v>44</v>
      </c>
      <c r="L1330" s="38"/>
      <c r="M1330" s="38" t="str">
        <f>VLOOKUP(MaestraLP3[[#This Row],[UMV]],VALIDACIONES!J:L,3,0)</f>
        <v>Caja 100 Unidades</v>
      </c>
      <c r="N1330" s="38" t="s">
        <v>45</v>
      </c>
      <c r="O1330" s="38" t="s">
        <v>46</v>
      </c>
      <c r="P1330" s="54">
        <v>3893</v>
      </c>
      <c r="Q1330" s="38" t="s">
        <v>47</v>
      </c>
      <c r="R1330" s="54">
        <v>5000</v>
      </c>
      <c r="S1330" s="56">
        <f>IFERROR((MaestraLP3[[#This Row],[COSTO ]]/MaestraLP3[[#This Row],[COSTO OCT]]-1),0)</f>
        <v>0</v>
      </c>
      <c r="T1330" s="55" t="s">
        <v>48</v>
      </c>
      <c r="U1330" s="55" t="s">
        <v>48</v>
      </c>
      <c r="V1330" s="54">
        <f>+VLOOKUP(MaestraLP3[[#This Row],[-]],'[1]BD MES'!$A:$N,14,0)</f>
        <v>3636.9999999999995</v>
      </c>
      <c r="W1330" s="54">
        <v>3893</v>
      </c>
      <c r="X1330" s="56">
        <f>+(MaestraLP3[[#This Row],[COSTO ]]-MaestraLP3[[#This Row],[COSTO OCT AL 27-10]])/MaestraLP3[[#This Row],[COSTO OCT AL 27-10]]</f>
        <v>7.0387682155622897E-2</v>
      </c>
      <c r="Y1330" s="57" t="str">
        <f>++IF(Q1330="HASTA AGOTAR STOCK","HASTA AGOTAR STOCK",IF(MaestraLP3[[#This Row],[PRECIO OCT]]=0,"NO PARA LP",IF(MaestraLP3[[#This Row],[PRECIO OCT]]=0,"INCORPORACIÓN",IF(AA1330=0,"MANTIENE",IF(AA1330&lt;0,"BAJA",IF(AA1330&gt;0,"ALZA",""))))))</f>
        <v>MANTIENE</v>
      </c>
      <c r="Z1330" s="54">
        <v>5000</v>
      </c>
      <c r="AA1330" s="40">
        <f>IF(Z1330=0,"INDICAR PRECIO VTA",Z1330-MaestraLP3[[#This Row],[PRECIO OCT]])</f>
        <v>0</v>
      </c>
      <c r="AB1330" s="56">
        <f t="shared" si="20"/>
        <v>0.22140000000000001</v>
      </c>
      <c r="AC1330" s="58">
        <f>IFERROR(MaestraLP3[[#This Row],[PRECIO]]*MaestraLP3[[#This Row],[%MG UMV]],0)</f>
        <v>1107</v>
      </c>
      <c r="AD1330" s="59">
        <v>0.2</v>
      </c>
      <c r="AE1330" s="54">
        <f>IFERROR(MaestraLP3[[#This Row],[MARGEN UNITARIO]]/MaestraLP3[[#This Row],[Peso Neto UMV (KG)]],0)</f>
        <v>5535</v>
      </c>
      <c r="AF1330" s="38" t="s">
        <v>49</v>
      </c>
      <c r="AG1330" s="38">
        <v>1</v>
      </c>
      <c r="AH1330" s="56">
        <v>6.9999999999999993E-2</v>
      </c>
      <c r="AI1330" s="56">
        <v>9.9999999999999992E-2</v>
      </c>
      <c r="AJ1330" s="38"/>
      <c r="AK1330" s="38" t="s">
        <v>50</v>
      </c>
    </row>
    <row r="1331" spans="1:37" x14ac:dyDescent="0.35">
      <c r="A1331" s="38" t="s">
        <v>525</v>
      </c>
      <c r="B1331" s="38">
        <v>104524250</v>
      </c>
      <c r="C1331" s="38" t="str">
        <f>+MaestraLP3[[#This Row],[CÓDIGO]]&amp;MaestraLP3[[#Headers],[-]]&amp;MaestraLP3[[#This Row],[UMV]]</f>
        <v>104524250-Z00</v>
      </c>
      <c r="D1331" s="45" t="str">
        <f>+MaestraLP3[[#This Row],[CÓDIGO]]&amp;MaestraLP3[[#Headers],[FS00]]</f>
        <v>104524250FS00</v>
      </c>
      <c r="E1331" s="38" t="s">
        <v>95</v>
      </c>
      <c r="F1331" s="38" t="s">
        <v>114</v>
      </c>
      <c r="G1331" s="38" t="s">
        <v>120</v>
      </c>
      <c r="H1331" s="38" t="s">
        <v>121</v>
      </c>
      <c r="I1331" s="38" t="s">
        <v>1603</v>
      </c>
      <c r="J1331" s="44" t="s">
        <v>200</v>
      </c>
      <c r="K1331" s="45" t="s">
        <v>44</v>
      </c>
      <c r="L1331" s="38"/>
      <c r="M1331" s="38" t="str">
        <f>VLOOKUP(MaestraLP3[[#This Row],[UMV]],VALIDACIONES!J:L,3,0)</f>
        <v>Caja 100 Unidades</v>
      </c>
      <c r="N1331" s="38" t="s">
        <v>45</v>
      </c>
      <c r="O1331" s="38" t="s">
        <v>46</v>
      </c>
      <c r="P1331" s="54">
        <v>2930</v>
      </c>
      <c r="Q1331" s="38" t="s">
        <v>47</v>
      </c>
      <c r="R1331" s="54">
        <v>5000</v>
      </c>
      <c r="S1331" s="56">
        <f>IFERROR((MaestraLP3[[#This Row],[COSTO ]]/MaestraLP3[[#This Row],[COSTO OCT]]-1),0)</f>
        <v>0</v>
      </c>
      <c r="T1331" s="55" t="s">
        <v>48</v>
      </c>
      <c r="U1331" s="55" t="s">
        <v>48</v>
      </c>
      <c r="V1331" s="54">
        <f>+VLOOKUP(MaestraLP3[[#This Row],[-]],'[1]BD MES'!$A:$N,14,0)</f>
        <v>2948</v>
      </c>
      <c r="W1331" s="54">
        <v>2930</v>
      </c>
      <c r="X1331" s="56">
        <f>+(MaestraLP3[[#This Row],[COSTO ]]-MaestraLP3[[#This Row],[COSTO OCT AL 27-10]])/MaestraLP3[[#This Row],[COSTO OCT AL 27-10]]</f>
        <v>-6.1058344640434192E-3</v>
      </c>
      <c r="Y1331" s="57" t="str">
        <f>++IF(Q1331="HASTA AGOTAR STOCK","HASTA AGOTAR STOCK",IF(MaestraLP3[[#This Row],[PRECIO OCT]]=0,"NO PARA LP",IF(MaestraLP3[[#This Row],[PRECIO OCT]]=0,"INCORPORACIÓN",IF(AA1331=0,"MANTIENE",IF(AA1331&lt;0,"BAJA",IF(AA1331&gt;0,"ALZA",""))))))</f>
        <v>MANTIENE</v>
      </c>
      <c r="Z1331" s="54">
        <v>5000</v>
      </c>
      <c r="AA1331" s="40">
        <f>IF(Z1331=0,"INDICAR PRECIO VTA",Z1331-MaestraLP3[[#This Row],[PRECIO OCT]])</f>
        <v>0</v>
      </c>
      <c r="AB1331" s="56">
        <f t="shared" si="20"/>
        <v>0.41399999999999998</v>
      </c>
      <c r="AC1331" s="58">
        <f>IFERROR(MaestraLP3[[#This Row],[PRECIO]]*MaestraLP3[[#This Row],[%MG UMV]],0)</f>
        <v>2070</v>
      </c>
      <c r="AD1331" s="59">
        <v>0.2</v>
      </c>
      <c r="AE1331" s="54">
        <f>IFERROR(MaestraLP3[[#This Row],[MARGEN UNITARIO]]/MaestraLP3[[#This Row],[Peso Neto UMV (KG)]],0)</f>
        <v>10350</v>
      </c>
      <c r="AF1331" s="38" t="s">
        <v>49</v>
      </c>
      <c r="AG1331" s="38">
        <v>1</v>
      </c>
      <c r="AH1331" s="56">
        <v>6.9999999999999993E-2</v>
      </c>
      <c r="AI1331" s="56">
        <v>9.9999999999999992E-2</v>
      </c>
      <c r="AJ1331" s="38"/>
      <c r="AK1331" s="38" t="s">
        <v>50</v>
      </c>
    </row>
    <row r="1332" spans="1:37" x14ac:dyDescent="0.35">
      <c r="A1332" s="38" t="s">
        <v>525</v>
      </c>
      <c r="B1332" s="38">
        <v>104524240</v>
      </c>
      <c r="C1332" s="38" t="str">
        <f>+MaestraLP3[[#This Row],[CÓDIGO]]&amp;MaestraLP3[[#Headers],[-]]&amp;MaestraLP3[[#This Row],[UMV]]</f>
        <v>104524240-Z00</v>
      </c>
      <c r="D1332" s="45" t="str">
        <f>+MaestraLP3[[#This Row],[CÓDIGO]]&amp;MaestraLP3[[#Headers],[FS00]]</f>
        <v>104524240FS00</v>
      </c>
      <c r="E1332" s="38" t="s">
        <v>95</v>
      </c>
      <c r="F1332" s="38" t="s">
        <v>114</v>
      </c>
      <c r="G1332" s="38" t="s">
        <v>120</v>
      </c>
      <c r="H1332" s="38" t="s">
        <v>121</v>
      </c>
      <c r="I1332" s="38" t="s">
        <v>1604</v>
      </c>
      <c r="J1332" s="44" t="s">
        <v>200</v>
      </c>
      <c r="K1332" s="45" t="s">
        <v>44</v>
      </c>
      <c r="L1332" s="38"/>
      <c r="M1332" s="38" t="str">
        <f>VLOOKUP(MaestraLP3[[#This Row],[UMV]],VALIDACIONES!J:L,3,0)</f>
        <v>Caja 100 Unidades</v>
      </c>
      <c r="N1332" s="38" t="s">
        <v>45</v>
      </c>
      <c r="O1332" s="38" t="s">
        <v>46</v>
      </c>
      <c r="P1332" s="54">
        <v>2949</v>
      </c>
      <c r="Q1332" s="38" t="s">
        <v>47</v>
      </c>
      <c r="R1332" s="54">
        <v>5000</v>
      </c>
      <c r="S1332" s="56">
        <f>IFERROR((MaestraLP3[[#This Row],[COSTO ]]/MaestraLP3[[#This Row],[COSTO OCT]]-1),0)</f>
        <v>0</v>
      </c>
      <c r="T1332" s="55" t="s">
        <v>48</v>
      </c>
      <c r="U1332" s="55" t="s">
        <v>48</v>
      </c>
      <c r="V1332" s="54">
        <f>+VLOOKUP(MaestraLP3[[#This Row],[-]],'[1]BD MES'!$A:$N,14,0)</f>
        <v>2949</v>
      </c>
      <c r="W1332" s="54">
        <v>2949</v>
      </c>
      <c r="X1332" s="56">
        <f>+(MaestraLP3[[#This Row],[COSTO ]]-MaestraLP3[[#This Row],[COSTO OCT AL 27-10]])/MaestraLP3[[#This Row],[COSTO OCT AL 27-10]]</f>
        <v>0</v>
      </c>
      <c r="Y1332" s="57" t="str">
        <f>++IF(Q1332="HASTA AGOTAR STOCK","HASTA AGOTAR STOCK",IF(MaestraLP3[[#This Row],[PRECIO OCT]]=0,"NO PARA LP",IF(MaestraLP3[[#This Row],[PRECIO OCT]]=0,"INCORPORACIÓN",IF(AA1332=0,"MANTIENE",IF(AA1332&lt;0,"BAJA",IF(AA1332&gt;0,"ALZA",""))))))</f>
        <v>MANTIENE</v>
      </c>
      <c r="Z1332" s="54">
        <v>5000</v>
      </c>
      <c r="AA1332" s="40">
        <f>IF(Z1332=0,"INDICAR PRECIO VTA",Z1332-MaestraLP3[[#This Row],[PRECIO OCT]])</f>
        <v>0</v>
      </c>
      <c r="AB1332" s="56">
        <f t="shared" si="20"/>
        <v>0.41020000000000001</v>
      </c>
      <c r="AC1332" s="58">
        <f>IFERROR(MaestraLP3[[#This Row],[PRECIO]]*MaestraLP3[[#This Row],[%MG UMV]],0)</f>
        <v>2051</v>
      </c>
      <c r="AD1332" s="59">
        <v>0.2</v>
      </c>
      <c r="AE1332" s="54">
        <f>IFERROR(MaestraLP3[[#This Row],[MARGEN UNITARIO]]/MaestraLP3[[#This Row],[Peso Neto UMV (KG)]],0)</f>
        <v>10255</v>
      </c>
      <c r="AF1332" s="38" t="s">
        <v>49</v>
      </c>
      <c r="AG1332" s="38">
        <v>1</v>
      </c>
      <c r="AH1332" s="56">
        <v>6.9999999999999993E-2</v>
      </c>
      <c r="AI1332" s="56">
        <v>9.9999999999999992E-2</v>
      </c>
      <c r="AJ1332" s="38"/>
      <c r="AK1332" s="38" t="s">
        <v>50</v>
      </c>
    </row>
    <row r="1333" spans="1:37" x14ac:dyDescent="0.35">
      <c r="A1333" s="38" t="s">
        <v>525</v>
      </c>
      <c r="B1333" s="38">
        <v>104537680</v>
      </c>
      <c r="C1333" s="38" t="str">
        <f>+MaestraLP3[[#This Row],[CÓDIGO]]&amp;MaestraLP3[[#Headers],[-]]&amp;MaestraLP3[[#This Row],[UMV]]</f>
        <v>104537680-UN</v>
      </c>
      <c r="D1333" s="45" t="str">
        <f>+MaestraLP3[[#This Row],[CÓDIGO]]&amp;MaestraLP3[[#Headers],[FS00]]</f>
        <v>104537680FS00</v>
      </c>
      <c r="E1333" s="38" t="s">
        <v>95</v>
      </c>
      <c r="F1333" s="38" t="s">
        <v>114</v>
      </c>
      <c r="G1333" s="38" t="s">
        <v>120</v>
      </c>
      <c r="H1333" s="38" t="s">
        <v>121</v>
      </c>
      <c r="I1333" s="38" t="s">
        <v>1605</v>
      </c>
      <c r="J1333" s="44" t="s">
        <v>44</v>
      </c>
      <c r="K1333" s="45" t="s">
        <v>44</v>
      </c>
      <c r="L1333" s="38"/>
      <c r="M1333" s="38" t="str">
        <f>VLOOKUP(MaestraLP3[[#This Row],[UMV]],VALIDACIONES!J:L,3,0)</f>
        <v>Unidad</v>
      </c>
      <c r="N1333" s="38" t="s">
        <v>45</v>
      </c>
      <c r="O1333" s="38" t="s">
        <v>46</v>
      </c>
      <c r="P1333" s="54">
        <v>3594</v>
      </c>
      <c r="Q1333" s="38" t="s">
        <v>47</v>
      </c>
      <c r="R1333" s="54">
        <v>4650</v>
      </c>
      <c r="S1333" s="56">
        <f>IFERROR((MaestraLP3[[#This Row],[COSTO ]]/MaestraLP3[[#This Row],[COSTO OCT]]-1),0)</f>
        <v>0</v>
      </c>
      <c r="T1333" s="55" t="s">
        <v>48</v>
      </c>
      <c r="U1333" s="55" t="s">
        <v>48</v>
      </c>
      <c r="V1333" s="54">
        <f>+VLOOKUP(MaestraLP3[[#This Row],[-]],'[1]BD MES'!$A:$N,14,0)</f>
        <v>2444</v>
      </c>
      <c r="W1333" s="54">
        <v>3594</v>
      </c>
      <c r="X1333" s="56">
        <f>+(MaestraLP3[[#This Row],[COSTO ]]-MaestraLP3[[#This Row],[COSTO OCT AL 27-10]])/MaestraLP3[[#This Row],[COSTO OCT AL 27-10]]</f>
        <v>0.47054009819967269</v>
      </c>
      <c r="Y1333" s="57" t="str">
        <f>++IF(Q1333="HASTA AGOTAR STOCK","HASTA AGOTAR STOCK",IF(MaestraLP3[[#This Row],[PRECIO OCT]]=0,"NO PARA LP",IF(MaestraLP3[[#This Row],[PRECIO OCT]]=0,"INCORPORACIÓN",IF(AA1333=0,"MANTIENE",IF(AA1333&lt;0,"BAJA",IF(AA1333&gt;0,"ALZA",""))))))</f>
        <v>MANTIENE</v>
      </c>
      <c r="Z1333" s="54">
        <v>4650</v>
      </c>
      <c r="AA1333" s="40">
        <f>IF(Z1333=0,"INDICAR PRECIO VTA",Z1333-MaestraLP3[[#This Row],[PRECIO OCT]])</f>
        <v>0</v>
      </c>
      <c r="AB1333" s="56">
        <f t="shared" si="20"/>
        <v>0.2270967741935484</v>
      </c>
      <c r="AC1333" s="58">
        <f>IFERROR(MaestraLP3[[#This Row],[PRECIO]]*MaestraLP3[[#This Row],[%MG UMV]],0)</f>
        <v>1056</v>
      </c>
      <c r="AD1333" s="59">
        <v>0.43</v>
      </c>
      <c r="AE1333" s="54">
        <f>IFERROR(MaestraLP3[[#This Row],[MARGEN UNITARIO]]/MaestraLP3[[#This Row],[Peso Neto UMV (KG)]],0)</f>
        <v>2455.8139534883721</v>
      </c>
      <c r="AF1333" s="38" t="s">
        <v>50</v>
      </c>
      <c r="AG1333" s="38">
        <v>1</v>
      </c>
      <c r="AH1333" s="56">
        <v>6.9999999999999993E-2</v>
      </c>
      <c r="AI1333" s="56">
        <v>9.9999999999999992E-2</v>
      </c>
      <c r="AJ1333" s="38"/>
      <c r="AK1333" s="38" t="s">
        <v>50</v>
      </c>
    </row>
    <row r="1334" spans="1:37" x14ac:dyDescent="0.35">
      <c r="A1334" s="38" t="s">
        <v>525</v>
      </c>
      <c r="B1334" s="38">
        <v>104537670</v>
      </c>
      <c r="C1334" s="38" t="str">
        <f>+MaestraLP3[[#This Row],[CÓDIGO]]&amp;MaestraLP3[[#Headers],[-]]&amp;MaestraLP3[[#This Row],[UMV]]</f>
        <v>104537670-UN</v>
      </c>
      <c r="D1334" s="45" t="str">
        <f>+MaestraLP3[[#This Row],[CÓDIGO]]&amp;MaestraLP3[[#Headers],[FS00]]</f>
        <v>104537670FS00</v>
      </c>
      <c r="E1334" s="38" t="s">
        <v>95</v>
      </c>
      <c r="F1334" s="38" t="s">
        <v>114</v>
      </c>
      <c r="G1334" s="38" t="s">
        <v>120</v>
      </c>
      <c r="H1334" s="38" t="s">
        <v>121</v>
      </c>
      <c r="I1334" s="38" t="s">
        <v>1606</v>
      </c>
      <c r="J1334" s="44" t="s">
        <v>44</v>
      </c>
      <c r="K1334" s="45" t="s">
        <v>44</v>
      </c>
      <c r="L1334" s="38"/>
      <c r="M1334" s="38" t="str">
        <f>VLOOKUP(MaestraLP3[[#This Row],[UMV]],VALIDACIONES!J:L,3,0)</f>
        <v>Unidad</v>
      </c>
      <c r="N1334" s="38" t="s">
        <v>45</v>
      </c>
      <c r="O1334" s="38" t="s">
        <v>46</v>
      </c>
      <c r="P1334" s="54">
        <v>3591</v>
      </c>
      <c r="Q1334" s="38" t="s">
        <v>47</v>
      </c>
      <c r="R1334" s="54">
        <v>4650</v>
      </c>
      <c r="S1334" s="56">
        <f>IFERROR((MaestraLP3[[#This Row],[COSTO ]]/MaestraLP3[[#This Row],[COSTO OCT]]-1),0)</f>
        <v>0</v>
      </c>
      <c r="T1334" s="55" t="s">
        <v>48</v>
      </c>
      <c r="U1334" s="55" t="s">
        <v>48</v>
      </c>
      <c r="V1334" s="54">
        <f>+VLOOKUP(MaestraLP3[[#This Row],[-]],'[1]BD MES'!$A:$N,14,0)</f>
        <v>2290</v>
      </c>
      <c r="W1334" s="54">
        <v>3591</v>
      </c>
      <c r="X1334" s="56">
        <f>+(MaestraLP3[[#This Row],[COSTO ]]-MaestraLP3[[#This Row],[COSTO OCT AL 27-10]])/MaestraLP3[[#This Row],[COSTO OCT AL 27-10]]</f>
        <v>0.5681222707423581</v>
      </c>
      <c r="Y1334" s="57" t="str">
        <f>++IF(Q1334="HASTA AGOTAR STOCK","HASTA AGOTAR STOCK",IF(MaestraLP3[[#This Row],[PRECIO OCT]]=0,"NO PARA LP",IF(MaestraLP3[[#This Row],[PRECIO OCT]]=0,"INCORPORACIÓN",IF(AA1334=0,"MANTIENE",IF(AA1334&lt;0,"BAJA",IF(AA1334&gt;0,"ALZA",""))))))</f>
        <v>MANTIENE</v>
      </c>
      <c r="Z1334" s="54">
        <v>4650</v>
      </c>
      <c r="AA1334" s="40">
        <f>IF(Z1334=0,"INDICAR PRECIO VTA",Z1334-MaestraLP3[[#This Row],[PRECIO OCT]])</f>
        <v>0</v>
      </c>
      <c r="AB1334" s="56">
        <f t="shared" si="20"/>
        <v>0.22774193548387098</v>
      </c>
      <c r="AC1334" s="58">
        <f>IFERROR(MaestraLP3[[#This Row],[PRECIO]]*MaestraLP3[[#This Row],[%MG UMV]],0)</f>
        <v>1059</v>
      </c>
      <c r="AD1334" s="59">
        <v>0.33900000000000002</v>
      </c>
      <c r="AE1334" s="54">
        <f>IFERROR(MaestraLP3[[#This Row],[MARGEN UNITARIO]]/MaestraLP3[[#This Row],[Peso Neto UMV (KG)]],0)</f>
        <v>3123.8938053097345</v>
      </c>
      <c r="AF1334" s="38" t="s">
        <v>50</v>
      </c>
      <c r="AG1334" s="38">
        <v>1</v>
      </c>
      <c r="AH1334" s="56">
        <v>6.9999999999999993E-2</v>
      </c>
      <c r="AI1334" s="56">
        <v>9.9999999999999992E-2</v>
      </c>
      <c r="AJ1334" s="38"/>
      <c r="AK1334" s="38" t="s">
        <v>50</v>
      </c>
    </row>
    <row r="1335" spans="1:37" x14ac:dyDescent="0.35">
      <c r="A1335" s="38" t="s">
        <v>525</v>
      </c>
      <c r="B1335" s="38">
        <v>104537660</v>
      </c>
      <c r="C1335" s="38" t="str">
        <f>+MaestraLP3[[#This Row],[CÓDIGO]]&amp;MaestraLP3[[#Headers],[-]]&amp;MaestraLP3[[#This Row],[UMV]]</f>
        <v>104537660-UN</v>
      </c>
      <c r="D1335" s="45" t="str">
        <f>+MaestraLP3[[#This Row],[CÓDIGO]]&amp;MaestraLP3[[#Headers],[FS00]]</f>
        <v>104537660FS00</v>
      </c>
      <c r="E1335" s="38" t="s">
        <v>95</v>
      </c>
      <c r="F1335" s="38" t="s">
        <v>114</v>
      </c>
      <c r="G1335" s="38" t="s">
        <v>120</v>
      </c>
      <c r="H1335" s="38" t="s">
        <v>121</v>
      </c>
      <c r="I1335" s="38" t="s">
        <v>1607</v>
      </c>
      <c r="J1335" s="44" t="s">
        <v>44</v>
      </c>
      <c r="K1335" s="45" t="s">
        <v>44</v>
      </c>
      <c r="L1335" s="38"/>
      <c r="M1335" s="38" t="str">
        <f>VLOOKUP(MaestraLP3[[#This Row],[UMV]],VALIDACIONES!J:L,3,0)</f>
        <v>Unidad</v>
      </c>
      <c r="N1335" s="38" t="s">
        <v>45</v>
      </c>
      <c r="O1335" s="38" t="s">
        <v>46</v>
      </c>
      <c r="P1335" s="54">
        <v>3594</v>
      </c>
      <c r="Q1335" s="38" t="s">
        <v>47</v>
      </c>
      <c r="R1335" s="54">
        <v>4650</v>
      </c>
      <c r="S1335" s="56">
        <f>IFERROR((MaestraLP3[[#This Row],[COSTO ]]/MaestraLP3[[#This Row],[COSTO OCT]]-1),0)</f>
        <v>0</v>
      </c>
      <c r="T1335" s="55" t="s">
        <v>48</v>
      </c>
      <c r="U1335" s="55" t="s">
        <v>48</v>
      </c>
      <c r="V1335" s="54">
        <f>+VLOOKUP(MaestraLP3[[#This Row],[-]],'[1]BD MES'!$A:$N,14,0)</f>
        <v>3126</v>
      </c>
      <c r="W1335" s="54">
        <v>3594</v>
      </c>
      <c r="X1335" s="56">
        <f>+(MaestraLP3[[#This Row],[COSTO ]]-MaestraLP3[[#This Row],[COSTO OCT AL 27-10]])/MaestraLP3[[#This Row],[COSTO OCT AL 27-10]]</f>
        <v>0.14971209213051823</v>
      </c>
      <c r="Y1335" s="57" t="str">
        <f>++IF(Q1335="HASTA AGOTAR STOCK","HASTA AGOTAR STOCK",IF(MaestraLP3[[#This Row],[PRECIO OCT]]=0,"NO PARA LP",IF(MaestraLP3[[#This Row],[PRECIO OCT]]=0,"INCORPORACIÓN",IF(AA1335=0,"MANTIENE",IF(AA1335&lt;0,"BAJA",IF(AA1335&gt;0,"ALZA",""))))))</f>
        <v>MANTIENE</v>
      </c>
      <c r="Z1335" s="54">
        <v>4650</v>
      </c>
      <c r="AA1335" s="40">
        <f>IF(Z1335=0,"INDICAR PRECIO VTA",Z1335-MaestraLP3[[#This Row],[PRECIO OCT]])</f>
        <v>0</v>
      </c>
      <c r="AB1335" s="56">
        <f t="shared" si="20"/>
        <v>0.2270967741935484</v>
      </c>
      <c r="AC1335" s="58">
        <f>IFERROR(MaestraLP3[[#This Row],[PRECIO]]*MaestraLP3[[#This Row],[%MG UMV]],0)</f>
        <v>1056</v>
      </c>
      <c r="AD1335" s="59">
        <v>0.38</v>
      </c>
      <c r="AE1335" s="54">
        <f>IFERROR(MaestraLP3[[#This Row],[MARGEN UNITARIO]]/MaestraLP3[[#This Row],[Peso Neto UMV (KG)]],0)</f>
        <v>2778.9473684210525</v>
      </c>
      <c r="AF1335" s="38" t="s">
        <v>50</v>
      </c>
      <c r="AG1335" s="38">
        <v>1</v>
      </c>
      <c r="AH1335" s="56">
        <v>6.9999999999999993E-2</v>
      </c>
      <c r="AI1335" s="56">
        <v>9.9999999999999992E-2</v>
      </c>
      <c r="AJ1335" s="38"/>
      <c r="AK1335" s="38" t="s">
        <v>50</v>
      </c>
    </row>
    <row r="1336" spans="1:37" x14ac:dyDescent="0.35">
      <c r="A1336" s="38" t="s">
        <v>525</v>
      </c>
      <c r="B1336" s="38">
        <v>104524520</v>
      </c>
      <c r="C1336" s="38" t="str">
        <f>+MaestraLP3[[#This Row],[CÓDIGO]]&amp;MaestraLP3[[#Headers],[-]]&amp;MaestraLP3[[#This Row],[UMV]]</f>
        <v>104524520-UN</v>
      </c>
      <c r="D1336" s="45" t="str">
        <f>+MaestraLP3[[#This Row],[CÓDIGO]]&amp;MaestraLP3[[#Headers],[FS00]]</f>
        <v>104524520FS00</v>
      </c>
      <c r="E1336" s="38" t="s">
        <v>95</v>
      </c>
      <c r="F1336" s="38" t="s">
        <v>114</v>
      </c>
      <c r="G1336" s="38" t="s">
        <v>120</v>
      </c>
      <c r="H1336" s="38" t="s">
        <v>121</v>
      </c>
      <c r="I1336" s="38" t="s">
        <v>1608</v>
      </c>
      <c r="J1336" s="44" t="s">
        <v>44</v>
      </c>
      <c r="K1336" s="45" t="s">
        <v>44</v>
      </c>
      <c r="L1336" s="38"/>
      <c r="M1336" s="38" t="str">
        <f>VLOOKUP(MaestraLP3[[#This Row],[UMV]],VALIDACIONES!J:L,3,0)</f>
        <v>Unidad</v>
      </c>
      <c r="N1336" s="38" t="s">
        <v>45</v>
      </c>
      <c r="O1336" s="38" t="s">
        <v>46</v>
      </c>
      <c r="P1336" s="54">
        <v>2926.26</v>
      </c>
      <c r="Q1336" s="38" t="s">
        <v>47</v>
      </c>
      <c r="R1336" s="54">
        <v>5000</v>
      </c>
      <c r="S1336" s="56">
        <f>IFERROR((MaestraLP3[[#This Row],[COSTO ]]/MaestraLP3[[#This Row],[COSTO OCT]]-1),0)</f>
        <v>0</v>
      </c>
      <c r="T1336" s="55" t="s">
        <v>48</v>
      </c>
      <c r="U1336" s="55" t="s">
        <v>48</v>
      </c>
      <c r="V1336" s="54">
        <f>+VLOOKUP(MaestraLP3[[#This Row],[-]],'[1]BD MES'!$A:$N,14,0)</f>
        <v>2894.99</v>
      </c>
      <c r="W1336" s="54">
        <v>2926.26</v>
      </c>
      <c r="X1336" s="56">
        <f>+(MaestraLP3[[#This Row],[COSTO ]]-MaestraLP3[[#This Row],[COSTO OCT AL 27-10]])/MaestraLP3[[#This Row],[COSTO OCT AL 27-10]]</f>
        <v>1.0801419003174601E-2</v>
      </c>
      <c r="Y1336" s="57" t="str">
        <f>++IF(Q1336="HASTA AGOTAR STOCK","HASTA AGOTAR STOCK",IF(MaestraLP3[[#This Row],[PRECIO OCT]]=0,"NO PARA LP",IF(MaestraLP3[[#This Row],[PRECIO OCT]]=0,"INCORPORACIÓN",IF(AA1336=0,"MANTIENE",IF(AA1336&lt;0,"BAJA",IF(AA1336&gt;0,"ALZA",""))))))</f>
        <v>MANTIENE</v>
      </c>
      <c r="Z1336" s="54">
        <v>5000</v>
      </c>
      <c r="AA1336" s="40">
        <f>IF(Z1336=0,"INDICAR PRECIO VTA",Z1336-MaestraLP3[[#This Row],[PRECIO OCT]])</f>
        <v>0</v>
      </c>
      <c r="AB1336" s="56">
        <f t="shared" si="20"/>
        <v>0.41474799999999995</v>
      </c>
      <c r="AC1336" s="58">
        <f>IFERROR(MaestraLP3[[#This Row],[PRECIO]]*MaestraLP3[[#This Row],[%MG UMV]],0)</f>
        <v>2073.7399999999998</v>
      </c>
      <c r="AD1336" s="59">
        <v>0.52</v>
      </c>
      <c r="AE1336" s="54">
        <f>IFERROR(MaestraLP3[[#This Row],[MARGEN UNITARIO]]/MaestraLP3[[#This Row],[Peso Neto UMV (KG)]],0)</f>
        <v>3987.9615384615381</v>
      </c>
      <c r="AF1336" s="38" t="s">
        <v>50</v>
      </c>
      <c r="AG1336" s="38">
        <v>1</v>
      </c>
      <c r="AH1336" s="56">
        <v>6.9999999999999993E-2</v>
      </c>
      <c r="AI1336" s="56">
        <v>9.9999999999999992E-2</v>
      </c>
      <c r="AJ1336" s="38"/>
      <c r="AK1336" s="38" t="s">
        <v>50</v>
      </c>
    </row>
    <row r="1337" spans="1:37" x14ac:dyDescent="0.35">
      <c r="A1337" s="38" t="s">
        <v>525</v>
      </c>
      <c r="B1337" s="38">
        <v>104524510</v>
      </c>
      <c r="C1337" s="38" t="str">
        <f>+MaestraLP3[[#This Row],[CÓDIGO]]&amp;MaestraLP3[[#Headers],[-]]&amp;MaestraLP3[[#This Row],[UMV]]</f>
        <v>104524510-UN</v>
      </c>
      <c r="D1337" s="45" t="str">
        <f>+MaestraLP3[[#This Row],[CÓDIGO]]&amp;MaestraLP3[[#Headers],[FS00]]</f>
        <v>104524510FS00</v>
      </c>
      <c r="E1337" s="38" t="s">
        <v>95</v>
      </c>
      <c r="F1337" s="38" t="s">
        <v>114</v>
      </c>
      <c r="G1337" s="38" t="s">
        <v>120</v>
      </c>
      <c r="H1337" s="38" t="s">
        <v>121</v>
      </c>
      <c r="I1337" s="38" t="s">
        <v>1609</v>
      </c>
      <c r="J1337" s="44" t="s">
        <v>44</v>
      </c>
      <c r="K1337" s="45" t="s">
        <v>44</v>
      </c>
      <c r="L1337" s="38"/>
      <c r="M1337" s="38" t="str">
        <f>VLOOKUP(MaestraLP3[[#This Row],[UMV]],VALIDACIONES!J:L,3,0)</f>
        <v>Unidad</v>
      </c>
      <c r="N1337" s="38" t="s">
        <v>45</v>
      </c>
      <c r="O1337" s="38" t="s">
        <v>46</v>
      </c>
      <c r="P1337" s="54">
        <v>2894.25</v>
      </c>
      <c r="Q1337" s="38" t="s">
        <v>47</v>
      </c>
      <c r="R1337" s="54">
        <v>5000</v>
      </c>
      <c r="S1337" s="56">
        <f>IFERROR((MaestraLP3[[#This Row],[COSTO ]]/MaestraLP3[[#This Row],[COSTO OCT]]-1),0)</f>
        <v>0</v>
      </c>
      <c r="T1337" s="55" t="s">
        <v>48</v>
      </c>
      <c r="U1337" s="55" t="s">
        <v>48</v>
      </c>
      <c r="V1337" s="54">
        <f>+VLOOKUP(MaestraLP3[[#This Row],[-]],'[1]BD MES'!$A:$N,14,0)</f>
        <v>2893.06</v>
      </c>
      <c r="W1337" s="54">
        <v>2894.25</v>
      </c>
      <c r="X1337" s="56">
        <f>+(MaestraLP3[[#This Row],[COSTO ]]-MaestraLP3[[#This Row],[COSTO OCT AL 27-10]])/MaestraLP3[[#This Row],[COSTO OCT AL 27-10]]</f>
        <v>4.113291808673358E-4</v>
      </c>
      <c r="Y1337" s="57" t="str">
        <f>++IF(Q1337="HASTA AGOTAR STOCK","HASTA AGOTAR STOCK",IF(MaestraLP3[[#This Row],[PRECIO OCT]]=0,"NO PARA LP",IF(MaestraLP3[[#This Row],[PRECIO OCT]]=0,"INCORPORACIÓN",IF(AA1337=0,"MANTIENE",IF(AA1337&lt;0,"BAJA",IF(AA1337&gt;0,"ALZA",""))))))</f>
        <v>MANTIENE</v>
      </c>
      <c r="Z1337" s="54">
        <v>5000</v>
      </c>
      <c r="AA1337" s="40">
        <f>IF(Z1337=0,"INDICAR PRECIO VTA",Z1337-MaestraLP3[[#This Row],[PRECIO OCT]])</f>
        <v>0</v>
      </c>
      <c r="AB1337" s="56">
        <f t="shared" si="20"/>
        <v>0.42115000000000002</v>
      </c>
      <c r="AC1337" s="58">
        <f>IFERROR(MaestraLP3[[#This Row],[PRECIO]]*MaestraLP3[[#This Row],[%MG UMV]],0)</f>
        <v>2105.75</v>
      </c>
      <c r="AD1337" s="59">
        <v>0.52</v>
      </c>
      <c r="AE1337" s="54">
        <f>IFERROR(MaestraLP3[[#This Row],[MARGEN UNITARIO]]/MaestraLP3[[#This Row],[Peso Neto UMV (KG)]],0)</f>
        <v>4049.5192307692305</v>
      </c>
      <c r="AF1337" s="38" t="s">
        <v>50</v>
      </c>
      <c r="AG1337" s="38">
        <v>1</v>
      </c>
      <c r="AH1337" s="56">
        <v>6.9999999999999993E-2</v>
      </c>
      <c r="AI1337" s="56">
        <v>9.9999999999999992E-2</v>
      </c>
      <c r="AJ1337" s="38"/>
      <c r="AK1337" s="38" t="s">
        <v>50</v>
      </c>
    </row>
    <row r="1338" spans="1:37" x14ac:dyDescent="0.35">
      <c r="A1338" s="38" t="s">
        <v>525</v>
      </c>
      <c r="B1338" s="38">
        <v>104524500</v>
      </c>
      <c r="C1338" s="38" t="str">
        <f>+MaestraLP3[[#This Row],[CÓDIGO]]&amp;MaestraLP3[[#Headers],[-]]&amp;MaestraLP3[[#This Row],[UMV]]</f>
        <v>104524500-UN</v>
      </c>
      <c r="D1338" s="45" t="str">
        <f>+MaestraLP3[[#This Row],[CÓDIGO]]&amp;MaestraLP3[[#Headers],[FS00]]</f>
        <v>104524500FS00</v>
      </c>
      <c r="E1338" s="38" t="s">
        <v>95</v>
      </c>
      <c r="F1338" s="38" t="s">
        <v>114</v>
      </c>
      <c r="G1338" s="38" t="s">
        <v>120</v>
      </c>
      <c r="H1338" s="38" t="s">
        <v>121</v>
      </c>
      <c r="I1338" s="38" t="s">
        <v>1610</v>
      </c>
      <c r="J1338" s="44" t="s">
        <v>44</v>
      </c>
      <c r="K1338" s="45" t="s">
        <v>44</v>
      </c>
      <c r="L1338" s="38"/>
      <c r="M1338" s="38" t="str">
        <f>VLOOKUP(MaestraLP3[[#This Row],[UMV]],VALIDACIONES!J:L,3,0)</f>
        <v>Unidad</v>
      </c>
      <c r="N1338" s="38" t="s">
        <v>45</v>
      </c>
      <c r="O1338" s="38" t="s">
        <v>46</v>
      </c>
      <c r="P1338" s="54">
        <v>3491.35</v>
      </c>
      <c r="Q1338" s="38" t="s">
        <v>47</v>
      </c>
      <c r="R1338" s="54">
        <v>5000</v>
      </c>
      <c r="S1338" s="56">
        <f>IFERROR((MaestraLP3[[#This Row],[COSTO ]]/MaestraLP3[[#This Row],[COSTO OCT]]-1),0)</f>
        <v>0</v>
      </c>
      <c r="T1338" s="55" t="s">
        <v>48</v>
      </c>
      <c r="U1338" s="55" t="s">
        <v>48</v>
      </c>
      <c r="V1338" s="54">
        <f>+VLOOKUP(MaestraLP3[[#This Row],[-]],'[1]BD MES'!$A:$N,14,0)</f>
        <v>3491.36</v>
      </c>
      <c r="W1338" s="54">
        <v>3491.35</v>
      </c>
      <c r="X1338" s="56">
        <f>+(MaestraLP3[[#This Row],[COSTO ]]-MaestraLP3[[#This Row],[COSTO OCT AL 27-10]])/MaestraLP3[[#This Row],[COSTO OCT AL 27-10]]</f>
        <v>-2.864213372501913E-6</v>
      </c>
      <c r="Y1338" s="57" t="str">
        <f>++IF(Q1338="HASTA AGOTAR STOCK","HASTA AGOTAR STOCK",IF(MaestraLP3[[#This Row],[PRECIO OCT]]=0,"NO PARA LP",IF(MaestraLP3[[#This Row],[PRECIO OCT]]=0,"INCORPORACIÓN",IF(AA1338=0,"MANTIENE",IF(AA1338&lt;0,"BAJA",IF(AA1338&gt;0,"ALZA",""))))))</f>
        <v>MANTIENE</v>
      </c>
      <c r="Z1338" s="54">
        <v>5000</v>
      </c>
      <c r="AA1338" s="40">
        <f>IF(Z1338=0,"INDICAR PRECIO VTA",Z1338-MaestraLP3[[#This Row],[PRECIO OCT]])</f>
        <v>0</v>
      </c>
      <c r="AB1338" s="56">
        <f t="shared" si="20"/>
        <v>0.30173</v>
      </c>
      <c r="AC1338" s="58">
        <f>IFERROR(MaestraLP3[[#This Row],[PRECIO]]*MaestraLP3[[#This Row],[%MG UMV]],0)</f>
        <v>1508.65</v>
      </c>
      <c r="AD1338" s="59">
        <v>0.52</v>
      </c>
      <c r="AE1338" s="54">
        <f>IFERROR(MaestraLP3[[#This Row],[MARGEN UNITARIO]]/MaestraLP3[[#This Row],[Peso Neto UMV (KG)]],0)</f>
        <v>2901.25</v>
      </c>
      <c r="AF1338" s="38" t="s">
        <v>50</v>
      </c>
      <c r="AG1338" s="38">
        <v>1</v>
      </c>
      <c r="AH1338" s="56">
        <v>6.9999999999999993E-2</v>
      </c>
      <c r="AI1338" s="56">
        <v>9.9999999999999992E-2</v>
      </c>
      <c r="AJ1338" s="38"/>
      <c r="AK1338" s="38" t="s">
        <v>50</v>
      </c>
    </row>
    <row r="1339" spans="1:37" x14ac:dyDescent="0.35">
      <c r="A1339" s="38" t="s">
        <v>525</v>
      </c>
      <c r="B1339" s="38">
        <v>104526600</v>
      </c>
      <c r="C1339" s="38" t="str">
        <f>+MaestraLP3[[#This Row],[CÓDIGO]]&amp;MaestraLP3[[#Headers],[-]]&amp;MaestraLP3[[#This Row],[UMV]]</f>
        <v>104526600-UN</v>
      </c>
      <c r="D1339" s="45" t="str">
        <f>+MaestraLP3[[#This Row],[CÓDIGO]]&amp;MaestraLP3[[#Headers],[FS00]]</f>
        <v>104526600FS00</v>
      </c>
      <c r="E1339" s="38" t="s">
        <v>95</v>
      </c>
      <c r="F1339" s="38" t="s">
        <v>114</v>
      </c>
      <c r="G1339" s="38" t="s">
        <v>120</v>
      </c>
      <c r="H1339" s="38" t="s">
        <v>121</v>
      </c>
      <c r="I1339" s="38" t="s">
        <v>1611</v>
      </c>
      <c r="J1339" s="44" t="s">
        <v>44</v>
      </c>
      <c r="K1339" s="45" t="s">
        <v>44</v>
      </c>
      <c r="L1339" s="38"/>
      <c r="M1339" s="38" t="str">
        <f>VLOOKUP(MaestraLP3[[#This Row],[UMV]],VALIDACIONES!J:L,3,0)</f>
        <v>Unidad</v>
      </c>
      <c r="N1339" s="38" t="s">
        <v>45</v>
      </c>
      <c r="O1339" s="38" t="s">
        <v>46</v>
      </c>
      <c r="P1339" s="54">
        <v>2105</v>
      </c>
      <c r="Q1339" s="38" t="s">
        <v>47</v>
      </c>
      <c r="R1339" s="54">
        <v>2700</v>
      </c>
      <c r="S1339" s="56">
        <f>IFERROR((MaestraLP3[[#This Row],[COSTO ]]/MaestraLP3[[#This Row],[COSTO OCT]]-1),0)</f>
        <v>0</v>
      </c>
      <c r="T1339" s="55" t="s">
        <v>48</v>
      </c>
      <c r="U1339" s="55" t="s">
        <v>48</v>
      </c>
      <c r="V1339" s="54">
        <f>+VLOOKUP(MaestraLP3[[#This Row],[-]],'[1]BD MES'!$A:$N,14,0)</f>
        <v>2105</v>
      </c>
      <c r="W1339" s="54">
        <v>2105</v>
      </c>
      <c r="X1339" s="56">
        <f>+(MaestraLP3[[#This Row],[COSTO ]]-MaestraLP3[[#This Row],[COSTO OCT AL 27-10]])/MaestraLP3[[#This Row],[COSTO OCT AL 27-10]]</f>
        <v>0</v>
      </c>
      <c r="Y1339" s="57" t="str">
        <f>++IF(Q1339="HASTA AGOTAR STOCK","HASTA AGOTAR STOCK",IF(MaestraLP3[[#This Row],[PRECIO OCT]]=0,"NO PARA LP",IF(MaestraLP3[[#This Row],[PRECIO OCT]]=0,"INCORPORACIÓN",IF(AA1339=0,"MANTIENE",IF(AA1339&lt;0,"BAJA",IF(AA1339&gt;0,"ALZA",""))))))</f>
        <v>MANTIENE</v>
      </c>
      <c r="Z1339" s="54">
        <v>2700</v>
      </c>
      <c r="AA1339" s="40">
        <f>IF(Z1339=0,"INDICAR PRECIO VTA",Z1339-MaestraLP3[[#This Row],[PRECIO OCT]])</f>
        <v>0</v>
      </c>
      <c r="AB1339" s="56">
        <f t="shared" si="20"/>
        <v>0.22037037037037038</v>
      </c>
      <c r="AC1339" s="58">
        <f>IFERROR(MaestraLP3[[#This Row],[PRECIO]]*MaestraLP3[[#This Row],[%MG UMV]],0)</f>
        <v>595</v>
      </c>
      <c r="AD1339" s="59">
        <v>0.02</v>
      </c>
      <c r="AE1339" s="54">
        <f>IFERROR(MaestraLP3[[#This Row],[MARGEN UNITARIO]]/MaestraLP3[[#This Row],[Peso Neto UMV (KG)]],0)</f>
        <v>29750</v>
      </c>
      <c r="AF1339" s="38" t="s">
        <v>50</v>
      </c>
      <c r="AG1339" s="38">
        <v>1</v>
      </c>
      <c r="AH1339" s="56">
        <v>6.9999999999999993E-2</v>
      </c>
      <c r="AI1339" s="56">
        <v>9.9999999999999992E-2</v>
      </c>
      <c r="AJ1339" s="38"/>
      <c r="AK1339" s="38" t="s">
        <v>50</v>
      </c>
    </row>
    <row r="1340" spans="1:37" x14ac:dyDescent="0.35">
      <c r="A1340" s="38" t="s">
        <v>525</v>
      </c>
      <c r="B1340" s="38">
        <v>104534020</v>
      </c>
      <c r="C1340" s="38" t="str">
        <f>+MaestraLP3[[#This Row],[CÓDIGO]]&amp;MaestraLP3[[#Headers],[-]]&amp;MaestraLP3[[#This Row],[UMV]]</f>
        <v>104534020-UN</v>
      </c>
      <c r="D1340" s="45" t="str">
        <f>+MaestraLP3[[#This Row],[CÓDIGO]]&amp;MaestraLP3[[#Headers],[FS00]]</f>
        <v>104534020FS00</v>
      </c>
      <c r="E1340" s="38" t="s">
        <v>95</v>
      </c>
      <c r="F1340" s="38" t="s">
        <v>114</v>
      </c>
      <c r="G1340" s="38" t="s">
        <v>120</v>
      </c>
      <c r="H1340" s="38" t="s">
        <v>121</v>
      </c>
      <c r="I1340" s="38" t="s">
        <v>1612</v>
      </c>
      <c r="J1340" s="44" t="s">
        <v>44</v>
      </c>
      <c r="K1340" s="45" t="s">
        <v>44</v>
      </c>
      <c r="L1340" s="38"/>
      <c r="M1340" s="38" t="str">
        <f>VLOOKUP(MaestraLP3[[#This Row],[UMV]],VALIDACIONES!J:L,3,0)</f>
        <v>Unidad</v>
      </c>
      <c r="N1340" s="38" t="s">
        <v>45</v>
      </c>
      <c r="O1340" s="38" t="s">
        <v>46</v>
      </c>
      <c r="P1340" s="54">
        <v>15475</v>
      </c>
      <c r="Q1340" s="38" t="s">
        <v>47</v>
      </c>
      <c r="R1340" s="54">
        <v>20900</v>
      </c>
      <c r="S1340" s="56">
        <f>IFERROR((MaestraLP3[[#This Row],[COSTO ]]/MaestraLP3[[#This Row],[COSTO OCT]]-1),0)</f>
        <v>0</v>
      </c>
      <c r="T1340" s="55" t="s">
        <v>48</v>
      </c>
      <c r="U1340" s="55" t="s">
        <v>48</v>
      </c>
      <c r="V1340" s="54">
        <f>+VLOOKUP(MaestraLP3[[#This Row],[-]],'[1]BD MES'!$A:$N,14,0)</f>
        <v>15475</v>
      </c>
      <c r="W1340" s="54">
        <v>15475</v>
      </c>
      <c r="X1340" s="56">
        <f>+(MaestraLP3[[#This Row],[COSTO ]]-MaestraLP3[[#This Row],[COSTO OCT AL 27-10]])/MaestraLP3[[#This Row],[COSTO OCT AL 27-10]]</f>
        <v>0</v>
      </c>
      <c r="Y1340" s="57" t="str">
        <f>++IF(Q1340="HASTA AGOTAR STOCK","HASTA AGOTAR STOCK",IF(MaestraLP3[[#This Row],[PRECIO OCT]]=0,"NO PARA LP",IF(MaestraLP3[[#This Row],[PRECIO OCT]]=0,"INCORPORACIÓN",IF(AA1340=0,"MANTIENE",IF(AA1340&lt;0,"BAJA",IF(AA1340&gt;0,"ALZA",""))))))</f>
        <v>MANTIENE</v>
      </c>
      <c r="Z1340" s="54">
        <v>20900</v>
      </c>
      <c r="AA1340" s="40">
        <f>IF(Z1340=0,"INDICAR PRECIO VTA",Z1340-MaestraLP3[[#This Row],[PRECIO OCT]])</f>
        <v>0</v>
      </c>
      <c r="AB1340" s="56">
        <f t="shared" si="20"/>
        <v>0.25956937799043062</v>
      </c>
      <c r="AC1340" s="58">
        <f>IFERROR(MaestraLP3[[#This Row],[PRECIO]]*MaestraLP3[[#This Row],[%MG UMV]],0)</f>
        <v>5425</v>
      </c>
      <c r="AD1340" s="59">
        <v>3.7</v>
      </c>
      <c r="AE1340" s="54">
        <f>IFERROR(MaestraLP3[[#This Row],[MARGEN UNITARIO]]/MaestraLP3[[#This Row],[Peso Neto UMV (KG)]],0)</f>
        <v>1466.2162162162163</v>
      </c>
      <c r="AF1340" s="38" t="s">
        <v>50</v>
      </c>
      <c r="AG1340" s="38">
        <v>1</v>
      </c>
      <c r="AH1340" s="56">
        <v>6.9999999999999993E-2</v>
      </c>
      <c r="AI1340" s="56">
        <v>9.9999999999999992E-2</v>
      </c>
      <c r="AJ1340" s="38"/>
      <c r="AK1340" s="38" t="s">
        <v>50</v>
      </c>
    </row>
    <row r="1341" spans="1:37" x14ac:dyDescent="0.35">
      <c r="A1341" s="38" t="s">
        <v>525</v>
      </c>
      <c r="B1341" s="38">
        <v>104534030</v>
      </c>
      <c r="C1341" s="38" t="str">
        <f>+MaestraLP3[[#This Row],[CÓDIGO]]&amp;MaestraLP3[[#Headers],[-]]&amp;MaestraLP3[[#This Row],[UMV]]</f>
        <v>104534030-UN</v>
      </c>
      <c r="D1341" s="45" t="str">
        <f>+MaestraLP3[[#This Row],[CÓDIGO]]&amp;MaestraLP3[[#Headers],[FS00]]</f>
        <v>104534030FS00</v>
      </c>
      <c r="E1341" s="38" t="s">
        <v>95</v>
      </c>
      <c r="F1341" s="38" t="s">
        <v>114</v>
      </c>
      <c r="G1341" s="38" t="s">
        <v>120</v>
      </c>
      <c r="H1341" s="38" t="s">
        <v>121</v>
      </c>
      <c r="I1341" s="38" t="s">
        <v>1613</v>
      </c>
      <c r="J1341" s="44" t="s">
        <v>44</v>
      </c>
      <c r="K1341" s="45" t="s">
        <v>44</v>
      </c>
      <c r="L1341" s="38"/>
      <c r="M1341" s="38" t="str">
        <f>VLOOKUP(MaestraLP3[[#This Row],[UMV]],VALIDACIONES!J:L,3,0)</f>
        <v>Unidad</v>
      </c>
      <c r="N1341" s="38" t="s">
        <v>45</v>
      </c>
      <c r="O1341" s="38" t="s">
        <v>46</v>
      </c>
      <c r="P1341" s="54">
        <v>15423</v>
      </c>
      <c r="Q1341" s="38" t="s">
        <v>47</v>
      </c>
      <c r="R1341" s="54">
        <v>20900</v>
      </c>
      <c r="S1341" s="56">
        <f>IFERROR((MaestraLP3[[#This Row],[COSTO ]]/MaestraLP3[[#This Row],[COSTO OCT]]-1),0)</f>
        <v>0</v>
      </c>
      <c r="T1341" s="55" t="s">
        <v>48</v>
      </c>
      <c r="U1341" s="55" t="s">
        <v>48</v>
      </c>
      <c r="V1341" s="54">
        <f>+VLOOKUP(MaestraLP3[[#This Row],[-]],'[1]BD MES'!$A:$N,14,0)</f>
        <v>15442</v>
      </c>
      <c r="W1341" s="54">
        <v>15423</v>
      </c>
      <c r="X1341" s="56">
        <f>+(MaestraLP3[[#This Row],[COSTO ]]-MaestraLP3[[#This Row],[COSTO OCT AL 27-10]])/MaestraLP3[[#This Row],[COSTO OCT AL 27-10]]</f>
        <v>-1.2304105685791995E-3</v>
      </c>
      <c r="Y1341" s="57" t="str">
        <f>++IF(Q1341="HASTA AGOTAR STOCK","HASTA AGOTAR STOCK",IF(MaestraLP3[[#This Row],[PRECIO OCT]]=0,"NO PARA LP",IF(MaestraLP3[[#This Row],[PRECIO OCT]]=0,"INCORPORACIÓN",IF(AA1341=0,"MANTIENE",IF(AA1341&lt;0,"BAJA",IF(AA1341&gt;0,"ALZA",""))))))</f>
        <v>MANTIENE</v>
      </c>
      <c r="Z1341" s="54">
        <v>20900</v>
      </c>
      <c r="AA1341" s="40">
        <f>IF(Z1341=0,"INDICAR PRECIO VTA",Z1341-MaestraLP3[[#This Row],[PRECIO OCT]])</f>
        <v>0</v>
      </c>
      <c r="AB1341" s="56">
        <f t="shared" si="20"/>
        <v>0.2620574162679426</v>
      </c>
      <c r="AC1341" s="58">
        <f>IFERROR(MaestraLP3[[#This Row],[PRECIO]]*MaestraLP3[[#This Row],[%MG UMV]],0)</f>
        <v>5477</v>
      </c>
      <c r="AD1341" s="59">
        <v>3.7</v>
      </c>
      <c r="AE1341" s="54">
        <f>IFERROR(MaestraLP3[[#This Row],[MARGEN UNITARIO]]/MaestraLP3[[#This Row],[Peso Neto UMV (KG)]],0)</f>
        <v>1480.2702702702702</v>
      </c>
      <c r="AF1341" s="38" t="s">
        <v>50</v>
      </c>
      <c r="AG1341" s="38">
        <v>1</v>
      </c>
      <c r="AH1341" s="56">
        <v>6.9999999999999993E-2</v>
      </c>
      <c r="AI1341" s="56">
        <v>9.9999999999999992E-2</v>
      </c>
      <c r="AJ1341" s="38"/>
      <c r="AK1341" s="38" t="s">
        <v>50</v>
      </c>
    </row>
    <row r="1342" spans="1:37" x14ac:dyDescent="0.35">
      <c r="A1342" s="38" t="s">
        <v>525</v>
      </c>
      <c r="B1342" s="38">
        <v>104534040</v>
      </c>
      <c r="C1342" s="38" t="str">
        <f>+MaestraLP3[[#This Row],[CÓDIGO]]&amp;MaestraLP3[[#Headers],[-]]&amp;MaestraLP3[[#This Row],[UMV]]</f>
        <v>104534040-UN</v>
      </c>
      <c r="D1342" s="45" t="str">
        <f>+MaestraLP3[[#This Row],[CÓDIGO]]&amp;MaestraLP3[[#Headers],[FS00]]</f>
        <v>104534040FS00</v>
      </c>
      <c r="E1342" s="38" t="s">
        <v>95</v>
      </c>
      <c r="F1342" s="38" t="s">
        <v>114</v>
      </c>
      <c r="G1342" s="38" t="s">
        <v>120</v>
      </c>
      <c r="H1342" s="38" t="s">
        <v>121</v>
      </c>
      <c r="I1342" s="38" t="s">
        <v>1614</v>
      </c>
      <c r="J1342" s="44" t="s">
        <v>44</v>
      </c>
      <c r="K1342" s="45" t="s">
        <v>44</v>
      </c>
      <c r="L1342" s="38"/>
      <c r="M1342" s="38" t="str">
        <f>VLOOKUP(MaestraLP3[[#This Row],[UMV]],VALIDACIONES!J:L,3,0)</f>
        <v>Unidad</v>
      </c>
      <c r="N1342" s="38" t="s">
        <v>45</v>
      </c>
      <c r="O1342" s="38" t="s">
        <v>46</v>
      </c>
      <c r="P1342" s="54">
        <v>7960</v>
      </c>
      <c r="Q1342" s="38" t="s">
        <v>47</v>
      </c>
      <c r="R1342" s="54">
        <v>13500</v>
      </c>
      <c r="S1342" s="56">
        <f>IFERROR((MaestraLP3[[#This Row],[COSTO ]]/MaestraLP3[[#This Row],[COSTO OCT]]-1),0)</f>
        <v>0</v>
      </c>
      <c r="T1342" s="55" t="s">
        <v>48</v>
      </c>
      <c r="U1342" s="55" t="s">
        <v>48</v>
      </c>
      <c r="V1342" s="54">
        <f>+VLOOKUP(MaestraLP3[[#This Row],[-]],'[1]BD MES'!$A:$N,14,0)</f>
        <v>7964</v>
      </c>
      <c r="W1342" s="54">
        <v>7960</v>
      </c>
      <c r="X1342" s="56">
        <f>+(MaestraLP3[[#This Row],[COSTO ]]-MaestraLP3[[#This Row],[COSTO OCT AL 27-10]])/MaestraLP3[[#This Row],[COSTO OCT AL 27-10]]</f>
        <v>-5.0226017076845811E-4</v>
      </c>
      <c r="Y1342" s="57" t="str">
        <f>++IF(Q1342="HASTA AGOTAR STOCK","HASTA AGOTAR STOCK",IF(MaestraLP3[[#This Row],[PRECIO OCT]]=0,"NO PARA LP",IF(MaestraLP3[[#This Row],[PRECIO OCT]]=0,"INCORPORACIÓN",IF(AA1342=0,"MANTIENE",IF(AA1342&lt;0,"BAJA",IF(AA1342&gt;0,"ALZA",""))))))</f>
        <v>MANTIENE</v>
      </c>
      <c r="Z1342" s="54">
        <v>13500</v>
      </c>
      <c r="AA1342" s="40">
        <f>IF(Z1342=0,"INDICAR PRECIO VTA",Z1342-MaestraLP3[[#This Row],[PRECIO OCT]])</f>
        <v>0</v>
      </c>
      <c r="AB1342" s="56">
        <f t="shared" si="20"/>
        <v>0.41037037037037039</v>
      </c>
      <c r="AC1342" s="58">
        <f>IFERROR(MaestraLP3[[#This Row],[PRECIO]]*MaestraLP3[[#This Row],[%MG UMV]],0)</f>
        <v>5540</v>
      </c>
      <c r="AD1342" s="59">
        <v>1.08</v>
      </c>
      <c r="AE1342" s="54">
        <f>IFERROR(MaestraLP3[[#This Row],[MARGEN UNITARIO]]/MaestraLP3[[#This Row],[Peso Neto UMV (KG)]],0)</f>
        <v>5129.6296296296296</v>
      </c>
      <c r="AF1342" s="38" t="s">
        <v>50</v>
      </c>
      <c r="AG1342" s="38">
        <v>1</v>
      </c>
      <c r="AH1342" s="56">
        <v>6.9999999999999993E-2</v>
      </c>
      <c r="AI1342" s="56">
        <v>9.9999999999999992E-2</v>
      </c>
      <c r="AJ1342" s="38"/>
      <c r="AK1342" s="38" t="s">
        <v>50</v>
      </c>
    </row>
    <row r="1343" spans="1:37" x14ac:dyDescent="0.35">
      <c r="A1343" s="38" t="s">
        <v>525</v>
      </c>
      <c r="B1343" s="38">
        <v>104534050</v>
      </c>
      <c r="C1343" s="38" t="str">
        <f>+MaestraLP3[[#This Row],[CÓDIGO]]&amp;MaestraLP3[[#Headers],[-]]&amp;MaestraLP3[[#This Row],[UMV]]</f>
        <v>104534050-UN</v>
      </c>
      <c r="D1343" s="45" t="str">
        <f>+MaestraLP3[[#This Row],[CÓDIGO]]&amp;MaestraLP3[[#Headers],[FS00]]</f>
        <v>104534050FS00</v>
      </c>
      <c r="E1343" s="38" t="s">
        <v>95</v>
      </c>
      <c r="F1343" s="38" t="s">
        <v>114</v>
      </c>
      <c r="G1343" s="38" t="s">
        <v>120</v>
      </c>
      <c r="H1343" s="38" t="s">
        <v>121</v>
      </c>
      <c r="I1343" s="38" t="s">
        <v>1615</v>
      </c>
      <c r="J1343" s="44" t="s">
        <v>44</v>
      </c>
      <c r="K1343" s="45" t="s">
        <v>44</v>
      </c>
      <c r="L1343" s="38"/>
      <c r="M1343" s="38" t="str">
        <f>VLOOKUP(MaestraLP3[[#This Row],[UMV]],VALIDACIONES!J:L,3,0)</f>
        <v>Unidad</v>
      </c>
      <c r="N1343" s="38" t="s">
        <v>45</v>
      </c>
      <c r="O1343" s="38" t="s">
        <v>46</v>
      </c>
      <c r="P1343" s="54">
        <v>15475</v>
      </c>
      <c r="Q1343" s="38" t="s">
        <v>47</v>
      </c>
      <c r="R1343" s="54">
        <v>20900</v>
      </c>
      <c r="S1343" s="56">
        <f>IFERROR((MaestraLP3[[#This Row],[COSTO ]]/MaestraLP3[[#This Row],[COSTO OCT]]-1),0)</f>
        <v>0</v>
      </c>
      <c r="T1343" s="55" t="s">
        <v>48</v>
      </c>
      <c r="U1343" s="55" t="s">
        <v>48</v>
      </c>
      <c r="V1343" s="54">
        <f>+VLOOKUP(MaestraLP3[[#This Row],[-]],'[1]BD MES'!$A:$N,14,0)</f>
        <v>15489</v>
      </c>
      <c r="W1343" s="54">
        <v>15475</v>
      </c>
      <c r="X1343" s="56">
        <f>+(MaestraLP3[[#This Row],[COSTO ]]-MaestraLP3[[#This Row],[COSTO OCT AL 27-10]])/MaestraLP3[[#This Row],[COSTO OCT AL 27-10]]</f>
        <v>-9.0386726063658082E-4</v>
      </c>
      <c r="Y1343" s="57" t="str">
        <f>++IF(Q1343="HASTA AGOTAR STOCK","HASTA AGOTAR STOCK",IF(MaestraLP3[[#This Row],[PRECIO OCT]]=0,"NO PARA LP",IF(MaestraLP3[[#This Row],[PRECIO OCT]]=0,"INCORPORACIÓN",IF(AA1343=0,"MANTIENE",IF(AA1343&lt;0,"BAJA",IF(AA1343&gt;0,"ALZA",""))))))</f>
        <v>MANTIENE</v>
      </c>
      <c r="Z1343" s="54">
        <v>20900</v>
      </c>
      <c r="AA1343" s="40">
        <f>IF(Z1343=0,"INDICAR PRECIO VTA",Z1343-MaestraLP3[[#This Row],[PRECIO OCT]])</f>
        <v>0</v>
      </c>
      <c r="AB1343" s="56">
        <f t="shared" si="20"/>
        <v>0.25956937799043062</v>
      </c>
      <c r="AC1343" s="58">
        <f>IFERROR(MaestraLP3[[#This Row],[PRECIO]]*MaestraLP3[[#This Row],[%MG UMV]],0)</f>
        <v>5425</v>
      </c>
      <c r="AD1343" s="59">
        <v>3.7</v>
      </c>
      <c r="AE1343" s="54">
        <f>IFERROR(MaestraLP3[[#This Row],[MARGEN UNITARIO]]/MaestraLP3[[#This Row],[Peso Neto UMV (KG)]],0)</f>
        <v>1466.2162162162163</v>
      </c>
      <c r="AF1343" s="38" t="s">
        <v>50</v>
      </c>
      <c r="AG1343" s="38">
        <v>1</v>
      </c>
      <c r="AH1343" s="56">
        <v>6.9999999999999993E-2</v>
      </c>
      <c r="AI1343" s="56">
        <v>9.9999999999999992E-2</v>
      </c>
      <c r="AJ1343" s="38"/>
      <c r="AK1343" s="38" t="s">
        <v>50</v>
      </c>
    </row>
    <row r="1344" spans="1:37" x14ac:dyDescent="0.35">
      <c r="A1344" s="38" t="s">
        <v>525</v>
      </c>
      <c r="B1344" s="38">
        <v>104534060</v>
      </c>
      <c r="C1344" s="38" t="str">
        <f>+MaestraLP3[[#This Row],[CÓDIGO]]&amp;MaestraLP3[[#Headers],[-]]&amp;MaestraLP3[[#This Row],[UMV]]</f>
        <v>104534060-UN</v>
      </c>
      <c r="D1344" s="45" t="str">
        <f>+MaestraLP3[[#This Row],[CÓDIGO]]&amp;MaestraLP3[[#Headers],[FS00]]</f>
        <v>104534060FS00</v>
      </c>
      <c r="E1344" s="38" t="s">
        <v>95</v>
      </c>
      <c r="F1344" s="38" t="s">
        <v>114</v>
      </c>
      <c r="G1344" s="38" t="s">
        <v>120</v>
      </c>
      <c r="H1344" s="38" t="s">
        <v>121</v>
      </c>
      <c r="I1344" s="38" t="s">
        <v>1616</v>
      </c>
      <c r="J1344" s="44" t="s">
        <v>44</v>
      </c>
      <c r="K1344" s="45" t="s">
        <v>44</v>
      </c>
      <c r="L1344" s="38"/>
      <c r="M1344" s="38" t="str">
        <f>VLOOKUP(MaestraLP3[[#This Row],[UMV]],VALIDACIONES!J:L,3,0)</f>
        <v>Unidad</v>
      </c>
      <c r="N1344" s="38" t="s">
        <v>45</v>
      </c>
      <c r="O1344" s="38" t="s">
        <v>46</v>
      </c>
      <c r="P1344" s="54">
        <v>7969</v>
      </c>
      <c r="Q1344" s="38" t="s">
        <v>47</v>
      </c>
      <c r="R1344" s="54">
        <v>13500</v>
      </c>
      <c r="S1344" s="56">
        <f>IFERROR((MaestraLP3[[#This Row],[COSTO ]]/MaestraLP3[[#This Row],[COSTO OCT]]-1),0)</f>
        <v>0</v>
      </c>
      <c r="T1344" s="55" t="s">
        <v>48</v>
      </c>
      <c r="U1344" s="55" t="s">
        <v>48</v>
      </c>
      <c r="V1344" s="54">
        <f>+VLOOKUP(MaestraLP3[[#This Row],[-]],'[1]BD MES'!$A:$N,14,0)</f>
        <v>7962</v>
      </c>
      <c r="W1344" s="54">
        <v>7969</v>
      </c>
      <c r="X1344" s="56">
        <f>+(MaestraLP3[[#This Row],[COSTO ]]-MaestraLP3[[#This Row],[COSTO OCT AL 27-10]])/MaestraLP3[[#This Row],[COSTO OCT AL 27-10]]</f>
        <v>8.7917608641044961E-4</v>
      </c>
      <c r="Y1344" s="57" t="str">
        <f>++IF(Q1344="HASTA AGOTAR STOCK","HASTA AGOTAR STOCK",IF(MaestraLP3[[#This Row],[PRECIO OCT]]=0,"NO PARA LP",IF(MaestraLP3[[#This Row],[PRECIO OCT]]=0,"INCORPORACIÓN",IF(AA1344=0,"MANTIENE",IF(AA1344&lt;0,"BAJA",IF(AA1344&gt;0,"ALZA",""))))))</f>
        <v>MANTIENE</v>
      </c>
      <c r="Z1344" s="54">
        <v>13500</v>
      </c>
      <c r="AA1344" s="40">
        <f>IF(Z1344=0,"INDICAR PRECIO VTA",Z1344-MaestraLP3[[#This Row],[PRECIO OCT]])</f>
        <v>0</v>
      </c>
      <c r="AB1344" s="56">
        <f t="shared" si="20"/>
        <v>0.40970370370370368</v>
      </c>
      <c r="AC1344" s="58">
        <f>IFERROR(MaestraLP3[[#This Row],[PRECIO]]*MaestraLP3[[#This Row],[%MG UMV]],0)</f>
        <v>5531</v>
      </c>
      <c r="AD1344" s="59">
        <v>1.08</v>
      </c>
      <c r="AE1344" s="54">
        <f>IFERROR(MaestraLP3[[#This Row],[MARGEN UNITARIO]]/MaestraLP3[[#This Row],[Peso Neto UMV (KG)]],0)</f>
        <v>5121.2962962962956</v>
      </c>
      <c r="AF1344" s="38" t="s">
        <v>50</v>
      </c>
      <c r="AG1344" s="38">
        <v>1</v>
      </c>
      <c r="AH1344" s="56">
        <v>6.9999999999999993E-2</v>
      </c>
      <c r="AI1344" s="56">
        <v>9.9999999999999992E-2</v>
      </c>
      <c r="AJ1344" s="38"/>
      <c r="AK1344" s="38" t="s">
        <v>50</v>
      </c>
    </row>
    <row r="1345" spans="1:37" x14ac:dyDescent="0.35">
      <c r="A1345" s="38" t="s">
        <v>525</v>
      </c>
      <c r="B1345" s="38">
        <v>104545210</v>
      </c>
      <c r="C1345" s="38" t="str">
        <f>+MaestraLP3[[#This Row],[CÓDIGO]]&amp;MaestraLP3[[#Headers],[-]]&amp;MaestraLP3[[#This Row],[UMV]]</f>
        <v>104545210-V00</v>
      </c>
      <c r="D1345" s="45" t="str">
        <f>+MaestraLP3[[#This Row],[CÓDIGO]]&amp;MaestraLP3[[#Headers],[FS00]]</f>
        <v>104545210FS00</v>
      </c>
      <c r="E1345" s="38" t="s">
        <v>95</v>
      </c>
      <c r="F1345" s="38" t="s">
        <v>114</v>
      </c>
      <c r="G1345" s="38" t="s">
        <v>120</v>
      </c>
      <c r="H1345" s="38" t="s">
        <v>121</v>
      </c>
      <c r="I1345" s="38" t="s">
        <v>1617</v>
      </c>
      <c r="J1345" s="44" t="s">
        <v>131</v>
      </c>
      <c r="K1345" s="45" t="s">
        <v>44</v>
      </c>
      <c r="L1345" s="38"/>
      <c r="M1345" s="38" t="str">
        <f>VLOOKUP(MaestraLP3[[#This Row],[UMV]],VALIDACIONES!J:L,3,0)</f>
        <v>Caja 500 Unidades</v>
      </c>
      <c r="N1345" s="38" t="s">
        <v>45</v>
      </c>
      <c r="O1345" s="38" t="s">
        <v>46</v>
      </c>
      <c r="P1345" s="54">
        <v>22500</v>
      </c>
      <c r="Q1345" s="38" t="s">
        <v>47</v>
      </c>
      <c r="R1345" s="54">
        <v>39000</v>
      </c>
      <c r="S1345" s="56">
        <f>IFERROR((MaestraLP3[[#This Row],[COSTO ]]/MaestraLP3[[#This Row],[COSTO OCT]]-1),0)</f>
        <v>0</v>
      </c>
      <c r="T1345" s="55" t="s">
        <v>172</v>
      </c>
      <c r="U1345" s="55" t="s">
        <v>172</v>
      </c>
      <c r="V1345" s="54">
        <f>+VLOOKUP(MaestraLP3[[#This Row],[-]],'[1]BD MES'!$A:$N,14,0)</f>
        <v>22500</v>
      </c>
      <c r="W1345" s="54">
        <v>22500</v>
      </c>
      <c r="X1345" s="56">
        <f>+(MaestraLP3[[#This Row],[COSTO ]]-MaestraLP3[[#This Row],[COSTO OCT AL 27-10]])/MaestraLP3[[#This Row],[COSTO OCT AL 27-10]]</f>
        <v>0</v>
      </c>
      <c r="Y1345" s="57" t="str">
        <f>++IF(Q1345="HASTA AGOTAR STOCK","HASTA AGOTAR STOCK",IF(MaestraLP3[[#This Row],[PRECIO OCT]]=0,"NO PARA LP",IF(MaestraLP3[[#This Row],[PRECIO OCT]]=0,"INCORPORACIÓN",IF(AA1345=0,"MANTIENE",IF(AA1345&lt;0,"BAJA",IF(AA1345&gt;0,"ALZA",""))))))</f>
        <v>MANTIENE</v>
      </c>
      <c r="Z1345" s="54">
        <v>39000</v>
      </c>
      <c r="AA1345" s="40">
        <f>IF(Z1345=0,"INDICAR PRECIO VTA",Z1345-MaestraLP3[[#This Row],[PRECIO OCT]])</f>
        <v>0</v>
      </c>
      <c r="AB1345" s="56">
        <f t="shared" si="20"/>
        <v>0.42307692307692307</v>
      </c>
      <c r="AC1345" s="58">
        <f>IFERROR(MaestraLP3[[#This Row],[PRECIO]]*MaestraLP3[[#This Row],[%MG UMV]],0)</f>
        <v>16500</v>
      </c>
      <c r="AD1345" s="59">
        <v>7.5</v>
      </c>
      <c r="AE1345" s="54">
        <f>IFERROR(MaestraLP3[[#This Row],[MARGEN UNITARIO]]/MaestraLP3[[#This Row],[Peso Neto UMV (KG)]],0)</f>
        <v>2200</v>
      </c>
      <c r="AF1345" s="38" t="s">
        <v>49</v>
      </c>
      <c r="AG1345" s="38">
        <v>1</v>
      </c>
      <c r="AH1345" s="56">
        <v>6.9999999999999993E-2</v>
      </c>
      <c r="AI1345" s="56">
        <v>9.9999999999999992E-2</v>
      </c>
      <c r="AJ1345" s="38" t="s">
        <v>50</v>
      </c>
      <c r="AK1345" s="38" t="s">
        <v>50</v>
      </c>
    </row>
    <row r="1346" spans="1:37" x14ac:dyDescent="0.35">
      <c r="A1346" s="38" t="s">
        <v>525</v>
      </c>
      <c r="B1346" s="38">
        <v>104537830</v>
      </c>
      <c r="C1346" s="38" t="str">
        <f>+MaestraLP3[[#This Row],[CÓDIGO]]&amp;MaestraLP3[[#Headers],[-]]&amp;MaestraLP3[[#This Row],[UMV]]</f>
        <v>104537830-2Q</v>
      </c>
      <c r="D1346" s="45" t="str">
        <f>+MaestraLP3[[#This Row],[CÓDIGO]]&amp;MaestraLP3[[#Headers],[FS00]]</f>
        <v>104537830FS00</v>
      </c>
      <c r="E1346" s="38" t="s">
        <v>95</v>
      </c>
      <c r="F1346" s="38" t="s">
        <v>114</v>
      </c>
      <c r="G1346" s="38" t="s">
        <v>120</v>
      </c>
      <c r="H1346" s="38" t="s">
        <v>121</v>
      </c>
      <c r="I1346" s="38" t="s">
        <v>1618</v>
      </c>
      <c r="J1346" s="44" t="s">
        <v>123</v>
      </c>
      <c r="K1346" s="45" t="s">
        <v>44</v>
      </c>
      <c r="L1346" s="38"/>
      <c r="M1346" s="38" t="str">
        <f>VLOOKUP(MaestraLP3[[#This Row],[UMV]],VALIDACIONES!J:L,3,0)</f>
        <v>Caja 2000 Unidades</v>
      </c>
      <c r="N1346" s="38" t="s">
        <v>45</v>
      </c>
      <c r="O1346" s="38" t="s">
        <v>46</v>
      </c>
      <c r="P1346" s="54">
        <v>30000</v>
      </c>
      <c r="Q1346" s="38" t="s">
        <v>47</v>
      </c>
      <c r="R1346" s="54">
        <v>43500</v>
      </c>
      <c r="S1346" s="56">
        <f>IFERROR((MaestraLP3[[#This Row],[COSTO ]]/MaestraLP3[[#This Row],[COSTO OCT]]-1),0)</f>
        <v>0</v>
      </c>
      <c r="T1346" s="55" t="s">
        <v>48</v>
      </c>
      <c r="U1346" s="55" t="s">
        <v>48</v>
      </c>
      <c r="V1346" s="54">
        <f>+VLOOKUP(MaestraLP3[[#This Row],[-]],'[1]BD MES'!$A:$N,14,0)</f>
        <v>30000</v>
      </c>
      <c r="W1346" s="54">
        <v>30000</v>
      </c>
      <c r="X1346" s="56">
        <f>+(MaestraLP3[[#This Row],[COSTO ]]-MaestraLP3[[#This Row],[COSTO OCT AL 27-10]])/MaestraLP3[[#This Row],[COSTO OCT AL 27-10]]</f>
        <v>0</v>
      </c>
      <c r="Y1346" s="57" t="str">
        <f>++IF(Q1346="HASTA AGOTAR STOCK","HASTA AGOTAR STOCK",IF(MaestraLP3[[#This Row],[PRECIO OCT]]=0,"NO PARA LP",IF(MaestraLP3[[#This Row],[PRECIO OCT]]=0,"INCORPORACIÓN",IF(AA1346=0,"MANTIENE",IF(AA1346&lt;0,"BAJA",IF(AA1346&gt;0,"ALZA",""))))))</f>
        <v>MANTIENE</v>
      </c>
      <c r="Z1346" s="54">
        <v>43500</v>
      </c>
      <c r="AA1346" s="40">
        <f>IF(Z1346=0,"INDICAR PRECIO VTA",Z1346-MaestraLP3[[#This Row],[PRECIO OCT]])</f>
        <v>0</v>
      </c>
      <c r="AB1346" s="56">
        <f t="shared" si="20"/>
        <v>0.31034482758620691</v>
      </c>
      <c r="AC1346" s="58">
        <f>IFERROR(MaestraLP3[[#This Row],[PRECIO]]*MaestraLP3[[#This Row],[%MG UMV]],0)</f>
        <v>13500</v>
      </c>
      <c r="AD1346" s="59">
        <v>6</v>
      </c>
      <c r="AE1346" s="54">
        <f>IFERROR(MaestraLP3[[#This Row],[MARGEN UNITARIO]]/MaestraLP3[[#This Row],[Peso Neto UMV (KG)]],0)</f>
        <v>2250</v>
      </c>
      <c r="AF1346" s="38" t="s">
        <v>49</v>
      </c>
      <c r="AG1346" s="38">
        <v>1</v>
      </c>
      <c r="AH1346" s="56">
        <v>6.9999999999999993E-2</v>
      </c>
      <c r="AI1346" s="56">
        <v>9.9999999999999992E-2</v>
      </c>
      <c r="AJ1346" s="38"/>
      <c r="AK1346" s="38" t="s">
        <v>50</v>
      </c>
    </row>
    <row r="1347" spans="1:37" x14ac:dyDescent="0.35">
      <c r="A1347" s="38" t="s">
        <v>525</v>
      </c>
      <c r="B1347" s="38">
        <v>105201320</v>
      </c>
      <c r="C1347" s="38" t="str">
        <f>+MaestraLP3[[#This Row],[CÓDIGO]]&amp;MaestraLP3[[#Headers],[-]]&amp;MaestraLP3[[#This Row],[UMV]]</f>
        <v>105201320-1Q</v>
      </c>
      <c r="D1347" s="45" t="str">
        <f>+MaestraLP3[[#This Row],[CÓDIGO]]&amp;MaestraLP3[[#Headers],[FS00]]</f>
        <v>105201320FS00</v>
      </c>
      <c r="E1347" s="38" t="s">
        <v>95</v>
      </c>
      <c r="F1347" s="38" t="s">
        <v>114</v>
      </c>
      <c r="G1347" s="38" t="s">
        <v>120</v>
      </c>
      <c r="H1347" s="38" t="s">
        <v>121</v>
      </c>
      <c r="I1347" s="38" t="s">
        <v>1619</v>
      </c>
      <c r="J1347" s="44" t="s">
        <v>128</v>
      </c>
      <c r="K1347" s="45" t="s">
        <v>128</v>
      </c>
      <c r="L1347" s="38"/>
      <c r="M1347" s="38" t="str">
        <f>VLOOKUP(MaestraLP3[[#This Row],[UMV]],VALIDACIONES!J:L,3,0)</f>
        <v>Caja 1000 Unidades</v>
      </c>
      <c r="N1347" s="38" t="s">
        <v>45</v>
      </c>
      <c r="O1347" s="38" t="s">
        <v>46</v>
      </c>
      <c r="P1347" s="54">
        <v>1901</v>
      </c>
      <c r="Q1347" s="38" t="s">
        <v>47</v>
      </c>
      <c r="R1347" s="54">
        <v>4500</v>
      </c>
      <c r="S1347" s="56">
        <f>IFERROR((MaestraLP3[[#This Row],[COSTO ]]/MaestraLP3[[#This Row],[COSTO OCT]]-1),0)</f>
        <v>0</v>
      </c>
      <c r="T1347" s="55" t="s">
        <v>48</v>
      </c>
      <c r="U1347" s="55" t="s">
        <v>48</v>
      </c>
      <c r="V1347" s="54">
        <f>+VLOOKUP(MaestraLP3[[#This Row],[-]],'[1]BD MES'!$A:$N,14,0)</f>
        <v>1900</v>
      </c>
      <c r="W1347" s="54">
        <v>1901</v>
      </c>
      <c r="X1347" s="56">
        <f>+(MaestraLP3[[#This Row],[COSTO ]]-MaestraLP3[[#This Row],[COSTO OCT AL 27-10]])/MaestraLP3[[#This Row],[COSTO OCT AL 27-10]]</f>
        <v>5.263157894736842E-4</v>
      </c>
      <c r="Y1347" s="57" t="str">
        <f>++IF(Q1347="HASTA AGOTAR STOCK","HASTA AGOTAR STOCK",IF(MaestraLP3[[#This Row],[PRECIO OCT]]=0,"NO PARA LP",IF(MaestraLP3[[#This Row],[PRECIO OCT]]=0,"INCORPORACIÓN",IF(AA1347=0,"MANTIENE",IF(AA1347&lt;0,"BAJA",IF(AA1347&gt;0,"ALZA",""))))))</f>
        <v>MANTIENE</v>
      </c>
      <c r="Z1347" s="54">
        <v>4500</v>
      </c>
      <c r="AA1347" s="40">
        <f>IF(Z1347=0,"INDICAR PRECIO VTA",Z1347-MaestraLP3[[#This Row],[PRECIO OCT]])</f>
        <v>0</v>
      </c>
      <c r="AB1347" s="56">
        <f t="shared" ref="AB1347:AB1410" si="21">+IFERROR((Z1347-W1347)/Z1347,"-")</f>
        <v>0.5775555555555556</v>
      </c>
      <c r="AC1347" s="58">
        <f>IFERROR(MaestraLP3[[#This Row],[PRECIO]]*MaestraLP3[[#This Row],[%MG UMV]],0)</f>
        <v>2599</v>
      </c>
      <c r="AD1347" s="59">
        <v>1</v>
      </c>
      <c r="AE1347" s="54">
        <f>IFERROR(MaestraLP3[[#This Row],[MARGEN UNITARIO]]/MaestraLP3[[#This Row],[Peso Neto UMV (KG)]],0)</f>
        <v>2599</v>
      </c>
      <c r="AF1347" s="38" t="s">
        <v>49</v>
      </c>
      <c r="AG1347" s="38">
        <v>1</v>
      </c>
      <c r="AH1347" s="56">
        <v>6.9999999999999993E-2</v>
      </c>
      <c r="AI1347" s="56">
        <v>9.9999999999999992E-2</v>
      </c>
      <c r="AJ1347" s="38"/>
      <c r="AK1347" s="38" t="s">
        <v>50</v>
      </c>
    </row>
    <row r="1348" spans="1:37" x14ac:dyDescent="0.35">
      <c r="A1348" s="38" t="s">
        <v>525</v>
      </c>
      <c r="B1348" s="38">
        <v>150000648</v>
      </c>
      <c r="C1348" s="38" t="str">
        <f>+MaestraLP3[[#This Row],[CÓDIGO]]&amp;MaestraLP3[[#Headers],[-]]&amp;MaestraLP3[[#This Row],[UMV]]</f>
        <v>150000648-UN</v>
      </c>
      <c r="D1348" s="45" t="str">
        <f>+MaestraLP3[[#This Row],[CÓDIGO]]&amp;MaestraLP3[[#Headers],[FS00]]</f>
        <v>150000648FS00</v>
      </c>
      <c r="E1348" s="38" t="s">
        <v>95</v>
      </c>
      <c r="F1348" s="38" t="s">
        <v>114</v>
      </c>
      <c r="G1348" s="38" t="s">
        <v>120</v>
      </c>
      <c r="H1348" s="38" t="s">
        <v>121</v>
      </c>
      <c r="I1348" s="38" t="s">
        <v>1620</v>
      </c>
      <c r="J1348" s="44" t="s">
        <v>44</v>
      </c>
      <c r="K1348" s="45" t="s">
        <v>44</v>
      </c>
      <c r="L1348" s="38"/>
      <c r="M1348" s="38" t="str">
        <f>VLOOKUP(MaestraLP3[[#This Row],[UMV]],VALIDACIONES!J:L,3,0)</f>
        <v>Unidad</v>
      </c>
      <c r="N1348" s="38" t="s">
        <v>45</v>
      </c>
      <c r="O1348" s="38" t="s">
        <v>46</v>
      </c>
      <c r="P1348" s="54">
        <v>5350.04</v>
      </c>
      <c r="Q1348" s="38" t="s">
        <v>47</v>
      </c>
      <c r="R1348" s="54">
        <v>8990</v>
      </c>
      <c r="S1348" s="56">
        <f>IFERROR((MaestraLP3[[#This Row],[COSTO ]]/MaestraLP3[[#This Row],[COSTO OCT]]-1),0)</f>
        <v>0</v>
      </c>
      <c r="T1348" s="55" t="s">
        <v>48</v>
      </c>
      <c r="U1348" s="55" t="s">
        <v>48</v>
      </c>
      <c r="V1348" s="54">
        <f>+VLOOKUP(MaestraLP3[[#This Row],[-]],'[1]BD MES'!$A:$N,14,0)</f>
        <v>5350.04</v>
      </c>
      <c r="W1348" s="54">
        <v>5350.04</v>
      </c>
      <c r="X1348" s="56">
        <f>+(MaestraLP3[[#This Row],[COSTO ]]-MaestraLP3[[#This Row],[COSTO OCT AL 27-10]])/MaestraLP3[[#This Row],[COSTO OCT AL 27-10]]</f>
        <v>0</v>
      </c>
      <c r="Y1348" s="57" t="str">
        <f>++IF(Q1348="HASTA AGOTAR STOCK","HASTA AGOTAR STOCK",IF(MaestraLP3[[#This Row],[PRECIO OCT]]=0,"NO PARA LP",IF(MaestraLP3[[#This Row],[PRECIO OCT]]=0,"INCORPORACIÓN",IF(AA1348=0,"MANTIENE",IF(AA1348&lt;0,"BAJA",IF(AA1348&gt;0,"ALZA",""))))))</f>
        <v>MANTIENE</v>
      </c>
      <c r="Z1348" s="54">
        <v>8990</v>
      </c>
      <c r="AA1348" s="40">
        <f>IF(Z1348=0,"INDICAR PRECIO VTA",Z1348-MaestraLP3[[#This Row],[PRECIO OCT]])</f>
        <v>0</v>
      </c>
      <c r="AB1348" s="56">
        <f t="shared" si="21"/>
        <v>0.40488987764182427</v>
      </c>
      <c r="AC1348" s="58">
        <f>IFERROR(MaestraLP3[[#This Row],[PRECIO]]*MaestraLP3[[#This Row],[%MG UMV]],0)</f>
        <v>3639.96</v>
      </c>
      <c r="AD1348" s="59">
        <v>1.36</v>
      </c>
      <c r="AE1348" s="54">
        <f>IFERROR(MaestraLP3[[#This Row],[MARGEN UNITARIO]]/MaestraLP3[[#This Row],[Peso Neto UMV (KG)]],0)</f>
        <v>2676.4411764705883</v>
      </c>
      <c r="AF1348" s="38" t="s">
        <v>50</v>
      </c>
      <c r="AG1348" s="38">
        <v>1</v>
      </c>
      <c r="AH1348" s="56">
        <v>6.9999999999999993E-2</v>
      </c>
      <c r="AI1348" s="56">
        <v>9.9999999999999992E-2</v>
      </c>
      <c r="AJ1348" s="38"/>
      <c r="AK1348" s="38" t="s">
        <v>50</v>
      </c>
    </row>
    <row r="1349" spans="1:37" x14ac:dyDescent="0.35">
      <c r="A1349" s="38" t="s">
        <v>525</v>
      </c>
      <c r="B1349" s="38">
        <v>105200920</v>
      </c>
      <c r="C1349" s="38" t="str">
        <f>+MaestraLP3[[#This Row],[CÓDIGO]]&amp;MaestraLP3[[#Headers],[-]]&amp;MaestraLP3[[#This Row],[UMV]]</f>
        <v>105200920-UN</v>
      </c>
      <c r="D1349" s="45" t="str">
        <f>+MaestraLP3[[#This Row],[CÓDIGO]]&amp;MaestraLP3[[#Headers],[FS00]]</f>
        <v>105200920FS00</v>
      </c>
      <c r="E1349" s="38" t="s">
        <v>95</v>
      </c>
      <c r="F1349" s="38" t="s">
        <v>114</v>
      </c>
      <c r="G1349" s="38" t="s">
        <v>120</v>
      </c>
      <c r="H1349" s="38" t="s">
        <v>121</v>
      </c>
      <c r="I1349" s="38" t="s">
        <v>1621</v>
      </c>
      <c r="J1349" s="44" t="s">
        <v>44</v>
      </c>
      <c r="K1349" s="45" t="s">
        <v>44</v>
      </c>
      <c r="L1349" s="38"/>
      <c r="M1349" s="38" t="str">
        <f>VLOOKUP(MaestraLP3[[#This Row],[UMV]],VALIDACIONES!J:L,3,0)</f>
        <v>Unidad</v>
      </c>
      <c r="N1349" s="38" t="s">
        <v>45</v>
      </c>
      <c r="O1349" s="38" t="s">
        <v>46</v>
      </c>
      <c r="P1349" s="54">
        <v>14014</v>
      </c>
      <c r="Q1349" s="38" t="s">
        <v>62</v>
      </c>
      <c r="R1349" s="54">
        <v>24500</v>
      </c>
      <c r="S1349" s="56">
        <f>IFERROR((MaestraLP3[[#This Row],[COSTO ]]/MaestraLP3[[#This Row],[COSTO OCT]]-1),0)</f>
        <v>0</v>
      </c>
      <c r="T1349" s="55" t="s">
        <v>48</v>
      </c>
      <c r="U1349" s="55" t="s">
        <v>48</v>
      </c>
      <c r="V1349" s="54">
        <f>+VLOOKUP(MaestraLP3[[#This Row],[-]],'[1]BD MES'!$A:$N,14,0)</f>
        <v>17520.919999999998</v>
      </c>
      <c r="W1349" s="54">
        <v>14014</v>
      </c>
      <c r="X1349" s="56">
        <f>+(MaestraLP3[[#This Row],[COSTO ]]-MaestraLP3[[#This Row],[COSTO OCT AL 27-10]])/MaestraLP3[[#This Row],[COSTO OCT AL 27-10]]</f>
        <v>-0.20015615618357932</v>
      </c>
      <c r="Y1349" s="57" t="str">
        <f>++IF(Q1349="HASTA AGOTAR STOCK","HASTA AGOTAR STOCK",IF(MaestraLP3[[#This Row],[PRECIO OCT]]=0,"NO PARA LP",IF(MaestraLP3[[#This Row],[PRECIO OCT]]=0,"INCORPORACIÓN",IF(AA1349=0,"MANTIENE",IF(AA1349&lt;0,"BAJA",IF(AA1349&gt;0,"ALZA",""))))))</f>
        <v>ALZA</v>
      </c>
      <c r="Z1349" s="54">
        <v>26700</v>
      </c>
      <c r="AA1349" s="40">
        <f>IF(Z1349=0,"INDICAR PRECIO VTA",Z1349-MaestraLP3[[#This Row],[PRECIO OCT]])</f>
        <v>2200</v>
      </c>
      <c r="AB1349" s="56">
        <f t="shared" si="21"/>
        <v>0.47513108614232208</v>
      </c>
      <c r="AC1349" s="58">
        <f>IFERROR(MaestraLP3[[#This Row],[PRECIO]]*MaestraLP3[[#This Row],[%MG UMV]],0)</f>
        <v>12686</v>
      </c>
      <c r="AD1349" s="59">
        <v>4.84</v>
      </c>
      <c r="AE1349" s="54">
        <f>IFERROR(MaestraLP3[[#This Row],[MARGEN UNITARIO]]/MaestraLP3[[#This Row],[Peso Neto UMV (KG)]],0)</f>
        <v>2621.0743801652893</v>
      </c>
      <c r="AF1349" s="38" t="s">
        <v>50</v>
      </c>
      <c r="AG1349" s="38">
        <v>1</v>
      </c>
      <c r="AH1349" s="56">
        <v>6.9999999999999993E-2</v>
      </c>
      <c r="AI1349" s="56">
        <v>9.9999999999999992E-2</v>
      </c>
      <c r="AJ1349" s="38"/>
      <c r="AK1349" s="38" t="s">
        <v>50</v>
      </c>
    </row>
    <row r="1350" spans="1:37" x14ac:dyDescent="0.35">
      <c r="A1350" s="38" t="s">
        <v>525</v>
      </c>
      <c r="B1350" s="38">
        <v>150000698</v>
      </c>
      <c r="C1350" s="38" t="str">
        <f>+MaestraLP3[[#This Row],[CÓDIGO]]&amp;MaestraLP3[[#Headers],[-]]&amp;MaestraLP3[[#This Row],[UMV]]</f>
        <v>150000698-UN</v>
      </c>
      <c r="D1350" s="45" t="str">
        <f>+MaestraLP3[[#This Row],[CÓDIGO]]&amp;MaestraLP3[[#Headers],[FS00]]</f>
        <v>150000698FS00</v>
      </c>
      <c r="E1350" s="38" t="s">
        <v>95</v>
      </c>
      <c r="F1350" s="38" t="s">
        <v>114</v>
      </c>
      <c r="G1350" s="38" t="s">
        <v>120</v>
      </c>
      <c r="H1350" s="38" t="s">
        <v>121</v>
      </c>
      <c r="I1350" s="38" t="s">
        <v>1622</v>
      </c>
      <c r="J1350" s="44" t="s">
        <v>44</v>
      </c>
      <c r="K1350" s="45" t="s">
        <v>44</v>
      </c>
      <c r="L1350" s="38"/>
      <c r="M1350" s="38" t="str">
        <f>VLOOKUP(MaestraLP3[[#This Row],[UMV]],VALIDACIONES!J:L,3,0)</f>
        <v>Unidad</v>
      </c>
      <c r="N1350" s="38" t="s">
        <v>45</v>
      </c>
      <c r="O1350" s="38" t="s">
        <v>46</v>
      </c>
      <c r="P1350" s="54">
        <v>10295</v>
      </c>
      <c r="Q1350" s="38" t="s">
        <v>62</v>
      </c>
      <c r="R1350" s="54">
        <v>28000</v>
      </c>
      <c r="S1350" s="56">
        <f>IFERROR((MaestraLP3[[#This Row],[COSTO ]]/MaestraLP3[[#This Row],[COSTO OCT]]-1),0)</f>
        <v>0</v>
      </c>
      <c r="T1350" s="55" t="s">
        <v>48</v>
      </c>
      <c r="U1350" s="55" t="s">
        <v>48</v>
      </c>
      <c r="V1350" s="54">
        <f>+VLOOKUP(MaestraLP3[[#This Row],[-]],'[1]BD MES'!$A:$N,14,0)</f>
        <v>20921.91</v>
      </c>
      <c r="W1350" s="54">
        <v>10295</v>
      </c>
      <c r="X1350" s="56">
        <f>+(MaestraLP3[[#This Row],[COSTO ]]-MaestraLP3[[#This Row],[COSTO OCT AL 27-10]])/MaestraLP3[[#This Row],[COSTO OCT AL 27-10]]</f>
        <v>-0.50793211518451231</v>
      </c>
      <c r="Y1350" s="57" t="str">
        <f>++IF(Q1350="HASTA AGOTAR STOCK","HASTA AGOTAR STOCK",IF(MaestraLP3[[#This Row],[PRECIO OCT]]=0,"NO PARA LP",IF(MaestraLP3[[#This Row],[PRECIO OCT]]=0,"INCORPORACIÓN",IF(AA1350=0,"MANTIENE",IF(AA1350&lt;0,"BAJA",IF(AA1350&gt;0,"ALZA",""))))))</f>
        <v>ALZA</v>
      </c>
      <c r="Z1350" s="54">
        <v>30000</v>
      </c>
      <c r="AA1350" s="40">
        <f>IF(Z1350=0,"INDICAR PRECIO VTA",Z1350-MaestraLP3[[#This Row],[PRECIO OCT]])</f>
        <v>2000</v>
      </c>
      <c r="AB1350" s="56">
        <f t="shared" si="21"/>
        <v>0.65683333333333338</v>
      </c>
      <c r="AC1350" s="58">
        <f>IFERROR(MaestraLP3[[#This Row],[PRECIO]]*MaestraLP3[[#This Row],[%MG UMV]],0)</f>
        <v>19705</v>
      </c>
      <c r="AD1350" s="59">
        <v>5.99</v>
      </c>
      <c r="AE1350" s="54">
        <f>IFERROR(MaestraLP3[[#This Row],[MARGEN UNITARIO]]/MaestraLP3[[#This Row],[Peso Neto UMV (KG)]],0)</f>
        <v>3289.6494156928211</v>
      </c>
      <c r="AF1350" s="38" t="s">
        <v>50</v>
      </c>
      <c r="AG1350" s="38">
        <v>1</v>
      </c>
      <c r="AH1350" s="56">
        <v>6.9999999999999993E-2</v>
      </c>
      <c r="AI1350" s="56">
        <v>9.9999999999999992E-2</v>
      </c>
      <c r="AJ1350" s="38"/>
      <c r="AK1350" s="38" t="s">
        <v>50</v>
      </c>
    </row>
    <row r="1351" spans="1:37" x14ac:dyDescent="0.35">
      <c r="A1351" s="38" t="s">
        <v>525</v>
      </c>
      <c r="B1351" s="38">
        <v>150000699</v>
      </c>
      <c r="C1351" s="38" t="str">
        <f>+MaestraLP3[[#This Row],[CÓDIGO]]&amp;MaestraLP3[[#Headers],[-]]&amp;MaestraLP3[[#This Row],[UMV]]</f>
        <v>150000699-UN</v>
      </c>
      <c r="D1351" s="45" t="str">
        <f>+MaestraLP3[[#This Row],[CÓDIGO]]&amp;MaestraLP3[[#Headers],[FS00]]</f>
        <v>150000699FS00</v>
      </c>
      <c r="E1351" s="38" t="s">
        <v>95</v>
      </c>
      <c r="F1351" s="38" t="s">
        <v>114</v>
      </c>
      <c r="G1351" s="38" t="s">
        <v>120</v>
      </c>
      <c r="H1351" s="38" t="s">
        <v>121</v>
      </c>
      <c r="I1351" s="38" t="s">
        <v>1623</v>
      </c>
      <c r="J1351" s="44" t="s">
        <v>44</v>
      </c>
      <c r="K1351" s="45" t="s">
        <v>44</v>
      </c>
      <c r="L1351" s="38"/>
      <c r="M1351" s="38" t="str">
        <f>VLOOKUP(MaestraLP3[[#This Row],[UMV]],VALIDACIONES!J:L,3,0)</f>
        <v>Unidad</v>
      </c>
      <c r="N1351" s="38" t="s">
        <v>45</v>
      </c>
      <c r="O1351" s="38" t="s">
        <v>46</v>
      </c>
      <c r="P1351" s="54">
        <v>20559</v>
      </c>
      <c r="Q1351" s="38" t="s">
        <v>62</v>
      </c>
      <c r="R1351" s="54">
        <v>36000</v>
      </c>
      <c r="S1351" s="56">
        <f>IFERROR((MaestraLP3[[#This Row],[COSTO ]]/MaestraLP3[[#This Row],[COSTO OCT]]-1),0)</f>
        <v>0</v>
      </c>
      <c r="T1351" s="55" t="s">
        <v>48</v>
      </c>
      <c r="U1351" s="55" t="s">
        <v>48</v>
      </c>
      <c r="V1351" s="54">
        <f>+VLOOKUP(MaestraLP3[[#This Row],[-]],'[1]BD MES'!$A:$N,14,0)</f>
        <v>23235.63</v>
      </c>
      <c r="W1351" s="54">
        <v>20559</v>
      </c>
      <c r="X1351" s="56">
        <f>+(MaestraLP3[[#This Row],[COSTO ]]-MaestraLP3[[#This Row],[COSTO OCT AL 27-10]])/MaestraLP3[[#This Row],[COSTO OCT AL 27-10]]</f>
        <v>-0.11519506895229442</v>
      </c>
      <c r="Y1351" s="57" t="str">
        <f>++IF(Q1351="HASTA AGOTAR STOCK","HASTA AGOTAR STOCK",IF(MaestraLP3[[#This Row],[PRECIO OCT]]=0,"NO PARA LP",IF(MaestraLP3[[#This Row],[PRECIO OCT]]=0,"INCORPORACIÓN",IF(AA1351=0,"MANTIENE",IF(AA1351&lt;0,"BAJA",IF(AA1351&gt;0,"ALZA",""))))))</f>
        <v>ALZA</v>
      </c>
      <c r="Z1351" s="54">
        <v>37700</v>
      </c>
      <c r="AA1351" s="40">
        <f>IF(Z1351=0,"INDICAR PRECIO VTA",Z1351-MaestraLP3[[#This Row],[PRECIO OCT]])</f>
        <v>1700</v>
      </c>
      <c r="AB1351" s="56">
        <f t="shared" si="21"/>
        <v>0.4546684350132626</v>
      </c>
      <c r="AC1351" s="58">
        <f>IFERROR(MaestraLP3[[#This Row],[PRECIO]]*MaestraLP3[[#This Row],[%MG UMV]],0)</f>
        <v>17141</v>
      </c>
      <c r="AD1351" s="59">
        <v>7</v>
      </c>
      <c r="AE1351" s="54">
        <f>IFERROR(MaestraLP3[[#This Row],[MARGEN UNITARIO]]/MaestraLP3[[#This Row],[Peso Neto UMV (KG)]],0)</f>
        <v>2448.7142857142858</v>
      </c>
      <c r="AF1351" s="38" t="s">
        <v>50</v>
      </c>
      <c r="AG1351" s="38">
        <v>1</v>
      </c>
      <c r="AH1351" s="56">
        <v>6.9999999999999993E-2</v>
      </c>
      <c r="AI1351" s="56">
        <v>9.9999999999999992E-2</v>
      </c>
      <c r="AJ1351" s="38"/>
      <c r="AK1351" s="38" t="s">
        <v>50</v>
      </c>
    </row>
    <row r="1352" spans="1:37" x14ac:dyDescent="0.35">
      <c r="A1352" s="38" t="s">
        <v>525</v>
      </c>
      <c r="B1352" s="38">
        <v>105000600</v>
      </c>
      <c r="C1352" s="38" t="str">
        <f>+MaestraLP3[[#This Row],[CÓDIGO]]&amp;MaestraLP3[[#Headers],[-]]&amp;MaestraLP3[[#This Row],[UMV]]</f>
        <v>105000600-UN</v>
      </c>
      <c r="D1352" s="45" t="str">
        <f>+MaestraLP3[[#This Row],[CÓDIGO]]&amp;MaestraLP3[[#Headers],[FS00]]</f>
        <v>105000600FS00</v>
      </c>
      <c r="E1352" s="38" t="s">
        <v>95</v>
      </c>
      <c r="F1352" s="38" t="s">
        <v>114</v>
      </c>
      <c r="G1352" s="38" t="s">
        <v>120</v>
      </c>
      <c r="H1352" s="38" t="s">
        <v>121</v>
      </c>
      <c r="I1352" s="38" t="s">
        <v>1624</v>
      </c>
      <c r="J1352" s="44" t="s">
        <v>44</v>
      </c>
      <c r="K1352" s="45" t="s">
        <v>44</v>
      </c>
      <c r="L1352" s="38"/>
      <c r="M1352" s="38" t="str">
        <f>VLOOKUP(MaestraLP3[[#This Row],[UMV]],VALIDACIONES!J:L,3,0)</f>
        <v>Unidad</v>
      </c>
      <c r="N1352" s="38" t="s">
        <v>45</v>
      </c>
      <c r="O1352" s="38" t="s">
        <v>72</v>
      </c>
      <c r="P1352" s="54">
        <v>13557.89</v>
      </c>
      <c r="Q1352" s="38" t="s">
        <v>47</v>
      </c>
      <c r="R1352" s="54">
        <v>27000</v>
      </c>
      <c r="S1352" s="56">
        <f>IFERROR((MaestraLP3[[#This Row],[COSTO ]]/MaestraLP3[[#This Row],[COSTO OCT]]-1),0)</f>
        <v>0</v>
      </c>
      <c r="T1352" s="55" t="s">
        <v>48</v>
      </c>
      <c r="U1352" s="55" t="s">
        <v>48</v>
      </c>
      <c r="V1352" s="54">
        <f>+VLOOKUP(MaestraLP3[[#This Row],[-]],'[1]BD MES'!$A:$N,14,0)</f>
        <v>13557.86</v>
      </c>
      <c r="W1352" s="54">
        <v>13557.89</v>
      </c>
      <c r="X1352" s="56">
        <f>+(MaestraLP3[[#This Row],[COSTO ]]-MaestraLP3[[#This Row],[COSTO OCT AL 27-10]])/MaestraLP3[[#This Row],[COSTO OCT AL 27-10]]</f>
        <v>2.2127385884524433E-6</v>
      </c>
      <c r="Y1352" s="57" t="str">
        <f>++IF(Q1352="HASTA AGOTAR STOCK","HASTA AGOTAR STOCK",IF(MaestraLP3[[#This Row],[PRECIO OCT]]=0,"NO PARA LP",IF(MaestraLP3[[#This Row],[PRECIO OCT]]=0,"INCORPORACIÓN",IF(AA1352=0,"MANTIENE",IF(AA1352&lt;0,"BAJA",IF(AA1352&gt;0,"ALZA",""))))))</f>
        <v>MANTIENE</v>
      </c>
      <c r="Z1352" s="54">
        <v>27000</v>
      </c>
      <c r="AA1352" s="40">
        <f>IF(Z1352=0,"INDICAR PRECIO VTA",Z1352-MaestraLP3[[#This Row],[PRECIO OCT]])</f>
        <v>0</v>
      </c>
      <c r="AB1352" s="56">
        <f t="shared" si="21"/>
        <v>0.49785592592592592</v>
      </c>
      <c r="AC1352" s="58">
        <f>IFERROR(MaestraLP3[[#This Row],[PRECIO]]*MaestraLP3[[#This Row],[%MG UMV]],0)</f>
        <v>13442.11</v>
      </c>
      <c r="AD1352" s="59">
        <v>5</v>
      </c>
      <c r="AE1352" s="54">
        <f>IFERROR(MaestraLP3[[#This Row],[MARGEN UNITARIO]]/MaestraLP3[[#This Row],[Peso Neto UMV (KG)]],0)</f>
        <v>2688.422</v>
      </c>
      <c r="AF1352" s="38" t="s">
        <v>50</v>
      </c>
      <c r="AG1352" s="38">
        <v>1</v>
      </c>
      <c r="AH1352" s="56">
        <v>6.9999999999999993E-2</v>
      </c>
      <c r="AI1352" s="56">
        <v>9.9999999999999992E-2</v>
      </c>
      <c r="AJ1352" s="38"/>
      <c r="AK1352" s="38" t="s">
        <v>50</v>
      </c>
    </row>
    <row r="1353" spans="1:37" x14ac:dyDescent="0.35">
      <c r="A1353" s="38" t="s">
        <v>525</v>
      </c>
      <c r="B1353" s="38">
        <v>104533820</v>
      </c>
      <c r="C1353" s="38" t="str">
        <f>+MaestraLP3[[#This Row],[CÓDIGO]]&amp;MaestraLP3[[#Headers],[-]]&amp;MaestraLP3[[#This Row],[UMV]]</f>
        <v>104533820-V00</v>
      </c>
      <c r="D1353" s="45" t="str">
        <f>+MaestraLP3[[#This Row],[CÓDIGO]]&amp;MaestraLP3[[#Headers],[FS00]]</f>
        <v>104533820FS00</v>
      </c>
      <c r="E1353" s="38" t="s">
        <v>95</v>
      </c>
      <c r="F1353" s="38" t="s">
        <v>114</v>
      </c>
      <c r="G1353" s="38" t="s">
        <v>120</v>
      </c>
      <c r="H1353" s="38" t="s">
        <v>121</v>
      </c>
      <c r="I1353" s="38" t="s">
        <v>1625</v>
      </c>
      <c r="J1353" s="44" t="s">
        <v>131</v>
      </c>
      <c r="K1353" s="45" t="s">
        <v>44</v>
      </c>
      <c r="L1353" s="38"/>
      <c r="M1353" s="38" t="str">
        <f>VLOOKUP(MaestraLP3[[#This Row],[UMV]],VALIDACIONES!J:L,3,0)</f>
        <v>Caja 500 Unidades</v>
      </c>
      <c r="N1353" s="38" t="s">
        <v>45</v>
      </c>
      <c r="O1353" s="38" t="s">
        <v>46</v>
      </c>
      <c r="P1353" s="54">
        <v>34000</v>
      </c>
      <c r="Q1353" s="38" t="s">
        <v>47</v>
      </c>
      <c r="R1353" s="54">
        <v>64490</v>
      </c>
      <c r="S1353" s="56">
        <f>IFERROR((MaestraLP3[[#This Row],[COSTO ]]/MaestraLP3[[#This Row],[COSTO OCT]]-1),0)</f>
        <v>0</v>
      </c>
      <c r="T1353" s="55" t="s">
        <v>48</v>
      </c>
      <c r="U1353" s="55" t="s">
        <v>48</v>
      </c>
      <c r="V1353" s="54">
        <f>+VLOOKUP(MaestraLP3[[#This Row],[-]],'[1]BD MES'!$A:$N,14,0)</f>
        <v>34000</v>
      </c>
      <c r="W1353" s="54">
        <v>34000</v>
      </c>
      <c r="X1353" s="56">
        <f>+(MaestraLP3[[#This Row],[COSTO ]]-MaestraLP3[[#This Row],[COSTO OCT AL 27-10]])/MaestraLP3[[#This Row],[COSTO OCT AL 27-10]]</f>
        <v>0</v>
      </c>
      <c r="Y1353" s="57" t="str">
        <f>++IF(Q1353="HASTA AGOTAR STOCK","HASTA AGOTAR STOCK",IF(MaestraLP3[[#This Row],[PRECIO OCT]]=0,"NO PARA LP",IF(MaestraLP3[[#This Row],[PRECIO OCT]]=0,"INCORPORACIÓN",IF(AA1353=0,"MANTIENE",IF(AA1353&lt;0,"BAJA",IF(AA1353&gt;0,"ALZA",""))))))</f>
        <v>MANTIENE</v>
      </c>
      <c r="Z1353" s="54">
        <v>64490</v>
      </c>
      <c r="AA1353" s="40">
        <f>IF(Z1353=0,"INDICAR PRECIO VTA",Z1353-MaestraLP3[[#This Row],[PRECIO OCT]])</f>
        <v>0</v>
      </c>
      <c r="AB1353" s="56">
        <f t="shared" si="21"/>
        <v>0.47278647852380212</v>
      </c>
      <c r="AC1353" s="58">
        <f>IFERROR(MaestraLP3[[#This Row],[PRECIO]]*MaestraLP3[[#This Row],[%MG UMV]],0)</f>
        <v>30490</v>
      </c>
      <c r="AD1353" s="59">
        <v>5</v>
      </c>
      <c r="AE1353" s="54">
        <f>IFERROR(MaestraLP3[[#This Row],[MARGEN UNITARIO]]/MaestraLP3[[#This Row],[Peso Neto UMV (KG)]],0)</f>
        <v>6098</v>
      </c>
      <c r="AF1353" s="38" t="s">
        <v>49</v>
      </c>
      <c r="AG1353" s="38">
        <v>1</v>
      </c>
      <c r="AH1353" s="56">
        <v>6.9999999999999993E-2</v>
      </c>
      <c r="AI1353" s="56">
        <v>9.9999999999999992E-2</v>
      </c>
      <c r="AJ1353" s="38"/>
      <c r="AK1353" s="38" t="s">
        <v>50</v>
      </c>
    </row>
    <row r="1354" spans="1:37" x14ac:dyDescent="0.35">
      <c r="A1354" s="38" t="s">
        <v>525</v>
      </c>
      <c r="B1354" s="38">
        <v>104539630</v>
      </c>
      <c r="C1354" s="38" t="str">
        <f>+MaestraLP3[[#This Row],[CÓDIGO]]&amp;MaestraLP3[[#Headers],[-]]&amp;MaestraLP3[[#This Row],[UMV]]</f>
        <v>104539630-1Q</v>
      </c>
      <c r="D1354" s="45" t="str">
        <f>+MaestraLP3[[#This Row],[CÓDIGO]]&amp;MaestraLP3[[#Headers],[FS00]]</f>
        <v>104539630FS00</v>
      </c>
      <c r="E1354" s="38" t="s">
        <v>95</v>
      </c>
      <c r="F1354" s="38" t="s">
        <v>114</v>
      </c>
      <c r="G1354" s="38" t="s">
        <v>120</v>
      </c>
      <c r="H1354" s="38" t="s">
        <v>121</v>
      </c>
      <c r="I1354" s="38" t="s">
        <v>1626</v>
      </c>
      <c r="J1354" s="44" t="s">
        <v>128</v>
      </c>
      <c r="K1354" s="45" t="s">
        <v>44</v>
      </c>
      <c r="L1354" s="38"/>
      <c r="M1354" s="38" t="str">
        <f>VLOOKUP(MaestraLP3[[#This Row],[UMV]],VALIDACIONES!J:L,3,0)</f>
        <v>Caja 1000 Unidades</v>
      </c>
      <c r="N1354" s="38" t="s">
        <v>45</v>
      </c>
      <c r="O1354" s="38" t="s">
        <v>46</v>
      </c>
      <c r="P1354" s="54">
        <v>40000</v>
      </c>
      <c r="Q1354" s="38" t="s">
        <v>47</v>
      </c>
      <c r="R1354" s="54">
        <v>48600</v>
      </c>
      <c r="S1354" s="56">
        <f>IFERROR((MaestraLP3[[#This Row],[COSTO ]]/MaestraLP3[[#This Row],[COSTO OCT]]-1),0)</f>
        <v>0</v>
      </c>
      <c r="T1354" s="55" t="s">
        <v>604</v>
      </c>
      <c r="U1354" s="55" t="s">
        <v>604</v>
      </c>
      <c r="V1354" s="54">
        <f>+VLOOKUP(MaestraLP3[[#This Row],[-]],'[1]BD MES'!$A:$N,14,0)</f>
        <v>40000</v>
      </c>
      <c r="W1354" s="54">
        <v>40000</v>
      </c>
      <c r="X1354" s="56">
        <f>+(MaestraLP3[[#This Row],[COSTO ]]-MaestraLP3[[#This Row],[COSTO OCT AL 27-10]])/MaestraLP3[[#This Row],[COSTO OCT AL 27-10]]</f>
        <v>0</v>
      </c>
      <c r="Y1354" s="57" t="str">
        <f>++IF(Q1354="HASTA AGOTAR STOCK","HASTA AGOTAR STOCK",IF(MaestraLP3[[#This Row],[PRECIO OCT]]=0,"NO PARA LP",IF(MaestraLP3[[#This Row],[PRECIO OCT]]=0,"INCORPORACIÓN",IF(AA1354=0,"MANTIENE",IF(AA1354&lt;0,"BAJA",IF(AA1354&gt;0,"ALZA",""))))))</f>
        <v>MANTIENE</v>
      </c>
      <c r="Z1354" s="54">
        <v>48600</v>
      </c>
      <c r="AA1354" s="40">
        <f>IF(Z1354=0,"INDICAR PRECIO VTA",Z1354-MaestraLP3[[#This Row],[PRECIO OCT]])</f>
        <v>0</v>
      </c>
      <c r="AB1354" s="56">
        <f t="shared" si="21"/>
        <v>0.17695473251028807</v>
      </c>
      <c r="AC1354" s="58">
        <f>IFERROR(MaestraLP3[[#This Row],[PRECIO]]*MaestraLP3[[#This Row],[%MG UMV]],0)</f>
        <v>8600</v>
      </c>
      <c r="AD1354" s="59">
        <v>3</v>
      </c>
      <c r="AE1354" s="54">
        <f>IFERROR(MaestraLP3[[#This Row],[MARGEN UNITARIO]]/MaestraLP3[[#This Row],[Peso Neto UMV (KG)]],0)</f>
        <v>2866.6666666666665</v>
      </c>
      <c r="AF1354" s="38" t="s">
        <v>49</v>
      </c>
      <c r="AG1354" s="38">
        <v>1</v>
      </c>
      <c r="AH1354" s="56">
        <v>6.9999999999999993E-2</v>
      </c>
      <c r="AI1354" s="56">
        <v>9.9999999999999992E-2</v>
      </c>
      <c r="AJ1354" s="38" t="s">
        <v>50</v>
      </c>
      <c r="AK1354" s="38" t="s">
        <v>49</v>
      </c>
    </row>
    <row r="1355" spans="1:37" x14ac:dyDescent="0.35">
      <c r="A1355" s="38" t="s">
        <v>525</v>
      </c>
      <c r="B1355" s="38">
        <v>104539620</v>
      </c>
      <c r="C1355" s="38" t="str">
        <f>+MaestraLP3[[#This Row],[CÓDIGO]]&amp;MaestraLP3[[#Headers],[-]]&amp;MaestraLP3[[#This Row],[UMV]]</f>
        <v>104539620-1Q</v>
      </c>
      <c r="D1355" s="45" t="str">
        <f>+MaestraLP3[[#This Row],[CÓDIGO]]&amp;MaestraLP3[[#Headers],[FS00]]</f>
        <v>104539620FS00</v>
      </c>
      <c r="E1355" s="38" t="s">
        <v>95</v>
      </c>
      <c r="F1355" s="38" t="s">
        <v>114</v>
      </c>
      <c r="G1355" s="38" t="s">
        <v>120</v>
      </c>
      <c r="H1355" s="38" t="s">
        <v>121</v>
      </c>
      <c r="I1355" s="38" t="s">
        <v>1627</v>
      </c>
      <c r="J1355" s="44" t="s">
        <v>128</v>
      </c>
      <c r="K1355" s="45" t="s">
        <v>44</v>
      </c>
      <c r="L1355" s="38"/>
      <c r="M1355" s="38" t="str">
        <f>VLOOKUP(MaestraLP3[[#This Row],[UMV]],VALIDACIONES!J:L,3,0)</f>
        <v>Caja 1000 Unidades</v>
      </c>
      <c r="N1355" s="38" t="s">
        <v>45</v>
      </c>
      <c r="O1355" s="38" t="s">
        <v>46</v>
      </c>
      <c r="P1355" s="54">
        <v>30000</v>
      </c>
      <c r="Q1355" s="38" t="s">
        <v>47</v>
      </c>
      <c r="R1355" s="54">
        <v>45000</v>
      </c>
      <c r="S1355" s="56">
        <f>IFERROR((MaestraLP3[[#This Row],[COSTO ]]/MaestraLP3[[#This Row],[COSTO OCT]]-1),0)</f>
        <v>0</v>
      </c>
      <c r="T1355" s="55" t="s">
        <v>604</v>
      </c>
      <c r="U1355" s="55" t="s">
        <v>604</v>
      </c>
      <c r="V1355" s="54">
        <f>+VLOOKUP(MaestraLP3[[#This Row],[-]],'[1]BD MES'!$A:$N,14,0)</f>
        <v>33000</v>
      </c>
      <c r="W1355" s="54">
        <v>30000</v>
      </c>
      <c r="X1355" s="56">
        <f>+(MaestraLP3[[#This Row],[COSTO ]]-MaestraLP3[[#This Row],[COSTO OCT AL 27-10]])/MaestraLP3[[#This Row],[COSTO OCT AL 27-10]]</f>
        <v>-9.0909090909090912E-2</v>
      </c>
      <c r="Y1355" s="57" t="str">
        <f>++IF(Q1355="HASTA AGOTAR STOCK","HASTA AGOTAR STOCK",IF(MaestraLP3[[#This Row],[PRECIO OCT]]=0,"NO PARA LP",IF(MaestraLP3[[#This Row],[PRECIO OCT]]=0,"INCORPORACIÓN",IF(AA1355=0,"MANTIENE",IF(AA1355&lt;0,"BAJA",IF(AA1355&gt;0,"ALZA",""))))))</f>
        <v>ALZA</v>
      </c>
      <c r="Z1355" s="54">
        <v>47000</v>
      </c>
      <c r="AA1355" s="40">
        <f>IF(Z1355=0,"INDICAR PRECIO VTA",Z1355-MaestraLP3[[#This Row],[PRECIO OCT]])</f>
        <v>2000</v>
      </c>
      <c r="AB1355" s="56">
        <f t="shared" si="21"/>
        <v>0.36170212765957449</v>
      </c>
      <c r="AC1355" s="58">
        <f>IFERROR(MaestraLP3[[#This Row],[PRECIO]]*MaestraLP3[[#This Row],[%MG UMV]],0)</f>
        <v>17000</v>
      </c>
      <c r="AD1355" s="59">
        <v>3</v>
      </c>
      <c r="AE1355" s="54">
        <f>IFERROR(MaestraLP3[[#This Row],[MARGEN UNITARIO]]/MaestraLP3[[#This Row],[Peso Neto UMV (KG)]],0)</f>
        <v>5666.666666666667</v>
      </c>
      <c r="AF1355" s="38" t="s">
        <v>49</v>
      </c>
      <c r="AG1355" s="38">
        <v>1</v>
      </c>
      <c r="AH1355" s="56">
        <v>6.9999999999999993E-2</v>
      </c>
      <c r="AI1355" s="56">
        <v>9.9999999999999992E-2</v>
      </c>
      <c r="AJ1355" s="38" t="s">
        <v>50</v>
      </c>
      <c r="AK1355" s="38" t="s">
        <v>49</v>
      </c>
    </row>
    <row r="1356" spans="1:37" x14ac:dyDescent="0.35">
      <c r="A1356" s="38" t="s">
        <v>525</v>
      </c>
      <c r="B1356" s="38">
        <v>104539740</v>
      </c>
      <c r="C1356" s="38" t="str">
        <f>+MaestraLP3[[#This Row],[CÓDIGO]]&amp;MaestraLP3[[#Headers],[-]]&amp;MaestraLP3[[#This Row],[UMV]]</f>
        <v>104539740-V00</v>
      </c>
      <c r="D1356" s="45" t="str">
        <f>+MaestraLP3[[#This Row],[CÓDIGO]]&amp;MaestraLP3[[#Headers],[FS00]]</f>
        <v>104539740FS00</v>
      </c>
      <c r="E1356" s="38" t="s">
        <v>95</v>
      </c>
      <c r="F1356" s="38" t="s">
        <v>114</v>
      </c>
      <c r="G1356" s="38" t="s">
        <v>120</v>
      </c>
      <c r="H1356" s="38" t="s">
        <v>121</v>
      </c>
      <c r="I1356" s="38" t="s">
        <v>1628</v>
      </c>
      <c r="J1356" s="44" t="s">
        <v>131</v>
      </c>
      <c r="K1356" s="45" t="s">
        <v>44</v>
      </c>
      <c r="L1356" s="38"/>
      <c r="M1356" s="38" t="str">
        <f>VLOOKUP(MaestraLP3[[#This Row],[UMV]],VALIDACIONES!J:L,3,0)</f>
        <v>Caja 500 Unidades</v>
      </c>
      <c r="N1356" s="38" t="s">
        <v>45</v>
      </c>
      <c r="O1356" s="38" t="s">
        <v>46</v>
      </c>
      <c r="P1356" s="54">
        <v>24000</v>
      </c>
      <c r="Q1356" s="38" t="s">
        <v>47</v>
      </c>
      <c r="R1356" s="54">
        <v>35000</v>
      </c>
      <c r="S1356" s="56">
        <f>IFERROR((MaestraLP3[[#This Row],[COSTO ]]/MaestraLP3[[#This Row],[COSTO OCT]]-1),0)</f>
        <v>0</v>
      </c>
      <c r="T1356" s="55" t="s">
        <v>48</v>
      </c>
      <c r="U1356" s="55" t="s">
        <v>48</v>
      </c>
      <c r="V1356" s="54">
        <f>+VLOOKUP(MaestraLP3[[#This Row],[-]],'[1]BD MES'!$A:$N,14,0)</f>
        <v>24000</v>
      </c>
      <c r="W1356" s="54">
        <v>24000</v>
      </c>
      <c r="X1356" s="56">
        <f>+(MaestraLP3[[#This Row],[COSTO ]]-MaestraLP3[[#This Row],[COSTO OCT AL 27-10]])/MaestraLP3[[#This Row],[COSTO OCT AL 27-10]]</f>
        <v>0</v>
      </c>
      <c r="Y1356" s="57" t="str">
        <f>++IF(Q1356="HASTA AGOTAR STOCK","HASTA AGOTAR STOCK",IF(MaestraLP3[[#This Row],[PRECIO OCT]]=0,"NO PARA LP",IF(MaestraLP3[[#This Row],[PRECIO OCT]]=0,"INCORPORACIÓN",IF(AA1356=0,"MANTIENE",IF(AA1356&lt;0,"BAJA",IF(AA1356&gt;0,"ALZA",""))))))</f>
        <v>MANTIENE</v>
      </c>
      <c r="Z1356" s="54">
        <v>35000</v>
      </c>
      <c r="AA1356" s="40">
        <f>IF(Z1356=0,"INDICAR PRECIO VTA",Z1356-MaestraLP3[[#This Row],[PRECIO OCT]])</f>
        <v>0</v>
      </c>
      <c r="AB1356" s="56">
        <f t="shared" si="21"/>
        <v>0.31428571428571428</v>
      </c>
      <c r="AC1356" s="58">
        <f>IFERROR(MaestraLP3[[#This Row],[PRECIO]]*MaestraLP3[[#This Row],[%MG UMV]],0)</f>
        <v>11000</v>
      </c>
      <c r="AD1356" s="59">
        <v>5</v>
      </c>
      <c r="AE1356" s="54">
        <f>IFERROR(MaestraLP3[[#This Row],[MARGEN UNITARIO]]/MaestraLP3[[#This Row],[Peso Neto UMV (KG)]],0)</f>
        <v>2200</v>
      </c>
      <c r="AF1356" s="38" t="s">
        <v>49</v>
      </c>
      <c r="AG1356" s="38">
        <v>1</v>
      </c>
      <c r="AH1356" s="56">
        <v>6.9999999999999993E-2</v>
      </c>
      <c r="AI1356" s="56">
        <v>9.9999999999999992E-2</v>
      </c>
      <c r="AJ1356" s="38" t="s">
        <v>50</v>
      </c>
      <c r="AK1356" s="38" t="s">
        <v>49</v>
      </c>
    </row>
    <row r="1357" spans="1:37" x14ac:dyDescent="0.35">
      <c r="A1357" s="38" t="s">
        <v>525</v>
      </c>
      <c r="B1357" s="38">
        <v>104537820</v>
      </c>
      <c r="C1357" s="38" t="str">
        <f>+MaestraLP3[[#This Row],[CÓDIGO]]&amp;MaestraLP3[[#Headers],[-]]&amp;MaestraLP3[[#This Row],[UMV]]</f>
        <v>104537820-2Q</v>
      </c>
      <c r="D1357" s="45" t="str">
        <f>+MaestraLP3[[#This Row],[CÓDIGO]]&amp;MaestraLP3[[#Headers],[FS00]]</f>
        <v>104537820FS00</v>
      </c>
      <c r="E1357" s="38" t="s">
        <v>95</v>
      </c>
      <c r="F1357" s="38" t="s">
        <v>114</v>
      </c>
      <c r="G1357" s="38" t="s">
        <v>120</v>
      </c>
      <c r="H1357" s="38" t="s">
        <v>121</v>
      </c>
      <c r="I1357" s="38" t="s">
        <v>1629</v>
      </c>
      <c r="J1357" s="44" t="s">
        <v>123</v>
      </c>
      <c r="K1357" s="45" t="s">
        <v>44</v>
      </c>
      <c r="L1357" s="38"/>
      <c r="M1357" s="38" t="str">
        <f>VLOOKUP(MaestraLP3[[#This Row],[UMV]],VALIDACIONES!J:L,3,0)</f>
        <v>Caja 2000 Unidades</v>
      </c>
      <c r="N1357" s="38" t="s">
        <v>45</v>
      </c>
      <c r="O1357" s="38" t="s">
        <v>46</v>
      </c>
      <c r="P1357" s="54">
        <v>20000</v>
      </c>
      <c r="Q1357" s="38" t="s">
        <v>47</v>
      </c>
      <c r="R1357" s="54">
        <v>25990</v>
      </c>
      <c r="S1357" s="56">
        <f>IFERROR((MaestraLP3[[#This Row],[COSTO ]]/MaestraLP3[[#This Row],[COSTO OCT]]-1),0)</f>
        <v>0</v>
      </c>
      <c r="T1357" s="55" t="s">
        <v>48</v>
      </c>
      <c r="U1357" s="55" t="s">
        <v>48</v>
      </c>
      <c r="V1357" s="54">
        <f>+VLOOKUP(MaestraLP3[[#This Row],[-]],'[1]BD MES'!$A:$N,14,0)</f>
        <v>20000</v>
      </c>
      <c r="W1357" s="54">
        <v>20000</v>
      </c>
      <c r="X1357" s="56">
        <f>+(MaestraLP3[[#This Row],[COSTO ]]-MaestraLP3[[#This Row],[COSTO OCT AL 27-10]])/MaestraLP3[[#This Row],[COSTO OCT AL 27-10]]</f>
        <v>0</v>
      </c>
      <c r="Y1357" s="57" t="str">
        <f>++IF(Q1357="HASTA AGOTAR STOCK","HASTA AGOTAR STOCK",IF(MaestraLP3[[#This Row],[PRECIO OCT]]=0,"NO PARA LP",IF(MaestraLP3[[#This Row],[PRECIO OCT]]=0,"INCORPORACIÓN",IF(AA1357=0,"MANTIENE",IF(AA1357&lt;0,"BAJA",IF(AA1357&gt;0,"ALZA",""))))))</f>
        <v>MANTIENE</v>
      </c>
      <c r="Z1357" s="54">
        <v>25990</v>
      </c>
      <c r="AA1357" s="40">
        <f>IF(Z1357=0,"INDICAR PRECIO VTA",Z1357-MaestraLP3[[#This Row],[PRECIO OCT]])</f>
        <v>0</v>
      </c>
      <c r="AB1357" s="56">
        <f t="shared" si="21"/>
        <v>0.23047325894574835</v>
      </c>
      <c r="AC1357" s="58">
        <f>IFERROR(MaestraLP3[[#This Row],[PRECIO]]*MaestraLP3[[#This Row],[%MG UMV]],0)</f>
        <v>5990</v>
      </c>
      <c r="AD1357" s="59">
        <v>4</v>
      </c>
      <c r="AE1357" s="54">
        <f>IFERROR(MaestraLP3[[#This Row],[MARGEN UNITARIO]]/MaestraLP3[[#This Row],[Peso Neto UMV (KG)]],0)</f>
        <v>1497.5</v>
      </c>
      <c r="AF1357" s="38" t="s">
        <v>49</v>
      </c>
      <c r="AG1357" s="38">
        <v>1</v>
      </c>
      <c r="AH1357" s="56">
        <v>6.9999999999999993E-2</v>
      </c>
      <c r="AI1357" s="56">
        <v>9.9999999999999992E-2</v>
      </c>
      <c r="AJ1357" s="38"/>
      <c r="AK1357" s="38" t="s">
        <v>50</v>
      </c>
    </row>
    <row r="1358" spans="1:37" x14ac:dyDescent="0.35">
      <c r="A1358" s="38" t="s">
        <v>525</v>
      </c>
      <c r="B1358" s="38">
        <v>104537770</v>
      </c>
      <c r="C1358" s="38" t="str">
        <f>+MaestraLP3[[#This Row],[CÓDIGO]]&amp;MaestraLP3[[#Headers],[-]]&amp;MaestraLP3[[#This Row],[UMV]]</f>
        <v>104537770-1Q</v>
      </c>
      <c r="D1358" s="45" t="str">
        <f>+MaestraLP3[[#This Row],[CÓDIGO]]&amp;MaestraLP3[[#Headers],[FS00]]</f>
        <v>104537770FS00</v>
      </c>
      <c r="E1358" s="38" t="s">
        <v>95</v>
      </c>
      <c r="F1358" s="38" t="s">
        <v>114</v>
      </c>
      <c r="G1358" s="38" t="s">
        <v>120</v>
      </c>
      <c r="H1358" s="38" t="s">
        <v>121</v>
      </c>
      <c r="I1358" s="38" t="s">
        <v>1630</v>
      </c>
      <c r="J1358" s="44" t="s">
        <v>128</v>
      </c>
      <c r="K1358" s="45" t="s">
        <v>44</v>
      </c>
      <c r="L1358" s="38"/>
      <c r="M1358" s="38" t="str">
        <f>VLOOKUP(MaestraLP3[[#This Row],[UMV]],VALIDACIONES!J:L,3,0)</f>
        <v>Caja 1000 Unidades</v>
      </c>
      <c r="N1358" s="38" t="s">
        <v>45</v>
      </c>
      <c r="O1358" s="38" t="s">
        <v>46</v>
      </c>
      <c r="P1358" s="54">
        <v>31000</v>
      </c>
      <c r="Q1358" s="38" t="s">
        <v>47</v>
      </c>
      <c r="R1358" s="54">
        <v>39000</v>
      </c>
      <c r="S1358" s="56">
        <f>IFERROR((MaestraLP3[[#This Row],[COSTO ]]/MaestraLP3[[#This Row],[COSTO OCT]]-1),0)</f>
        <v>0</v>
      </c>
      <c r="T1358" s="55" t="s">
        <v>48</v>
      </c>
      <c r="U1358" s="55" t="s">
        <v>48</v>
      </c>
      <c r="V1358" s="54">
        <f>+VLOOKUP(MaestraLP3[[#This Row],[-]],'[1]BD MES'!$A:$N,14,0)</f>
        <v>34000</v>
      </c>
      <c r="W1358" s="54">
        <v>31000</v>
      </c>
      <c r="X1358" s="56">
        <f>+(MaestraLP3[[#This Row],[COSTO ]]-MaestraLP3[[#This Row],[COSTO OCT AL 27-10]])/MaestraLP3[[#This Row],[COSTO OCT AL 27-10]]</f>
        <v>-8.8235294117647065E-2</v>
      </c>
      <c r="Y1358" s="57" t="str">
        <f>++IF(Q1358="HASTA AGOTAR STOCK","HASTA AGOTAR STOCK",IF(MaestraLP3[[#This Row],[PRECIO OCT]]=0,"NO PARA LP",IF(MaestraLP3[[#This Row],[PRECIO OCT]]=0,"INCORPORACIÓN",IF(AA1358=0,"MANTIENE",IF(AA1358&lt;0,"BAJA",IF(AA1358&gt;0,"ALZA",""))))))</f>
        <v>ALZA</v>
      </c>
      <c r="Z1358" s="54">
        <v>47000</v>
      </c>
      <c r="AA1358" s="40">
        <f>IF(Z1358=0,"INDICAR PRECIO VTA",Z1358-MaestraLP3[[#This Row],[PRECIO OCT]])</f>
        <v>8000</v>
      </c>
      <c r="AB1358" s="56">
        <f t="shared" si="21"/>
        <v>0.34042553191489361</v>
      </c>
      <c r="AC1358" s="58">
        <f>IFERROR(MaestraLP3[[#This Row],[PRECIO]]*MaestraLP3[[#This Row],[%MG UMV]],0)</f>
        <v>16000</v>
      </c>
      <c r="AD1358" s="59">
        <v>4</v>
      </c>
      <c r="AE1358" s="54">
        <f>IFERROR(MaestraLP3[[#This Row],[MARGEN UNITARIO]]/MaestraLP3[[#This Row],[Peso Neto UMV (KG)]],0)</f>
        <v>4000</v>
      </c>
      <c r="AF1358" s="38" t="s">
        <v>49</v>
      </c>
      <c r="AG1358" s="38">
        <v>1</v>
      </c>
      <c r="AH1358" s="56">
        <v>6.9999999999999993E-2</v>
      </c>
      <c r="AI1358" s="56">
        <v>9.9999999999999992E-2</v>
      </c>
      <c r="AJ1358" s="38"/>
      <c r="AK1358" s="38" t="s">
        <v>50</v>
      </c>
    </row>
    <row r="1359" spans="1:37" x14ac:dyDescent="0.35">
      <c r="A1359" s="38" t="s">
        <v>525</v>
      </c>
      <c r="B1359" s="38">
        <v>104537780</v>
      </c>
      <c r="C1359" s="38" t="str">
        <f>+MaestraLP3[[#This Row],[CÓDIGO]]&amp;MaestraLP3[[#Headers],[-]]&amp;MaestraLP3[[#This Row],[UMV]]</f>
        <v>104537780-1Q</v>
      </c>
      <c r="D1359" s="45" t="str">
        <f>+MaestraLP3[[#This Row],[CÓDIGO]]&amp;MaestraLP3[[#Headers],[FS00]]</f>
        <v>104537780FS00</v>
      </c>
      <c r="E1359" s="38" t="s">
        <v>95</v>
      </c>
      <c r="F1359" s="38" t="s">
        <v>114</v>
      </c>
      <c r="G1359" s="38" t="s">
        <v>120</v>
      </c>
      <c r="H1359" s="38" t="s">
        <v>121</v>
      </c>
      <c r="I1359" s="38" t="s">
        <v>1631</v>
      </c>
      <c r="J1359" s="44" t="s">
        <v>128</v>
      </c>
      <c r="K1359" s="45" t="s">
        <v>44</v>
      </c>
      <c r="L1359" s="38"/>
      <c r="M1359" s="38" t="str">
        <f>VLOOKUP(MaestraLP3[[#This Row],[UMV]],VALIDACIONES!J:L,3,0)</f>
        <v>Caja 1000 Unidades</v>
      </c>
      <c r="N1359" s="38" t="s">
        <v>45</v>
      </c>
      <c r="O1359" s="38" t="s">
        <v>46</v>
      </c>
      <c r="P1359" s="54">
        <v>25000</v>
      </c>
      <c r="Q1359" s="38" t="s">
        <v>47</v>
      </c>
      <c r="R1359" s="54">
        <v>35000</v>
      </c>
      <c r="S1359" s="56">
        <f>IFERROR((MaestraLP3[[#This Row],[COSTO ]]/MaestraLP3[[#This Row],[COSTO OCT]]-1),0)</f>
        <v>0</v>
      </c>
      <c r="T1359" s="55" t="s">
        <v>48</v>
      </c>
      <c r="U1359" s="55" t="s">
        <v>48</v>
      </c>
      <c r="V1359" s="54">
        <f>+VLOOKUP(MaestraLP3[[#This Row],[-]],'[1]BD MES'!$A:$N,14,0)</f>
        <v>27000</v>
      </c>
      <c r="W1359" s="54">
        <v>25000</v>
      </c>
      <c r="X1359" s="56">
        <f>+(MaestraLP3[[#This Row],[COSTO ]]-MaestraLP3[[#This Row],[COSTO OCT AL 27-10]])/MaestraLP3[[#This Row],[COSTO OCT AL 27-10]]</f>
        <v>-7.407407407407407E-2</v>
      </c>
      <c r="Y1359" s="57" t="str">
        <f>++IF(Q1359="HASTA AGOTAR STOCK","HASTA AGOTAR STOCK",IF(MaestraLP3[[#This Row],[PRECIO OCT]]=0,"NO PARA LP",IF(MaestraLP3[[#This Row],[PRECIO OCT]]=0,"INCORPORACIÓN",IF(AA1359=0,"MANTIENE",IF(AA1359&lt;0,"BAJA",IF(AA1359&gt;0,"ALZA",""))))))</f>
        <v>ALZA</v>
      </c>
      <c r="Z1359" s="54">
        <v>39000</v>
      </c>
      <c r="AA1359" s="40">
        <f>IF(Z1359=0,"INDICAR PRECIO VTA",Z1359-MaestraLP3[[#This Row],[PRECIO OCT]])</f>
        <v>4000</v>
      </c>
      <c r="AB1359" s="56">
        <f t="shared" si="21"/>
        <v>0.35897435897435898</v>
      </c>
      <c r="AC1359" s="58">
        <f>IFERROR(MaestraLP3[[#This Row],[PRECIO]]*MaestraLP3[[#This Row],[%MG UMV]],0)</f>
        <v>14000</v>
      </c>
      <c r="AD1359" s="59">
        <v>3</v>
      </c>
      <c r="AE1359" s="54">
        <f>IFERROR(MaestraLP3[[#This Row],[MARGEN UNITARIO]]/MaestraLP3[[#This Row],[Peso Neto UMV (KG)]],0)</f>
        <v>4666.666666666667</v>
      </c>
      <c r="AF1359" s="38" t="s">
        <v>49</v>
      </c>
      <c r="AG1359" s="38">
        <v>1</v>
      </c>
      <c r="AH1359" s="56">
        <v>6.9999999999999993E-2</v>
      </c>
      <c r="AI1359" s="56">
        <v>9.9999999999999992E-2</v>
      </c>
      <c r="AJ1359" s="38"/>
      <c r="AK1359" s="38" t="s">
        <v>50</v>
      </c>
    </row>
    <row r="1360" spans="1:37" x14ac:dyDescent="0.35">
      <c r="A1360" s="38" t="s">
        <v>525</v>
      </c>
      <c r="B1360" s="38">
        <v>105201340</v>
      </c>
      <c r="C1360" s="38" t="str">
        <f>+MaestraLP3[[#This Row],[CÓDIGO]]&amp;MaestraLP3[[#Headers],[-]]&amp;MaestraLP3[[#This Row],[UMV]]</f>
        <v>105201340-1Q</v>
      </c>
      <c r="D1360" s="45" t="str">
        <f>+MaestraLP3[[#This Row],[CÓDIGO]]&amp;MaestraLP3[[#Headers],[FS00]]</f>
        <v>105201340FS00</v>
      </c>
      <c r="E1360" s="38" t="s">
        <v>95</v>
      </c>
      <c r="F1360" s="38" t="s">
        <v>114</v>
      </c>
      <c r="G1360" s="38" t="s">
        <v>120</v>
      </c>
      <c r="H1360" s="38" t="s">
        <v>121</v>
      </c>
      <c r="I1360" s="38" t="s">
        <v>1632</v>
      </c>
      <c r="J1360" s="44" t="s">
        <v>128</v>
      </c>
      <c r="K1360" s="44" t="s">
        <v>128</v>
      </c>
      <c r="L1360" s="38"/>
      <c r="M1360" s="38" t="str">
        <f>VLOOKUP(MaestraLP3[[#This Row],[UMV]],VALIDACIONES!J:L,3,0)</f>
        <v>Caja 1000 Unidades</v>
      </c>
      <c r="N1360" s="38" t="s">
        <v>45</v>
      </c>
      <c r="O1360" s="38" t="s">
        <v>46</v>
      </c>
      <c r="P1360" s="54">
        <v>32792.75</v>
      </c>
      <c r="Q1360" s="38" t="s">
        <v>47</v>
      </c>
      <c r="R1360" s="54">
        <v>45000</v>
      </c>
      <c r="S1360" s="56">
        <f>IFERROR((MaestraLP3[[#This Row],[COSTO ]]/MaestraLP3[[#This Row],[COSTO OCT]]-1),0)</f>
        <v>0</v>
      </c>
      <c r="T1360" s="55" t="s">
        <v>172</v>
      </c>
      <c r="U1360" s="55" t="s">
        <v>172</v>
      </c>
      <c r="V1360" s="54">
        <f>+VLOOKUP(MaestraLP3[[#This Row],[-]],'[1]BD MES'!$A:$N,14,0)</f>
        <v>32792.75</v>
      </c>
      <c r="W1360" s="54">
        <v>32792.75</v>
      </c>
      <c r="X1360" s="56">
        <f>+(MaestraLP3[[#This Row],[COSTO ]]-MaestraLP3[[#This Row],[COSTO OCT AL 27-10]])/MaestraLP3[[#This Row],[COSTO OCT AL 27-10]]</f>
        <v>0</v>
      </c>
      <c r="Y1360" s="57" t="str">
        <f>++IF(Q1360="HASTA AGOTAR STOCK","HASTA AGOTAR STOCK",IF(MaestraLP3[[#This Row],[PRECIO OCT]]=0,"NO PARA LP",IF(MaestraLP3[[#This Row],[PRECIO OCT]]=0,"INCORPORACIÓN",IF(AA1360=0,"MANTIENE",IF(AA1360&lt;0,"BAJA",IF(AA1360&gt;0,"ALZA",""))))))</f>
        <v>MANTIENE</v>
      </c>
      <c r="Z1360" s="54">
        <v>45000</v>
      </c>
      <c r="AA1360" s="40">
        <f>IF(Z1360=0,"INDICAR PRECIO VTA",Z1360-MaestraLP3[[#This Row],[PRECIO OCT]])</f>
        <v>0</v>
      </c>
      <c r="AB1360" s="56">
        <f t="shared" si="21"/>
        <v>0.27127222222222225</v>
      </c>
      <c r="AC1360" s="58">
        <f>IFERROR(MaestraLP3[[#This Row],[PRECIO]]*MaestraLP3[[#This Row],[%MG UMV]],0)</f>
        <v>12207.250000000002</v>
      </c>
      <c r="AD1360" s="59">
        <v>1</v>
      </c>
      <c r="AE1360" s="54">
        <f>IFERROR(MaestraLP3[[#This Row],[MARGEN UNITARIO]]/MaestraLP3[[#This Row],[Peso Neto UMV (KG)]],0)</f>
        <v>12207.250000000002</v>
      </c>
      <c r="AF1360" s="38" t="s">
        <v>49</v>
      </c>
      <c r="AG1360" s="38">
        <v>1</v>
      </c>
      <c r="AH1360" s="56">
        <v>7.0000000000000007E-2</v>
      </c>
      <c r="AI1360" s="56">
        <v>0.1</v>
      </c>
      <c r="AJ1360" s="38" t="s">
        <v>50</v>
      </c>
      <c r="AK1360" s="38" t="s">
        <v>49</v>
      </c>
    </row>
    <row r="1361" spans="1:37" x14ac:dyDescent="0.35">
      <c r="A1361" s="38" t="s">
        <v>525</v>
      </c>
      <c r="B1361" s="38">
        <v>104537750</v>
      </c>
      <c r="C1361" s="38" t="str">
        <f>+MaestraLP3[[#This Row],[CÓDIGO]]&amp;MaestraLP3[[#Headers],[-]]&amp;MaestraLP3[[#This Row],[UMV]]</f>
        <v>104537750-1Q</v>
      </c>
      <c r="D1361" s="45" t="str">
        <f>+MaestraLP3[[#This Row],[CÓDIGO]]&amp;MaestraLP3[[#Headers],[FS00]]</f>
        <v>104537750FS00</v>
      </c>
      <c r="E1361" s="38" t="s">
        <v>95</v>
      </c>
      <c r="F1361" s="38" t="s">
        <v>114</v>
      </c>
      <c r="G1361" s="38" t="s">
        <v>120</v>
      </c>
      <c r="H1361" s="38" t="s">
        <v>121</v>
      </c>
      <c r="I1361" s="38" t="s">
        <v>1633</v>
      </c>
      <c r="J1361" s="44" t="s">
        <v>128</v>
      </c>
      <c r="K1361" s="45" t="s">
        <v>44</v>
      </c>
      <c r="L1361" s="38"/>
      <c r="M1361" s="38" t="str">
        <f>VLOOKUP(MaestraLP3[[#This Row],[UMV]],VALIDACIONES!J:L,3,0)</f>
        <v>Caja 1000 Unidades</v>
      </c>
      <c r="N1361" s="38" t="s">
        <v>45</v>
      </c>
      <c r="O1361" s="38" t="s">
        <v>46</v>
      </c>
      <c r="P1361" s="54">
        <v>35000</v>
      </c>
      <c r="Q1361" s="38" t="s">
        <v>47</v>
      </c>
      <c r="R1361" s="54">
        <v>45000</v>
      </c>
      <c r="S1361" s="56">
        <f>IFERROR((MaestraLP3[[#This Row],[COSTO ]]/MaestraLP3[[#This Row],[COSTO OCT]]-1),0)</f>
        <v>0</v>
      </c>
      <c r="T1361" s="55" t="s">
        <v>48</v>
      </c>
      <c r="U1361" s="55" t="s">
        <v>48</v>
      </c>
      <c r="V1361" s="54">
        <f>+VLOOKUP(MaestraLP3[[#This Row],[-]],'[1]BD MES'!$A:$N,14,0)</f>
        <v>35000</v>
      </c>
      <c r="W1361" s="54">
        <v>35000</v>
      </c>
      <c r="X1361" s="56">
        <f>+(MaestraLP3[[#This Row],[COSTO ]]-MaestraLP3[[#This Row],[COSTO OCT AL 27-10]])/MaestraLP3[[#This Row],[COSTO OCT AL 27-10]]</f>
        <v>0</v>
      </c>
      <c r="Y1361" s="57" t="str">
        <f>++IF(Q1361="HASTA AGOTAR STOCK","HASTA AGOTAR STOCK",IF(MaestraLP3[[#This Row],[PRECIO OCT]]=0,"NO PARA LP",IF(MaestraLP3[[#This Row],[PRECIO OCT]]=0,"INCORPORACIÓN",IF(AA1361=0,"MANTIENE",IF(AA1361&lt;0,"BAJA",IF(AA1361&gt;0,"ALZA",""))))))</f>
        <v>MANTIENE</v>
      </c>
      <c r="Z1361" s="54">
        <v>45000</v>
      </c>
      <c r="AA1361" s="40">
        <f>IF(Z1361=0,"INDICAR PRECIO VTA",Z1361-MaestraLP3[[#This Row],[PRECIO OCT]])</f>
        <v>0</v>
      </c>
      <c r="AB1361" s="56">
        <f t="shared" si="21"/>
        <v>0.22222222222222221</v>
      </c>
      <c r="AC1361" s="58">
        <f>IFERROR(MaestraLP3[[#This Row],[PRECIO]]*MaestraLP3[[#This Row],[%MG UMV]],0)</f>
        <v>10000</v>
      </c>
      <c r="AD1361" s="59">
        <v>10</v>
      </c>
      <c r="AE1361" s="54">
        <f>IFERROR(MaestraLP3[[#This Row],[MARGEN UNITARIO]]/MaestraLP3[[#This Row],[Peso Neto UMV (KG)]],0)</f>
        <v>1000</v>
      </c>
      <c r="AF1361" s="38" t="s">
        <v>49</v>
      </c>
      <c r="AG1361" s="38">
        <v>1</v>
      </c>
      <c r="AH1361" s="56">
        <v>6.9999999999999993E-2</v>
      </c>
      <c r="AI1361" s="56">
        <v>9.9999999999999992E-2</v>
      </c>
      <c r="AJ1361" s="38"/>
      <c r="AK1361" s="38" t="s">
        <v>50</v>
      </c>
    </row>
    <row r="1362" spans="1:37" x14ac:dyDescent="0.35">
      <c r="A1362" s="38" t="s">
        <v>525</v>
      </c>
      <c r="B1362" s="38">
        <v>104539640</v>
      </c>
      <c r="C1362" s="38" t="str">
        <f>+MaestraLP3[[#This Row],[CÓDIGO]]&amp;MaestraLP3[[#Headers],[-]]&amp;MaestraLP3[[#This Row],[UMV]]</f>
        <v>104539640-1Q</v>
      </c>
      <c r="D1362" s="45" t="str">
        <f>+MaestraLP3[[#This Row],[CÓDIGO]]&amp;MaestraLP3[[#Headers],[FS00]]</f>
        <v>104539640FS00</v>
      </c>
      <c r="E1362" s="38" t="s">
        <v>95</v>
      </c>
      <c r="F1362" s="38" t="s">
        <v>114</v>
      </c>
      <c r="G1362" s="38" t="s">
        <v>120</v>
      </c>
      <c r="H1362" s="38" t="s">
        <v>121</v>
      </c>
      <c r="I1362" s="38" t="s">
        <v>1634</v>
      </c>
      <c r="J1362" s="44" t="s">
        <v>128</v>
      </c>
      <c r="K1362" s="45" t="s">
        <v>44</v>
      </c>
      <c r="L1362" s="38"/>
      <c r="M1362" s="38" t="str">
        <f>VLOOKUP(MaestraLP3[[#This Row],[UMV]],VALIDACIONES!J:L,3,0)</f>
        <v>Caja 1000 Unidades</v>
      </c>
      <c r="N1362" s="38" t="s">
        <v>45</v>
      </c>
      <c r="O1362" s="38" t="s">
        <v>46</v>
      </c>
      <c r="P1362" s="54">
        <v>31000</v>
      </c>
      <c r="Q1362" s="38" t="s">
        <v>47</v>
      </c>
      <c r="R1362" s="54">
        <v>41000</v>
      </c>
      <c r="S1362" s="56">
        <f>IFERROR((MaestraLP3[[#This Row],[COSTO ]]/MaestraLP3[[#This Row],[COSTO OCT]]-1),0)</f>
        <v>0</v>
      </c>
      <c r="T1362" s="55" t="s">
        <v>604</v>
      </c>
      <c r="U1362" s="55" t="s">
        <v>604</v>
      </c>
      <c r="V1362" s="54">
        <f>+VLOOKUP(MaestraLP3[[#This Row],[-]],'[1]BD MES'!$A:$N,14,0)</f>
        <v>31000</v>
      </c>
      <c r="W1362" s="54">
        <v>31000</v>
      </c>
      <c r="X1362" s="56">
        <f>+(MaestraLP3[[#This Row],[COSTO ]]-MaestraLP3[[#This Row],[COSTO OCT AL 27-10]])/MaestraLP3[[#This Row],[COSTO OCT AL 27-10]]</f>
        <v>0</v>
      </c>
      <c r="Y1362" s="57" t="str">
        <f>++IF(Q1362="HASTA AGOTAR STOCK","HASTA AGOTAR STOCK",IF(MaestraLP3[[#This Row],[PRECIO OCT]]=0,"NO PARA LP",IF(MaestraLP3[[#This Row],[PRECIO OCT]]=0,"INCORPORACIÓN",IF(AA1362=0,"MANTIENE",IF(AA1362&lt;0,"BAJA",IF(AA1362&gt;0,"ALZA",""))))))</f>
        <v>MANTIENE</v>
      </c>
      <c r="Z1362" s="54">
        <v>41000</v>
      </c>
      <c r="AA1362" s="40">
        <f>IF(Z1362=0,"INDICAR PRECIO VTA",Z1362-MaestraLP3[[#This Row],[PRECIO OCT]])</f>
        <v>0</v>
      </c>
      <c r="AB1362" s="56">
        <f t="shared" si="21"/>
        <v>0.24390243902439024</v>
      </c>
      <c r="AC1362" s="58">
        <f>IFERROR(MaestraLP3[[#This Row],[PRECIO]]*MaestraLP3[[#This Row],[%MG UMV]],0)</f>
        <v>10000</v>
      </c>
      <c r="AD1362" s="59">
        <v>3</v>
      </c>
      <c r="AE1362" s="54">
        <f>IFERROR(MaestraLP3[[#This Row],[MARGEN UNITARIO]]/MaestraLP3[[#This Row],[Peso Neto UMV (KG)]],0)</f>
        <v>3333.3333333333335</v>
      </c>
      <c r="AF1362" s="38" t="s">
        <v>49</v>
      </c>
      <c r="AG1362" s="38">
        <v>1</v>
      </c>
      <c r="AH1362" s="56">
        <v>6.9999999999999993E-2</v>
      </c>
      <c r="AI1362" s="56">
        <v>9.9999999999999992E-2</v>
      </c>
      <c r="AJ1362" s="38" t="s">
        <v>50</v>
      </c>
      <c r="AK1362" s="38" t="s">
        <v>49</v>
      </c>
    </row>
    <row r="1363" spans="1:37" x14ac:dyDescent="0.35">
      <c r="A1363" s="38" t="s">
        <v>525</v>
      </c>
      <c r="B1363" s="38">
        <v>104548310</v>
      </c>
      <c r="C1363" s="38" t="str">
        <f>+MaestraLP3[[#This Row],[CÓDIGO]]&amp;MaestraLP3[[#Headers],[-]]&amp;MaestraLP3[[#This Row],[UMV]]</f>
        <v>104548310-2Q</v>
      </c>
      <c r="D1363" s="45" t="str">
        <f>+MaestraLP3[[#This Row],[CÓDIGO]]&amp;MaestraLP3[[#Headers],[FS00]]</f>
        <v>104548310FS00</v>
      </c>
      <c r="E1363" s="38" t="s">
        <v>95</v>
      </c>
      <c r="F1363" s="38" t="s">
        <v>114</v>
      </c>
      <c r="G1363" s="38" t="s">
        <v>120</v>
      </c>
      <c r="H1363" s="38" t="s">
        <v>121</v>
      </c>
      <c r="I1363" s="38" t="s">
        <v>1634</v>
      </c>
      <c r="J1363" s="44" t="s">
        <v>123</v>
      </c>
      <c r="K1363" s="45" t="s">
        <v>44</v>
      </c>
      <c r="L1363" s="38"/>
      <c r="M1363" s="38" t="str">
        <f>VLOOKUP(MaestraLP3[[#This Row],[UMV]],VALIDACIONES!J:L,3,0)</f>
        <v>Caja 2000 Unidades</v>
      </c>
      <c r="N1363" s="38" t="s">
        <v>45</v>
      </c>
      <c r="O1363" s="38" t="s">
        <v>46</v>
      </c>
      <c r="P1363" s="54">
        <v>64000</v>
      </c>
      <c r="Q1363" s="38" t="s">
        <v>47</v>
      </c>
      <c r="R1363" s="55">
        <v>82000</v>
      </c>
      <c r="S1363" s="56">
        <f>IFERROR((MaestraLP3[[#This Row],[COSTO ]]/MaestraLP3[[#This Row],[COSTO OCT]]-1),0)</f>
        <v>0</v>
      </c>
      <c r="T1363" s="55" t="s">
        <v>172</v>
      </c>
      <c r="U1363" s="55" t="s">
        <v>172</v>
      </c>
      <c r="V1363" s="54">
        <f>+VLOOKUP(MaestraLP3[[#This Row],[-]],'[1]BD MES'!$A:$N,14,0)</f>
        <v>64000</v>
      </c>
      <c r="W1363" s="54">
        <v>64000</v>
      </c>
      <c r="X1363" s="56">
        <f>+(MaestraLP3[[#This Row],[COSTO ]]-MaestraLP3[[#This Row],[COSTO OCT AL 27-10]])/MaestraLP3[[#This Row],[COSTO OCT AL 27-10]]</f>
        <v>0</v>
      </c>
      <c r="Y1363" s="57" t="str">
        <f>++IF(Q1363="HASTA AGOTAR STOCK","HASTA AGOTAR STOCK",IF(MaestraLP3[[#This Row],[PRECIO OCT]]=0,"NO PARA LP",IF(MaestraLP3[[#This Row],[PRECIO OCT]]=0,"INCORPORACIÓN",IF(AA1363=0,"MANTIENE",IF(AA1363&lt;0,"BAJA",IF(AA1363&gt;0,"ALZA",""))))))</f>
        <v>MANTIENE</v>
      </c>
      <c r="Z1363" s="54">
        <v>82000</v>
      </c>
      <c r="AA1363" s="40">
        <f>IF(Z1363=0,"INDICAR PRECIO VTA",Z1363-MaestraLP3[[#This Row],[PRECIO OCT]])</f>
        <v>0</v>
      </c>
      <c r="AB1363" s="56">
        <f t="shared" si="21"/>
        <v>0.21951219512195122</v>
      </c>
      <c r="AC1363" s="58">
        <f>IFERROR(MaestraLP3[[#This Row],[PRECIO]]*MaestraLP3[[#This Row],[%MG UMV]],0)</f>
        <v>18000</v>
      </c>
      <c r="AD1363" s="59">
        <v>8</v>
      </c>
      <c r="AE1363" s="54">
        <f>IFERROR(MaestraLP3[[#This Row],[MARGEN UNITARIO]]/MaestraLP3[[#This Row],[Peso Neto UMV (KG)]],0)</f>
        <v>2250</v>
      </c>
      <c r="AF1363" s="38" t="s">
        <v>49</v>
      </c>
      <c r="AG1363" s="38">
        <v>1</v>
      </c>
      <c r="AH1363" s="56">
        <v>6.9999999999999993E-2</v>
      </c>
      <c r="AI1363" s="56">
        <v>7.0000000000000007E-2</v>
      </c>
      <c r="AJ1363" s="38" t="s">
        <v>50</v>
      </c>
      <c r="AK1363" s="38" t="s">
        <v>49</v>
      </c>
    </row>
    <row r="1364" spans="1:37" x14ac:dyDescent="0.35">
      <c r="A1364" s="38" t="s">
        <v>525</v>
      </c>
      <c r="B1364" s="38">
        <v>104537760</v>
      </c>
      <c r="C1364" s="38" t="str">
        <f>+MaestraLP3[[#This Row],[CÓDIGO]]&amp;MaestraLP3[[#Headers],[-]]&amp;MaestraLP3[[#This Row],[UMV]]</f>
        <v>104537760-1Q</v>
      </c>
      <c r="D1364" s="45" t="str">
        <f>+MaestraLP3[[#This Row],[CÓDIGO]]&amp;MaestraLP3[[#Headers],[FS00]]</f>
        <v>104537760FS00</v>
      </c>
      <c r="E1364" s="38" t="s">
        <v>95</v>
      </c>
      <c r="F1364" s="38" t="s">
        <v>114</v>
      </c>
      <c r="G1364" s="38" t="s">
        <v>120</v>
      </c>
      <c r="H1364" s="38" t="s">
        <v>121</v>
      </c>
      <c r="I1364" s="38" t="s">
        <v>1635</v>
      </c>
      <c r="J1364" s="44" t="s">
        <v>128</v>
      </c>
      <c r="K1364" s="45" t="s">
        <v>44</v>
      </c>
      <c r="L1364" s="38"/>
      <c r="M1364" s="38" t="str">
        <f>VLOOKUP(MaestraLP3[[#This Row],[UMV]],VALIDACIONES!J:L,3,0)</f>
        <v>Caja 1000 Unidades</v>
      </c>
      <c r="N1364" s="38" t="s">
        <v>45</v>
      </c>
      <c r="O1364" s="38" t="s">
        <v>46</v>
      </c>
      <c r="P1364" s="54">
        <v>25000</v>
      </c>
      <c r="Q1364" s="38" t="s">
        <v>47</v>
      </c>
      <c r="R1364" s="54">
        <v>42000</v>
      </c>
      <c r="S1364" s="56">
        <f>IFERROR((MaestraLP3[[#This Row],[COSTO ]]/MaestraLP3[[#This Row],[COSTO OCT]]-1),0)</f>
        <v>0</v>
      </c>
      <c r="T1364" s="55" t="s">
        <v>48</v>
      </c>
      <c r="U1364" s="55" t="s">
        <v>48</v>
      </c>
      <c r="V1364" s="54">
        <f>+VLOOKUP(MaestraLP3[[#This Row],[-]],'[1]BD MES'!$A:$N,14,0)</f>
        <v>25000</v>
      </c>
      <c r="W1364" s="54">
        <v>25000</v>
      </c>
      <c r="X1364" s="56">
        <f>+(MaestraLP3[[#This Row],[COSTO ]]-MaestraLP3[[#This Row],[COSTO OCT AL 27-10]])/MaestraLP3[[#This Row],[COSTO OCT AL 27-10]]</f>
        <v>0</v>
      </c>
      <c r="Y1364" s="57" t="str">
        <f>++IF(Q1364="HASTA AGOTAR STOCK","HASTA AGOTAR STOCK",IF(MaestraLP3[[#This Row],[PRECIO OCT]]=0,"NO PARA LP",IF(MaestraLP3[[#This Row],[PRECIO OCT]]=0,"INCORPORACIÓN",IF(AA1364=0,"MANTIENE",IF(AA1364&lt;0,"BAJA",IF(AA1364&gt;0,"ALZA",""))))))</f>
        <v>MANTIENE</v>
      </c>
      <c r="Z1364" s="54">
        <v>42000</v>
      </c>
      <c r="AA1364" s="40">
        <f>IF(Z1364=0,"INDICAR PRECIO VTA",Z1364-MaestraLP3[[#This Row],[PRECIO OCT]])</f>
        <v>0</v>
      </c>
      <c r="AB1364" s="56">
        <f t="shared" si="21"/>
        <v>0.40476190476190477</v>
      </c>
      <c r="AC1364" s="58">
        <f>IFERROR(MaestraLP3[[#This Row],[PRECIO]]*MaestraLP3[[#This Row],[%MG UMV]],0)</f>
        <v>17000</v>
      </c>
      <c r="AD1364" s="59">
        <v>10</v>
      </c>
      <c r="AE1364" s="54">
        <f>IFERROR(MaestraLP3[[#This Row],[MARGEN UNITARIO]]/MaestraLP3[[#This Row],[Peso Neto UMV (KG)]],0)</f>
        <v>1700</v>
      </c>
      <c r="AF1364" s="38" t="s">
        <v>49</v>
      </c>
      <c r="AG1364" s="38">
        <v>1</v>
      </c>
      <c r="AH1364" s="56">
        <v>6.9999999999999993E-2</v>
      </c>
      <c r="AI1364" s="56">
        <v>9.9999999999999992E-2</v>
      </c>
      <c r="AJ1364" s="38"/>
      <c r="AK1364" s="38" t="s">
        <v>50</v>
      </c>
    </row>
    <row r="1365" spans="1:37" x14ac:dyDescent="0.35">
      <c r="A1365" s="38" t="s">
        <v>525</v>
      </c>
      <c r="B1365" s="38">
        <v>104539660</v>
      </c>
      <c r="C1365" s="38" t="str">
        <f>+MaestraLP3[[#This Row],[CÓDIGO]]&amp;MaestraLP3[[#Headers],[-]]&amp;MaestraLP3[[#This Row],[UMV]]</f>
        <v>104539660-V00</v>
      </c>
      <c r="D1365" s="45" t="str">
        <f>+MaestraLP3[[#This Row],[CÓDIGO]]&amp;MaestraLP3[[#Headers],[FS00]]</f>
        <v>104539660FS00</v>
      </c>
      <c r="E1365" s="38" t="s">
        <v>95</v>
      </c>
      <c r="F1365" s="38" t="s">
        <v>114</v>
      </c>
      <c r="G1365" s="38" t="s">
        <v>120</v>
      </c>
      <c r="H1365" s="38" t="s">
        <v>121</v>
      </c>
      <c r="I1365" s="38" t="s">
        <v>1636</v>
      </c>
      <c r="J1365" s="44" t="s">
        <v>131</v>
      </c>
      <c r="K1365" s="45" t="s">
        <v>44</v>
      </c>
      <c r="L1365" s="38"/>
      <c r="M1365" s="38" t="str">
        <f>VLOOKUP(MaestraLP3[[#This Row],[UMV]],VALIDACIONES!J:L,3,0)</f>
        <v>Caja 500 Unidades</v>
      </c>
      <c r="N1365" s="38" t="s">
        <v>45</v>
      </c>
      <c r="O1365" s="38" t="s">
        <v>46</v>
      </c>
      <c r="P1365" s="54">
        <v>43500</v>
      </c>
      <c r="Q1365" s="38" t="s">
        <v>47</v>
      </c>
      <c r="R1365" s="54">
        <v>55000</v>
      </c>
      <c r="S1365" s="56">
        <f>IFERROR((MaestraLP3[[#This Row],[COSTO ]]/MaestraLP3[[#This Row],[COSTO OCT]]-1),0)</f>
        <v>0</v>
      </c>
      <c r="T1365" s="55" t="s">
        <v>604</v>
      </c>
      <c r="U1365" s="55" t="s">
        <v>604</v>
      </c>
      <c r="V1365" s="54">
        <f>+VLOOKUP(MaestraLP3[[#This Row],[-]],'[1]BD MES'!$A:$N,14,0)</f>
        <v>43500</v>
      </c>
      <c r="W1365" s="54">
        <v>43500</v>
      </c>
      <c r="X1365" s="56">
        <f>+(MaestraLP3[[#This Row],[COSTO ]]-MaestraLP3[[#This Row],[COSTO OCT AL 27-10]])/MaestraLP3[[#This Row],[COSTO OCT AL 27-10]]</f>
        <v>0</v>
      </c>
      <c r="Y1365" s="57" t="str">
        <f>++IF(Q1365="HASTA AGOTAR STOCK","HASTA AGOTAR STOCK",IF(MaestraLP3[[#This Row],[PRECIO OCT]]=0,"NO PARA LP",IF(MaestraLP3[[#This Row],[PRECIO OCT]]=0,"INCORPORACIÓN",IF(AA1365=0,"MANTIENE",IF(AA1365&lt;0,"BAJA",IF(AA1365&gt;0,"ALZA",""))))))</f>
        <v>MANTIENE</v>
      </c>
      <c r="Z1365" s="54">
        <v>55000</v>
      </c>
      <c r="AA1365" s="40">
        <f>IF(Z1365=0,"INDICAR PRECIO VTA",Z1365-MaestraLP3[[#This Row],[PRECIO OCT]])</f>
        <v>0</v>
      </c>
      <c r="AB1365" s="56">
        <f t="shared" si="21"/>
        <v>0.20909090909090908</v>
      </c>
      <c r="AC1365" s="58">
        <f>IFERROR(MaestraLP3[[#This Row],[PRECIO]]*MaestraLP3[[#This Row],[%MG UMV]],0)</f>
        <v>11500</v>
      </c>
      <c r="AD1365" s="59">
        <v>8.5</v>
      </c>
      <c r="AE1365" s="54">
        <f>IFERROR(MaestraLP3[[#This Row],[MARGEN UNITARIO]]/MaestraLP3[[#This Row],[Peso Neto UMV (KG)]],0)</f>
        <v>1352.9411764705883</v>
      </c>
      <c r="AF1365" s="38" t="s">
        <v>49</v>
      </c>
      <c r="AG1365" s="38">
        <v>1</v>
      </c>
      <c r="AH1365" s="56">
        <v>6.9999999999999993E-2</v>
      </c>
      <c r="AI1365" s="56">
        <v>9.9999999999999992E-2</v>
      </c>
      <c r="AJ1365" s="38" t="s">
        <v>50</v>
      </c>
      <c r="AK1365" s="38" t="s">
        <v>49</v>
      </c>
    </row>
    <row r="1366" spans="1:37" x14ac:dyDescent="0.35">
      <c r="A1366" s="38" t="s">
        <v>525</v>
      </c>
      <c r="B1366" s="38">
        <v>104547590</v>
      </c>
      <c r="C1366" s="38" t="str">
        <f>+MaestraLP3[[#This Row],[CÓDIGO]]&amp;MaestraLP3[[#Headers],[-]]&amp;MaestraLP3[[#This Row],[UMV]]</f>
        <v>104547590-V00</v>
      </c>
      <c r="D1366" s="45" t="str">
        <f>+MaestraLP3[[#This Row],[CÓDIGO]]&amp;MaestraLP3[[#Headers],[FS00]]</f>
        <v>104547590FS00</v>
      </c>
      <c r="E1366" s="38" t="s">
        <v>95</v>
      </c>
      <c r="F1366" s="38" t="s">
        <v>114</v>
      </c>
      <c r="G1366" s="38" t="s">
        <v>120</v>
      </c>
      <c r="H1366" s="38" t="s">
        <v>121</v>
      </c>
      <c r="I1366" s="38" t="s">
        <v>1637</v>
      </c>
      <c r="J1366" s="44" t="s">
        <v>131</v>
      </c>
      <c r="K1366" s="45" t="s">
        <v>44</v>
      </c>
      <c r="L1366" s="38"/>
      <c r="M1366" s="38" t="str">
        <f>VLOOKUP(MaestraLP3[[#This Row],[UMV]],VALIDACIONES!J:L,3,0)</f>
        <v>Caja 500 Unidades</v>
      </c>
      <c r="N1366" s="38" t="s">
        <v>45</v>
      </c>
      <c r="O1366" s="38" t="s">
        <v>46</v>
      </c>
      <c r="P1366" s="54">
        <v>38000</v>
      </c>
      <c r="Q1366" s="38" t="s">
        <v>47</v>
      </c>
      <c r="R1366" s="55">
        <v>57000</v>
      </c>
      <c r="S1366" s="56">
        <f>IFERROR((MaestraLP3[[#This Row],[COSTO ]]/MaestraLP3[[#This Row],[COSTO OCT]]-1),0)</f>
        <v>0</v>
      </c>
      <c r="T1366" s="55" t="s">
        <v>48</v>
      </c>
      <c r="U1366" s="55" t="s">
        <v>48</v>
      </c>
      <c r="V1366" s="54">
        <f>+VLOOKUP(MaestraLP3[[#This Row],[-]],'[1]BD MES'!$A:$N,14,0)</f>
        <v>38000</v>
      </c>
      <c r="W1366" s="54">
        <v>38000</v>
      </c>
      <c r="X1366" s="56">
        <f>+(MaestraLP3[[#This Row],[COSTO ]]-MaestraLP3[[#This Row],[COSTO OCT AL 27-10]])/MaestraLP3[[#This Row],[COSTO OCT AL 27-10]]</f>
        <v>0</v>
      </c>
      <c r="Y1366" s="57" t="str">
        <f>++IF(Q1366="HASTA AGOTAR STOCK","HASTA AGOTAR STOCK",IF(MaestraLP3[[#This Row],[PRECIO OCT]]=0,"NO PARA LP",IF(MaestraLP3[[#This Row],[PRECIO OCT]]=0,"INCORPORACIÓN",IF(AA1366=0,"MANTIENE",IF(AA1366&lt;0,"BAJA",IF(AA1366&gt;0,"ALZA",""))))))</f>
        <v>MANTIENE</v>
      </c>
      <c r="Z1366" s="54">
        <v>57000</v>
      </c>
      <c r="AA1366" s="40">
        <f>IF(Z1366=0,"INDICAR PRECIO VTA",Z1366-MaestraLP3[[#This Row],[PRECIO OCT]])</f>
        <v>0</v>
      </c>
      <c r="AB1366" s="56">
        <f t="shared" si="21"/>
        <v>0.33333333333333331</v>
      </c>
      <c r="AC1366" s="58">
        <f>IFERROR(MaestraLP3[[#This Row],[PRECIO]]*MaestraLP3[[#This Row],[%MG UMV]],0)</f>
        <v>19000</v>
      </c>
      <c r="AD1366" s="59">
        <v>8.5</v>
      </c>
      <c r="AE1366" s="54">
        <f>IFERROR(MaestraLP3[[#This Row],[MARGEN UNITARIO]]/MaestraLP3[[#This Row],[Peso Neto UMV (KG)]],0)</f>
        <v>2235.294117647059</v>
      </c>
      <c r="AF1366" s="38" t="s">
        <v>49</v>
      </c>
      <c r="AG1366" s="38">
        <v>1</v>
      </c>
      <c r="AH1366" s="56">
        <v>6.9999999999999993E-2</v>
      </c>
      <c r="AI1366" s="56">
        <v>9.9999999999999992E-2</v>
      </c>
      <c r="AJ1366" s="38" t="s">
        <v>50</v>
      </c>
      <c r="AK1366" s="38" t="s">
        <v>49</v>
      </c>
    </row>
    <row r="1367" spans="1:37" x14ac:dyDescent="0.35">
      <c r="A1367" s="38" t="s">
        <v>525</v>
      </c>
      <c r="B1367" s="38">
        <v>104539650</v>
      </c>
      <c r="C1367" s="38" t="str">
        <f>+MaestraLP3[[#This Row],[CÓDIGO]]&amp;MaestraLP3[[#Headers],[-]]&amp;MaestraLP3[[#This Row],[UMV]]</f>
        <v>104539650-V00</v>
      </c>
      <c r="D1367" s="45" t="str">
        <f>+MaestraLP3[[#This Row],[CÓDIGO]]&amp;MaestraLP3[[#Headers],[FS00]]</f>
        <v>104539650FS00</v>
      </c>
      <c r="E1367" s="38" t="s">
        <v>95</v>
      </c>
      <c r="F1367" s="38" t="s">
        <v>114</v>
      </c>
      <c r="G1367" s="38" t="s">
        <v>120</v>
      </c>
      <c r="H1367" s="38" t="s">
        <v>121</v>
      </c>
      <c r="I1367" s="38" t="s">
        <v>1638</v>
      </c>
      <c r="J1367" s="44" t="s">
        <v>131</v>
      </c>
      <c r="K1367" s="45" t="s">
        <v>44</v>
      </c>
      <c r="L1367" s="38"/>
      <c r="M1367" s="38" t="str">
        <f>VLOOKUP(MaestraLP3[[#This Row],[UMV]],VALIDACIONES!J:L,3,0)</f>
        <v>Caja 500 Unidades</v>
      </c>
      <c r="N1367" s="38" t="s">
        <v>45</v>
      </c>
      <c r="O1367" s="38" t="s">
        <v>46</v>
      </c>
      <c r="P1367" s="54">
        <v>36500</v>
      </c>
      <c r="Q1367" s="38" t="s">
        <v>47</v>
      </c>
      <c r="R1367" s="54">
        <v>49900</v>
      </c>
      <c r="S1367" s="56">
        <f>IFERROR((MaestraLP3[[#This Row],[COSTO ]]/MaestraLP3[[#This Row],[COSTO OCT]]-1),0)</f>
        <v>0</v>
      </c>
      <c r="T1367" s="55" t="s">
        <v>604</v>
      </c>
      <c r="U1367" s="55" t="s">
        <v>604</v>
      </c>
      <c r="V1367" s="54">
        <f>+VLOOKUP(MaestraLP3[[#This Row],[-]],'[1]BD MES'!$A:$N,14,0)</f>
        <v>36500</v>
      </c>
      <c r="W1367" s="54">
        <v>36500</v>
      </c>
      <c r="X1367" s="56">
        <f>+(MaestraLP3[[#This Row],[COSTO ]]-MaestraLP3[[#This Row],[COSTO OCT AL 27-10]])/MaestraLP3[[#This Row],[COSTO OCT AL 27-10]]</f>
        <v>0</v>
      </c>
      <c r="Y1367" s="57" t="str">
        <f>++IF(Q1367="HASTA AGOTAR STOCK","HASTA AGOTAR STOCK",IF(MaestraLP3[[#This Row],[PRECIO OCT]]=0,"NO PARA LP",IF(MaestraLP3[[#This Row],[PRECIO OCT]]=0,"INCORPORACIÓN",IF(AA1367=0,"MANTIENE",IF(AA1367&lt;0,"BAJA",IF(AA1367&gt;0,"ALZA",""))))))</f>
        <v>MANTIENE</v>
      </c>
      <c r="Z1367" s="54">
        <v>49900</v>
      </c>
      <c r="AA1367" s="40">
        <f>IF(Z1367=0,"INDICAR PRECIO VTA",Z1367-MaestraLP3[[#This Row],[PRECIO OCT]])</f>
        <v>0</v>
      </c>
      <c r="AB1367" s="56">
        <f t="shared" si="21"/>
        <v>0.26853707414829658</v>
      </c>
      <c r="AC1367" s="58">
        <f>IFERROR(MaestraLP3[[#This Row],[PRECIO]]*MaestraLP3[[#This Row],[%MG UMV]],0)</f>
        <v>13400</v>
      </c>
      <c r="AD1367" s="59">
        <v>7</v>
      </c>
      <c r="AE1367" s="54">
        <f>IFERROR(MaestraLP3[[#This Row],[MARGEN UNITARIO]]/MaestraLP3[[#This Row],[Peso Neto UMV (KG)]],0)</f>
        <v>1914.2857142857142</v>
      </c>
      <c r="AF1367" s="38" t="s">
        <v>49</v>
      </c>
      <c r="AG1367" s="38">
        <v>1</v>
      </c>
      <c r="AH1367" s="56">
        <v>6.9999999999999993E-2</v>
      </c>
      <c r="AI1367" s="56">
        <v>9.9999999999999992E-2</v>
      </c>
      <c r="AJ1367" s="38" t="s">
        <v>50</v>
      </c>
      <c r="AK1367" s="38" t="s">
        <v>49</v>
      </c>
    </row>
    <row r="1368" spans="1:37" x14ac:dyDescent="0.35">
      <c r="A1368" s="38" t="s">
        <v>525</v>
      </c>
      <c r="B1368" s="38">
        <v>104545040</v>
      </c>
      <c r="C1368" s="38" t="str">
        <f>+MaestraLP3[[#This Row],[CÓDIGO]]&amp;MaestraLP3[[#Headers],[-]]&amp;MaestraLP3[[#This Row],[UMV]]</f>
        <v>104545040-V00</v>
      </c>
      <c r="D1368" s="45" t="str">
        <f>+MaestraLP3[[#This Row],[CÓDIGO]]&amp;MaestraLP3[[#Headers],[FS00]]</f>
        <v>104545040FS00</v>
      </c>
      <c r="E1368" s="38" t="s">
        <v>95</v>
      </c>
      <c r="F1368" s="38" t="s">
        <v>114</v>
      </c>
      <c r="G1368" s="38" t="s">
        <v>120</v>
      </c>
      <c r="H1368" s="38" t="s">
        <v>121</v>
      </c>
      <c r="I1368" s="38" t="s">
        <v>1639</v>
      </c>
      <c r="J1368" s="44" t="s">
        <v>131</v>
      </c>
      <c r="K1368" s="45" t="s">
        <v>44</v>
      </c>
      <c r="L1368" s="38"/>
      <c r="M1368" s="38" t="str">
        <f>VLOOKUP(MaestraLP3[[#This Row],[UMV]],VALIDACIONES!J:L,3,0)</f>
        <v>Caja 500 Unidades</v>
      </c>
      <c r="N1368" s="38" t="s">
        <v>45</v>
      </c>
      <c r="O1368" s="38" t="s">
        <v>46</v>
      </c>
      <c r="P1368" s="54">
        <v>27500</v>
      </c>
      <c r="Q1368" s="38" t="s">
        <v>47</v>
      </c>
      <c r="R1368" s="54">
        <v>39000</v>
      </c>
      <c r="S1368" s="56">
        <f>IFERROR((MaestraLP3[[#This Row],[COSTO ]]/MaestraLP3[[#This Row],[COSTO OCT]]-1),0)</f>
        <v>0</v>
      </c>
      <c r="T1368" s="55" t="s">
        <v>48</v>
      </c>
      <c r="U1368" s="55" t="s">
        <v>48</v>
      </c>
      <c r="V1368" s="54">
        <f>+VLOOKUP(MaestraLP3[[#This Row],[-]],'[1]BD MES'!$A:$N,14,0)</f>
        <v>29000</v>
      </c>
      <c r="W1368" s="54">
        <v>27500</v>
      </c>
      <c r="X1368" s="56">
        <f>+(MaestraLP3[[#This Row],[COSTO ]]-MaestraLP3[[#This Row],[COSTO OCT AL 27-10]])/MaestraLP3[[#This Row],[COSTO OCT AL 27-10]]</f>
        <v>-5.1724137931034482E-2</v>
      </c>
      <c r="Y1368" s="57" t="str">
        <f>++IF(Q1368="HASTA AGOTAR STOCK","HASTA AGOTAR STOCK",IF(MaestraLP3[[#This Row],[PRECIO OCT]]=0,"NO PARA LP",IF(MaestraLP3[[#This Row],[PRECIO OCT]]=0,"INCORPORACIÓN",IF(AA1368=0,"MANTIENE",IF(AA1368&lt;0,"BAJA",IF(AA1368&gt;0,"ALZA",""))))))</f>
        <v>MANTIENE</v>
      </c>
      <c r="Z1368" s="54">
        <v>39000</v>
      </c>
      <c r="AA1368" s="40">
        <f>IF(Z1368=0,"INDICAR PRECIO VTA",Z1368-MaestraLP3[[#This Row],[PRECIO OCT]])</f>
        <v>0</v>
      </c>
      <c r="AB1368" s="56">
        <f t="shared" si="21"/>
        <v>0.29487179487179488</v>
      </c>
      <c r="AC1368" s="58">
        <f>IFERROR(MaestraLP3[[#This Row],[PRECIO]]*MaestraLP3[[#This Row],[%MG UMV]],0)</f>
        <v>11500</v>
      </c>
      <c r="AD1368" s="59">
        <v>6</v>
      </c>
      <c r="AE1368" s="54">
        <f>IFERROR(MaestraLP3[[#This Row],[MARGEN UNITARIO]]/MaestraLP3[[#This Row],[Peso Neto UMV (KG)]],0)</f>
        <v>1916.6666666666667</v>
      </c>
      <c r="AF1368" s="38" t="s">
        <v>49</v>
      </c>
      <c r="AG1368" s="38">
        <v>1</v>
      </c>
      <c r="AH1368" s="56">
        <v>6.9999999999999993E-2</v>
      </c>
      <c r="AI1368" s="56">
        <v>9.9999999999999992E-2</v>
      </c>
      <c r="AJ1368" s="38"/>
      <c r="AK1368" s="38" t="s">
        <v>50</v>
      </c>
    </row>
    <row r="1369" spans="1:37" x14ac:dyDescent="0.35">
      <c r="A1369" s="38" t="s">
        <v>525</v>
      </c>
      <c r="B1369" s="38">
        <v>104547600</v>
      </c>
      <c r="C1369" s="38" t="str">
        <f>+MaestraLP3[[#This Row],[CÓDIGO]]&amp;MaestraLP3[[#Headers],[-]]&amp;MaestraLP3[[#This Row],[UMV]]</f>
        <v>104547600-V00</v>
      </c>
      <c r="D1369" s="45" t="str">
        <f>+MaestraLP3[[#This Row],[CÓDIGO]]&amp;MaestraLP3[[#Headers],[FS00]]</f>
        <v>104547600FS00</v>
      </c>
      <c r="E1369" s="38" t="s">
        <v>95</v>
      </c>
      <c r="F1369" s="38" t="s">
        <v>114</v>
      </c>
      <c r="G1369" s="38" t="s">
        <v>120</v>
      </c>
      <c r="H1369" s="38" t="s">
        <v>121</v>
      </c>
      <c r="I1369" s="38" t="s">
        <v>1640</v>
      </c>
      <c r="J1369" s="44" t="s">
        <v>131</v>
      </c>
      <c r="K1369" s="45" t="s">
        <v>44</v>
      </c>
      <c r="L1369" s="38"/>
      <c r="M1369" s="38" t="str">
        <f>VLOOKUP(MaestraLP3[[#This Row],[UMV]],VALIDACIONES!J:L,3,0)</f>
        <v>Caja 500 Unidades</v>
      </c>
      <c r="N1369" s="38" t="s">
        <v>45</v>
      </c>
      <c r="O1369" s="38" t="s">
        <v>46</v>
      </c>
      <c r="P1369" s="54">
        <v>30500</v>
      </c>
      <c r="Q1369" s="38" t="s">
        <v>47</v>
      </c>
      <c r="R1369" s="55">
        <v>49900</v>
      </c>
      <c r="S1369" s="56">
        <f>IFERROR((MaestraLP3[[#This Row],[COSTO ]]/MaestraLP3[[#This Row],[COSTO OCT]]-1),0)</f>
        <v>0</v>
      </c>
      <c r="T1369" s="55" t="s">
        <v>48</v>
      </c>
      <c r="U1369" s="55" t="s">
        <v>48</v>
      </c>
      <c r="V1369" s="54">
        <f>+VLOOKUP(MaestraLP3[[#This Row],[-]],'[1]BD MES'!$A:$N,14,0)</f>
        <v>30500</v>
      </c>
      <c r="W1369" s="54">
        <v>30500</v>
      </c>
      <c r="X1369" s="56">
        <f>+(MaestraLP3[[#This Row],[COSTO ]]-MaestraLP3[[#This Row],[COSTO OCT AL 27-10]])/MaestraLP3[[#This Row],[COSTO OCT AL 27-10]]</f>
        <v>0</v>
      </c>
      <c r="Y1369" s="57" t="str">
        <f>++IF(Q1369="HASTA AGOTAR STOCK","HASTA AGOTAR STOCK",IF(MaestraLP3[[#This Row],[PRECIO OCT]]=0,"NO PARA LP",IF(MaestraLP3[[#This Row],[PRECIO OCT]]=0,"INCORPORACIÓN",IF(AA1369=0,"MANTIENE",IF(AA1369&lt;0,"BAJA",IF(AA1369&gt;0,"ALZA",""))))))</f>
        <v>MANTIENE</v>
      </c>
      <c r="Z1369" s="54">
        <v>49900</v>
      </c>
      <c r="AA1369" s="40">
        <f>IF(Z1369=0,"INDICAR PRECIO VTA",Z1369-MaestraLP3[[#This Row],[PRECIO OCT]])</f>
        <v>0</v>
      </c>
      <c r="AB1369" s="56">
        <f t="shared" si="21"/>
        <v>0.38877755511022044</v>
      </c>
      <c r="AC1369" s="58">
        <f>IFERROR(MaestraLP3[[#This Row],[PRECIO]]*MaestraLP3[[#This Row],[%MG UMV]],0)</f>
        <v>19400</v>
      </c>
      <c r="AD1369" s="59">
        <v>6</v>
      </c>
      <c r="AE1369" s="54">
        <f>IFERROR(MaestraLP3[[#This Row],[MARGEN UNITARIO]]/MaestraLP3[[#This Row],[Peso Neto UMV (KG)]],0)</f>
        <v>3233.3333333333335</v>
      </c>
      <c r="AF1369" s="38" t="s">
        <v>49</v>
      </c>
      <c r="AG1369" s="38">
        <v>1</v>
      </c>
      <c r="AH1369" s="56">
        <v>6.9999999999999993E-2</v>
      </c>
      <c r="AI1369" s="56">
        <v>9.9999999999999992E-2</v>
      </c>
      <c r="AJ1369" s="38" t="s">
        <v>50</v>
      </c>
      <c r="AK1369" s="38" t="s">
        <v>49</v>
      </c>
    </row>
    <row r="1370" spans="1:37" x14ac:dyDescent="0.35">
      <c r="A1370" s="38" t="s">
        <v>525</v>
      </c>
      <c r="B1370" s="38">
        <v>104534710</v>
      </c>
      <c r="C1370" s="38" t="str">
        <f>+MaestraLP3[[#This Row],[CÓDIGO]]&amp;MaestraLP3[[#Headers],[-]]&amp;MaestraLP3[[#This Row],[UMV]]</f>
        <v>104534710-UN</v>
      </c>
      <c r="D1370" s="45" t="str">
        <f>+MaestraLP3[[#This Row],[CÓDIGO]]&amp;MaestraLP3[[#Headers],[FS00]]</f>
        <v>104534710FS00</v>
      </c>
      <c r="E1370" s="38" t="s">
        <v>95</v>
      </c>
      <c r="F1370" s="38" t="s">
        <v>114</v>
      </c>
      <c r="G1370" s="38" t="s">
        <v>120</v>
      </c>
      <c r="H1370" s="38" t="s">
        <v>157</v>
      </c>
      <c r="I1370" s="38" t="s">
        <v>1641</v>
      </c>
      <c r="J1370" s="44" t="s">
        <v>44</v>
      </c>
      <c r="K1370" s="45" t="s">
        <v>44</v>
      </c>
      <c r="L1370" s="38"/>
      <c r="M1370" s="38" t="str">
        <f>VLOOKUP(MaestraLP3[[#This Row],[UMV]],VALIDACIONES!J:L,3,0)</f>
        <v>Unidad</v>
      </c>
      <c r="N1370" s="38" t="s">
        <v>45</v>
      </c>
      <c r="O1370" s="38" t="s">
        <v>72</v>
      </c>
      <c r="P1370" s="54">
        <v>104480</v>
      </c>
      <c r="Q1370" s="38" t="s">
        <v>47</v>
      </c>
      <c r="R1370" s="54">
        <v>259990</v>
      </c>
      <c r="S1370" s="56">
        <f>IFERROR((MaestraLP3[[#This Row],[COSTO ]]/MaestraLP3[[#This Row],[COSTO OCT]]-1),0)</f>
        <v>0</v>
      </c>
      <c r="T1370" s="55" t="s">
        <v>48</v>
      </c>
      <c r="U1370" s="55" t="s">
        <v>48</v>
      </c>
      <c r="V1370" s="54">
        <f>+VLOOKUP(MaestraLP3[[#This Row],[-]],'[1]BD MES'!$A:$N,14,0)</f>
        <v>104480</v>
      </c>
      <c r="W1370" s="54">
        <v>104480</v>
      </c>
      <c r="X1370" s="56">
        <f>+(MaestraLP3[[#This Row],[COSTO ]]-MaestraLP3[[#This Row],[COSTO OCT AL 27-10]])/MaestraLP3[[#This Row],[COSTO OCT AL 27-10]]</f>
        <v>0</v>
      </c>
      <c r="Y1370" s="57" t="str">
        <f>++IF(Q1370="HASTA AGOTAR STOCK","HASTA AGOTAR STOCK",IF(MaestraLP3[[#This Row],[PRECIO OCT]]=0,"NO PARA LP",IF(MaestraLP3[[#This Row],[PRECIO OCT]]=0,"INCORPORACIÓN",IF(AA1370=0,"MANTIENE",IF(AA1370&lt;0,"BAJA",IF(AA1370&gt;0,"ALZA",""))))))</f>
        <v>MANTIENE</v>
      </c>
      <c r="Z1370" s="54">
        <v>259990</v>
      </c>
      <c r="AA1370" s="40">
        <f>IF(Z1370=0,"INDICAR PRECIO VTA",Z1370-MaestraLP3[[#This Row],[PRECIO OCT]])</f>
        <v>0</v>
      </c>
      <c r="AB1370" s="56">
        <f t="shared" si="21"/>
        <v>0.59813838993807456</v>
      </c>
      <c r="AC1370" s="58">
        <f>IFERROR(MaestraLP3[[#This Row],[PRECIO]]*MaestraLP3[[#This Row],[%MG UMV]],0)</f>
        <v>155510</v>
      </c>
      <c r="AD1370" s="59">
        <v>1.55</v>
      </c>
      <c r="AE1370" s="54">
        <f>IFERROR(MaestraLP3[[#This Row],[MARGEN UNITARIO]]/MaestraLP3[[#This Row],[Peso Neto UMV (KG)]],0)</f>
        <v>100329.03225806452</v>
      </c>
      <c r="AF1370" s="38" t="s">
        <v>50</v>
      </c>
      <c r="AG1370" s="38">
        <v>1</v>
      </c>
      <c r="AH1370" s="56">
        <v>0</v>
      </c>
      <c r="AI1370" s="56">
        <v>0</v>
      </c>
      <c r="AJ1370" s="38"/>
      <c r="AK1370" s="38" t="s">
        <v>50</v>
      </c>
    </row>
    <row r="1371" spans="1:37" x14ac:dyDescent="0.35">
      <c r="A1371" s="38" t="s">
        <v>525</v>
      </c>
      <c r="B1371" s="38">
        <v>105200730</v>
      </c>
      <c r="C1371" s="38" t="str">
        <f>+MaestraLP3[[#This Row],[CÓDIGO]]&amp;MaestraLP3[[#Headers],[-]]&amp;MaestraLP3[[#This Row],[UMV]]</f>
        <v>105200730-C06</v>
      </c>
      <c r="D1371" s="45" t="str">
        <f>+MaestraLP3[[#This Row],[CÓDIGO]]&amp;MaestraLP3[[#Headers],[FS00]]</f>
        <v>105200730FS00</v>
      </c>
      <c r="E1371" s="38" t="s">
        <v>95</v>
      </c>
      <c r="F1371" s="38" t="s">
        <v>114</v>
      </c>
      <c r="G1371" s="38" t="s">
        <v>120</v>
      </c>
      <c r="H1371" s="38" t="s">
        <v>1642</v>
      </c>
      <c r="I1371" s="38" t="s">
        <v>1643</v>
      </c>
      <c r="J1371" s="44" t="s">
        <v>53</v>
      </c>
      <c r="K1371" s="45" t="s">
        <v>44</v>
      </c>
      <c r="L1371" s="45" t="s">
        <v>44</v>
      </c>
      <c r="M1371" s="38" t="str">
        <f>VLOOKUP(MaestraLP3[[#This Row],[UMV]],VALIDACIONES!J:L,3,0)</f>
        <v>Caja 6 Unidades</v>
      </c>
      <c r="N1371" s="38" t="s">
        <v>45</v>
      </c>
      <c r="O1371" s="38" t="s">
        <v>46</v>
      </c>
      <c r="P1371" s="54">
        <v>29748.799999999999</v>
      </c>
      <c r="Q1371" s="38" t="s">
        <v>47</v>
      </c>
      <c r="R1371" s="54">
        <v>39000</v>
      </c>
      <c r="S1371" s="56">
        <f>IFERROR((MaestraLP3[[#This Row],[COSTO ]]/MaestraLP3[[#This Row],[COSTO OCT]]-1),0)</f>
        <v>0</v>
      </c>
      <c r="T1371" s="55" t="s">
        <v>48</v>
      </c>
      <c r="U1371" s="55" t="s">
        <v>48</v>
      </c>
      <c r="V1371" s="54">
        <f>+VLOOKUP(MaestraLP3[[#This Row],[-]],'[1]BD MES'!$A:$N,14,0)</f>
        <v>29748.799999999999</v>
      </c>
      <c r="W1371" s="54">
        <v>29748.799999999999</v>
      </c>
      <c r="X1371" s="56">
        <f>+(MaestraLP3[[#This Row],[COSTO ]]-MaestraLP3[[#This Row],[COSTO OCT AL 27-10]])/MaestraLP3[[#This Row],[COSTO OCT AL 27-10]]</f>
        <v>0</v>
      </c>
      <c r="Y1371" s="57" t="str">
        <f>++IF(Q1371="HASTA AGOTAR STOCK","HASTA AGOTAR STOCK",IF(MaestraLP3[[#This Row],[PRECIO OCT]]=0,"NO PARA LP",IF(MaestraLP3[[#This Row],[PRECIO OCT]]=0,"INCORPORACIÓN",IF(AA1371=0,"MANTIENE",IF(AA1371&lt;0,"BAJA",IF(AA1371&gt;0,"ALZA",""))))))</f>
        <v>MANTIENE</v>
      </c>
      <c r="Z1371" s="54">
        <v>39000</v>
      </c>
      <c r="AA1371" s="40">
        <f>IF(Z1371=0,"INDICAR PRECIO VTA",Z1371-MaestraLP3[[#This Row],[PRECIO OCT]])</f>
        <v>0</v>
      </c>
      <c r="AB1371" s="56">
        <f t="shared" si="21"/>
        <v>0.23721025641025642</v>
      </c>
      <c r="AC1371" s="58">
        <f>IFERROR(MaestraLP3[[#This Row],[PRECIO]]*MaestraLP3[[#This Row],[%MG UMV]],0)</f>
        <v>9251.2000000000007</v>
      </c>
      <c r="AD1371" s="59">
        <v>5.7</v>
      </c>
      <c r="AE1371" s="54">
        <f>IFERROR(MaestraLP3[[#This Row],[MARGEN UNITARIO]]/MaestraLP3[[#This Row],[Peso Neto UMV (KG)]],0)</f>
        <v>1623.0175438596491</v>
      </c>
      <c r="AF1371" s="38" t="s">
        <v>49</v>
      </c>
      <c r="AG1371" s="38" t="s">
        <v>184</v>
      </c>
      <c r="AH1371" s="56">
        <v>6.9999999999999993E-2</v>
      </c>
      <c r="AI1371" s="56">
        <v>9.9999999999999992E-2</v>
      </c>
      <c r="AJ1371" s="38"/>
      <c r="AK1371" s="38" t="s">
        <v>50</v>
      </c>
    </row>
    <row r="1372" spans="1:37" x14ac:dyDescent="0.35">
      <c r="A1372" s="38" t="s">
        <v>525</v>
      </c>
      <c r="B1372" s="38">
        <v>104547880</v>
      </c>
      <c r="C1372" s="38" t="str">
        <f>+MaestraLP3[[#This Row],[CÓDIGO]]&amp;MaestraLP3[[#Headers],[-]]&amp;MaestraLP3[[#This Row],[UMV]]</f>
        <v>104547880-C02</v>
      </c>
      <c r="D1372" s="45" t="str">
        <f>+MaestraLP3[[#This Row],[CÓDIGO]]&amp;MaestraLP3[[#Headers],[FS00]]</f>
        <v>104547880FS00</v>
      </c>
      <c r="E1372" s="38" t="s">
        <v>95</v>
      </c>
      <c r="F1372" s="38" t="s">
        <v>114</v>
      </c>
      <c r="G1372" s="38" t="s">
        <v>120</v>
      </c>
      <c r="H1372" s="38" t="s">
        <v>1642</v>
      </c>
      <c r="I1372" s="38" t="s">
        <v>1644</v>
      </c>
      <c r="J1372" s="44" t="s">
        <v>176</v>
      </c>
      <c r="K1372" s="45" t="s">
        <v>44</v>
      </c>
      <c r="L1372" s="38"/>
      <c r="M1372" s="38" t="str">
        <f>VLOOKUP(MaestraLP3[[#This Row],[UMV]],VALIDACIONES!J:L,3,0)</f>
        <v>Caja 2 Unidades</v>
      </c>
      <c r="N1372" s="38" t="s">
        <v>45</v>
      </c>
      <c r="O1372" s="38" t="s">
        <v>46</v>
      </c>
      <c r="P1372" s="54">
        <v>12800</v>
      </c>
      <c r="Q1372" s="38" t="s">
        <v>47</v>
      </c>
      <c r="R1372" s="54">
        <v>20000</v>
      </c>
      <c r="S1372" s="56">
        <f>IFERROR((MaestraLP3[[#This Row],[COSTO ]]/MaestraLP3[[#This Row],[COSTO OCT]]-1),0)</f>
        <v>0</v>
      </c>
      <c r="T1372" s="55" t="s">
        <v>172</v>
      </c>
      <c r="U1372" s="55" t="s">
        <v>172</v>
      </c>
      <c r="V1372" s="54">
        <f>+VLOOKUP(MaestraLP3[[#This Row],[-]],'[1]BD MES'!$A:$N,14,0)</f>
        <v>12800</v>
      </c>
      <c r="W1372" s="54">
        <v>12800</v>
      </c>
      <c r="X1372" s="56">
        <f>+(MaestraLP3[[#This Row],[COSTO ]]-MaestraLP3[[#This Row],[COSTO OCT AL 27-10]])/MaestraLP3[[#This Row],[COSTO OCT AL 27-10]]</f>
        <v>0</v>
      </c>
      <c r="Y1372" s="57" t="str">
        <f>++IF(Q1372="HASTA AGOTAR STOCK","HASTA AGOTAR STOCK",IF(MaestraLP3[[#This Row],[PRECIO OCT]]=0,"NO PARA LP",IF(MaestraLP3[[#This Row],[PRECIO OCT]]=0,"INCORPORACIÓN",IF(AA1372=0,"MANTIENE",IF(AA1372&lt;0,"BAJA",IF(AA1372&gt;0,"ALZA",""))))))</f>
        <v>MANTIENE</v>
      </c>
      <c r="Z1372" s="54">
        <v>20000</v>
      </c>
      <c r="AA1372" s="40">
        <f>IF(Z1372=0,"INDICAR PRECIO VTA",Z1372-MaestraLP3[[#This Row],[PRECIO OCT]])</f>
        <v>0</v>
      </c>
      <c r="AB1372" s="56">
        <f t="shared" si="21"/>
        <v>0.36</v>
      </c>
      <c r="AC1372" s="58">
        <f>IFERROR(MaestraLP3[[#This Row],[PRECIO]]*MaestraLP3[[#This Row],[%MG UMV]],0)</f>
        <v>7200</v>
      </c>
      <c r="AD1372" s="59">
        <v>10</v>
      </c>
      <c r="AE1372" s="54">
        <f>IFERROR(MaestraLP3[[#This Row],[MARGEN UNITARIO]]/MaestraLP3[[#This Row],[Peso Neto UMV (KG)]],0)</f>
        <v>720</v>
      </c>
      <c r="AF1372" s="38" t="s">
        <v>50</v>
      </c>
      <c r="AG1372" s="38">
        <v>1</v>
      </c>
      <c r="AH1372" s="56">
        <v>6.9999999999999993E-2</v>
      </c>
      <c r="AI1372" s="56">
        <v>9.9999999999999992E-2</v>
      </c>
      <c r="AJ1372" s="38" t="s">
        <v>50</v>
      </c>
      <c r="AK1372" s="38" t="s">
        <v>50</v>
      </c>
    </row>
    <row r="1373" spans="1:37" x14ac:dyDescent="0.35">
      <c r="A1373" s="38" t="s">
        <v>525</v>
      </c>
      <c r="B1373" s="38">
        <v>104534970</v>
      </c>
      <c r="C1373" s="38" t="str">
        <f>+MaestraLP3[[#This Row],[CÓDIGO]]&amp;MaestraLP3[[#Headers],[-]]&amp;MaestraLP3[[#This Row],[UMV]]</f>
        <v>104534970-C06</v>
      </c>
      <c r="D1373" s="45" t="str">
        <f>+MaestraLP3[[#This Row],[CÓDIGO]]&amp;MaestraLP3[[#Headers],[FS00]]</f>
        <v>104534970FS00</v>
      </c>
      <c r="E1373" s="38" t="s">
        <v>95</v>
      </c>
      <c r="F1373" s="38" t="s">
        <v>114</v>
      </c>
      <c r="G1373" s="38" t="s">
        <v>120</v>
      </c>
      <c r="H1373" s="38" t="s">
        <v>1642</v>
      </c>
      <c r="I1373" s="38" t="s">
        <v>1645</v>
      </c>
      <c r="J1373" s="44" t="s">
        <v>53</v>
      </c>
      <c r="K1373" s="45" t="s">
        <v>44</v>
      </c>
      <c r="L1373" s="38"/>
      <c r="M1373" s="38" t="str">
        <f>VLOOKUP(MaestraLP3[[#This Row],[UMV]],VALIDACIONES!J:L,3,0)</f>
        <v>Caja 6 Unidades</v>
      </c>
      <c r="N1373" s="38" t="s">
        <v>45</v>
      </c>
      <c r="O1373" s="38" t="s">
        <v>46</v>
      </c>
      <c r="P1373" s="54">
        <v>27702</v>
      </c>
      <c r="Q1373" s="38" t="s">
        <v>47</v>
      </c>
      <c r="R1373" s="54">
        <v>41500</v>
      </c>
      <c r="S1373" s="56">
        <f>IFERROR((MaestraLP3[[#This Row],[COSTO ]]/MaestraLP3[[#This Row],[COSTO OCT]]-1),0)</f>
        <v>0</v>
      </c>
      <c r="T1373" s="55" t="s">
        <v>48</v>
      </c>
      <c r="U1373" s="55" t="s">
        <v>48</v>
      </c>
      <c r="V1373" s="54">
        <f>+VLOOKUP(MaestraLP3[[#This Row],[-]],'[1]BD MES'!$A:$N,14,0)</f>
        <v>28116</v>
      </c>
      <c r="W1373" s="54">
        <v>27702</v>
      </c>
      <c r="X1373" s="56">
        <f>+(MaestraLP3[[#This Row],[COSTO ]]-MaestraLP3[[#This Row],[COSTO OCT AL 27-10]])/MaestraLP3[[#This Row],[COSTO OCT AL 27-10]]</f>
        <v>-1.47247119078105E-2</v>
      </c>
      <c r="Y1373" s="57" t="str">
        <f>++IF(Q1373="HASTA AGOTAR STOCK","HASTA AGOTAR STOCK",IF(MaestraLP3[[#This Row],[PRECIO OCT]]=0,"NO PARA LP",IF(MaestraLP3[[#This Row],[PRECIO OCT]]=0,"INCORPORACIÓN",IF(AA1373=0,"MANTIENE",IF(AA1373&lt;0,"BAJA",IF(AA1373&gt;0,"ALZA",""))))))</f>
        <v>MANTIENE</v>
      </c>
      <c r="Z1373" s="54">
        <v>41500</v>
      </c>
      <c r="AA1373" s="40">
        <f>IF(Z1373=0,"INDICAR PRECIO VTA",Z1373-MaestraLP3[[#This Row],[PRECIO OCT]])</f>
        <v>0</v>
      </c>
      <c r="AB1373" s="56">
        <f t="shared" si="21"/>
        <v>0.33248192771084339</v>
      </c>
      <c r="AC1373" s="58">
        <f>IFERROR(MaestraLP3[[#This Row],[PRECIO]]*MaestraLP3[[#This Row],[%MG UMV]],0)</f>
        <v>13798</v>
      </c>
      <c r="AD1373" s="59">
        <v>6</v>
      </c>
      <c r="AE1373" s="54">
        <f>IFERROR(MaestraLP3[[#This Row],[MARGEN UNITARIO]]/MaestraLP3[[#This Row],[Peso Neto UMV (KG)]],0)</f>
        <v>2299.6666666666665</v>
      </c>
      <c r="AF1373" s="38" t="s">
        <v>49</v>
      </c>
      <c r="AG1373" s="38">
        <v>1</v>
      </c>
      <c r="AH1373" s="56">
        <v>6.9999999999999993E-2</v>
      </c>
      <c r="AI1373" s="56">
        <v>9.9999999999999992E-2</v>
      </c>
      <c r="AJ1373" s="38"/>
      <c r="AK1373" s="38" t="s">
        <v>50</v>
      </c>
    </row>
    <row r="1374" spans="1:37" x14ac:dyDescent="0.35">
      <c r="A1374" s="38" t="s">
        <v>525</v>
      </c>
      <c r="B1374" s="38">
        <v>104538850</v>
      </c>
      <c r="C1374" s="38" t="str">
        <f>+MaestraLP3[[#This Row],[CÓDIGO]]&amp;MaestraLP3[[#Headers],[-]]&amp;MaestraLP3[[#This Row],[UMV]]</f>
        <v>104538850-C04</v>
      </c>
      <c r="D1374" s="45" t="str">
        <f>+MaestraLP3[[#This Row],[CÓDIGO]]&amp;MaestraLP3[[#Headers],[FS00]]</f>
        <v>104538850FS00</v>
      </c>
      <c r="E1374" s="38" t="s">
        <v>95</v>
      </c>
      <c r="F1374" s="38" t="s">
        <v>114</v>
      </c>
      <c r="G1374" s="38" t="s">
        <v>120</v>
      </c>
      <c r="H1374" s="38" t="s">
        <v>466</v>
      </c>
      <c r="I1374" s="38" t="s">
        <v>1646</v>
      </c>
      <c r="J1374" s="44" t="s">
        <v>209</v>
      </c>
      <c r="K1374" s="45" t="s">
        <v>44</v>
      </c>
      <c r="L1374" s="38"/>
      <c r="M1374" s="38" t="str">
        <f>VLOOKUP(MaestraLP3[[#This Row],[UMV]],VALIDACIONES!J:L,3,0)</f>
        <v>Caja 4 Unidades</v>
      </c>
      <c r="N1374" s="38" t="s">
        <v>45</v>
      </c>
      <c r="O1374" s="38" t="s">
        <v>46</v>
      </c>
      <c r="P1374" s="54">
        <v>16932</v>
      </c>
      <c r="Q1374" s="38" t="s">
        <v>47</v>
      </c>
      <c r="R1374" s="54">
        <v>39000</v>
      </c>
      <c r="S1374" s="56">
        <f>IFERROR((MaestraLP3[[#This Row],[COSTO ]]/MaestraLP3[[#This Row],[COSTO OCT]]-1),0)</f>
        <v>0</v>
      </c>
      <c r="T1374" s="55" t="s">
        <v>48</v>
      </c>
      <c r="U1374" s="55" t="s">
        <v>48</v>
      </c>
      <c r="V1374" s="54">
        <f>+VLOOKUP(MaestraLP3[[#This Row],[-]],'[1]BD MES'!$A:$N,14,0)</f>
        <v>16932</v>
      </c>
      <c r="W1374" s="54">
        <v>16932</v>
      </c>
      <c r="X1374" s="56">
        <f>+(MaestraLP3[[#This Row],[COSTO ]]-MaestraLP3[[#This Row],[COSTO OCT AL 27-10]])/MaestraLP3[[#This Row],[COSTO OCT AL 27-10]]</f>
        <v>0</v>
      </c>
      <c r="Y1374" s="57" t="str">
        <f>++IF(Q1374="HASTA AGOTAR STOCK","HASTA AGOTAR STOCK",IF(MaestraLP3[[#This Row],[PRECIO OCT]]=0,"NO PARA LP",IF(MaestraLP3[[#This Row],[PRECIO OCT]]=0,"INCORPORACIÓN",IF(AA1374=0,"MANTIENE",IF(AA1374&lt;0,"BAJA",IF(AA1374&gt;0,"ALZA",""))))))</f>
        <v>MANTIENE</v>
      </c>
      <c r="Z1374" s="54">
        <v>39000</v>
      </c>
      <c r="AA1374" s="40">
        <f>IF(Z1374=0,"INDICAR PRECIO VTA",Z1374-MaestraLP3[[#This Row],[PRECIO OCT]])</f>
        <v>0</v>
      </c>
      <c r="AB1374" s="56">
        <f t="shared" si="21"/>
        <v>0.56584615384615389</v>
      </c>
      <c r="AC1374" s="58">
        <f>IFERROR(MaestraLP3[[#This Row],[PRECIO]]*MaestraLP3[[#This Row],[%MG UMV]],0)</f>
        <v>22068</v>
      </c>
      <c r="AD1374" s="59">
        <v>20</v>
      </c>
      <c r="AE1374" s="54">
        <f>IFERROR(MaestraLP3[[#This Row],[MARGEN UNITARIO]]/MaestraLP3[[#This Row],[Peso Neto UMV (KG)]],0)</f>
        <v>1103.4000000000001</v>
      </c>
      <c r="AF1374" s="38" t="s">
        <v>50</v>
      </c>
      <c r="AG1374" s="38">
        <v>1</v>
      </c>
      <c r="AH1374" s="56">
        <v>6.9999999999999993E-2</v>
      </c>
      <c r="AI1374" s="56">
        <v>9.9999999999999992E-2</v>
      </c>
      <c r="AJ1374" s="38"/>
      <c r="AK1374" s="38" t="s">
        <v>50</v>
      </c>
    </row>
    <row r="1375" spans="1:37" x14ac:dyDescent="0.35">
      <c r="A1375" s="38" t="s">
        <v>525</v>
      </c>
      <c r="B1375" s="38">
        <v>150000297</v>
      </c>
      <c r="C1375" s="38" t="str">
        <f>+MaestraLP3[[#This Row],[CÓDIGO]]&amp;MaestraLP3[[#Headers],[-]]&amp;MaestraLP3[[#This Row],[UMV]]</f>
        <v>150000297-Z00</v>
      </c>
      <c r="D1375" s="45" t="str">
        <f>+MaestraLP3[[#This Row],[CÓDIGO]]&amp;MaestraLP3[[#Headers],[FS00]]</f>
        <v>150000297FS00</v>
      </c>
      <c r="E1375" s="38" t="s">
        <v>95</v>
      </c>
      <c r="F1375" s="38" t="s">
        <v>114</v>
      </c>
      <c r="G1375" s="38" t="s">
        <v>120</v>
      </c>
      <c r="H1375" s="38" t="s">
        <v>466</v>
      </c>
      <c r="I1375" s="38" t="s">
        <v>1647</v>
      </c>
      <c r="J1375" s="44" t="s">
        <v>200</v>
      </c>
      <c r="K1375" s="45" t="s">
        <v>44</v>
      </c>
      <c r="L1375" s="38"/>
      <c r="M1375" s="38" t="str">
        <f>VLOOKUP(MaestraLP3[[#This Row],[UMV]],VALIDACIONES!J:L,3,0)</f>
        <v>Caja 100 Unidades</v>
      </c>
      <c r="N1375" s="38" t="s">
        <v>45</v>
      </c>
      <c r="O1375" s="38" t="s">
        <v>46</v>
      </c>
      <c r="P1375" s="54">
        <v>13747.999999999998</v>
      </c>
      <c r="Q1375" s="38" t="s">
        <v>47</v>
      </c>
      <c r="R1375" s="54">
        <v>23000</v>
      </c>
      <c r="S1375" s="56">
        <f>IFERROR((MaestraLP3[[#This Row],[COSTO ]]/MaestraLP3[[#This Row],[COSTO OCT]]-1),0)</f>
        <v>0</v>
      </c>
      <c r="T1375" s="55" t="s">
        <v>48</v>
      </c>
      <c r="U1375" s="55" t="s">
        <v>48</v>
      </c>
      <c r="V1375" s="54">
        <f>+VLOOKUP(MaestraLP3[[#This Row],[-]],'[1]BD MES'!$A:$N,14,0)</f>
        <v>13575</v>
      </c>
      <c r="W1375" s="54">
        <v>13747.999999999998</v>
      </c>
      <c r="X1375" s="56">
        <f>+(MaestraLP3[[#This Row],[COSTO ]]-MaestraLP3[[#This Row],[COSTO OCT AL 27-10]])/MaestraLP3[[#This Row],[COSTO OCT AL 27-10]]</f>
        <v>1.2744014732964876E-2</v>
      </c>
      <c r="Y1375" s="57" t="str">
        <f>++IF(Q1375="HASTA AGOTAR STOCK","HASTA AGOTAR STOCK",IF(MaestraLP3[[#This Row],[PRECIO OCT]]=0,"NO PARA LP",IF(MaestraLP3[[#This Row],[PRECIO OCT]]=0,"INCORPORACIÓN",IF(AA1375=0,"MANTIENE",IF(AA1375&lt;0,"BAJA",IF(AA1375&gt;0,"ALZA",""))))))</f>
        <v>MANTIENE</v>
      </c>
      <c r="Z1375" s="54">
        <v>23000</v>
      </c>
      <c r="AA1375" s="40">
        <f>IF(Z1375=0,"INDICAR PRECIO VTA",Z1375-MaestraLP3[[#This Row],[PRECIO OCT]])</f>
        <v>0</v>
      </c>
      <c r="AB1375" s="56">
        <f t="shared" si="21"/>
        <v>0.40226086956521745</v>
      </c>
      <c r="AC1375" s="58">
        <f>IFERROR(MaestraLP3[[#This Row],[PRECIO]]*MaestraLP3[[#This Row],[%MG UMV]],0)</f>
        <v>9252.0000000000018</v>
      </c>
      <c r="AD1375" s="59">
        <v>1.2</v>
      </c>
      <c r="AE1375" s="54">
        <f>IFERROR(MaestraLP3[[#This Row],[MARGEN UNITARIO]]/MaestraLP3[[#This Row],[Peso Neto UMV (KG)]],0)</f>
        <v>7710.0000000000018</v>
      </c>
      <c r="AF1375" s="38" t="s">
        <v>49</v>
      </c>
      <c r="AG1375" s="38">
        <v>1</v>
      </c>
      <c r="AH1375" s="56">
        <v>6.9999999999999993E-2</v>
      </c>
      <c r="AI1375" s="56">
        <v>9.9999999999999992E-2</v>
      </c>
      <c r="AJ1375" s="38"/>
      <c r="AK1375" s="38" t="s">
        <v>50</v>
      </c>
    </row>
    <row r="1376" spans="1:37" x14ac:dyDescent="0.35">
      <c r="A1376" s="38" t="s">
        <v>525</v>
      </c>
      <c r="B1376" s="38">
        <v>150000298</v>
      </c>
      <c r="C1376" s="38" t="str">
        <f>+MaestraLP3[[#This Row],[CÓDIGO]]&amp;MaestraLP3[[#Headers],[-]]&amp;MaestraLP3[[#This Row],[UMV]]</f>
        <v>150000298-C48</v>
      </c>
      <c r="D1376" s="45" t="str">
        <f>+MaestraLP3[[#This Row],[CÓDIGO]]&amp;MaestraLP3[[#Headers],[FS00]]</f>
        <v>150000298FS00</v>
      </c>
      <c r="E1376" s="38" t="s">
        <v>95</v>
      </c>
      <c r="F1376" s="38" t="s">
        <v>114</v>
      </c>
      <c r="G1376" s="38" t="s">
        <v>120</v>
      </c>
      <c r="H1376" s="38" t="s">
        <v>466</v>
      </c>
      <c r="I1376" s="38" t="s">
        <v>1648</v>
      </c>
      <c r="J1376" s="44" t="s">
        <v>242</v>
      </c>
      <c r="K1376" s="45" t="s">
        <v>44</v>
      </c>
      <c r="L1376" s="38"/>
      <c r="M1376" s="38" t="str">
        <f>VLOOKUP(MaestraLP3[[#This Row],[UMV]],VALIDACIONES!J:L,3,0)</f>
        <v>Caja 48 Unidades</v>
      </c>
      <c r="N1376" s="38" t="s">
        <v>45</v>
      </c>
      <c r="O1376" s="38" t="s">
        <v>46</v>
      </c>
      <c r="P1376" s="54">
        <v>20801.28</v>
      </c>
      <c r="Q1376" s="38" t="s">
        <v>47</v>
      </c>
      <c r="R1376" s="54">
        <v>31000</v>
      </c>
      <c r="S1376" s="56">
        <f>IFERROR((MaestraLP3[[#This Row],[COSTO ]]/MaestraLP3[[#This Row],[COSTO OCT]]-1),0)</f>
        <v>0</v>
      </c>
      <c r="T1376" s="55" t="s">
        <v>48</v>
      </c>
      <c r="U1376" s="55" t="s">
        <v>48</v>
      </c>
      <c r="V1376" s="54">
        <f>+VLOOKUP(MaestraLP3[[#This Row],[-]],'[1]BD MES'!$A:$N,14,0)</f>
        <v>20838.239999999998</v>
      </c>
      <c r="W1376" s="54">
        <v>20801.28</v>
      </c>
      <c r="X1376" s="56">
        <f>+(MaestraLP3[[#This Row],[COSTO ]]-MaestraLP3[[#This Row],[COSTO OCT AL 27-10]])/MaestraLP3[[#This Row],[COSTO OCT AL 27-10]]</f>
        <v>-1.7736622670628196E-3</v>
      </c>
      <c r="Y1376" s="57" t="str">
        <f>++IF(Q1376="HASTA AGOTAR STOCK","HASTA AGOTAR STOCK",IF(MaestraLP3[[#This Row],[PRECIO OCT]]=0,"NO PARA LP",IF(MaestraLP3[[#This Row],[PRECIO OCT]]=0,"INCORPORACIÓN",IF(AA1376=0,"MANTIENE",IF(AA1376&lt;0,"BAJA",IF(AA1376&gt;0,"ALZA",""))))))</f>
        <v>MANTIENE</v>
      </c>
      <c r="Z1376" s="54">
        <v>31000</v>
      </c>
      <c r="AA1376" s="40">
        <f>IF(Z1376=0,"INDICAR PRECIO VTA",Z1376-MaestraLP3[[#This Row],[PRECIO OCT]])</f>
        <v>0</v>
      </c>
      <c r="AB1376" s="56">
        <f t="shared" si="21"/>
        <v>0.32899096774193554</v>
      </c>
      <c r="AC1376" s="58">
        <f>IFERROR(MaestraLP3[[#This Row],[PRECIO]]*MaestraLP3[[#This Row],[%MG UMV]],0)</f>
        <v>10198.720000000001</v>
      </c>
      <c r="AD1376" s="59">
        <v>2.4</v>
      </c>
      <c r="AE1376" s="54">
        <f>IFERROR(MaestraLP3[[#This Row],[MARGEN UNITARIO]]/MaestraLP3[[#This Row],[Peso Neto UMV (KG)]],0)</f>
        <v>4249.4666666666672</v>
      </c>
      <c r="AF1376" s="38" t="s">
        <v>50</v>
      </c>
      <c r="AG1376" s="38">
        <v>1</v>
      </c>
      <c r="AH1376" s="56">
        <v>6.9999999999999993E-2</v>
      </c>
      <c r="AI1376" s="56">
        <v>9.9999999999999992E-2</v>
      </c>
      <c r="AJ1376" s="38"/>
      <c r="AK1376" s="38" t="s">
        <v>50</v>
      </c>
    </row>
    <row r="1377" spans="1:37" x14ac:dyDescent="0.35">
      <c r="A1377" s="38" t="s">
        <v>525</v>
      </c>
      <c r="B1377" s="38">
        <v>104538840</v>
      </c>
      <c r="C1377" s="38" t="str">
        <f>+MaestraLP3[[#This Row],[CÓDIGO]]&amp;MaestraLP3[[#Headers],[-]]&amp;MaestraLP3[[#This Row],[UMV]]</f>
        <v>104538840-C04</v>
      </c>
      <c r="D1377" s="45" t="str">
        <f>+MaestraLP3[[#This Row],[CÓDIGO]]&amp;MaestraLP3[[#Headers],[FS00]]</f>
        <v>104538840FS00</v>
      </c>
      <c r="E1377" s="38" t="s">
        <v>95</v>
      </c>
      <c r="F1377" s="38" t="s">
        <v>114</v>
      </c>
      <c r="G1377" s="38" t="s">
        <v>120</v>
      </c>
      <c r="H1377" s="38" t="s">
        <v>466</v>
      </c>
      <c r="I1377" s="38" t="s">
        <v>1649</v>
      </c>
      <c r="J1377" s="44" t="s">
        <v>209</v>
      </c>
      <c r="K1377" s="45" t="s">
        <v>44</v>
      </c>
      <c r="L1377" s="38"/>
      <c r="M1377" s="38" t="str">
        <f>VLOOKUP(MaestraLP3[[#This Row],[UMV]],VALIDACIONES!J:L,3,0)</f>
        <v>Caja 4 Unidades</v>
      </c>
      <c r="N1377" s="38" t="s">
        <v>45</v>
      </c>
      <c r="O1377" s="38" t="s">
        <v>46</v>
      </c>
      <c r="P1377" s="54">
        <v>21960</v>
      </c>
      <c r="Q1377" s="38" t="s">
        <v>47</v>
      </c>
      <c r="R1377" s="54">
        <v>50000</v>
      </c>
      <c r="S1377" s="56">
        <f>IFERROR((MaestraLP3[[#This Row],[COSTO ]]/MaestraLP3[[#This Row],[COSTO OCT]]-1),0)</f>
        <v>0</v>
      </c>
      <c r="T1377" s="55" t="s">
        <v>48</v>
      </c>
      <c r="U1377" s="55" t="s">
        <v>48</v>
      </c>
      <c r="V1377" s="54">
        <f>+VLOOKUP(MaestraLP3[[#This Row],[-]],'[1]BD MES'!$A:$N,14,0)</f>
        <v>21960</v>
      </c>
      <c r="W1377" s="54">
        <v>21960</v>
      </c>
      <c r="X1377" s="56">
        <f>+(MaestraLP3[[#This Row],[COSTO ]]-MaestraLP3[[#This Row],[COSTO OCT AL 27-10]])/MaestraLP3[[#This Row],[COSTO OCT AL 27-10]]</f>
        <v>0</v>
      </c>
      <c r="Y1377" s="57" t="str">
        <f>++IF(Q1377="HASTA AGOTAR STOCK","HASTA AGOTAR STOCK",IF(MaestraLP3[[#This Row],[PRECIO OCT]]=0,"NO PARA LP",IF(MaestraLP3[[#This Row],[PRECIO OCT]]=0,"INCORPORACIÓN",IF(AA1377=0,"MANTIENE",IF(AA1377&lt;0,"BAJA",IF(AA1377&gt;0,"ALZA",""))))))</f>
        <v>MANTIENE</v>
      </c>
      <c r="Z1377" s="54">
        <v>50000</v>
      </c>
      <c r="AA1377" s="40">
        <f>IF(Z1377=0,"INDICAR PRECIO VTA",Z1377-MaestraLP3[[#This Row],[PRECIO OCT]])</f>
        <v>0</v>
      </c>
      <c r="AB1377" s="56">
        <f t="shared" si="21"/>
        <v>0.56079999999999997</v>
      </c>
      <c r="AC1377" s="58">
        <f>IFERROR(MaestraLP3[[#This Row],[PRECIO]]*MaestraLP3[[#This Row],[%MG UMV]],0)</f>
        <v>28040</v>
      </c>
      <c r="AD1377" s="59">
        <v>20</v>
      </c>
      <c r="AE1377" s="54">
        <f>IFERROR(MaestraLP3[[#This Row],[MARGEN UNITARIO]]/MaestraLP3[[#This Row],[Peso Neto UMV (KG)]],0)</f>
        <v>1402</v>
      </c>
      <c r="AF1377" s="38" t="s">
        <v>50</v>
      </c>
      <c r="AG1377" s="38">
        <v>1</v>
      </c>
      <c r="AH1377" s="56">
        <v>6.9999999999999993E-2</v>
      </c>
      <c r="AI1377" s="56">
        <v>9.9999999999999992E-2</v>
      </c>
      <c r="AJ1377" s="38" t="s">
        <v>50</v>
      </c>
      <c r="AK1377" s="38" t="s">
        <v>50</v>
      </c>
    </row>
    <row r="1378" spans="1:37" x14ac:dyDescent="0.35">
      <c r="A1378" s="38" t="s">
        <v>525</v>
      </c>
      <c r="B1378" s="38">
        <v>104538830</v>
      </c>
      <c r="C1378" s="38" t="str">
        <f>+MaestraLP3[[#This Row],[CÓDIGO]]&amp;MaestraLP3[[#Headers],[-]]&amp;MaestraLP3[[#This Row],[UMV]]</f>
        <v>104538830-C04</v>
      </c>
      <c r="D1378" s="45" t="str">
        <f>+MaestraLP3[[#This Row],[CÓDIGO]]&amp;MaestraLP3[[#Headers],[FS00]]</f>
        <v>104538830FS00</v>
      </c>
      <c r="E1378" s="38" t="s">
        <v>95</v>
      </c>
      <c r="F1378" s="38" t="s">
        <v>114</v>
      </c>
      <c r="G1378" s="38" t="s">
        <v>120</v>
      </c>
      <c r="H1378" s="38" t="s">
        <v>466</v>
      </c>
      <c r="I1378" s="38" t="s">
        <v>1650</v>
      </c>
      <c r="J1378" s="44" t="s">
        <v>209</v>
      </c>
      <c r="K1378" s="45" t="s">
        <v>44</v>
      </c>
      <c r="L1378" s="38"/>
      <c r="M1378" s="38" t="str">
        <f>VLOOKUP(MaestraLP3[[#This Row],[UMV]],VALIDACIONES!J:L,3,0)</f>
        <v>Caja 4 Unidades</v>
      </c>
      <c r="N1378" s="38" t="s">
        <v>45</v>
      </c>
      <c r="O1378" s="38" t="s">
        <v>46</v>
      </c>
      <c r="P1378" s="54">
        <v>14960</v>
      </c>
      <c r="Q1378" s="38" t="s">
        <v>47</v>
      </c>
      <c r="R1378" s="54">
        <v>30000</v>
      </c>
      <c r="S1378" s="56">
        <f>IFERROR((MaestraLP3[[#This Row],[COSTO ]]/MaestraLP3[[#This Row],[COSTO OCT]]-1),0)</f>
        <v>0</v>
      </c>
      <c r="T1378" s="55" t="s">
        <v>48</v>
      </c>
      <c r="U1378" s="55" t="s">
        <v>48</v>
      </c>
      <c r="V1378" s="54">
        <f>+VLOOKUP(MaestraLP3[[#This Row],[-]],'[1]BD MES'!$A:$N,14,0)</f>
        <v>14960</v>
      </c>
      <c r="W1378" s="54">
        <v>14960</v>
      </c>
      <c r="X1378" s="56">
        <f>+(MaestraLP3[[#This Row],[COSTO ]]-MaestraLP3[[#This Row],[COSTO OCT AL 27-10]])/MaestraLP3[[#This Row],[COSTO OCT AL 27-10]]</f>
        <v>0</v>
      </c>
      <c r="Y1378" s="57" t="str">
        <f>++IF(Q1378="HASTA AGOTAR STOCK","HASTA AGOTAR STOCK",IF(MaestraLP3[[#This Row],[PRECIO OCT]]=0,"NO PARA LP",IF(MaestraLP3[[#This Row],[PRECIO OCT]]=0,"INCORPORACIÓN",IF(AA1378=0,"MANTIENE",IF(AA1378&lt;0,"BAJA",IF(AA1378&gt;0,"ALZA",""))))))</f>
        <v>MANTIENE</v>
      </c>
      <c r="Z1378" s="54">
        <v>30000</v>
      </c>
      <c r="AA1378" s="40">
        <f>IF(Z1378=0,"INDICAR PRECIO VTA",Z1378-MaestraLP3[[#This Row],[PRECIO OCT]])</f>
        <v>0</v>
      </c>
      <c r="AB1378" s="56">
        <f t="shared" si="21"/>
        <v>0.5013333333333333</v>
      </c>
      <c r="AC1378" s="58">
        <f>IFERROR(MaestraLP3[[#This Row],[PRECIO]]*MaestraLP3[[#This Row],[%MG UMV]],0)</f>
        <v>15039.999999999998</v>
      </c>
      <c r="AD1378" s="59">
        <v>20</v>
      </c>
      <c r="AE1378" s="54">
        <f>IFERROR(MaestraLP3[[#This Row],[MARGEN UNITARIO]]/MaestraLP3[[#This Row],[Peso Neto UMV (KG)]],0)</f>
        <v>751.99999999999989</v>
      </c>
      <c r="AF1378" s="38" t="s">
        <v>50</v>
      </c>
      <c r="AG1378" s="38">
        <v>1</v>
      </c>
      <c r="AH1378" s="56">
        <v>6.9999999999999993E-2</v>
      </c>
      <c r="AI1378" s="56">
        <v>9.9999999999999992E-2</v>
      </c>
      <c r="AJ1378" s="38"/>
      <c r="AK1378" s="38" t="s">
        <v>50</v>
      </c>
    </row>
    <row r="1379" spans="1:37" x14ac:dyDescent="0.35">
      <c r="A1379" s="38" t="s">
        <v>525</v>
      </c>
      <c r="B1379" s="38">
        <v>104540030</v>
      </c>
      <c r="C1379" s="38" t="str">
        <f>+MaestraLP3[[#This Row],[CÓDIGO]]&amp;MaestraLP3[[#Headers],[-]]&amp;MaestraLP3[[#This Row],[UMV]]</f>
        <v>104540030-C50</v>
      </c>
      <c r="D1379" s="45" t="str">
        <f>+MaestraLP3[[#This Row],[CÓDIGO]]&amp;MaestraLP3[[#Headers],[FS00]]</f>
        <v>104540030FS00</v>
      </c>
      <c r="E1379" s="38" t="s">
        <v>95</v>
      </c>
      <c r="F1379" s="38" t="s">
        <v>114</v>
      </c>
      <c r="G1379" s="38" t="s">
        <v>120</v>
      </c>
      <c r="H1379" s="38" t="s">
        <v>466</v>
      </c>
      <c r="I1379" s="38" t="s">
        <v>1651</v>
      </c>
      <c r="J1379" s="44" t="s">
        <v>211</v>
      </c>
      <c r="K1379" s="45" t="s">
        <v>44</v>
      </c>
      <c r="L1379" s="38"/>
      <c r="M1379" s="38" t="str">
        <f>VLOOKUP(MaestraLP3[[#This Row],[UMV]],VALIDACIONES!J:L,3,0)</f>
        <v>Caja 50 Unidades</v>
      </c>
      <c r="N1379" s="38" t="s">
        <v>45</v>
      </c>
      <c r="O1379" s="38" t="s">
        <v>46</v>
      </c>
      <c r="P1379" s="54">
        <v>61800</v>
      </c>
      <c r="Q1379" s="38" t="s">
        <v>47</v>
      </c>
      <c r="R1379" s="54">
        <v>82800</v>
      </c>
      <c r="S1379" s="56">
        <f>IFERROR((MaestraLP3[[#This Row],[COSTO ]]/MaestraLP3[[#This Row],[COSTO OCT]]-1),0)</f>
        <v>0</v>
      </c>
      <c r="T1379" s="55" t="s">
        <v>48</v>
      </c>
      <c r="U1379" s="55" t="s">
        <v>48</v>
      </c>
      <c r="V1379" s="54">
        <f>+VLOOKUP(MaestraLP3[[#This Row],[-]],'[1]BD MES'!$A:$N,14,0)</f>
        <v>61800</v>
      </c>
      <c r="W1379" s="54">
        <v>61800</v>
      </c>
      <c r="X1379" s="56">
        <f>+(MaestraLP3[[#This Row],[COSTO ]]-MaestraLP3[[#This Row],[COSTO OCT AL 27-10]])/MaestraLP3[[#This Row],[COSTO OCT AL 27-10]]</f>
        <v>0</v>
      </c>
      <c r="Y1379" s="57" t="str">
        <f>++IF(Q1379="HASTA AGOTAR STOCK","HASTA AGOTAR STOCK",IF(MaestraLP3[[#This Row],[PRECIO OCT]]=0,"NO PARA LP",IF(MaestraLP3[[#This Row],[PRECIO OCT]]=0,"INCORPORACIÓN",IF(AA1379=0,"MANTIENE",IF(AA1379&lt;0,"BAJA",IF(AA1379&gt;0,"ALZA",""))))))</f>
        <v>MANTIENE</v>
      </c>
      <c r="Z1379" s="54">
        <v>82800</v>
      </c>
      <c r="AA1379" s="40">
        <f>IF(Z1379=0,"INDICAR PRECIO VTA",Z1379-MaestraLP3[[#This Row],[PRECIO OCT]])</f>
        <v>0</v>
      </c>
      <c r="AB1379" s="56">
        <f t="shared" si="21"/>
        <v>0.25362318840579712</v>
      </c>
      <c r="AC1379" s="58">
        <f>IFERROR(MaestraLP3[[#This Row],[PRECIO]]*MaestraLP3[[#This Row],[%MG UMV]],0)</f>
        <v>21000</v>
      </c>
      <c r="AD1379" s="59">
        <v>2.7</v>
      </c>
      <c r="AE1379" s="54">
        <f>IFERROR(MaestraLP3[[#This Row],[MARGEN UNITARIO]]/MaestraLP3[[#This Row],[Peso Neto UMV (KG)]],0)</f>
        <v>7777.7777777777774</v>
      </c>
      <c r="AF1379" s="38" t="s">
        <v>50</v>
      </c>
      <c r="AG1379" s="38">
        <v>1</v>
      </c>
      <c r="AH1379" s="56">
        <v>6.9999999999999993E-2</v>
      </c>
      <c r="AI1379" s="56">
        <v>9.9999999999999992E-2</v>
      </c>
      <c r="AJ1379" s="38" t="s">
        <v>50</v>
      </c>
      <c r="AK1379" s="38" t="s">
        <v>50</v>
      </c>
    </row>
    <row r="1380" spans="1:37" x14ac:dyDescent="0.35">
      <c r="A1380" s="38" t="s">
        <v>525</v>
      </c>
      <c r="B1380" s="38">
        <v>150000303</v>
      </c>
      <c r="C1380" s="38" t="str">
        <f>+MaestraLP3[[#This Row],[CÓDIGO]]&amp;MaestraLP3[[#Headers],[-]]&amp;MaestraLP3[[#This Row],[UMV]]</f>
        <v>150000303-C50</v>
      </c>
      <c r="D1380" s="45" t="str">
        <f>+MaestraLP3[[#This Row],[CÓDIGO]]&amp;MaestraLP3[[#Headers],[FS00]]</f>
        <v>150000303FS00</v>
      </c>
      <c r="E1380" s="38" t="s">
        <v>95</v>
      </c>
      <c r="F1380" s="38" t="s">
        <v>114</v>
      </c>
      <c r="G1380" s="38" t="s">
        <v>120</v>
      </c>
      <c r="H1380" s="38" t="s">
        <v>466</v>
      </c>
      <c r="I1380" s="38" t="s">
        <v>1652</v>
      </c>
      <c r="J1380" s="44" t="s">
        <v>211</v>
      </c>
      <c r="K1380" s="45" t="s">
        <v>44</v>
      </c>
      <c r="L1380" s="38"/>
      <c r="M1380" s="38" t="str">
        <f>VLOOKUP(MaestraLP3[[#This Row],[UMV]],VALIDACIONES!J:L,3,0)</f>
        <v>Caja 50 Unidades</v>
      </c>
      <c r="N1380" s="38" t="s">
        <v>45</v>
      </c>
      <c r="O1380" s="38" t="s">
        <v>46</v>
      </c>
      <c r="P1380" s="54">
        <v>53232.000000000007</v>
      </c>
      <c r="Q1380" s="38" t="s">
        <v>47</v>
      </c>
      <c r="R1380" s="54">
        <v>77990</v>
      </c>
      <c r="S1380" s="56">
        <f>IFERROR((MaestraLP3[[#This Row],[COSTO ]]/MaestraLP3[[#This Row],[COSTO OCT]]-1),0)</f>
        <v>0</v>
      </c>
      <c r="T1380" s="55" t="s">
        <v>48</v>
      </c>
      <c r="U1380" s="55" t="s">
        <v>48</v>
      </c>
      <c r="V1380" s="54">
        <f>+VLOOKUP(MaestraLP3[[#This Row],[-]],'[1]BD MES'!$A:$N,14,0)</f>
        <v>53193.499999999993</v>
      </c>
      <c r="W1380" s="54">
        <v>53232.000000000007</v>
      </c>
      <c r="X1380" s="56">
        <f>+(MaestraLP3[[#This Row],[COSTO ]]-MaestraLP3[[#This Row],[COSTO OCT AL 27-10]])/MaestraLP3[[#This Row],[COSTO OCT AL 27-10]]</f>
        <v>7.2377264139442902E-4</v>
      </c>
      <c r="Y1380" s="57" t="str">
        <f>++IF(Q1380="HASTA AGOTAR STOCK","HASTA AGOTAR STOCK",IF(MaestraLP3[[#This Row],[PRECIO OCT]]=0,"NO PARA LP",IF(MaestraLP3[[#This Row],[PRECIO OCT]]=0,"INCORPORACIÓN",IF(AA1380=0,"MANTIENE",IF(AA1380&lt;0,"BAJA",IF(AA1380&gt;0,"ALZA",""))))))</f>
        <v>MANTIENE</v>
      </c>
      <c r="Z1380" s="54">
        <v>77990</v>
      </c>
      <c r="AA1380" s="40">
        <f>IF(Z1380=0,"INDICAR PRECIO VTA",Z1380-MaestraLP3[[#This Row],[PRECIO OCT]])</f>
        <v>0</v>
      </c>
      <c r="AB1380" s="56">
        <f t="shared" si="21"/>
        <v>0.31745095525067307</v>
      </c>
      <c r="AC1380" s="58">
        <f>IFERROR(MaestraLP3[[#This Row],[PRECIO]]*MaestraLP3[[#This Row],[%MG UMV]],0)</f>
        <v>24757.999999999993</v>
      </c>
      <c r="AD1380" s="59">
        <v>2</v>
      </c>
      <c r="AE1380" s="54">
        <f>IFERROR(MaestraLP3[[#This Row],[MARGEN UNITARIO]]/MaestraLP3[[#This Row],[Peso Neto UMV (KG)]],0)</f>
        <v>12378.999999999996</v>
      </c>
      <c r="AF1380" s="38" t="s">
        <v>50</v>
      </c>
      <c r="AG1380" s="38">
        <v>1</v>
      </c>
      <c r="AH1380" s="56">
        <v>6.9999999999999993E-2</v>
      </c>
      <c r="AI1380" s="56">
        <v>9.9999999999999992E-2</v>
      </c>
      <c r="AJ1380" s="38"/>
      <c r="AK1380" s="38" t="s">
        <v>50</v>
      </c>
    </row>
    <row r="1381" spans="1:37" x14ac:dyDescent="0.35">
      <c r="A1381" s="38" t="s">
        <v>525</v>
      </c>
      <c r="B1381" s="38">
        <v>104525180</v>
      </c>
      <c r="C1381" s="38" t="str">
        <f>+MaestraLP3[[#This Row],[CÓDIGO]]&amp;MaestraLP3[[#Headers],[-]]&amp;MaestraLP3[[#This Row],[UMV]]</f>
        <v>104525180-UN</v>
      </c>
      <c r="D1381" s="45" t="str">
        <f>+MaestraLP3[[#This Row],[CÓDIGO]]&amp;MaestraLP3[[#Headers],[FS00]]</f>
        <v>104525180FS00</v>
      </c>
      <c r="E1381" s="38" t="s">
        <v>95</v>
      </c>
      <c r="F1381" s="38" t="s">
        <v>114</v>
      </c>
      <c r="G1381" s="38" t="s">
        <v>120</v>
      </c>
      <c r="H1381" s="38" t="s">
        <v>466</v>
      </c>
      <c r="I1381" s="38" t="s">
        <v>1653</v>
      </c>
      <c r="J1381" s="44" t="s">
        <v>44</v>
      </c>
      <c r="K1381" s="45" t="s">
        <v>44</v>
      </c>
      <c r="L1381" s="38"/>
      <c r="M1381" s="38" t="str">
        <f>VLOOKUP(MaestraLP3[[#This Row],[UMV]],VALIDACIONES!J:L,3,0)</f>
        <v>Unidad</v>
      </c>
      <c r="N1381" s="38" t="s">
        <v>45</v>
      </c>
      <c r="O1381" s="38" t="s">
        <v>46</v>
      </c>
      <c r="P1381" s="54">
        <v>1330</v>
      </c>
      <c r="Q1381" s="38" t="s">
        <v>47</v>
      </c>
      <c r="R1381" s="54">
        <v>2400</v>
      </c>
      <c r="S1381" s="56">
        <f>IFERROR((MaestraLP3[[#This Row],[COSTO ]]/MaestraLP3[[#This Row],[COSTO OCT]]-1),0)</f>
        <v>0</v>
      </c>
      <c r="T1381" s="55" t="s">
        <v>48</v>
      </c>
      <c r="U1381" s="55" t="s">
        <v>48</v>
      </c>
      <c r="V1381" s="54">
        <f>+VLOOKUP(MaestraLP3[[#This Row],[-]],'[1]BD MES'!$A:$N,14,0)</f>
        <v>1330</v>
      </c>
      <c r="W1381" s="54">
        <v>1330</v>
      </c>
      <c r="X1381" s="56">
        <f>+(MaestraLP3[[#This Row],[COSTO ]]-MaestraLP3[[#This Row],[COSTO OCT AL 27-10]])/MaestraLP3[[#This Row],[COSTO OCT AL 27-10]]</f>
        <v>0</v>
      </c>
      <c r="Y1381" s="57" t="str">
        <f>++IF(Q1381="HASTA AGOTAR STOCK","HASTA AGOTAR STOCK",IF(MaestraLP3[[#This Row],[PRECIO OCT]]=0,"NO PARA LP",IF(MaestraLP3[[#This Row],[PRECIO OCT]]=0,"INCORPORACIÓN",IF(AA1381=0,"MANTIENE",IF(AA1381&lt;0,"BAJA",IF(AA1381&gt;0,"ALZA",""))))))</f>
        <v>MANTIENE</v>
      </c>
      <c r="Z1381" s="54">
        <v>2400</v>
      </c>
      <c r="AA1381" s="40">
        <f>IF(Z1381=0,"INDICAR PRECIO VTA",Z1381-MaestraLP3[[#This Row],[PRECIO OCT]])</f>
        <v>0</v>
      </c>
      <c r="AB1381" s="56">
        <f t="shared" si="21"/>
        <v>0.44583333333333336</v>
      </c>
      <c r="AC1381" s="58">
        <f>IFERROR(MaestraLP3[[#This Row],[PRECIO]]*MaestraLP3[[#This Row],[%MG UMV]],0)</f>
        <v>1070</v>
      </c>
      <c r="AD1381" s="59">
        <v>0.15</v>
      </c>
      <c r="AE1381" s="54">
        <f>IFERROR(MaestraLP3[[#This Row],[MARGEN UNITARIO]]/MaestraLP3[[#This Row],[Peso Neto UMV (KG)]],0)</f>
        <v>7133.3333333333339</v>
      </c>
      <c r="AF1381" s="38" t="s">
        <v>50</v>
      </c>
      <c r="AG1381" s="38">
        <v>1</v>
      </c>
      <c r="AH1381" s="56">
        <v>6.9999999999999993E-2</v>
      </c>
      <c r="AI1381" s="56">
        <v>9.9999999999999992E-2</v>
      </c>
      <c r="AJ1381" s="38"/>
      <c r="AK1381" s="38" t="s">
        <v>50</v>
      </c>
    </row>
    <row r="1382" spans="1:37" x14ac:dyDescent="0.35">
      <c r="A1382" s="38" t="s">
        <v>525</v>
      </c>
      <c r="B1382" s="38">
        <v>104526620</v>
      </c>
      <c r="C1382" s="38" t="str">
        <f>+MaestraLP3[[#This Row],[CÓDIGO]]&amp;MaestraLP3[[#Headers],[-]]&amp;MaestraLP3[[#This Row],[UMV]]</f>
        <v>104526620-UN</v>
      </c>
      <c r="D1382" s="45" t="str">
        <f>+MaestraLP3[[#This Row],[CÓDIGO]]&amp;MaestraLP3[[#Headers],[FS00]]</f>
        <v>104526620FS00</v>
      </c>
      <c r="E1382" s="38" t="s">
        <v>95</v>
      </c>
      <c r="F1382" s="38" t="s">
        <v>114</v>
      </c>
      <c r="G1382" s="38" t="s">
        <v>120</v>
      </c>
      <c r="H1382" s="38" t="s">
        <v>466</v>
      </c>
      <c r="I1382" s="38" t="s">
        <v>1654</v>
      </c>
      <c r="J1382" s="44" t="s">
        <v>44</v>
      </c>
      <c r="K1382" s="45" t="s">
        <v>44</v>
      </c>
      <c r="L1382" s="38"/>
      <c r="M1382" s="38" t="str">
        <f>VLOOKUP(MaestraLP3[[#This Row],[UMV]],VALIDACIONES!J:L,3,0)</f>
        <v>Unidad</v>
      </c>
      <c r="N1382" s="38" t="s">
        <v>45</v>
      </c>
      <c r="O1382" s="38" t="s">
        <v>46</v>
      </c>
      <c r="P1382" s="54">
        <v>1962</v>
      </c>
      <c r="Q1382" s="38" t="s">
        <v>47</v>
      </c>
      <c r="R1382" s="54">
        <v>2800</v>
      </c>
      <c r="S1382" s="56">
        <f>IFERROR((MaestraLP3[[#This Row],[COSTO ]]/MaestraLP3[[#This Row],[COSTO OCT]]-1),0)</f>
        <v>0</v>
      </c>
      <c r="T1382" s="55" t="s">
        <v>48</v>
      </c>
      <c r="U1382" s="55" t="s">
        <v>48</v>
      </c>
      <c r="V1382" s="54">
        <f>+VLOOKUP(MaestraLP3[[#This Row],[-]],'[1]BD MES'!$A:$N,14,0)</f>
        <v>1968</v>
      </c>
      <c r="W1382" s="54">
        <v>1962</v>
      </c>
      <c r="X1382" s="56">
        <f>+(MaestraLP3[[#This Row],[COSTO ]]-MaestraLP3[[#This Row],[COSTO OCT AL 27-10]])/MaestraLP3[[#This Row],[COSTO OCT AL 27-10]]</f>
        <v>-3.0487804878048782E-3</v>
      </c>
      <c r="Y1382" s="57" t="str">
        <f>++IF(Q1382="HASTA AGOTAR STOCK","HASTA AGOTAR STOCK",IF(MaestraLP3[[#This Row],[PRECIO OCT]]=0,"NO PARA LP",IF(MaestraLP3[[#This Row],[PRECIO OCT]]=0,"INCORPORACIÓN",IF(AA1382=0,"MANTIENE",IF(AA1382&lt;0,"BAJA",IF(AA1382&gt;0,"ALZA",""))))))</f>
        <v>MANTIENE</v>
      </c>
      <c r="Z1382" s="54">
        <v>2800</v>
      </c>
      <c r="AA1382" s="40">
        <f>IF(Z1382=0,"INDICAR PRECIO VTA",Z1382-MaestraLP3[[#This Row],[PRECIO OCT]])</f>
        <v>0</v>
      </c>
      <c r="AB1382" s="56">
        <f t="shared" si="21"/>
        <v>0.29928571428571427</v>
      </c>
      <c r="AC1382" s="58">
        <f>IFERROR(MaestraLP3[[#This Row],[PRECIO]]*MaestraLP3[[#This Row],[%MG UMV]],0)</f>
        <v>838</v>
      </c>
      <c r="AD1382" s="59">
        <v>0.30599999999999999</v>
      </c>
      <c r="AE1382" s="54">
        <f>IFERROR(MaestraLP3[[#This Row],[MARGEN UNITARIO]]/MaestraLP3[[#This Row],[Peso Neto UMV (KG)]],0)</f>
        <v>2738.5620915032682</v>
      </c>
      <c r="AF1382" s="38" t="s">
        <v>50</v>
      </c>
      <c r="AG1382" s="38">
        <v>1</v>
      </c>
      <c r="AH1382" s="56">
        <v>6.9999999999999993E-2</v>
      </c>
      <c r="AI1382" s="56">
        <v>9.9999999999999992E-2</v>
      </c>
      <c r="AJ1382" s="38"/>
      <c r="AK1382" s="38" t="s">
        <v>50</v>
      </c>
    </row>
    <row r="1383" spans="1:37" x14ac:dyDescent="0.35">
      <c r="A1383" s="38" t="s">
        <v>525</v>
      </c>
      <c r="B1383" s="38">
        <v>150000305</v>
      </c>
      <c r="C1383" s="38" t="str">
        <f>+MaestraLP3[[#This Row],[CÓDIGO]]&amp;MaestraLP3[[#Headers],[-]]&amp;MaestraLP3[[#This Row],[UMV]]</f>
        <v>150000305-C48</v>
      </c>
      <c r="D1383" s="45" t="str">
        <f>+MaestraLP3[[#This Row],[CÓDIGO]]&amp;MaestraLP3[[#Headers],[FS00]]</f>
        <v>150000305FS00</v>
      </c>
      <c r="E1383" s="38" t="s">
        <v>95</v>
      </c>
      <c r="F1383" s="38" t="s">
        <v>114</v>
      </c>
      <c r="G1383" s="38" t="s">
        <v>120</v>
      </c>
      <c r="H1383" s="38" t="s">
        <v>466</v>
      </c>
      <c r="I1383" s="38" t="s">
        <v>1655</v>
      </c>
      <c r="J1383" s="44" t="s">
        <v>242</v>
      </c>
      <c r="K1383" s="45" t="s">
        <v>44</v>
      </c>
      <c r="L1383" s="38"/>
      <c r="M1383" s="38" t="str">
        <f>VLOOKUP(MaestraLP3[[#This Row],[UMV]],VALIDACIONES!J:L,3,0)</f>
        <v>Caja 48 Unidades</v>
      </c>
      <c r="N1383" s="38" t="s">
        <v>45</v>
      </c>
      <c r="O1383" s="38" t="s">
        <v>46</v>
      </c>
      <c r="P1383" s="54">
        <v>48829.919999999998</v>
      </c>
      <c r="Q1383" s="38" t="s">
        <v>47</v>
      </c>
      <c r="R1383" s="54">
        <v>66900</v>
      </c>
      <c r="S1383" s="56">
        <f>IFERROR((MaestraLP3[[#This Row],[COSTO ]]/MaestraLP3[[#This Row],[COSTO OCT]]-1),0)</f>
        <v>0</v>
      </c>
      <c r="T1383" s="55" t="s">
        <v>48</v>
      </c>
      <c r="U1383" s="55" t="s">
        <v>48</v>
      </c>
      <c r="V1383" s="54">
        <f>+VLOOKUP(MaestraLP3[[#This Row],[-]],'[1]BD MES'!$A:$N,14,0)</f>
        <v>49238.879999999997</v>
      </c>
      <c r="W1383" s="54">
        <v>48829.919999999998</v>
      </c>
      <c r="X1383" s="56">
        <f>+(MaestraLP3[[#This Row],[COSTO ]]-MaestraLP3[[#This Row],[COSTO OCT AL 27-10]])/MaestraLP3[[#This Row],[COSTO OCT AL 27-10]]</f>
        <v>-8.3056316471861093E-3</v>
      </c>
      <c r="Y1383" s="57" t="str">
        <f>++IF(Q1383="HASTA AGOTAR STOCK","HASTA AGOTAR STOCK",IF(MaestraLP3[[#This Row],[PRECIO OCT]]=0,"NO PARA LP",IF(MaestraLP3[[#This Row],[PRECIO OCT]]=0,"INCORPORACIÓN",IF(AA1383=0,"MANTIENE",IF(AA1383&lt;0,"BAJA",IF(AA1383&gt;0,"ALZA",""))))))</f>
        <v>MANTIENE</v>
      </c>
      <c r="Z1383" s="54">
        <v>66900</v>
      </c>
      <c r="AA1383" s="40">
        <f>IF(Z1383=0,"INDICAR PRECIO VTA",Z1383-MaestraLP3[[#This Row],[PRECIO OCT]])</f>
        <v>0</v>
      </c>
      <c r="AB1383" s="56">
        <f t="shared" si="21"/>
        <v>0.27010582959641261</v>
      </c>
      <c r="AC1383" s="58">
        <f>IFERROR(MaestraLP3[[#This Row],[PRECIO]]*MaestraLP3[[#This Row],[%MG UMV]],0)</f>
        <v>18070.080000000002</v>
      </c>
      <c r="AD1383" s="59">
        <v>6.72</v>
      </c>
      <c r="AE1383" s="54">
        <f>IFERROR(MaestraLP3[[#This Row],[MARGEN UNITARIO]]/MaestraLP3[[#This Row],[Peso Neto UMV (KG)]],0)</f>
        <v>2689.0000000000005</v>
      </c>
      <c r="AF1383" s="38" t="s">
        <v>50</v>
      </c>
      <c r="AG1383" s="38">
        <v>1</v>
      </c>
      <c r="AH1383" s="56">
        <v>6.9999999999999993E-2</v>
      </c>
      <c r="AI1383" s="56">
        <v>9.9999999999999992E-2</v>
      </c>
      <c r="AJ1383" s="38"/>
      <c r="AK1383" s="38" t="s">
        <v>50</v>
      </c>
    </row>
    <row r="1384" spans="1:37" x14ac:dyDescent="0.35">
      <c r="A1384" s="38" t="s">
        <v>525</v>
      </c>
      <c r="B1384" s="38">
        <v>150000306</v>
      </c>
      <c r="C1384" s="38" t="str">
        <f>+MaestraLP3[[#This Row],[CÓDIGO]]&amp;MaestraLP3[[#Headers],[-]]&amp;MaestraLP3[[#This Row],[UMV]]</f>
        <v>150000306-Z00</v>
      </c>
      <c r="D1384" s="45" t="str">
        <f>+MaestraLP3[[#This Row],[CÓDIGO]]&amp;MaestraLP3[[#Headers],[FS00]]</f>
        <v>150000306FS00</v>
      </c>
      <c r="E1384" s="38" t="s">
        <v>95</v>
      </c>
      <c r="F1384" s="38" t="s">
        <v>114</v>
      </c>
      <c r="G1384" s="38" t="s">
        <v>120</v>
      </c>
      <c r="H1384" s="38" t="s">
        <v>466</v>
      </c>
      <c r="I1384" s="38" t="s">
        <v>1656</v>
      </c>
      <c r="J1384" s="44" t="s">
        <v>200</v>
      </c>
      <c r="K1384" s="45" t="s">
        <v>44</v>
      </c>
      <c r="L1384" s="38"/>
      <c r="M1384" s="38" t="str">
        <f>VLOOKUP(MaestraLP3[[#This Row],[UMV]],VALIDACIONES!J:L,3,0)</f>
        <v>Caja 100 Unidades</v>
      </c>
      <c r="N1384" s="38" t="s">
        <v>45</v>
      </c>
      <c r="O1384" s="38" t="s">
        <v>46</v>
      </c>
      <c r="P1384" s="54">
        <v>66392</v>
      </c>
      <c r="Q1384" s="38" t="s">
        <v>47</v>
      </c>
      <c r="R1384" s="54">
        <v>90000</v>
      </c>
      <c r="S1384" s="56">
        <f>IFERROR((MaestraLP3[[#This Row],[COSTO ]]/MaestraLP3[[#This Row],[COSTO OCT]]-1),0)</f>
        <v>0</v>
      </c>
      <c r="T1384" s="55" t="s">
        <v>48</v>
      </c>
      <c r="U1384" s="55" t="s">
        <v>48</v>
      </c>
      <c r="V1384" s="54">
        <f>+VLOOKUP(MaestraLP3[[#This Row],[-]],'[1]BD MES'!$A:$N,14,0)</f>
        <v>70313</v>
      </c>
      <c r="W1384" s="54">
        <v>66392</v>
      </c>
      <c r="X1384" s="56">
        <f>+(MaestraLP3[[#This Row],[COSTO ]]-MaestraLP3[[#This Row],[COSTO OCT AL 27-10]])/MaestraLP3[[#This Row],[COSTO OCT AL 27-10]]</f>
        <v>-5.5764936782671769E-2</v>
      </c>
      <c r="Y1384" s="57" t="str">
        <f>++IF(Q1384="HASTA AGOTAR STOCK","HASTA AGOTAR STOCK",IF(MaestraLP3[[#This Row],[PRECIO OCT]]=0,"NO PARA LP",IF(MaestraLP3[[#This Row],[PRECIO OCT]]=0,"INCORPORACIÓN",IF(AA1384=0,"MANTIENE",IF(AA1384&lt;0,"BAJA",IF(AA1384&gt;0,"ALZA",""))))))</f>
        <v>MANTIENE</v>
      </c>
      <c r="Z1384" s="54">
        <v>90000</v>
      </c>
      <c r="AA1384" s="40">
        <f>IF(Z1384=0,"INDICAR PRECIO VTA",Z1384-MaestraLP3[[#This Row],[PRECIO OCT]])</f>
        <v>0</v>
      </c>
      <c r="AB1384" s="56">
        <f t="shared" si="21"/>
        <v>0.26231111111111111</v>
      </c>
      <c r="AC1384" s="58">
        <f>IFERROR(MaestraLP3[[#This Row],[PRECIO]]*MaestraLP3[[#This Row],[%MG UMV]],0)</f>
        <v>23608</v>
      </c>
      <c r="AD1384" s="59">
        <v>8.3000000000000007</v>
      </c>
      <c r="AE1384" s="54">
        <f>IFERROR(MaestraLP3[[#This Row],[MARGEN UNITARIO]]/MaestraLP3[[#This Row],[Peso Neto UMV (KG)]],0)</f>
        <v>2844.3373493975901</v>
      </c>
      <c r="AF1384" s="38" t="s">
        <v>50</v>
      </c>
      <c r="AG1384" s="38">
        <v>1</v>
      </c>
      <c r="AH1384" s="56">
        <v>6.9999999999999993E-2</v>
      </c>
      <c r="AI1384" s="56">
        <v>9.9999999999999992E-2</v>
      </c>
      <c r="AJ1384" s="38"/>
      <c r="AK1384" s="38" t="s">
        <v>50</v>
      </c>
    </row>
    <row r="1385" spans="1:37" x14ac:dyDescent="0.35">
      <c r="A1385" s="38" t="s">
        <v>525</v>
      </c>
      <c r="B1385" s="38">
        <v>150000908</v>
      </c>
      <c r="C1385" s="38" t="str">
        <f>+MaestraLP3[[#This Row],[CÓDIGO]]&amp;MaestraLP3[[#Headers],[-]]&amp;MaestraLP3[[#This Row],[UMV]]</f>
        <v>150000908-UN</v>
      </c>
      <c r="D1385" s="45" t="str">
        <f>+MaestraLP3[[#This Row],[CÓDIGO]]&amp;MaestraLP3[[#Headers],[FS00]]</f>
        <v>150000908FS00</v>
      </c>
      <c r="E1385" s="38" t="s">
        <v>95</v>
      </c>
      <c r="F1385" s="38" t="s">
        <v>114</v>
      </c>
      <c r="G1385" s="38" t="s">
        <v>120</v>
      </c>
      <c r="H1385" s="38" t="s">
        <v>466</v>
      </c>
      <c r="I1385" s="38" t="s">
        <v>1657</v>
      </c>
      <c r="J1385" s="44" t="s">
        <v>44</v>
      </c>
      <c r="K1385" s="45" t="s">
        <v>44</v>
      </c>
      <c r="L1385" s="38"/>
      <c r="M1385" s="38" t="str">
        <f>VLOOKUP(MaestraLP3[[#This Row],[UMV]],VALIDACIONES!J:L,3,0)</f>
        <v>Unidad</v>
      </c>
      <c r="N1385" s="38" t="s">
        <v>45</v>
      </c>
      <c r="O1385" s="38" t="s">
        <v>46</v>
      </c>
      <c r="P1385" s="54">
        <v>126.87</v>
      </c>
      <c r="Q1385" s="38" t="s">
        <v>47</v>
      </c>
      <c r="R1385" s="54">
        <v>320</v>
      </c>
      <c r="S1385" s="56">
        <f>IFERROR((MaestraLP3[[#This Row],[COSTO ]]/MaestraLP3[[#This Row],[COSTO OCT]]-1),0)</f>
        <v>0</v>
      </c>
      <c r="T1385" s="55" t="s">
        <v>48</v>
      </c>
      <c r="U1385" s="55" t="s">
        <v>48</v>
      </c>
      <c r="V1385" s="54">
        <f>+VLOOKUP(MaestraLP3[[#This Row],[-]],'[1]BD MES'!$A:$N,14,0)</f>
        <v>126.87</v>
      </c>
      <c r="W1385" s="54">
        <v>126.87</v>
      </c>
      <c r="X1385" s="56">
        <f>+(MaestraLP3[[#This Row],[COSTO ]]-MaestraLP3[[#This Row],[COSTO OCT AL 27-10]])/MaestraLP3[[#This Row],[COSTO OCT AL 27-10]]</f>
        <v>0</v>
      </c>
      <c r="Y1385" s="57" t="str">
        <f>++IF(Q1385="HASTA AGOTAR STOCK","HASTA AGOTAR STOCK",IF(MaestraLP3[[#This Row],[PRECIO OCT]]=0,"NO PARA LP",IF(MaestraLP3[[#This Row],[PRECIO OCT]]=0,"INCORPORACIÓN",IF(AA1385=0,"MANTIENE",IF(AA1385&lt;0,"BAJA",IF(AA1385&gt;0,"ALZA",""))))))</f>
        <v>MANTIENE</v>
      </c>
      <c r="Z1385" s="54">
        <v>320</v>
      </c>
      <c r="AA1385" s="40">
        <f>IF(Z1385=0,"INDICAR PRECIO VTA",Z1385-MaestraLP3[[#This Row],[PRECIO OCT]])</f>
        <v>0</v>
      </c>
      <c r="AB1385" s="56">
        <f t="shared" si="21"/>
        <v>0.60353124999999996</v>
      </c>
      <c r="AC1385" s="58">
        <f>IFERROR(MaestraLP3[[#This Row],[PRECIO]]*MaestraLP3[[#This Row],[%MG UMV]],0)</f>
        <v>193.13</v>
      </c>
      <c r="AD1385" s="59">
        <v>1.2E-2</v>
      </c>
      <c r="AE1385" s="54">
        <f>IFERROR(MaestraLP3[[#This Row],[MARGEN UNITARIO]]/MaestraLP3[[#This Row],[Peso Neto UMV (KG)]],0)</f>
        <v>16094.166666666666</v>
      </c>
      <c r="AF1385" s="38" t="s">
        <v>50</v>
      </c>
      <c r="AG1385" s="38">
        <v>1</v>
      </c>
      <c r="AH1385" s="56">
        <v>6.9999999999999993E-2</v>
      </c>
      <c r="AI1385" s="56">
        <v>9.9999999999999992E-2</v>
      </c>
      <c r="AJ1385" s="38"/>
      <c r="AK1385" s="38" t="s">
        <v>50</v>
      </c>
    </row>
    <row r="1386" spans="1:37" x14ac:dyDescent="0.35">
      <c r="A1386" s="38" t="s">
        <v>525</v>
      </c>
      <c r="B1386" s="38">
        <v>104538080</v>
      </c>
      <c r="C1386" s="38" t="str">
        <f>+MaestraLP3[[#This Row],[CÓDIGO]]&amp;MaestraLP3[[#Headers],[-]]&amp;MaestraLP3[[#This Row],[UMV]]</f>
        <v>104538080-C02</v>
      </c>
      <c r="D1386" s="45" t="str">
        <f>+MaestraLP3[[#This Row],[CÓDIGO]]&amp;MaestraLP3[[#Headers],[FS00]]</f>
        <v>104538080FS00</v>
      </c>
      <c r="E1386" s="38" t="s">
        <v>95</v>
      </c>
      <c r="F1386" s="38" t="s">
        <v>114</v>
      </c>
      <c r="G1386" s="38" t="s">
        <v>120</v>
      </c>
      <c r="H1386" s="38" t="s">
        <v>468</v>
      </c>
      <c r="I1386" s="38" t="s">
        <v>1658</v>
      </c>
      <c r="J1386" s="44" t="s">
        <v>176</v>
      </c>
      <c r="K1386" s="45" t="s">
        <v>44</v>
      </c>
      <c r="L1386" s="38"/>
      <c r="M1386" s="38" t="str">
        <f>VLOOKUP(MaestraLP3[[#This Row],[UMV]],VALIDACIONES!J:L,3,0)</f>
        <v>Caja 2 Unidades</v>
      </c>
      <c r="N1386" s="38" t="s">
        <v>45</v>
      </c>
      <c r="O1386" s="38" t="s">
        <v>46</v>
      </c>
      <c r="P1386" s="54">
        <v>5572</v>
      </c>
      <c r="Q1386" s="38" t="s">
        <v>47</v>
      </c>
      <c r="R1386" s="54">
        <v>10000</v>
      </c>
      <c r="S1386" s="56">
        <f>IFERROR((MaestraLP3[[#This Row],[COSTO ]]/MaestraLP3[[#This Row],[COSTO OCT]]-1),0)</f>
        <v>0</v>
      </c>
      <c r="T1386" s="55" t="s">
        <v>48</v>
      </c>
      <c r="U1386" s="55" t="s">
        <v>48</v>
      </c>
      <c r="V1386" s="54">
        <f>+VLOOKUP(MaestraLP3[[#This Row],[-]],'[1]BD MES'!$A:$N,14,0)</f>
        <v>5506</v>
      </c>
      <c r="W1386" s="54">
        <v>5572</v>
      </c>
      <c r="X1386" s="56">
        <f>+(MaestraLP3[[#This Row],[COSTO ]]-MaestraLP3[[#This Row],[COSTO OCT AL 27-10]])/MaestraLP3[[#This Row],[COSTO OCT AL 27-10]]</f>
        <v>1.198692335633854E-2</v>
      </c>
      <c r="Y1386" s="57" t="str">
        <f>++IF(Q1386="HASTA AGOTAR STOCK","HASTA AGOTAR STOCK",IF(MaestraLP3[[#This Row],[PRECIO OCT]]=0,"NO PARA LP",IF(MaestraLP3[[#This Row],[PRECIO OCT]]=0,"INCORPORACIÓN",IF(AA1386=0,"MANTIENE",IF(AA1386&lt;0,"BAJA",IF(AA1386&gt;0,"ALZA",""))))))</f>
        <v>MANTIENE</v>
      </c>
      <c r="Z1386" s="54">
        <v>10000</v>
      </c>
      <c r="AA1386" s="40">
        <f>IF(Z1386=0,"INDICAR PRECIO VTA",Z1386-MaestraLP3[[#This Row],[PRECIO OCT]])</f>
        <v>0</v>
      </c>
      <c r="AB1386" s="56">
        <f t="shared" si="21"/>
        <v>0.44280000000000003</v>
      </c>
      <c r="AC1386" s="58">
        <f>IFERROR(MaestraLP3[[#This Row],[PRECIO]]*MaestraLP3[[#This Row],[%MG UMV]],0)</f>
        <v>4428</v>
      </c>
      <c r="AD1386" s="59">
        <v>1.98</v>
      </c>
      <c r="AE1386" s="54">
        <f>IFERROR(MaestraLP3[[#This Row],[MARGEN UNITARIO]]/MaestraLP3[[#This Row],[Peso Neto UMV (KG)]],0)</f>
        <v>2236.3636363636365</v>
      </c>
      <c r="AF1386" s="38" t="s">
        <v>49</v>
      </c>
      <c r="AG1386" s="38">
        <v>1</v>
      </c>
      <c r="AH1386" s="56">
        <v>6.9999999999999993E-2</v>
      </c>
      <c r="AI1386" s="56">
        <v>9.9999999999999992E-2</v>
      </c>
      <c r="AJ1386" s="38"/>
      <c r="AK1386" s="38" t="s">
        <v>50</v>
      </c>
    </row>
    <row r="1387" spans="1:37" x14ac:dyDescent="0.35">
      <c r="A1387" s="38" t="s">
        <v>525</v>
      </c>
      <c r="B1387" s="38">
        <v>105200930</v>
      </c>
      <c r="C1387" s="38" t="str">
        <f>+MaestraLP3[[#This Row],[CÓDIGO]]&amp;MaestraLP3[[#Headers],[-]]&amp;MaestraLP3[[#This Row],[UMV]]</f>
        <v>105200930-C18</v>
      </c>
      <c r="D1387" s="45" t="str">
        <f>+MaestraLP3[[#This Row],[CÓDIGO]]&amp;MaestraLP3[[#Headers],[FS00]]</f>
        <v>105200930FS00</v>
      </c>
      <c r="E1387" s="38" t="s">
        <v>95</v>
      </c>
      <c r="F1387" s="38" t="s">
        <v>114</v>
      </c>
      <c r="G1387" s="38" t="s">
        <v>120</v>
      </c>
      <c r="H1387" s="38" t="s">
        <v>468</v>
      </c>
      <c r="I1387" s="38" t="s">
        <v>1659</v>
      </c>
      <c r="J1387" s="44" t="s">
        <v>94</v>
      </c>
      <c r="K1387" s="45" t="s">
        <v>44</v>
      </c>
      <c r="L1387" s="38"/>
      <c r="M1387" s="38" t="str">
        <f>VLOOKUP(MaestraLP3[[#This Row],[UMV]],VALIDACIONES!J:L,3,0)</f>
        <v>Caja 18 Unidades</v>
      </c>
      <c r="N1387" s="38" t="s">
        <v>45</v>
      </c>
      <c r="O1387" s="38" t="s">
        <v>46</v>
      </c>
      <c r="P1387" s="54">
        <v>19073.66</v>
      </c>
      <c r="Q1387" s="38" t="s">
        <v>47</v>
      </c>
      <c r="R1387" s="54">
        <v>29000</v>
      </c>
      <c r="S1387" s="56">
        <f>IFERROR((MaestraLP3[[#This Row],[COSTO ]]/MaestraLP3[[#This Row],[COSTO OCT]]-1),0)</f>
        <v>0</v>
      </c>
      <c r="T1387" s="55" t="s">
        <v>48</v>
      </c>
      <c r="U1387" s="55" t="s">
        <v>48</v>
      </c>
      <c r="V1387" s="54">
        <f>+VLOOKUP(MaestraLP3[[#This Row],[-]],'[1]BD MES'!$A:$N,14,0)</f>
        <v>19022.73</v>
      </c>
      <c r="W1387" s="54">
        <v>19073.66</v>
      </c>
      <c r="X1387" s="56">
        <f>+(MaestraLP3[[#This Row],[COSTO ]]-MaestraLP3[[#This Row],[COSTO OCT AL 27-10]])/MaestraLP3[[#This Row],[COSTO OCT AL 27-10]]</f>
        <v>2.6773233915426595E-3</v>
      </c>
      <c r="Y1387" s="57" t="str">
        <f>++IF(Q1387="HASTA AGOTAR STOCK","HASTA AGOTAR STOCK",IF(MaestraLP3[[#This Row],[PRECIO OCT]]=0,"NO PARA LP",IF(MaestraLP3[[#This Row],[PRECIO OCT]]=0,"INCORPORACIÓN",IF(AA1387=0,"MANTIENE",IF(AA1387&lt;0,"BAJA",IF(AA1387&gt;0,"ALZA",""))))))</f>
        <v>MANTIENE</v>
      </c>
      <c r="Z1387" s="54">
        <v>29000</v>
      </c>
      <c r="AA1387" s="40">
        <f>IF(Z1387=0,"INDICAR PRECIO VTA",Z1387-MaestraLP3[[#This Row],[PRECIO OCT]])</f>
        <v>0</v>
      </c>
      <c r="AB1387" s="56">
        <f t="shared" si="21"/>
        <v>0.34228758620689653</v>
      </c>
      <c r="AC1387" s="58">
        <f>IFERROR(MaestraLP3[[#This Row],[PRECIO]]*MaestraLP3[[#This Row],[%MG UMV]],0)</f>
        <v>9926.34</v>
      </c>
      <c r="AD1387" s="59">
        <v>6.21</v>
      </c>
      <c r="AE1387" s="54">
        <f>IFERROR(MaestraLP3[[#This Row],[MARGEN UNITARIO]]/MaestraLP3[[#This Row],[Peso Neto UMV (KG)]],0)</f>
        <v>1598.4444444444446</v>
      </c>
      <c r="AF1387" s="38" t="s">
        <v>50</v>
      </c>
      <c r="AG1387" s="38">
        <v>1</v>
      </c>
      <c r="AH1387" s="56">
        <v>6.9999999999999993E-2</v>
      </c>
      <c r="AI1387" s="56">
        <v>9.9999999999999992E-2</v>
      </c>
      <c r="AJ1387" s="38"/>
      <c r="AK1387" s="38" t="s">
        <v>50</v>
      </c>
    </row>
    <row r="1388" spans="1:37" x14ac:dyDescent="0.35">
      <c r="A1388" s="38" t="s">
        <v>525</v>
      </c>
      <c r="B1388" s="38">
        <v>150002051</v>
      </c>
      <c r="C1388" s="38" t="str">
        <f>+MaestraLP3[[#This Row],[CÓDIGO]]&amp;MaestraLP3[[#Headers],[-]]&amp;MaestraLP3[[#This Row],[UMV]]</f>
        <v>150002051-C18</v>
      </c>
      <c r="D1388" s="45" t="str">
        <f>+MaestraLP3[[#This Row],[CÓDIGO]]&amp;MaestraLP3[[#Headers],[FS00]]</f>
        <v>150002051FS00</v>
      </c>
      <c r="E1388" s="38" t="s">
        <v>95</v>
      </c>
      <c r="F1388" s="38" t="s">
        <v>114</v>
      </c>
      <c r="G1388" s="38" t="s">
        <v>120</v>
      </c>
      <c r="H1388" s="38" t="s">
        <v>468</v>
      </c>
      <c r="I1388" s="38" t="s">
        <v>1660</v>
      </c>
      <c r="J1388" s="44" t="s">
        <v>94</v>
      </c>
      <c r="K1388" s="45" t="s">
        <v>44</v>
      </c>
      <c r="L1388" s="38"/>
      <c r="M1388" s="38" t="str">
        <f>VLOOKUP(MaestraLP3[[#This Row],[UMV]],VALIDACIONES!J:L,3,0)</f>
        <v>Caja 18 Unidades</v>
      </c>
      <c r="N1388" s="38" t="s">
        <v>45</v>
      </c>
      <c r="O1388" s="38" t="s">
        <v>46</v>
      </c>
      <c r="P1388" s="54">
        <v>17442.54</v>
      </c>
      <c r="Q1388" s="38" t="s">
        <v>47</v>
      </c>
      <c r="R1388" s="54">
        <v>24500</v>
      </c>
      <c r="S1388" s="56">
        <f>IFERROR((MaestraLP3[[#This Row],[COSTO ]]/MaestraLP3[[#This Row],[COSTO OCT]]-1),0)</f>
        <v>0</v>
      </c>
      <c r="T1388" s="55" t="s">
        <v>48</v>
      </c>
      <c r="U1388" s="55" t="s">
        <v>48</v>
      </c>
      <c r="V1388" s="54">
        <f>+VLOOKUP(MaestraLP3[[#This Row],[-]],'[1]BD MES'!$A:$N,14,0)</f>
        <v>16646.04</v>
      </c>
      <c r="W1388" s="54">
        <v>17442.54</v>
      </c>
      <c r="X1388" s="56">
        <f>+(MaestraLP3[[#This Row],[COSTO ]]-MaestraLP3[[#This Row],[COSTO OCT AL 27-10]])/MaestraLP3[[#This Row],[COSTO OCT AL 27-10]]</f>
        <v>4.7849218192434956E-2</v>
      </c>
      <c r="Y1388" s="57" t="str">
        <f>++IF(Q1388="HASTA AGOTAR STOCK","HASTA AGOTAR STOCK",IF(MaestraLP3[[#This Row],[PRECIO OCT]]=0,"NO PARA LP",IF(MaestraLP3[[#This Row],[PRECIO OCT]]=0,"INCORPORACIÓN",IF(AA1388=0,"MANTIENE",IF(AA1388&lt;0,"BAJA",IF(AA1388&gt;0,"ALZA",""))))))</f>
        <v>MANTIENE</v>
      </c>
      <c r="Z1388" s="54">
        <v>24500</v>
      </c>
      <c r="AA1388" s="40">
        <f>IF(Z1388=0,"INDICAR PRECIO VTA",Z1388-MaestraLP3[[#This Row],[PRECIO OCT]])</f>
        <v>0</v>
      </c>
      <c r="AB1388" s="56">
        <f t="shared" si="21"/>
        <v>0.28805959183673469</v>
      </c>
      <c r="AC1388" s="58">
        <f>IFERROR(MaestraLP3[[#This Row],[PRECIO]]*MaestraLP3[[#This Row],[%MG UMV]],0)</f>
        <v>7057.46</v>
      </c>
      <c r="AD1388" s="59">
        <v>2.7</v>
      </c>
      <c r="AE1388" s="54">
        <f>IFERROR(MaestraLP3[[#This Row],[MARGEN UNITARIO]]/MaestraLP3[[#This Row],[Peso Neto UMV (KG)]],0)</f>
        <v>2613.8740740740741</v>
      </c>
      <c r="AF1388" s="38" t="s">
        <v>50</v>
      </c>
      <c r="AG1388" s="38">
        <v>1</v>
      </c>
      <c r="AH1388" s="56">
        <v>6.9999999999999993E-2</v>
      </c>
      <c r="AI1388" s="56">
        <v>9.9999999999999992E-2</v>
      </c>
      <c r="AJ1388" s="38"/>
      <c r="AK1388" s="38" t="s">
        <v>50</v>
      </c>
    </row>
    <row r="1389" spans="1:37" x14ac:dyDescent="0.35">
      <c r="A1389" s="38" t="s">
        <v>525</v>
      </c>
      <c r="B1389" s="38">
        <v>104547870</v>
      </c>
      <c r="C1389" s="38" t="str">
        <f>+MaestraLP3[[#This Row],[CÓDIGO]]&amp;MaestraLP3[[#Headers],[-]]&amp;MaestraLP3[[#This Row],[UMV]]</f>
        <v>104547870-UN</v>
      </c>
      <c r="D1389" s="45" t="str">
        <f>+MaestraLP3[[#This Row],[CÓDIGO]]&amp;MaestraLP3[[#Headers],[FS00]]</f>
        <v>104547870FS00</v>
      </c>
      <c r="E1389" s="38" t="s">
        <v>95</v>
      </c>
      <c r="F1389" s="38" t="s">
        <v>114</v>
      </c>
      <c r="G1389" s="38" t="s">
        <v>120</v>
      </c>
      <c r="H1389" s="38" t="s">
        <v>468</v>
      </c>
      <c r="I1389" s="38" t="s">
        <v>1661</v>
      </c>
      <c r="J1389" s="44" t="s">
        <v>44</v>
      </c>
      <c r="K1389" s="45" t="s">
        <v>44</v>
      </c>
      <c r="L1389" s="38"/>
      <c r="M1389" s="38" t="str">
        <f>VLOOKUP(MaestraLP3[[#This Row],[UMV]],VALIDACIONES!J:L,3,0)</f>
        <v>Unidad</v>
      </c>
      <c r="N1389" s="38" t="s">
        <v>45</v>
      </c>
      <c r="O1389" s="38" t="s">
        <v>46</v>
      </c>
      <c r="P1389" s="54">
        <v>32480</v>
      </c>
      <c r="Q1389" s="38" t="s">
        <v>47</v>
      </c>
      <c r="R1389" s="54">
        <v>46500</v>
      </c>
      <c r="S1389" s="56">
        <f>IFERROR((MaestraLP3[[#This Row],[COSTO ]]/MaestraLP3[[#This Row],[COSTO OCT]]-1),0)</f>
        <v>0</v>
      </c>
      <c r="T1389" s="55" t="s">
        <v>172</v>
      </c>
      <c r="U1389" s="55" t="s">
        <v>172</v>
      </c>
      <c r="V1389" s="54">
        <f>+VLOOKUP(MaestraLP3[[#This Row],[-]],'[1]BD MES'!$A:$N,14,0)</f>
        <v>32480</v>
      </c>
      <c r="W1389" s="54">
        <v>32480</v>
      </c>
      <c r="X1389" s="56">
        <f>+(MaestraLP3[[#This Row],[COSTO ]]-MaestraLP3[[#This Row],[COSTO OCT AL 27-10]])/MaestraLP3[[#This Row],[COSTO OCT AL 27-10]]</f>
        <v>0</v>
      </c>
      <c r="Y1389" s="57" t="str">
        <f>++IF(Q1389="HASTA AGOTAR STOCK","HASTA AGOTAR STOCK",IF(MaestraLP3[[#This Row],[PRECIO OCT]]=0,"NO PARA LP",IF(MaestraLP3[[#This Row],[PRECIO OCT]]=0,"INCORPORACIÓN",IF(AA1389=0,"MANTIENE",IF(AA1389&lt;0,"BAJA",IF(AA1389&gt;0,"ALZA",""))))))</f>
        <v>MANTIENE</v>
      </c>
      <c r="Z1389" s="54">
        <v>46500</v>
      </c>
      <c r="AA1389" s="40">
        <f>IF(Z1389=0,"INDICAR PRECIO VTA",Z1389-MaestraLP3[[#This Row],[PRECIO OCT]])</f>
        <v>0</v>
      </c>
      <c r="AB1389" s="56">
        <f t="shared" si="21"/>
        <v>0.30150537634408603</v>
      </c>
      <c r="AC1389" s="58">
        <f>IFERROR(MaestraLP3[[#This Row],[PRECIO]]*MaestraLP3[[#This Row],[%MG UMV]],0)</f>
        <v>14020</v>
      </c>
      <c r="AD1389" s="59">
        <v>5.5</v>
      </c>
      <c r="AE1389" s="54">
        <f>IFERROR(MaestraLP3[[#This Row],[MARGEN UNITARIO]]/MaestraLP3[[#This Row],[Peso Neto UMV (KG)]],0)</f>
        <v>2549.090909090909</v>
      </c>
      <c r="AF1389" s="38" t="s">
        <v>49</v>
      </c>
      <c r="AG1389" s="38">
        <v>1</v>
      </c>
      <c r="AH1389" s="56">
        <v>4.9999999999999996E-2</v>
      </c>
      <c r="AI1389" s="56">
        <v>9.9999999999999992E-2</v>
      </c>
      <c r="AJ1389" s="38" t="s">
        <v>50</v>
      </c>
      <c r="AK1389" s="38" t="s">
        <v>50</v>
      </c>
    </row>
    <row r="1390" spans="1:37" x14ac:dyDescent="0.35">
      <c r="A1390" s="38" t="s">
        <v>525</v>
      </c>
      <c r="B1390" s="38">
        <v>104533630</v>
      </c>
      <c r="C1390" s="38" t="str">
        <f>+MaestraLP3[[#This Row],[CÓDIGO]]&amp;MaestraLP3[[#Headers],[-]]&amp;MaestraLP3[[#This Row],[UMV]]</f>
        <v>104533630-D04</v>
      </c>
      <c r="D1390" s="45" t="str">
        <f>+MaestraLP3[[#This Row],[CÓDIGO]]&amp;MaestraLP3[[#Headers],[FS00]]</f>
        <v>104533630FS00</v>
      </c>
      <c r="E1390" s="38" t="s">
        <v>95</v>
      </c>
      <c r="F1390" s="38" t="s">
        <v>114</v>
      </c>
      <c r="G1390" s="38" t="s">
        <v>120</v>
      </c>
      <c r="H1390" s="38" t="s">
        <v>468</v>
      </c>
      <c r="I1390" s="38" t="s">
        <v>1662</v>
      </c>
      <c r="J1390" s="44" t="s">
        <v>470</v>
      </c>
      <c r="K1390" s="45" t="s">
        <v>44</v>
      </c>
      <c r="L1390" s="38"/>
      <c r="M1390" s="38" t="str">
        <f>VLOOKUP(MaestraLP3[[#This Row],[UMV]],VALIDACIONES!J:L,3,0)</f>
        <v>Display 4 Unidades</v>
      </c>
      <c r="N1390" s="38" t="s">
        <v>45</v>
      </c>
      <c r="O1390" s="38" t="s">
        <v>46</v>
      </c>
      <c r="P1390" s="54">
        <v>6684</v>
      </c>
      <c r="Q1390" s="38" t="s">
        <v>47</v>
      </c>
      <c r="R1390" s="54">
        <v>12300</v>
      </c>
      <c r="S1390" s="56">
        <f>IFERROR((MaestraLP3[[#This Row],[COSTO ]]/MaestraLP3[[#This Row],[COSTO OCT]]-1),0)</f>
        <v>0</v>
      </c>
      <c r="T1390" s="55" t="s">
        <v>48</v>
      </c>
      <c r="U1390" s="55" t="s">
        <v>48</v>
      </c>
      <c r="V1390" s="54">
        <f>+VLOOKUP(MaestraLP3[[#This Row],[-]],'[1]BD MES'!$A:$N,14,0)</f>
        <v>6412</v>
      </c>
      <c r="W1390" s="54">
        <v>6684</v>
      </c>
      <c r="X1390" s="56">
        <f>+(MaestraLP3[[#This Row],[COSTO ]]-MaestraLP3[[#This Row],[COSTO OCT AL 27-10]])/MaestraLP3[[#This Row],[COSTO OCT AL 27-10]]</f>
        <v>4.2420461634435434E-2</v>
      </c>
      <c r="Y1390" s="57" t="str">
        <f>++IF(Q1390="HASTA AGOTAR STOCK","HASTA AGOTAR STOCK",IF(MaestraLP3[[#This Row],[PRECIO OCT]]=0,"NO PARA LP",IF(MaestraLP3[[#This Row],[PRECIO OCT]]=0,"INCORPORACIÓN",IF(AA1390=0,"MANTIENE",IF(AA1390&lt;0,"BAJA",IF(AA1390&gt;0,"ALZA",""))))))</f>
        <v>MANTIENE</v>
      </c>
      <c r="Z1390" s="54">
        <v>12300</v>
      </c>
      <c r="AA1390" s="40">
        <f>IF(Z1390=0,"INDICAR PRECIO VTA",Z1390-MaestraLP3[[#This Row],[PRECIO OCT]])</f>
        <v>0</v>
      </c>
      <c r="AB1390" s="56">
        <f t="shared" si="21"/>
        <v>0.45658536585365855</v>
      </c>
      <c r="AC1390" s="58">
        <f>IFERROR(MaestraLP3[[#This Row],[PRECIO]]*MaestraLP3[[#This Row],[%MG UMV]],0)</f>
        <v>5616</v>
      </c>
      <c r="AD1390" s="59">
        <v>2.68</v>
      </c>
      <c r="AE1390" s="54">
        <f>IFERROR(MaestraLP3[[#This Row],[MARGEN UNITARIO]]/MaestraLP3[[#This Row],[Peso Neto UMV (KG)]],0)</f>
        <v>2095.5223880597014</v>
      </c>
      <c r="AF1390" s="38" t="s">
        <v>49</v>
      </c>
      <c r="AG1390" s="38">
        <v>1</v>
      </c>
      <c r="AH1390" s="56">
        <v>6.9999999999999993E-2</v>
      </c>
      <c r="AI1390" s="56">
        <v>9.9999999999999992E-2</v>
      </c>
      <c r="AJ1390" s="38"/>
      <c r="AK1390" s="38" t="s">
        <v>50</v>
      </c>
    </row>
    <row r="1391" spans="1:37" x14ac:dyDescent="0.35">
      <c r="A1391" s="38" t="s">
        <v>525</v>
      </c>
      <c r="B1391" s="38">
        <v>104527500</v>
      </c>
      <c r="C1391" s="38" t="str">
        <f>+MaestraLP3[[#This Row],[CÓDIGO]]&amp;MaestraLP3[[#Headers],[-]]&amp;MaestraLP3[[#This Row],[UMV]]</f>
        <v>104527500-UN</v>
      </c>
      <c r="D1391" s="45" t="str">
        <f>+MaestraLP3[[#This Row],[CÓDIGO]]&amp;MaestraLP3[[#Headers],[FS00]]</f>
        <v>104527500FS00</v>
      </c>
      <c r="E1391" s="38" t="s">
        <v>95</v>
      </c>
      <c r="F1391" s="38" t="s">
        <v>114</v>
      </c>
      <c r="G1391" s="38" t="s">
        <v>120</v>
      </c>
      <c r="H1391" s="38" t="s">
        <v>468</v>
      </c>
      <c r="I1391" s="38" t="s">
        <v>1663</v>
      </c>
      <c r="J1391" s="44" t="s">
        <v>44</v>
      </c>
      <c r="K1391" s="45" t="s">
        <v>44</v>
      </c>
      <c r="L1391" s="38"/>
      <c r="M1391" s="38" t="str">
        <f>VLOOKUP(MaestraLP3[[#This Row],[UMV]],VALIDACIONES!J:L,3,0)</f>
        <v>Unidad</v>
      </c>
      <c r="N1391" s="38" t="s">
        <v>45</v>
      </c>
      <c r="O1391" s="38" t="s">
        <v>46</v>
      </c>
      <c r="P1391" s="54">
        <v>10352</v>
      </c>
      <c r="Q1391" s="38" t="s">
        <v>47</v>
      </c>
      <c r="R1391" s="54">
        <v>20000</v>
      </c>
      <c r="S1391" s="56">
        <f>IFERROR((MaestraLP3[[#This Row],[COSTO ]]/MaestraLP3[[#This Row],[COSTO OCT]]-1),0)</f>
        <v>0</v>
      </c>
      <c r="T1391" s="55" t="s">
        <v>48</v>
      </c>
      <c r="U1391" s="55" t="s">
        <v>48</v>
      </c>
      <c r="V1391" s="54">
        <f>+VLOOKUP(MaestraLP3[[#This Row],[-]],'[1]BD MES'!$A:$N,14,0)</f>
        <v>10330</v>
      </c>
      <c r="W1391" s="54">
        <v>10352</v>
      </c>
      <c r="X1391" s="56">
        <f>+(MaestraLP3[[#This Row],[COSTO ]]-MaestraLP3[[#This Row],[COSTO OCT AL 27-10]])/MaestraLP3[[#This Row],[COSTO OCT AL 27-10]]</f>
        <v>2.1297192642787998E-3</v>
      </c>
      <c r="Y1391" s="57" t="str">
        <f>++IF(Q1391="HASTA AGOTAR STOCK","HASTA AGOTAR STOCK",IF(MaestraLP3[[#This Row],[PRECIO OCT]]=0,"NO PARA LP",IF(MaestraLP3[[#This Row],[PRECIO OCT]]=0,"INCORPORACIÓN",IF(AA1391=0,"MANTIENE",IF(AA1391&lt;0,"BAJA",IF(AA1391&gt;0,"ALZA",""))))))</f>
        <v>MANTIENE</v>
      </c>
      <c r="Z1391" s="54">
        <v>20000</v>
      </c>
      <c r="AA1391" s="40">
        <f>IF(Z1391=0,"INDICAR PRECIO VTA",Z1391-MaestraLP3[[#This Row],[PRECIO OCT]])</f>
        <v>0</v>
      </c>
      <c r="AB1391" s="56">
        <f t="shared" si="21"/>
        <v>0.4824</v>
      </c>
      <c r="AC1391" s="58">
        <f>IFERROR(MaestraLP3[[#This Row],[PRECIO]]*MaestraLP3[[#This Row],[%MG UMV]],0)</f>
        <v>9648</v>
      </c>
      <c r="AD1391" s="59">
        <v>4</v>
      </c>
      <c r="AE1391" s="54">
        <f>IFERROR(MaestraLP3[[#This Row],[MARGEN UNITARIO]]/MaestraLP3[[#This Row],[Peso Neto UMV (KG)]],0)</f>
        <v>2412</v>
      </c>
      <c r="AF1391" s="38" t="s">
        <v>50</v>
      </c>
      <c r="AG1391" s="38">
        <v>1</v>
      </c>
      <c r="AH1391" s="56">
        <v>6.9999999999999993E-2</v>
      </c>
      <c r="AI1391" s="56">
        <v>9.9999999999999992E-2</v>
      </c>
      <c r="AJ1391" s="38"/>
      <c r="AK1391" s="38" t="s">
        <v>50</v>
      </c>
    </row>
    <row r="1392" spans="1:37" x14ac:dyDescent="0.35">
      <c r="A1392" s="38" t="s">
        <v>525</v>
      </c>
      <c r="B1392" s="38">
        <v>104526710</v>
      </c>
      <c r="C1392" s="38" t="str">
        <f>+MaestraLP3[[#This Row],[CÓDIGO]]&amp;MaestraLP3[[#Headers],[-]]&amp;MaestraLP3[[#This Row],[UMV]]</f>
        <v>104526710-D03</v>
      </c>
      <c r="D1392" s="45" t="str">
        <f>+MaestraLP3[[#This Row],[CÓDIGO]]&amp;MaestraLP3[[#Headers],[FS00]]</f>
        <v>104526710FS00</v>
      </c>
      <c r="E1392" s="38" t="s">
        <v>95</v>
      </c>
      <c r="F1392" s="38" t="s">
        <v>114</v>
      </c>
      <c r="G1392" s="38" t="s">
        <v>120</v>
      </c>
      <c r="H1392" s="38" t="s">
        <v>468</v>
      </c>
      <c r="I1392" s="38" t="s">
        <v>1664</v>
      </c>
      <c r="J1392" s="44" t="s">
        <v>1665</v>
      </c>
      <c r="K1392" s="45" t="s">
        <v>44</v>
      </c>
      <c r="L1392" s="38"/>
      <c r="M1392" s="38" t="str">
        <f>VLOOKUP(MaestraLP3[[#This Row],[UMV]],VALIDACIONES!J:L,3,0)</f>
        <v>Display 3 Unidades</v>
      </c>
      <c r="N1392" s="38" t="s">
        <v>45</v>
      </c>
      <c r="O1392" s="38" t="s">
        <v>46</v>
      </c>
      <c r="P1392" s="54">
        <v>8562</v>
      </c>
      <c r="Q1392" s="38" t="s">
        <v>47</v>
      </c>
      <c r="R1392" s="54">
        <v>14000</v>
      </c>
      <c r="S1392" s="56">
        <f>IFERROR((MaestraLP3[[#This Row],[COSTO ]]/MaestraLP3[[#This Row],[COSTO OCT]]-1),0)</f>
        <v>0</v>
      </c>
      <c r="T1392" s="55" t="s">
        <v>48</v>
      </c>
      <c r="U1392" s="55" t="s">
        <v>48</v>
      </c>
      <c r="V1392" s="54">
        <f>+VLOOKUP(MaestraLP3[[#This Row],[-]],'[1]BD MES'!$A:$N,14,0)</f>
        <v>8487</v>
      </c>
      <c r="W1392" s="54">
        <v>8562</v>
      </c>
      <c r="X1392" s="56">
        <f>+(MaestraLP3[[#This Row],[COSTO ]]-MaestraLP3[[#This Row],[COSTO OCT AL 27-10]])/MaestraLP3[[#This Row],[COSTO OCT AL 27-10]]</f>
        <v>8.8370448921880531E-3</v>
      </c>
      <c r="Y1392" s="57" t="str">
        <f>++IF(Q1392="HASTA AGOTAR STOCK","HASTA AGOTAR STOCK",IF(MaestraLP3[[#This Row],[PRECIO OCT]]=0,"NO PARA LP",IF(MaestraLP3[[#This Row],[PRECIO OCT]]=0,"INCORPORACIÓN",IF(AA1392=0,"MANTIENE",IF(AA1392&lt;0,"BAJA",IF(AA1392&gt;0,"ALZA",""))))))</f>
        <v>MANTIENE</v>
      </c>
      <c r="Z1392" s="54">
        <v>14000</v>
      </c>
      <c r="AA1392" s="40">
        <f>IF(Z1392=0,"INDICAR PRECIO VTA",Z1392-MaestraLP3[[#This Row],[PRECIO OCT]])</f>
        <v>0</v>
      </c>
      <c r="AB1392" s="56">
        <f t="shared" si="21"/>
        <v>0.3884285714285714</v>
      </c>
      <c r="AC1392" s="58">
        <f>IFERROR(MaestraLP3[[#This Row],[PRECIO]]*MaestraLP3[[#This Row],[%MG UMV]],0)</f>
        <v>5438</v>
      </c>
      <c r="AD1392" s="59">
        <v>3.9990000000000001</v>
      </c>
      <c r="AE1392" s="54">
        <f>IFERROR(MaestraLP3[[#This Row],[MARGEN UNITARIO]]/MaestraLP3[[#This Row],[Peso Neto UMV (KG)]],0)</f>
        <v>1359.8399599899974</v>
      </c>
      <c r="AF1392" s="38" t="s">
        <v>50</v>
      </c>
      <c r="AG1392" s="38">
        <v>1</v>
      </c>
      <c r="AH1392" s="56">
        <v>6.9999999999999993E-2</v>
      </c>
      <c r="AI1392" s="56">
        <v>9.9999999999999992E-2</v>
      </c>
      <c r="AJ1392" s="38"/>
      <c r="AK1392" s="38" t="s">
        <v>50</v>
      </c>
    </row>
    <row r="1393" spans="1:37" x14ac:dyDescent="0.35">
      <c r="A1393" s="38" t="s">
        <v>525</v>
      </c>
      <c r="B1393" s="38">
        <v>104516390</v>
      </c>
      <c r="C1393" s="38" t="str">
        <f>+MaestraLP3[[#This Row],[CÓDIGO]]&amp;MaestraLP3[[#Headers],[-]]&amp;MaestraLP3[[#This Row],[UMV]]</f>
        <v>104516390-C24</v>
      </c>
      <c r="D1393" s="45" t="str">
        <f>+MaestraLP3[[#This Row],[CÓDIGO]]&amp;MaestraLP3[[#Headers],[FS00]]</f>
        <v>104516390FS00</v>
      </c>
      <c r="E1393" s="38" t="s">
        <v>95</v>
      </c>
      <c r="F1393" s="38" t="s">
        <v>114</v>
      </c>
      <c r="G1393" s="38" t="s">
        <v>120</v>
      </c>
      <c r="H1393" s="38" t="s">
        <v>468</v>
      </c>
      <c r="I1393" s="38" t="s">
        <v>1666</v>
      </c>
      <c r="J1393" s="44" t="s">
        <v>288</v>
      </c>
      <c r="K1393" s="45" t="s">
        <v>44</v>
      </c>
      <c r="L1393" s="45" t="s">
        <v>44</v>
      </c>
      <c r="M1393" s="38" t="str">
        <f>VLOOKUP(MaestraLP3[[#This Row],[UMV]],VALIDACIONES!J:L,3,0)</f>
        <v>Caja 24 Unidades</v>
      </c>
      <c r="N1393" s="38" t="s">
        <v>45</v>
      </c>
      <c r="O1393" s="38" t="s">
        <v>46</v>
      </c>
      <c r="P1393" s="54">
        <v>20118</v>
      </c>
      <c r="Q1393" s="38" t="s">
        <v>47</v>
      </c>
      <c r="R1393" s="54">
        <v>28000</v>
      </c>
      <c r="S1393" s="56">
        <f>IFERROR((MaestraLP3[[#This Row],[COSTO ]]/MaestraLP3[[#This Row],[COSTO OCT]]-1),0)</f>
        <v>0</v>
      </c>
      <c r="T1393" s="55" t="s">
        <v>48</v>
      </c>
      <c r="U1393" s="55" t="s">
        <v>48</v>
      </c>
      <c r="V1393" s="54">
        <f>+VLOOKUP(MaestraLP3[[#This Row],[-]],'[1]BD MES'!$A:$N,14,0)</f>
        <v>20119.439999999999</v>
      </c>
      <c r="W1393" s="54">
        <v>20118</v>
      </c>
      <c r="X1393" s="56">
        <f>+(MaestraLP3[[#This Row],[COSTO ]]-MaestraLP3[[#This Row],[COSTO OCT AL 27-10]])/MaestraLP3[[#This Row],[COSTO OCT AL 27-10]]</f>
        <v>-7.157256862013508E-5</v>
      </c>
      <c r="Y1393" s="57" t="str">
        <f>++IF(Q1393="HASTA AGOTAR STOCK","HASTA AGOTAR STOCK",IF(MaestraLP3[[#This Row],[PRECIO OCT]]=0,"NO PARA LP",IF(MaestraLP3[[#This Row],[PRECIO OCT]]=0,"INCORPORACIÓN",IF(AA1393=0,"MANTIENE",IF(AA1393&lt;0,"BAJA",IF(AA1393&gt;0,"ALZA",""))))))</f>
        <v>MANTIENE</v>
      </c>
      <c r="Z1393" s="54">
        <v>28000</v>
      </c>
      <c r="AA1393" s="40">
        <f>IF(Z1393=0,"INDICAR PRECIO VTA",Z1393-MaestraLP3[[#This Row],[PRECIO OCT]])</f>
        <v>0</v>
      </c>
      <c r="AB1393" s="56">
        <f t="shared" si="21"/>
        <v>0.28149999999999997</v>
      </c>
      <c r="AC1393" s="58">
        <f>IFERROR(MaestraLP3[[#This Row],[PRECIO]]*MaestraLP3[[#This Row],[%MG UMV]],0)</f>
        <v>7881.9999999999991</v>
      </c>
      <c r="AD1393" s="59">
        <v>4.4880000000000004</v>
      </c>
      <c r="AE1393" s="54">
        <f>IFERROR(MaestraLP3[[#This Row],[MARGEN UNITARIO]]/MaestraLP3[[#This Row],[Peso Neto UMV (KG)]],0)</f>
        <v>1756.2388591800352</v>
      </c>
      <c r="AF1393" s="38" t="s">
        <v>49</v>
      </c>
      <c r="AG1393" s="38" t="s">
        <v>184</v>
      </c>
      <c r="AH1393" s="56">
        <v>6.9999999999999993E-2</v>
      </c>
      <c r="AI1393" s="56">
        <v>9.9999999999999992E-2</v>
      </c>
      <c r="AJ1393" s="38"/>
      <c r="AK1393" s="38" t="s">
        <v>50</v>
      </c>
    </row>
    <row r="1394" spans="1:37" x14ac:dyDescent="0.35">
      <c r="A1394" s="38" t="s">
        <v>525</v>
      </c>
      <c r="B1394" s="38">
        <v>104531440</v>
      </c>
      <c r="C1394" s="38" t="str">
        <f>+MaestraLP3[[#This Row],[CÓDIGO]]&amp;MaestraLP3[[#Headers],[-]]&amp;MaestraLP3[[#This Row],[UMV]]</f>
        <v>104531440-C30</v>
      </c>
      <c r="D1394" s="45" t="str">
        <f>+MaestraLP3[[#This Row],[CÓDIGO]]&amp;MaestraLP3[[#Headers],[FS00]]</f>
        <v>104531440FS00</v>
      </c>
      <c r="E1394" s="38" t="s">
        <v>95</v>
      </c>
      <c r="F1394" s="38" t="s">
        <v>114</v>
      </c>
      <c r="G1394" s="38" t="s">
        <v>120</v>
      </c>
      <c r="H1394" s="38" t="s">
        <v>468</v>
      </c>
      <c r="I1394" s="38" t="s">
        <v>1667</v>
      </c>
      <c r="J1394" s="44" t="s">
        <v>339</v>
      </c>
      <c r="K1394" s="45" t="s">
        <v>44</v>
      </c>
      <c r="L1394" s="38"/>
      <c r="M1394" s="38" t="str">
        <f>VLOOKUP(MaestraLP3[[#This Row],[UMV]],VALIDACIONES!J:L,3,0)</f>
        <v>Caja 30 Unidades</v>
      </c>
      <c r="N1394" s="38" t="s">
        <v>45</v>
      </c>
      <c r="O1394" s="38" t="s">
        <v>46</v>
      </c>
      <c r="P1394" s="54">
        <v>21510</v>
      </c>
      <c r="Q1394" s="38" t="s">
        <v>47</v>
      </c>
      <c r="R1394" s="54">
        <v>31500</v>
      </c>
      <c r="S1394" s="56">
        <f>IFERROR((MaestraLP3[[#This Row],[COSTO ]]/MaestraLP3[[#This Row],[COSTO OCT]]-1),0)</f>
        <v>0</v>
      </c>
      <c r="T1394" s="55" t="s">
        <v>48</v>
      </c>
      <c r="U1394" s="55" t="s">
        <v>48</v>
      </c>
      <c r="V1394" s="54">
        <f>+VLOOKUP(MaestraLP3[[#This Row],[-]],'[1]BD MES'!$A:$N,14,0)</f>
        <v>20490</v>
      </c>
      <c r="W1394" s="54">
        <v>21510</v>
      </c>
      <c r="X1394" s="56">
        <f>+(MaestraLP3[[#This Row],[COSTO ]]-MaestraLP3[[#This Row],[COSTO OCT AL 27-10]])/MaestraLP3[[#This Row],[COSTO OCT AL 27-10]]</f>
        <v>4.9780380673499269E-2</v>
      </c>
      <c r="Y1394" s="57" t="str">
        <f>++IF(Q1394="HASTA AGOTAR STOCK","HASTA AGOTAR STOCK",IF(MaestraLP3[[#This Row],[PRECIO OCT]]=0,"NO PARA LP",IF(MaestraLP3[[#This Row],[PRECIO OCT]]=0,"INCORPORACIÓN",IF(AA1394=0,"MANTIENE",IF(AA1394&lt;0,"BAJA",IF(AA1394&gt;0,"ALZA",""))))))</f>
        <v>MANTIENE</v>
      </c>
      <c r="Z1394" s="54">
        <v>31500</v>
      </c>
      <c r="AA1394" s="40">
        <f>IF(Z1394=0,"INDICAR PRECIO VTA",Z1394-MaestraLP3[[#This Row],[PRECIO OCT]])</f>
        <v>0</v>
      </c>
      <c r="AB1394" s="56">
        <f t="shared" si="21"/>
        <v>0.31714285714285712</v>
      </c>
      <c r="AC1394" s="58">
        <f>IFERROR(MaestraLP3[[#This Row],[PRECIO]]*MaestraLP3[[#This Row],[%MG UMV]],0)</f>
        <v>9990</v>
      </c>
      <c r="AD1394" s="59">
        <v>6</v>
      </c>
      <c r="AE1394" s="54">
        <f>IFERROR(MaestraLP3[[#This Row],[MARGEN UNITARIO]]/MaestraLP3[[#This Row],[Peso Neto UMV (KG)]],0)</f>
        <v>1665</v>
      </c>
      <c r="AF1394" s="38" t="s">
        <v>50</v>
      </c>
      <c r="AG1394" s="38">
        <v>1</v>
      </c>
      <c r="AH1394" s="56">
        <v>6.9999999999999993E-2</v>
      </c>
      <c r="AI1394" s="56">
        <v>9.9999999999999992E-2</v>
      </c>
      <c r="AJ1394" s="38"/>
      <c r="AK1394" s="38" t="s">
        <v>50</v>
      </c>
    </row>
    <row r="1395" spans="1:37" x14ac:dyDescent="0.35">
      <c r="A1395" s="38" t="s">
        <v>525</v>
      </c>
      <c r="B1395" s="38">
        <v>104530720</v>
      </c>
      <c r="C1395" s="38" t="str">
        <f>+MaestraLP3[[#This Row],[CÓDIGO]]&amp;MaestraLP3[[#Headers],[-]]&amp;MaestraLP3[[#This Row],[UMV]]</f>
        <v>104530720-C24</v>
      </c>
      <c r="D1395" s="45" t="str">
        <f>+MaestraLP3[[#This Row],[CÓDIGO]]&amp;MaestraLP3[[#Headers],[FS00]]</f>
        <v>104530720FS00</v>
      </c>
      <c r="E1395" s="38" t="s">
        <v>95</v>
      </c>
      <c r="F1395" s="38" t="s">
        <v>114</v>
      </c>
      <c r="G1395" s="38" t="s">
        <v>120</v>
      </c>
      <c r="H1395" s="38" t="s">
        <v>468</v>
      </c>
      <c r="I1395" s="38" t="s">
        <v>1668</v>
      </c>
      <c r="J1395" s="44" t="s">
        <v>288</v>
      </c>
      <c r="K1395" s="45" t="s">
        <v>44</v>
      </c>
      <c r="L1395" s="45" t="s">
        <v>44</v>
      </c>
      <c r="M1395" s="38" t="str">
        <f>VLOOKUP(MaestraLP3[[#This Row],[UMV]],VALIDACIONES!J:L,3,0)</f>
        <v>Caja 24 Unidades</v>
      </c>
      <c r="N1395" s="38" t="s">
        <v>45</v>
      </c>
      <c r="O1395" s="38" t="s">
        <v>46</v>
      </c>
      <c r="P1395" s="54">
        <v>61029.2</v>
      </c>
      <c r="Q1395" s="38" t="s">
        <v>47</v>
      </c>
      <c r="R1395" s="54">
        <v>79000</v>
      </c>
      <c r="S1395" s="56">
        <f>IFERROR((MaestraLP3[[#This Row],[COSTO ]]/MaestraLP3[[#This Row],[COSTO OCT]]-1),0)</f>
        <v>0</v>
      </c>
      <c r="T1395" s="55" t="s">
        <v>48</v>
      </c>
      <c r="U1395" s="55" t="s">
        <v>48</v>
      </c>
      <c r="V1395" s="54">
        <f>+VLOOKUP(MaestraLP3[[#This Row],[-]],'[1]BD MES'!$A:$N,14,0)</f>
        <v>60789.43</v>
      </c>
      <c r="W1395" s="54">
        <v>61029.2</v>
      </c>
      <c r="X1395" s="56">
        <f>+(MaestraLP3[[#This Row],[COSTO ]]-MaestraLP3[[#This Row],[COSTO OCT AL 27-10]])/MaestraLP3[[#This Row],[COSTO OCT AL 27-10]]</f>
        <v>3.944271232679708E-3</v>
      </c>
      <c r="Y1395" s="57" t="str">
        <f>++IF(Q1395="HASTA AGOTAR STOCK","HASTA AGOTAR STOCK",IF(MaestraLP3[[#This Row],[PRECIO OCT]]=0,"NO PARA LP",IF(MaestraLP3[[#This Row],[PRECIO OCT]]=0,"INCORPORACIÓN",IF(AA1395=0,"MANTIENE",IF(AA1395&lt;0,"BAJA",IF(AA1395&gt;0,"ALZA",""))))))</f>
        <v>MANTIENE</v>
      </c>
      <c r="Z1395" s="54">
        <v>79000</v>
      </c>
      <c r="AA1395" s="40">
        <f>IF(Z1395=0,"INDICAR PRECIO VTA",Z1395-MaestraLP3[[#This Row],[PRECIO OCT]])</f>
        <v>0</v>
      </c>
      <c r="AB1395" s="56">
        <f t="shared" si="21"/>
        <v>0.22747848101265827</v>
      </c>
      <c r="AC1395" s="58">
        <f>IFERROR(MaestraLP3[[#This Row],[PRECIO]]*MaestraLP3[[#This Row],[%MG UMV]],0)</f>
        <v>17970.800000000003</v>
      </c>
      <c r="AD1395" s="59">
        <v>2.4</v>
      </c>
      <c r="AE1395" s="54">
        <f>IFERROR(MaestraLP3[[#This Row],[MARGEN UNITARIO]]/MaestraLP3[[#This Row],[Peso Neto UMV (KG)]],0)</f>
        <v>7487.8333333333348</v>
      </c>
      <c r="AF1395" s="38" t="s">
        <v>49</v>
      </c>
      <c r="AG1395" s="38" t="s">
        <v>184</v>
      </c>
      <c r="AH1395" s="56">
        <v>6.9999999999999993E-2</v>
      </c>
      <c r="AI1395" s="56">
        <v>9.9999999999999992E-2</v>
      </c>
      <c r="AJ1395" s="38"/>
      <c r="AK1395" s="38" t="s">
        <v>50</v>
      </c>
    </row>
    <row r="1396" spans="1:37" x14ac:dyDescent="0.35">
      <c r="A1396" s="38" t="s">
        <v>525</v>
      </c>
      <c r="B1396" s="38">
        <v>104532730</v>
      </c>
      <c r="C1396" s="38" t="str">
        <f>+MaestraLP3[[#This Row],[CÓDIGO]]&amp;MaestraLP3[[#Headers],[-]]&amp;MaestraLP3[[#This Row],[UMV]]</f>
        <v>104532730-C09</v>
      </c>
      <c r="D1396" s="45" t="str">
        <f>+MaestraLP3[[#This Row],[CÓDIGO]]&amp;MaestraLP3[[#Headers],[FS00]]</f>
        <v>104532730FS00</v>
      </c>
      <c r="E1396" s="38" t="s">
        <v>95</v>
      </c>
      <c r="F1396" s="38" t="s">
        <v>114</v>
      </c>
      <c r="G1396" s="38" t="s">
        <v>120</v>
      </c>
      <c r="H1396" s="38" t="s">
        <v>468</v>
      </c>
      <c r="I1396" s="38" t="s">
        <v>1669</v>
      </c>
      <c r="J1396" s="44" t="s">
        <v>760</v>
      </c>
      <c r="K1396" s="45" t="s">
        <v>44</v>
      </c>
      <c r="L1396" s="45" t="s">
        <v>44</v>
      </c>
      <c r="M1396" s="38" t="str">
        <f>VLOOKUP(MaestraLP3[[#This Row],[UMV]],VALIDACIONES!J:L,3,0)</f>
        <v>Caja 9 Unidades</v>
      </c>
      <c r="N1396" s="38" t="s">
        <v>45</v>
      </c>
      <c r="O1396" s="38" t="s">
        <v>46</v>
      </c>
      <c r="P1396" s="54">
        <v>35676</v>
      </c>
      <c r="Q1396" s="38" t="s">
        <v>47</v>
      </c>
      <c r="R1396" s="54">
        <v>49500</v>
      </c>
      <c r="S1396" s="56">
        <f>IFERROR((MaestraLP3[[#This Row],[COSTO ]]/MaestraLP3[[#This Row],[COSTO OCT]]-1),0)</f>
        <v>0</v>
      </c>
      <c r="T1396" s="55" t="s">
        <v>48</v>
      </c>
      <c r="U1396" s="55" t="s">
        <v>48</v>
      </c>
      <c r="V1396" s="54">
        <f>+VLOOKUP(MaestraLP3[[#This Row],[-]],'[1]BD MES'!$A:$N,14,0)</f>
        <v>35073</v>
      </c>
      <c r="W1396" s="54">
        <v>35676</v>
      </c>
      <c r="X1396" s="56">
        <f>+(MaestraLP3[[#This Row],[COSTO ]]-MaestraLP3[[#This Row],[COSTO OCT AL 27-10]])/MaestraLP3[[#This Row],[COSTO OCT AL 27-10]]</f>
        <v>1.7192712342827817E-2</v>
      </c>
      <c r="Y1396" s="57" t="str">
        <f>++IF(Q1396="HASTA AGOTAR STOCK","HASTA AGOTAR STOCK",IF(MaestraLP3[[#This Row],[PRECIO OCT]]=0,"NO PARA LP",IF(MaestraLP3[[#This Row],[PRECIO OCT]]=0,"INCORPORACIÓN",IF(AA1396=0,"MANTIENE",IF(AA1396&lt;0,"BAJA",IF(AA1396&gt;0,"ALZA",""))))))</f>
        <v>MANTIENE</v>
      </c>
      <c r="Z1396" s="54">
        <v>49500</v>
      </c>
      <c r="AA1396" s="40">
        <f>IF(Z1396=0,"INDICAR PRECIO VTA",Z1396-MaestraLP3[[#This Row],[PRECIO OCT]])</f>
        <v>0</v>
      </c>
      <c r="AB1396" s="56">
        <f t="shared" si="21"/>
        <v>0.27927272727272728</v>
      </c>
      <c r="AC1396" s="58">
        <f>IFERROR(MaestraLP3[[#This Row],[PRECIO]]*MaestraLP3[[#This Row],[%MG UMV]],0)</f>
        <v>13824</v>
      </c>
      <c r="AD1396" s="59">
        <v>7.0469999999999997</v>
      </c>
      <c r="AE1396" s="54">
        <f>IFERROR(MaestraLP3[[#This Row],[MARGEN UNITARIO]]/MaestraLP3[[#This Row],[Peso Neto UMV (KG)]],0)</f>
        <v>1961.6858237547895</v>
      </c>
      <c r="AF1396" s="38" t="s">
        <v>49</v>
      </c>
      <c r="AG1396" s="38" t="s">
        <v>184</v>
      </c>
      <c r="AH1396" s="56">
        <v>6.9999999999999993E-2</v>
      </c>
      <c r="AI1396" s="56">
        <v>9.9999999999999992E-2</v>
      </c>
      <c r="AJ1396" s="38"/>
      <c r="AK1396" s="38" t="s">
        <v>50</v>
      </c>
    </row>
    <row r="1397" spans="1:37" x14ac:dyDescent="0.35">
      <c r="A1397" s="38" t="s">
        <v>525</v>
      </c>
      <c r="B1397" s="38">
        <v>104532210</v>
      </c>
      <c r="C1397" s="38" t="str">
        <f>+MaestraLP3[[#This Row],[CÓDIGO]]&amp;MaestraLP3[[#Headers],[-]]&amp;MaestraLP3[[#This Row],[UMV]]</f>
        <v>104532210-C60</v>
      </c>
      <c r="D1397" s="45" t="str">
        <f>+MaestraLP3[[#This Row],[CÓDIGO]]&amp;MaestraLP3[[#Headers],[FS00]]</f>
        <v>104532210FS00</v>
      </c>
      <c r="E1397" s="38" t="s">
        <v>95</v>
      </c>
      <c r="F1397" s="38" t="s">
        <v>114</v>
      </c>
      <c r="G1397" s="38" t="s">
        <v>120</v>
      </c>
      <c r="H1397" s="38" t="s">
        <v>468</v>
      </c>
      <c r="I1397" s="38" t="s">
        <v>1670</v>
      </c>
      <c r="J1397" s="44" t="s">
        <v>81</v>
      </c>
      <c r="K1397" s="45" t="s">
        <v>44</v>
      </c>
      <c r="L1397" s="38"/>
      <c r="M1397" s="38" t="str">
        <f>VLOOKUP(MaestraLP3[[#This Row],[UMV]],VALIDACIONES!J:L,3,0)</f>
        <v>Caja 60 Unidades</v>
      </c>
      <c r="N1397" s="38" t="s">
        <v>45</v>
      </c>
      <c r="O1397" s="38" t="s">
        <v>46</v>
      </c>
      <c r="P1397" s="54">
        <v>31920</v>
      </c>
      <c r="Q1397" s="38" t="s">
        <v>47</v>
      </c>
      <c r="R1397" s="54">
        <v>48000</v>
      </c>
      <c r="S1397" s="56">
        <f>IFERROR((MaestraLP3[[#This Row],[COSTO ]]/MaestraLP3[[#This Row],[COSTO OCT]]-1),0)</f>
        <v>0</v>
      </c>
      <c r="T1397" s="55" t="s">
        <v>48</v>
      </c>
      <c r="U1397" s="55" t="s">
        <v>48</v>
      </c>
      <c r="V1397" s="54">
        <f>+VLOOKUP(MaestraLP3[[#This Row],[-]],'[1]BD MES'!$A:$N,14,0)</f>
        <v>30900</v>
      </c>
      <c r="W1397" s="54">
        <v>31920</v>
      </c>
      <c r="X1397" s="56">
        <f>+(MaestraLP3[[#This Row],[COSTO ]]-MaestraLP3[[#This Row],[COSTO OCT AL 27-10]])/MaestraLP3[[#This Row],[COSTO OCT AL 27-10]]</f>
        <v>3.3009708737864081E-2</v>
      </c>
      <c r="Y1397" s="57" t="str">
        <f>++IF(Q1397="HASTA AGOTAR STOCK","HASTA AGOTAR STOCK",IF(MaestraLP3[[#This Row],[PRECIO OCT]]=0,"NO PARA LP",IF(MaestraLP3[[#This Row],[PRECIO OCT]]=0,"INCORPORACIÓN",IF(AA1397=0,"MANTIENE",IF(AA1397&lt;0,"BAJA",IF(AA1397&gt;0,"ALZA",""))))))</f>
        <v>MANTIENE</v>
      </c>
      <c r="Z1397" s="54">
        <v>48000</v>
      </c>
      <c r="AA1397" s="40">
        <f>IF(Z1397=0,"INDICAR PRECIO VTA",Z1397-MaestraLP3[[#This Row],[PRECIO OCT]])</f>
        <v>0</v>
      </c>
      <c r="AB1397" s="56">
        <f t="shared" si="21"/>
        <v>0.33500000000000002</v>
      </c>
      <c r="AC1397" s="58">
        <f>IFERROR(MaestraLP3[[#This Row],[PRECIO]]*MaestraLP3[[#This Row],[%MG UMV]],0)</f>
        <v>16080.000000000002</v>
      </c>
      <c r="AD1397" s="59">
        <v>8.4</v>
      </c>
      <c r="AE1397" s="54">
        <f>IFERROR(MaestraLP3[[#This Row],[MARGEN UNITARIO]]/MaestraLP3[[#This Row],[Peso Neto UMV (KG)]],0)</f>
        <v>1914.2857142857144</v>
      </c>
      <c r="AF1397" s="38" t="s">
        <v>50</v>
      </c>
      <c r="AG1397" s="38">
        <v>1</v>
      </c>
      <c r="AH1397" s="56">
        <v>6.9999999999999993E-2</v>
      </c>
      <c r="AI1397" s="56">
        <v>9.9999999999999992E-2</v>
      </c>
      <c r="AJ1397" s="38"/>
      <c r="AK1397" s="38" t="s">
        <v>50</v>
      </c>
    </row>
    <row r="1398" spans="1:37" x14ac:dyDescent="0.35">
      <c r="A1398" s="38" t="s">
        <v>525</v>
      </c>
      <c r="B1398" s="38">
        <v>104532560</v>
      </c>
      <c r="C1398" s="38" t="str">
        <f>+MaestraLP3[[#This Row],[CÓDIGO]]&amp;MaestraLP3[[#Headers],[-]]&amp;MaestraLP3[[#This Row],[UMV]]</f>
        <v>104532560-C12</v>
      </c>
      <c r="D1398" s="45" t="str">
        <f>+MaestraLP3[[#This Row],[CÓDIGO]]&amp;MaestraLP3[[#Headers],[FS00]]</f>
        <v>104532560FS00</v>
      </c>
      <c r="E1398" s="38" t="s">
        <v>95</v>
      </c>
      <c r="F1398" s="38" t="s">
        <v>114</v>
      </c>
      <c r="G1398" s="38" t="s">
        <v>120</v>
      </c>
      <c r="H1398" s="38" t="s">
        <v>468</v>
      </c>
      <c r="I1398" s="38" t="s">
        <v>1671</v>
      </c>
      <c r="J1398" s="44" t="s">
        <v>43</v>
      </c>
      <c r="K1398" s="45" t="s">
        <v>44</v>
      </c>
      <c r="L1398" s="38"/>
      <c r="M1398" s="38" t="str">
        <f>VLOOKUP(MaestraLP3[[#This Row],[UMV]],VALIDACIONES!J:L,3,0)</f>
        <v>Caja 12 Unidades</v>
      </c>
      <c r="N1398" s="38" t="s">
        <v>45</v>
      </c>
      <c r="O1398" s="38" t="s">
        <v>46</v>
      </c>
      <c r="P1398" s="54">
        <v>22596</v>
      </c>
      <c r="Q1398" s="38" t="s">
        <v>47</v>
      </c>
      <c r="R1398" s="54">
        <v>29500</v>
      </c>
      <c r="S1398" s="56">
        <f>IFERROR((MaestraLP3[[#This Row],[COSTO ]]/MaestraLP3[[#This Row],[COSTO OCT]]-1),0)</f>
        <v>0</v>
      </c>
      <c r="T1398" s="55" t="s">
        <v>48</v>
      </c>
      <c r="U1398" s="55" t="s">
        <v>48</v>
      </c>
      <c r="V1398" s="54">
        <f>+VLOOKUP(MaestraLP3[[#This Row],[-]],'[1]BD MES'!$A:$N,14,0)</f>
        <v>22560</v>
      </c>
      <c r="W1398" s="54">
        <v>22596</v>
      </c>
      <c r="X1398" s="56">
        <f>+(MaestraLP3[[#This Row],[COSTO ]]-MaestraLP3[[#This Row],[COSTO OCT AL 27-10]])/MaestraLP3[[#This Row],[COSTO OCT AL 27-10]]</f>
        <v>1.5957446808510637E-3</v>
      </c>
      <c r="Y1398" s="57" t="str">
        <f>++IF(Q1398="HASTA AGOTAR STOCK","HASTA AGOTAR STOCK",IF(MaestraLP3[[#This Row],[PRECIO OCT]]=0,"NO PARA LP",IF(MaestraLP3[[#This Row],[PRECIO OCT]]=0,"INCORPORACIÓN",IF(AA1398=0,"MANTIENE",IF(AA1398&lt;0,"BAJA",IF(AA1398&gt;0,"ALZA",""))))))</f>
        <v>MANTIENE</v>
      </c>
      <c r="Z1398" s="54">
        <v>29500</v>
      </c>
      <c r="AA1398" s="40">
        <f>IF(Z1398=0,"INDICAR PRECIO VTA",Z1398-MaestraLP3[[#This Row],[PRECIO OCT]])</f>
        <v>0</v>
      </c>
      <c r="AB1398" s="56">
        <f t="shared" si="21"/>
        <v>0.23403389830508475</v>
      </c>
      <c r="AC1398" s="58">
        <f>IFERROR(MaestraLP3[[#This Row],[PRECIO]]*MaestraLP3[[#This Row],[%MG UMV]],0)</f>
        <v>6904</v>
      </c>
      <c r="AD1398" s="59">
        <v>3.516</v>
      </c>
      <c r="AE1398" s="54">
        <f>IFERROR(MaestraLP3[[#This Row],[MARGEN UNITARIO]]/MaestraLP3[[#This Row],[Peso Neto UMV (KG)]],0)</f>
        <v>1963.5949943117178</v>
      </c>
      <c r="AF1398" s="38" t="s">
        <v>50</v>
      </c>
      <c r="AG1398" s="38">
        <v>1</v>
      </c>
      <c r="AH1398" s="56">
        <v>6.9999999999999993E-2</v>
      </c>
      <c r="AI1398" s="56">
        <v>9.9999999999999992E-2</v>
      </c>
      <c r="AJ1398" s="38"/>
      <c r="AK1398" s="38" t="s">
        <v>50</v>
      </c>
    </row>
    <row r="1399" spans="1:37" x14ac:dyDescent="0.35">
      <c r="A1399" s="38" t="s">
        <v>525</v>
      </c>
      <c r="B1399" s="38">
        <v>104534250</v>
      </c>
      <c r="C1399" s="38" t="str">
        <f>+MaestraLP3[[#This Row],[CÓDIGO]]&amp;MaestraLP3[[#Headers],[-]]&amp;MaestraLP3[[#This Row],[UMV]]</f>
        <v>104534250-C02</v>
      </c>
      <c r="D1399" s="45" t="str">
        <f>+MaestraLP3[[#This Row],[CÓDIGO]]&amp;MaestraLP3[[#Headers],[FS00]]</f>
        <v>104534250FS00</v>
      </c>
      <c r="E1399" s="38" t="s">
        <v>95</v>
      </c>
      <c r="F1399" s="38" t="s">
        <v>114</v>
      </c>
      <c r="G1399" s="38" t="s">
        <v>120</v>
      </c>
      <c r="H1399" s="38" t="s">
        <v>468</v>
      </c>
      <c r="I1399" s="38" t="s">
        <v>1672</v>
      </c>
      <c r="J1399" s="44" t="s">
        <v>176</v>
      </c>
      <c r="K1399" s="45" t="s">
        <v>44</v>
      </c>
      <c r="L1399" s="38"/>
      <c r="M1399" s="38" t="str">
        <f>VLOOKUP(MaestraLP3[[#This Row],[UMV]],VALIDACIONES!J:L,3,0)</f>
        <v>Caja 2 Unidades</v>
      </c>
      <c r="N1399" s="38" t="s">
        <v>45</v>
      </c>
      <c r="O1399" s="38" t="s">
        <v>46</v>
      </c>
      <c r="P1399" s="54">
        <v>5938</v>
      </c>
      <c r="Q1399" s="38" t="s">
        <v>47</v>
      </c>
      <c r="R1399" s="54">
        <v>10500</v>
      </c>
      <c r="S1399" s="56">
        <f>IFERROR((MaestraLP3[[#This Row],[COSTO ]]/MaestraLP3[[#This Row],[COSTO OCT]]-1),0)</f>
        <v>0</v>
      </c>
      <c r="T1399" s="55" t="s">
        <v>48</v>
      </c>
      <c r="U1399" s="55" t="s">
        <v>48</v>
      </c>
      <c r="V1399" s="54">
        <f>+VLOOKUP(MaestraLP3[[#This Row],[-]],'[1]BD MES'!$A:$N,14,0)</f>
        <v>5908</v>
      </c>
      <c r="W1399" s="54">
        <v>5938</v>
      </c>
      <c r="X1399" s="56">
        <f>+(MaestraLP3[[#This Row],[COSTO ]]-MaestraLP3[[#This Row],[COSTO OCT AL 27-10]])/MaestraLP3[[#This Row],[COSTO OCT AL 27-10]]</f>
        <v>5.0778605280974946E-3</v>
      </c>
      <c r="Y1399" s="57" t="str">
        <f>++IF(Q1399="HASTA AGOTAR STOCK","HASTA AGOTAR STOCK",IF(MaestraLP3[[#This Row],[PRECIO OCT]]=0,"NO PARA LP",IF(MaestraLP3[[#This Row],[PRECIO OCT]]=0,"INCORPORACIÓN",IF(AA1399=0,"MANTIENE",IF(AA1399&lt;0,"BAJA",IF(AA1399&gt;0,"ALZA",""))))))</f>
        <v>MANTIENE</v>
      </c>
      <c r="Z1399" s="54">
        <v>10500</v>
      </c>
      <c r="AA1399" s="40">
        <f>IF(Z1399=0,"INDICAR PRECIO VTA",Z1399-MaestraLP3[[#This Row],[PRECIO OCT]])</f>
        <v>0</v>
      </c>
      <c r="AB1399" s="56">
        <f t="shared" si="21"/>
        <v>0.43447619047619046</v>
      </c>
      <c r="AC1399" s="58">
        <f>IFERROR(MaestraLP3[[#This Row],[PRECIO]]*MaestraLP3[[#This Row],[%MG UMV]],0)</f>
        <v>4562</v>
      </c>
      <c r="AD1399" s="59">
        <v>1.82</v>
      </c>
      <c r="AE1399" s="54">
        <f>IFERROR(MaestraLP3[[#This Row],[MARGEN UNITARIO]]/MaestraLP3[[#This Row],[Peso Neto UMV (KG)]],0)</f>
        <v>2506.5934065934066</v>
      </c>
      <c r="AF1399" s="38" t="s">
        <v>49</v>
      </c>
      <c r="AG1399" s="38">
        <v>1</v>
      </c>
      <c r="AH1399" s="56">
        <v>6.9999999999999993E-2</v>
      </c>
      <c r="AI1399" s="56">
        <v>9.9999999999999992E-2</v>
      </c>
      <c r="AJ1399" s="38"/>
      <c r="AK1399" s="38" t="s">
        <v>50</v>
      </c>
    </row>
    <row r="1400" spans="1:37" x14ac:dyDescent="0.35">
      <c r="A1400" s="38" t="s">
        <v>525</v>
      </c>
      <c r="B1400" s="38">
        <v>104533660</v>
      </c>
      <c r="C1400" s="38" t="str">
        <f>+MaestraLP3[[#This Row],[CÓDIGO]]&amp;MaestraLP3[[#Headers],[-]]&amp;MaestraLP3[[#This Row],[UMV]]</f>
        <v>104533660-D02</v>
      </c>
      <c r="D1400" s="45" t="str">
        <f>+MaestraLP3[[#This Row],[CÓDIGO]]&amp;MaestraLP3[[#Headers],[FS00]]</f>
        <v>104533660FS00</v>
      </c>
      <c r="E1400" s="38" t="s">
        <v>95</v>
      </c>
      <c r="F1400" s="38" t="s">
        <v>114</v>
      </c>
      <c r="G1400" s="38" t="s">
        <v>120</v>
      </c>
      <c r="H1400" s="38" t="s">
        <v>468</v>
      </c>
      <c r="I1400" s="38" t="s">
        <v>1673</v>
      </c>
      <c r="J1400" s="44" t="s">
        <v>1674</v>
      </c>
      <c r="K1400" s="45" t="s">
        <v>44</v>
      </c>
      <c r="L1400" s="38"/>
      <c r="M1400" s="38" t="str">
        <f>VLOOKUP(MaestraLP3[[#This Row],[UMV]],VALIDACIONES!J:L,3,0)</f>
        <v>Display 2 Unidades</v>
      </c>
      <c r="N1400" s="38" t="s">
        <v>45</v>
      </c>
      <c r="O1400" s="38" t="s">
        <v>46</v>
      </c>
      <c r="P1400" s="54">
        <v>8506</v>
      </c>
      <c r="Q1400" s="38" t="s">
        <v>47</v>
      </c>
      <c r="R1400" s="54">
        <v>13900</v>
      </c>
      <c r="S1400" s="56">
        <f>IFERROR((MaestraLP3[[#This Row],[COSTO ]]/MaestraLP3[[#This Row],[COSTO OCT]]-1),0)</f>
        <v>0</v>
      </c>
      <c r="T1400" s="55" t="s">
        <v>48</v>
      </c>
      <c r="U1400" s="55" t="s">
        <v>48</v>
      </c>
      <c r="V1400" s="54">
        <f>+VLOOKUP(MaestraLP3[[#This Row],[-]],'[1]BD MES'!$A:$N,14,0)</f>
        <v>7574</v>
      </c>
      <c r="W1400" s="54">
        <v>8506</v>
      </c>
      <c r="X1400" s="56">
        <f>+(MaestraLP3[[#This Row],[COSTO ]]-MaestraLP3[[#This Row],[COSTO OCT AL 27-10]])/MaestraLP3[[#This Row],[COSTO OCT AL 27-10]]</f>
        <v>0.12305254819118035</v>
      </c>
      <c r="Y1400" s="57" t="str">
        <f>++IF(Q1400="HASTA AGOTAR STOCK","HASTA AGOTAR STOCK",IF(MaestraLP3[[#This Row],[PRECIO OCT]]=0,"NO PARA LP",IF(MaestraLP3[[#This Row],[PRECIO OCT]]=0,"INCORPORACIÓN",IF(AA1400=0,"MANTIENE",IF(AA1400&lt;0,"BAJA",IF(AA1400&gt;0,"ALZA",""))))))</f>
        <v>MANTIENE</v>
      </c>
      <c r="Z1400" s="54">
        <v>13900</v>
      </c>
      <c r="AA1400" s="40">
        <f>IF(Z1400=0,"INDICAR PRECIO VTA",Z1400-MaestraLP3[[#This Row],[PRECIO OCT]])</f>
        <v>0</v>
      </c>
      <c r="AB1400" s="56">
        <f t="shared" si="21"/>
        <v>0.38805755395683456</v>
      </c>
      <c r="AC1400" s="58">
        <f>IFERROR(MaestraLP3[[#This Row],[PRECIO]]*MaestraLP3[[#This Row],[%MG UMV]],0)</f>
        <v>5394</v>
      </c>
      <c r="AD1400" s="59">
        <v>2.94</v>
      </c>
      <c r="AE1400" s="54">
        <f>IFERROR(MaestraLP3[[#This Row],[MARGEN UNITARIO]]/MaestraLP3[[#This Row],[Peso Neto UMV (KG)]],0)</f>
        <v>1834.6938775510205</v>
      </c>
      <c r="AF1400" s="38" t="s">
        <v>49</v>
      </c>
      <c r="AG1400" s="38">
        <v>1</v>
      </c>
      <c r="AH1400" s="56">
        <v>6.9999999999999993E-2</v>
      </c>
      <c r="AI1400" s="56">
        <v>9.9999999999999992E-2</v>
      </c>
      <c r="AJ1400" s="38"/>
      <c r="AK1400" s="38" t="s">
        <v>50</v>
      </c>
    </row>
    <row r="1401" spans="1:37" x14ac:dyDescent="0.35">
      <c r="A1401" s="38" t="s">
        <v>525</v>
      </c>
      <c r="B1401" s="38">
        <v>104531640</v>
      </c>
      <c r="C1401" s="38" t="str">
        <f>+MaestraLP3[[#This Row],[CÓDIGO]]&amp;MaestraLP3[[#Headers],[-]]&amp;MaestraLP3[[#This Row],[UMV]]</f>
        <v>104531640-C08</v>
      </c>
      <c r="D1401" s="45" t="str">
        <f>+MaestraLP3[[#This Row],[CÓDIGO]]&amp;MaestraLP3[[#Headers],[FS00]]</f>
        <v>104531640FS00</v>
      </c>
      <c r="E1401" s="38" t="s">
        <v>95</v>
      </c>
      <c r="F1401" s="38" t="s">
        <v>114</v>
      </c>
      <c r="G1401" s="38" t="s">
        <v>120</v>
      </c>
      <c r="H1401" s="38" t="s">
        <v>468</v>
      </c>
      <c r="I1401" s="38" t="s">
        <v>1675</v>
      </c>
      <c r="J1401" s="44" t="s">
        <v>365</v>
      </c>
      <c r="K1401" s="45" t="s">
        <v>44</v>
      </c>
      <c r="L1401" s="38"/>
      <c r="M1401" s="38" t="str">
        <f>VLOOKUP(MaestraLP3[[#This Row],[UMV]],VALIDACIONES!J:L,3,0)</f>
        <v>Caja 8 Unidades</v>
      </c>
      <c r="N1401" s="38" t="s">
        <v>45</v>
      </c>
      <c r="O1401" s="38" t="s">
        <v>46</v>
      </c>
      <c r="P1401" s="54">
        <v>10096</v>
      </c>
      <c r="Q1401" s="38" t="s">
        <v>47</v>
      </c>
      <c r="R1401" s="54">
        <v>14500</v>
      </c>
      <c r="S1401" s="56">
        <f>IFERROR((MaestraLP3[[#This Row],[COSTO ]]/MaestraLP3[[#This Row],[COSTO OCT]]-1),0)</f>
        <v>0</v>
      </c>
      <c r="T1401" s="55" t="s">
        <v>48</v>
      </c>
      <c r="U1401" s="55" t="s">
        <v>48</v>
      </c>
      <c r="V1401" s="54">
        <f>+VLOOKUP(MaestraLP3[[#This Row],[-]],'[1]BD MES'!$A:$N,14,0)</f>
        <v>9096</v>
      </c>
      <c r="W1401" s="54">
        <v>10096</v>
      </c>
      <c r="X1401" s="56">
        <f>+(MaestraLP3[[#This Row],[COSTO ]]-MaestraLP3[[#This Row],[COSTO OCT AL 27-10]])/MaestraLP3[[#This Row],[COSTO OCT AL 27-10]]</f>
        <v>0.10993843447669305</v>
      </c>
      <c r="Y1401" s="57" t="str">
        <f>++IF(Q1401="HASTA AGOTAR STOCK","HASTA AGOTAR STOCK",IF(MaestraLP3[[#This Row],[PRECIO OCT]]=0,"NO PARA LP",IF(MaestraLP3[[#This Row],[PRECIO OCT]]=0,"INCORPORACIÓN",IF(AA1401=0,"MANTIENE",IF(AA1401&lt;0,"BAJA",IF(AA1401&gt;0,"ALZA",""))))))</f>
        <v>MANTIENE</v>
      </c>
      <c r="Z1401" s="54">
        <v>14500</v>
      </c>
      <c r="AA1401" s="40">
        <f>IF(Z1401=0,"INDICAR PRECIO VTA",Z1401-MaestraLP3[[#This Row],[PRECIO OCT]])</f>
        <v>0</v>
      </c>
      <c r="AB1401" s="56">
        <f t="shared" si="21"/>
        <v>0.30372413793103448</v>
      </c>
      <c r="AC1401" s="58">
        <f>IFERROR(MaestraLP3[[#This Row],[PRECIO]]*MaestraLP3[[#This Row],[%MG UMV]],0)</f>
        <v>4404</v>
      </c>
      <c r="AD1401" s="59">
        <v>3.2</v>
      </c>
      <c r="AE1401" s="54">
        <f>IFERROR(MaestraLP3[[#This Row],[MARGEN UNITARIO]]/MaestraLP3[[#This Row],[Peso Neto UMV (KG)]],0)</f>
        <v>1376.25</v>
      </c>
      <c r="AF1401" s="38" t="s">
        <v>50</v>
      </c>
      <c r="AG1401" s="38">
        <v>1</v>
      </c>
      <c r="AH1401" s="56">
        <v>6.9999999999999993E-2</v>
      </c>
      <c r="AI1401" s="56">
        <v>9.9999999999999992E-2</v>
      </c>
      <c r="AJ1401" s="38"/>
      <c r="AK1401" s="38" t="s">
        <v>50</v>
      </c>
    </row>
    <row r="1402" spans="1:37" x14ac:dyDescent="0.35">
      <c r="A1402" s="38" t="s">
        <v>525</v>
      </c>
      <c r="B1402" s="38">
        <v>104523100</v>
      </c>
      <c r="C1402" s="38" t="str">
        <f>+MaestraLP3[[#This Row],[CÓDIGO]]&amp;MaestraLP3[[#Headers],[-]]&amp;MaestraLP3[[#This Row],[UMV]]</f>
        <v>104523100-C42</v>
      </c>
      <c r="D1402" s="45" t="str">
        <f>+MaestraLP3[[#This Row],[CÓDIGO]]&amp;MaestraLP3[[#Headers],[FS00]]</f>
        <v>104523100FS00</v>
      </c>
      <c r="E1402" s="38" t="s">
        <v>95</v>
      </c>
      <c r="F1402" s="38" t="s">
        <v>114</v>
      </c>
      <c r="G1402" s="38" t="s">
        <v>120</v>
      </c>
      <c r="H1402" s="38" t="s">
        <v>468</v>
      </c>
      <c r="I1402" s="38" t="s">
        <v>1676</v>
      </c>
      <c r="J1402" s="44" t="s">
        <v>804</v>
      </c>
      <c r="K1402" s="45" t="s">
        <v>44</v>
      </c>
      <c r="L1402" s="38"/>
      <c r="M1402" s="38" t="str">
        <f>VLOOKUP(MaestraLP3[[#This Row],[UMV]],VALIDACIONES!J:L,3,0)</f>
        <v>Caja 42 Unidades</v>
      </c>
      <c r="N1402" s="38" t="s">
        <v>45</v>
      </c>
      <c r="O1402" s="38" t="s">
        <v>46</v>
      </c>
      <c r="P1402" s="54">
        <v>19068</v>
      </c>
      <c r="Q1402" s="38" t="s">
        <v>47</v>
      </c>
      <c r="R1402" s="54">
        <v>30500</v>
      </c>
      <c r="S1402" s="56">
        <f>IFERROR((MaestraLP3[[#This Row],[COSTO ]]/MaestraLP3[[#This Row],[COSTO OCT]]-1),0)</f>
        <v>0</v>
      </c>
      <c r="T1402" s="55" t="s">
        <v>48</v>
      </c>
      <c r="U1402" s="55" t="s">
        <v>48</v>
      </c>
      <c r="V1402" s="54">
        <f>+VLOOKUP(MaestraLP3[[#This Row],[-]],'[1]BD MES'!$A:$N,14,0)</f>
        <v>19068</v>
      </c>
      <c r="W1402" s="54">
        <v>19068</v>
      </c>
      <c r="X1402" s="56">
        <f>+(MaestraLP3[[#This Row],[COSTO ]]-MaestraLP3[[#This Row],[COSTO OCT AL 27-10]])/MaestraLP3[[#This Row],[COSTO OCT AL 27-10]]</f>
        <v>0</v>
      </c>
      <c r="Y1402" s="57" t="str">
        <f>++IF(Q1402="HASTA AGOTAR STOCK","HASTA AGOTAR STOCK",IF(MaestraLP3[[#This Row],[PRECIO OCT]]=0,"NO PARA LP",IF(MaestraLP3[[#This Row],[PRECIO OCT]]=0,"INCORPORACIÓN",IF(AA1402=0,"MANTIENE",IF(AA1402&lt;0,"BAJA",IF(AA1402&gt;0,"ALZA",""))))))</f>
        <v>MANTIENE</v>
      </c>
      <c r="Z1402" s="54">
        <v>30500</v>
      </c>
      <c r="AA1402" s="40">
        <f>IF(Z1402=0,"INDICAR PRECIO VTA",Z1402-MaestraLP3[[#This Row],[PRECIO OCT]])</f>
        <v>0</v>
      </c>
      <c r="AB1402" s="56">
        <f t="shared" si="21"/>
        <v>0.37481967213114753</v>
      </c>
      <c r="AC1402" s="58">
        <f>IFERROR(MaestraLP3[[#This Row],[PRECIO]]*MaestraLP3[[#This Row],[%MG UMV]],0)</f>
        <v>11432</v>
      </c>
      <c r="AD1402" s="59">
        <v>9.9960000000000004</v>
      </c>
      <c r="AE1402" s="54">
        <f>IFERROR(MaestraLP3[[#This Row],[MARGEN UNITARIO]]/MaestraLP3[[#This Row],[Peso Neto UMV (KG)]],0)</f>
        <v>1143.6574629851941</v>
      </c>
      <c r="AF1402" s="38" t="s">
        <v>49</v>
      </c>
      <c r="AG1402" s="38">
        <v>1</v>
      </c>
      <c r="AH1402" s="56">
        <v>6.9999999999999993E-2</v>
      </c>
      <c r="AI1402" s="56">
        <v>9.9999999999999992E-2</v>
      </c>
      <c r="AJ1402" s="38"/>
      <c r="AK1402" s="38" t="s">
        <v>50</v>
      </c>
    </row>
    <row r="1403" spans="1:37" x14ac:dyDescent="0.35">
      <c r="A1403" s="38" t="s">
        <v>525</v>
      </c>
      <c r="B1403" s="38">
        <v>104533650</v>
      </c>
      <c r="C1403" s="38" t="str">
        <f>+MaestraLP3[[#This Row],[CÓDIGO]]&amp;MaestraLP3[[#Headers],[-]]&amp;MaestraLP3[[#This Row],[UMV]]</f>
        <v>104533650-D03</v>
      </c>
      <c r="D1403" s="45" t="str">
        <f>+MaestraLP3[[#This Row],[CÓDIGO]]&amp;MaestraLP3[[#Headers],[FS00]]</f>
        <v>104533650FS00</v>
      </c>
      <c r="E1403" s="38" t="s">
        <v>95</v>
      </c>
      <c r="F1403" s="38" t="s">
        <v>114</v>
      </c>
      <c r="G1403" s="38" t="s">
        <v>120</v>
      </c>
      <c r="H1403" s="38" t="s">
        <v>468</v>
      </c>
      <c r="I1403" s="38" t="s">
        <v>1677</v>
      </c>
      <c r="J1403" s="44" t="s">
        <v>1665</v>
      </c>
      <c r="K1403" s="45" t="s">
        <v>44</v>
      </c>
      <c r="L1403" s="38"/>
      <c r="M1403" s="38" t="str">
        <f>VLOOKUP(MaestraLP3[[#This Row],[UMV]],VALIDACIONES!J:L,3,0)</f>
        <v>Display 3 Unidades</v>
      </c>
      <c r="N1403" s="38" t="s">
        <v>45</v>
      </c>
      <c r="O1403" s="38" t="s">
        <v>46</v>
      </c>
      <c r="P1403" s="54">
        <v>10374</v>
      </c>
      <c r="Q1403" s="38" t="s">
        <v>47</v>
      </c>
      <c r="R1403" s="54">
        <v>11800</v>
      </c>
      <c r="S1403" s="56">
        <f>IFERROR((MaestraLP3[[#This Row],[COSTO ]]/MaestraLP3[[#This Row],[COSTO OCT]]-1),0)</f>
        <v>0</v>
      </c>
      <c r="T1403" s="55" t="s">
        <v>48</v>
      </c>
      <c r="U1403" s="55" t="s">
        <v>48</v>
      </c>
      <c r="V1403" s="54">
        <f>+VLOOKUP(MaestraLP3[[#This Row],[-]],'[1]BD MES'!$A:$N,14,0)</f>
        <v>8076</v>
      </c>
      <c r="W1403" s="54">
        <v>10374</v>
      </c>
      <c r="X1403" s="56">
        <f>+(MaestraLP3[[#This Row],[COSTO ]]-MaestraLP3[[#This Row],[COSTO OCT AL 27-10]])/MaestraLP3[[#This Row],[COSTO OCT AL 27-10]]</f>
        <v>0.28454680534918275</v>
      </c>
      <c r="Y1403" s="57" t="str">
        <f>++IF(Q1403="HASTA AGOTAR STOCK","HASTA AGOTAR STOCK",IF(MaestraLP3[[#This Row],[PRECIO OCT]]=0,"NO PARA LP",IF(MaestraLP3[[#This Row],[PRECIO OCT]]=0,"INCORPORACIÓN",IF(AA1403=0,"MANTIENE",IF(AA1403&lt;0,"BAJA",IF(AA1403&gt;0,"ALZA",""))))))</f>
        <v>MANTIENE</v>
      </c>
      <c r="Z1403" s="54">
        <v>11800</v>
      </c>
      <c r="AA1403" s="40">
        <f>IF(Z1403=0,"INDICAR PRECIO VTA",Z1403-MaestraLP3[[#This Row],[PRECIO OCT]])</f>
        <v>0</v>
      </c>
      <c r="AB1403" s="56">
        <f t="shared" si="21"/>
        <v>0.12084745762711864</v>
      </c>
      <c r="AC1403" s="58">
        <f>IFERROR(MaestraLP3[[#This Row],[PRECIO]]*MaestraLP3[[#This Row],[%MG UMV]],0)</f>
        <v>1426</v>
      </c>
      <c r="AD1403" s="59">
        <v>2.64</v>
      </c>
      <c r="AE1403" s="54">
        <f>IFERROR(MaestraLP3[[#This Row],[MARGEN UNITARIO]]/MaestraLP3[[#This Row],[Peso Neto UMV (KG)]],0)</f>
        <v>540.15151515151513</v>
      </c>
      <c r="AF1403" s="38" t="s">
        <v>49</v>
      </c>
      <c r="AG1403" s="38">
        <v>1</v>
      </c>
      <c r="AH1403" s="56">
        <v>6.9999999999999993E-2</v>
      </c>
      <c r="AI1403" s="56">
        <v>9.9999999999999992E-2</v>
      </c>
      <c r="AJ1403" s="38"/>
      <c r="AK1403" s="38" t="s">
        <v>50</v>
      </c>
    </row>
    <row r="1404" spans="1:37" x14ac:dyDescent="0.35">
      <c r="A1404" s="38" t="s">
        <v>525</v>
      </c>
      <c r="B1404" s="38">
        <v>104533640</v>
      </c>
      <c r="C1404" s="38" t="str">
        <f>+MaestraLP3[[#This Row],[CÓDIGO]]&amp;MaestraLP3[[#Headers],[-]]&amp;MaestraLP3[[#This Row],[UMV]]</f>
        <v>104533640-D02</v>
      </c>
      <c r="D1404" s="45" t="str">
        <f>+MaestraLP3[[#This Row],[CÓDIGO]]&amp;MaestraLP3[[#Headers],[FS00]]</f>
        <v>104533640FS00</v>
      </c>
      <c r="E1404" s="38" t="s">
        <v>95</v>
      </c>
      <c r="F1404" s="38" t="s">
        <v>114</v>
      </c>
      <c r="G1404" s="38" t="s">
        <v>120</v>
      </c>
      <c r="H1404" s="38" t="s">
        <v>468</v>
      </c>
      <c r="I1404" s="38" t="s">
        <v>1678</v>
      </c>
      <c r="J1404" s="44" t="s">
        <v>1674</v>
      </c>
      <c r="K1404" s="45" t="s">
        <v>44</v>
      </c>
      <c r="L1404" s="38"/>
      <c r="M1404" s="38" t="str">
        <f>VLOOKUP(MaestraLP3[[#This Row],[UMV]],VALIDACIONES!J:L,3,0)</f>
        <v>Display 2 Unidades</v>
      </c>
      <c r="N1404" s="38" t="s">
        <v>45</v>
      </c>
      <c r="O1404" s="38" t="s">
        <v>46</v>
      </c>
      <c r="P1404" s="54">
        <v>8022</v>
      </c>
      <c r="Q1404" s="38" t="s">
        <v>47</v>
      </c>
      <c r="R1404" s="54">
        <v>13000</v>
      </c>
      <c r="S1404" s="56">
        <f>IFERROR((MaestraLP3[[#This Row],[COSTO ]]/MaestraLP3[[#This Row],[COSTO OCT]]-1),0)</f>
        <v>0</v>
      </c>
      <c r="T1404" s="55" t="s">
        <v>48</v>
      </c>
      <c r="U1404" s="55" t="s">
        <v>48</v>
      </c>
      <c r="V1404" s="54">
        <f>+VLOOKUP(MaestraLP3[[#This Row],[-]],'[1]BD MES'!$A:$N,14,0)</f>
        <v>7892</v>
      </c>
      <c r="W1404" s="54">
        <v>8022</v>
      </c>
      <c r="X1404" s="56">
        <f>+(MaestraLP3[[#This Row],[COSTO ]]-MaestraLP3[[#This Row],[COSTO OCT AL 27-10]])/MaestraLP3[[#This Row],[COSTO OCT AL 27-10]]</f>
        <v>1.6472377090724785E-2</v>
      </c>
      <c r="Y1404" s="57" t="str">
        <f>++IF(Q1404="HASTA AGOTAR STOCK","HASTA AGOTAR STOCK",IF(MaestraLP3[[#This Row],[PRECIO OCT]]=0,"NO PARA LP",IF(MaestraLP3[[#This Row],[PRECIO OCT]]=0,"INCORPORACIÓN",IF(AA1404=0,"MANTIENE",IF(AA1404&lt;0,"BAJA",IF(AA1404&gt;0,"ALZA",""))))))</f>
        <v>MANTIENE</v>
      </c>
      <c r="Z1404" s="54">
        <v>13000</v>
      </c>
      <c r="AA1404" s="40">
        <f>IF(Z1404=0,"INDICAR PRECIO VTA",Z1404-MaestraLP3[[#This Row],[PRECIO OCT]])</f>
        <v>0</v>
      </c>
      <c r="AB1404" s="56">
        <f t="shared" si="21"/>
        <v>0.38292307692307692</v>
      </c>
      <c r="AC1404" s="58">
        <f>IFERROR(MaestraLP3[[#This Row],[PRECIO]]*MaestraLP3[[#This Row],[%MG UMV]],0)</f>
        <v>4978</v>
      </c>
      <c r="AD1404" s="59">
        <v>2.78</v>
      </c>
      <c r="AE1404" s="54">
        <f>IFERROR(MaestraLP3[[#This Row],[MARGEN UNITARIO]]/MaestraLP3[[#This Row],[Peso Neto UMV (KG)]],0)</f>
        <v>1790.6474820143885</v>
      </c>
      <c r="AF1404" s="38" t="s">
        <v>49</v>
      </c>
      <c r="AG1404" s="38">
        <v>1</v>
      </c>
      <c r="AH1404" s="56">
        <v>6.9999999999999993E-2</v>
      </c>
      <c r="AI1404" s="56">
        <v>9.9999999999999992E-2</v>
      </c>
      <c r="AJ1404" s="38"/>
      <c r="AK1404" s="38" t="s">
        <v>50</v>
      </c>
    </row>
    <row r="1405" spans="1:37" x14ac:dyDescent="0.35">
      <c r="A1405" s="38" t="s">
        <v>525</v>
      </c>
      <c r="B1405" s="38">
        <v>104548680</v>
      </c>
      <c r="C1405" s="38" t="str">
        <f>+MaestraLP3[[#This Row],[CÓDIGO]]&amp;MaestraLP3[[#Headers],[-]]&amp;MaestraLP3[[#This Row],[UMV]]</f>
        <v>104548680-C48</v>
      </c>
      <c r="D1405" s="45" t="str">
        <f>+MaestraLP3[[#This Row],[CÓDIGO]]&amp;MaestraLP3[[#Headers],[FS00]]</f>
        <v>104548680FS00</v>
      </c>
      <c r="E1405" s="38" t="s">
        <v>95</v>
      </c>
      <c r="F1405" s="38" t="s">
        <v>114</v>
      </c>
      <c r="G1405" s="38" t="s">
        <v>120</v>
      </c>
      <c r="H1405" s="38" t="s">
        <v>1679</v>
      </c>
      <c r="I1405" s="38" t="s">
        <v>1680</v>
      </c>
      <c r="J1405" s="44" t="s">
        <v>242</v>
      </c>
      <c r="K1405" s="45" t="s">
        <v>44</v>
      </c>
      <c r="L1405" s="45" t="s">
        <v>44</v>
      </c>
      <c r="M1405" s="38" t="str">
        <f>VLOOKUP(MaestraLP3[[#This Row],[UMV]],VALIDACIONES!J:L,3,0)</f>
        <v>Caja 48 Unidades</v>
      </c>
      <c r="N1405" s="38" t="s">
        <v>45</v>
      </c>
      <c r="O1405" s="38" t="s">
        <v>46</v>
      </c>
      <c r="P1405" s="54">
        <v>1129104</v>
      </c>
      <c r="Q1405" s="38" t="s">
        <v>47</v>
      </c>
      <c r="R1405" s="55">
        <v>1371024</v>
      </c>
      <c r="S1405" s="56">
        <f>IFERROR((MaestraLP3[[#This Row],[COSTO ]]/MaestraLP3[[#This Row],[COSTO OCT]]-1),0)</f>
        <v>0</v>
      </c>
      <c r="T1405" s="55" t="s">
        <v>172</v>
      </c>
      <c r="U1405" s="55" t="s">
        <v>172</v>
      </c>
      <c r="V1405" s="54">
        <f>+VLOOKUP(MaestraLP3[[#This Row],[-]],'[1]BD MES'!$A:$N,14,0)</f>
        <v>1096800</v>
      </c>
      <c r="W1405" s="54">
        <v>1129104</v>
      </c>
      <c r="X1405" s="56">
        <f>+(MaestraLP3[[#This Row],[COSTO ]]-MaestraLP3[[#This Row],[COSTO OCT AL 27-10]])/MaestraLP3[[#This Row],[COSTO OCT AL 27-10]]</f>
        <v>2.9452954048140044E-2</v>
      </c>
      <c r="Y1405" s="57" t="str">
        <f>++IF(Q1405="HASTA AGOTAR STOCK","HASTA AGOTAR STOCK",IF(MaestraLP3[[#This Row],[PRECIO OCT]]=0,"NO PARA LP",IF(MaestraLP3[[#This Row],[PRECIO OCT]]=0,"INCORPORACIÓN",IF(AA1405=0,"MANTIENE",IF(AA1405&lt;0,"BAJA",IF(AA1405&gt;0,"ALZA",""))))))</f>
        <v>MANTIENE</v>
      </c>
      <c r="Z1405" s="54">
        <v>1371024</v>
      </c>
      <c r="AA1405" s="40">
        <f>IF(Z1405=0,"INDICAR PRECIO VTA",Z1405-MaestraLP3[[#This Row],[PRECIO OCT]])</f>
        <v>0</v>
      </c>
      <c r="AB1405" s="56">
        <f t="shared" si="21"/>
        <v>0.17645205335573994</v>
      </c>
      <c r="AC1405" s="58">
        <f>IFERROR(MaestraLP3[[#This Row],[PRECIO]]*MaestraLP3[[#This Row],[%MG UMV]],0)</f>
        <v>241920</v>
      </c>
      <c r="AD1405" s="59">
        <v>20.16</v>
      </c>
      <c r="AE1405" s="54">
        <f>IFERROR(MaestraLP3[[#This Row],[MARGEN UNITARIO]]/MaestraLP3[[#This Row],[Peso Neto UMV (KG)]],0)</f>
        <v>12000</v>
      </c>
      <c r="AF1405" s="38" t="s">
        <v>50</v>
      </c>
      <c r="AG1405" s="38">
        <v>3</v>
      </c>
      <c r="AH1405" s="56">
        <v>0.03</v>
      </c>
      <c r="AI1405" s="56">
        <v>0.05</v>
      </c>
      <c r="AJ1405" s="38" t="s">
        <v>50</v>
      </c>
      <c r="AK1405" s="38" t="s">
        <v>49</v>
      </c>
    </row>
    <row r="1406" spans="1:37" x14ac:dyDescent="0.35">
      <c r="A1406" s="38" t="s">
        <v>525</v>
      </c>
      <c r="B1406" s="38">
        <v>104548770</v>
      </c>
      <c r="C1406" s="38" t="str">
        <f>+MaestraLP3[[#This Row],[CÓDIGO]]&amp;MaestraLP3[[#Headers],[-]]&amp;MaestraLP3[[#This Row],[UMV]]</f>
        <v>104548770-C02</v>
      </c>
      <c r="D1406" s="45" t="str">
        <f>+MaestraLP3[[#This Row],[CÓDIGO]]&amp;MaestraLP3[[#Headers],[FS00]]</f>
        <v>104548770FS00</v>
      </c>
      <c r="E1406" s="38" t="s">
        <v>95</v>
      </c>
      <c r="F1406" s="38" t="s">
        <v>114</v>
      </c>
      <c r="G1406" s="38" t="s">
        <v>120</v>
      </c>
      <c r="H1406" s="38" t="s">
        <v>1679</v>
      </c>
      <c r="I1406" s="38" t="s">
        <v>1681</v>
      </c>
      <c r="J1406" s="44" t="s">
        <v>176</v>
      </c>
      <c r="K1406" s="45" t="s">
        <v>44</v>
      </c>
      <c r="L1406" s="45" t="s">
        <v>44</v>
      </c>
      <c r="M1406" s="38" t="str">
        <f>VLOOKUP(MaestraLP3[[#This Row],[UMV]],VALIDACIONES!J:L,3,0)</f>
        <v>Caja 2 Unidades</v>
      </c>
      <c r="N1406" s="38" t="s">
        <v>45</v>
      </c>
      <c r="O1406" s="38" t="s">
        <v>46</v>
      </c>
      <c r="P1406" s="54">
        <v>12760</v>
      </c>
      <c r="Q1406" s="38" t="s">
        <v>47</v>
      </c>
      <c r="R1406" s="55">
        <v>15950</v>
      </c>
      <c r="S1406" s="56">
        <f>IFERROR((MaestraLP3[[#This Row],[COSTO ]]/MaestraLP3[[#This Row],[COSTO OCT]]-1),0)</f>
        <v>0</v>
      </c>
      <c r="T1406" s="55" t="s">
        <v>172</v>
      </c>
      <c r="U1406" s="55" t="s">
        <v>172</v>
      </c>
      <c r="V1406" s="54">
        <f>+VLOOKUP(MaestraLP3[[#This Row],[-]],'[1]BD MES'!$A:$N,14,0)</f>
        <v>12760</v>
      </c>
      <c r="W1406" s="54">
        <v>12760</v>
      </c>
      <c r="X1406" s="56">
        <f>+(MaestraLP3[[#This Row],[COSTO ]]-MaestraLP3[[#This Row],[COSTO OCT AL 27-10]])/MaestraLP3[[#This Row],[COSTO OCT AL 27-10]]</f>
        <v>0</v>
      </c>
      <c r="Y1406" s="57" t="str">
        <f>++IF(Q1406="HASTA AGOTAR STOCK","HASTA AGOTAR STOCK",IF(MaestraLP3[[#This Row],[PRECIO OCT]]=0,"NO PARA LP",IF(MaestraLP3[[#This Row],[PRECIO OCT]]=0,"INCORPORACIÓN",IF(AA1406=0,"MANTIENE",IF(AA1406&lt;0,"BAJA",IF(AA1406&gt;0,"ALZA",""))))))</f>
        <v>MANTIENE</v>
      </c>
      <c r="Z1406" s="54">
        <v>15950</v>
      </c>
      <c r="AA1406" s="40">
        <f>IF(Z1406=0,"INDICAR PRECIO VTA",Z1406-MaestraLP3[[#This Row],[PRECIO OCT]])</f>
        <v>0</v>
      </c>
      <c r="AB1406" s="56">
        <f t="shared" si="21"/>
        <v>0.2</v>
      </c>
      <c r="AC1406" s="58">
        <f>IFERROR(MaestraLP3[[#This Row],[PRECIO]]*MaestraLP3[[#This Row],[%MG UMV]],0)</f>
        <v>3190</v>
      </c>
      <c r="AD1406" s="59">
        <v>2.6</v>
      </c>
      <c r="AE1406" s="54">
        <f>IFERROR(MaestraLP3[[#This Row],[MARGEN UNITARIO]]/MaestraLP3[[#This Row],[Peso Neto UMV (KG)]],0)</f>
        <v>1226.9230769230769</v>
      </c>
      <c r="AF1406" s="38" t="s">
        <v>50</v>
      </c>
      <c r="AG1406" s="38">
        <v>3</v>
      </c>
      <c r="AH1406" s="56">
        <v>0.03</v>
      </c>
      <c r="AI1406" s="56">
        <v>0.05</v>
      </c>
      <c r="AJ1406" s="38" t="s">
        <v>50</v>
      </c>
      <c r="AK1406" s="38" t="s">
        <v>49</v>
      </c>
    </row>
    <row r="1407" spans="1:37" x14ac:dyDescent="0.35">
      <c r="A1407" s="38" t="s">
        <v>525</v>
      </c>
      <c r="B1407" s="38">
        <v>104548790</v>
      </c>
      <c r="C1407" s="38" t="str">
        <f>+MaestraLP3[[#This Row],[CÓDIGO]]&amp;MaestraLP3[[#Headers],[-]]&amp;MaestraLP3[[#This Row],[UMV]]</f>
        <v>104548790-C02</v>
      </c>
      <c r="D1407" s="45" t="str">
        <f>+MaestraLP3[[#This Row],[CÓDIGO]]&amp;MaestraLP3[[#Headers],[FS00]]</f>
        <v>104548790FS00</v>
      </c>
      <c r="E1407" s="38" t="s">
        <v>95</v>
      </c>
      <c r="F1407" s="38" t="s">
        <v>114</v>
      </c>
      <c r="G1407" s="38" t="s">
        <v>120</v>
      </c>
      <c r="H1407" s="38" t="s">
        <v>1679</v>
      </c>
      <c r="I1407" s="38" t="s">
        <v>1682</v>
      </c>
      <c r="J1407" s="44" t="s">
        <v>176</v>
      </c>
      <c r="K1407" s="45" t="s">
        <v>44</v>
      </c>
      <c r="L1407" s="45" t="s">
        <v>44</v>
      </c>
      <c r="M1407" s="38" t="str">
        <f>VLOOKUP(MaestraLP3[[#This Row],[UMV]],VALIDACIONES!J:L,3,0)</f>
        <v>Caja 2 Unidades</v>
      </c>
      <c r="N1407" s="38" t="s">
        <v>45</v>
      </c>
      <c r="O1407" s="38" t="s">
        <v>46</v>
      </c>
      <c r="P1407" s="54">
        <v>18810</v>
      </c>
      <c r="Q1407" s="38" t="s">
        <v>47</v>
      </c>
      <c r="R1407" s="55">
        <v>23512</v>
      </c>
      <c r="S1407" s="56">
        <f>IFERROR((MaestraLP3[[#This Row],[COSTO ]]/MaestraLP3[[#This Row],[COSTO OCT]]-1),0)</f>
        <v>0</v>
      </c>
      <c r="T1407" s="55" t="s">
        <v>172</v>
      </c>
      <c r="U1407" s="55" t="s">
        <v>172</v>
      </c>
      <c r="V1407" s="54">
        <f>+VLOOKUP(MaestraLP3[[#This Row],[-]],'[1]BD MES'!$A:$N,14,0)</f>
        <v>18810</v>
      </c>
      <c r="W1407" s="54">
        <v>18810</v>
      </c>
      <c r="X1407" s="56">
        <f>+(MaestraLP3[[#This Row],[COSTO ]]-MaestraLP3[[#This Row],[COSTO OCT AL 27-10]])/MaestraLP3[[#This Row],[COSTO OCT AL 27-10]]</f>
        <v>0</v>
      </c>
      <c r="Y1407" s="57" t="str">
        <f>++IF(Q1407="HASTA AGOTAR STOCK","HASTA AGOTAR STOCK",IF(MaestraLP3[[#This Row],[PRECIO OCT]]=0,"NO PARA LP",IF(MaestraLP3[[#This Row],[PRECIO OCT]]=0,"INCORPORACIÓN",IF(AA1407=0,"MANTIENE",IF(AA1407&lt;0,"BAJA",IF(AA1407&gt;0,"ALZA",""))))))</f>
        <v>MANTIENE</v>
      </c>
      <c r="Z1407" s="54">
        <v>23512</v>
      </c>
      <c r="AA1407" s="40">
        <f>IF(Z1407=0,"INDICAR PRECIO VTA",Z1407-MaestraLP3[[#This Row],[PRECIO OCT]])</f>
        <v>0</v>
      </c>
      <c r="AB1407" s="56">
        <f t="shared" si="21"/>
        <v>0.1999829874106839</v>
      </c>
      <c r="AC1407" s="58">
        <f>IFERROR(MaestraLP3[[#This Row],[PRECIO]]*MaestraLP3[[#This Row],[%MG UMV]],0)</f>
        <v>4702</v>
      </c>
      <c r="AD1407" s="59">
        <v>2.1</v>
      </c>
      <c r="AE1407" s="54">
        <f>IFERROR(MaestraLP3[[#This Row],[MARGEN UNITARIO]]/MaestraLP3[[#This Row],[Peso Neto UMV (KG)]],0)</f>
        <v>2239.0476190476188</v>
      </c>
      <c r="AF1407" s="38" t="s">
        <v>50</v>
      </c>
      <c r="AG1407" s="38">
        <v>3</v>
      </c>
      <c r="AH1407" s="56">
        <v>0.03</v>
      </c>
      <c r="AI1407" s="56">
        <v>0.05</v>
      </c>
      <c r="AJ1407" s="38" t="s">
        <v>50</v>
      </c>
      <c r="AK1407" s="38" t="s">
        <v>49</v>
      </c>
    </row>
    <row r="1408" spans="1:37" x14ac:dyDescent="0.35">
      <c r="A1408" s="38" t="s">
        <v>525</v>
      </c>
      <c r="B1408" s="38">
        <v>104548830</v>
      </c>
      <c r="C1408" s="38" t="str">
        <f>+MaestraLP3[[#This Row],[CÓDIGO]]&amp;MaestraLP3[[#Headers],[-]]&amp;MaestraLP3[[#This Row],[UMV]]</f>
        <v>104548830-C10</v>
      </c>
      <c r="D1408" s="45" t="str">
        <f>+MaestraLP3[[#This Row],[CÓDIGO]]&amp;MaestraLP3[[#Headers],[FS00]]</f>
        <v>104548830FS00</v>
      </c>
      <c r="E1408" s="38" t="s">
        <v>95</v>
      </c>
      <c r="F1408" s="38" t="s">
        <v>114</v>
      </c>
      <c r="G1408" s="38" t="s">
        <v>120</v>
      </c>
      <c r="H1408" s="38" t="s">
        <v>1679</v>
      </c>
      <c r="I1408" s="38" t="s">
        <v>1683</v>
      </c>
      <c r="J1408" s="44" t="s">
        <v>61</v>
      </c>
      <c r="K1408" s="45" t="s">
        <v>44</v>
      </c>
      <c r="L1408" s="45" t="s">
        <v>44</v>
      </c>
      <c r="M1408" s="38" t="str">
        <f>VLOOKUP(MaestraLP3[[#This Row],[UMV]],VALIDACIONES!J:L,3,0)</f>
        <v>Caja 10 Unidades</v>
      </c>
      <c r="N1408" s="38" t="s">
        <v>45</v>
      </c>
      <c r="O1408" s="38" t="s">
        <v>46</v>
      </c>
      <c r="P1408" s="54">
        <v>201610</v>
      </c>
      <c r="Q1408" s="38" t="s">
        <v>47</v>
      </c>
      <c r="R1408" s="55">
        <v>252020</v>
      </c>
      <c r="S1408" s="56">
        <f>IFERROR((MaestraLP3[[#This Row],[COSTO ]]/MaestraLP3[[#This Row],[COSTO OCT]]-1),0)</f>
        <v>0</v>
      </c>
      <c r="T1408" s="55" t="s">
        <v>172</v>
      </c>
      <c r="U1408" s="55" t="s">
        <v>172</v>
      </c>
      <c r="V1408" s="54">
        <f>+VLOOKUP(MaestraLP3[[#This Row],[-]],'[1]BD MES'!$A:$N,14,0)</f>
        <v>201610</v>
      </c>
      <c r="W1408" s="54">
        <v>201610</v>
      </c>
      <c r="X1408" s="56">
        <f>+(MaestraLP3[[#This Row],[COSTO ]]-MaestraLP3[[#This Row],[COSTO OCT AL 27-10]])/MaestraLP3[[#This Row],[COSTO OCT AL 27-10]]</f>
        <v>0</v>
      </c>
      <c r="Y1408" s="57" t="str">
        <f>++IF(Q1408="HASTA AGOTAR STOCK","HASTA AGOTAR STOCK",IF(MaestraLP3[[#This Row],[PRECIO OCT]]=0,"NO PARA LP",IF(MaestraLP3[[#This Row],[PRECIO OCT]]=0,"INCORPORACIÓN",IF(AA1408=0,"MANTIENE",IF(AA1408&lt;0,"BAJA",IF(AA1408&gt;0,"ALZA",""))))))</f>
        <v>MANTIENE</v>
      </c>
      <c r="Z1408" s="54">
        <v>252020</v>
      </c>
      <c r="AA1408" s="40">
        <f>IF(Z1408=0,"INDICAR PRECIO VTA",Z1408-MaestraLP3[[#This Row],[PRECIO OCT]])</f>
        <v>0</v>
      </c>
      <c r="AB1408" s="56">
        <f t="shared" si="21"/>
        <v>0.20002380763431474</v>
      </c>
      <c r="AC1408" s="58">
        <f>IFERROR(MaestraLP3[[#This Row],[PRECIO]]*MaestraLP3[[#This Row],[%MG UMV]],0)</f>
        <v>50410</v>
      </c>
      <c r="AD1408" s="59">
        <v>7.4</v>
      </c>
      <c r="AE1408" s="54">
        <f>IFERROR(MaestraLP3[[#This Row],[MARGEN UNITARIO]]/MaestraLP3[[#This Row],[Peso Neto UMV (KG)]],0)</f>
        <v>6812.1621621621616</v>
      </c>
      <c r="AF1408" s="38" t="s">
        <v>50</v>
      </c>
      <c r="AG1408" s="38">
        <v>3</v>
      </c>
      <c r="AH1408" s="56">
        <v>0.03</v>
      </c>
      <c r="AI1408" s="56">
        <v>0.05</v>
      </c>
      <c r="AJ1408" s="38" t="s">
        <v>50</v>
      </c>
      <c r="AK1408" s="38" t="s">
        <v>49</v>
      </c>
    </row>
    <row r="1409" spans="1:37" x14ac:dyDescent="0.35">
      <c r="A1409" s="38" t="s">
        <v>525</v>
      </c>
      <c r="B1409" s="38">
        <v>104548840</v>
      </c>
      <c r="C1409" s="38" t="str">
        <f>+MaestraLP3[[#This Row],[CÓDIGO]]&amp;MaestraLP3[[#Headers],[-]]&amp;MaestraLP3[[#This Row],[UMV]]</f>
        <v>104548840-C06</v>
      </c>
      <c r="D1409" s="45" t="str">
        <f>+MaestraLP3[[#This Row],[CÓDIGO]]&amp;MaestraLP3[[#Headers],[FS00]]</f>
        <v>104548840FS00</v>
      </c>
      <c r="E1409" s="38" t="s">
        <v>95</v>
      </c>
      <c r="F1409" s="38" t="s">
        <v>114</v>
      </c>
      <c r="G1409" s="38" t="s">
        <v>120</v>
      </c>
      <c r="H1409" s="38" t="s">
        <v>1679</v>
      </c>
      <c r="I1409" s="38" t="s">
        <v>1684</v>
      </c>
      <c r="J1409" s="44" t="s">
        <v>53</v>
      </c>
      <c r="K1409" s="45" t="s">
        <v>44</v>
      </c>
      <c r="L1409" s="45" t="s">
        <v>44</v>
      </c>
      <c r="M1409" s="38" t="str">
        <f>VLOOKUP(MaestraLP3[[#This Row],[UMV]],VALIDACIONES!J:L,3,0)</f>
        <v>Caja 6 Unidades</v>
      </c>
      <c r="N1409" s="38" t="s">
        <v>45</v>
      </c>
      <c r="O1409" s="38" t="s">
        <v>46</v>
      </c>
      <c r="P1409" s="54">
        <v>201642</v>
      </c>
      <c r="Q1409" s="38" t="s">
        <v>47</v>
      </c>
      <c r="R1409" s="55">
        <v>252048</v>
      </c>
      <c r="S1409" s="56">
        <f>IFERROR((MaestraLP3[[#This Row],[COSTO ]]/MaestraLP3[[#This Row],[COSTO OCT]]-1),0)</f>
        <v>0</v>
      </c>
      <c r="T1409" s="55" t="s">
        <v>172</v>
      </c>
      <c r="U1409" s="55" t="s">
        <v>172</v>
      </c>
      <c r="V1409" s="54">
        <f>+VLOOKUP(MaestraLP3[[#This Row],[-]],'[1]BD MES'!$A:$N,14,0)</f>
        <v>201642</v>
      </c>
      <c r="W1409" s="54">
        <v>201642</v>
      </c>
      <c r="X1409" s="56">
        <f>+(MaestraLP3[[#This Row],[COSTO ]]-MaestraLP3[[#This Row],[COSTO OCT AL 27-10]])/MaestraLP3[[#This Row],[COSTO OCT AL 27-10]]</f>
        <v>0</v>
      </c>
      <c r="Y1409" s="57" t="str">
        <f>++IF(Q1409="HASTA AGOTAR STOCK","HASTA AGOTAR STOCK",IF(MaestraLP3[[#This Row],[PRECIO OCT]]=0,"NO PARA LP",IF(MaestraLP3[[#This Row],[PRECIO OCT]]=0,"INCORPORACIÓN",IF(AA1409=0,"MANTIENE",IF(AA1409&lt;0,"BAJA",IF(AA1409&gt;0,"ALZA",""))))))</f>
        <v>MANTIENE</v>
      </c>
      <c r="Z1409" s="54">
        <v>252048</v>
      </c>
      <c r="AA1409" s="40">
        <f>IF(Z1409=0,"INDICAR PRECIO VTA",Z1409-MaestraLP3[[#This Row],[PRECIO OCT]])</f>
        <v>0</v>
      </c>
      <c r="AB1409" s="56">
        <f t="shared" si="21"/>
        <v>0.19998571700628451</v>
      </c>
      <c r="AC1409" s="58">
        <f>IFERROR(MaestraLP3[[#This Row],[PRECIO]]*MaestraLP3[[#This Row],[%MG UMV]],0)</f>
        <v>50406</v>
      </c>
      <c r="AD1409" s="59">
        <v>8.1</v>
      </c>
      <c r="AE1409" s="54">
        <f>IFERROR(MaestraLP3[[#This Row],[MARGEN UNITARIO]]/MaestraLP3[[#This Row],[Peso Neto UMV (KG)]],0)</f>
        <v>6222.9629629629635</v>
      </c>
      <c r="AF1409" s="38" t="s">
        <v>50</v>
      </c>
      <c r="AG1409" s="38">
        <v>3</v>
      </c>
      <c r="AH1409" s="56">
        <v>0.03</v>
      </c>
      <c r="AI1409" s="56">
        <v>0.05</v>
      </c>
      <c r="AJ1409" s="38" t="s">
        <v>50</v>
      </c>
      <c r="AK1409" s="38" t="s">
        <v>49</v>
      </c>
    </row>
    <row r="1410" spans="1:37" x14ac:dyDescent="0.35">
      <c r="A1410" s="38" t="s">
        <v>525</v>
      </c>
      <c r="B1410" s="38">
        <v>104549050</v>
      </c>
      <c r="C1410" s="38" t="str">
        <f>+MaestraLP3[[#This Row],[CÓDIGO]]&amp;MaestraLP3[[#Headers],[-]]&amp;MaestraLP3[[#This Row],[UMV]]</f>
        <v>104549050-C77</v>
      </c>
      <c r="D1410" s="45" t="str">
        <f>+MaestraLP3[[#This Row],[CÓDIGO]]&amp;MaestraLP3[[#Headers],[FS00]]</f>
        <v>104549050FS00</v>
      </c>
      <c r="E1410" s="38" t="s">
        <v>95</v>
      </c>
      <c r="F1410" s="38" t="s">
        <v>114</v>
      </c>
      <c r="G1410" s="38" t="s">
        <v>120</v>
      </c>
      <c r="H1410" s="38" t="s">
        <v>1679</v>
      </c>
      <c r="I1410" s="38" t="s">
        <v>1685</v>
      </c>
      <c r="J1410" s="44" t="s">
        <v>1686</v>
      </c>
      <c r="K1410" s="45" t="s">
        <v>44</v>
      </c>
      <c r="L1410" s="45" t="s">
        <v>44</v>
      </c>
      <c r="M1410" s="38" t="str">
        <f>VLOOKUP(MaestraLP3[[#This Row],[UMV]],VALIDACIONES!J:L,3,0)</f>
        <v>Caja 77 Unidades</v>
      </c>
      <c r="N1410" s="38" t="s">
        <v>45</v>
      </c>
      <c r="O1410" s="38" t="s">
        <v>46</v>
      </c>
      <c r="P1410" s="54">
        <v>1190035</v>
      </c>
      <c r="Q1410" s="38" t="s">
        <v>1245</v>
      </c>
      <c r="R1410" s="55">
        <v>1487563</v>
      </c>
      <c r="S1410" s="56">
        <f>IFERROR((MaestraLP3[[#This Row],[COSTO ]]/MaestraLP3[[#This Row],[COSTO OCT]]-1),0)</f>
        <v>0</v>
      </c>
      <c r="T1410" s="55" t="s">
        <v>172</v>
      </c>
      <c r="U1410" s="55" t="s">
        <v>172</v>
      </c>
      <c r="V1410" s="54">
        <f>+VLOOKUP(MaestraLP3[[#This Row],[-]],'[1]BD MES'!$A:$N,14,0)</f>
        <v>1190035</v>
      </c>
      <c r="W1410" s="54">
        <v>1190035</v>
      </c>
      <c r="X1410" s="56">
        <f>+(MaestraLP3[[#This Row],[COSTO ]]-MaestraLP3[[#This Row],[COSTO OCT AL 27-10]])/MaestraLP3[[#This Row],[COSTO OCT AL 27-10]]</f>
        <v>0</v>
      </c>
      <c r="Y1410" s="57" t="str">
        <f>++IF(Q1410="HASTA AGOTAR STOCK","HASTA AGOTAR STOCK",IF(MaestraLP3[[#This Row],[PRECIO OCT]]=0,"NO PARA LP",IF(MaestraLP3[[#This Row],[PRECIO OCT]]=0,"INCORPORACIÓN",IF(AA1410=0,"MANTIENE",IF(AA1410&lt;0,"BAJA",IF(AA1410&gt;0,"ALZA",""))))))</f>
        <v>MANTIENE</v>
      </c>
      <c r="Z1410" s="54">
        <v>1487563</v>
      </c>
      <c r="AA1410" s="40">
        <f>IF(Z1410=0,"INDICAR PRECIO VTA",Z1410-MaestraLP3[[#This Row],[PRECIO OCT]])</f>
        <v>0</v>
      </c>
      <c r="AB1410" s="56">
        <f t="shared" si="21"/>
        <v>0.20001035250271754</v>
      </c>
      <c r="AC1410" s="58">
        <f>IFERROR(MaestraLP3[[#This Row],[PRECIO]]*MaestraLP3[[#This Row],[%MG UMV]],0)</f>
        <v>297528</v>
      </c>
      <c r="AD1410" s="59">
        <v>9.24</v>
      </c>
      <c r="AE1410" s="54">
        <f>IFERROR(MaestraLP3[[#This Row],[MARGEN UNITARIO]]/MaestraLP3[[#This Row],[Peso Neto UMV (KG)]],0)</f>
        <v>32200</v>
      </c>
      <c r="AF1410" s="38" t="s">
        <v>50</v>
      </c>
      <c r="AG1410" s="38">
        <v>3</v>
      </c>
      <c r="AH1410" s="56">
        <v>0.03</v>
      </c>
      <c r="AI1410" s="56">
        <v>0.05</v>
      </c>
      <c r="AJ1410" s="38" t="s">
        <v>50</v>
      </c>
      <c r="AK1410" s="38" t="s">
        <v>49</v>
      </c>
    </row>
    <row r="1411" spans="1:37" x14ac:dyDescent="0.35">
      <c r="A1411" s="38" t="s">
        <v>525</v>
      </c>
      <c r="B1411" s="38">
        <v>104548660</v>
      </c>
      <c r="C1411" s="38" t="str">
        <f>+MaestraLP3[[#This Row],[CÓDIGO]]&amp;MaestraLP3[[#Headers],[-]]&amp;MaestraLP3[[#This Row],[UMV]]</f>
        <v>104548660-C80</v>
      </c>
      <c r="D1411" s="45" t="str">
        <f>+MaestraLP3[[#This Row],[CÓDIGO]]&amp;MaestraLP3[[#Headers],[FS00]]</f>
        <v>104548660FS00</v>
      </c>
      <c r="E1411" s="38" t="s">
        <v>95</v>
      </c>
      <c r="F1411" s="38" t="s">
        <v>114</v>
      </c>
      <c r="G1411" s="38" t="s">
        <v>120</v>
      </c>
      <c r="H1411" s="38" t="s">
        <v>1679</v>
      </c>
      <c r="I1411" s="38" t="s">
        <v>1687</v>
      </c>
      <c r="J1411" s="44" t="s">
        <v>768</v>
      </c>
      <c r="K1411" s="45" t="s">
        <v>44</v>
      </c>
      <c r="L1411" s="45" t="s">
        <v>44</v>
      </c>
      <c r="M1411" s="38" t="str">
        <f>VLOOKUP(MaestraLP3[[#This Row],[UMV]],VALIDACIONES!J:L,3,0)</f>
        <v>Caja 80 Unidades</v>
      </c>
      <c r="N1411" s="38" t="s">
        <v>45</v>
      </c>
      <c r="O1411" s="38" t="s">
        <v>46</v>
      </c>
      <c r="P1411" s="54">
        <v>1182640</v>
      </c>
      <c r="Q1411" s="38" t="s">
        <v>47</v>
      </c>
      <c r="R1411" s="55">
        <v>1478320</v>
      </c>
      <c r="S1411" s="56">
        <f>IFERROR((MaestraLP3[[#This Row],[COSTO ]]/MaestraLP3[[#This Row],[COSTO OCT]]-1),0)</f>
        <v>0</v>
      </c>
      <c r="T1411" s="55" t="s">
        <v>172</v>
      </c>
      <c r="U1411" s="55" t="s">
        <v>172</v>
      </c>
      <c r="V1411" s="54">
        <f>+VLOOKUP(MaestraLP3[[#This Row],[-]],'[1]BD MES'!$A:$N,14,0)</f>
        <v>1182640</v>
      </c>
      <c r="W1411" s="54">
        <v>1182640</v>
      </c>
      <c r="X1411" s="56">
        <f>+(MaestraLP3[[#This Row],[COSTO ]]-MaestraLP3[[#This Row],[COSTO OCT AL 27-10]])/MaestraLP3[[#This Row],[COSTO OCT AL 27-10]]</f>
        <v>0</v>
      </c>
      <c r="Y1411" s="57" t="str">
        <f>++IF(Q1411="HASTA AGOTAR STOCK","HASTA AGOTAR STOCK",IF(MaestraLP3[[#This Row],[PRECIO OCT]]=0,"NO PARA LP",IF(MaestraLP3[[#This Row],[PRECIO OCT]]=0,"INCORPORACIÓN",IF(AA1411=0,"MANTIENE",IF(AA1411&lt;0,"BAJA",IF(AA1411&gt;0,"ALZA",""))))))</f>
        <v>MANTIENE</v>
      </c>
      <c r="Z1411" s="54">
        <v>1478320</v>
      </c>
      <c r="AA1411" s="40">
        <f>IF(Z1411=0,"INDICAR PRECIO VTA",Z1411-MaestraLP3[[#This Row],[PRECIO OCT]])</f>
        <v>0</v>
      </c>
      <c r="AB1411" s="56">
        <f t="shared" ref="AB1411:AB1474" si="22">+IFERROR((Z1411-W1411)/Z1411,"-")</f>
        <v>0.20001082309648791</v>
      </c>
      <c r="AC1411" s="58">
        <f>IFERROR(MaestraLP3[[#This Row],[PRECIO]]*MaestraLP3[[#This Row],[%MG UMV]],0)</f>
        <v>295680</v>
      </c>
      <c r="AD1411" s="59">
        <v>13.6</v>
      </c>
      <c r="AE1411" s="54">
        <f>IFERROR(MaestraLP3[[#This Row],[MARGEN UNITARIO]]/MaestraLP3[[#This Row],[Peso Neto UMV (KG)]],0)</f>
        <v>21741.176470588234</v>
      </c>
      <c r="AF1411" s="38" t="s">
        <v>50</v>
      </c>
      <c r="AG1411" s="38">
        <v>3</v>
      </c>
      <c r="AH1411" s="56">
        <v>0.03</v>
      </c>
      <c r="AI1411" s="56">
        <v>0.05</v>
      </c>
      <c r="AJ1411" s="38" t="s">
        <v>50</v>
      </c>
      <c r="AK1411" s="38" t="s">
        <v>49</v>
      </c>
    </row>
    <row r="1412" spans="1:37" x14ac:dyDescent="0.35">
      <c r="A1412" s="38" t="s">
        <v>525</v>
      </c>
      <c r="B1412" s="38">
        <v>104548670</v>
      </c>
      <c r="C1412" s="38" t="str">
        <f>+MaestraLP3[[#This Row],[CÓDIGO]]&amp;MaestraLP3[[#Headers],[-]]&amp;MaestraLP3[[#This Row],[UMV]]</f>
        <v>104548670-C66</v>
      </c>
      <c r="D1412" s="45" t="str">
        <f>+MaestraLP3[[#This Row],[CÓDIGO]]&amp;MaestraLP3[[#Headers],[FS00]]</f>
        <v>104548670FS00</v>
      </c>
      <c r="E1412" s="38" t="s">
        <v>95</v>
      </c>
      <c r="F1412" s="38" t="s">
        <v>114</v>
      </c>
      <c r="G1412" s="38" t="s">
        <v>120</v>
      </c>
      <c r="H1412" s="38" t="s">
        <v>1679</v>
      </c>
      <c r="I1412" s="38" t="s">
        <v>1688</v>
      </c>
      <c r="J1412" s="44" t="s">
        <v>475</v>
      </c>
      <c r="K1412" s="45" t="s">
        <v>44</v>
      </c>
      <c r="L1412" s="45" t="s">
        <v>44</v>
      </c>
      <c r="M1412" s="38" t="str">
        <f>VLOOKUP(MaestraLP3[[#This Row],[UMV]],VALIDACIONES!J:L,3,0)</f>
        <v>Caja 66 Unidades</v>
      </c>
      <c r="N1412" s="38" t="s">
        <v>45</v>
      </c>
      <c r="O1412" s="38" t="s">
        <v>46</v>
      </c>
      <c r="P1412" s="54">
        <v>1197570</v>
      </c>
      <c r="Q1412" s="38" t="s">
        <v>47</v>
      </c>
      <c r="R1412" s="55">
        <v>1496946</v>
      </c>
      <c r="S1412" s="56">
        <f>IFERROR((MaestraLP3[[#This Row],[COSTO ]]/MaestraLP3[[#This Row],[COSTO OCT]]-1),0)</f>
        <v>0</v>
      </c>
      <c r="T1412" s="55" t="s">
        <v>172</v>
      </c>
      <c r="U1412" s="55" t="s">
        <v>172</v>
      </c>
      <c r="V1412" s="54">
        <f>+VLOOKUP(MaestraLP3[[#This Row],[-]],'[1]BD MES'!$A:$N,14,0)</f>
        <v>1198758</v>
      </c>
      <c r="W1412" s="54">
        <v>1197570</v>
      </c>
      <c r="X1412" s="56">
        <f>+(MaestraLP3[[#This Row],[COSTO ]]-MaestraLP3[[#This Row],[COSTO OCT AL 27-10]])/MaestraLP3[[#This Row],[COSTO OCT AL 27-10]]</f>
        <v>-9.9102571161151795E-4</v>
      </c>
      <c r="Y1412" s="57" t="str">
        <f>++IF(Q1412="HASTA AGOTAR STOCK","HASTA AGOTAR STOCK",IF(MaestraLP3[[#This Row],[PRECIO OCT]]=0,"NO PARA LP",IF(MaestraLP3[[#This Row],[PRECIO OCT]]=0,"INCORPORACIÓN",IF(AA1412=0,"MANTIENE",IF(AA1412&lt;0,"BAJA",IF(AA1412&gt;0,"ALZA",""))))))</f>
        <v>MANTIENE</v>
      </c>
      <c r="Z1412" s="54">
        <v>1496946</v>
      </c>
      <c r="AA1412" s="40">
        <f>IF(Z1412=0,"INDICAR PRECIO VTA",Z1412-MaestraLP3[[#This Row],[PRECIO OCT]])</f>
        <v>0</v>
      </c>
      <c r="AB1412" s="56">
        <f t="shared" si="22"/>
        <v>0.19999118204664698</v>
      </c>
      <c r="AC1412" s="58">
        <f>IFERROR(MaestraLP3[[#This Row],[PRECIO]]*MaestraLP3[[#This Row],[%MG UMV]],0)</f>
        <v>299376</v>
      </c>
      <c r="AD1412" s="59">
        <v>16.103999999999999</v>
      </c>
      <c r="AE1412" s="54">
        <f>IFERROR(MaestraLP3[[#This Row],[MARGEN UNITARIO]]/MaestraLP3[[#This Row],[Peso Neto UMV (KG)]],0)</f>
        <v>18590.163934426229</v>
      </c>
      <c r="AF1412" s="38" t="s">
        <v>50</v>
      </c>
      <c r="AG1412" s="38">
        <v>3</v>
      </c>
      <c r="AH1412" s="56">
        <v>0.03</v>
      </c>
      <c r="AI1412" s="56">
        <v>0.05</v>
      </c>
      <c r="AJ1412" s="38" t="s">
        <v>50</v>
      </c>
      <c r="AK1412" s="38" t="s">
        <v>49</v>
      </c>
    </row>
    <row r="1413" spans="1:37" x14ac:dyDescent="0.35">
      <c r="A1413" s="38" t="s">
        <v>525</v>
      </c>
      <c r="B1413" s="38">
        <v>104548690</v>
      </c>
      <c r="C1413" s="38" t="str">
        <f>+MaestraLP3[[#This Row],[CÓDIGO]]&amp;MaestraLP3[[#Headers],[-]]&amp;MaestraLP3[[#This Row],[UMV]]</f>
        <v>104548690-C48</v>
      </c>
      <c r="D1413" s="45" t="str">
        <f>+MaestraLP3[[#This Row],[CÓDIGO]]&amp;MaestraLP3[[#Headers],[FS00]]</f>
        <v>104548690FS00</v>
      </c>
      <c r="E1413" s="38" t="s">
        <v>95</v>
      </c>
      <c r="F1413" s="38" t="s">
        <v>114</v>
      </c>
      <c r="G1413" s="38" t="s">
        <v>120</v>
      </c>
      <c r="H1413" s="38" t="s">
        <v>1679</v>
      </c>
      <c r="I1413" s="38" t="s">
        <v>1689</v>
      </c>
      <c r="J1413" s="44" t="s">
        <v>242</v>
      </c>
      <c r="K1413" s="45" t="s">
        <v>44</v>
      </c>
      <c r="L1413" s="45" t="s">
        <v>44</v>
      </c>
      <c r="M1413" s="38" t="str">
        <f>VLOOKUP(MaestraLP3[[#This Row],[UMV]],VALIDACIONES!J:L,3,0)</f>
        <v>Caja 48 Unidades</v>
      </c>
      <c r="N1413" s="38" t="s">
        <v>45</v>
      </c>
      <c r="O1413" s="38" t="s">
        <v>46</v>
      </c>
      <c r="P1413" s="54">
        <v>1129104</v>
      </c>
      <c r="Q1413" s="38" t="s">
        <v>47</v>
      </c>
      <c r="R1413" s="55">
        <v>1411344</v>
      </c>
      <c r="S1413" s="56">
        <f>IFERROR((MaestraLP3[[#This Row],[COSTO ]]/MaestraLP3[[#This Row],[COSTO OCT]]-1),0)</f>
        <v>0</v>
      </c>
      <c r="T1413" s="55" t="s">
        <v>172</v>
      </c>
      <c r="U1413" s="55" t="s">
        <v>172</v>
      </c>
      <c r="V1413" s="54">
        <f>+VLOOKUP(MaestraLP3[[#This Row],[-]],'[1]BD MES'!$A:$N,14,0)</f>
        <v>1129632</v>
      </c>
      <c r="W1413" s="54">
        <v>1129104</v>
      </c>
      <c r="X1413" s="56">
        <f>+(MaestraLP3[[#This Row],[COSTO ]]-MaestraLP3[[#This Row],[COSTO OCT AL 27-10]])/MaestraLP3[[#This Row],[COSTO OCT AL 27-10]]</f>
        <v>-4.6740885527322171E-4</v>
      </c>
      <c r="Y1413" s="57" t="str">
        <f>++IF(Q1413="HASTA AGOTAR STOCK","HASTA AGOTAR STOCK",IF(MaestraLP3[[#This Row],[PRECIO OCT]]=0,"NO PARA LP",IF(MaestraLP3[[#This Row],[PRECIO OCT]]=0,"INCORPORACIÓN",IF(AA1413=0,"MANTIENE",IF(AA1413&lt;0,"BAJA",IF(AA1413&gt;0,"ALZA",""))))))</f>
        <v>MANTIENE</v>
      </c>
      <c r="Z1413" s="54">
        <v>1411344</v>
      </c>
      <c r="AA1413" s="40">
        <f>IF(Z1413=0,"INDICAR PRECIO VTA",Z1413-MaestraLP3[[#This Row],[PRECIO OCT]])</f>
        <v>0</v>
      </c>
      <c r="AB1413" s="56">
        <f t="shared" si="22"/>
        <v>0.19997959391898787</v>
      </c>
      <c r="AC1413" s="58">
        <f>IFERROR(MaestraLP3[[#This Row],[PRECIO]]*MaestraLP3[[#This Row],[%MG UMV]],0)</f>
        <v>282240</v>
      </c>
      <c r="AD1413" s="59">
        <v>16.559999999999999</v>
      </c>
      <c r="AE1413" s="54">
        <f>IFERROR(MaestraLP3[[#This Row],[MARGEN UNITARIO]]/MaestraLP3[[#This Row],[Peso Neto UMV (KG)]],0)</f>
        <v>17043.478260869568</v>
      </c>
      <c r="AF1413" s="38" t="s">
        <v>50</v>
      </c>
      <c r="AG1413" s="38">
        <v>3</v>
      </c>
      <c r="AH1413" s="56">
        <v>0.03</v>
      </c>
      <c r="AI1413" s="56">
        <v>0.05</v>
      </c>
      <c r="AJ1413" s="38" t="s">
        <v>50</v>
      </c>
      <c r="AK1413" s="38" t="s">
        <v>49</v>
      </c>
    </row>
    <row r="1414" spans="1:37" x14ac:dyDescent="0.35">
      <c r="A1414" s="38" t="s">
        <v>525</v>
      </c>
      <c r="B1414" s="38">
        <v>104548700</v>
      </c>
      <c r="C1414" s="38" t="str">
        <f>+MaestraLP3[[#This Row],[CÓDIGO]]&amp;MaestraLP3[[#Headers],[-]]&amp;MaestraLP3[[#This Row],[UMV]]</f>
        <v>104548700-C44</v>
      </c>
      <c r="D1414" s="45" t="str">
        <f>+MaestraLP3[[#This Row],[CÓDIGO]]&amp;MaestraLP3[[#Headers],[FS00]]</f>
        <v>104548700FS00</v>
      </c>
      <c r="E1414" s="38" t="s">
        <v>95</v>
      </c>
      <c r="F1414" s="38" t="s">
        <v>114</v>
      </c>
      <c r="G1414" s="38" t="s">
        <v>120</v>
      </c>
      <c r="H1414" s="38" t="s">
        <v>1679</v>
      </c>
      <c r="I1414" s="38" t="s">
        <v>1690</v>
      </c>
      <c r="J1414" s="44" t="s">
        <v>1691</v>
      </c>
      <c r="K1414" s="45" t="s">
        <v>44</v>
      </c>
      <c r="L1414" s="45" t="s">
        <v>44</v>
      </c>
      <c r="M1414" s="38" t="str">
        <f>VLOOKUP(MaestraLP3[[#This Row],[UMV]],VALIDACIONES!J:L,3,0)</f>
        <v>Caja 44 Unidades</v>
      </c>
      <c r="N1414" s="38" t="s">
        <v>45</v>
      </c>
      <c r="O1414" s="38" t="s">
        <v>46</v>
      </c>
      <c r="P1414" s="54">
        <v>1271644</v>
      </c>
      <c r="Q1414" s="38" t="s">
        <v>47</v>
      </c>
      <c r="R1414" s="55">
        <v>1589544</v>
      </c>
      <c r="S1414" s="56">
        <f>IFERROR((MaestraLP3[[#This Row],[COSTO ]]/MaestraLP3[[#This Row],[COSTO OCT]]-1),0)</f>
        <v>0</v>
      </c>
      <c r="T1414" s="55" t="s">
        <v>172</v>
      </c>
      <c r="U1414" s="55" t="s">
        <v>172</v>
      </c>
      <c r="V1414" s="54">
        <f>+VLOOKUP(MaestraLP3[[#This Row],[-]],'[1]BD MES'!$A:$N,14,0)</f>
        <v>1271644</v>
      </c>
      <c r="W1414" s="54">
        <v>1271644</v>
      </c>
      <c r="X1414" s="56">
        <f>+(MaestraLP3[[#This Row],[COSTO ]]-MaestraLP3[[#This Row],[COSTO OCT AL 27-10]])/MaestraLP3[[#This Row],[COSTO OCT AL 27-10]]</f>
        <v>0</v>
      </c>
      <c r="Y1414" s="57" t="str">
        <f>++IF(Q1414="HASTA AGOTAR STOCK","HASTA AGOTAR STOCK",IF(MaestraLP3[[#This Row],[PRECIO OCT]]=0,"NO PARA LP",IF(MaestraLP3[[#This Row],[PRECIO OCT]]=0,"INCORPORACIÓN",IF(AA1414=0,"MANTIENE",IF(AA1414&lt;0,"BAJA",IF(AA1414&gt;0,"ALZA",""))))))</f>
        <v>MANTIENE</v>
      </c>
      <c r="Z1414" s="54">
        <v>1589544</v>
      </c>
      <c r="AA1414" s="40">
        <f>IF(Z1414=0,"INDICAR PRECIO VTA",Z1414-MaestraLP3[[#This Row],[PRECIO OCT]])</f>
        <v>0</v>
      </c>
      <c r="AB1414" s="56">
        <f t="shared" si="22"/>
        <v>0.19999446382107069</v>
      </c>
      <c r="AC1414" s="58">
        <f>IFERROR(MaestraLP3[[#This Row],[PRECIO]]*MaestraLP3[[#This Row],[%MG UMV]],0)</f>
        <v>317900</v>
      </c>
      <c r="AD1414" s="59">
        <v>16.72</v>
      </c>
      <c r="AE1414" s="54">
        <f>IFERROR(MaestraLP3[[#This Row],[MARGEN UNITARIO]]/MaestraLP3[[#This Row],[Peso Neto UMV (KG)]],0)</f>
        <v>19013.157894736843</v>
      </c>
      <c r="AF1414" s="38" t="s">
        <v>50</v>
      </c>
      <c r="AG1414" s="38">
        <v>3</v>
      </c>
      <c r="AH1414" s="56">
        <v>0.03</v>
      </c>
      <c r="AI1414" s="56">
        <v>0.05</v>
      </c>
      <c r="AJ1414" s="38" t="s">
        <v>50</v>
      </c>
      <c r="AK1414" s="38" t="s">
        <v>49</v>
      </c>
    </row>
    <row r="1415" spans="1:37" x14ac:dyDescent="0.35">
      <c r="A1415" s="38" t="s">
        <v>525</v>
      </c>
      <c r="B1415" s="38">
        <v>104548650</v>
      </c>
      <c r="C1415" s="38" t="str">
        <f>+MaestraLP3[[#This Row],[CÓDIGO]]&amp;MaestraLP3[[#Headers],[-]]&amp;MaestraLP3[[#This Row],[UMV]]</f>
        <v>104548650-Z25</v>
      </c>
      <c r="D1415" s="45" t="str">
        <f>+MaestraLP3[[#This Row],[CÓDIGO]]&amp;MaestraLP3[[#Headers],[FS00]]</f>
        <v>104548650FS00</v>
      </c>
      <c r="E1415" s="38" t="s">
        <v>95</v>
      </c>
      <c r="F1415" s="38" t="s">
        <v>114</v>
      </c>
      <c r="G1415" s="38" t="s">
        <v>120</v>
      </c>
      <c r="H1415" s="38" t="s">
        <v>1679</v>
      </c>
      <c r="I1415" s="38" t="s">
        <v>1692</v>
      </c>
      <c r="J1415" s="44" t="s">
        <v>1693</v>
      </c>
      <c r="K1415" s="45" t="s">
        <v>44</v>
      </c>
      <c r="L1415" s="45" t="s">
        <v>44</v>
      </c>
      <c r="M1415" s="38" t="str">
        <f>VLOOKUP(MaestraLP3[[#This Row],[UMV]],VALIDACIONES!J:L,3,0)</f>
        <v>Caja 125 Unidades</v>
      </c>
      <c r="N1415" s="38" t="s">
        <v>45</v>
      </c>
      <c r="O1415" s="38" t="s">
        <v>46</v>
      </c>
      <c r="P1415" s="54">
        <v>1091625</v>
      </c>
      <c r="Q1415" s="38" t="s">
        <v>47</v>
      </c>
      <c r="R1415" s="55">
        <v>1364500</v>
      </c>
      <c r="S1415" s="56">
        <f>IFERROR((MaestraLP3[[#This Row],[COSTO ]]/MaestraLP3[[#This Row],[COSTO OCT]]-1),0)</f>
        <v>0</v>
      </c>
      <c r="T1415" s="55" t="s">
        <v>172</v>
      </c>
      <c r="U1415" s="55" t="s">
        <v>172</v>
      </c>
      <c r="V1415" s="54">
        <f>+VLOOKUP(MaestraLP3[[#This Row],[-]],'[1]BD MES'!$A:$N,14,0)</f>
        <v>1091625</v>
      </c>
      <c r="W1415" s="54">
        <v>1091625</v>
      </c>
      <c r="X1415" s="56">
        <f>+(MaestraLP3[[#This Row],[COSTO ]]-MaestraLP3[[#This Row],[COSTO OCT AL 27-10]])/MaestraLP3[[#This Row],[COSTO OCT AL 27-10]]</f>
        <v>0</v>
      </c>
      <c r="Y1415" s="57" t="str">
        <f>++IF(Q1415="HASTA AGOTAR STOCK","HASTA AGOTAR STOCK",IF(MaestraLP3[[#This Row],[PRECIO OCT]]=0,"NO PARA LP",IF(MaestraLP3[[#This Row],[PRECIO OCT]]=0,"INCORPORACIÓN",IF(AA1415=0,"MANTIENE",IF(AA1415&lt;0,"BAJA",IF(AA1415&gt;0,"ALZA",""))))))</f>
        <v>MANTIENE</v>
      </c>
      <c r="Z1415" s="54">
        <v>1364500</v>
      </c>
      <c r="AA1415" s="40">
        <f>IF(Z1415=0,"INDICAR PRECIO VTA",Z1415-MaestraLP3[[#This Row],[PRECIO OCT]])</f>
        <v>0</v>
      </c>
      <c r="AB1415" s="56">
        <f t="shared" si="22"/>
        <v>0.19998167827042873</v>
      </c>
      <c r="AC1415" s="58">
        <f>IFERROR(MaestraLP3[[#This Row],[PRECIO]]*MaestraLP3[[#This Row],[%MG UMV]],0)</f>
        <v>272875</v>
      </c>
      <c r="AD1415" s="59">
        <v>9.2999999999999999E-2</v>
      </c>
      <c r="AE1415" s="54">
        <f>IFERROR(MaestraLP3[[#This Row],[MARGEN UNITARIO]]/MaestraLP3[[#This Row],[Peso Neto UMV (KG)]],0)</f>
        <v>2934139.7849462368</v>
      </c>
      <c r="AF1415" s="38" t="s">
        <v>50</v>
      </c>
      <c r="AG1415" s="38">
        <v>3</v>
      </c>
      <c r="AH1415" s="56">
        <v>0.03</v>
      </c>
      <c r="AI1415" s="56">
        <v>0.05</v>
      </c>
      <c r="AJ1415" s="38" t="s">
        <v>50</v>
      </c>
      <c r="AK1415" s="38" t="s">
        <v>49</v>
      </c>
    </row>
    <row r="1416" spans="1:37" x14ac:dyDescent="0.35">
      <c r="A1416" s="38" t="s">
        <v>525</v>
      </c>
      <c r="B1416" s="38">
        <v>104548780</v>
      </c>
      <c r="C1416" s="38" t="str">
        <f>+MaestraLP3[[#This Row],[CÓDIGO]]&amp;MaestraLP3[[#Headers],[-]]&amp;MaestraLP3[[#This Row],[UMV]]</f>
        <v>104548780-C06</v>
      </c>
      <c r="D1416" s="45" t="str">
        <f>+MaestraLP3[[#This Row],[CÓDIGO]]&amp;MaestraLP3[[#Headers],[FS00]]</f>
        <v>104548780FS00</v>
      </c>
      <c r="E1416" s="38" t="s">
        <v>95</v>
      </c>
      <c r="F1416" s="38" t="s">
        <v>114</v>
      </c>
      <c r="G1416" s="38" t="s">
        <v>120</v>
      </c>
      <c r="H1416" s="38" t="s">
        <v>1679</v>
      </c>
      <c r="I1416" s="38" t="s">
        <v>1694</v>
      </c>
      <c r="J1416" s="44" t="s">
        <v>53</v>
      </c>
      <c r="K1416" s="45" t="s">
        <v>44</v>
      </c>
      <c r="L1416" s="45" t="s">
        <v>44</v>
      </c>
      <c r="M1416" s="38" t="str">
        <f>VLOOKUP(MaestraLP3[[#This Row],[UMV]],VALIDACIONES!J:L,3,0)</f>
        <v>Caja 6 Unidades</v>
      </c>
      <c r="N1416" s="38" t="s">
        <v>45</v>
      </c>
      <c r="O1416" s="38" t="s">
        <v>46</v>
      </c>
      <c r="P1416" s="54">
        <v>46344</v>
      </c>
      <c r="Q1416" s="38" t="s">
        <v>47</v>
      </c>
      <c r="R1416" s="55">
        <v>57930</v>
      </c>
      <c r="S1416" s="56">
        <f>IFERROR((MaestraLP3[[#This Row],[COSTO ]]/MaestraLP3[[#This Row],[COSTO OCT]]-1),0)</f>
        <v>0</v>
      </c>
      <c r="T1416" s="55" t="s">
        <v>172</v>
      </c>
      <c r="U1416" s="55" t="s">
        <v>172</v>
      </c>
      <c r="V1416" s="54">
        <f>+VLOOKUP(MaestraLP3[[#This Row],[-]],'[1]BD MES'!$A:$N,14,0)</f>
        <v>46344</v>
      </c>
      <c r="W1416" s="54">
        <v>46344</v>
      </c>
      <c r="X1416" s="56">
        <f>+(MaestraLP3[[#This Row],[COSTO ]]-MaestraLP3[[#This Row],[COSTO OCT AL 27-10]])/MaestraLP3[[#This Row],[COSTO OCT AL 27-10]]</f>
        <v>0</v>
      </c>
      <c r="Y1416" s="57" t="str">
        <f>++IF(Q1416="HASTA AGOTAR STOCK","HASTA AGOTAR STOCK",IF(MaestraLP3[[#This Row],[PRECIO OCT]]=0,"NO PARA LP",IF(MaestraLP3[[#This Row],[PRECIO OCT]]=0,"INCORPORACIÓN",IF(AA1416=0,"MANTIENE",IF(AA1416&lt;0,"BAJA",IF(AA1416&gt;0,"ALZA",""))))))</f>
        <v>MANTIENE</v>
      </c>
      <c r="Z1416" s="54">
        <v>57930</v>
      </c>
      <c r="AA1416" s="40">
        <f>IF(Z1416=0,"INDICAR PRECIO VTA",Z1416-MaestraLP3[[#This Row],[PRECIO OCT]])</f>
        <v>0</v>
      </c>
      <c r="AB1416" s="56">
        <f t="shared" si="22"/>
        <v>0.2</v>
      </c>
      <c r="AC1416" s="58">
        <f>IFERROR(MaestraLP3[[#This Row],[PRECIO]]*MaestraLP3[[#This Row],[%MG UMV]],0)</f>
        <v>11586</v>
      </c>
      <c r="AD1416" s="59">
        <v>4.1399999999999997</v>
      </c>
      <c r="AE1416" s="54">
        <f>IFERROR(MaestraLP3[[#This Row],[MARGEN UNITARIO]]/MaestraLP3[[#This Row],[Peso Neto UMV (KG)]],0)</f>
        <v>2798.5507246376815</v>
      </c>
      <c r="AF1416" s="38" t="s">
        <v>50</v>
      </c>
      <c r="AG1416" s="38">
        <v>3</v>
      </c>
      <c r="AH1416" s="56">
        <v>0.03</v>
      </c>
      <c r="AI1416" s="56">
        <v>0.05</v>
      </c>
      <c r="AJ1416" s="38" t="s">
        <v>50</v>
      </c>
      <c r="AK1416" s="38" t="s">
        <v>49</v>
      </c>
    </row>
    <row r="1417" spans="1:37" x14ac:dyDescent="0.35">
      <c r="A1417" s="38" t="s">
        <v>525</v>
      </c>
      <c r="B1417" s="38">
        <v>104548800</v>
      </c>
      <c r="C1417" s="38" t="str">
        <f>+MaestraLP3[[#This Row],[CÓDIGO]]&amp;MaestraLP3[[#Headers],[-]]&amp;MaestraLP3[[#This Row],[UMV]]</f>
        <v>104548800-C06</v>
      </c>
      <c r="D1417" s="45" t="str">
        <f>+MaestraLP3[[#This Row],[CÓDIGO]]&amp;MaestraLP3[[#Headers],[FS00]]</f>
        <v>104548800FS00</v>
      </c>
      <c r="E1417" s="38" t="s">
        <v>95</v>
      </c>
      <c r="F1417" s="38" t="s">
        <v>114</v>
      </c>
      <c r="G1417" s="38" t="s">
        <v>120</v>
      </c>
      <c r="H1417" s="38" t="s">
        <v>1679</v>
      </c>
      <c r="I1417" s="38" t="s">
        <v>1695</v>
      </c>
      <c r="J1417" s="44" t="s">
        <v>53</v>
      </c>
      <c r="K1417" s="45" t="s">
        <v>44</v>
      </c>
      <c r="L1417" s="45" t="s">
        <v>44</v>
      </c>
      <c r="M1417" s="38" t="str">
        <f>VLOOKUP(MaestraLP3[[#This Row],[UMV]],VALIDACIONES!J:L,3,0)</f>
        <v>Caja 6 Unidades</v>
      </c>
      <c r="N1417" s="38" t="s">
        <v>45</v>
      </c>
      <c r="O1417" s="38" t="s">
        <v>46</v>
      </c>
      <c r="P1417" s="54">
        <v>72564</v>
      </c>
      <c r="Q1417" s="38" t="s">
        <v>47</v>
      </c>
      <c r="R1417" s="55">
        <v>90708</v>
      </c>
      <c r="S1417" s="56">
        <f>IFERROR((MaestraLP3[[#This Row],[COSTO ]]/MaestraLP3[[#This Row],[COSTO OCT]]-1),0)</f>
        <v>0</v>
      </c>
      <c r="T1417" s="55" t="s">
        <v>172</v>
      </c>
      <c r="U1417" s="55" t="s">
        <v>172</v>
      </c>
      <c r="V1417" s="54">
        <f>+VLOOKUP(MaestraLP3[[#This Row],[-]],'[1]BD MES'!$A:$N,14,0)</f>
        <v>72564</v>
      </c>
      <c r="W1417" s="54">
        <v>72564</v>
      </c>
      <c r="X1417" s="56">
        <f>+(MaestraLP3[[#This Row],[COSTO ]]-MaestraLP3[[#This Row],[COSTO OCT AL 27-10]])/MaestraLP3[[#This Row],[COSTO OCT AL 27-10]]</f>
        <v>0</v>
      </c>
      <c r="Y1417" s="57" t="str">
        <f>++IF(Q1417="HASTA AGOTAR STOCK","HASTA AGOTAR STOCK",IF(MaestraLP3[[#This Row],[PRECIO OCT]]=0,"NO PARA LP",IF(MaestraLP3[[#This Row],[PRECIO OCT]]=0,"INCORPORACIÓN",IF(AA1417=0,"MANTIENE",IF(AA1417&lt;0,"BAJA",IF(AA1417&gt;0,"ALZA",""))))))</f>
        <v>MANTIENE</v>
      </c>
      <c r="Z1417" s="54">
        <v>90708</v>
      </c>
      <c r="AA1417" s="40">
        <f>IF(Z1417=0,"INDICAR PRECIO VTA",Z1417-MaestraLP3[[#This Row],[PRECIO OCT]])</f>
        <v>0</v>
      </c>
      <c r="AB1417" s="56">
        <f t="shared" si="22"/>
        <v>0.20002645852626008</v>
      </c>
      <c r="AC1417" s="58">
        <f>IFERROR(MaestraLP3[[#This Row],[PRECIO]]*MaestraLP3[[#This Row],[%MG UMV]],0)</f>
        <v>18144</v>
      </c>
      <c r="AD1417" s="59">
        <v>6</v>
      </c>
      <c r="AE1417" s="54">
        <f>IFERROR(MaestraLP3[[#This Row],[MARGEN UNITARIO]]/MaestraLP3[[#This Row],[Peso Neto UMV (KG)]],0)</f>
        <v>3024</v>
      </c>
      <c r="AF1417" s="38" t="s">
        <v>50</v>
      </c>
      <c r="AG1417" s="38">
        <v>3</v>
      </c>
      <c r="AH1417" s="56">
        <v>0.03</v>
      </c>
      <c r="AI1417" s="56">
        <v>0.05</v>
      </c>
      <c r="AJ1417" s="38" t="s">
        <v>50</v>
      </c>
      <c r="AK1417" s="38" t="s">
        <v>49</v>
      </c>
    </row>
    <row r="1418" spans="1:37" x14ac:dyDescent="0.35">
      <c r="A1418" s="38" t="s">
        <v>525</v>
      </c>
      <c r="B1418" s="38">
        <v>104548810</v>
      </c>
      <c r="C1418" s="38" t="str">
        <f>+MaestraLP3[[#This Row],[CÓDIGO]]&amp;MaestraLP3[[#Headers],[-]]&amp;MaestraLP3[[#This Row],[UMV]]</f>
        <v>104548810-C06</v>
      </c>
      <c r="D1418" s="45" t="str">
        <f>+MaestraLP3[[#This Row],[CÓDIGO]]&amp;MaestraLP3[[#Headers],[FS00]]</f>
        <v>104548810FS00</v>
      </c>
      <c r="E1418" s="38" t="s">
        <v>95</v>
      </c>
      <c r="F1418" s="38" t="s">
        <v>114</v>
      </c>
      <c r="G1418" s="38" t="s">
        <v>120</v>
      </c>
      <c r="H1418" s="38" t="s">
        <v>1679</v>
      </c>
      <c r="I1418" s="38" t="s">
        <v>1696</v>
      </c>
      <c r="J1418" s="44" t="s">
        <v>53</v>
      </c>
      <c r="K1418" s="45" t="s">
        <v>44</v>
      </c>
      <c r="L1418" s="45" t="s">
        <v>44</v>
      </c>
      <c r="M1418" s="38" t="str">
        <f>VLOOKUP(MaestraLP3[[#This Row],[UMV]],VALIDACIONES!J:L,3,0)</f>
        <v>Caja 6 Unidades</v>
      </c>
      <c r="N1418" s="38" t="s">
        <v>45</v>
      </c>
      <c r="O1418" s="38" t="s">
        <v>46</v>
      </c>
      <c r="P1418" s="54">
        <v>100800</v>
      </c>
      <c r="Q1418" s="38" t="s">
        <v>47</v>
      </c>
      <c r="R1418" s="55">
        <v>126000</v>
      </c>
      <c r="S1418" s="56">
        <f>IFERROR((MaestraLP3[[#This Row],[COSTO ]]/MaestraLP3[[#This Row],[COSTO OCT]]-1),0)</f>
        <v>0</v>
      </c>
      <c r="T1418" s="55" t="s">
        <v>172</v>
      </c>
      <c r="U1418" s="55" t="s">
        <v>172</v>
      </c>
      <c r="V1418" s="54">
        <f>+VLOOKUP(MaestraLP3[[#This Row],[-]],'[1]BD MES'!$A:$N,14,0)</f>
        <v>100800</v>
      </c>
      <c r="W1418" s="54">
        <v>100800</v>
      </c>
      <c r="X1418" s="56">
        <f>+(MaestraLP3[[#This Row],[COSTO ]]-MaestraLP3[[#This Row],[COSTO OCT AL 27-10]])/MaestraLP3[[#This Row],[COSTO OCT AL 27-10]]</f>
        <v>0</v>
      </c>
      <c r="Y1418" s="57" t="str">
        <f>++IF(Q1418="HASTA AGOTAR STOCK","HASTA AGOTAR STOCK",IF(MaestraLP3[[#This Row],[PRECIO OCT]]=0,"NO PARA LP",IF(MaestraLP3[[#This Row],[PRECIO OCT]]=0,"INCORPORACIÓN",IF(AA1418=0,"MANTIENE",IF(AA1418&lt;0,"BAJA",IF(AA1418&gt;0,"ALZA",""))))))</f>
        <v>MANTIENE</v>
      </c>
      <c r="Z1418" s="54">
        <v>126000</v>
      </c>
      <c r="AA1418" s="40">
        <f>IF(Z1418=0,"INDICAR PRECIO VTA",Z1418-MaestraLP3[[#This Row],[PRECIO OCT]])</f>
        <v>0</v>
      </c>
      <c r="AB1418" s="56">
        <f t="shared" si="22"/>
        <v>0.2</v>
      </c>
      <c r="AC1418" s="58">
        <f>IFERROR(MaestraLP3[[#This Row],[PRECIO]]*MaestraLP3[[#This Row],[%MG UMV]],0)</f>
        <v>25200</v>
      </c>
      <c r="AD1418" s="59">
        <v>7.05</v>
      </c>
      <c r="AE1418" s="54">
        <f>IFERROR(MaestraLP3[[#This Row],[MARGEN UNITARIO]]/MaestraLP3[[#This Row],[Peso Neto UMV (KG)]],0)</f>
        <v>3574.4680851063831</v>
      </c>
      <c r="AF1418" s="38" t="s">
        <v>50</v>
      </c>
      <c r="AG1418" s="38">
        <v>3</v>
      </c>
      <c r="AH1418" s="56">
        <v>0.03</v>
      </c>
      <c r="AI1418" s="56">
        <v>0.05</v>
      </c>
      <c r="AJ1418" s="38" t="s">
        <v>50</v>
      </c>
      <c r="AK1418" s="38" t="s">
        <v>49</v>
      </c>
    </row>
    <row r="1419" spans="1:37" x14ac:dyDescent="0.35">
      <c r="A1419" s="38" t="s">
        <v>525</v>
      </c>
      <c r="B1419" s="38">
        <v>104548820</v>
      </c>
      <c r="C1419" s="38" t="str">
        <f>+MaestraLP3[[#This Row],[CÓDIGO]]&amp;MaestraLP3[[#Headers],[-]]&amp;MaestraLP3[[#This Row],[UMV]]</f>
        <v>104548820-C06</v>
      </c>
      <c r="D1419" s="45" t="str">
        <f>+MaestraLP3[[#This Row],[CÓDIGO]]&amp;MaestraLP3[[#Headers],[FS00]]</f>
        <v>104548820FS00</v>
      </c>
      <c r="E1419" s="38" t="s">
        <v>95</v>
      </c>
      <c r="F1419" s="38" t="s">
        <v>114</v>
      </c>
      <c r="G1419" s="38" t="s">
        <v>120</v>
      </c>
      <c r="H1419" s="38" t="s">
        <v>1679</v>
      </c>
      <c r="I1419" s="38" t="s">
        <v>1697</v>
      </c>
      <c r="J1419" s="44" t="s">
        <v>53</v>
      </c>
      <c r="K1419" s="45" t="s">
        <v>44</v>
      </c>
      <c r="L1419" s="45" t="s">
        <v>44</v>
      </c>
      <c r="M1419" s="38" t="str">
        <f>VLOOKUP(MaestraLP3[[#This Row],[UMV]],VALIDACIONES!J:L,3,0)</f>
        <v>Caja 6 Unidades</v>
      </c>
      <c r="N1419" s="38" t="s">
        <v>45</v>
      </c>
      <c r="O1419" s="38" t="s">
        <v>46</v>
      </c>
      <c r="P1419" s="54">
        <v>104832</v>
      </c>
      <c r="Q1419" s="38" t="s">
        <v>47</v>
      </c>
      <c r="R1419" s="55">
        <v>131040</v>
      </c>
      <c r="S1419" s="56">
        <f>IFERROR((MaestraLP3[[#This Row],[COSTO ]]/MaestraLP3[[#This Row],[COSTO OCT]]-1),0)</f>
        <v>0</v>
      </c>
      <c r="T1419" s="55" t="s">
        <v>172</v>
      </c>
      <c r="U1419" s="55" t="s">
        <v>172</v>
      </c>
      <c r="V1419" s="54">
        <f>+VLOOKUP(MaestraLP3[[#This Row],[-]],'[1]BD MES'!$A:$N,14,0)</f>
        <v>104832</v>
      </c>
      <c r="W1419" s="54">
        <v>104832</v>
      </c>
      <c r="X1419" s="56">
        <f>+(MaestraLP3[[#This Row],[COSTO ]]-MaestraLP3[[#This Row],[COSTO OCT AL 27-10]])/MaestraLP3[[#This Row],[COSTO OCT AL 27-10]]</f>
        <v>0</v>
      </c>
      <c r="Y1419" s="57" t="str">
        <f>++IF(Q1419="HASTA AGOTAR STOCK","HASTA AGOTAR STOCK",IF(MaestraLP3[[#This Row],[PRECIO OCT]]=0,"NO PARA LP",IF(MaestraLP3[[#This Row],[PRECIO OCT]]=0,"INCORPORACIÓN",IF(AA1419=0,"MANTIENE",IF(AA1419&lt;0,"BAJA",IF(AA1419&gt;0,"ALZA",""))))))</f>
        <v>MANTIENE</v>
      </c>
      <c r="Z1419" s="54">
        <v>131040</v>
      </c>
      <c r="AA1419" s="40">
        <f>IF(Z1419=0,"INDICAR PRECIO VTA",Z1419-MaestraLP3[[#This Row],[PRECIO OCT]])</f>
        <v>0</v>
      </c>
      <c r="AB1419" s="56">
        <f t="shared" si="22"/>
        <v>0.2</v>
      </c>
      <c r="AC1419" s="58">
        <f>IFERROR(MaestraLP3[[#This Row],[PRECIO]]*MaestraLP3[[#This Row],[%MG UMV]],0)</f>
        <v>26208</v>
      </c>
      <c r="AD1419" s="59">
        <v>8.8800000000000008</v>
      </c>
      <c r="AE1419" s="54">
        <f>IFERROR(MaestraLP3[[#This Row],[MARGEN UNITARIO]]/MaestraLP3[[#This Row],[Peso Neto UMV (KG)]],0)</f>
        <v>2951.3513513513512</v>
      </c>
      <c r="AF1419" s="38" t="s">
        <v>50</v>
      </c>
      <c r="AG1419" s="38">
        <v>3</v>
      </c>
      <c r="AH1419" s="56">
        <v>0.03</v>
      </c>
      <c r="AI1419" s="56">
        <v>0.05</v>
      </c>
      <c r="AJ1419" s="38" t="s">
        <v>50</v>
      </c>
      <c r="AK1419" s="38" t="s">
        <v>49</v>
      </c>
    </row>
    <row r="1420" spans="1:37" x14ac:dyDescent="0.35">
      <c r="A1420" s="38" t="s">
        <v>525</v>
      </c>
      <c r="B1420" s="38">
        <v>104548750</v>
      </c>
      <c r="C1420" s="38" t="str">
        <f>+MaestraLP3[[#This Row],[CÓDIGO]]&amp;MaestraLP3[[#Headers],[-]]&amp;MaestraLP3[[#This Row],[UMV]]</f>
        <v>104548750-C12</v>
      </c>
      <c r="D1420" s="45" t="str">
        <f>+MaestraLP3[[#This Row],[CÓDIGO]]&amp;MaestraLP3[[#Headers],[FS00]]</f>
        <v>104548750FS00</v>
      </c>
      <c r="E1420" s="38" t="s">
        <v>95</v>
      </c>
      <c r="F1420" s="38" t="s">
        <v>114</v>
      </c>
      <c r="G1420" s="38" t="s">
        <v>120</v>
      </c>
      <c r="H1420" s="38" t="s">
        <v>1679</v>
      </c>
      <c r="I1420" s="38" t="s">
        <v>1698</v>
      </c>
      <c r="J1420" s="44" t="s">
        <v>43</v>
      </c>
      <c r="K1420" s="45" t="s">
        <v>44</v>
      </c>
      <c r="L1420" s="45" t="s">
        <v>44</v>
      </c>
      <c r="M1420" s="38" t="str">
        <f>VLOOKUP(MaestraLP3[[#This Row],[UMV]],VALIDACIONES!J:L,3,0)</f>
        <v>Caja 12 Unidades</v>
      </c>
      <c r="N1420" s="38" t="s">
        <v>45</v>
      </c>
      <c r="O1420" s="38" t="s">
        <v>46</v>
      </c>
      <c r="P1420" s="54">
        <v>80592</v>
      </c>
      <c r="Q1420" s="38" t="s">
        <v>47</v>
      </c>
      <c r="R1420" s="55">
        <v>100740</v>
      </c>
      <c r="S1420" s="56">
        <f>IFERROR((MaestraLP3[[#This Row],[COSTO ]]/MaestraLP3[[#This Row],[COSTO OCT]]-1),0)</f>
        <v>0</v>
      </c>
      <c r="T1420" s="55" t="s">
        <v>172</v>
      </c>
      <c r="U1420" s="55" t="s">
        <v>172</v>
      </c>
      <c r="V1420" s="54">
        <f>+VLOOKUP(MaestraLP3[[#This Row],[-]],'[1]BD MES'!$A:$N,14,0)</f>
        <v>80592</v>
      </c>
      <c r="W1420" s="54">
        <v>80592</v>
      </c>
      <c r="X1420" s="56">
        <f>+(MaestraLP3[[#This Row],[COSTO ]]-MaestraLP3[[#This Row],[COSTO OCT AL 27-10]])/MaestraLP3[[#This Row],[COSTO OCT AL 27-10]]</f>
        <v>0</v>
      </c>
      <c r="Y1420" s="57" t="str">
        <f>++IF(Q1420="HASTA AGOTAR STOCK","HASTA AGOTAR STOCK",IF(MaestraLP3[[#This Row],[PRECIO OCT]]=0,"NO PARA LP",IF(MaestraLP3[[#This Row],[PRECIO OCT]]=0,"INCORPORACIÓN",IF(AA1420=0,"MANTIENE",IF(AA1420&lt;0,"BAJA",IF(AA1420&gt;0,"ALZA",""))))))</f>
        <v>MANTIENE</v>
      </c>
      <c r="Z1420" s="54">
        <v>100740</v>
      </c>
      <c r="AA1420" s="40">
        <f>IF(Z1420=0,"INDICAR PRECIO VTA",Z1420-MaestraLP3[[#This Row],[PRECIO OCT]])</f>
        <v>0</v>
      </c>
      <c r="AB1420" s="56">
        <f t="shared" si="22"/>
        <v>0.2</v>
      </c>
      <c r="AC1420" s="58">
        <f>IFERROR(MaestraLP3[[#This Row],[PRECIO]]*MaestraLP3[[#This Row],[%MG UMV]],0)</f>
        <v>20148</v>
      </c>
      <c r="AD1420" s="59">
        <v>16.559999999999999</v>
      </c>
      <c r="AE1420" s="54">
        <f>IFERROR(MaestraLP3[[#This Row],[MARGEN UNITARIO]]/MaestraLP3[[#This Row],[Peso Neto UMV (KG)]],0)</f>
        <v>1216.6666666666667</v>
      </c>
      <c r="AF1420" s="38" t="s">
        <v>50</v>
      </c>
      <c r="AG1420" s="38">
        <v>3</v>
      </c>
      <c r="AH1420" s="56">
        <v>0.03</v>
      </c>
      <c r="AI1420" s="56">
        <v>0.05</v>
      </c>
      <c r="AJ1420" s="38" t="s">
        <v>50</v>
      </c>
      <c r="AK1420" s="38" t="s">
        <v>49</v>
      </c>
    </row>
    <row r="1421" spans="1:37" x14ac:dyDescent="0.35">
      <c r="A1421" s="38" t="s">
        <v>525</v>
      </c>
      <c r="B1421" s="38">
        <v>104548740</v>
      </c>
      <c r="C1421" s="38" t="str">
        <f>+MaestraLP3[[#This Row],[CÓDIGO]]&amp;MaestraLP3[[#Headers],[-]]&amp;MaestraLP3[[#This Row],[UMV]]</f>
        <v>104548740-C12</v>
      </c>
      <c r="D1421" s="45" t="str">
        <f>+MaestraLP3[[#This Row],[CÓDIGO]]&amp;MaestraLP3[[#Headers],[FS00]]</f>
        <v>104548740FS00</v>
      </c>
      <c r="E1421" s="38" t="s">
        <v>95</v>
      </c>
      <c r="F1421" s="38" t="s">
        <v>114</v>
      </c>
      <c r="G1421" s="38" t="s">
        <v>120</v>
      </c>
      <c r="H1421" s="38" t="s">
        <v>1679</v>
      </c>
      <c r="I1421" s="38" t="s">
        <v>1699</v>
      </c>
      <c r="J1421" s="44" t="s">
        <v>43</v>
      </c>
      <c r="K1421" s="45" t="s">
        <v>44</v>
      </c>
      <c r="L1421" s="45" t="s">
        <v>44</v>
      </c>
      <c r="M1421" s="38" t="str">
        <f>VLOOKUP(MaestraLP3[[#This Row],[UMV]],VALIDACIONES!J:L,3,0)</f>
        <v>Caja 12 Unidades</v>
      </c>
      <c r="N1421" s="38" t="s">
        <v>45</v>
      </c>
      <c r="O1421" s="38" t="s">
        <v>46</v>
      </c>
      <c r="P1421" s="54">
        <v>80592</v>
      </c>
      <c r="Q1421" s="38" t="s">
        <v>47</v>
      </c>
      <c r="R1421" s="55">
        <v>100740</v>
      </c>
      <c r="S1421" s="56">
        <f>IFERROR((MaestraLP3[[#This Row],[COSTO ]]/MaestraLP3[[#This Row],[COSTO OCT]]-1),0)</f>
        <v>0</v>
      </c>
      <c r="T1421" s="55" t="s">
        <v>172</v>
      </c>
      <c r="U1421" s="55" t="s">
        <v>172</v>
      </c>
      <c r="V1421" s="54">
        <f>+VLOOKUP(MaestraLP3[[#This Row],[-]],'[1]BD MES'!$A:$N,14,0)</f>
        <v>80592</v>
      </c>
      <c r="W1421" s="54">
        <v>80592</v>
      </c>
      <c r="X1421" s="56">
        <f>+(MaestraLP3[[#This Row],[COSTO ]]-MaestraLP3[[#This Row],[COSTO OCT AL 27-10]])/MaestraLP3[[#This Row],[COSTO OCT AL 27-10]]</f>
        <v>0</v>
      </c>
      <c r="Y1421" s="57" t="str">
        <f>++IF(Q1421="HASTA AGOTAR STOCK","HASTA AGOTAR STOCK",IF(MaestraLP3[[#This Row],[PRECIO OCT]]=0,"NO PARA LP",IF(MaestraLP3[[#This Row],[PRECIO OCT]]=0,"INCORPORACIÓN",IF(AA1421=0,"MANTIENE",IF(AA1421&lt;0,"BAJA",IF(AA1421&gt;0,"ALZA",""))))))</f>
        <v>MANTIENE</v>
      </c>
      <c r="Z1421" s="54">
        <v>100740</v>
      </c>
      <c r="AA1421" s="40">
        <f>IF(Z1421=0,"INDICAR PRECIO VTA",Z1421-MaestraLP3[[#This Row],[PRECIO OCT]])</f>
        <v>0</v>
      </c>
      <c r="AB1421" s="56">
        <f t="shared" si="22"/>
        <v>0.2</v>
      </c>
      <c r="AC1421" s="58">
        <f>IFERROR(MaestraLP3[[#This Row],[PRECIO]]*MaestraLP3[[#This Row],[%MG UMV]],0)</f>
        <v>20148</v>
      </c>
      <c r="AD1421" s="59">
        <v>16.559999999999999</v>
      </c>
      <c r="AE1421" s="54">
        <f>IFERROR(MaestraLP3[[#This Row],[MARGEN UNITARIO]]/MaestraLP3[[#This Row],[Peso Neto UMV (KG)]],0)</f>
        <v>1216.6666666666667</v>
      </c>
      <c r="AF1421" s="38" t="s">
        <v>50</v>
      </c>
      <c r="AG1421" s="38">
        <v>3</v>
      </c>
      <c r="AH1421" s="56">
        <v>0.03</v>
      </c>
      <c r="AI1421" s="56">
        <v>0.05</v>
      </c>
      <c r="AJ1421" s="38" t="s">
        <v>50</v>
      </c>
      <c r="AK1421" s="38" t="s">
        <v>49</v>
      </c>
    </row>
    <row r="1422" spans="1:37" x14ac:dyDescent="0.35">
      <c r="A1422" s="38" t="s">
        <v>525</v>
      </c>
      <c r="B1422" s="38">
        <v>104548710</v>
      </c>
      <c r="C1422" s="38" t="str">
        <f>+MaestraLP3[[#This Row],[CÓDIGO]]&amp;MaestraLP3[[#Headers],[-]]&amp;MaestraLP3[[#This Row],[UMV]]</f>
        <v>104548710-C12</v>
      </c>
      <c r="D1422" s="45" t="str">
        <f>+MaestraLP3[[#This Row],[CÓDIGO]]&amp;MaestraLP3[[#Headers],[FS00]]</f>
        <v>104548710FS00</v>
      </c>
      <c r="E1422" s="38" t="s">
        <v>95</v>
      </c>
      <c r="F1422" s="38" t="s">
        <v>114</v>
      </c>
      <c r="G1422" s="38" t="s">
        <v>120</v>
      </c>
      <c r="H1422" s="38" t="s">
        <v>1679</v>
      </c>
      <c r="I1422" s="38" t="s">
        <v>1700</v>
      </c>
      <c r="J1422" s="44" t="s">
        <v>43</v>
      </c>
      <c r="K1422" s="45" t="s">
        <v>44</v>
      </c>
      <c r="L1422" s="45" t="s">
        <v>44</v>
      </c>
      <c r="M1422" s="38" t="str">
        <f>VLOOKUP(MaestraLP3[[#This Row],[UMV]],VALIDACIONES!J:L,3,0)</f>
        <v>Caja 12 Unidades</v>
      </c>
      <c r="N1422" s="38" t="s">
        <v>45</v>
      </c>
      <c r="O1422" s="38" t="s">
        <v>46</v>
      </c>
      <c r="P1422" s="54">
        <v>80592</v>
      </c>
      <c r="Q1422" s="38" t="s">
        <v>47</v>
      </c>
      <c r="R1422" s="55">
        <v>100740</v>
      </c>
      <c r="S1422" s="56">
        <f>IFERROR((MaestraLP3[[#This Row],[COSTO ]]/MaestraLP3[[#This Row],[COSTO OCT]]-1),0)</f>
        <v>0</v>
      </c>
      <c r="T1422" s="55" t="s">
        <v>172</v>
      </c>
      <c r="U1422" s="55" t="s">
        <v>172</v>
      </c>
      <c r="V1422" s="54">
        <f>+VLOOKUP(MaestraLP3[[#This Row],[-]],'[1]BD MES'!$A:$N,14,0)</f>
        <v>80592</v>
      </c>
      <c r="W1422" s="54">
        <v>80592</v>
      </c>
      <c r="X1422" s="56">
        <f>+(MaestraLP3[[#This Row],[COSTO ]]-MaestraLP3[[#This Row],[COSTO OCT AL 27-10]])/MaestraLP3[[#This Row],[COSTO OCT AL 27-10]]</f>
        <v>0</v>
      </c>
      <c r="Y1422" s="57" t="str">
        <f>++IF(Q1422="HASTA AGOTAR STOCK","HASTA AGOTAR STOCK",IF(MaestraLP3[[#This Row],[PRECIO OCT]]=0,"NO PARA LP",IF(MaestraLP3[[#This Row],[PRECIO OCT]]=0,"INCORPORACIÓN",IF(AA1422=0,"MANTIENE",IF(AA1422&lt;0,"BAJA",IF(AA1422&gt;0,"ALZA",""))))))</f>
        <v>MANTIENE</v>
      </c>
      <c r="Z1422" s="54">
        <v>100740</v>
      </c>
      <c r="AA1422" s="40">
        <f>IF(Z1422=0,"INDICAR PRECIO VTA",Z1422-MaestraLP3[[#This Row],[PRECIO OCT]])</f>
        <v>0</v>
      </c>
      <c r="AB1422" s="56">
        <f t="shared" si="22"/>
        <v>0.2</v>
      </c>
      <c r="AC1422" s="58">
        <f>IFERROR(MaestraLP3[[#This Row],[PRECIO]]*MaestraLP3[[#This Row],[%MG UMV]],0)</f>
        <v>20148</v>
      </c>
      <c r="AD1422" s="59">
        <v>16.559999999999999</v>
      </c>
      <c r="AE1422" s="54">
        <f>IFERROR(MaestraLP3[[#This Row],[MARGEN UNITARIO]]/MaestraLP3[[#This Row],[Peso Neto UMV (KG)]],0)</f>
        <v>1216.6666666666667</v>
      </c>
      <c r="AF1422" s="38" t="s">
        <v>50</v>
      </c>
      <c r="AG1422" s="38">
        <v>3</v>
      </c>
      <c r="AH1422" s="56">
        <v>0.03</v>
      </c>
      <c r="AI1422" s="56">
        <v>0.05</v>
      </c>
      <c r="AJ1422" s="38" t="s">
        <v>50</v>
      </c>
      <c r="AK1422" s="38" t="s">
        <v>49</v>
      </c>
    </row>
    <row r="1423" spans="1:37" x14ac:dyDescent="0.35">
      <c r="A1423" s="38" t="s">
        <v>525</v>
      </c>
      <c r="B1423" s="38">
        <v>104548720</v>
      </c>
      <c r="C1423" s="38" t="str">
        <f>+MaestraLP3[[#This Row],[CÓDIGO]]&amp;MaestraLP3[[#Headers],[-]]&amp;MaestraLP3[[#This Row],[UMV]]</f>
        <v>104548720-C12</v>
      </c>
      <c r="D1423" s="45" t="str">
        <f>+MaestraLP3[[#This Row],[CÓDIGO]]&amp;MaestraLP3[[#Headers],[FS00]]</f>
        <v>104548720FS00</v>
      </c>
      <c r="E1423" s="38" t="s">
        <v>95</v>
      </c>
      <c r="F1423" s="38" t="s">
        <v>114</v>
      </c>
      <c r="G1423" s="38" t="s">
        <v>120</v>
      </c>
      <c r="H1423" s="38" t="s">
        <v>1679</v>
      </c>
      <c r="I1423" s="38" t="s">
        <v>1701</v>
      </c>
      <c r="J1423" s="44" t="s">
        <v>43</v>
      </c>
      <c r="K1423" s="45" t="s">
        <v>44</v>
      </c>
      <c r="L1423" s="45" t="s">
        <v>44</v>
      </c>
      <c r="M1423" s="38" t="str">
        <f>VLOOKUP(MaestraLP3[[#This Row],[UMV]],VALIDACIONES!J:L,3,0)</f>
        <v>Caja 12 Unidades</v>
      </c>
      <c r="N1423" s="38" t="s">
        <v>45</v>
      </c>
      <c r="O1423" s="38" t="s">
        <v>46</v>
      </c>
      <c r="P1423" s="54">
        <v>80592</v>
      </c>
      <c r="Q1423" s="38" t="s">
        <v>47</v>
      </c>
      <c r="R1423" s="55">
        <v>100740</v>
      </c>
      <c r="S1423" s="56">
        <f>IFERROR((MaestraLP3[[#This Row],[COSTO ]]/MaestraLP3[[#This Row],[COSTO OCT]]-1),0)</f>
        <v>0</v>
      </c>
      <c r="T1423" s="55" t="s">
        <v>172</v>
      </c>
      <c r="U1423" s="55" t="s">
        <v>172</v>
      </c>
      <c r="V1423" s="54">
        <f>+VLOOKUP(MaestraLP3[[#This Row],[-]],'[1]BD MES'!$A:$N,14,0)</f>
        <v>80592</v>
      </c>
      <c r="W1423" s="54">
        <v>80592</v>
      </c>
      <c r="X1423" s="56">
        <f>+(MaestraLP3[[#This Row],[COSTO ]]-MaestraLP3[[#This Row],[COSTO OCT AL 27-10]])/MaestraLP3[[#This Row],[COSTO OCT AL 27-10]]</f>
        <v>0</v>
      </c>
      <c r="Y1423" s="57" t="str">
        <f>++IF(Q1423="HASTA AGOTAR STOCK","HASTA AGOTAR STOCK",IF(MaestraLP3[[#This Row],[PRECIO OCT]]=0,"NO PARA LP",IF(MaestraLP3[[#This Row],[PRECIO OCT]]=0,"INCORPORACIÓN",IF(AA1423=0,"MANTIENE",IF(AA1423&lt;0,"BAJA",IF(AA1423&gt;0,"ALZA",""))))))</f>
        <v>MANTIENE</v>
      </c>
      <c r="Z1423" s="54">
        <v>100740</v>
      </c>
      <c r="AA1423" s="40">
        <f>IF(Z1423=0,"INDICAR PRECIO VTA",Z1423-MaestraLP3[[#This Row],[PRECIO OCT]])</f>
        <v>0</v>
      </c>
      <c r="AB1423" s="56">
        <f t="shared" si="22"/>
        <v>0.2</v>
      </c>
      <c r="AC1423" s="58">
        <f>IFERROR(MaestraLP3[[#This Row],[PRECIO]]*MaestraLP3[[#This Row],[%MG UMV]],0)</f>
        <v>20148</v>
      </c>
      <c r="AD1423" s="59">
        <v>16.559999999999999</v>
      </c>
      <c r="AE1423" s="54">
        <f>IFERROR(MaestraLP3[[#This Row],[MARGEN UNITARIO]]/MaestraLP3[[#This Row],[Peso Neto UMV (KG)]],0)</f>
        <v>1216.6666666666667</v>
      </c>
      <c r="AF1423" s="38" t="s">
        <v>50</v>
      </c>
      <c r="AG1423" s="38">
        <v>3</v>
      </c>
      <c r="AH1423" s="56">
        <v>0.03</v>
      </c>
      <c r="AI1423" s="56">
        <v>0.05</v>
      </c>
      <c r="AJ1423" s="38" t="s">
        <v>50</v>
      </c>
      <c r="AK1423" s="38" t="s">
        <v>49</v>
      </c>
    </row>
    <row r="1424" spans="1:37" x14ac:dyDescent="0.35">
      <c r="A1424" s="38" t="s">
        <v>525</v>
      </c>
      <c r="B1424" s="38">
        <v>104548730</v>
      </c>
      <c r="C1424" s="38" t="str">
        <f>+MaestraLP3[[#This Row],[CÓDIGO]]&amp;MaestraLP3[[#Headers],[-]]&amp;MaestraLP3[[#This Row],[UMV]]</f>
        <v>104548730-C12</v>
      </c>
      <c r="D1424" s="45" t="str">
        <f>+MaestraLP3[[#This Row],[CÓDIGO]]&amp;MaestraLP3[[#Headers],[FS00]]</f>
        <v>104548730FS00</v>
      </c>
      <c r="E1424" s="38" t="s">
        <v>95</v>
      </c>
      <c r="F1424" s="38" t="s">
        <v>114</v>
      </c>
      <c r="G1424" s="38" t="s">
        <v>120</v>
      </c>
      <c r="H1424" s="38" t="s">
        <v>1679</v>
      </c>
      <c r="I1424" s="38" t="s">
        <v>1702</v>
      </c>
      <c r="J1424" s="44" t="s">
        <v>43</v>
      </c>
      <c r="K1424" s="45" t="s">
        <v>44</v>
      </c>
      <c r="L1424" s="45" t="s">
        <v>44</v>
      </c>
      <c r="M1424" s="38" t="str">
        <f>VLOOKUP(MaestraLP3[[#This Row],[UMV]],VALIDACIONES!J:L,3,0)</f>
        <v>Caja 12 Unidades</v>
      </c>
      <c r="N1424" s="38" t="s">
        <v>45</v>
      </c>
      <c r="O1424" s="38" t="s">
        <v>46</v>
      </c>
      <c r="P1424" s="54">
        <v>80592</v>
      </c>
      <c r="Q1424" s="38" t="s">
        <v>47</v>
      </c>
      <c r="R1424" s="55">
        <v>100740</v>
      </c>
      <c r="S1424" s="56">
        <f>IFERROR((MaestraLP3[[#This Row],[COSTO ]]/MaestraLP3[[#This Row],[COSTO OCT]]-1),0)</f>
        <v>0</v>
      </c>
      <c r="T1424" s="55" t="s">
        <v>172</v>
      </c>
      <c r="U1424" s="55" t="s">
        <v>172</v>
      </c>
      <c r="V1424" s="54">
        <f>+VLOOKUP(MaestraLP3[[#This Row],[-]],'[1]BD MES'!$A:$N,14,0)</f>
        <v>80592</v>
      </c>
      <c r="W1424" s="54">
        <v>80592</v>
      </c>
      <c r="X1424" s="56">
        <f>+(MaestraLP3[[#This Row],[COSTO ]]-MaestraLP3[[#This Row],[COSTO OCT AL 27-10]])/MaestraLP3[[#This Row],[COSTO OCT AL 27-10]]</f>
        <v>0</v>
      </c>
      <c r="Y1424" s="57" t="str">
        <f>++IF(Q1424="HASTA AGOTAR STOCK","HASTA AGOTAR STOCK",IF(MaestraLP3[[#This Row],[PRECIO OCT]]=0,"NO PARA LP",IF(MaestraLP3[[#This Row],[PRECIO OCT]]=0,"INCORPORACIÓN",IF(AA1424=0,"MANTIENE",IF(AA1424&lt;0,"BAJA",IF(AA1424&gt;0,"ALZA",""))))))</f>
        <v>MANTIENE</v>
      </c>
      <c r="Z1424" s="54">
        <v>100740</v>
      </c>
      <c r="AA1424" s="40">
        <f>IF(Z1424=0,"INDICAR PRECIO VTA",Z1424-MaestraLP3[[#This Row],[PRECIO OCT]])</f>
        <v>0</v>
      </c>
      <c r="AB1424" s="56">
        <f t="shared" si="22"/>
        <v>0.2</v>
      </c>
      <c r="AC1424" s="58">
        <f>IFERROR(MaestraLP3[[#This Row],[PRECIO]]*MaestraLP3[[#This Row],[%MG UMV]],0)</f>
        <v>20148</v>
      </c>
      <c r="AD1424" s="59">
        <v>16.559999999999999</v>
      </c>
      <c r="AE1424" s="54">
        <f>IFERROR(MaestraLP3[[#This Row],[MARGEN UNITARIO]]/MaestraLP3[[#This Row],[Peso Neto UMV (KG)]],0)</f>
        <v>1216.6666666666667</v>
      </c>
      <c r="AF1424" s="38" t="s">
        <v>50</v>
      </c>
      <c r="AG1424" s="38">
        <v>3</v>
      </c>
      <c r="AH1424" s="56">
        <v>0.03</v>
      </c>
      <c r="AI1424" s="56">
        <v>0.05</v>
      </c>
      <c r="AJ1424" s="38" t="s">
        <v>50</v>
      </c>
      <c r="AK1424" s="38" t="s">
        <v>49</v>
      </c>
    </row>
    <row r="1425" spans="1:37" x14ac:dyDescent="0.35">
      <c r="A1425" s="38" t="s">
        <v>525</v>
      </c>
      <c r="B1425" s="38">
        <v>104548760</v>
      </c>
      <c r="C1425" s="38" t="str">
        <f>+MaestraLP3[[#This Row],[CÓDIGO]]&amp;MaestraLP3[[#Headers],[-]]&amp;MaestraLP3[[#This Row],[UMV]]</f>
        <v>104548760-UN</v>
      </c>
      <c r="D1425" s="45" t="str">
        <f>+MaestraLP3[[#This Row],[CÓDIGO]]&amp;MaestraLP3[[#Headers],[FS00]]</f>
        <v>104548760FS00</v>
      </c>
      <c r="E1425" s="38" t="s">
        <v>95</v>
      </c>
      <c r="F1425" s="38" t="s">
        <v>114</v>
      </c>
      <c r="G1425" s="38" t="s">
        <v>120</v>
      </c>
      <c r="H1425" s="38" t="s">
        <v>1679</v>
      </c>
      <c r="I1425" s="38" t="s">
        <v>1703</v>
      </c>
      <c r="J1425" s="45" t="s">
        <v>44</v>
      </c>
      <c r="K1425" s="45" t="s">
        <v>44</v>
      </c>
      <c r="L1425" s="45"/>
      <c r="M1425" s="38" t="str">
        <f>VLOOKUP(MaestraLP3[[#This Row],[UMV]],VALIDACIONES!J:L,3,0)</f>
        <v>Unidad</v>
      </c>
      <c r="N1425" s="38" t="s">
        <v>45</v>
      </c>
      <c r="O1425" s="38" t="s">
        <v>46</v>
      </c>
      <c r="P1425" s="54">
        <v>26884</v>
      </c>
      <c r="Q1425" s="38" t="s">
        <v>47</v>
      </c>
      <c r="R1425" s="55">
        <v>33605</v>
      </c>
      <c r="S1425" s="56">
        <f>IFERROR((MaestraLP3[[#This Row],[COSTO ]]/MaestraLP3[[#This Row],[COSTO OCT]]-1),0)</f>
        <v>0</v>
      </c>
      <c r="T1425" s="55" t="s">
        <v>172</v>
      </c>
      <c r="U1425" s="55" t="s">
        <v>172</v>
      </c>
      <c r="V1425" s="54">
        <f>+VLOOKUP(MaestraLP3[[#This Row],[-]],'[1]BD MES'!$A:$N,14,0)</f>
        <v>26884</v>
      </c>
      <c r="W1425" s="54">
        <v>26884</v>
      </c>
      <c r="X1425" s="56">
        <f>+(MaestraLP3[[#This Row],[COSTO ]]-MaestraLP3[[#This Row],[COSTO OCT AL 27-10]])/MaestraLP3[[#This Row],[COSTO OCT AL 27-10]]</f>
        <v>0</v>
      </c>
      <c r="Y1425" s="57" t="str">
        <f>++IF(Q1425="HASTA AGOTAR STOCK","HASTA AGOTAR STOCK",IF(MaestraLP3[[#This Row],[PRECIO OCT]]=0,"NO PARA LP",IF(MaestraLP3[[#This Row],[PRECIO OCT]]=0,"INCORPORACIÓN",IF(AA1425=0,"MANTIENE",IF(AA1425&lt;0,"BAJA",IF(AA1425&gt;0,"ALZA",""))))))</f>
        <v>MANTIENE</v>
      </c>
      <c r="Z1425" s="54">
        <v>33605</v>
      </c>
      <c r="AA1425" s="40">
        <f>IF(Z1425=0,"INDICAR PRECIO VTA",Z1425-MaestraLP3[[#This Row],[PRECIO OCT]])</f>
        <v>0</v>
      </c>
      <c r="AB1425" s="56">
        <f t="shared" si="22"/>
        <v>0.2</v>
      </c>
      <c r="AC1425" s="58">
        <f>IFERROR(MaestraLP3[[#This Row],[PRECIO]]*MaestraLP3[[#This Row],[%MG UMV]],0)</f>
        <v>6721</v>
      </c>
      <c r="AD1425" s="59">
        <v>0.5</v>
      </c>
      <c r="AE1425" s="54">
        <f>IFERROR(MaestraLP3[[#This Row],[MARGEN UNITARIO]]/MaestraLP3[[#This Row],[Peso Neto UMV (KG)]],0)</f>
        <v>13442</v>
      </c>
      <c r="AF1425" s="38" t="s">
        <v>49</v>
      </c>
      <c r="AG1425" s="38">
        <v>1</v>
      </c>
      <c r="AH1425" s="56">
        <v>0.03</v>
      </c>
      <c r="AI1425" s="56">
        <v>0.05</v>
      </c>
      <c r="AJ1425" s="38" t="s">
        <v>50</v>
      </c>
      <c r="AK1425" s="38" t="s">
        <v>49</v>
      </c>
    </row>
    <row r="1426" spans="1:37" x14ac:dyDescent="0.35">
      <c r="A1426" s="96" t="s">
        <v>525</v>
      </c>
      <c r="B1426" s="38">
        <v>105045630</v>
      </c>
      <c r="C1426" s="38" t="str">
        <f>+MaestraLP3[[#This Row],[CÓDIGO]]&amp;MaestraLP3[[#Headers],[-]]&amp;MaestraLP3[[#This Row],[UMV]]</f>
        <v>105045630-KG</v>
      </c>
      <c r="D1426" s="45" t="str">
        <f>+MaestraLP3[[#This Row],[CÓDIGO]]&amp;MaestraLP3[[#Headers],[FS00]]</f>
        <v>105045630FS00</v>
      </c>
      <c r="E1426" s="38" t="s">
        <v>159</v>
      </c>
      <c r="F1426" s="38" t="s">
        <v>160</v>
      </c>
      <c r="G1426" s="38" t="s">
        <v>161</v>
      </c>
      <c r="H1426" s="38" t="s">
        <v>162</v>
      </c>
      <c r="I1426" s="38" t="s">
        <v>1704</v>
      </c>
      <c r="J1426" s="44" t="s">
        <v>164</v>
      </c>
      <c r="K1426" s="45" t="s">
        <v>164</v>
      </c>
      <c r="L1426" s="38"/>
      <c r="M1426" s="38" t="str">
        <f>VLOOKUP(MaestraLP3[[#This Row],[UMV]],VALIDACIONES!J:L,3,0)</f>
        <v>Kilogramo</v>
      </c>
      <c r="N1426" s="38" t="s">
        <v>71</v>
      </c>
      <c r="O1426" s="38" t="s">
        <v>46</v>
      </c>
      <c r="P1426" s="54">
        <v>3100</v>
      </c>
      <c r="Q1426" s="38" t="s">
        <v>47</v>
      </c>
      <c r="R1426" s="54">
        <v>4290</v>
      </c>
      <c r="S1426" s="56">
        <f>IFERROR((MaestraLP3[[#This Row],[COSTO ]]/MaestraLP3[[#This Row],[COSTO OCT]]-1),0)</f>
        <v>-6.8658064516129103E-2</v>
      </c>
      <c r="T1426" s="55" t="s">
        <v>165</v>
      </c>
      <c r="U1426" s="55"/>
      <c r="V1426" s="54">
        <f>+VLOOKUP(MaestraLP3[[#This Row],[-]],'[1]BD MES'!$A:$N,14,0)</f>
        <v>2966.29</v>
      </c>
      <c r="W1426" s="54">
        <v>2887.16</v>
      </c>
      <c r="X1426" s="56">
        <f>+(MaestraLP3[[#This Row],[COSTO ]]-MaestraLP3[[#This Row],[COSTO OCT AL 27-10]])/MaestraLP3[[#This Row],[COSTO OCT AL 27-10]]</f>
        <v>-2.6676420714090703E-2</v>
      </c>
      <c r="Y1426" s="57" t="str">
        <f>++IF(Q1426="HASTA AGOTAR STOCK","HASTA AGOTAR STOCK",IF(MaestraLP3[[#This Row],[PRECIO OCT]]=0,"NO PARA LP",IF(MaestraLP3[[#This Row],[PRECIO OCT]]=0,"INCORPORACIÓN",IF(AA1426=0,"MANTIENE",IF(AA1426&lt;0,"BAJA",IF(AA1426&gt;0,"ALZA",""))))))</f>
        <v>MANTIENE</v>
      </c>
      <c r="Z1426" s="54">
        <v>4290</v>
      </c>
      <c r="AA1426" s="40">
        <f>IF(Z1426=0,"INDICAR PRECIO VTA",Z1426-MaestraLP3[[#This Row],[PRECIO OCT]])</f>
        <v>0</v>
      </c>
      <c r="AB1426" s="56">
        <f t="shared" si="22"/>
        <v>0.32700233100233106</v>
      </c>
      <c r="AC1426" s="58">
        <f>IFERROR(MaestraLP3[[#This Row],[PRECIO]]*MaestraLP3[[#This Row],[%MG UMV]],0)</f>
        <v>1402.8400000000001</v>
      </c>
      <c r="AD1426" s="59">
        <v>1</v>
      </c>
      <c r="AE1426" s="54">
        <f>IFERROR(MaestraLP3[[#This Row],[MARGEN UNITARIO]]/MaestraLP3[[#This Row],[Peso Neto UMV (KG)]],0)</f>
        <v>1402.8400000000001</v>
      </c>
      <c r="AF1426" s="38" t="s">
        <v>49</v>
      </c>
      <c r="AG1426" s="38">
        <v>1</v>
      </c>
      <c r="AH1426" s="56">
        <v>0.04</v>
      </c>
      <c r="AI1426" s="56">
        <v>7.0000000000000007E-2</v>
      </c>
      <c r="AJ1426" s="38" t="s">
        <v>50</v>
      </c>
      <c r="AK1426" s="38" t="s">
        <v>50</v>
      </c>
    </row>
    <row r="1427" spans="1:37" x14ac:dyDescent="0.35">
      <c r="A1427" s="96" t="s">
        <v>525</v>
      </c>
      <c r="B1427" s="38">
        <v>104523640</v>
      </c>
      <c r="C1427" s="38" t="str">
        <f>+MaestraLP3[[#This Row],[CÓDIGO]]&amp;MaestraLP3[[#Headers],[-]]&amp;MaestraLP3[[#This Row],[UMV]]</f>
        <v>104523640-KG</v>
      </c>
      <c r="D1427" s="45" t="str">
        <f>+MaestraLP3[[#This Row],[CÓDIGO]]&amp;MaestraLP3[[#Headers],[FS00]]</f>
        <v>104523640FS00</v>
      </c>
      <c r="E1427" s="38" t="s">
        <v>159</v>
      </c>
      <c r="F1427" s="38" t="s">
        <v>160</v>
      </c>
      <c r="G1427" s="38" t="s">
        <v>161</v>
      </c>
      <c r="H1427" s="38" t="s">
        <v>162</v>
      </c>
      <c r="I1427" s="38" t="s">
        <v>1705</v>
      </c>
      <c r="J1427" s="44" t="s">
        <v>164</v>
      </c>
      <c r="K1427" s="45" t="s">
        <v>164</v>
      </c>
      <c r="L1427" s="38"/>
      <c r="M1427" s="38" t="str">
        <f>VLOOKUP(MaestraLP3[[#This Row],[UMV]],VALIDACIONES!J:L,3,0)</f>
        <v>Kilogramo</v>
      </c>
      <c r="N1427" s="38" t="s">
        <v>71</v>
      </c>
      <c r="O1427" s="38" t="s">
        <v>46</v>
      </c>
      <c r="P1427" s="54">
        <v>3100</v>
      </c>
      <c r="Q1427" s="38" t="s">
        <v>47</v>
      </c>
      <c r="R1427" s="54">
        <v>4290</v>
      </c>
      <c r="S1427" s="56">
        <f>IFERROR((MaestraLP3[[#This Row],[COSTO ]]/MaestraLP3[[#This Row],[COSTO OCT]]-1),0)</f>
        <v>-6.807096774193544E-2</v>
      </c>
      <c r="T1427" s="55" t="s">
        <v>165</v>
      </c>
      <c r="U1427" s="55"/>
      <c r="V1427" s="54">
        <f>+VLOOKUP(MaestraLP3[[#This Row],[-]],'[1]BD MES'!$A:$N,14,0)</f>
        <v>3015.81</v>
      </c>
      <c r="W1427" s="54">
        <v>2888.98</v>
      </c>
      <c r="X1427" s="56">
        <f>+(MaestraLP3[[#This Row],[COSTO ]]-MaestraLP3[[#This Row],[COSTO OCT AL 27-10]])/MaestraLP3[[#This Row],[COSTO OCT AL 27-10]]</f>
        <v>-4.2055036623659954E-2</v>
      </c>
      <c r="Y1427" s="57" t="str">
        <f>++IF(Q1427="HASTA AGOTAR STOCK","HASTA AGOTAR STOCK",IF(MaestraLP3[[#This Row],[PRECIO OCT]]=0,"NO PARA LP",IF(MaestraLP3[[#This Row],[PRECIO OCT]]=0,"INCORPORACIÓN",IF(AA1427=0,"MANTIENE",IF(AA1427&lt;0,"BAJA",IF(AA1427&gt;0,"ALZA",""))))))</f>
        <v>MANTIENE</v>
      </c>
      <c r="Z1427" s="54">
        <v>4290</v>
      </c>
      <c r="AA1427" s="40">
        <f>IF(Z1427=0,"INDICAR PRECIO VTA",Z1427-MaestraLP3[[#This Row],[PRECIO OCT]])</f>
        <v>0</v>
      </c>
      <c r="AB1427" s="56">
        <f t="shared" si="22"/>
        <v>0.32657808857808857</v>
      </c>
      <c r="AC1427" s="58">
        <f>IFERROR(MaestraLP3[[#This Row],[PRECIO]]*MaestraLP3[[#This Row],[%MG UMV]],0)</f>
        <v>1401.02</v>
      </c>
      <c r="AD1427" s="59">
        <v>1</v>
      </c>
      <c r="AE1427" s="54">
        <f>IFERROR(MaestraLP3[[#This Row],[MARGEN UNITARIO]]/MaestraLP3[[#This Row],[Peso Neto UMV (KG)]],0)</f>
        <v>1401.02</v>
      </c>
      <c r="AF1427" s="38" t="s">
        <v>49</v>
      </c>
      <c r="AG1427" s="38">
        <v>1</v>
      </c>
      <c r="AH1427" s="56">
        <v>0.04</v>
      </c>
      <c r="AI1427" s="56">
        <v>7.0000000000000007E-2</v>
      </c>
      <c r="AJ1427" s="38" t="s">
        <v>50</v>
      </c>
      <c r="AK1427" s="38" t="s">
        <v>50</v>
      </c>
    </row>
    <row r="1428" spans="1:37" x14ac:dyDescent="0.35">
      <c r="A1428" s="96" t="s">
        <v>525</v>
      </c>
      <c r="B1428" s="38">
        <v>150001986</v>
      </c>
      <c r="C1428" s="38" t="str">
        <f>+MaestraLP3[[#This Row],[CÓDIGO]]&amp;MaestraLP3[[#Headers],[-]]&amp;MaestraLP3[[#This Row],[UMV]]</f>
        <v>150001986-KG</v>
      </c>
      <c r="D1428" s="45" t="str">
        <f>+MaestraLP3[[#This Row],[CÓDIGO]]&amp;MaestraLP3[[#Headers],[FS00]]</f>
        <v>150001986FS00</v>
      </c>
      <c r="E1428" s="38" t="s">
        <v>159</v>
      </c>
      <c r="F1428" s="38" t="s">
        <v>160</v>
      </c>
      <c r="G1428" s="38" t="s">
        <v>161</v>
      </c>
      <c r="H1428" s="38" t="s">
        <v>162</v>
      </c>
      <c r="I1428" s="38" t="s">
        <v>1706</v>
      </c>
      <c r="J1428" s="44" t="s">
        <v>164</v>
      </c>
      <c r="K1428" s="45" t="s">
        <v>164</v>
      </c>
      <c r="L1428" s="38"/>
      <c r="M1428" s="38" t="str">
        <f>VLOOKUP(MaestraLP3[[#This Row],[UMV]],VALIDACIONES!J:L,3,0)</f>
        <v>Kilogramo</v>
      </c>
      <c r="N1428" s="38" t="s">
        <v>71</v>
      </c>
      <c r="O1428" s="38" t="s">
        <v>72</v>
      </c>
      <c r="P1428" s="54">
        <v>2422.5</v>
      </c>
      <c r="Q1428" s="38" t="s">
        <v>47</v>
      </c>
      <c r="R1428" s="54">
        <v>3490</v>
      </c>
      <c r="S1428" s="56">
        <f>IFERROR((MaestraLP3[[#This Row],[COSTO ]]/MaestraLP3[[#This Row],[COSTO OCT]]-1),0)</f>
        <v>-7.314757481940104E-3</v>
      </c>
      <c r="T1428" s="55" t="s">
        <v>48</v>
      </c>
      <c r="U1428" s="55"/>
      <c r="V1428" s="54">
        <f>+VLOOKUP(MaestraLP3[[#This Row],[-]],'[1]BD MES'!$A:$N,14,0)</f>
        <v>2404.7800000000002</v>
      </c>
      <c r="W1428" s="54">
        <v>2404.7800000000002</v>
      </c>
      <c r="X1428" s="56">
        <f>+(MaestraLP3[[#This Row],[COSTO ]]-MaestraLP3[[#This Row],[COSTO OCT AL 27-10]])/MaestraLP3[[#This Row],[COSTO OCT AL 27-10]]</f>
        <v>0</v>
      </c>
      <c r="Y1428" s="57" t="str">
        <f>++IF(Q1428="HASTA AGOTAR STOCK","HASTA AGOTAR STOCK",IF(MaestraLP3[[#This Row],[PRECIO OCT]]=0,"NO PARA LP",IF(MaestraLP3[[#This Row],[PRECIO OCT]]=0,"INCORPORACIÓN",IF(AA1428=0,"MANTIENE",IF(AA1428&lt;0,"BAJA",IF(AA1428&gt;0,"ALZA",""))))))</f>
        <v>MANTIENE</v>
      </c>
      <c r="Z1428" s="54">
        <v>3490</v>
      </c>
      <c r="AA1428" s="40">
        <f>IF(Z1428=0,"INDICAR PRECIO VTA",Z1428-MaestraLP3[[#This Row],[PRECIO OCT]])</f>
        <v>0</v>
      </c>
      <c r="AB1428" s="56">
        <f t="shared" si="22"/>
        <v>0.31095128939828076</v>
      </c>
      <c r="AC1428" s="58">
        <f>IFERROR(MaestraLP3[[#This Row],[PRECIO]]*MaestraLP3[[#This Row],[%MG UMV]],0)</f>
        <v>1085.2199999999998</v>
      </c>
      <c r="AD1428" s="59">
        <v>1</v>
      </c>
      <c r="AE1428" s="54">
        <f>IFERROR(MaestraLP3[[#This Row],[MARGEN UNITARIO]]/MaestraLP3[[#This Row],[Peso Neto UMV (KG)]],0)</f>
        <v>1085.2199999999998</v>
      </c>
      <c r="AF1428" s="38" t="s">
        <v>49</v>
      </c>
      <c r="AG1428" s="38">
        <v>1</v>
      </c>
      <c r="AH1428" s="56">
        <v>0.1</v>
      </c>
      <c r="AI1428" s="56">
        <v>0.15</v>
      </c>
      <c r="AJ1428" s="38"/>
      <c r="AK1428" s="38" t="s">
        <v>50</v>
      </c>
    </row>
    <row r="1429" spans="1:37" x14ac:dyDescent="0.35">
      <c r="A1429" s="96" t="s">
        <v>525</v>
      </c>
      <c r="B1429" s="38">
        <v>150001987</v>
      </c>
      <c r="C1429" s="38" t="str">
        <f>+MaestraLP3[[#This Row],[CÓDIGO]]&amp;MaestraLP3[[#Headers],[-]]&amp;MaestraLP3[[#This Row],[UMV]]</f>
        <v>150001987-KG</v>
      </c>
      <c r="D1429" s="45" t="str">
        <f>+MaestraLP3[[#This Row],[CÓDIGO]]&amp;MaestraLP3[[#Headers],[FS00]]</f>
        <v>150001987FS00</v>
      </c>
      <c r="E1429" s="38" t="s">
        <v>159</v>
      </c>
      <c r="F1429" s="38" t="s">
        <v>160</v>
      </c>
      <c r="G1429" s="38" t="s">
        <v>161</v>
      </c>
      <c r="H1429" s="38" t="s">
        <v>162</v>
      </c>
      <c r="I1429" s="38" t="s">
        <v>1707</v>
      </c>
      <c r="J1429" s="44" t="s">
        <v>164</v>
      </c>
      <c r="K1429" s="45" t="s">
        <v>164</v>
      </c>
      <c r="L1429" s="38"/>
      <c r="M1429" s="38" t="str">
        <f>VLOOKUP(MaestraLP3[[#This Row],[UMV]],VALIDACIONES!J:L,3,0)</f>
        <v>Kilogramo</v>
      </c>
      <c r="N1429" s="38" t="s">
        <v>71</v>
      </c>
      <c r="O1429" s="38" t="s">
        <v>72</v>
      </c>
      <c r="P1429" s="54">
        <v>2490.33</v>
      </c>
      <c r="Q1429" s="38" t="s">
        <v>47</v>
      </c>
      <c r="R1429" s="54">
        <v>3590</v>
      </c>
      <c r="S1429" s="56">
        <f>IFERROR((MaestraLP3[[#This Row],[COSTO ]]/MaestraLP3[[#This Row],[COSTO OCT]]-1),0)</f>
        <v>-2.583994892243191E-2</v>
      </c>
      <c r="T1429" s="55" t="s">
        <v>48</v>
      </c>
      <c r="U1429" s="55"/>
      <c r="V1429" s="54">
        <f>+VLOOKUP(MaestraLP3[[#This Row],[-]],'[1]BD MES'!$A:$N,14,0)</f>
        <v>2378.69</v>
      </c>
      <c r="W1429" s="54">
        <v>2425.98</v>
      </c>
      <c r="X1429" s="56">
        <f>+(MaestraLP3[[#This Row],[COSTO ]]-MaestraLP3[[#This Row],[COSTO OCT AL 27-10]])/MaestraLP3[[#This Row],[COSTO OCT AL 27-10]]</f>
        <v>1.9880690632238737E-2</v>
      </c>
      <c r="Y1429" s="57" t="str">
        <f>++IF(Q1429="HASTA AGOTAR STOCK","HASTA AGOTAR STOCK",IF(MaestraLP3[[#This Row],[PRECIO OCT]]=0,"NO PARA LP",IF(MaestraLP3[[#This Row],[PRECIO OCT]]=0,"INCORPORACIÓN",IF(AA1429=0,"MANTIENE",IF(AA1429&lt;0,"BAJA",IF(AA1429&gt;0,"ALZA",""))))))</f>
        <v>MANTIENE</v>
      </c>
      <c r="Z1429" s="54">
        <v>3590</v>
      </c>
      <c r="AA1429" s="40">
        <f>IF(Z1429=0,"INDICAR PRECIO VTA",Z1429-MaestraLP3[[#This Row],[PRECIO OCT]])</f>
        <v>0</v>
      </c>
      <c r="AB1429" s="56">
        <f t="shared" si="22"/>
        <v>0.32423955431754875</v>
      </c>
      <c r="AC1429" s="58">
        <f>IFERROR(MaestraLP3[[#This Row],[PRECIO]]*MaestraLP3[[#This Row],[%MG UMV]],0)</f>
        <v>1164.02</v>
      </c>
      <c r="AD1429" s="59">
        <v>1</v>
      </c>
      <c r="AE1429" s="54">
        <f>IFERROR(MaestraLP3[[#This Row],[MARGEN UNITARIO]]/MaestraLP3[[#This Row],[Peso Neto UMV (KG)]],0)</f>
        <v>1164.02</v>
      </c>
      <c r="AF1429" s="38" t="s">
        <v>49</v>
      </c>
      <c r="AG1429" s="38">
        <v>1</v>
      </c>
      <c r="AH1429" s="56">
        <v>0.1</v>
      </c>
      <c r="AI1429" s="56">
        <v>0.15</v>
      </c>
      <c r="AJ1429" s="38"/>
      <c r="AK1429" s="38" t="s">
        <v>50</v>
      </c>
    </row>
    <row r="1430" spans="1:37" x14ac:dyDescent="0.35">
      <c r="A1430" s="96" t="s">
        <v>525</v>
      </c>
      <c r="B1430" s="38">
        <v>104343260</v>
      </c>
      <c r="C1430" s="38" t="str">
        <f>+MaestraLP3[[#This Row],[CÓDIGO]]&amp;MaestraLP3[[#Headers],[-]]&amp;MaestraLP3[[#This Row],[UMV]]</f>
        <v>104343260-KG</v>
      </c>
      <c r="D1430" s="45" t="str">
        <f>+MaestraLP3[[#This Row],[CÓDIGO]]&amp;MaestraLP3[[#Headers],[FS00]]</f>
        <v>104343260FS00</v>
      </c>
      <c r="E1430" s="38" t="s">
        <v>159</v>
      </c>
      <c r="F1430" s="38" t="s">
        <v>160</v>
      </c>
      <c r="G1430" s="38" t="s">
        <v>161</v>
      </c>
      <c r="H1430" s="38" t="s">
        <v>162</v>
      </c>
      <c r="I1430" s="38" t="s">
        <v>1708</v>
      </c>
      <c r="J1430" s="44" t="s">
        <v>164</v>
      </c>
      <c r="K1430" s="45" t="s">
        <v>164</v>
      </c>
      <c r="L1430" s="38"/>
      <c r="M1430" s="38" t="str">
        <f>VLOOKUP(MaestraLP3[[#This Row],[UMV]],VALIDACIONES!J:L,3,0)</f>
        <v>Kilogramo</v>
      </c>
      <c r="N1430" s="38" t="s">
        <v>71</v>
      </c>
      <c r="O1430" s="38" t="s">
        <v>46</v>
      </c>
      <c r="P1430" s="54">
        <v>3100</v>
      </c>
      <c r="Q1430" s="38" t="s">
        <v>47</v>
      </c>
      <c r="R1430" s="54">
        <v>4390</v>
      </c>
      <c r="S1430" s="56">
        <f>IFERROR((MaestraLP3[[#This Row],[COSTO ]]/MaestraLP3[[#This Row],[COSTO OCT]]-1),0)</f>
        <v>-2.7774193548387727E-3</v>
      </c>
      <c r="T1430" s="55" t="s">
        <v>165</v>
      </c>
      <c r="U1430" s="55"/>
      <c r="V1430" s="54">
        <f>+VLOOKUP(MaestraLP3[[#This Row],[-]],'[1]BD MES'!$A:$N,14,0)</f>
        <v>3083.34</v>
      </c>
      <c r="W1430" s="54">
        <v>3091.39</v>
      </c>
      <c r="X1430" s="56">
        <f>+(MaestraLP3[[#This Row],[COSTO ]]-MaestraLP3[[#This Row],[COSTO OCT AL 27-10]])/MaestraLP3[[#This Row],[COSTO OCT AL 27-10]]</f>
        <v>2.6108051658265798E-3</v>
      </c>
      <c r="Y1430" s="57" t="str">
        <f>++IF(Q1430="HASTA AGOTAR STOCK","HASTA AGOTAR STOCK",IF(MaestraLP3[[#This Row],[PRECIO OCT]]=0,"NO PARA LP",IF(MaestraLP3[[#This Row],[PRECIO OCT]]=0,"INCORPORACIÓN",IF(AA1430=0,"MANTIENE",IF(AA1430&lt;0,"BAJA",IF(AA1430&gt;0,"ALZA",""))))))</f>
        <v>MANTIENE</v>
      </c>
      <c r="Z1430" s="54">
        <v>4390</v>
      </c>
      <c r="AA1430" s="40">
        <f>IF(Z1430=0,"INDICAR PRECIO VTA",Z1430-MaestraLP3[[#This Row],[PRECIO OCT]])</f>
        <v>0</v>
      </c>
      <c r="AB1430" s="56">
        <f t="shared" si="22"/>
        <v>0.29581093394077451</v>
      </c>
      <c r="AC1430" s="58">
        <f>IFERROR(MaestraLP3[[#This Row],[PRECIO]]*MaestraLP3[[#This Row],[%MG UMV]],0)</f>
        <v>1298.6100000000001</v>
      </c>
      <c r="AD1430" s="59">
        <v>1</v>
      </c>
      <c r="AE1430" s="54">
        <f>IFERROR(MaestraLP3[[#This Row],[MARGEN UNITARIO]]/MaestraLP3[[#This Row],[Peso Neto UMV (KG)]],0)</f>
        <v>1298.6100000000001</v>
      </c>
      <c r="AF1430" s="38" t="s">
        <v>49</v>
      </c>
      <c r="AG1430" s="38">
        <v>1</v>
      </c>
      <c r="AH1430" s="56">
        <v>0.04</v>
      </c>
      <c r="AI1430" s="56">
        <v>7.0000000000000007E-2</v>
      </c>
      <c r="AJ1430" s="38"/>
      <c r="AK1430" s="38" t="s">
        <v>50</v>
      </c>
    </row>
    <row r="1431" spans="1:37" x14ac:dyDescent="0.35">
      <c r="A1431" s="96" t="s">
        <v>525</v>
      </c>
      <c r="B1431" s="38">
        <v>104523650</v>
      </c>
      <c r="C1431" s="38" t="str">
        <f>+MaestraLP3[[#This Row],[CÓDIGO]]&amp;MaestraLP3[[#Headers],[-]]&amp;MaestraLP3[[#This Row],[UMV]]</f>
        <v>104523650-KG</v>
      </c>
      <c r="D1431" s="45" t="str">
        <f>+MaestraLP3[[#This Row],[CÓDIGO]]&amp;MaestraLP3[[#Headers],[FS00]]</f>
        <v>104523650FS00</v>
      </c>
      <c r="E1431" s="38" t="s">
        <v>159</v>
      </c>
      <c r="F1431" s="38" t="s">
        <v>160</v>
      </c>
      <c r="G1431" s="38" t="s">
        <v>161</v>
      </c>
      <c r="H1431" s="38" t="s">
        <v>162</v>
      </c>
      <c r="I1431" s="38" t="s">
        <v>1709</v>
      </c>
      <c r="J1431" s="44" t="s">
        <v>164</v>
      </c>
      <c r="K1431" s="45" t="s">
        <v>164</v>
      </c>
      <c r="L1431" s="38"/>
      <c r="M1431" s="38" t="str">
        <f>VLOOKUP(MaestraLP3[[#This Row],[UMV]],VALIDACIONES!J:L,3,0)</f>
        <v>Kilogramo</v>
      </c>
      <c r="N1431" s="38" t="s">
        <v>71</v>
      </c>
      <c r="O1431" s="38" t="s">
        <v>46</v>
      </c>
      <c r="P1431" s="54">
        <v>3100</v>
      </c>
      <c r="Q1431" s="38" t="s">
        <v>47</v>
      </c>
      <c r="R1431" s="54">
        <v>4390</v>
      </c>
      <c r="S1431" s="56">
        <f>IFERROR((MaestraLP3[[#This Row],[COSTO ]]/MaestraLP3[[#This Row],[COSTO OCT]]-1),0)</f>
        <v>-1.3093548387096865E-2</v>
      </c>
      <c r="T1431" s="55" t="s">
        <v>165</v>
      </c>
      <c r="U1431" s="55"/>
      <c r="V1431" s="54">
        <f>+VLOOKUP(MaestraLP3[[#This Row],[-]],'[1]BD MES'!$A:$N,14,0)</f>
        <v>3064.15</v>
      </c>
      <c r="W1431" s="54">
        <v>3059.41</v>
      </c>
      <c r="X1431" s="56">
        <f>+(MaestraLP3[[#This Row],[COSTO ]]-MaestraLP3[[#This Row],[COSTO OCT AL 27-10]])/MaestraLP3[[#This Row],[COSTO OCT AL 27-10]]</f>
        <v>-1.5469216585350706E-3</v>
      </c>
      <c r="Y1431" s="57" t="str">
        <f>++IF(Q1431="HASTA AGOTAR STOCK","HASTA AGOTAR STOCK",IF(MaestraLP3[[#This Row],[PRECIO OCT]]=0,"NO PARA LP",IF(MaestraLP3[[#This Row],[PRECIO OCT]]=0,"INCORPORACIÓN",IF(AA1431=0,"MANTIENE",IF(AA1431&lt;0,"BAJA",IF(AA1431&gt;0,"ALZA",""))))))</f>
        <v>MANTIENE</v>
      </c>
      <c r="Z1431" s="54">
        <v>4390</v>
      </c>
      <c r="AA1431" s="40">
        <f>IF(Z1431=0,"INDICAR PRECIO VTA",Z1431-MaestraLP3[[#This Row],[PRECIO OCT]])</f>
        <v>0</v>
      </c>
      <c r="AB1431" s="56">
        <f t="shared" si="22"/>
        <v>0.30309567198177678</v>
      </c>
      <c r="AC1431" s="58">
        <f>IFERROR(MaestraLP3[[#This Row],[PRECIO]]*MaestraLP3[[#This Row],[%MG UMV]],0)</f>
        <v>1330.5900000000001</v>
      </c>
      <c r="AD1431" s="59">
        <v>1</v>
      </c>
      <c r="AE1431" s="54">
        <f>IFERROR(MaestraLP3[[#This Row],[MARGEN UNITARIO]]/MaestraLP3[[#This Row],[Peso Neto UMV (KG)]],0)</f>
        <v>1330.5900000000001</v>
      </c>
      <c r="AF1431" s="38" t="s">
        <v>49</v>
      </c>
      <c r="AG1431" s="38">
        <v>1</v>
      </c>
      <c r="AH1431" s="56">
        <v>0.04</v>
      </c>
      <c r="AI1431" s="56">
        <v>7.0000000000000007E-2</v>
      </c>
      <c r="AJ1431" s="38"/>
      <c r="AK1431" s="38" t="s">
        <v>50</v>
      </c>
    </row>
    <row r="1432" spans="1:37" x14ac:dyDescent="0.35">
      <c r="A1432" s="96" t="s">
        <v>525</v>
      </c>
      <c r="B1432" s="38">
        <v>105045700</v>
      </c>
      <c r="C1432" s="38" t="str">
        <f>+MaestraLP3[[#This Row],[CÓDIGO]]&amp;MaestraLP3[[#Headers],[-]]&amp;MaestraLP3[[#This Row],[UMV]]</f>
        <v>105045700-KG</v>
      </c>
      <c r="D1432" s="45" t="str">
        <f>+MaestraLP3[[#This Row],[CÓDIGO]]&amp;MaestraLP3[[#Headers],[FS00]]</f>
        <v>105045700FS00</v>
      </c>
      <c r="E1432" s="38" t="s">
        <v>159</v>
      </c>
      <c r="F1432" s="38" t="s">
        <v>160</v>
      </c>
      <c r="G1432" s="38" t="s">
        <v>161</v>
      </c>
      <c r="H1432" s="38" t="s">
        <v>1710</v>
      </c>
      <c r="I1432" s="38" t="s">
        <v>1711</v>
      </c>
      <c r="J1432" s="44" t="s">
        <v>164</v>
      </c>
      <c r="K1432" s="45" t="s">
        <v>164</v>
      </c>
      <c r="L1432" s="38" t="s">
        <v>183</v>
      </c>
      <c r="M1432" s="38" t="str">
        <f>VLOOKUP(MaestraLP3[[#This Row],[UMV]],VALIDACIONES!J:L,3,0)</f>
        <v>Kilogramo</v>
      </c>
      <c r="N1432" s="38" t="s">
        <v>71</v>
      </c>
      <c r="O1432" s="38" t="s">
        <v>72</v>
      </c>
      <c r="P1432" s="54">
        <v>3850</v>
      </c>
      <c r="Q1432" s="38" t="s">
        <v>47</v>
      </c>
      <c r="R1432" s="54">
        <v>5990</v>
      </c>
      <c r="S1432" s="56">
        <f>IFERROR((MaestraLP3[[#This Row],[COSTO ]]/MaestraLP3[[#This Row],[COSTO OCT]]-1),0)</f>
        <v>0.10389610389610393</v>
      </c>
      <c r="T1432" s="55" t="s">
        <v>48</v>
      </c>
      <c r="U1432" s="55"/>
      <c r="V1432" s="54">
        <f>+VLOOKUP(MaestraLP3[[#This Row],[-]],'[1]BD MES'!$A:$N,14,0)</f>
        <v>3848.61</v>
      </c>
      <c r="W1432" s="54">
        <v>4250</v>
      </c>
      <c r="X1432" s="56">
        <f>+(MaestraLP3[[#This Row],[COSTO ]]-MaestraLP3[[#This Row],[COSTO OCT AL 27-10]])/MaestraLP3[[#This Row],[COSTO OCT AL 27-10]]</f>
        <v>0.10429479734241709</v>
      </c>
      <c r="Y1432" s="57" t="str">
        <f>++IF(Q1432="HASTA AGOTAR STOCK","HASTA AGOTAR STOCK",IF(MaestraLP3[[#This Row],[PRECIO OCT]]=0,"NO PARA LP",IF(MaestraLP3[[#This Row],[PRECIO OCT]]=0,"INCORPORACIÓN",IF(AA1432=0,"MANTIENE",IF(AA1432&lt;0,"BAJA",IF(AA1432&gt;0,"ALZA",""))))))</f>
        <v>MANTIENE</v>
      </c>
      <c r="Z1432" s="54">
        <v>5990</v>
      </c>
      <c r="AA1432" s="40">
        <f>IF(Z1432=0,"INDICAR PRECIO VTA",Z1432-MaestraLP3[[#This Row],[PRECIO OCT]])</f>
        <v>0</v>
      </c>
      <c r="AB1432" s="56">
        <f t="shared" si="22"/>
        <v>0.29048414023372288</v>
      </c>
      <c r="AC1432" s="58">
        <f>IFERROR(MaestraLP3[[#This Row],[PRECIO]]*MaestraLP3[[#This Row],[%MG UMV]],0)</f>
        <v>1740</v>
      </c>
      <c r="AD1432" s="59">
        <v>1</v>
      </c>
      <c r="AE1432" s="54">
        <f>IFERROR(MaestraLP3[[#This Row],[MARGEN UNITARIO]]/MaestraLP3[[#This Row],[Peso Neto UMV (KG)]],0)</f>
        <v>1740</v>
      </c>
      <c r="AF1432" s="38" t="s">
        <v>49</v>
      </c>
      <c r="AG1432" s="38" t="s">
        <v>184</v>
      </c>
      <c r="AH1432" s="56">
        <v>0.1</v>
      </c>
      <c r="AI1432" s="56">
        <v>0.13</v>
      </c>
      <c r="AJ1432" s="38" t="s">
        <v>50</v>
      </c>
      <c r="AK1432" s="38" t="s">
        <v>50</v>
      </c>
    </row>
    <row r="1433" spans="1:37" x14ac:dyDescent="0.35">
      <c r="A1433" s="96" t="s">
        <v>525</v>
      </c>
      <c r="B1433" s="38">
        <v>104545090</v>
      </c>
      <c r="C1433" s="38" t="str">
        <f>+MaestraLP3[[#This Row],[CÓDIGO]]&amp;MaestraLP3[[#Headers],[-]]&amp;MaestraLP3[[#This Row],[UMV]]</f>
        <v>104545090-KG</v>
      </c>
      <c r="D1433" s="45" t="str">
        <f>+MaestraLP3[[#This Row],[CÓDIGO]]&amp;MaestraLP3[[#Headers],[FS00]]</f>
        <v>104545090FS00</v>
      </c>
      <c r="E1433" s="38" t="s">
        <v>159</v>
      </c>
      <c r="F1433" s="38" t="s">
        <v>160</v>
      </c>
      <c r="G1433" s="38" t="s">
        <v>161</v>
      </c>
      <c r="H1433" s="38" t="s">
        <v>1710</v>
      </c>
      <c r="I1433" s="38" t="s">
        <v>1712</v>
      </c>
      <c r="J1433" s="44" t="s">
        <v>164</v>
      </c>
      <c r="K1433" s="45" t="s">
        <v>164</v>
      </c>
      <c r="L1433" s="38"/>
      <c r="M1433" s="38" t="str">
        <f>VLOOKUP(MaestraLP3[[#This Row],[UMV]],VALIDACIONES!J:L,3,0)</f>
        <v>Kilogramo</v>
      </c>
      <c r="N1433" s="38" t="s">
        <v>71</v>
      </c>
      <c r="O1433" s="38" t="s">
        <v>46</v>
      </c>
      <c r="P1433" s="54">
        <v>3779.1</v>
      </c>
      <c r="Q1433" s="38" t="s">
        <v>47</v>
      </c>
      <c r="R1433" s="54">
        <v>5990</v>
      </c>
      <c r="S1433" s="56">
        <f>IFERROR((MaestraLP3[[#This Row],[COSTO ]]/MaestraLP3[[#This Row],[COSTO OCT]]-1),0)</f>
        <v>5.316080548278701E-2</v>
      </c>
      <c r="T1433" s="55" t="s">
        <v>48</v>
      </c>
      <c r="U1433" s="55"/>
      <c r="V1433" s="54">
        <f>+VLOOKUP(MaestraLP3[[#This Row],[-]],'[1]BD MES'!$A:$N,14,0)</f>
        <v>3370</v>
      </c>
      <c r="W1433" s="54">
        <v>3980</v>
      </c>
      <c r="X1433" s="56">
        <f>+(MaestraLP3[[#This Row],[COSTO ]]-MaestraLP3[[#This Row],[COSTO OCT AL 27-10]])/MaestraLP3[[#This Row],[COSTO OCT AL 27-10]]</f>
        <v>0.18100890207715134</v>
      </c>
      <c r="Y1433" s="57" t="str">
        <f>++IF(Q1433="HASTA AGOTAR STOCK","HASTA AGOTAR STOCK",IF(MaestraLP3[[#This Row],[PRECIO OCT]]=0,"NO PARA LP",IF(MaestraLP3[[#This Row],[PRECIO OCT]]=0,"INCORPORACIÓN",IF(AA1433=0,"MANTIENE",IF(AA1433&lt;0,"BAJA",IF(AA1433&gt;0,"ALZA",""))))))</f>
        <v>MANTIENE</v>
      </c>
      <c r="Z1433" s="54">
        <v>5990</v>
      </c>
      <c r="AA1433" s="40">
        <f>IF(Z1433=0,"INDICAR PRECIO VTA",Z1433-MaestraLP3[[#This Row],[PRECIO OCT]])</f>
        <v>0</v>
      </c>
      <c r="AB1433" s="56">
        <f t="shared" si="22"/>
        <v>0.335559265442404</v>
      </c>
      <c r="AC1433" s="58">
        <f>IFERROR(MaestraLP3[[#This Row],[PRECIO]]*MaestraLP3[[#This Row],[%MG UMV]],0)</f>
        <v>2010</v>
      </c>
      <c r="AD1433" s="59">
        <v>1</v>
      </c>
      <c r="AE1433" s="54">
        <f>IFERROR(MaestraLP3[[#This Row],[MARGEN UNITARIO]]/MaestraLP3[[#This Row],[Peso Neto UMV (KG)]],0)</f>
        <v>2010</v>
      </c>
      <c r="AF1433" s="38" t="s">
        <v>49</v>
      </c>
      <c r="AG1433" s="38">
        <v>1</v>
      </c>
      <c r="AH1433" s="56">
        <v>0.1</v>
      </c>
      <c r="AI1433" s="56">
        <v>0.13</v>
      </c>
      <c r="AJ1433" s="38"/>
      <c r="AK1433" s="38" t="s">
        <v>50</v>
      </c>
    </row>
    <row r="1434" spans="1:37" x14ac:dyDescent="0.35">
      <c r="A1434" s="96" t="s">
        <v>525</v>
      </c>
      <c r="B1434" s="38">
        <v>150001984</v>
      </c>
      <c r="C1434" s="38" t="str">
        <f>+MaestraLP3[[#This Row],[CÓDIGO]]&amp;MaestraLP3[[#Headers],[-]]&amp;MaestraLP3[[#This Row],[UMV]]</f>
        <v>150001984-KG</v>
      </c>
      <c r="D1434" s="45" t="str">
        <f>+MaestraLP3[[#This Row],[CÓDIGO]]&amp;MaestraLP3[[#Headers],[FS00]]</f>
        <v>150001984FS00</v>
      </c>
      <c r="E1434" s="38" t="s">
        <v>159</v>
      </c>
      <c r="F1434" s="38" t="s">
        <v>160</v>
      </c>
      <c r="G1434" s="38" t="s">
        <v>161</v>
      </c>
      <c r="H1434" s="38" t="s">
        <v>1710</v>
      </c>
      <c r="I1434" s="38" t="s">
        <v>1713</v>
      </c>
      <c r="J1434" s="44" t="s">
        <v>164</v>
      </c>
      <c r="K1434" s="45" t="s">
        <v>164</v>
      </c>
      <c r="L1434" s="38" t="s">
        <v>183</v>
      </c>
      <c r="M1434" s="38" t="str">
        <f>VLOOKUP(MaestraLP3[[#This Row],[UMV]],VALIDACIONES!J:L,3,0)</f>
        <v>Kilogramo</v>
      </c>
      <c r="N1434" s="38" t="s">
        <v>71</v>
      </c>
      <c r="O1434" s="38" t="s">
        <v>72</v>
      </c>
      <c r="P1434" s="54">
        <v>3924.4500000000003</v>
      </c>
      <c r="Q1434" s="38" t="s">
        <v>47</v>
      </c>
      <c r="R1434" s="54">
        <v>6690</v>
      </c>
      <c r="S1434" s="56">
        <f>IFERROR((MaestraLP3[[#This Row],[COSTO ]]/MaestraLP3[[#This Row],[COSTO OCT]]-1),0)</f>
        <v>2.9443616302921249E-2</v>
      </c>
      <c r="T1434" s="55" t="s">
        <v>48</v>
      </c>
      <c r="U1434" s="55"/>
      <c r="V1434" s="54">
        <f>+VLOOKUP(MaestraLP3[[#This Row],[-]],'[1]BD MES'!$A:$N,14,0)</f>
        <v>3661</v>
      </c>
      <c r="W1434" s="54">
        <v>4040</v>
      </c>
      <c r="X1434" s="56">
        <f>+(MaestraLP3[[#This Row],[COSTO ]]-MaestraLP3[[#This Row],[COSTO OCT AL 27-10]])/MaestraLP3[[#This Row],[COSTO OCT AL 27-10]]</f>
        <v>0.10352362742420104</v>
      </c>
      <c r="Y1434" s="57" t="str">
        <f>++IF(Q1434="HASTA AGOTAR STOCK","HASTA AGOTAR STOCK",IF(MaestraLP3[[#This Row],[PRECIO OCT]]=0,"NO PARA LP",IF(MaestraLP3[[#This Row],[PRECIO OCT]]=0,"INCORPORACIÓN",IF(AA1434=0,"MANTIENE",IF(AA1434&lt;0,"BAJA",IF(AA1434&gt;0,"ALZA",""))))))</f>
        <v>MANTIENE</v>
      </c>
      <c r="Z1434" s="54">
        <v>6690</v>
      </c>
      <c r="AA1434" s="40">
        <f>IF(Z1434=0,"INDICAR PRECIO VTA",Z1434-MaestraLP3[[#This Row],[PRECIO OCT]])</f>
        <v>0</v>
      </c>
      <c r="AB1434" s="56">
        <f t="shared" si="22"/>
        <v>0.39611360239162929</v>
      </c>
      <c r="AC1434" s="58">
        <f>IFERROR(MaestraLP3[[#This Row],[PRECIO]]*MaestraLP3[[#This Row],[%MG UMV]],0)</f>
        <v>2650</v>
      </c>
      <c r="AD1434" s="59">
        <v>1</v>
      </c>
      <c r="AE1434" s="54">
        <f>IFERROR(MaestraLP3[[#This Row],[MARGEN UNITARIO]]/MaestraLP3[[#This Row],[Peso Neto UMV (KG)]],0)</f>
        <v>2650</v>
      </c>
      <c r="AF1434" s="38" t="s">
        <v>49</v>
      </c>
      <c r="AG1434" s="38" t="s">
        <v>184</v>
      </c>
      <c r="AH1434" s="56">
        <v>0.12</v>
      </c>
      <c r="AI1434" s="56">
        <v>0.15</v>
      </c>
      <c r="AJ1434" s="38"/>
      <c r="AK1434" s="38" t="s">
        <v>50</v>
      </c>
    </row>
    <row r="1435" spans="1:37" x14ac:dyDescent="0.35">
      <c r="A1435" s="96" t="s">
        <v>525</v>
      </c>
      <c r="B1435" s="38">
        <v>105045310</v>
      </c>
      <c r="C1435" s="38" t="str">
        <f>+MaestraLP3[[#This Row],[CÓDIGO]]&amp;MaestraLP3[[#Headers],[-]]&amp;MaestraLP3[[#This Row],[UMV]]</f>
        <v>105045310-KG</v>
      </c>
      <c r="D1435" s="45" t="str">
        <f>+MaestraLP3[[#This Row],[CÓDIGO]]&amp;MaestraLP3[[#Headers],[FS00]]</f>
        <v>105045310FS00</v>
      </c>
      <c r="E1435" s="38" t="s">
        <v>159</v>
      </c>
      <c r="F1435" s="38" t="s">
        <v>160</v>
      </c>
      <c r="G1435" s="38" t="s">
        <v>161</v>
      </c>
      <c r="H1435" s="38" t="s">
        <v>1710</v>
      </c>
      <c r="I1435" s="38" t="s">
        <v>1714</v>
      </c>
      <c r="J1435" s="44" t="s">
        <v>164</v>
      </c>
      <c r="K1435" s="45" t="s">
        <v>164</v>
      </c>
      <c r="L1435" s="38" t="s">
        <v>183</v>
      </c>
      <c r="M1435" s="38" t="str">
        <f>VLOOKUP(MaestraLP3[[#This Row],[UMV]],VALIDACIONES!J:L,3,0)</f>
        <v>Kilogramo</v>
      </c>
      <c r="N1435" s="38" t="s">
        <v>71</v>
      </c>
      <c r="O1435" s="38" t="s">
        <v>72</v>
      </c>
      <c r="P1435" s="54">
        <v>5329.5</v>
      </c>
      <c r="Q1435" s="38" t="s">
        <v>47</v>
      </c>
      <c r="R1435" s="54">
        <v>7900</v>
      </c>
      <c r="S1435" s="56">
        <f>IFERROR((MaestraLP3[[#This Row],[COSTO ]]/MaestraLP3[[#This Row],[COSTO OCT]]-1),0)</f>
        <v>2.2610000938174224E-2</v>
      </c>
      <c r="T1435" s="55" t="s">
        <v>48</v>
      </c>
      <c r="U1435" s="55"/>
      <c r="V1435" s="54">
        <f>+VLOOKUP(MaestraLP3[[#This Row],[-]],'[1]BD MES'!$A:$N,14,0)</f>
        <v>5106.07</v>
      </c>
      <c r="W1435" s="54">
        <v>5450</v>
      </c>
      <c r="X1435" s="56">
        <f>+(MaestraLP3[[#This Row],[COSTO ]]-MaestraLP3[[#This Row],[COSTO OCT AL 27-10]])/MaestraLP3[[#This Row],[COSTO OCT AL 27-10]]</f>
        <v>6.7357086761442808E-2</v>
      </c>
      <c r="Y1435" s="57" t="str">
        <f>++IF(Q1435="HASTA AGOTAR STOCK","HASTA AGOTAR STOCK",IF(MaestraLP3[[#This Row],[PRECIO OCT]]=0,"NO PARA LP",IF(MaestraLP3[[#This Row],[PRECIO OCT]]=0,"INCORPORACIÓN",IF(AA1435=0,"MANTIENE",IF(AA1435&lt;0,"BAJA",IF(AA1435&gt;0,"ALZA",""))))))</f>
        <v>MANTIENE</v>
      </c>
      <c r="Z1435" s="54">
        <v>7900</v>
      </c>
      <c r="AA1435" s="40">
        <f>IF(Z1435=0,"INDICAR PRECIO VTA",Z1435-MaestraLP3[[#This Row],[PRECIO OCT]])</f>
        <v>0</v>
      </c>
      <c r="AB1435" s="56">
        <f t="shared" si="22"/>
        <v>0.310126582278481</v>
      </c>
      <c r="AC1435" s="58">
        <f>IFERROR(MaestraLP3[[#This Row],[PRECIO]]*MaestraLP3[[#This Row],[%MG UMV]],0)</f>
        <v>2450</v>
      </c>
      <c r="AD1435" s="59">
        <v>1</v>
      </c>
      <c r="AE1435" s="54">
        <f>IFERROR(MaestraLP3[[#This Row],[MARGEN UNITARIO]]/MaestraLP3[[#This Row],[Peso Neto UMV (KG)]],0)</f>
        <v>2450</v>
      </c>
      <c r="AF1435" s="38" t="s">
        <v>49</v>
      </c>
      <c r="AG1435" s="38" t="s">
        <v>184</v>
      </c>
      <c r="AH1435" s="56">
        <v>0.12</v>
      </c>
      <c r="AI1435" s="56">
        <v>0.15</v>
      </c>
      <c r="AJ1435" s="38" t="s">
        <v>50</v>
      </c>
      <c r="AK1435" s="38" t="s">
        <v>50</v>
      </c>
    </row>
    <row r="1436" spans="1:37" x14ac:dyDescent="0.35">
      <c r="A1436" s="96" t="s">
        <v>525</v>
      </c>
      <c r="B1436" s="38">
        <v>104549030</v>
      </c>
      <c r="C1436" s="38" t="str">
        <f>+MaestraLP3[[#This Row],[CÓDIGO]]&amp;MaestraLP3[[#Headers],[-]]&amp;MaestraLP3[[#This Row],[UMV]]</f>
        <v>104549030-KG</v>
      </c>
      <c r="D1436" s="45" t="str">
        <f>+MaestraLP3[[#This Row],[CÓDIGO]]&amp;MaestraLP3[[#Headers],[FS00]]</f>
        <v>104549030FS00</v>
      </c>
      <c r="E1436" s="38" t="s">
        <v>159</v>
      </c>
      <c r="F1436" s="38" t="s">
        <v>160</v>
      </c>
      <c r="G1436" s="38" t="s">
        <v>161</v>
      </c>
      <c r="H1436" s="38" t="s">
        <v>1710</v>
      </c>
      <c r="I1436" s="38" t="s">
        <v>1715</v>
      </c>
      <c r="J1436" s="44" t="s">
        <v>164</v>
      </c>
      <c r="K1436" s="45" t="s">
        <v>164</v>
      </c>
      <c r="L1436" s="38"/>
      <c r="M1436" s="38" t="str">
        <f>VLOOKUP(MaestraLP3[[#This Row],[UMV]],VALIDACIONES!J:L,3,0)</f>
        <v>Kilogramo</v>
      </c>
      <c r="N1436" s="38" t="s">
        <v>71</v>
      </c>
      <c r="O1436" s="38" t="s">
        <v>46</v>
      </c>
      <c r="P1436" s="54">
        <v>6400</v>
      </c>
      <c r="Q1436" s="38" t="s">
        <v>1245</v>
      </c>
      <c r="R1436" s="55">
        <v>10200</v>
      </c>
      <c r="S1436" s="56">
        <f>IFERROR((MaestraLP3[[#This Row],[COSTO ]]/MaestraLP3[[#This Row],[COSTO OCT]]-1),0)</f>
        <v>4.9999999999998934E-3</v>
      </c>
      <c r="T1436" s="55" t="s">
        <v>172</v>
      </c>
      <c r="U1436" s="55"/>
      <c r="V1436" s="54">
        <f>+VLOOKUP(MaestraLP3[[#This Row],[-]],'[1]BD MES'!$A:$N,14,0)</f>
        <v>6426</v>
      </c>
      <c r="W1436" s="54">
        <v>6432</v>
      </c>
      <c r="X1436" s="56">
        <f>+(MaestraLP3[[#This Row],[COSTO ]]-MaestraLP3[[#This Row],[COSTO OCT AL 27-10]])/MaestraLP3[[#This Row],[COSTO OCT AL 27-10]]</f>
        <v>9.3370681605975728E-4</v>
      </c>
      <c r="Y1436" s="57" t="str">
        <f>++IF(Q1436="HASTA AGOTAR STOCK","HASTA AGOTAR STOCK",IF(MaestraLP3[[#This Row],[PRECIO OCT]]=0,"NO PARA LP",IF(MaestraLP3[[#This Row],[PRECIO OCT]]=0,"INCORPORACIÓN",IF(AA1436=0,"MANTIENE",IF(AA1436&lt;0,"BAJA",IF(AA1436&gt;0,"ALZA",""))))))</f>
        <v>MANTIENE</v>
      </c>
      <c r="Z1436" s="54">
        <v>10200</v>
      </c>
      <c r="AA1436" s="40">
        <f>IF(Z1436=0,"INDICAR PRECIO VTA",Z1436-MaestraLP3[[#This Row],[PRECIO OCT]])</f>
        <v>0</v>
      </c>
      <c r="AB1436" s="56">
        <f t="shared" si="22"/>
        <v>0.36941176470588233</v>
      </c>
      <c r="AC1436" s="58">
        <f>IFERROR(MaestraLP3[[#This Row],[PRECIO]]*MaestraLP3[[#This Row],[%MG UMV]],0)</f>
        <v>3767.9999999999995</v>
      </c>
      <c r="AD1436" s="59">
        <v>1</v>
      </c>
      <c r="AE1436" s="54">
        <f>IFERROR(MaestraLP3[[#This Row],[MARGEN UNITARIO]]/MaestraLP3[[#This Row],[Peso Neto UMV (KG)]],0)</f>
        <v>3767.9999999999995</v>
      </c>
      <c r="AF1436" s="38" t="s">
        <v>49</v>
      </c>
      <c r="AG1436" s="38">
        <v>1</v>
      </c>
      <c r="AH1436" s="56">
        <v>0.1</v>
      </c>
      <c r="AI1436" s="56">
        <v>0.15</v>
      </c>
      <c r="AJ1436" s="38" t="s">
        <v>50</v>
      </c>
      <c r="AK1436" s="38" t="s">
        <v>50</v>
      </c>
    </row>
    <row r="1437" spans="1:37" x14ac:dyDescent="0.35">
      <c r="A1437" s="96" t="s">
        <v>525</v>
      </c>
      <c r="B1437" s="38">
        <v>150001993</v>
      </c>
      <c r="C1437" s="38" t="str">
        <f>+MaestraLP3[[#This Row],[CÓDIGO]]&amp;MaestraLP3[[#Headers],[-]]&amp;MaestraLP3[[#This Row],[UMV]]</f>
        <v>150001993-KG</v>
      </c>
      <c r="D1437" s="45" t="str">
        <f>+MaestraLP3[[#This Row],[CÓDIGO]]&amp;MaestraLP3[[#Headers],[FS00]]</f>
        <v>150001993FS00</v>
      </c>
      <c r="E1437" s="38" t="s">
        <v>159</v>
      </c>
      <c r="F1437" s="38" t="s">
        <v>160</v>
      </c>
      <c r="G1437" s="38" t="s">
        <v>161</v>
      </c>
      <c r="H1437" s="38" t="s">
        <v>1716</v>
      </c>
      <c r="I1437" s="38" t="s">
        <v>1717</v>
      </c>
      <c r="J1437" s="44" t="s">
        <v>164</v>
      </c>
      <c r="K1437" s="45" t="s">
        <v>164</v>
      </c>
      <c r="L1437" s="38" t="s">
        <v>183</v>
      </c>
      <c r="M1437" s="38" t="str">
        <f>VLOOKUP(MaestraLP3[[#This Row],[UMV]],VALIDACIONES!J:L,3,0)</f>
        <v>Kilogramo</v>
      </c>
      <c r="N1437" s="38" t="s">
        <v>71</v>
      </c>
      <c r="O1437" s="38" t="s">
        <v>72</v>
      </c>
      <c r="P1437" s="54">
        <v>3100.8</v>
      </c>
      <c r="Q1437" s="38" t="s">
        <v>47</v>
      </c>
      <c r="R1437" s="54">
        <v>4400</v>
      </c>
      <c r="S1437" s="56">
        <f>IFERROR((MaestraLP3[[#This Row],[COSTO ]]/MaestraLP3[[#This Row],[COSTO OCT]]-1),0)</f>
        <v>9.9522703818368807E-3</v>
      </c>
      <c r="T1437" s="55" t="s">
        <v>48</v>
      </c>
      <c r="U1437" s="55"/>
      <c r="V1437" s="54">
        <f>+VLOOKUP(MaestraLP3[[#This Row],[-]],'[1]BD MES'!$A:$N,14,0)</f>
        <v>3022.52</v>
      </c>
      <c r="W1437" s="54">
        <v>3131.66</v>
      </c>
      <c r="X1437" s="56">
        <f>+(MaestraLP3[[#This Row],[COSTO ]]-MaestraLP3[[#This Row],[COSTO OCT AL 27-10]])/MaestraLP3[[#This Row],[COSTO OCT AL 27-10]]</f>
        <v>3.6108942207164839E-2</v>
      </c>
      <c r="Y1437" s="57" t="str">
        <f>++IF(Q1437="HASTA AGOTAR STOCK","HASTA AGOTAR STOCK",IF(MaestraLP3[[#This Row],[PRECIO OCT]]=0,"NO PARA LP",IF(MaestraLP3[[#This Row],[PRECIO OCT]]=0,"INCORPORACIÓN",IF(AA1437=0,"MANTIENE",IF(AA1437&lt;0,"BAJA",IF(AA1437&gt;0,"ALZA",""))))))</f>
        <v>ALZA</v>
      </c>
      <c r="Z1437" s="54">
        <v>4600</v>
      </c>
      <c r="AA1437" s="40">
        <f>IF(Z1437=0,"INDICAR PRECIO VTA",Z1437-MaestraLP3[[#This Row],[PRECIO OCT]])</f>
        <v>200</v>
      </c>
      <c r="AB1437" s="56">
        <f t="shared" si="22"/>
        <v>0.31920434782608698</v>
      </c>
      <c r="AC1437" s="58">
        <f>IFERROR(MaestraLP3[[#This Row],[PRECIO]]*MaestraLP3[[#This Row],[%MG UMV]],0)</f>
        <v>1468.3400000000001</v>
      </c>
      <c r="AD1437" s="59">
        <v>1</v>
      </c>
      <c r="AE1437" s="54">
        <f>IFERROR(MaestraLP3[[#This Row],[MARGEN UNITARIO]]/MaestraLP3[[#This Row],[Peso Neto UMV (KG)]],0)</f>
        <v>1468.3400000000001</v>
      </c>
      <c r="AF1437" s="38" t="s">
        <v>49</v>
      </c>
      <c r="AG1437" s="38" t="s">
        <v>184</v>
      </c>
      <c r="AH1437" s="56">
        <v>0.08</v>
      </c>
      <c r="AI1437" s="56">
        <v>0.1</v>
      </c>
      <c r="AJ1437" s="38"/>
      <c r="AK1437" s="38" t="s">
        <v>50</v>
      </c>
    </row>
    <row r="1438" spans="1:37" x14ac:dyDescent="0.35">
      <c r="A1438" s="96" t="s">
        <v>525</v>
      </c>
      <c r="B1438" s="38">
        <v>150001995</v>
      </c>
      <c r="C1438" s="38" t="str">
        <f>+MaestraLP3[[#This Row],[CÓDIGO]]&amp;MaestraLP3[[#Headers],[-]]&amp;MaestraLP3[[#This Row],[UMV]]</f>
        <v>150001995-CJ</v>
      </c>
      <c r="D1438" s="45" t="str">
        <f>+MaestraLP3[[#This Row],[CÓDIGO]]&amp;MaestraLP3[[#Headers],[FS00]]</f>
        <v>150001995FS00</v>
      </c>
      <c r="E1438" s="38" t="s">
        <v>159</v>
      </c>
      <c r="F1438" s="38" t="s">
        <v>160</v>
      </c>
      <c r="G1438" s="38" t="s">
        <v>161</v>
      </c>
      <c r="H1438" s="38" t="s">
        <v>1718</v>
      </c>
      <c r="I1438" s="38" t="s">
        <v>1719</v>
      </c>
      <c r="J1438" s="44" t="s">
        <v>77</v>
      </c>
      <c r="K1438" s="45" t="s">
        <v>164</v>
      </c>
      <c r="L1438" s="38"/>
      <c r="M1438" s="38" t="str">
        <f>VLOOKUP(MaestraLP3[[#This Row],[UMV]],VALIDACIONES!J:L,3,0)</f>
        <v>Caja</v>
      </c>
      <c r="N1438" s="38" t="s">
        <v>71</v>
      </c>
      <c r="O1438" s="38" t="s">
        <v>72</v>
      </c>
      <c r="P1438" s="54">
        <v>0</v>
      </c>
      <c r="Q1438" s="38" t="s">
        <v>73</v>
      </c>
      <c r="R1438" s="55">
        <v>0</v>
      </c>
      <c r="S1438" s="56">
        <f>IFERROR((MaestraLP3[[#This Row],[COSTO ]]/MaestraLP3[[#This Row],[COSTO OCT]]-1),0)</f>
        <v>0</v>
      </c>
      <c r="T1438" s="55" t="s">
        <v>604</v>
      </c>
      <c r="U1438" s="55"/>
      <c r="V1438" s="54">
        <f>+VLOOKUP(MaestraLP3[[#This Row],[-]],'[1]BD MES'!$A:$N,14,0)</f>
        <v>50000</v>
      </c>
      <c r="W1438" s="54">
        <v>50000</v>
      </c>
      <c r="X1438" s="56">
        <f>+(MaestraLP3[[#This Row],[COSTO ]]-MaestraLP3[[#This Row],[COSTO OCT AL 27-10]])/MaestraLP3[[#This Row],[COSTO OCT AL 27-10]]</f>
        <v>0</v>
      </c>
      <c r="Y1438" s="57" t="str">
        <f>++IF(Q1438="HASTA AGOTAR STOCK","HASTA AGOTAR STOCK",IF(MaestraLP3[[#This Row],[PRECIO OCT]]=0,"NO PARA LP",IF(MaestraLP3[[#This Row],[PRECIO OCT]]=0,"INCORPORACIÓN",IF(AA1438=0,"MANTIENE",IF(AA1438&lt;0,"BAJA",IF(AA1438&gt;0,"ALZA",""))))))</f>
        <v>NO PARA LP</v>
      </c>
      <c r="Z1438" s="54">
        <v>0</v>
      </c>
      <c r="AA1438" s="40" t="str">
        <f>IF(Z1438=0,"INDICAR PRECIO VTA",Z1438-MaestraLP3[[#This Row],[PRECIO OCT]])</f>
        <v>INDICAR PRECIO VTA</v>
      </c>
      <c r="AB1438" s="56" t="str">
        <f t="shared" si="22"/>
        <v>-</v>
      </c>
      <c r="AC1438" s="58">
        <f>IFERROR(MaestraLP3[[#This Row],[PRECIO]]*MaestraLP3[[#This Row],[%MG UMV]],0)</f>
        <v>0</v>
      </c>
      <c r="AD1438" s="59">
        <v>20</v>
      </c>
      <c r="AE1438" s="54">
        <f>IFERROR(MaestraLP3[[#This Row],[MARGEN UNITARIO]]/MaestraLP3[[#This Row],[Peso Neto UMV (KG)]],0)</f>
        <v>0</v>
      </c>
      <c r="AF1438" s="38" t="s">
        <v>49</v>
      </c>
      <c r="AG1438" s="38">
        <v>1</v>
      </c>
      <c r="AH1438" s="56">
        <v>0</v>
      </c>
      <c r="AI1438" s="56">
        <v>0</v>
      </c>
      <c r="AJ1438" s="38"/>
      <c r="AK1438" s="38" t="s">
        <v>50</v>
      </c>
    </row>
    <row r="1439" spans="1:37" x14ac:dyDescent="0.35">
      <c r="A1439" s="96" t="s">
        <v>525</v>
      </c>
      <c r="B1439" s="38">
        <v>104521430</v>
      </c>
      <c r="C1439" s="38" t="str">
        <f>+MaestraLP3[[#This Row],[CÓDIGO]]&amp;MaestraLP3[[#Headers],[-]]&amp;MaestraLP3[[#This Row],[UMV]]</f>
        <v>104521430-KG</v>
      </c>
      <c r="D1439" s="45" t="str">
        <f>+MaestraLP3[[#This Row],[CÓDIGO]]&amp;MaestraLP3[[#Headers],[FS00]]</f>
        <v>104521430FS00</v>
      </c>
      <c r="E1439" s="38" t="s">
        <v>159</v>
      </c>
      <c r="F1439" s="38" t="s">
        <v>160</v>
      </c>
      <c r="G1439" s="38" t="s">
        <v>161</v>
      </c>
      <c r="H1439" s="38" t="s">
        <v>1718</v>
      </c>
      <c r="I1439" s="38" t="s">
        <v>1720</v>
      </c>
      <c r="J1439" s="44" t="s">
        <v>164</v>
      </c>
      <c r="K1439" s="45" t="s">
        <v>164</v>
      </c>
      <c r="L1439" s="38" t="s">
        <v>183</v>
      </c>
      <c r="M1439" s="38" t="str">
        <f>VLOOKUP(MaestraLP3[[#This Row],[UMV]],VALIDACIONES!J:L,3,0)</f>
        <v>Kilogramo</v>
      </c>
      <c r="N1439" s="38" t="s">
        <v>71</v>
      </c>
      <c r="O1439" s="38" t="s">
        <v>72</v>
      </c>
      <c r="P1439" s="54">
        <v>2858.55</v>
      </c>
      <c r="Q1439" s="38" t="s">
        <v>47</v>
      </c>
      <c r="R1439" s="54">
        <v>4090</v>
      </c>
      <c r="S1439" s="56">
        <f>IFERROR((MaestraLP3[[#This Row],[COSTO ]]/MaestraLP3[[#This Row],[COSTO OCT]]-1),0)</f>
        <v>-2.2931206380857438E-2</v>
      </c>
      <c r="T1439" s="55" t="s">
        <v>48</v>
      </c>
      <c r="U1439" s="55"/>
      <c r="V1439" s="54">
        <f>+VLOOKUP(MaestraLP3[[#This Row],[-]],'[1]BD MES'!$A:$N,14,0)</f>
        <v>2780</v>
      </c>
      <c r="W1439" s="54">
        <v>2793</v>
      </c>
      <c r="X1439" s="56">
        <f>+(MaestraLP3[[#This Row],[COSTO ]]-MaestraLP3[[#This Row],[COSTO OCT AL 27-10]])/MaestraLP3[[#This Row],[COSTO OCT AL 27-10]]</f>
        <v>4.6762589928057551E-3</v>
      </c>
      <c r="Y1439" s="57" t="str">
        <f>++IF(Q1439="HASTA AGOTAR STOCK","HASTA AGOTAR STOCK",IF(MaestraLP3[[#This Row],[PRECIO OCT]]=0,"NO PARA LP",IF(MaestraLP3[[#This Row],[PRECIO OCT]]=0,"INCORPORACIÓN",IF(AA1439=0,"MANTIENE",IF(AA1439&lt;0,"BAJA",IF(AA1439&gt;0,"ALZA",""))))))</f>
        <v>MANTIENE</v>
      </c>
      <c r="Z1439" s="54">
        <v>4090</v>
      </c>
      <c r="AA1439" s="40">
        <f>IF(Z1439=0,"INDICAR PRECIO VTA",Z1439-MaestraLP3[[#This Row],[PRECIO OCT]])</f>
        <v>0</v>
      </c>
      <c r="AB1439" s="56">
        <f t="shared" si="22"/>
        <v>0.31711491442542789</v>
      </c>
      <c r="AC1439" s="58">
        <f>IFERROR(MaestraLP3[[#This Row],[PRECIO]]*MaestraLP3[[#This Row],[%MG UMV]],0)</f>
        <v>1297</v>
      </c>
      <c r="AD1439" s="59">
        <v>1</v>
      </c>
      <c r="AE1439" s="54">
        <f>IFERROR(MaestraLP3[[#This Row],[MARGEN UNITARIO]]/MaestraLP3[[#This Row],[Peso Neto UMV (KG)]],0)</f>
        <v>1297</v>
      </c>
      <c r="AF1439" s="38" t="s">
        <v>49</v>
      </c>
      <c r="AG1439" s="38" t="s">
        <v>184</v>
      </c>
      <c r="AH1439" s="56">
        <v>0.05</v>
      </c>
      <c r="AI1439" s="56">
        <v>0.08</v>
      </c>
      <c r="AJ1439" s="38"/>
      <c r="AK1439" s="38" t="s">
        <v>50</v>
      </c>
    </row>
    <row r="1440" spans="1:37" x14ac:dyDescent="0.35">
      <c r="A1440" s="96" t="s">
        <v>525</v>
      </c>
      <c r="B1440" s="38">
        <v>104537720</v>
      </c>
      <c r="C1440" s="38" t="str">
        <f>+MaestraLP3[[#This Row],[CÓDIGO]]&amp;MaestraLP3[[#Headers],[-]]&amp;MaestraLP3[[#This Row],[UMV]]</f>
        <v>104537720-KG</v>
      </c>
      <c r="D1440" s="45" t="str">
        <f>+MaestraLP3[[#This Row],[CÓDIGO]]&amp;MaestraLP3[[#Headers],[FS00]]</f>
        <v>104537720FS00</v>
      </c>
      <c r="E1440" s="38" t="s">
        <v>159</v>
      </c>
      <c r="F1440" s="38" t="s">
        <v>160</v>
      </c>
      <c r="G1440" s="38" t="s">
        <v>161</v>
      </c>
      <c r="H1440" s="38" t="s">
        <v>1718</v>
      </c>
      <c r="I1440" s="38" t="s">
        <v>1721</v>
      </c>
      <c r="J1440" s="44" t="s">
        <v>164</v>
      </c>
      <c r="K1440" s="45" t="s">
        <v>164</v>
      </c>
      <c r="L1440" s="38" t="s">
        <v>183</v>
      </c>
      <c r="M1440" s="38" t="str">
        <f>VLOOKUP(MaestraLP3[[#This Row],[UMV]],VALIDACIONES!J:L,3,0)</f>
        <v>Kilogramo</v>
      </c>
      <c r="N1440" s="38" t="s">
        <v>71</v>
      </c>
      <c r="O1440" s="38" t="s">
        <v>46</v>
      </c>
      <c r="P1440" s="54">
        <v>3458.55</v>
      </c>
      <c r="Q1440" s="38" t="s">
        <v>47</v>
      </c>
      <c r="R1440" s="54">
        <v>4590</v>
      </c>
      <c r="S1440" s="56">
        <f>IFERROR((MaestraLP3[[#This Row],[COSTO ]]/MaestraLP3[[#This Row],[COSTO OCT]]-1),0)</f>
        <v>-8.5165748651891748E-2</v>
      </c>
      <c r="T1440" s="55" t="s">
        <v>165</v>
      </c>
      <c r="U1440" s="55"/>
      <c r="V1440" s="54">
        <f>+VLOOKUP(MaestraLP3[[#This Row],[-]],'[1]BD MES'!$A:$N,14,0)</f>
        <v>3164</v>
      </c>
      <c r="W1440" s="54">
        <v>3164</v>
      </c>
      <c r="X1440" s="56">
        <f>+(MaestraLP3[[#This Row],[COSTO ]]-MaestraLP3[[#This Row],[COSTO OCT AL 27-10]])/MaestraLP3[[#This Row],[COSTO OCT AL 27-10]]</f>
        <v>0</v>
      </c>
      <c r="Y1440" s="57" t="str">
        <f>++IF(Q1440="HASTA AGOTAR STOCK","HASTA AGOTAR STOCK",IF(MaestraLP3[[#This Row],[PRECIO OCT]]=0,"NO PARA LP",IF(MaestraLP3[[#This Row],[PRECIO OCT]]=0,"INCORPORACIÓN",IF(AA1440=0,"MANTIENE",IF(AA1440&lt;0,"BAJA",IF(AA1440&gt;0,"ALZA",""))))))</f>
        <v>MANTIENE</v>
      </c>
      <c r="Z1440" s="54">
        <v>4590</v>
      </c>
      <c r="AA1440" s="40">
        <f>IF(Z1440=0,"INDICAR PRECIO VTA",Z1440-MaestraLP3[[#This Row],[PRECIO OCT]])</f>
        <v>0</v>
      </c>
      <c r="AB1440" s="56">
        <f t="shared" si="22"/>
        <v>0.31067538126361655</v>
      </c>
      <c r="AC1440" s="58">
        <f>IFERROR(MaestraLP3[[#This Row],[PRECIO]]*MaestraLP3[[#This Row],[%MG UMV]],0)</f>
        <v>1426</v>
      </c>
      <c r="AD1440" s="59">
        <v>1</v>
      </c>
      <c r="AE1440" s="54">
        <f>IFERROR(MaestraLP3[[#This Row],[MARGEN UNITARIO]]/MaestraLP3[[#This Row],[Peso Neto UMV (KG)]],0)</f>
        <v>1426</v>
      </c>
      <c r="AF1440" s="38" t="s">
        <v>49</v>
      </c>
      <c r="AG1440" s="38" t="s">
        <v>184</v>
      </c>
      <c r="AH1440" s="56">
        <v>0.03</v>
      </c>
      <c r="AI1440" s="56">
        <v>0.06</v>
      </c>
      <c r="AJ1440" s="38"/>
      <c r="AK1440" s="38" t="s">
        <v>50</v>
      </c>
    </row>
    <row r="1441" spans="1:37" x14ac:dyDescent="0.35">
      <c r="A1441" s="96" t="s">
        <v>525</v>
      </c>
      <c r="B1441" s="38">
        <v>104537710</v>
      </c>
      <c r="C1441" s="38" t="str">
        <f>+MaestraLP3[[#This Row],[CÓDIGO]]&amp;MaestraLP3[[#Headers],[-]]&amp;MaestraLP3[[#This Row],[UMV]]</f>
        <v>104537710-KG</v>
      </c>
      <c r="D1441" s="45" t="str">
        <f>+MaestraLP3[[#This Row],[CÓDIGO]]&amp;MaestraLP3[[#Headers],[FS00]]</f>
        <v>104537710FS00</v>
      </c>
      <c r="E1441" s="38" t="s">
        <v>159</v>
      </c>
      <c r="F1441" s="38" t="s">
        <v>1722</v>
      </c>
      <c r="G1441" s="38" t="s">
        <v>1723</v>
      </c>
      <c r="H1441" s="38" t="s">
        <v>511</v>
      </c>
      <c r="I1441" s="38" t="s">
        <v>1724</v>
      </c>
      <c r="J1441" s="44" t="s">
        <v>164</v>
      </c>
      <c r="K1441" s="45" t="s">
        <v>164</v>
      </c>
      <c r="L1441" s="38"/>
      <c r="M1441" s="38" t="str">
        <f>VLOOKUP(MaestraLP3[[#This Row],[UMV]],VALIDACIONES!J:L,3,0)</f>
        <v>Kilogramo</v>
      </c>
      <c r="N1441" s="38" t="s">
        <v>71</v>
      </c>
      <c r="O1441" s="38" t="s">
        <v>46</v>
      </c>
      <c r="P1441" s="54">
        <v>6940</v>
      </c>
      <c r="Q1441" s="38" t="s">
        <v>58</v>
      </c>
      <c r="R1441" s="54">
        <v>8500</v>
      </c>
      <c r="S1441" s="56">
        <f>IFERROR((MaestraLP3[[#This Row],[COSTO ]]/MaestraLP3[[#This Row],[COSTO OCT]]-1),0)</f>
        <v>0</v>
      </c>
      <c r="T1441" s="55" t="s">
        <v>48</v>
      </c>
      <c r="U1441" s="55"/>
      <c r="V1441" s="54">
        <f>+VLOOKUP(MaestraLP3[[#This Row],[-]],'[1]BD MES'!$A:$N,14,0)</f>
        <v>6990</v>
      </c>
      <c r="W1441" s="54">
        <v>6940</v>
      </c>
      <c r="X1441" s="56">
        <f>+(MaestraLP3[[#This Row],[COSTO ]]-MaestraLP3[[#This Row],[COSTO OCT AL 27-10]])/MaestraLP3[[#This Row],[COSTO OCT AL 27-10]]</f>
        <v>-7.1530758226037196E-3</v>
      </c>
      <c r="Y1441" s="57" t="str">
        <f>++IF(Q1441="HASTA AGOTAR STOCK","HASTA AGOTAR STOCK",IF(MaestraLP3[[#This Row],[PRECIO OCT]]=0,"NO PARA LP",IF(MaestraLP3[[#This Row],[PRECIO OCT]]=0,"INCORPORACIÓN",IF(AA1441=0,"MANTIENE",IF(AA1441&lt;0,"BAJA",IF(AA1441&gt;0,"ALZA",""))))))</f>
        <v>ALZA</v>
      </c>
      <c r="Z1441" s="54">
        <v>8800</v>
      </c>
      <c r="AA1441" s="40">
        <f>IF(Z1441=0,"INDICAR PRECIO VTA",Z1441-MaestraLP3[[#This Row],[PRECIO OCT]])</f>
        <v>300</v>
      </c>
      <c r="AB1441" s="56">
        <f t="shared" si="22"/>
        <v>0.21136363636363636</v>
      </c>
      <c r="AC1441" s="58">
        <f>IFERROR(MaestraLP3[[#This Row],[PRECIO]]*MaestraLP3[[#This Row],[%MG UMV]],0)</f>
        <v>1860</v>
      </c>
      <c r="AD1441" s="59">
        <v>1</v>
      </c>
      <c r="AE1441" s="54">
        <f>IFERROR(MaestraLP3[[#This Row],[MARGEN UNITARIO]]/MaestraLP3[[#This Row],[Peso Neto UMV (KG)]],0)</f>
        <v>1860</v>
      </c>
      <c r="AF1441" s="38" t="s">
        <v>49</v>
      </c>
      <c r="AG1441" s="38">
        <v>1</v>
      </c>
      <c r="AH1441" s="56">
        <v>0.03</v>
      </c>
      <c r="AI1441" s="56">
        <v>0.05</v>
      </c>
      <c r="AJ1441" s="38" t="s">
        <v>50</v>
      </c>
      <c r="AK1441" s="38" t="s">
        <v>50</v>
      </c>
    </row>
    <row r="1442" spans="1:37" x14ac:dyDescent="0.35">
      <c r="A1442" s="96" t="s">
        <v>525</v>
      </c>
      <c r="B1442" s="38">
        <v>104537730</v>
      </c>
      <c r="C1442" s="38" t="str">
        <f>+MaestraLP3[[#This Row],[CÓDIGO]]&amp;MaestraLP3[[#Headers],[-]]&amp;MaestraLP3[[#This Row],[UMV]]</f>
        <v>104537730-KG</v>
      </c>
      <c r="D1442" s="45" t="str">
        <f>+MaestraLP3[[#This Row],[CÓDIGO]]&amp;MaestraLP3[[#Headers],[FS00]]</f>
        <v>104537730FS00</v>
      </c>
      <c r="E1442" s="38" t="s">
        <v>159</v>
      </c>
      <c r="F1442" s="38" t="s">
        <v>1722</v>
      </c>
      <c r="G1442" s="38" t="s">
        <v>1723</v>
      </c>
      <c r="H1442" s="38" t="s">
        <v>1725</v>
      </c>
      <c r="I1442" s="38" t="s">
        <v>1726</v>
      </c>
      <c r="J1442" s="44" t="s">
        <v>164</v>
      </c>
      <c r="K1442" s="45" t="s">
        <v>164</v>
      </c>
      <c r="L1442" s="38" t="s">
        <v>183</v>
      </c>
      <c r="M1442" s="38" t="str">
        <f>VLOOKUP(MaestraLP3[[#This Row],[UMV]],VALIDACIONES!J:L,3,0)</f>
        <v>Kilogramo</v>
      </c>
      <c r="N1442" s="38" t="s">
        <v>71</v>
      </c>
      <c r="O1442" s="38" t="s">
        <v>46</v>
      </c>
      <c r="P1442" s="54">
        <v>14100</v>
      </c>
      <c r="Q1442" s="38" t="s">
        <v>58</v>
      </c>
      <c r="R1442" s="54">
        <v>17200</v>
      </c>
      <c r="S1442" s="56">
        <f>IFERROR((MaestraLP3[[#This Row],[COSTO ]]/MaestraLP3[[#This Row],[COSTO OCT]]-1),0)</f>
        <v>0</v>
      </c>
      <c r="T1442" s="55" t="s">
        <v>48</v>
      </c>
      <c r="U1442" s="55"/>
      <c r="V1442" s="54">
        <f>+VLOOKUP(MaestraLP3[[#This Row],[-]],'[1]BD MES'!$A:$N,14,0)</f>
        <v>14061</v>
      </c>
      <c r="W1442" s="54">
        <v>14100</v>
      </c>
      <c r="X1442" s="56">
        <f>+(MaestraLP3[[#This Row],[COSTO ]]-MaestraLP3[[#This Row],[COSTO OCT AL 27-10]])/MaestraLP3[[#This Row],[COSTO OCT AL 27-10]]</f>
        <v>2.773629187113292E-3</v>
      </c>
      <c r="Y1442" s="57" t="str">
        <f>++IF(Q1442="HASTA AGOTAR STOCK","HASTA AGOTAR STOCK",IF(MaestraLP3[[#This Row],[PRECIO OCT]]=0,"NO PARA LP",IF(MaestraLP3[[#This Row],[PRECIO OCT]]=0,"INCORPORACIÓN",IF(AA1442=0,"MANTIENE",IF(AA1442&lt;0,"BAJA",IF(AA1442&gt;0,"ALZA",""))))))</f>
        <v>MANTIENE</v>
      </c>
      <c r="Z1442" s="54">
        <v>17200</v>
      </c>
      <c r="AA1442" s="40">
        <f>IF(Z1442=0,"INDICAR PRECIO VTA",Z1442-MaestraLP3[[#This Row],[PRECIO OCT]])</f>
        <v>0</v>
      </c>
      <c r="AB1442" s="56">
        <f t="shared" si="22"/>
        <v>0.18023255813953487</v>
      </c>
      <c r="AC1442" s="58">
        <f>IFERROR(MaestraLP3[[#This Row],[PRECIO]]*MaestraLP3[[#This Row],[%MG UMV]],0)</f>
        <v>3100</v>
      </c>
      <c r="AD1442" s="59">
        <v>1</v>
      </c>
      <c r="AE1442" s="54">
        <f>IFERROR(MaestraLP3[[#This Row],[MARGEN UNITARIO]]/MaestraLP3[[#This Row],[Peso Neto UMV (KG)]],0)</f>
        <v>3100</v>
      </c>
      <c r="AF1442" s="38" t="s">
        <v>49</v>
      </c>
      <c r="AG1442" s="38" t="s">
        <v>184</v>
      </c>
      <c r="AH1442" s="56">
        <v>0.03</v>
      </c>
      <c r="AI1442" s="56">
        <v>0.05</v>
      </c>
      <c r="AJ1442" s="38" t="s">
        <v>50</v>
      </c>
      <c r="AK1442" s="38" t="s">
        <v>50</v>
      </c>
    </row>
    <row r="1443" spans="1:37" x14ac:dyDescent="0.35">
      <c r="A1443" s="96" t="s">
        <v>525</v>
      </c>
      <c r="B1443" s="38">
        <v>104515390</v>
      </c>
      <c r="C1443" s="38" t="str">
        <f>+MaestraLP3[[#This Row],[CÓDIGO]]&amp;MaestraLP3[[#Headers],[-]]&amp;MaestraLP3[[#This Row],[UMV]]</f>
        <v>104515390-KG</v>
      </c>
      <c r="D1443" s="45" t="str">
        <f>+MaestraLP3[[#This Row],[CÓDIGO]]&amp;MaestraLP3[[#Headers],[FS00]]</f>
        <v>104515390FS00</v>
      </c>
      <c r="E1443" s="38" t="s">
        <v>159</v>
      </c>
      <c r="F1443" s="38" t="s">
        <v>1722</v>
      </c>
      <c r="G1443" s="38" t="s">
        <v>1723</v>
      </c>
      <c r="H1443" s="38" t="s">
        <v>1725</v>
      </c>
      <c r="I1443" s="38" t="s">
        <v>1727</v>
      </c>
      <c r="J1443" s="44" t="s">
        <v>164</v>
      </c>
      <c r="K1443" s="45" t="s">
        <v>164</v>
      </c>
      <c r="L1443" s="38" t="s">
        <v>183</v>
      </c>
      <c r="M1443" s="38" t="str">
        <f>VLOOKUP(MaestraLP3[[#This Row],[UMV]],VALIDACIONES!J:L,3,0)</f>
        <v>Kilogramo</v>
      </c>
      <c r="N1443" s="38" t="s">
        <v>71</v>
      </c>
      <c r="O1443" s="38" t="s">
        <v>46</v>
      </c>
      <c r="P1443" s="54">
        <v>10500</v>
      </c>
      <c r="Q1443" s="38" t="s">
        <v>47</v>
      </c>
      <c r="R1443" s="54">
        <v>12300</v>
      </c>
      <c r="S1443" s="56">
        <f>IFERROR((MaestraLP3[[#This Row],[COSTO ]]/MaestraLP3[[#This Row],[COSTO OCT]]-1),0)</f>
        <v>0</v>
      </c>
      <c r="T1443" s="55" t="s">
        <v>48</v>
      </c>
      <c r="U1443" s="55"/>
      <c r="V1443" s="54">
        <f>+VLOOKUP(MaestraLP3[[#This Row],[-]],'[1]BD MES'!$A:$N,14,0)</f>
        <v>10451.59</v>
      </c>
      <c r="W1443" s="54">
        <v>10500</v>
      </c>
      <c r="X1443" s="56">
        <f>+(MaestraLP3[[#This Row],[COSTO ]]-MaestraLP3[[#This Row],[COSTO OCT AL 27-10]])/MaestraLP3[[#This Row],[COSTO OCT AL 27-10]]</f>
        <v>4.6318311376546397E-3</v>
      </c>
      <c r="Y1443" s="57" t="str">
        <f>++IF(Q1443="HASTA AGOTAR STOCK","HASTA AGOTAR STOCK",IF(MaestraLP3[[#This Row],[PRECIO OCT]]=0,"NO PARA LP",IF(MaestraLP3[[#This Row],[PRECIO OCT]]=0,"INCORPORACIÓN",IF(AA1443=0,"MANTIENE",IF(AA1443&lt;0,"BAJA",IF(AA1443&gt;0,"ALZA",""))))))</f>
        <v>MANTIENE</v>
      </c>
      <c r="Z1443" s="54">
        <v>12300</v>
      </c>
      <c r="AA1443" s="40">
        <f>IF(Z1443=0,"INDICAR PRECIO VTA",Z1443-MaestraLP3[[#This Row],[PRECIO OCT]])</f>
        <v>0</v>
      </c>
      <c r="AB1443" s="56">
        <f t="shared" si="22"/>
        <v>0.14634146341463414</v>
      </c>
      <c r="AC1443" s="58">
        <f>IFERROR(MaestraLP3[[#This Row],[PRECIO]]*MaestraLP3[[#This Row],[%MG UMV]],0)</f>
        <v>1800</v>
      </c>
      <c r="AD1443" s="59">
        <v>1</v>
      </c>
      <c r="AE1443" s="54">
        <f>IFERROR(MaestraLP3[[#This Row],[MARGEN UNITARIO]]/MaestraLP3[[#This Row],[Peso Neto UMV (KG)]],0)</f>
        <v>1800</v>
      </c>
      <c r="AF1443" s="38" t="s">
        <v>49</v>
      </c>
      <c r="AG1443" s="38" t="s">
        <v>184</v>
      </c>
      <c r="AH1443" s="56">
        <v>0.03</v>
      </c>
      <c r="AI1443" s="56">
        <v>0.05</v>
      </c>
      <c r="AJ1443" s="38" t="s">
        <v>50</v>
      </c>
      <c r="AK1443" s="38" t="s">
        <v>50</v>
      </c>
    </row>
    <row r="1444" spans="1:37" x14ac:dyDescent="0.35">
      <c r="A1444" s="96" t="s">
        <v>525</v>
      </c>
      <c r="B1444" s="38">
        <v>104515400</v>
      </c>
      <c r="C1444" s="38" t="str">
        <f>+MaestraLP3[[#This Row],[CÓDIGO]]&amp;MaestraLP3[[#Headers],[-]]&amp;MaestraLP3[[#This Row],[UMV]]</f>
        <v>104515400-KG</v>
      </c>
      <c r="D1444" s="45" t="str">
        <f>+MaestraLP3[[#This Row],[CÓDIGO]]&amp;MaestraLP3[[#Headers],[FS00]]</f>
        <v>104515400FS00</v>
      </c>
      <c r="E1444" s="38" t="s">
        <v>159</v>
      </c>
      <c r="F1444" s="38" t="s">
        <v>1722</v>
      </c>
      <c r="G1444" s="38" t="s">
        <v>1723</v>
      </c>
      <c r="H1444" s="38" t="s">
        <v>1725</v>
      </c>
      <c r="I1444" s="38" t="s">
        <v>1728</v>
      </c>
      <c r="J1444" s="44" t="s">
        <v>164</v>
      </c>
      <c r="K1444" s="45" t="s">
        <v>164</v>
      </c>
      <c r="L1444" s="38" t="s">
        <v>183</v>
      </c>
      <c r="M1444" s="38" t="str">
        <f>VLOOKUP(MaestraLP3[[#This Row],[UMV]],VALIDACIONES!J:L,3,0)</f>
        <v>Kilogramo</v>
      </c>
      <c r="N1444" s="38" t="s">
        <v>71</v>
      </c>
      <c r="O1444" s="38" t="s">
        <v>46</v>
      </c>
      <c r="P1444" s="54">
        <v>10500</v>
      </c>
      <c r="Q1444" s="38" t="s">
        <v>58</v>
      </c>
      <c r="R1444" s="54">
        <v>13400</v>
      </c>
      <c r="S1444" s="56">
        <f>IFERROR((MaestraLP3[[#This Row],[COSTO ]]/MaestraLP3[[#This Row],[COSTO OCT]]-1),0)</f>
        <v>5.3849523809523792E-2</v>
      </c>
      <c r="T1444" s="55" t="s">
        <v>48</v>
      </c>
      <c r="U1444" s="55"/>
      <c r="V1444" s="54">
        <f>+VLOOKUP(MaestraLP3[[#This Row],[-]],'[1]BD MES'!$A:$N,14,0)</f>
        <v>11065.42</v>
      </c>
      <c r="W1444" s="54">
        <v>11065.42</v>
      </c>
      <c r="X1444" s="56">
        <f>+(MaestraLP3[[#This Row],[COSTO ]]-MaestraLP3[[#This Row],[COSTO OCT AL 27-10]])/MaestraLP3[[#This Row],[COSTO OCT AL 27-10]]</f>
        <v>0</v>
      </c>
      <c r="Y1444" s="57" t="str">
        <f>++IF(Q1444="HASTA AGOTAR STOCK","HASTA AGOTAR STOCK",IF(MaestraLP3[[#This Row],[PRECIO OCT]]=0,"NO PARA LP",IF(MaestraLP3[[#This Row],[PRECIO OCT]]=0,"INCORPORACIÓN",IF(AA1444=0,"MANTIENE",IF(AA1444&lt;0,"BAJA",IF(AA1444&gt;0,"ALZA",""))))))</f>
        <v>ALZA</v>
      </c>
      <c r="Z1444" s="54">
        <v>14000</v>
      </c>
      <c r="AA1444" s="40">
        <f>IF(Z1444=0,"INDICAR PRECIO VTA",Z1444-MaestraLP3[[#This Row],[PRECIO OCT]])</f>
        <v>600</v>
      </c>
      <c r="AB1444" s="56">
        <f t="shared" si="22"/>
        <v>0.20961285714285713</v>
      </c>
      <c r="AC1444" s="58">
        <f>IFERROR(MaestraLP3[[#This Row],[PRECIO]]*MaestraLP3[[#This Row],[%MG UMV]],0)</f>
        <v>2934.58</v>
      </c>
      <c r="AD1444" s="59">
        <v>1</v>
      </c>
      <c r="AE1444" s="54">
        <f>IFERROR(MaestraLP3[[#This Row],[MARGEN UNITARIO]]/MaestraLP3[[#This Row],[Peso Neto UMV (KG)]],0)</f>
        <v>2934.58</v>
      </c>
      <c r="AF1444" s="38" t="s">
        <v>49</v>
      </c>
      <c r="AG1444" s="38" t="s">
        <v>184</v>
      </c>
      <c r="AH1444" s="56">
        <v>0.03</v>
      </c>
      <c r="AI1444" s="56">
        <v>0.05</v>
      </c>
      <c r="AJ1444" s="38" t="s">
        <v>50</v>
      </c>
      <c r="AK1444" s="38" t="s">
        <v>50</v>
      </c>
    </row>
    <row r="1445" spans="1:37" x14ac:dyDescent="0.35">
      <c r="A1445" s="96" t="s">
        <v>525</v>
      </c>
      <c r="B1445" s="38">
        <v>104528630</v>
      </c>
      <c r="C1445" s="38" t="str">
        <f>+MaestraLP3[[#This Row],[CÓDIGO]]&amp;MaestraLP3[[#Headers],[-]]&amp;MaestraLP3[[#This Row],[UMV]]</f>
        <v>104528630-C04</v>
      </c>
      <c r="D1445" s="45" t="str">
        <f>+MaestraLP3[[#This Row],[CÓDIGO]]&amp;MaestraLP3[[#Headers],[FS00]]</f>
        <v>104528630FS00</v>
      </c>
      <c r="E1445" s="38" t="s">
        <v>159</v>
      </c>
      <c r="F1445" s="38" t="s">
        <v>160</v>
      </c>
      <c r="G1445" s="38" t="s">
        <v>472</v>
      </c>
      <c r="H1445" s="38" t="s">
        <v>473</v>
      </c>
      <c r="I1445" s="38" t="s">
        <v>1729</v>
      </c>
      <c r="J1445" s="44" t="s">
        <v>209</v>
      </c>
      <c r="K1445" s="45" t="s">
        <v>44</v>
      </c>
      <c r="L1445" s="38"/>
      <c r="M1445" s="38" t="str">
        <f>VLOOKUP(MaestraLP3[[#This Row],[UMV]],VALIDACIONES!J:L,3,0)</f>
        <v>Caja 4 Unidades</v>
      </c>
      <c r="N1445" s="38" t="s">
        <v>71</v>
      </c>
      <c r="O1445" s="38" t="s">
        <v>46</v>
      </c>
      <c r="P1445" s="54">
        <v>66660</v>
      </c>
      <c r="Q1445" s="38" t="s">
        <v>47</v>
      </c>
      <c r="R1445" s="54">
        <v>88800</v>
      </c>
      <c r="S1445" s="56">
        <f>IFERROR((MaestraLP3[[#This Row],[COSTO ]]/MaestraLP3[[#This Row],[COSTO OCT]]-1),0)</f>
        <v>8.9408940894089017E-3</v>
      </c>
      <c r="T1445" s="55" t="s">
        <v>48</v>
      </c>
      <c r="U1445" s="55"/>
      <c r="V1445" s="54">
        <f>+VLOOKUP(MaestraLP3[[#This Row],[-]],'[1]BD MES'!$A:$N,14,0)</f>
        <v>67256</v>
      </c>
      <c r="W1445" s="54">
        <v>67256</v>
      </c>
      <c r="X1445" s="56">
        <f>+(MaestraLP3[[#This Row],[COSTO ]]-MaestraLP3[[#This Row],[COSTO OCT AL 27-10]])/MaestraLP3[[#This Row],[COSTO OCT AL 27-10]]</f>
        <v>0</v>
      </c>
      <c r="Y1445" s="57" t="str">
        <f>++IF(Q1445="HASTA AGOTAR STOCK","HASTA AGOTAR STOCK",IF(MaestraLP3[[#This Row],[PRECIO OCT]]=0,"NO PARA LP",IF(MaestraLP3[[#This Row],[PRECIO OCT]]=0,"INCORPORACIÓN",IF(AA1445=0,"MANTIENE",IF(AA1445&lt;0,"BAJA",IF(AA1445&gt;0,"ALZA",""))))))</f>
        <v>ALZA</v>
      </c>
      <c r="Z1445" s="54">
        <v>92000</v>
      </c>
      <c r="AA1445" s="40">
        <f>IF(Z1445=0,"INDICAR PRECIO VTA",Z1445-MaestraLP3[[#This Row],[PRECIO OCT]])</f>
        <v>3200</v>
      </c>
      <c r="AB1445" s="56">
        <f t="shared" si="22"/>
        <v>0.26895652173913043</v>
      </c>
      <c r="AC1445" s="58">
        <f>IFERROR(MaestraLP3[[#This Row],[PRECIO]]*MaestraLP3[[#This Row],[%MG UMV]],0)</f>
        <v>24744</v>
      </c>
      <c r="AD1445" s="59">
        <v>12</v>
      </c>
      <c r="AE1445" s="54">
        <f>IFERROR(MaestraLP3[[#This Row],[MARGEN UNITARIO]]/MaestraLP3[[#This Row],[Peso Neto UMV (KG)]],0)</f>
        <v>2062</v>
      </c>
      <c r="AF1445" s="38" t="s">
        <v>50</v>
      </c>
      <c r="AG1445" s="38">
        <v>1</v>
      </c>
      <c r="AH1445" s="56">
        <v>0.1</v>
      </c>
      <c r="AI1445" s="56">
        <v>0.13</v>
      </c>
      <c r="AJ1445" s="38"/>
      <c r="AK1445" s="38" t="s">
        <v>50</v>
      </c>
    </row>
    <row r="1446" spans="1:37" x14ac:dyDescent="0.35">
      <c r="A1446" s="96" t="s">
        <v>525</v>
      </c>
      <c r="B1446" s="38">
        <v>104520680</v>
      </c>
      <c r="C1446" s="38" t="str">
        <f>+MaestraLP3[[#This Row],[CÓDIGO]]&amp;MaestraLP3[[#Headers],[-]]&amp;MaestraLP3[[#This Row],[UMV]]</f>
        <v>104520680-C02</v>
      </c>
      <c r="D1446" s="45" t="str">
        <f>+MaestraLP3[[#This Row],[CÓDIGO]]&amp;MaestraLP3[[#Headers],[FS00]]</f>
        <v>104520680FS00</v>
      </c>
      <c r="E1446" s="38" t="s">
        <v>159</v>
      </c>
      <c r="F1446" s="38" t="s">
        <v>160</v>
      </c>
      <c r="G1446" s="38" t="s">
        <v>472</v>
      </c>
      <c r="H1446" s="38" t="s">
        <v>473</v>
      </c>
      <c r="I1446" s="38" t="s">
        <v>1730</v>
      </c>
      <c r="J1446" s="44" t="s">
        <v>176</v>
      </c>
      <c r="K1446" s="45" t="s">
        <v>44</v>
      </c>
      <c r="L1446" s="38"/>
      <c r="M1446" s="38" t="str">
        <f>VLOOKUP(MaestraLP3[[#This Row],[UMV]],VALIDACIONES!J:L,3,0)</f>
        <v>Caja 2 Unidades</v>
      </c>
      <c r="N1446" s="38" t="s">
        <v>71</v>
      </c>
      <c r="O1446" s="38" t="s">
        <v>46</v>
      </c>
      <c r="P1446" s="54">
        <v>15146</v>
      </c>
      <c r="Q1446" s="38" t="s">
        <v>47</v>
      </c>
      <c r="R1446" s="54">
        <v>24000</v>
      </c>
      <c r="S1446" s="56">
        <f>IFERROR((MaestraLP3[[#This Row],[COSTO ]]/MaestraLP3[[#This Row],[COSTO OCT]]-1),0)</f>
        <v>1.9807209824376226E-3</v>
      </c>
      <c r="T1446" s="55" t="s">
        <v>48</v>
      </c>
      <c r="U1446" s="55"/>
      <c r="V1446" s="54">
        <f>+VLOOKUP(MaestraLP3[[#This Row],[-]],'[1]BD MES'!$A:$N,14,0)</f>
        <v>15228</v>
      </c>
      <c r="W1446" s="54">
        <v>15176</v>
      </c>
      <c r="X1446" s="56">
        <f>+(MaestraLP3[[#This Row],[COSTO ]]-MaestraLP3[[#This Row],[COSTO OCT AL 27-10]])/MaestraLP3[[#This Row],[COSTO OCT AL 27-10]]</f>
        <v>-3.414762280010507E-3</v>
      </c>
      <c r="Y1446" s="57" t="str">
        <f>++IF(Q1446="HASTA AGOTAR STOCK","HASTA AGOTAR STOCK",IF(MaestraLP3[[#This Row],[PRECIO OCT]]=0,"NO PARA LP",IF(MaestraLP3[[#This Row],[PRECIO OCT]]=0,"INCORPORACIÓN",IF(AA1446=0,"MANTIENE",IF(AA1446&lt;0,"BAJA",IF(AA1446&gt;0,"ALZA",""))))))</f>
        <v>MANTIENE</v>
      </c>
      <c r="Z1446" s="54">
        <v>24000</v>
      </c>
      <c r="AA1446" s="40">
        <f>IF(Z1446=0,"INDICAR PRECIO VTA",Z1446-MaestraLP3[[#This Row],[PRECIO OCT]])</f>
        <v>0</v>
      </c>
      <c r="AB1446" s="56">
        <f t="shared" si="22"/>
        <v>0.36766666666666664</v>
      </c>
      <c r="AC1446" s="58">
        <f>IFERROR(MaestraLP3[[#This Row],[PRECIO]]*MaestraLP3[[#This Row],[%MG UMV]],0)</f>
        <v>8824</v>
      </c>
      <c r="AD1446" s="59">
        <v>6</v>
      </c>
      <c r="AE1446" s="54">
        <f>IFERROR(MaestraLP3[[#This Row],[MARGEN UNITARIO]]/MaestraLP3[[#This Row],[Peso Neto UMV (KG)]],0)</f>
        <v>1470.6666666666667</v>
      </c>
      <c r="AF1446" s="38" t="s">
        <v>50</v>
      </c>
      <c r="AG1446" s="38">
        <v>1</v>
      </c>
      <c r="AH1446" s="56">
        <v>0.13</v>
      </c>
      <c r="AI1446" s="56">
        <v>0.15</v>
      </c>
      <c r="AJ1446" s="38"/>
      <c r="AK1446" s="38" t="s">
        <v>50</v>
      </c>
    </row>
    <row r="1447" spans="1:37" x14ac:dyDescent="0.35">
      <c r="A1447" s="96" t="s">
        <v>525</v>
      </c>
      <c r="B1447" s="38">
        <v>105045110</v>
      </c>
      <c r="C1447" s="38" t="str">
        <f>+MaestraLP3[[#This Row],[CÓDIGO]]&amp;MaestraLP3[[#Headers],[-]]&amp;MaestraLP3[[#This Row],[UMV]]</f>
        <v>105045110-C02</v>
      </c>
      <c r="D1447" s="45" t="str">
        <f>+MaestraLP3[[#This Row],[CÓDIGO]]&amp;MaestraLP3[[#Headers],[FS00]]</f>
        <v>105045110FS00</v>
      </c>
      <c r="E1447" s="38" t="s">
        <v>159</v>
      </c>
      <c r="F1447" s="38" t="s">
        <v>160</v>
      </c>
      <c r="G1447" s="38" t="s">
        <v>472</v>
      </c>
      <c r="H1447" s="38" t="s">
        <v>473</v>
      </c>
      <c r="I1447" s="38" t="s">
        <v>1731</v>
      </c>
      <c r="J1447" s="44" t="s">
        <v>176</v>
      </c>
      <c r="K1447" s="45" t="s">
        <v>44</v>
      </c>
      <c r="L1447" s="38"/>
      <c r="M1447" s="38" t="str">
        <f>VLOOKUP(MaestraLP3[[#This Row],[UMV]],VALIDACIONES!J:L,3,0)</f>
        <v>Caja 2 Unidades</v>
      </c>
      <c r="N1447" s="38" t="s">
        <v>71</v>
      </c>
      <c r="O1447" s="38" t="s">
        <v>46</v>
      </c>
      <c r="P1447" s="54">
        <v>21515</v>
      </c>
      <c r="Q1447" s="38" t="s">
        <v>47</v>
      </c>
      <c r="R1447" s="54">
        <v>31100</v>
      </c>
      <c r="S1447" s="56">
        <f>IFERROR((MaestraLP3[[#This Row],[COSTO ]]/MaestraLP3[[#This Row],[COSTO OCT]]-1),0)</f>
        <v>9.2577271670928329E-3</v>
      </c>
      <c r="T1447" s="55" t="s">
        <v>48</v>
      </c>
      <c r="U1447" s="55"/>
      <c r="V1447" s="54">
        <f>+VLOOKUP(MaestraLP3[[#This Row],[-]],'[1]BD MES'!$A:$N,14,0)</f>
        <v>21739.78</v>
      </c>
      <c r="W1447" s="54">
        <v>21714.18</v>
      </c>
      <c r="X1447" s="56">
        <f>+(MaestraLP3[[#This Row],[COSTO ]]-MaestraLP3[[#This Row],[COSTO OCT AL 27-10]])/MaestraLP3[[#This Row],[COSTO OCT AL 27-10]]</f>
        <v>-1.17756481436328E-3</v>
      </c>
      <c r="Y1447" s="57" t="str">
        <f>++IF(Q1447="HASTA AGOTAR STOCK","HASTA AGOTAR STOCK",IF(MaestraLP3[[#This Row],[PRECIO OCT]]=0,"NO PARA LP",IF(MaestraLP3[[#This Row],[PRECIO OCT]]=0,"INCORPORACIÓN",IF(AA1447=0,"MANTIENE",IF(AA1447&lt;0,"BAJA",IF(AA1447&gt;0,"ALZA",""))))))</f>
        <v>MANTIENE</v>
      </c>
      <c r="Z1447" s="54">
        <v>31100</v>
      </c>
      <c r="AA1447" s="40">
        <f>IF(Z1447=0,"INDICAR PRECIO VTA",Z1447-MaestraLP3[[#This Row],[PRECIO OCT]])</f>
        <v>0</v>
      </c>
      <c r="AB1447" s="56">
        <f t="shared" si="22"/>
        <v>0.30179485530546624</v>
      </c>
      <c r="AC1447" s="58">
        <f>IFERROR(MaestraLP3[[#This Row],[PRECIO]]*MaestraLP3[[#This Row],[%MG UMV]],0)</f>
        <v>9385.82</v>
      </c>
      <c r="AD1447" s="59">
        <v>6</v>
      </c>
      <c r="AE1447" s="54">
        <f>IFERROR(MaestraLP3[[#This Row],[MARGEN UNITARIO]]/MaestraLP3[[#This Row],[Peso Neto UMV (KG)]],0)</f>
        <v>1564.3033333333333</v>
      </c>
      <c r="AF1447" s="38" t="s">
        <v>50</v>
      </c>
      <c r="AG1447" s="38">
        <v>1</v>
      </c>
      <c r="AH1447" s="56">
        <v>0.13</v>
      </c>
      <c r="AI1447" s="56">
        <v>0.15</v>
      </c>
      <c r="AJ1447" s="38"/>
      <c r="AK1447" s="38" t="s">
        <v>50</v>
      </c>
    </row>
    <row r="1448" spans="1:37" x14ac:dyDescent="0.35">
      <c r="A1448" s="96" t="s">
        <v>525</v>
      </c>
      <c r="B1448" s="38">
        <v>105045100</v>
      </c>
      <c r="C1448" s="38" t="str">
        <f>+MaestraLP3[[#This Row],[CÓDIGO]]&amp;MaestraLP3[[#Headers],[-]]&amp;MaestraLP3[[#This Row],[UMV]]</f>
        <v>105045100-C02</v>
      </c>
      <c r="D1448" s="45" t="str">
        <f>+MaestraLP3[[#This Row],[CÓDIGO]]&amp;MaestraLP3[[#Headers],[FS00]]</f>
        <v>105045100FS00</v>
      </c>
      <c r="E1448" s="38" t="s">
        <v>159</v>
      </c>
      <c r="F1448" s="38" t="s">
        <v>160</v>
      </c>
      <c r="G1448" s="38" t="s">
        <v>472</v>
      </c>
      <c r="H1448" s="38" t="s">
        <v>473</v>
      </c>
      <c r="I1448" s="38" t="s">
        <v>1732</v>
      </c>
      <c r="J1448" s="44" t="s">
        <v>176</v>
      </c>
      <c r="K1448" s="45" t="s">
        <v>44</v>
      </c>
      <c r="L1448" s="38"/>
      <c r="M1448" s="38" t="str">
        <f>VLOOKUP(MaestraLP3[[#This Row],[UMV]],VALIDACIONES!J:L,3,0)</f>
        <v>Caja 2 Unidades</v>
      </c>
      <c r="N1448" s="38" t="s">
        <v>71</v>
      </c>
      <c r="O1448" s="38" t="s">
        <v>46</v>
      </c>
      <c r="P1448" s="54">
        <v>20330</v>
      </c>
      <c r="Q1448" s="38" t="s">
        <v>47</v>
      </c>
      <c r="R1448" s="54">
        <v>29500</v>
      </c>
      <c r="S1448" s="56">
        <f>IFERROR((MaestraLP3[[#This Row],[COSTO ]]/MaestraLP3[[#This Row],[COSTO OCT]]-1),0)</f>
        <v>4.0875553369401629E-4</v>
      </c>
      <c r="T1448" s="55" t="s">
        <v>48</v>
      </c>
      <c r="U1448" s="55"/>
      <c r="V1448" s="54">
        <f>+VLOOKUP(MaestraLP3[[#This Row],[-]],'[1]BD MES'!$A:$N,14,0)</f>
        <v>20339.060000000001</v>
      </c>
      <c r="W1448" s="54">
        <v>20338.310000000001</v>
      </c>
      <c r="X1448" s="56">
        <f>+(MaestraLP3[[#This Row],[COSTO ]]-MaestraLP3[[#This Row],[COSTO OCT AL 27-10]])/MaestraLP3[[#This Row],[COSTO OCT AL 27-10]]</f>
        <v>-3.6874860490111145E-5</v>
      </c>
      <c r="Y1448" s="57" t="str">
        <f>++IF(Q1448="HASTA AGOTAR STOCK","HASTA AGOTAR STOCK",IF(MaestraLP3[[#This Row],[PRECIO OCT]]=0,"NO PARA LP",IF(MaestraLP3[[#This Row],[PRECIO OCT]]=0,"INCORPORACIÓN",IF(AA1448=0,"MANTIENE",IF(AA1448&lt;0,"BAJA",IF(AA1448&gt;0,"ALZA",""))))))</f>
        <v>MANTIENE</v>
      </c>
      <c r="Z1448" s="54">
        <v>29500</v>
      </c>
      <c r="AA1448" s="40">
        <f>IF(Z1448=0,"INDICAR PRECIO VTA",Z1448-MaestraLP3[[#This Row],[PRECIO OCT]])</f>
        <v>0</v>
      </c>
      <c r="AB1448" s="56">
        <f t="shared" si="22"/>
        <v>0.31056576271186437</v>
      </c>
      <c r="AC1448" s="58">
        <f>IFERROR(MaestraLP3[[#This Row],[PRECIO]]*MaestraLP3[[#This Row],[%MG UMV]],0)</f>
        <v>9161.6899999999987</v>
      </c>
      <c r="AD1448" s="59">
        <v>6</v>
      </c>
      <c r="AE1448" s="54">
        <f>IFERROR(MaestraLP3[[#This Row],[MARGEN UNITARIO]]/MaestraLP3[[#This Row],[Peso Neto UMV (KG)]],0)</f>
        <v>1526.948333333333</v>
      </c>
      <c r="AF1448" s="38" t="s">
        <v>50</v>
      </c>
      <c r="AG1448" s="38">
        <v>1</v>
      </c>
      <c r="AH1448" s="56">
        <v>0.13</v>
      </c>
      <c r="AI1448" s="56">
        <v>0.15</v>
      </c>
      <c r="AJ1448" s="38"/>
      <c r="AK1448" s="38" t="s">
        <v>50</v>
      </c>
    </row>
    <row r="1449" spans="1:37" x14ac:dyDescent="0.35">
      <c r="A1449" s="96" t="s">
        <v>525</v>
      </c>
      <c r="B1449" s="38">
        <v>104542820</v>
      </c>
      <c r="C1449" s="38" t="str">
        <f>+MaestraLP3[[#This Row],[CÓDIGO]]&amp;MaestraLP3[[#Headers],[-]]&amp;MaestraLP3[[#This Row],[UMV]]</f>
        <v>104542820-C03</v>
      </c>
      <c r="D1449" s="45" t="str">
        <f>+MaestraLP3[[#This Row],[CÓDIGO]]&amp;MaestraLP3[[#Headers],[FS00]]</f>
        <v>104542820FS00</v>
      </c>
      <c r="E1449" s="38" t="s">
        <v>159</v>
      </c>
      <c r="F1449" s="38" t="s">
        <v>160</v>
      </c>
      <c r="G1449" s="38" t="s">
        <v>472</v>
      </c>
      <c r="H1449" s="38" t="s">
        <v>473</v>
      </c>
      <c r="I1449" s="38" t="s">
        <v>1733</v>
      </c>
      <c r="J1449" s="44" t="s">
        <v>284</v>
      </c>
      <c r="K1449" s="45" t="s">
        <v>44</v>
      </c>
      <c r="L1449" s="38"/>
      <c r="M1449" s="38" t="str">
        <f>VLOOKUP(MaestraLP3[[#This Row],[UMV]],VALIDACIONES!J:L,3,0)</f>
        <v>Caja 3 Unidades</v>
      </c>
      <c r="N1449" s="38" t="s">
        <v>71</v>
      </c>
      <c r="O1449" s="38" t="s">
        <v>46</v>
      </c>
      <c r="P1449" s="54">
        <v>25800</v>
      </c>
      <c r="Q1449" s="38" t="s">
        <v>47</v>
      </c>
      <c r="R1449" s="54">
        <v>38800</v>
      </c>
      <c r="S1449" s="56">
        <f>IFERROR((MaestraLP3[[#This Row],[COSTO ]]/MaestraLP3[[#This Row],[COSTO OCT]]-1),0)</f>
        <v>-2.5465116279069777E-2</v>
      </c>
      <c r="T1449" s="55" t="s">
        <v>48</v>
      </c>
      <c r="U1449" s="55"/>
      <c r="V1449" s="54">
        <f>+VLOOKUP(MaestraLP3[[#This Row],[-]],'[1]BD MES'!$A:$N,14,0)</f>
        <v>25455</v>
      </c>
      <c r="W1449" s="54">
        <v>25143</v>
      </c>
      <c r="X1449" s="56">
        <f>+(MaestraLP3[[#This Row],[COSTO ]]-MaestraLP3[[#This Row],[COSTO OCT AL 27-10]])/MaestraLP3[[#This Row],[COSTO OCT AL 27-10]]</f>
        <v>-1.2256923983500295E-2</v>
      </c>
      <c r="Y1449" s="57" t="str">
        <f>++IF(Q1449="HASTA AGOTAR STOCK","HASTA AGOTAR STOCK",IF(MaestraLP3[[#This Row],[PRECIO OCT]]=0,"NO PARA LP",IF(MaestraLP3[[#This Row],[PRECIO OCT]]=0,"INCORPORACIÓN",IF(AA1449=0,"MANTIENE",IF(AA1449&lt;0,"BAJA",IF(AA1449&gt;0,"ALZA",""))))))</f>
        <v>MANTIENE</v>
      </c>
      <c r="Z1449" s="54">
        <v>38800</v>
      </c>
      <c r="AA1449" s="40">
        <f>IF(Z1449=0,"INDICAR PRECIO VTA",Z1449-MaestraLP3[[#This Row],[PRECIO OCT]])</f>
        <v>0</v>
      </c>
      <c r="AB1449" s="56">
        <f t="shared" si="22"/>
        <v>0.35198453608247421</v>
      </c>
      <c r="AC1449" s="58">
        <f>IFERROR(MaestraLP3[[#This Row],[PRECIO]]*MaestraLP3[[#This Row],[%MG UMV]],0)</f>
        <v>13657</v>
      </c>
      <c r="AD1449" s="59">
        <v>6</v>
      </c>
      <c r="AE1449" s="54">
        <f>IFERROR(MaestraLP3[[#This Row],[MARGEN UNITARIO]]/MaestraLP3[[#This Row],[Peso Neto UMV (KG)]],0)</f>
        <v>2276.1666666666665</v>
      </c>
      <c r="AF1449" s="38" t="s">
        <v>50</v>
      </c>
      <c r="AG1449" s="38">
        <v>1</v>
      </c>
      <c r="AH1449" s="56">
        <v>0.13</v>
      </c>
      <c r="AI1449" s="56">
        <v>0.15</v>
      </c>
      <c r="AJ1449" s="38"/>
      <c r="AK1449" s="38" t="s">
        <v>50</v>
      </c>
    </row>
    <row r="1450" spans="1:37" x14ac:dyDescent="0.35">
      <c r="A1450" s="96" t="s">
        <v>525</v>
      </c>
      <c r="B1450" s="38">
        <v>104528760</v>
      </c>
      <c r="C1450" s="38" t="str">
        <f>+MaestraLP3[[#This Row],[CÓDIGO]]&amp;MaestraLP3[[#Headers],[-]]&amp;MaestraLP3[[#This Row],[UMV]]</f>
        <v>104528760-C03</v>
      </c>
      <c r="D1450" s="45" t="str">
        <f>+MaestraLP3[[#This Row],[CÓDIGO]]&amp;MaestraLP3[[#Headers],[FS00]]</f>
        <v>104528760FS00</v>
      </c>
      <c r="E1450" s="38" t="s">
        <v>159</v>
      </c>
      <c r="F1450" s="38" t="s">
        <v>160</v>
      </c>
      <c r="G1450" s="38" t="s">
        <v>472</v>
      </c>
      <c r="H1450" s="38" t="s">
        <v>473</v>
      </c>
      <c r="I1450" s="38" t="s">
        <v>1734</v>
      </c>
      <c r="J1450" s="44" t="s">
        <v>284</v>
      </c>
      <c r="K1450" s="45" t="s">
        <v>44</v>
      </c>
      <c r="L1450" s="38"/>
      <c r="M1450" s="38" t="str">
        <f>VLOOKUP(MaestraLP3[[#This Row],[UMV]],VALIDACIONES!J:L,3,0)</f>
        <v>Caja 3 Unidades</v>
      </c>
      <c r="N1450" s="38" t="s">
        <v>71</v>
      </c>
      <c r="O1450" s="38" t="s">
        <v>46</v>
      </c>
      <c r="P1450" s="54">
        <v>20619</v>
      </c>
      <c r="Q1450" s="38" t="s">
        <v>47</v>
      </c>
      <c r="R1450" s="54">
        <v>33800</v>
      </c>
      <c r="S1450" s="56">
        <f>IFERROR((MaestraLP3[[#This Row],[COSTO ]]/MaestraLP3[[#This Row],[COSTO OCT]]-1),0)</f>
        <v>-1.4986177797177369E-2</v>
      </c>
      <c r="T1450" s="55" t="s">
        <v>48</v>
      </c>
      <c r="U1450" s="55"/>
      <c r="V1450" s="54">
        <f>+VLOOKUP(MaestraLP3[[#This Row],[-]],'[1]BD MES'!$A:$N,14,0)</f>
        <v>20580</v>
      </c>
      <c r="W1450" s="54">
        <v>20310</v>
      </c>
      <c r="X1450" s="56">
        <f>+(MaestraLP3[[#This Row],[COSTO ]]-MaestraLP3[[#This Row],[COSTO OCT AL 27-10]])/MaestraLP3[[#This Row],[COSTO OCT AL 27-10]]</f>
        <v>-1.3119533527696793E-2</v>
      </c>
      <c r="Y1450" s="57" t="str">
        <f>++IF(Q1450="HASTA AGOTAR STOCK","HASTA AGOTAR STOCK",IF(MaestraLP3[[#This Row],[PRECIO OCT]]=0,"NO PARA LP",IF(MaestraLP3[[#This Row],[PRECIO OCT]]=0,"INCORPORACIÓN",IF(AA1450=0,"MANTIENE",IF(AA1450&lt;0,"BAJA",IF(AA1450&gt;0,"ALZA",""))))))</f>
        <v>MANTIENE</v>
      </c>
      <c r="Z1450" s="54">
        <v>33800</v>
      </c>
      <c r="AA1450" s="40">
        <f>IF(Z1450=0,"INDICAR PRECIO VTA",Z1450-MaestraLP3[[#This Row],[PRECIO OCT]])</f>
        <v>0</v>
      </c>
      <c r="AB1450" s="56">
        <f t="shared" si="22"/>
        <v>0.39911242603550295</v>
      </c>
      <c r="AC1450" s="58">
        <f>IFERROR(MaestraLP3[[#This Row],[PRECIO]]*MaestraLP3[[#This Row],[%MG UMV]],0)</f>
        <v>13490</v>
      </c>
      <c r="AD1450" s="59">
        <v>6</v>
      </c>
      <c r="AE1450" s="54">
        <f>IFERROR(MaestraLP3[[#This Row],[MARGEN UNITARIO]]/MaestraLP3[[#This Row],[Peso Neto UMV (KG)]],0)</f>
        <v>2248.3333333333335</v>
      </c>
      <c r="AF1450" s="38" t="s">
        <v>50</v>
      </c>
      <c r="AG1450" s="38">
        <v>1</v>
      </c>
      <c r="AH1450" s="56">
        <v>0.13</v>
      </c>
      <c r="AI1450" s="56">
        <v>0.15</v>
      </c>
      <c r="AJ1450" s="38"/>
      <c r="AK1450" s="38" t="s">
        <v>50</v>
      </c>
    </row>
    <row r="1451" spans="1:37" x14ac:dyDescent="0.35">
      <c r="A1451" s="96" t="s">
        <v>525</v>
      </c>
      <c r="B1451" s="38">
        <v>104539190</v>
      </c>
      <c r="C1451" s="38" t="str">
        <f>+MaestraLP3[[#This Row],[CÓDIGO]]&amp;MaestraLP3[[#Headers],[-]]&amp;MaestraLP3[[#This Row],[UMV]]</f>
        <v>104539190-C05</v>
      </c>
      <c r="D1451" s="45" t="str">
        <f>+MaestraLP3[[#This Row],[CÓDIGO]]&amp;MaestraLP3[[#Headers],[FS00]]</f>
        <v>104539190FS00</v>
      </c>
      <c r="E1451" s="38" t="s">
        <v>159</v>
      </c>
      <c r="F1451" s="38" t="s">
        <v>160</v>
      </c>
      <c r="G1451" s="38" t="s">
        <v>472</v>
      </c>
      <c r="H1451" s="38" t="s">
        <v>476</v>
      </c>
      <c r="I1451" s="38" t="s">
        <v>1735</v>
      </c>
      <c r="J1451" s="44" t="s">
        <v>300</v>
      </c>
      <c r="K1451" s="45" t="s">
        <v>44</v>
      </c>
      <c r="L1451" s="38"/>
      <c r="M1451" s="38" t="str">
        <f>VLOOKUP(MaestraLP3[[#This Row],[UMV]],VALIDACIONES!J:L,3,0)</f>
        <v>Caja 5 Unidades</v>
      </c>
      <c r="N1451" s="38" t="s">
        <v>71</v>
      </c>
      <c r="O1451" s="38" t="s">
        <v>46</v>
      </c>
      <c r="P1451" s="54">
        <v>42000</v>
      </c>
      <c r="Q1451" s="38" t="s">
        <v>47</v>
      </c>
      <c r="R1451" s="54">
        <v>59800</v>
      </c>
      <c r="S1451" s="56">
        <f>IFERROR((MaestraLP3[[#This Row],[COSTO ]]/MaestraLP3[[#This Row],[COSTO OCT]]-1),0)</f>
        <v>0</v>
      </c>
      <c r="T1451" s="55" t="s">
        <v>48</v>
      </c>
      <c r="U1451" s="55"/>
      <c r="V1451" s="54">
        <f>+VLOOKUP(MaestraLP3[[#This Row],[-]],'[1]BD MES'!$A:$N,14,0)</f>
        <v>42000</v>
      </c>
      <c r="W1451" s="54">
        <v>42000</v>
      </c>
      <c r="X1451" s="56">
        <f>+(MaestraLP3[[#This Row],[COSTO ]]-MaestraLP3[[#This Row],[COSTO OCT AL 27-10]])/MaestraLP3[[#This Row],[COSTO OCT AL 27-10]]</f>
        <v>0</v>
      </c>
      <c r="Y1451" s="57" t="str">
        <f>++IF(Q1451="HASTA AGOTAR STOCK","HASTA AGOTAR STOCK",IF(MaestraLP3[[#This Row],[PRECIO OCT]]=0,"NO PARA LP",IF(MaestraLP3[[#This Row],[PRECIO OCT]]=0,"INCORPORACIÓN",IF(AA1451=0,"MANTIENE",IF(AA1451&lt;0,"BAJA",IF(AA1451&gt;0,"ALZA",""))))))</f>
        <v>MANTIENE</v>
      </c>
      <c r="Z1451" s="54">
        <v>59800</v>
      </c>
      <c r="AA1451" s="40">
        <f>IF(Z1451=0,"INDICAR PRECIO VTA",Z1451-MaestraLP3[[#This Row],[PRECIO OCT]])</f>
        <v>0</v>
      </c>
      <c r="AB1451" s="56">
        <f t="shared" si="22"/>
        <v>0.2976588628762542</v>
      </c>
      <c r="AC1451" s="58">
        <f>IFERROR(MaestraLP3[[#This Row],[PRECIO]]*MaestraLP3[[#This Row],[%MG UMV]],0)</f>
        <v>17800</v>
      </c>
      <c r="AD1451" s="59">
        <v>10</v>
      </c>
      <c r="AE1451" s="54">
        <f>IFERROR(MaestraLP3[[#This Row],[MARGEN UNITARIO]]/MaestraLP3[[#This Row],[Peso Neto UMV (KG)]],0)</f>
        <v>1780</v>
      </c>
      <c r="AF1451" s="38" t="s">
        <v>50</v>
      </c>
      <c r="AG1451" s="38">
        <v>1</v>
      </c>
      <c r="AH1451" s="56">
        <v>0.13</v>
      </c>
      <c r="AI1451" s="56">
        <v>0.15</v>
      </c>
      <c r="AJ1451" s="38"/>
      <c r="AK1451" s="38" t="s">
        <v>50</v>
      </c>
    </row>
    <row r="1452" spans="1:37" x14ac:dyDescent="0.35">
      <c r="A1452" s="96" t="s">
        <v>525</v>
      </c>
      <c r="B1452" s="38">
        <v>104539180</v>
      </c>
      <c r="C1452" s="38" t="str">
        <f>+MaestraLP3[[#This Row],[CÓDIGO]]&amp;MaestraLP3[[#Headers],[-]]&amp;MaestraLP3[[#This Row],[UMV]]</f>
        <v>104539180-C05</v>
      </c>
      <c r="D1452" s="45" t="str">
        <f>+MaestraLP3[[#This Row],[CÓDIGO]]&amp;MaestraLP3[[#Headers],[FS00]]</f>
        <v>104539180FS00</v>
      </c>
      <c r="E1452" s="38" t="s">
        <v>159</v>
      </c>
      <c r="F1452" s="38" t="s">
        <v>160</v>
      </c>
      <c r="G1452" s="38" t="s">
        <v>472</v>
      </c>
      <c r="H1452" s="38" t="s">
        <v>476</v>
      </c>
      <c r="I1452" s="38" t="s">
        <v>1736</v>
      </c>
      <c r="J1452" s="44" t="s">
        <v>300</v>
      </c>
      <c r="K1452" s="45" t="s">
        <v>44</v>
      </c>
      <c r="L1452" s="38"/>
      <c r="M1452" s="38" t="str">
        <f>VLOOKUP(MaestraLP3[[#This Row],[UMV]],VALIDACIONES!J:L,3,0)</f>
        <v>Caja 5 Unidades</v>
      </c>
      <c r="N1452" s="38" t="s">
        <v>71</v>
      </c>
      <c r="O1452" s="38" t="s">
        <v>46</v>
      </c>
      <c r="P1452" s="54">
        <v>42000</v>
      </c>
      <c r="Q1452" s="38" t="s">
        <v>47</v>
      </c>
      <c r="R1452" s="54">
        <v>59800</v>
      </c>
      <c r="S1452" s="56">
        <f>IFERROR((MaestraLP3[[#This Row],[COSTO ]]/MaestraLP3[[#This Row],[COSTO OCT]]-1),0)</f>
        <v>0</v>
      </c>
      <c r="T1452" s="55" t="s">
        <v>48</v>
      </c>
      <c r="U1452" s="55"/>
      <c r="V1452" s="54">
        <f>+VLOOKUP(MaestraLP3[[#This Row],[-]],'[1]BD MES'!$A:$N,14,0)</f>
        <v>42000</v>
      </c>
      <c r="W1452" s="54">
        <v>42000</v>
      </c>
      <c r="X1452" s="56">
        <f>+(MaestraLP3[[#This Row],[COSTO ]]-MaestraLP3[[#This Row],[COSTO OCT AL 27-10]])/MaestraLP3[[#This Row],[COSTO OCT AL 27-10]]</f>
        <v>0</v>
      </c>
      <c r="Y1452" s="57" t="str">
        <f>++IF(Q1452="HASTA AGOTAR STOCK","HASTA AGOTAR STOCK",IF(MaestraLP3[[#This Row],[PRECIO OCT]]=0,"NO PARA LP",IF(MaestraLP3[[#This Row],[PRECIO OCT]]=0,"INCORPORACIÓN",IF(AA1452=0,"MANTIENE",IF(AA1452&lt;0,"BAJA",IF(AA1452&gt;0,"ALZA",""))))))</f>
        <v>MANTIENE</v>
      </c>
      <c r="Z1452" s="54">
        <v>59800</v>
      </c>
      <c r="AA1452" s="40">
        <f>IF(Z1452=0,"INDICAR PRECIO VTA",Z1452-MaestraLP3[[#This Row],[PRECIO OCT]])</f>
        <v>0</v>
      </c>
      <c r="AB1452" s="56">
        <f t="shared" si="22"/>
        <v>0.2976588628762542</v>
      </c>
      <c r="AC1452" s="58">
        <f>IFERROR(MaestraLP3[[#This Row],[PRECIO]]*MaestraLP3[[#This Row],[%MG UMV]],0)</f>
        <v>17800</v>
      </c>
      <c r="AD1452" s="59">
        <v>10</v>
      </c>
      <c r="AE1452" s="54">
        <f>IFERROR(MaestraLP3[[#This Row],[MARGEN UNITARIO]]/MaestraLP3[[#This Row],[Peso Neto UMV (KG)]],0)</f>
        <v>1780</v>
      </c>
      <c r="AF1452" s="38" t="s">
        <v>50</v>
      </c>
      <c r="AG1452" s="38">
        <v>1</v>
      </c>
      <c r="AH1452" s="56">
        <v>0.13</v>
      </c>
      <c r="AI1452" s="56">
        <v>0.15</v>
      </c>
      <c r="AJ1452" s="38"/>
      <c r="AK1452" s="38" t="s">
        <v>50</v>
      </c>
    </row>
    <row r="1453" spans="1:37" x14ac:dyDescent="0.35">
      <c r="A1453" s="96" t="s">
        <v>525</v>
      </c>
      <c r="B1453" s="38">
        <v>104520880</v>
      </c>
      <c r="C1453" s="38" t="str">
        <f>+MaestraLP3[[#This Row],[CÓDIGO]]&amp;MaestraLP3[[#Headers],[-]]&amp;MaestraLP3[[#This Row],[UMV]]</f>
        <v>104520880-CJ</v>
      </c>
      <c r="D1453" s="45" t="str">
        <f>+MaestraLP3[[#This Row],[CÓDIGO]]&amp;MaestraLP3[[#Headers],[FS00]]</f>
        <v>104520880FS00</v>
      </c>
      <c r="E1453" s="38" t="s">
        <v>159</v>
      </c>
      <c r="F1453" s="38" t="s">
        <v>160</v>
      </c>
      <c r="G1453" s="38" t="s">
        <v>472</v>
      </c>
      <c r="H1453" s="38" t="s">
        <v>476</v>
      </c>
      <c r="I1453" s="38" t="s">
        <v>1737</v>
      </c>
      <c r="J1453" s="44" t="s">
        <v>77</v>
      </c>
      <c r="K1453" s="45" t="s">
        <v>164</v>
      </c>
      <c r="L1453" s="38"/>
      <c r="M1453" s="38" t="str">
        <f>VLOOKUP(MaestraLP3[[#This Row],[UMV]],VALIDACIONES!J:L,3,0)</f>
        <v>Caja</v>
      </c>
      <c r="N1453" s="38" t="s">
        <v>71</v>
      </c>
      <c r="O1453" s="38" t="s">
        <v>46</v>
      </c>
      <c r="P1453" s="54">
        <v>59040</v>
      </c>
      <c r="Q1453" s="38" t="s">
        <v>47</v>
      </c>
      <c r="R1453" s="54">
        <v>85000</v>
      </c>
      <c r="S1453" s="56">
        <f>IFERROR((MaestraLP3[[#This Row],[COSTO ]]/MaestraLP3[[#This Row],[COSTO OCT]]-1),0)</f>
        <v>3.4334349593496016E-2</v>
      </c>
      <c r="T1453" s="55" t="s">
        <v>48</v>
      </c>
      <c r="U1453" s="55"/>
      <c r="V1453" s="54">
        <f>+VLOOKUP(MaestraLP3[[#This Row],[-]],'[1]BD MES'!$A:$N,14,0)</f>
        <v>61476.3</v>
      </c>
      <c r="W1453" s="54">
        <v>61067.1</v>
      </c>
      <c r="X1453" s="56">
        <f>+(MaestraLP3[[#This Row],[COSTO ]]-MaestraLP3[[#This Row],[COSTO OCT AL 27-10]])/MaestraLP3[[#This Row],[COSTO OCT AL 27-10]]</f>
        <v>-6.6562236178820833E-3</v>
      </c>
      <c r="Y1453" s="57" t="str">
        <f>++IF(Q1453="HASTA AGOTAR STOCK","HASTA AGOTAR STOCK",IF(MaestraLP3[[#This Row],[PRECIO OCT]]=0,"NO PARA LP",IF(MaestraLP3[[#This Row],[PRECIO OCT]]=0,"INCORPORACIÓN",IF(AA1453=0,"MANTIENE",IF(AA1453&lt;0,"BAJA",IF(AA1453&gt;0,"ALZA",""))))))</f>
        <v>ALZA</v>
      </c>
      <c r="Z1453" s="54">
        <v>87000</v>
      </c>
      <c r="AA1453" s="40">
        <f>IF(Z1453=0,"INDICAR PRECIO VTA",Z1453-MaestraLP3[[#This Row],[PRECIO OCT]])</f>
        <v>2000</v>
      </c>
      <c r="AB1453" s="56">
        <f t="shared" si="22"/>
        <v>0.2980793103448276</v>
      </c>
      <c r="AC1453" s="58">
        <f>IFERROR(MaestraLP3[[#This Row],[PRECIO]]*MaestraLP3[[#This Row],[%MG UMV]],0)</f>
        <v>25932.9</v>
      </c>
      <c r="AD1453" s="59">
        <v>10</v>
      </c>
      <c r="AE1453" s="54">
        <f>IFERROR(MaestraLP3[[#This Row],[MARGEN UNITARIO]]/MaestraLP3[[#This Row],[Peso Neto UMV (KG)]],0)</f>
        <v>2593.29</v>
      </c>
      <c r="AF1453" s="38" t="s">
        <v>49</v>
      </c>
      <c r="AG1453" s="38">
        <v>1</v>
      </c>
      <c r="AH1453" s="56">
        <v>0.13</v>
      </c>
      <c r="AI1453" s="56">
        <v>0.15</v>
      </c>
      <c r="AJ1453" s="38"/>
      <c r="AK1453" s="38" t="s">
        <v>50</v>
      </c>
    </row>
    <row r="1454" spans="1:37" x14ac:dyDescent="0.35">
      <c r="A1454" s="96" t="s">
        <v>525</v>
      </c>
      <c r="B1454" s="38">
        <v>104519230</v>
      </c>
      <c r="C1454" s="38" t="str">
        <f>+MaestraLP3[[#This Row],[CÓDIGO]]&amp;MaestraLP3[[#Headers],[-]]&amp;MaestraLP3[[#This Row],[UMV]]</f>
        <v>104519230-C08</v>
      </c>
      <c r="D1454" s="45" t="str">
        <f>+MaestraLP3[[#This Row],[CÓDIGO]]&amp;MaestraLP3[[#Headers],[FS00]]</f>
        <v>104519230FS00</v>
      </c>
      <c r="E1454" s="38" t="s">
        <v>159</v>
      </c>
      <c r="F1454" s="38" t="s">
        <v>160</v>
      </c>
      <c r="G1454" s="38" t="s">
        <v>472</v>
      </c>
      <c r="H1454" s="38" t="s">
        <v>476</v>
      </c>
      <c r="I1454" s="38" t="s">
        <v>1738</v>
      </c>
      <c r="J1454" s="44" t="s">
        <v>365</v>
      </c>
      <c r="K1454" s="45" t="s">
        <v>44</v>
      </c>
      <c r="L1454" s="38"/>
      <c r="M1454" s="38" t="str">
        <f>VLOOKUP(MaestraLP3[[#This Row],[UMV]],VALIDACIONES!J:L,3,0)</f>
        <v>Caja 8 Unidades</v>
      </c>
      <c r="N1454" s="38" t="s">
        <v>71</v>
      </c>
      <c r="O1454" s="38" t="s">
        <v>46</v>
      </c>
      <c r="P1454" s="54">
        <v>40400</v>
      </c>
      <c r="Q1454" s="38" t="s">
        <v>47</v>
      </c>
      <c r="R1454" s="54">
        <v>60000</v>
      </c>
      <c r="S1454" s="56">
        <f>IFERROR((MaestraLP3[[#This Row],[COSTO ]]/MaestraLP3[[#This Row],[COSTO OCT]]-1),0)</f>
        <v>3.8257425742573847E-3</v>
      </c>
      <c r="T1454" s="55" t="s">
        <v>48</v>
      </c>
      <c r="U1454" s="55"/>
      <c r="V1454" s="54">
        <f>+VLOOKUP(MaestraLP3[[#This Row],[-]],'[1]BD MES'!$A:$N,14,0)</f>
        <v>40554.559999999998</v>
      </c>
      <c r="W1454" s="54">
        <v>40554.559999999998</v>
      </c>
      <c r="X1454" s="56">
        <f>+(MaestraLP3[[#This Row],[COSTO ]]-MaestraLP3[[#This Row],[COSTO OCT AL 27-10]])/MaestraLP3[[#This Row],[COSTO OCT AL 27-10]]</f>
        <v>0</v>
      </c>
      <c r="Y1454" s="57" t="str">
        <f>++IF(Q1454="HASTA AGOTAR STOCK","HASTA AGOTAR STOCK",IF(MaestraLP3[[#This Row],[PRECIO OCT]]=0,"NO PARA LP",IF(MaestraLP3[[#This Row],[PRECIO OCT]]=0,"INCORPORACIÓN",IF(AA1454=0,"MANTIENE",IF(AA1454&lt;0,"BAJA",IF(AA1454&gt;0,"ALZA",""))))))</f>
        <v>MANTIENE</v>
      </c>
      <c r="Z1454" s="54">
        <v>60000</v>
      </c>
      <c r="AA1454" s="40">
        <f>IF(Z1454=0,"INDICAR PRECIO VTA",Z1454-MaestraLP3[[#This Row],[PRECIO OCT]])</f>
        <v>0</v>
      </c>
      <c r="AB1454" s="56">
        <f t="shared" si="22"/>
        <v>0.32409066666666669</v>
      </c>
      <c r="AC1454" s="58">
        <f>IFERROR(MaestraLP3[[#This Row],[PRECIO]]*MaestraLP3[[#This Row],[%MG UMV]],0)</f>
        <v>19445.440000000002</v>
      </c>
      <c r="AD1454" s="59">
        <v>8</v>
      </c>
      <c r="AE1454" s="54">
        <f>IFERROR(MaestraLP3[[#This Row],[MARGEN UNITARIO]]/MaestraLP3[[#This Row],[Peso Neto UMV (KG)]],0)</f>
        <v>2430.6800000000003</v>
      </c>
      <c r="AF1454" s="38" t="s">
        <v>50</v>
      </c>
      <c r="AG1454" s="38">
        <v>1</v>
      </c>
      <c r="AH1454" s="56">
        <v>0.13</v>
      </c>
      <c r="AI1454" s="56">
        <v>0.15</v>
      </c>
      <c r="AJ1454" s="38"/>
      <c r="AK1454" s="38" t="s">
        <v>50</v>
      </c>
    </row>
    <row r="1455" spans="1:37" x14ac:dyDescent="0.35">
      <c r="A1455" s="96" t="s">
        <v>525</v>
      </c>
      <c r="B1455" s="38">
        <v>104548470</v>
      </c>
      <c r="C1455" s="38" t="str">
        <f>+MaestraLP3[[#This Row],[CÓDIGO]]&amp;MaestraLP3[[#Headers],[-]]&amp;MaestraLP3[[#This Row],[UMV]]</f>
        <v>104548470-C08</v>
      </c>
      <c r="D1455" s="45" t="str">
        <f>+MaestraLP3[[#This Row],[CÓDIGO]]&amp;MaestraLP3[[#Headers],[FS00]]</f>
        <v>104548470FS00</v>
      </c>
      <c r="E1455" s="38" t="s">
        <v>159</v>
      </c>
      <c r="F1455" s="38" t="s">
        <v>160</v>
      </c>
      <c r="G1455" s="38" t="s">
        <v>472</v>
      </c>
      <c r="H1455" s="38" t="s">
        <v>476</v>
      </c>
      <c r="I1455" s="38" t="s">
        <v>1739</v>
      </c>
      <c r="J1455" s="44" t="s">
        <v>365</v>
      </c>
      <c r="K1455" s="45" t="s">
        <v>44</v>
      </c>
      <c r="L1455" s="38"/>
      <c r="M1455" s="38" t="str">
        <f>VLOOKUP(MaestraLP3[[#This Row],[UMV]],VALIDACIONES!J:L,3,0)</f>
        <v>Caja 8 Unidades</v>
      </c>
      <c r="N1455" s="38" t="s">
        <v>71</v>
      </c>
      <c r="O1455" s="38" t="s">
        <v>46</v>
      </c>
      <c r="P1455" s="54">
        <v>40800</v>
      </c>
      <c r="Q1455" s="38" t="s">
        <v>47</v>
      </c>
      <c r="R1455" s="55">
        <v>60000</v>
      </c>
      <c r="S1455" s="56">
        <f>IFERROR((MaestraLP3[[#This Row],[COSTO ]]/MaestraLP3[[#This Row],[COSTO OCT]]-1),0)</f>
        <v>0</v>
      </c>
      <c r="T1455" s="55" t="s">
        <v>604</v>
      </c>
      <c r="U1455" s="55"/>
      <c r="V1455" s="54">
        <f>+VLOOKUP(MaestraLP3[[#This Row],[-]],'[1]BD MES'!$A:$N,14,0)</f>
        <v>40800</v>
      </c>
      <c r="W1455" s="54">
        <v>40800</v>
      </c>
      <c r="X1455" s="56">
        <f>+(MaestraLP3[[#This Row],[COSTO ]]-MaestraLP3[[#This Row],[COSTO OCT AL 27-10]])/MaestraLP3[[#This Row],[COSTO OCT AL 27-10]]</f>
        <v>0</v>
      </c>
      <c r="Y1455" s="57" t="str">
        <f>++IF(Q1455="HASTA AGOTAR STOCK","HASTA AGOTAR STOCK",IF(MaestraLP3[[#This Row],[PRECIO OCT]]=0,"NO PARA LP",IF(MaestraLP3[[#This Row],[PRECIO OCT]]=0,"INCORPORACIÓN",IF(AA1455=0,"MANTIENE",IF(AA1455&lt;0,"BAJA",IF(AA1455&gt;0,"ALZA",""))))))</f>
        <v>MANTIENE</v>
      </c>
      <c r="Z1455" s="54">
        <v>60000</v>
      </c>
      <c r="AA1455" s="40">
        <f>IF(Z1455=0,"INDICAR PRECIO VTA",Z1455-MaestraLP3[[#This Row],[PRECIO OCT]])</f>
        <v>0</v>
      </c>
      <c r="AB1455" s="56">
        <f t="shared" si="22"/>
        <v>0.32</v>
      </c>
      <c r="AC1455" s="58">
        <f>IFERROR(MaestraLP3[[#This Row],[PRECIO]]*MaestraLP3[[#This Row],[%MG UMV]],0)</f>
        <v>19200</v>
      </c>
      <c r="AD1455" s="59">
        <v>8</v>
      </c>
      <c r="AE1455" s="54">
        <f>IFERROR(MaestraLP3[[#This Row],[MARGEN UNITARIO]]/MaestraLP3[[#This Row],[Peso Neto UMV (KG)]],0)</f>
        <v>2400</v>
      </c>
      <c r="AF1455" s="38" t="s">
        <v>50</v>
      </c>
      <c r="AG1455" s="38">
        <v>1</v>
      </c>
      <c r="AH1455" s="56">
        <v>0.13</v>
      </c>
      <c r="AI1455" s="56">
        <v>0.15</v>
      </c>
      <c r="AJ1455" s="38" t="s">
        <v>50</v>
      </c>
      <c r="AK1455" s="38" t="s">
        <v>50</v>
      </c>
    </row>
    <row r="1456" spans="1:37" x14ac:dyDescent="0.35">
      <c r="A1456" s="96" t="s">
        <v>525</v>
      </c>
      <c r="B1456" s="38">
        <v>104539250</v>
      </c>
      <c r="C1456" s="38" t="str">
        <f>+MaestraLP3[[#This Row],[CÓDIGO]]&amp;MaestraLP3[[#Headers],[-]]&amp;MaestraLP3[[#This Row],[UMV]]</f>
        <v>104539250-C03</v>
      </c>
      <c r="D1456" s="45" t="str">
        <f>+MaestraLP3[[#This Row],[CÓDIGO]]&amp;MaestraLP3[[#Headers],[FS00]]</f>
        <v>104539250FS00</v>
      </c>
      <c r="E1456" s="38" t="s">
        <v>159</v>
      </c>
      <c r="F1456" s="38" t="s">
        <v>160</v>
      </c>
      <c r="G1456" s="38" t="s">
        <v>472</v>
      </c>
      <c r="H1456" s="38" t="s">
        <v>476</v>
      </c>
      <c r="I1456" s="38" t="s">
        <v>1740</v>
      </c>
      <c r="J1456" s="44" t="s">
        <v>284</v>
      </c>
      <c r="K1456" s="45" t="s">
        <v>44</v>
      </c>
      <c r="L1456" s="38"/>
      <c r="M1456" s="38" t="str">
        <f>VLOOKUP(MaestraLP3[[#This Row],[UMV]],VALIDACIONES!J:L,3,0)</f>
        <v>Caja 3 Unidades</v>
      </c>
      <c r="N1456" s="38" t="s">
        <v>71</v>
      </c>
      <c r="O1456" s="38" t="s">
        <v>46</v>
      </c>
      <c r="P1456" s="54">
        <v>22896</v>
      </c>
      <c r="Q1456" s="38" t="s">
        <v>62</v>
      </c>
      <c r="R1456" s="54">
        <v>38000</v>
      </c>
      <c r="S1456" s="56">
        <f>IFERROR((MaestraLP3[[#This Row],[COSTO ]]/MaestraLP3[[#This Row],[COSTO OCT]]-1),0)</f>
        <v>0.13561320754716988</v>
      </c>
      <c r="T1456" s="55" t="s">
        <v>48</v>
      </c>
      <c r="U1456" s="55"/>
      <c r="V1456" s="54">
        <f>+VLOOKUP(MaestraLP3[[#This Row],[-]],'[1]BD MES'!$A:$N,14,0)</f>
        <v>26001</v>
      </c>
      <c r="W1456" s="54">
        <v>26001</v>
      </c>
      <c r="X1456" s="56">
        <f>+(MaestraLP3[[#This Row],[COSTO ]]-MaestraLP3[[#This Row],[COSTO OCT AL 27-10]])/MaestraLP3[[#This Row],[COSTO OCT AL 27-10]]</f>
        <v>0</v>
      </c>
      <c r="Y1456" s="57" t="str">
        <f>++IF(Q1456="HASTA AGOTAR STOCK","HASTA AGOTAR STOCK",IF(MaestraLP3[[#This Row],[PRECIO OCT]]=0,"NO PARA LP",IF(MaestraLP3[[#This Row],[PRECIO OCT]]=0,"INCORPORACIÓN",IF(AA1456=0,"MANTIENE",IF(AA1456&lt;0,"BAJA",IF(AA1456&gt;0,"ALZA",""))))))</f>
        <v>BAJA</v>
      </c>
      <c r="Z1456" s="54">
        <v>36000</v>
      </c>
      <c r="AA1456" s="40">
        <f>IF(Z1456=0,"INDICAR PRECIO VTA",Z1456-MaestraLP3[[#This Row],[PRECIO OCT]])</f>
        <v>-2000</v>
      </c>
      <c r="AB1456" s="56">
        <f t="shared" si="22"/>
        <v>0.27775</v>
      </c>
      <c r="AC1456" s="58">
        <f>IFERROR(MaestraLP3[[#This Row],[PRECIO]]*MaestraLP3[[#This Row],[%MG UMV]],0)</f>
        <v>9999</v>
      </c>
      <c r="AD1456" s="59">
        <v>6</v>
      </c>
      <c r="AE1456" s="54">
        <f>IFERROR(MaestraLP3[[#This Row],[MARGEN UNITARIO]]/MaestraLP3[[#This Row],[Peso Neto UMV (KG)]],0)</f>
        <v>1666.5</v>
      </c>
      <c r="AF1456" s="38" t="s">
        <v>50</v>
      </c>
      <c r="AG1456" s="38">
        <v>1</v>
      </c>
      <c r="AH1456" s="56">
        <v>0.13</v>
      </c>
      <c r="AI1456" s="56">
        <v>0.15</v>
      </c>
      <c r="AJ1456" s="38"/>
      <c r="AK1456" s="38" t="s">
        <v>50</v>
      </c>
    </row>
    <row r="1457" spans="1:37" x14ac:dyDescent="0.35">
      <c r="A1457" s="96" t="s">
        <v>525</v>
      </c>
      <c r="B1457" s="38">
        <v>104547700</v>
      </c>
      <c r="C1457" s="38" t="str">
        <f>+MaestraLP3[[#This Row],[CÓDIGO]]&amp;MaestraLP3[[#Headers],[-]]&amp;MaestraLP3[[#This Row],[UMV]]</f>
        <v>104547700-KG</v>
      </c>
      <c r="D1457" s="45" t="str">
        <f>+MaestraLP3[[#This Row],[CÓDIGO]]&amp;MaestraLP3[[#Headers],[FS00]]</f>
        <v>104547700FS00</v>
      </c>
      <c r="E1457" s="38" t="s">
        <v>159</v>
      </c>
      <c r="F1457" s="38" t="s">
        <v>160</v>
      </c>
      <c r="G1457" s="38" t="s">
        <v>472</v>
      </c>
      <c r="H1457" s="38" t="s">
        <v>476</v>
      </c>
      <c r="I1457" s="83" t="s">
        <v>1741</v>
      </c>
      <c r="J1457" s="45" t="s">
        <v>164</v>
      </c>
      <c r="K1457" s="45" t="s">
        <v>164</v>
      </c>
      <c r="L1457" s="38"/>
      <c r="M1457" s="38" t="str">
        <f>VLOOKUP(MaestraLP3[[#This Row],[UMV]],VALIDACIONES!J:L,3,0)</f>
        <v>Kilogramo</v>
      </c>
      <c r="N1457" s="38" t="s">
        <v>71</v>
      </c>
      <c r="O1457" s="38" t="s">
        <v>46</v>
      </c>
      <c r="P1457" s="54">
        <v>3260</v>
      </c>
      <c r="Q1457" s="38" t="s">
        <v>62</v>
      </c>
      <c r="R1457" s="55">
        <v>4990</v>
      </c>
      <c r="S1457" s="56">
        <f>IFERROR((MaestraLP3[[#This Row],[COSTO ]]/MaestraLP3[[#This Row],[COSTO OCT]]-1),0)</f>
        <v>0</v>
      </c>
      <c r="T1457" s="55" t="s">
        <v>172</v>
      </c>
      <c r="U1457" s="55"/>
      <c r="V1457" s="54">
        <f>+VLOOKUP(MaestraLP3[[#This Row],[-]],'[1]BD MES'!$A:$N,14,0)</f>
        <v>3260</v>
      </c>
      <c r="W1457" s="54">
        <v>3260</v>
      </c>
      <c r="X1457" s="56">
        <f>+(MaestraLP3[[#This Row],[COSTO ]]-MaestraLP3[[#This Row],[COSTO OCT AL 27-10]])/MaestraLP3[[#This Row],[COSTO OCT AL 27-10]]</f>
        <v>0</v>
      </c>
      <c r="Y1457" s="57" t="str">
        <f>++IF(Q1457="HASTA AGOTAR STOCK","HASTA AGOTAR STOCK",IF(MaestraLP3[[#This Row],[PRECIO OCT]]=0,"NO PARA LP",IF(MaestraLP3[[#This Row],[PRECIO OCT]]=0,"INCORPORACIÓN",IF(AA1457=0,"MANTIENE",IF(AA1457&lt;0,"BAJA",IF(AA1457&gt;0,"ALZA",""))))))</f>
        <v>MANTIENE</v>
      </c>
      <c r="Z1457" s="54">
        <v>4990</v>
      </c>
      <c r="AA1457" s="40">
        <f>IF(Z1457=0,"INDICAR PRECIO VTA",Z1457-MaestraLP3[[#This Row],[PRECIO OCT]])</f>
        <v>0</v>
      </c>
      <c r="AB1457" s="56">
        <f t="shared" si="22"/>
        <v>0.34669338677354711</v>
      </c>
      <c r="AC1457" s="58">
        <f>IFERROR(MaestraLP3[[#This Row],[PRECIO]]*MaestraLP3[[#This Row],[%MG UMV]],0)</f>
        <v>1730</v>
      </c>
      <c r="AD1457" s="59">
        <v>1</v>
      </c>
      <c r="AE1457" s="54">
        <f>IFERROR(MaestraLP3[[#This Row],[MARGEN UNITARIO]]/MaestraLP3[[#This Row],[Peso Neto UMV (KG)]],0)</f>
        <v>1730</v>
      </c>
      <c r="AF1457" s="38" t="s">
        <v>50</v>
      </c>
      <c r="AG1457" s="38">
        <v>1</v>
      </c>
      <c r="AH1457" s="56">
        <v>0.13</v>
      </c>
      <c r="AI1457" s="56">
        <v>0.15</v>
      </c>
      <c r="AJ1457" s="38" t="s">
        <v>50</v>
      </c>
      <c r="AK1457" s="38" t="s">
        <v>50</v>
      </c>
    </row>
    <row r="1458" spans="1:37" x14ac:dyDescent="0.35">
      <c r="A1458" s="96" t="s">
        <v>525</v>
      </c>
      <c r="B1458" s="38">
        <v>104531380</v>
      </c>
      <c r="C1458" s="38" t="str">
        <f>+MaestraLP3[[#This Row],[CÓDIGO]]&amp;MaestraLP3[[#Headers],[-]]&amp;MaestraLP3[[#This Row],[UMV]]</f>
        <v>104531380-C25</v>
      </c>
      <c r="D1458" s="45" t="str">
        <f>+MaestraLP3[[#This Row],[CÓDIGO]]&amp;MaestraLP3[[#Headers],[FS00]]</f>
        <v>104531380FS00</v>
      </c>
      <c r="E1458" s="38" t="s">
        <v>159</v>
      </c>
      <c r="F1458" s="38" t="s">
        <v>160</v>
      </c>
      <c r="G1458" s="38" t="s">
        <v>472</v>
      </c>
      <c r="H1458" s="38" t="s">
        <v>1742</v>
      </c>
      <c r="I1458" s="38" t="s">
        <v>1743</v>
      </c>
      <c r="J1458" s="44" t="s">
        <v>534</v>
      </c>
      <c r="K1458" s="45" t="s">
        <v>44</v>
      </c>
      <c r="L1458" s="38"/>
      <c r="M1458" s="38" t="str">
        <f>VLOOKUP(MaestraLP3[[#This Row],[UMV]],VALIDACIONES!J:L,3,0)</f>
        <v>Caja 25 Unidades</v>
      </c>
      <c r="N1458" s="38" t="s">
        <v>71</v>
      </c>
      <c r="O1458" s="38" t="s">
        <v>46</v>
      </c>
      <c r="P1458" s="54">
        <v>8750</v>
      </c>
      <c r="Q1458" s="38" t="s">
        <v>47</v>
      </c>
      <c r="R1458" s="54">
        <v>14390</v>
      </c>
      <c r="S1458" s="56">
        <f>IFERROR((MaestraLP3[[#This Row],[COSTO ]]/MaestraLP3[[#This Row],[COSTO OCT]]-1),0)</f>
        <v>-4.2857142857142816E-2</v>
      </c>
      <c r="T1458" s="55" t="s">
        <v>48</v>
      </c>
      <c r="U1458" s="55"/>
      <c r="V1458" s="54">
        <f>+VLOOKUP(MaestraLP3[[#This Row],[-]],'[1]BD MES'!$A:$N,14,0)</f>
        <v>8375</v>
      </c>
      <c r="W1458" s="54">
        <v>8375</v>
      </c>
      <c r="X1458" s="56">
        <f>+(MaestraLP3[[#This Row],[COSTO ]]-MaestraLP3[[#This Row],[COSTO OCT AL 27-10]])/MaestraLP3[[#This Row],[COSTO OCT AL 27-10]]</f>
        <v>0</v>
      </c>
      <c r="Y1458" s="57" t="str">
        <f>++IF(Q1458="HASTA AGOTAR STOCK","HASTA AGOTAR STOCK",IF(MaestraLP3[[#This Row],[PRECIO OCT]]=0,"NO PARA LP",IF(MaestraLP3[[#This Row],[PRECIO OCT]]=0,"INCORPORACIÓN",IF(AA1458=0,"MANTIENE",IF(AA1458&lt;0,"BAJA",IF(AA1458&gt;0,"ALZA",""))))))</f>
        <v>MANTIENE</v>
      </c>
      <c r="Z1458" s="54">
        <v>14390</v>
      </c>
      <c r="AA1458" s="40">
        <f>IF(Z1458=0,"INDICAR PRECIO VTA",Z1458-MaestraLP3[[#This Row],[PRECIO OCT]])</f>
        <v>0</v>
      </c>
      <c r="AB1458" s="56">
        <f t="shared" si="22"/>
        <v>0.4179986101459347</v>
      </c>
      <c r="AC1458" s="58">
        <f>IFERROR(MaestraLP3[[#This Row],[PRECIO]]*MaestraLP3[[#This Row],[%MG UMV]],0)</f>
        <v>6015</v>
      </c>
      <c r="AD1458" s="59">
        <v>3</v>
      </c>
      <c r="AE1458" s="54">
        <f>IFERROR(MaestraLP3[[#This Row],[MARGEN UNITARIO]]/MaestraLP3[[#This Row],[Peso Neto UMV (KG)]],0)</f>
        <v>2005</v>
      </c>
      <c r="AF1458" s="38" t="s">
        <v>49</v>
      </c>
      <c r="AG1458" s="38">
        <v>1</v>
      </c>
      <c r="AH1458" s="56">
        <v>0.13</v>
      </c>
      <c r="AI1458" s="56">
        <v>0.15</v>
      </c>
      <c r="AJ1458" s="38"/>
      <c r="AK1458" s="38" t="s">
        <v>50</v>
      </c>
    </row>
    <row r="1459" spans="1:37" x14ac:dyDescent="0.35">
      <c r="A1459" s="96" t="s">
        <v>525</v>
      </c>
      <c r="B1459" s="38">
        <v>150001919</v>
      </c>
      <c r="C1459" s="38" t="str">
        <f>+MaestraLP3[[#This Row],[CÓDIGO]]&amp;MaestraLP3[[#Headers],[-]]&amp;MaestraLP3[[#This Row],[UMV]]</f>
        <v>150001919-C26</v>
      </c>
      <c r="D1459" s="45" t="str">
        <f>+MaestraLP3[[#This Row],[CÓDIGO]]&amp;MaestraLP3[[#Headers],[FS00]]</f>
        <v>150001919FS00</v>
      </c>
      <c r="E1459" s="38" t="s">
        <v>159</v>
      </c>
      <c r="F1459" s="38" t="s">
        <v>166</v>
      </c>
      <c r="G1459" s="38" t="s">
        <v>478</v>
      </c>
      <c r="H1459" s="38" t="s">
        <v>473</v>
      </c>
      <c r="I1459" s="38" t="s">
        <v>1744</v>
      </c>
      <c r="J1459" s="44" t="s">
        <v>1745</v>
      </c>
      <c r="K1459" s="45" t="s">
        <v>44</v>
      </c>
      <c r="L1459" s="38"/>
      <c r="M1459" s="38" t="str">
        <f>VLOOKUP(MaestraLP3[[#This Row],[UMV]],VALIDACIONES!J:L,3,0)</f>
        <v>Caja 26 Unidades</v>
      </c>
      <c r="N1459" s="38" t="s">
        <v>71</v>
      </c>
      <c r="O1459" s="38" t="s">
        <v>46</v>
      </c>
      <c r="P1459" s="54">
        <v>16601</v>
      </c>
      <c r="Q1459" s="38" t="s">
        <v>47</v>
      </c>
      <c r="R1459" s="54">
        <v>23900</v>
      </c>
      <c r="S1459" s="56">
        <f>IFERROR((MaestraLP3[[#This Row],[COSTO ]]/MaestraLP3[[#This Row],[COSTO OCT]]-1),0)</f>
        <v>1.049334377447142E-3</v>
      </c>
      <c r="T1459" s="55" t="s">
        <v>48</v>
      </c>
      <c r="U1459" s="55"/>
      <c r="V1459" s="54">
        <f>+VLOOKUP(MaestraLP3[[#This Row],[-]],'[1]BD MES'!$A:$N,14,0)</f>
        <v>16626.740000000002</v>
      </c>
      <c r="W1459" s="54">
        <v>16618.419999999998</v>
      </c>
      <c r="X1459" s="56">
        <f>+(MaestraLP3[[#This Row],[COSTO ]]-MaestraLP3[[#This Row],[COSTO OCT AL 27-10]])/MaestraLP3[[#This Row],[COSTO OCT AL 27-10]]</f>
        <v>-5.0039875525829751E-4</v>
      </c>
      <c r="Y1459" s="57" t="str">
        <f>++IF(Q1459="HASTA AGOTAR STOCK","HASTA AGOTAR STOCK",IF(MaestraLP3[[#This Row],[PRECIO OCT]]=0,"NO PARA LP",IF(MaestraLP3[[#This Row],[PRECIO OCT]]=0,"INCORPORACIÓN",IF(AA1459=0,"MANTIENE",IF(AA1459&lt;0,"BAJA",IF(AA1459&gt;0,"ALZA",""))))))</f>
        <v>MANTIENE</v>
      </c>
      <c r="Z1459" s="54">
        <v>23900</v>
      </c>
      <c r="AA1459" s="40">
        <f>IF(Z1459=0,"INDICAR PRECIO VTA",Z1459-MaestraLP3[[#This Row],[PRECIO OCT]])</f>
        <v>0</v>
      </c>
      <c r="AB1459" s="56">
        <f t="shared" si="22"/>
        <v>0.304668619246862</v>
      </c>
      <c r="AC1459" s="58">
        <f>IFERROR(MaestraLP3[[#This Row],[PRECIO]]*MaestraLP3[[#This Row],[%MG UMV]],0)</f>
        <v>7281.5800000000017</v>
      </c>
      <c r="AD1459" s="59">
        <v>3.12</v>
      </c>
      <c r="AE1459" s="54">
        <f>IFERROR(MaestraLP3[[#This Row],[MARGEN UNITARIO]]/MaestraLP3[[#This Row],[Peso Neto UMV (KG)]],0)</f>
        <v>2333.8397435897441</v>
      </c>
      <c r="AF1459" s="38" t="s">
        <v>49</v>
      </c>
      <c r="AG1459" s="38">
        <v>1</v>
      </c>
      <c r="AH1459" s="56">
        <v>7.0000000000000007E-2</v>
      </c>
      <c r="AI1459" s="56">
        <v>0.15</v>
      </c>
      <c r="AJ1459" s="38"/>
      <c r="AK1459" s="38" t="s">
        <v>50</v>
      </c>
    </row>
    <row r="1460" spans="1:37" x14ac:dyDescent="0.35">
      <c r="A1460" s="96" t="s">
        <v>525</v>
      </c>
      <c r="B1460" s="38">
        <v>104516760</v>
      </c>
      <c r="C1460" s="38" t="str">
        <f>+MaestraLP3[[#This Row],[CÓDIGO]]&amp;MaestraLP3[[#Headers],[-]]&amp;MaestraLP3[[#This Row],[UMV]]</f>
        <v>104516760-C08</v>
      </c>
      <c r="D1460" s="45" t="str">
        <f>+MaestraLP3[[#This Row],[CÓDIGO]]&amp;MaestraLP3[[#Headers],[FS00]]</f>
        <v>104516760FS00</v>
      </c>
      <c r="E1460" s="38" t="s">
        <v>159</v>
      </c>
      <c r="F1460" s="38" t="s">
        <v>166</v>
      </c>
      <c r="G1460" s="38" t="s">
        <v>478</v>
      </c>
      <c r="H1460" s="38" t="s">
        <v>476</v>
      </c>
      <c r="I1460" s="38" t="s">
        <v>1746</v>
      </c>
      <c r="J1460" s="44" t="s">
        <v>365</v>
      </c>
      <c r="K1460" s="45" t="s">
        <v>44</v>
      </c>
      <c r="L1460" s="38"/>
      <c r="M1460" s="38" t="str">
        <f>VLOOKUP(MaestraLP3[[#This Row],[UMV]],VALIDACIONES!J:L,3,0)</f>
        <v>Caja 8 Unidades</v>
      </c>
      <c r="N1460" s="38" t="s">
        <v>71</v>
      </c>
      <c r="O1460" s="38" t="s">
        <v>46</v>
      </c>
      <c r="P1460" s="54">
        <v>60718.720000000001</v>
      </c>
      <c r="Q1460" s="38" t="s">
        <v>47</v>
      </c>
      <c r="R1460" s="54">
        <v>83920</v>
      </c>
      <c r="S1460" s="56">
        <f>IFERROR((MaestraLP3[[#This Row],[COSTO ]]/MaestraLP3[[#This Row],[COSTO OCT]]-1),0)</f>
        <v>3.9526524933108931E-6</v>
      </c>
      <c r="T1460" s="55" t="s">
        <v>48</v>
      </c>
      <c r="U1460" s="55"/>
      <c r="V1460" s="54">
        <f>+VLOOKUP(MaestraLP3[[#This Row],[-]],'[1]BD MES'!$A:$N,14,0)</f>
        <v>60719.839999999997</v>
      </c>
      <c r="W1460" s="54">
        <v>60718.96</v>
      </c>
      <c r="X1460" s="56">
        <f>+(MaestraLP3[[#This Row],[COSTO ]]-MaestraLP3[[#This Row],[COSTO OCT AL 27-10]])/MaestraLP3[[#This Row],[COSTO OCT AL 27-10]]</f>
        <v>-1.4492791812320004E-5</v>
      </c>
      <c r="Y1460" s="57" t="str">
        <f>++IF(Q1460="HASTA AGOTAR STOCK","HASTA AGOTAR STOCK",IF(MaestraLP3[[#This Row],[PRECIO OCT]]=0,"NO PARA LP",IF(MaestraLP3[[#This Row],[PRECIO OCT]]=0,"INCORPORACIÓN",IF(AA1460=0,"MANTIENE",IF(AA1460&lt;0,"BAJA",IF(AA1460&gt;0,"ALZA",""))))))</f>
        <v>MANTIENE</v>
      </c>
      <c r="Z1460" s="54">
        <v>83920</v>
      </c>
      <c r="AA1460" s="40">
        <f>IF(Z1460=0,"INDICAR PRECIO VTA",Z1460-MaestraLP3[[#This Row],[PRECIO OCT]])</f>
        <v>0</v>
      </c>
      <c r="AB1460" s="56">
        <f t="shared" si="22"/>
        <v>0.27646615824594856</v>
      </c>
      <c r="AC1460" s="58">
        <f>IFERROR(MaestraLP3[[#This Row],[PRECIO]]*MaestraLP3[[#This Row],[%MG UMV]],0)</f>
        <v>23201.040000000005</v>
      </c>
      <c r="AD1460" s="59">
        <v>8</v>
      </c>
      <c r="AE1460" s="54">
        <f>IFERROR(MaestraLP3[[#This Row],[MARGEN UNITARIO]]/MaestraLP3[[#This Row],[Peso Neto UMV (KG)]],0)</f>
        <v>2900.1300000000006</v>
      </c>
      <c r="AF1460" s="38" t="s">
        <v>50</v>
      </c>
      <c r="AG1460" s="38">
        <v>1</v>
      </c>
      <c r="AH1460" s="56">
        <v>0.03</v>
      </c>
      <c r="AI1460" s="56">
        <v>7.0540000000000005E-2</v>
      </c>
      <c r="AJ1460" s="38"/>
      <c r="AK1460" s="38" t="s">
        <v>50</v>
      </c>
    </row>
    <row r="1461" spans="1:37" x14ac:dyDescent="0.35">
      <c r="A1461" s="96" t="s">
        <v>525</v>
      </c>
      <c r="B1461" s="38">
        <v>104523080</v>
      </c>
      <c r="C1461" s="38" t="str">
        <f>+MaestraLP3[[#This Row],[CÓDIGO]]&amp;MaestraLP3[[#Headers],[-]]&amp;MaestraLP3[[#This Row],[UMV]]</f>
        <v>104523080-C08</v>
      </c>
      <c r="D1461" s="45" t="str">
        <f>+MaestraLP3[[#This Row],[CÓDIGO]]&amp;MaestraLP3[[#Headers],[FS00]]</f>
        <v>104523080FS00</v>
      </c>
      <c r="E1461" s="38" t="s">
        <v>159</v>
      </c>
      <c r="F1461" s="38" t="s">
        <v>166</v>
      </c>
      <c r="G1461" s="38" t="s">
        <v>478</v>
      </c>
      <c r="H1461" s="38" t="s">
        <v>476</v>
      </c>
      <c r="I1461" s="38" t="s">
        <v>1747</v>
      </c>
      <c r="J1461" s="44" t="s">
        <v>365</v>
      </c>
      <c r="K1461" s="45" t="s">
        <v>44</v>
      </c>
      <c r="L1461" s="38"/>
      <c r="M1461" s="38" t="str">
        <f>VLOOKUP(MaestraLP3[[#This Row],[UMV]],VALIDACIONES!J:L,3,0)</f>
        <v>Caja 8 Unidades</v>
      </c>
      <c r="N1461" s="38" t="s">
        <v>71</v>
      </c>
      <c r="O1461" s="38" t="s">
        <v>46</v>
      </c>
      <c r="P1461" s="54">
        <v>56408</v>
      </c>
      <c r="Q1461" s="38" t="s">
        <v>47</v>
      </c>
      <c r="R1461" s="54">
        <v>82320</v>
      </c>
      <c r="S1461" s="56">
        <f>IFERROR((MaestraLP3[[#This Row],[COSTO ]]/MaestraLP3[[#This Row],[COSTO OCT]]-1),0)</f>
        <v>2.4535526875620439E-2</v>
      </c>
      <c r="T1461" s="55" t="s">
        <v>48</v>
      </c>
      <c r="U1461" s="55"/>
      <c r="V1461" s="54">
        <f>+VLOOKUP(MaestraLP3[[#This Row],[-]],'[1]BD MES'!$A:$N,14,0)</f>
        <v>58056</v>
      </c>
      <c r="W1461" s="54">
        <v>57792</v>
      </c>
      <c r="X1461" s="56">
        <f>+(MaestraLP3[[#This Row],[COSTO ]]-MaestraLP3[[#This Row],[COSTO OCT AL 27-10]])/MaestraLP3[[#This Row],[COSTO OCT AL 27-10]]</f>
        <v>-4.5473336089293095E-3</v>
      </c>
      <c r="Y1461" s="57" t="str">
        <f>++IF(Q1461="HASTA AGOTAR STOCK","HASTA AGOTAR STOCK",IF(MaestraLP3[[#This Row],[PRECIO OCT]]=0,"NO PARA LP",IF(MaestraLP3[[#This Row],[PRECIO OCT]]=0,"INCORPORACIÓN",IF(AA1461=0,"MANTIENE",IF(AA1461&lt;0,"BAJA",IF(AA1461&gt;0,"ALZA",""))))))</f>
        <v>ALZA</v>
      </c>
      <c r="Z1461" s="54">
        <v>83500</v>
      </c>
      <c r="AA1461" s="40">
        <f>IF(Z1461=0,"INDICAR PRECIO VTA",Z1461-MaestraLP3[[#This Row],[PRECIO OCT]])</f>
        <v>1180</v>
      </c>
      <c r="AB1461" s="56">
        <f t="shared" si="22"/>
        <v>0.30788023952095811</v>
      </c>
      <c r="AC1461" s="58">
        <f>IFERROR(MaestraLP3[[#This Row],[PRECIO]]*MaestraLP3[[#This Row],[%MG UMV]],0)</f>
        <v>25708.000000000004</v>
      </c>
      <c r="AD1461" s="59">
        <v>8</v>
      </c>
      <c r="AE1461" s="54">
        <f>IFERROR(MaestraLP3[[#This Row],[MARGEN UNITARIO]]/MaestraLP3[[#This Row],[Peso Neto UMV (KG)]],0)</f>
        <v>3213.5000000000005</v>
      </c>
      <c r="AF1461" s="38" t="s">
        <v>50</v>
      </c>
      <c r="AG1461" s="38">
        <v>1</v>
      </c>
      <c r="AH1461" s="56">
        <v>0.04</v>
      </c>
      <c r="AI1461" s="56">
        <v>0.08</v>
      </c>
      <c r="AJ1461" s="38"/>
      <c r="AK1461" s="38" t="s">
        <v>50</v>
      </c>
    </row>
    <row r="1462" spans="1:37" x14ac:dyDescent="0.35">
      <c r="A1462" s="96" t="s">
        <v>525</v>
      </c>
      <c r="B1462" s="38">
        <v>104523490</v>
      </c>
      <c r="C1462" s="38" t="str">
        <f>+MaestraLP3[[#This Row],[CÓDIGO]]&amp;MaestraLP3[[#Headers],[-]]&amp;MaestraLP3[[#This Row],[UMV]]</f>
        <v>104523490-C50</v>
      </c>
      <c r="D1462" s="45" t="str">
        <f>+MaestraLP3[[#This Row],[CÓDIGO]]&amp;MaestraLP3[[#Headers],[FS00]]</f>
        <v>104523490FS00</v>
      </c>
      <c r="E1462" s="38" t="s">
        <v>159</v>
      </c>
      <c r="F1462" s="38" t="s">
        <v>166</v>
      </c>
      <c r="G1462" s="38" t="s">
        <v>478</v>
      </c>
      <c r="H1462" s="38" t="s">
        <v>476</v>
      </c>
      <c r="I1462" s="38" t="s">
        <v>1748</v>
      </c>
      <c r="J1462" s="44" t="s">
        <v>211</v>
      </c>
      <c r="K1462" s="45" t="s">
        <v>44</v>
      </c>
      <c r="L1462" s="45" t="s">
        <v>44</v>
      </c>
      <c r="M1462" s="38" t="str">
        <f>VLOOKUP(MaestraLP3[[#This Row],[UMV]],VALIDACIONES!J:L,3,0)</f>
        <v>Caja 50 Unidades</v>
      </c>
      <c r="N1462" s="38" t="s">
        <v>71</v>
      </c>
      <c r="O1462" s="38" t="s">
        <v>46</v>
      </c>
      <c r="P1462" s="54">
        <v>60000</v>
      </c>
      <c r="Q1462" s="38" t="s">
        <v>47</v>
      </c>
      <c r="R1462" s="54">
        <v>82100</v>
      </c>
      <c r="S1462" s="56">
        <f>IFERROR((MaestraLP3[[#This Row],[COSTO ]]/MaestraLP3[[#This Row],[COSTO OCT]]-1),0)</f>
        <v>0</v>
      </c>
      <c r="T1462" s="55" t="s">
        <v>48</v>
      </c>
      <c r="U1462" s="55"/>
      <c r="V1462" s="54">
        <f>+VLOOKUP(MaestraLP3[[#This Row],[-]],'[1]BD MES'!$A:$N,14,0)</f>
        <v>60000</v>
      </c>
      <c r="W1462" s="54">
        <v>60000</v>
      </c>
      <c r="X1462" s="56">
        <f>+(MaestraLP3[[#This Row],[COSTO ]]-MaestraLP3[[#This Row],[COSTO OCT AL 27-10]])/MaestraLP3[[#This Row],[COSTO OCT AL 27-10]]</f>
        <v>0</v>
      </c>
      <c r="Y1462" s="57" t="str">
        <f>++IF(Q1462="HASTA AGOTAR STOCK","HASTA AGOTAR STOCK",IF(MaestraLP3[[#This Row],[PRECIO OCT]]=0,"NO PARA LP",IF(MaestraLP3[[#This Row],[PRECIO OCT]]=0,"INCORPORACIÓN",IF(AA1462=0,"MANTIENE",IF(AA1462&lt;0,"BAJA",IF(AA1462&gt;0,"ALZA",""))))))</f>
        <v>MANTIENE</v>
      </c>
      <c r="Z1462" s="54">
        <v>82100</v>
      </c>
      <c r="AA1462" s="40">
        <f>IF(Z1462=0,"INDICAR PRECIO VTA",Z1462-MaestraLP3[[#This Row],[PRECIO OCT]])</f>
        <v>0</v>
      </c>
      <c r="AB1462" s="56">
        <f t="shared" si="22"/>
        <v>0.269183922046285</v>
      </c>
      <c r="AC1462" s="58">
        <f>IFERROR(MaestraLP3[[#This Row],[PRECIO]]*MaestraLP3[[#This Row],[%MG UMV]],0)</f>
        <v>22099.999999999996</v>
      </c>
      <c r="AD1462" s="59">
        <v>6</v>
      </c>
      <c r="AE1462" s="54">
        <f>IFERROR(MaestraLP3[[#This Row],[MARGEN UNITARIO]]/MaestraLP3[[#This Row],[Peso Neto UMV (KG)]],0)</f>
        <v>3683.3333333333326</v>
      </c>
      <c r="AF1462" s="38" t="s">
        <v>49</v>
      </c>
      <c r="AG1462" s="38" t="s">
        <v>184</v>
      </c>
      <c r="AH1462" s="56">
        <v>0.04</v>
      </c>
      <c r="AI1462" s="56">
        <v>0.08</v>
      </c>
      <c r="AJ1462" s="38"/>
      <c r="AK1462" s="38" t="s">
        <v>50</v>
      </c>
    </row>
    <row r="1463" spans="1:37" x14ac:dyDescent="0.35">
      <c r="A1463" s="96" t="s">
        <v>525</v>
      </c>
      <c r="B1463" s="38">
        <v>104548490</v>
      </c>
      <c r="C1463" s="38" t="str">
        <f>+MaestraLP3[[#This Row],[CÓDIGO]]&amp;MaestraLP3[[#Headers],[-]]&amp;MaestraLP3[[#This Row],[UMV]]</f>
        <v>104548490-C08</v>
      </c>
      <c r="D1463" s="45" t="str">
        <f>+MaestraLP3[[#This Row],[CÓDIGO]]&amp;MaestraLP3[[#Headers],[FS00]]</f>
        <v>104548490FS00</v>
      </c>
      <c r="E1463" s="38" t="s">
        <v>159</v>
      </c>
      <c r="F1463" s="38" t="s">
        <v>166</v>
      </c>
      <c r="G1463" s="38" t="s">
        <v>478</v>
      </c>
      <c r="H1463" s="38" t="s">
        <v>476</v>
      </c>
      <c r="I1463" s="38" t="s">
        <v>1749</v>
      </c>
      <c r="J1463" s="44" t="s">
        <v>365</v>
      </c>
      <c r="K1463" s="45" t="s">
        <v>44</v>
      </c>
      <c r="L1463" s="38"/>
      <c r="M1463" s="38" t="str">
        <f>VLOOKUP(MaestraLP3[[#This Row],[UMV]],VALIDACIONES!J:L,3,0)</f>
        <v>Caja 8 Unidades</v>
      </c>
      <c r="N1463" s="38" t="s">
        <v>71</v>
      </c>
      <c r="O1463" s="38" t="s">
        <v>46</v>
      </c>
      <c r="P1463" s="54">
        <v>56800</v>
      </c>
      <c r="Q1463" s="38" t="s">
        <v>47</v>
      </c>
      <c r="R1463" s="55">
        <v>79920</v>
      </c>
      <c r="S1463" s="56">
        <f>IFERROR((MaestraLP3[[#This Row],[COSTO ]]/MaestraLP3[[#This Row],[COSTO OCT]]-1),0)</f>
        <v>5.0140845070422602E-2</v>
      </c>
      <c r="T1463" s="55" t="s">
        <v>604</v>
      </c>
      <c r="U1463" s="55"/>
      <c r="V1463" s="54">
        <f>+VLOOKUP(MaestraLP3[[#This Row],[-]],'[1]BD MES'!$A:$N,14,0)</f>
        <v>60800</v>
      </c>
      <c r="W1463" s="54">
        <v>59648</v>
      </c>
      <c r="X1463" s="56">
        <f>+(MaestraLP3[[#This Row],[COSTO ]]-MaestraLP3[[#This Row],[COSTO OCT AL 27-10]])/MaestraLP3[[#This Row],[COSTO OCT AL 27-10]]</f>
        <v>-1.8947368421052633E-2</v>
      </c>
      <c r="Y1463" s="57" t="str">
        <f>++IF(Q1463="HASTA AGOTAR STOCK","HASTA AGOTAR STOCK",IF(MaestraLP3[[#This Row],[PRECIO OCT]]=0,"NO PARA LP",IF(MaestraLP3[[#This Row],[PRECIO OCT]]=0,"INCORPORACIÓN",IF(AA1463=0,"MANTIENE",IF(AA1463&lt;0,"BAJA",IF(AA1463&gt;0,"ALZA",""))))))</f>
        <v>ALZA</v>
      </c>
      <c r="Z1463" s="54">
        <v>81000</v>
      </c>
      <c r="AA1463" s="40">
        <f>IF(Z1463=0,"INDICAR PRECIO VTA",Z1463-MaestraLP3[[#This Row],[PRECIO OCT]])</f>
        <v>1080</v>
      </c>
      <c r="AB1463" s="56">
        <f t="shared" si="22"/>
        <v>0.26360493827160492</v>
      </c>
      <c r="AC1463" s="58">
        <f>IFERROR(MaestraLP3[[#This Row],[PRECIO]]*MaestraLP3[[#This Row],[%MG UMV]],0)</f>
        <v>21352</v>
      </c>
      <c r="AD1463" s="59">
        <v>8</v>
      </c>
      <c r="AE1463" s="54">
        <f>IFERROR(MaestraLP3[[#This Row],[MARGEN UNITARIO]]/MaestraLP3[[#This Row],[Peso Neto UMV (KG)]],0)</f>
        <v>2669</v>
      </c>
      <c r="AF1463" s="38" t="s">
        <v>50</v>
      </c>
      <c r="AG1463" s="38">
        <v>1</v>
      </c>
      <c r="AH1463" s="56">
        <v>0.05</v>
      </c>
      <c r="AI1463" s="56">
        <v>0.08</v>
      </c>
      <c r="AJ1463" s="38" t="s">
        <v>50</v>
      </c>
      <c r="AK1463" s="38" t="s">
        <v>50</v>
      </c>
    </row>
    <row r="1464" spans="1:37" x14ac:dyDescent="0.35">
      <c r="A1464" s="96" t="s">
        <v>525</v>
      </c>
      <c r="B1464" s="38">
        <v>105045840</v>
      </c>
      <c r="C1464" s="38" t="str">
        <f>+MaestraLP3[[#This Row],[CÓDIGO]]&amp;MaestraLP3[[#Headers],[-]]&amp;MaestraLP3[[#This Row],[UMV]]</f>
        <v>105045840-C14</v>
      </c>
      <c r="D1464" s="45" t="str">
        <f>+MaestraLP3[[#This Row],[CÓDIGO]]&amp;MaestraLP3[[#Headers],[FS00]]</f>
        <v>105045840FS00</v>
      </c>
      <c r="E1464" s="38" t="s">
        <v>159</v>
      </c>
      <c r="F1464" s="38" t="s">
        <v>166</v>
      </c>
      <c r="G1464" s="38" t="s">
        <v>478</v>
      </c>
      <c r="H1464" s="38" t="s">
        <v>1742</v>
      </c>
      <c r="I1464" s="38" t="s">
        <v>1750</v>
      </c>
      <c r="J1464" s="44" t="s">
        <v>331</v>
      </c>
      <c r="K1464" s="45" t="s">
        <v>164</v>
      </c>
      <c r="L1464" s="38"/>
      <c r="M1464" s="38" t="str">
        <f>VLOOKUP(MaestraLP3[[#This Row],[UMV]],VALIDACIONES!J:L,3,0)</f>
        <v>Caja 14 Unidades</v>
      </c>
      <c r="N1464" s="38" t="s">
        <v>71</v>
      </c>
      <c r="O1464" s="38" t="s">
        <v>46</v>
      </c>
      <c r="P1464" s="54">
        <v>59379.32</v>
      </c>
      <c r="Q1464" s="38" t="s">
        <v>47</v>
      </c>
      <c r="R1464" s="54">
        <v>84600</v>
      </c>
      <c r="S1464" s="56">
        <f>IFERROR((MaestraLP3[[#This Row],[COSTO ]]/MaestraLP3[[#This Row],[COSTO OCT]]-1),0)</f>
        <v>6.8609744941494633E-4</v>
      </c>
      <c r="T1464" s="55" t="s">
        <v>48</v>
      </c>
      <c r="U1464" s="55"/>
      <c r="V1464" s="54">
        <f>+VLOOKUP(MaestraLP3[[#This Row],[-]],'[1]BD MES'!$A:$N,14,0)</f>
        <v>59420.200000000004</v>
      </c>
      <c r="W1464" s="54">
        <v>59420.06</v>
      </c>
      <c r="X1464" s="56">
        <f>+(MaestraLP3[[#This Row],[COSTO ]]-MaestraLP3[[#This Row],[COSTO OCT AL 27-10]])/MaestraLP3[[#This Row],[COSTO OCT AL 27-10]]</f>
        <v>-2.3561011239728891E-6</v>
      </c>
      <c r="Y1464" s="57" t="str">
        <f>++IF(Q1464="HASTA AGOTAR STOCK","HASTA AGOTAR STOCK",IF(MaestraLP3[[#This Row],[PRECIO OCT]]=0,"NO PARA LP",IF(MaestraLP3[[#This Row],[PRECIO OCT]]=0,"INCORPORACIÓN",IF(AA1464=0,"MANTIENE",IF(AA1464&lt;0,"BAJA",IF(AA1464&gt;0,"ALZA",""))))))</f>
        <v>ALZA</v>
      </c>
      <c r="Z1464" s="54">
        <v>88060</v>
      </c>
      <c r="AA1464" s="40">
        <f>IF(Z1464=0,"INDICAR PRECIO VTA",Z1464-MaestraLP3[[#This Row],[PRECIO OCT]])</f>
        <v>3460</v>
      </c>
      <c r="AB1464" s="56">
        <f t="shared" si="22"/>
        <v>0.32523211446740863</v>
      </c>
      <c r="AC1464" s="58">
        <f>IFERROR(MaestraLP3[[#This Row],[PRECIO]]*MaestraLP3[[#This Row],[%MG UMV]],0)</f>
        <v>28639.940000000002</v>
      </c>
      <c r="AD1464" s="59">
        <v>14</v>
      </c>
      <c r="AE1464" s="54">
        <f>IFERROR(MaestraLP3[[#This Row],[MARGEN UNITARIO]]/MaestraLP3[[#This Row],[Peso Neto UMV (KG)]],0)</f>
        <v>2045.7100000000003</v>
      </c>
      <c r="AF1464" s="38" t="s">
        <v>50</v>
      </c>
      <c r="AG1464" s="38">
        <v>1</v>
      </c>
      <c r="AH1464" s="56">
        <v>0.03</v>
      </c>
      <c r="AI1464" s="56">
        <v>0.05</v>
      </c>
      <c r="AJ1464" s="38"/>
      <c r="AK1464" s="38" t="s">
        <v>50</v>
      </c>
    </row>
    <row r="1465" spans="1:37" x14ac:dyDescent="0.35">
      <c r="A1465" s="96" t="s">
        <v>525</v>
      </c>
      <c r="B1465" s="38">
        <v>150001998</v>
      </c>
      <c r="C1465" s="38" t="str">
        <f>+MaestraLP3[[#This Row],[CÓDIGO]]&amp;MaestraLP3[[#Headers],[-]]&amp;MaestraLP3[[#This Row],[UMV]]</f>
        <v>150001998-C05</v>
      </c>
      <c r="D1465" s="45" t="str">
        <f>+MaestraLP3[[#This Row],[CÓDIGO]]&amp;MaestraLP3[[#Headers],[FS00]]</f>
        <v>150001998FS00</v>
      </c>
      <c r="E1465" s="38" t="s">
        <v>159</v>
      </c>
      <c r="F1465" s="38" t="s">
        <v>166</v>
      </c>
      <c r="G1465" s="38" t="s">
        <v>478</v>
      </c>
      <c r="H1465" s="38" t="s">
        <v>1742</v>
      </c>
      <c r="I1465" s="38" t="s">
        <v>1751</v>
      </c>
      <c r="J1465" s="44" t="s">
        <v>300</v>
      </c>
      <c r="K1465" s="45" t="s">
        <v>44</v>
      </c>
      <c r="L1465" s="38"/>
      <c r="M1465" s="38" t="str">
        <f>VLOOKUP(MaestraLP3[[#This Row],[UMV]],VALIDACIONES!J:L,3,0)</f>
        <v>Caja 5 Unidades</v>
      </c>
      <c r="N1465" s="38" t="s">
        <v>71</v>
      </c>
      <c r="O1465" s="38" t="s">
        <v>46</v>
      </c>
      <c r="P1465" s="54">
        <v>23665.4</v>
      </c>
      <c r="Q1465" s="38" t="s">
        <v>47</v>
      </c>
      <c r="R1465" s="54">
        <v>31450</v>
      </c>
      <c r="S1465" s="56">
        <f>IFERROR((MaestraLP3[[#This Row],[COSTO ]]/MaestraLP3[[#This Row],[COSTO OCT]]-1),0)</f>
        <v>2.3113913139012343E-3</v>
      </c>
      <c r="T1465" s="55" t="s">
        <v>165</v>
      </c>
      <c r="U1465" s="55"/>
      <c r="V1465" s="54">
        <f>+VLOOKUP(MaestraLP3[[#This Row],[-]],'[1]BD MES'!$A:$N,14,0)</f>
        <v>23926</v>
      </c>
      <c r="W1465" s="54">
        <v>23720.100000000002</v>
      </c>
      <c r="X1465" s="56">
        <f>+(MaestraLP3[[#This Row],[COSTO ]]-MaestraLP3[[#This Row],[COSTO OCT AL 27-10]])/MaestraLP3[[#This Row],[COSTO OCT AL 27-10]]</f>
        <v>-8.605700911142598E-3</v>
      </c>
      <c r="Y1465" s="57" t="str">
        <f>++IF(Q1465="HASTA AGOTAR STOCK","HASTA AGOTAR STOCK",IF(MaestraLP3[[#This Row],[PRECIO OCT]]=0,"NO PARA LP",IF(MaestraLP3[[#This Row],[PRECIO OCT]]=0,"INCORPORACIÓN",IF(AA1465=0,"MANTIENE",IF(AA1465&lt;0,"BAJA",IF(AA1465&gt;0,"ALZA",""))))))</f>
        <v>ALZA</v>
      </c>
      <c r="Z1465" s="54">
        <v>33900</v>
      </c>
      <c r="AA1465" s="40">
        <f>IF(Z1465=0,"INDICAR PRECIO VTA",Z1465-MaestraLP3[[#This Row],[PRECIO OCT]])</f>
        <v>2450</v>
      </c>
      <c r="AB1465" s="56">
        <f t="shared" si="22"/>
        <v>0.30029203539823002</v>
      </c>
      <c r="AC1465" s="58">
        <f>IFERROR(MaestraLP3[[#This Row],[PRECIO]]*MaestraLP3[[#This Row],[%MG UMV]],0)</f>
        <v>10179.899999999998</v>
      </c>
      <c r="AD1465" s="59">
        <v>5</v>
      </c>
      <c r="AE1465" s="54">
        <f>IFERROR(MaestraLP3[[#This Row],[MARGEN UNITARIO]]/MaestraLP3[[#This Row],[Peso Neto UMV (KG)]],0)</f>
        <v>2035.9799999999996</v>
      </c>
      <c r="AF1465" s="38" t="s">
        <v>50</v>
      </c>
      <c r="AG1465" s="38">
        <v>1</v>
      </c>
      <c r="AH1465" s="56">
        <v>0.03</v>
      </c>
      <c r="AI1465" s="56">
        <v>0.05</v>
      </c>
      <c r="AJ1465" s="38"/>
      <c r="AK1465" s="38" t="s">
        <v>50</v>
      </c>
    </row>
    <row r="1466" spans="1:37" x14ac:dyDescent="0.35">
      <c r="A1466" s="96" t="s">
        <v>525</v>
      </c>
      <c r="B1466" s="38">
        <v>104519220</v>
      </c>
      <c r="C1466" s="38" t="str">
        <f>+MaestraLP3[[#This Row],[CÓDIGO]]&amp;MaestraLP3[[#Headers],[-]]&amp;MaestraLP3[[#This Row],[UMV]]</f>
        <v>104519220-C05</v>
      </c>
      <c r="D1466" s="45" t="str">
        <f>+MaestraLP3[[#This Row],[CÓDIGO]]&amp;MaestraLP3[[#Headers],[FS00]]</f>
        <v>104519220FS00</v>
      </c>
      <c r="E1466" s="38" t="s">
        <v>159</v>
      </c>
      <c r="F1466" s="38" t="s">
        <v>166</v>
      </c>
      <c r="G1466" s="38" t="s">
        <v>478</v>
      </c>
      <c r="H1466" s="38" t="s">
        <v>1742</v>
      </c>
      <c r="I1466" s="38" t="s">
        <v>1752</v>
      </c>
      <c r="J1466" s="44" t="s">
        <v>300</v>
      </c>
      <c r="K1466" s="45" t="s">
        <v>44</v>
      </c>
      <c r="L1466" s="38"/>
      <c r="M1466" s="38" t="str">
        <f>VLOOKUP(MaestraLP3[[#This Row],[UMV]],VALIDACIONES!J:L,3,0)</f>
        <v>Caja 5 Unidades</v>
      </c>
      <c r="N1466" s="38" t="s">
        <v>71</v>
      </c>
      <c r="O1466" s="38" t="s">
        <v>46</v>
      </c>
      <c r="P1466" s="54">
        <v>30665</v>
      </c>
      <c r="Q1466" s="38" t="s">
        <v>47</v>
      </c>
      <c r="R1466" s="54">
        <v>45190</v>
      </c>
      <c r="S1466" s="56">
        <f>IFERROR((MaestraLP3[[#This Row],[COSTO ]]/MaestraLP3[[#This Row],[COSTO OCT]]-1),0)</f>
        <v>4.0926137290070219E-2</v>
      </c>
      <c r="T1466" s="55" t="s">
        <v>165</v>
      </c>
      <c r="U1466" s="55"/>
      <c r="V1466" s="54">
        <f>+VLOOKUP(MaestraLP3[[#This Row],[-]],'[1]BD MES'!$A:$N,14,0)</f>
        <v>32155</v>
      </c>
      <c r="W1466" s="54">
        <v>31920</v>
      </c>
      <c r="X1466" s="56">
        <f>+(MaestraLP3[[#This Row],[COSTO ]]-MaestraLP3[[#This Row],[COSTO OCT AL 27-10]])/MaestraLP3[[#This Row],[COSTO OCT AL 27-10]]</f>
        <v>-7.3083501788213344E-3</v>
      </c>
      <c r="Y1466" s="57" t="str">
        <f>++IF(Q1466="HASTA AGOTAR STOCK","HASTA AGOTAR STOCK",IF(MaestraLP3[[#This Row],[PRECIO OCT]]=0,"NO PARA LP",IF(MaestraLP3[[#This Row],[PRECIO OCT]]=0,"INCORPORACIÓN",IF(AA1466=0,"MANTIENE",IF(AA1466&lt;0,"BAJA",IF(AA1466&gt;0,"ALZA",""))))))</f>
        <v>ALZA</v>
      </c>
      <c r="Z1466" s="54">
        <v>46950</v>
      </c>
      <c r="AA1466" s="40">
        <f>IF(Z1466=0,"INDICAR PRECIO VTA",Z1466-MaestraLP3[[#This Row],[PRECIO OCT]])</f>
        <v>1760</v>
      </c>
      <c r="AB1466" s="56">
        <f t="shared" si="22"/>
        <v>0.32012779552715653</v>
      </c>
      <c r="AC1466" s="58">
        <f>IFERROR(MaestraLP3[[#This Row],[PRECIO]]*MaestraLP3[[#This Row],[%MG UMV]],0)</f>
        <v>15030</v>
      </c>
      <c r="AD1466" s="59">
        <v>5</v>
      </c>
      <c r="AE1466" s="54">
        <f>IFERROR(MaestraLP3[[#This Row],[MARGEN UNITARIO]]/MaestraLP3[[#This Row],[Peso Neto UMV (KG)]],0)</f>
        <v>3006</v>
      </c>
      <c r="AF1466" s="38" t="s">
        <v>50</v>
      </c>
      <c r="AG1466" s="38">
        <v>1</v>
      </c>
      <c r="AH1466" s="56">
        <v>0.03</v>
      </c>
      <c r="AI1466" s="56">
        <v>0.05</v>
      </c>
      <c r="AJ1466" s="38"/>
      <c r="AK1466" s="38" t="s">
        <v>50</v>
      </c>
    </row>
    <row r="1467" spans="1:37" x14ac:dyDescent="0.35">
      <c r="A1467" s="96" t="s">
        <v>525</v>
      </c>
      <c r="B1467" s="38">
        <v>104519840</v>
      </c>
      <c r="C1467" s="38" t="str">
        <f>+MaestraLP3[[#This Row],[CÓDIGO]]&amp;MaestraLP3[[#Headers],[-]]&amp;MaestraLP3[[#This Row],[UMV]]</f>
        <v>104519840-C05</v>
      </c>
      <c r="D1467" s="45" t="str">
        <f>+MaestraLP3[[#This Row],[CÓDIGO]]&amp;MaestraLP3[[#Headers],[FS00]]</f>
        <v>104519840FS00</v>
      </c>
      <c r="E1467" s="38" t="s">
        <v>159</v>
      </c>
      <c r="F1467" s="38" t="s">
        <v>166</v>
      </c>
      <c r="G1467" s="38" t="s">
        <v>478</v>
      </c>
      <c r="H1467" s="38" t="s">
        <v>1742</v>
      </c>
      <c r="I1467" s="38" t="s">
        <v>1753</v>
      </c>
      <c r="J1467" s="44" t="s">
        <v>300</v>
      </c>
      <c r="K1467" s="45" t="s">
        <v>164</v>
      </c>
      <c r="L1467" s="38"/>
      <c r="M1467" s="38" t="str">
        <f>VLOOKUP(MaestraLP3[[#This Row],[UMV]],VALIDACIONES!J:L,3,0)</f>
        <v>Caja 5 Unidades</v>
      </c>
      <c r="N1467" s="38" t="s">
        <v>71</v>
      </c>
      <c r="O1467" s="38" t="s">
        <v>46</v>
      </c>
      <c r="P1467" s="54">
        <v>24702.95</v>
      </c>
      <c r="Q1467" s="38" t="s">
        <v>47</v>
      </c>
      <c r="R1467" s="54">
        <v>33450</v>
      </c>
      <c r="S1467" s="56">
        <f>IFERROR((MaestraLP3[[#This Row],[COSTO ]]/MaestraLP3[[#This Row],[COSTO OCT]]-1),0)</f>
        <v>6.1429910192911663E-3</v>
      </c>
      <c r="T1467" s="55" t="s">
        <v>165</v>
      </c>
      <c r="U1467" s="55"/>
      <c r="V1467" s="54">
        <f>+VLOOKUP(MaestraLP3[[#This Row],[-]],'[1]BD MES'!$A:$N,14,0)</f>
        <v>24862.25</v>
      </c>
      <c r="W1467" s="54">
        <v>24854.699999999997</v>
      </c>
      <c r="X1467" s="56">
        <f>+(MaestraLP3[[#This Row],[COSTO ]]-MaestraLP3[[#This Row],[COSTO OCT AL 27-10]])/MaestraLP3[[#This Row],[COSTO OCT AL 27-10]]</f>
        <v>-3.0367323955003711E-4</v>
      </c>
      <c r="Y1467" s="57" t="str">
        <f>++IF(Q1467="HASTA AGOTAR STOCK","HASTA AGOTAR STOCK",IF(MaestraLP3[[#This Row],[PRECIO OCT]]=0,"NO PARA LP",IF(MaestraLP3[[#This Row],[PRECIO OCT]]=0,"INCORPORACIÓN",IF(AA1467=0,"MANTIENE",IF(AA1467&lt;0,"BAJA",IF(AA1467&gt;0,"ALZA",""))))))</f>
        <v>ALZA</v>
      </c>
      <c r="Z1467" s="54">
        <v>36000</v>
      </c>
      <c r="AA1467" s="40">
        <f>IF(Z1467=0,"INDICAR PRECIO VTA",Z1467-MaestraLP3[[#This Row],[PRECIO OCT]])</f>
        <v>2550</v>
      </c>
      <c r="AB1467" s="56">
        <f t="shared" si="22"/>
        <v>0.30959166666666676</v>
      </c>
      <c r="AC1467" s="58">
        <f>IFERROR(MaestraLP3[[#This Row],[PRECIO]]*MaestraLP3[[#This Row],[%MG UMV]],0)</f>
        <v>11145.300000000003</v>
      </c>
      <c r="AD1467" s="59">
        <v>5</v>
      </c>
      <c r="AE1467" s="54">
        <f>IFERROR(MaestraLP3[[#This Row],[MARGEN UNITARIO]]/MaestraLP3[[#This Row],[Peso Neto UMV (KG)]],0)</f>
        <v>2229.0600000000004</v>
      </c>
      <c r="AF1467" s="38" t="s">
        <v>50</v>
      </c>
      <c r="AG1467" s="38">
        <v>1</v>
      </c>
      <c r="AH1467" s="56">
        <v>0.03</v>
      </c>
      <c r="AI1467" s="56">
        <v>0.05</v>
      </c>
      <c r="AJ1467" s="38"/>
      <c r="AK1467" s="38" t="s">
        <v>50</v>
      </c>
    </row>
    <row r="1468" spans="1:37" x14ac:dyDescent="0.35">
      <c r="A1468" s="96" t="s">
        <v>525</v>
      </c>
      <c r="B1468" s="38">
        <v>150001944</v>
      </c>
      <c r="C1468" s="38" t="str">
        <f>+MaestraLP3[[#This Row],[CÓDIGO]]&amp;MaestraLP3[[#Headers],[-]]&amp;MaestraLP3[[#This Row],[UMV]]</f>
        <v>150001944-KG</v>
      </c>
      <c r="D1468" s="45" t="str">
        <f>+MaestraLP3[[#This Row],[CÓDIGO]]&amp;MaestraLP3[[#Headers],[FS00]]</f>
        <v>150001944FS00</v>
      </c>
      <c r="E1468" s="38" t="s">
        <v>159</v>
      </c>
      <c r="F1468" s="38" t="s">
        <v>166</v>
      </c>
      <c r="G1468" s="38" t="s">
        <v>478</v>
      </c>
      <c r="H1468" s="38" t="s">
        <v>1742</v>
      </c>
      <c r="I1468" s="38" t="s">
        <v>1754</v>
      </c>
      <c r="J1468" s="44" t="s">
        <v>164</v>
      </c>
      <c r="K1468" s="45" t="s">
        <v>164</v>
      </c>
      <c r="L1468" s="38"/>
      <c r="M1468" s="38" t="str">
        <f>VLOOKUP(MaestraLP3[[#This Row],[UMV]],VALIDACIONES!J:L,3,0)</f>
        <v>Kilogramo</v>
      </c>
      <c r="N1468" s="38" t="s">
        <v>71</v>
      </c>
      <c r="O1468" s="38" t="s">
        <v>46</v>
      </c>
      <c r="P1468" s="54">
        <v>3981.4449158412831</v>
      </c>
      <c r="Q1468" s="38" t="s">
        <v>58</v>
      </c>
      <c r="R1468" s="54">
        <v>5390</v>
      </c>
      <c r="S1468" s="56">
        <f>IFERROR((MaestraLP3[[#This Row],[COSTO ]]/MaestraLP3[[#This Row],[COSTO OCT]]-1),0)</f>
        <v>-6.1401054393245946E-2</v>
      </c>
      <c r="T1468" s="55" t="s">
        <v>48</v>
      </c>
      <c r="U1468" s="55"/>
      <c r="V1468" s="54">
        <f>+VLOOKUP(MaestraLP3[[#This Row],[-]],'[1]BD MES'!$A:$N,14,0)</f>
        <v>3978.01</v>
      </c>
      <c r="W1468" s="54">
        <v>3736.98</v>
      </c>
      <c r="X1468" s="56">
        <f>+(MaestraLP3[[#This Row],[COSTO ]]-MaestraLP3[[#This Row],[COSTO OCT AL 27-10]])/MaestraLP3[[#This Row],[COSTO OCT AL 27-10]]</f>
        <v>-6.0590596805940707E-2</v>
      </c>
      <c r="Y1468" s="57" t="str">
        <f>++IF(Q1468="HASTA AGOTAR STOCK","HASTA AGOTAR STOCK",IF(MaestraLP3[[#This Row],[PRECIO OCT]]=0,"NO PARA LP",IF(MaestraLP3[[#This Row],[PRECIO OCT]]=0,"INCORPORACIÓN",IF(AA1468=0,"MANTIENE",IF(AA1468&lt;0,"BAJA",IF(AA1468&gt;0,"ALZA",""))))))</f>
        <v>MANTIENE</v>
      </c>
      <c r="Z1468" s="54">
        <v>5390</v>
      </c>
      <c r="AA1468" s="40">
        <f>IF(Z1468=0,"INDICAR PRECIO VTA",Z1468-MaestraLP3[[#This Row],[PRECIO OCT]])</f>
        <v>0</v>
      </c>
      <c r="AB1468" s="56">
        <f t="shared" si="22"/>
        <v>0.30668274582560295</v>
      </c>
      <c r="AC1468" s="58">
        <f>IFERROR(MaestraLP3[[#This Row],[PRECIO]]*MaestraLP3[[#This Row],[%MG UMV]],0)</f>
        <v>1653.02</v>
      </c>
      <c r="AD1468" s="59">
        <v>1</v>
      </c>
      <c r="AE1468" s="54">
        <f>IFERROR(MaestraLP3[[#This Row],[MARGEN UNITARIO]]/MaestraLP3[[#This Row],[Peso Neto UMV (KG)]],0)</f>
        <v>1653.02</v>
      </c>
      <c r="AF1468" s="38" t="s">
        <v>49</v>
      </c>
      <c r="AG1468" s="38">
        <v>1</v>
      </c>
      <c r="AH1468" s="56">
        <v>0.03</v>
      </c>
      <c r="AI1468" s="56">
        <v>0.05</v>
      </c>
      <c r="AJ1468" s="38"/>
      <c r="AK1468" s="38" t="s">
        <v>50</v>
      </c>
    </row>
    <row r="1469" spans="1:37" x14ac:dyDescent="0.35">
      <c r="A1469" s="96" t="s">
        <v>525</v>
      </c>
      <c r="B1469" s="38">
        <v>104548170</v>
      </c>
      <c r="C1469" s="38" t="str">
        <f>+MaestraLP3[[#This Row],[CÓDIGO]]&amp;MaestraLP3[[#Headers],[-]]&amp;MaestraLP3[[#This Row],[UMV]]</f>
        <v>104548170-KG</v>
      </c>
      <c r="D1469" s="45" t="str">
        <f>+MaestraLP3[[#This Row],[CÓDIGO]]&amp;MaestraLP3[[#Headers],[FS00]]</f>
        <v>104548170FS00</v>
      </c>
      <c r="E1469" s="38" t="s">
        <v>159</v>
      </c>
      <c r="F1469" s="38" t="s">
        <v>166</v>
      </c>
      <c r="G1469" s="38" t="s">
        <v>478</v>
      </c>
      <c r="H1469" s="38" t="s">
        <v>1742</v>
      </c>
      <c r="I1469" s="38" t="s">
        <v>1755</v>
      </c>
      <c r="J1469" s="44" t="s">
        <v>164</v>
      </c>
      <c r="K1469" s="45" t="s">
        <v>164</v>
      </c>
      <c r="L1469" s="38"/>
      <c r="M1469" s="38" t="str">
        <f>VLOOKUP(MaestraLP3[[#This Row],[UMV]],VALIDACIONES!J:L,3,0)</f>
        <v>Kilogramo</v>
      </c>
      <c r="N1469" s="38" t="s">
        <v>71</v>
      </c>
      <c r="O1469" s="38" t="s">
        <v>46</v>
      </c>
      <c r="P1469" s="54">
        <v>9200</v>
      </c>
      <c r="Q1469" s="38" t="s">
        <v>47</v>
      </c>
      <c r="R1469" s="55">
        <v>12090</v>
      </c>
      <c r="S1469" s="56">
        <f>IFERROR((MaestraLP3[[#This Row],[COSTO ]]/MaestraLP3[[#This Row],[COSTO OCT]]-1),0)</f>
        <v>0</v>
      </c>
      <c r="T1469" s="55" t="s">
        <v>172</v>
      </c>
      <c r="U1469" s="55"/>
      <c r="V1469" s="54">
        <f>+VLOOKUP(MaestraLP3[[#This Row],[-]],'[1]BD MES'!$A:$N,14,0)</f>
        <v>9200</v>
      </c>
      <c r="W1469" s="54">
        <v>9200</v>
      </c>
      <c r="X1469" s="56">
        <f>+(MaestraLP3[[#This Row],[COSTO ]]-MaestraLP3[[#This Row],[COSTO OCT AL 27-10]])/MaestraLP3[[#This Row],[COSTO OCT AL 27-10]]</f>
        <v>0</v>
      </c>
      <c r="Y1469" s="57" t="str">
        <f>++IF(Q1469="HASTA AGOTAR STOCK","HASTA AGOTAR STOCK",IF(MaestraLP3[[#This Row],[PRECIO OCT]]=0,"NO PARA LP",IF(MaestraLP3[[#This Row],[PRECIO OCT]]=0,"INCORPORACIÓN",IF(AA1469=0,"MANTIENE",IF(AA1469&lt;0,"BAJA",IF(AA1469&gt;0,"ALZA",""))))))</f>
        <v>MANTIENE</v>
      </c>
      <c r="Z1469" s="54">
        <v>12090</v>
      </c>
      <c r="AA1469" s="40">
        <f>IF(Z1469=0,"INDICAR PRECIO VTA",Z1469-MaestraLP3[[#This Row],[PRECIO OCT]])</f>
        <v>0</v>
      </c>
      <c r="AB1469" s="56">
        <f t="shared" si="22"/>
        <v>0.23904052936311002</v>
      </c>
      <c r="AC1469" s="58">
        <f>IFERROR(MaestraLP3[[#This Row],[PRECIO]]*MaestraLP3[[#This Row],[%MG UMV]],0)</f>
        <v>2890</v>
      </c>
      <c r="AD1469" s="59">
        <v>1</v>
      </c>
      <c r="AE1469" s="54">
        <f>IFERROR(MaestraLP3[[#This Row],[MARGEN UNITARIO]]/MaestraLP3[[#This Row],[Peso Neto UMV (KG)]],0)</f>
        <v>2890</v>
      </c>
      <c r="AF1469" s="38" t="s">
        <v>50</v>
      </c>
      <c r="AG1469" s="38">
        <v>1</v>
      </c>
      <c r="AH1469" s="56">
        <v>0.05</v>
      </c>
      <c r="AI1469" s="56">
        <v>0.1</v>
      </c>
      <c r="AJ1469" s="38" t="s">
        <v>50</v>
      </c>
      <c r="AK1469" s="38" t="s">
        <v>50</v>
      </c>
    </row>
    <row r="1470" spans="1:37" x14ac:dyDescent="0.35">
      <c r="A1470" s="96" t="s">
        <v>525</v>
      </c>
      <c r="B1470" s="38">
        <v>104531370</v>
      </c>
      <c r="C1470" s="38" t="str">
        <f>+MaestraLP3[[#This Row],[CÓDIGO]]&amp;MaestraLP3[[#Headers],[-]]&amp;MaestraLP3[[#This Row],[UMV]]</f>
        <v>104531370-C25</v>
      </c>
      <c r="D1470" s="45" t="str">
        <f>+MaestraLP3[[#This Row],[CÓDIGO]]&amp;MaestraLP3[[#Headers],[FS00]]</f>
        <v>104531370FS00</v>
      </c>
      <c r="E1470" s="38" t="s">
        <v>159</v>
      </c>
      <c r="F1470" s="38" t="s">
        <v>166</v>
      </c>
      <c r="G1470" s="38" t="s">
        <v>478</v>
      </c>
      <c r="H1470" s="38" t="s">
        <v>1742</v>
      </c>
      <c r="I1470" s="38" t="s">
        <v>1756</v>
      </c>
      <c r="J1470" s="44" t="s">
        <v>534</v>
      </c>
      <c r="K1470" s="45" t="s">
        <v>44</v>
      </c>
      <c r="L1470" s="38"/>
      <c r="M1470" s="38" t="str">
        <f>VLOOKUP(MaestraLP3[[#This Row],[UMV]],VALIDACIONES!J:L,3,0)</f>
        <v>Caja 25 Unidades</v>
      </c>
      <c r="N1470" s="38" t="s">
        <v>71</v>
      </c>
      <c r="O1470" s="38" t="s">
        <v>46</v>
      </c>
      <c r="P1470" s="54">
        <v>10950</v>
      </c>
      <c r="Q1470" s="38" t="s">
        <v>47</v>
      </c>
      <c r="R1470" s="54">
        <v>15990</v>
      </c>
      <c r="S1470" s="56">
        <f>IFERROR((MaestraLP3[[#This Row],[COSTO ]]/MaestraLP3[[#This Row],[COSTO OCT]]-1),0)</f>
        <v>0</v>
      </c>
      <c r="T1470" s="55" t="s">
        <v>48</v>
      </c>
      <c r="U1470" s="55"/>
      <c r="V1470" s="54">
        <f>+VLOOKUP(MaestraLP3[[#This Row],[-]],'[1]BD MES'!$A:$N,14,0)</f>
        <v>10950</v>
      </c>
      <c r="W1470" s="54">
        <v>10950</v>
      </c>
      <c r="X1470" s="56">
        <f>+(MaestraLP3[[#This Row],[COSTO ]]-MaestraLP3[[#This Row],[COSTO OCT AL 27-10]])/MaestraLP3[[#This Row],[COSTO OCT AL 27-10]]</f>
        <v>0</v>
      </c>
      <c r="Y1470" s="57" t="str">
        <f>++IF(Q1470="HASTA AGOTAR STOCK","HASTA AGOTAR STOCK",IF(MaestraLP3[[#This Row],[PRECIO OCT]]=0,"NO PARA LP",IF(MaestraLP3[[#This Row],[PRECIO OCT]]=0,"INCORPORACIÓN",IF(AA1470=0,"MANTIENE",IF(AA1470&lt;0,"BAJA",IF(AA1470&gt;0,"ALZA",""))))))</f>
        <v>MANTIENE</v>
      </c>
      <c r="Z1470" s="54">
        <v>15990</v>
      </c>
      <c r="AA1470" s="40">
        <f>IF(Z1470=0,"INDICAR PRECIO VTA",Z1470-MaestraLP3[[#This Row],[PRECIO OCT]])</f>
        <v>0</v>
      </c>
      <c r="AB1470" s="56">
        <f t="shared" si="22"/>
        <v>0.3151969981238274</v>
      </c>
      <c r="AC1470" s="58">
        <f>IFERROR(MaestraLP3[[#This Row],[PRECIO]]*MaestraLP3[[#This Row],[%MG UMV]],0)</f>
        <v>5040</v>
      </c>
      <c r="AD1470" s="59">
        <v>3</v>
      </c>
      <c r="AE1470" s="54">
        <f>IFERROR(MaestraLP3[[#This Row],[MARGEN UNITARIO]]/MaestraLP3[[#This Row],[Peso Neto UMV (KG)]],0)</f>
        <v>1680</v>
      </c>
      <c r="AF1470" s="38" t="s">
        <v>49</v>
      </c>
      <c r="AG1470" s="38">
        <v>1</v>
      </c>
      <c r="AH1470" s="56">
        <v>0.05</v>
      </c>
      <c r="AI1470" s="56">
        <v>0.1</v>
      </c>
      <c r="AJ1470" s="38"/>
      <c r="AK1470" s="38" t="s">
        <v>50</v>
      </c>
    </row>
    <row r="1471" spans="1:37" x14ac:dyDescent="0.35">
      <c r="A1471" s="96" t="s">
        <v>525</v>
      </c>
      <c r="B1471" s="38">
        <v>104343310</v>
      </c>
      <c r="C1471" s="38" t="str">
        <f>+MaestraLP3[[#This Row],[CÓDIGO]]&amp;MaestraLP3[[#Headers],[-]]&amp;MaestraLP3[[#This Row],[UMV]]</f>
        <v>104343310-KG</v>
      </c>
      <c r="D1471" s="45" t="str">
        <f>+MaestraLP3[[#This Row],[CÓDIGO]]&amp;MaestraLP3[[#Headers],[FS00]]</f>
        <v>104343310FS00</v>
      </c>
      <c r="E1471" s="38" t="s">
        <v>159</v>
      </c>
      <c r="F1471" s="38" t="s">
        <v>166</v>
      </c>
      <c r="G1471" s="38" t="s">
        <v>478</v>
      </c>
      <c r="H1471" s="38" t="s">
        <v>1742</v>
      </c>
      <c r="I1471" s="38" t="s">
        <v>1757</v>
      </c>
      <c r="J1471" s="44" t="s">
        <v>164</v>
      </c>
      <c r="K1471" s="45" t="s">
        <v>164</v>
      </c>
      <c r="L1471" s="38"/>
      <c r="M1471" s="38" t="str">
        <f>VLOOKUP(MaestraLP3[[#This Row],[UMV]],VALIDACIONES!J:L,3,0)</f>
        <v>Kilogramo</v>
      </c>
      <c r="N1471" s="38" t="s">
        <v>71</v>
      </c>
      <c r="O1471" s="38" t="s">
        <v>46</v>
      </c>
      <c r="P1471" s="54">
        <v>1490</v>
      </c>
      <c r="Q1471" s="38" t="s">
        <v>47</v>
      </c>
      <c r="R1471" s="54">
        <v>2490</v>
      </c>
      <c r="S1471" s="56">
        <f>IFERROR((MaestraLP3[[#This Row],[COSTO ]]/MaestraLP3[[#This Row],[COSTO OCT]]-1),0)</f>
        <v>0</v>
      </c>
      <c r="T1471" s="55" t="s">
        <v>48</v>
      </c>
      <c r="U1471" s="55"/>
      <c r="V1471" s="54">
        <f>+VLOOKUP(MaestraLP3[[#This Row],[-]],'[1]BD MES'!$A:$N,14,0)</f>
        <v>1458.41</v>
      </c>
      <c r="W1471" s="54">
        <v>1490</v>
      </c>
      <c r="X1471" s="56">
        <f>+(MaestraLP3[[#This Row],[COSTO ]]-MaestraLP3[[#This Row],[COSTO OCT AL 27-10]])/MaestraLP3[[#This Row],[COSTO OCT AL 27-10]]</f>
        <v>2.1660575558313449E-2</v>
      </c>
      <c r="Y1471" s="57" t="str">
        <f>++IF(Q1471="HASTA AGOTAR STOCK","HASTA AGOTAR STOCK",IF(MaestraLP3[[#This Row],[PRECIO OCT]]=0,"NO PARA LP",IF(MaestraLP3[[#This Row],[PRECIO OCT]]=0,"INCORPORACIÓN",IF(AA1471=0,"MANTIENE",IF(AA1471&lt;0,"BAJA",IF(AA1471&gt;0,"ALZA",""))))))</f>
        <v>MANTIENE</v>
      </c>
      <c r="Z1471" s="54">
        <v>2490</v>
      </c>
      <c r="AA1471" s="40">
        <f>IF(Z1471=0,"INDICAR PRECIO VTA",Z1471-MaestraLP3[[#This Row],[PRECIO OCT]])</f>
        <v>0</v>
      </c>
      <c r="AB1471" s="56">
        <f t="shared" si="22"/>
        <v>0.40160642570281124</v>
      </c>
      <c r="AC1471" s="58">
        <f>IFERROR(MaestraLP3[[#This Row],[PRECIO]]*MaestraLP3[[#This Row],[%MG UMV]],0)</f>
        <v>1000</v>
      </c>
      <c r="AD1471" s="59">
        <v>1</v>
      </c>
      <c r="AE1471" s="54">
        <f>IFERROR(MaestraLP3[[#This Row],[MARGEN UNITARIO]]/MaestraLP3[[#This Row],[Peso Neto UMV (KG)]],0)</f>
        <v>1000</v>
      </c>
      <c r="AF1471" s="38" t="s">
        <v>49</v>
      </c>
      <c r="AG1471" s="38">
        <v>1</v>
      </c>
      <c r="AH1471" s="56">
        <v>0.05</v>
      </c>
      <c r="AI1471" s="56">
        <v>0.1</v>
      </c>
      <c r="AJ1471" s="38"/>
      <c r="AK1471" s="38" t="s">
        <v>50</v>
      </c>
    </row>
    <row r="1472" spans="1:37" x14ac:dyDescent="0.35">
      <c r="A1472" s="96" t="s">
        <v>525</v>
      </c>
      <c r="B1472" s="38">
        <v>104547610</v>
      </c>
      <c r="C1472" s="38" t="str">
        <f>+MaestraLP3[[#This Row],[CÓDIGO]]&amp;MaestraLP3[[#Headers],[-]]&amp;MaestraLP3[[#This Row],[UMV]]</f>
        <v>104547610-KG</v>
      </c>
      <c r="D1472" s="45" t="str">
        <f>+MaestraLP3[[#This Row],[CÓDIGO]]&amp;MaestraLP3[[#Headers],[FS00]]</f>
        <v>104547610FS00</v>
      </c>
      <c r="E1472" s="38" t="s">
        <v>159</v>
      </c>
      <c r="F1472" s="38" t="s">
        <v>166</v>
      </c>
      <c r="G1472" s="38" t="s">
        <v>167</v>
      </c>
      <c r="H1472" s="38" t="s">
        <v>168</v>
      </c>
      <c r="I1472" s="38" t="s">
        <v>1758</v>
      </c>
      <c r="J1472" s="44" t="s">
        <v>164</v>
      </c>
      <c r="K1472" s="45" t="s">
        <v>164</v>
      </c>
      <c r="L1472" s="38"/>
      <c r="M1472" s="38" t="str">
        <f>VLOOKUP(MaestraLP3[[#This Row],[UMV]],VALIDACIONES!J:L,3,0)</f>
        <v>Kilogramo</v>
      </c>
      <c r="N1472" s="38" t="s">
        <v>71</v>
      </c>
      <c r="O1472" s="38" t="s">
        <v>46</v>
      </c>
      <c r="P1472" s="54">
        <v>7000</v>
      </c>
      <c r="Q1472" s="38" t="s">
        <v>47</v>
      </c>
      <c r="R1472" s="55">
        <v>9590</v>
      </c>
      <c r="S1472" s="56">
        <f>IFERROR((MaestraLP3[[#This Row],[COSTO ]]/MaestraLP3[[#This Row],[COSTO OCT]]-1),0)</f>
        <v>0</v>
      </c>
      <c r="T1472" s="55" t="s">
        <v>165</v>
      </c>
      <c r="U1472" s="55"/>
      <c r="V1472" s="54">
        <f>+VLOOKUP(MaestraLP3[[#This Row],[-]],'[1]BD MES'!$A:$N,14,0)</f>
        <v>7000</v>
      </c>
      <c r="W1472" s="54">
        <v>7000</v>
      </c>
      <c r="X1472" s="56">
        <f>+(MaestraLP3[[#This Row],[COSTO ]]-MaestraLP3[[#This Row],[COSTO OCT AL 27-10]])/MaestraLP3[[#This Row],[COSTO OCT AL 27-10]]</f>
        <v>0</v>
      </c>
      <c r="Y1472" s="57" t="str">
        <f>++IF(Q1472="HASTA AGOTAR STOCK","HASTA AGOTAR STOCK",IF(MaestraLP3[[#This Row],[PRECIO OCT]]=0,"NO PARA LP",IF(MaestraLP3[[#This Row],[PRECIO OCT]]=0,"INCORPORACIÓN",IF(AA1472=0,"MANTIENE",IF(AA1472&lt;0,"BAJA",IF(AA1472&gt;0,"ALZA",""))))))</f>
        <v>MANTIENE</v>
      </c>
      <c r="Z1472" s="54">
        <v>9590</v>
      </c>
      <c r="AA1472" s="40">
        <f>IF(Z1472=0,"INDICAR PRECIO VTA",Z1472-MaestraLP3[[#This Row],[PRECIO OCT]])</f>
        <v>0</v>
      </c>
      <c r="AB1472" s="56">
        <f t="shared" si="22"/>
        <v>0.27007299270072993</v>
      </c>
      <c r="AC1472" s="58">
        <f>IFERROR(MaestraLP3[[#This Row],[PRECIO]]*MaestraLP3[[#This Row],[%MG UMV]],0)</f>
        <v>2590</v>
      </c>
      <c r="AD1472" s="59">
        <v>1</v>
      </c>
      <c r="AE1472" s="54">
        <f>IFERROR(MaestraLP3[[#This Row],[MARGEN UNITARIO]]/MaestraLP3[[#This Row],[Peso Neto UMV (KG)]],0)</f>
        <v>2590</v>
      </c>
      <c r="AF1472" s="38" t="s">
        <v>49</v>
      </c>
      <c r="AG1472" s="38">
        <v>1</v>
      </c>
      <c r="AH1472" s="56">
        <v>0.03</v>
      </c>
      <c r="AI1472" s="56">
        <v>0.05</v>
      </c>
      <c r="AJ1472" s="38" t="s">
        <v>50</v>
      </c>
      <c r="AK1472" s="38" t="s">
        <v>50</v>
      </c>
    </row>
    <row r="1473" spans="1:37" x14ac:dyDescent="0.35">
      <c r="A1473" s="96" t="s">
        <v>525</v>
      </c>
      <c r="B1473" s="38">
        <v>104539330</v>
      </c>
      <c r="C1473" s="38" t="str">
        <f>+MaestraLP3[[#This Row],[CÓDIGO]]&amp;MaestraLP3[[#Headers],[-]]&amp;MaestraLP3[[#This Row],[UMV]]</f>
        <v>104539330-C40</v>
      </c>
      <c r="D1473" s="45" t="str">
        <f>+MaestraLP3[[#This Row],[CÓDIGO]]&amp;MaestraLP3[[#Headers],[FS00]]</f>
        <v>104539330FS00</v>
      </c>
      <c r="E1473" s="38" t="s">
        <v>159</v>
      </c>
      <c r="F1473" s="38" t="s">
        <v>166</v>
      </c>
      <c r="G1473" s="38" t="s">
        <v>167</v>
      </c>
      <c r="H1473" s="38" t="s">
        <v>168</v>
      </c>
      <c r="I1473" s="38" t="s">
        <v>1759</v>
      </c>
      <c r="J1473" s="44" t="s">
        <v>90</v>
      </c>
      <c r="K1473" s="45" t="s">
        <v>44</v>
      </c>
      <c r="L1473" s="38" t="s">
        <v>1760</v>
      </c>
      <c r="M1473" s="38" t="str">
        <f>VLOOKUP(MaestraLP3[[#This Row],[UMV]],VALIDACIONES!J:L,3,0)</f>
        <v>Caja 40 Unidades</v>
      </c>
      <c r="N1473" s="38" t="s">
        <v>71</v>
      </c>
      <c r="O1473" s="38" t="s">
        <v>72</v>
      </c>
      <c r="P1473" s="54">
        <v>36920</v>
      </c>
      <c r="Q1473" s="38" t="s">
        <v>62</v>
      </c>
      <c r="R1473" s="54">
        <v>51979.999999999993</v>
      </c>
      <c r="S1473" s="56">
        <f>IFERROR((MaestraLP3[[#This Row],[COSTO ]]/MaestraLP3[[#This Row],[COSTO OCT]]-1),0)</f>
        <v>1.4084507042253502E-2</v>
      </c>
      <c r="T1473" s="55" t="s">
        <v>48</v>
      </c>
      <c r="U1473" s="55"/>
      <c r="V1473" s="54">
        <f>+VLOOKUP(MaestraLP3[[#This Row],[-]],'[1]BD MES'!$A:$N,14,0)</f>
        <v>37440</v>
      </c>
      <c r="W1473" s="54">
        <v>37440</v>
      </c>
      <c r="X1473" s="56">
        <f>+(MaestraLP3[[#This Row],[COSTO ]]-MaestraLP3[[#This Row],[COSTO OCT AL 27-10]])/MaestraLP3[[#This Row],[COSTO OCT AL 27-10]]</f>
        <v>0</v>
      </c>
      <c r="Y1473" s="57" t="str">
        <f>++IF(Q1473="HASTA AGOTAR STOCK","HASTA AGOTAR STOCK",IF(MaestraLP3[[#This Row],[PRECIO OCT]]=0,"NO PARA LP",IF(MaestraLP3[[#This Row],[PRECIO OCT]]=0,"INCORPORACIÓN",IF(AA1473=0,"MANTIENE",IF(AA1473&lt;0,"BAJA",IF(AA1473&gt;0,"ALZA",""))))))</f>
        <v>MANTIENE</v>
      </c>
      <c r="Z1473" s="54">
        <v>51979.999999999993</v>
      </c>
      <c r="AA1473" s="40">
        <f>IF(Z1473=0,"INDICAR PRECIO VTA",Z1473-MaestraLP3[[#This Row],[PRECIO OCT]])</f>
        <v>0</v>
      </c>
      <c r="AB1473" s="56">
        <f t="shared" si="22"/>
        <v>0.27972297037322036</v>
      </c>
      <c r="AC1473" s="58">
        <f>IFERROR(MaestraLP3[[#This Row],[PRECIO]]*MaestraLP3[[#This Row],[%MG UMV]],0)</f>
        <v>14539.999999999993</v>
      </c>
      <c r="AD1473" s="59">
        <v>4.5199999999999996</v>
      </c>
      <c r="AE1473" s="54">
        <f>IFERROR(MaestraLP3[[#This Row],[MARGEN UNITARIO]]/MaestraLP3[[#This Row],[Peso Neto UMV (KG)]],0)</f>
        <v>3216.8141592920342</v>
      </c>
      <c r="AF1473" s="38" t="s">
        <v>49</v>
      </c>
      <c r="AG1473" s="38" t="s">
        <v>184</v>
      </c>
      <c r="AH1473" s="56">
        <v>0.03</v>
      </c>
      <c r="AI1473" s="56">
        <v>0.05</v>
      </c>
      <c r="AJ1473" s="38" t="s">
        <v>50</v>
      </c>
      <c r="AK1473" s="38" t="s">
        <v>50</v>
      </c>
    </row>
    <row r="1474" spans="1:37" x14ac:dyDescent="0.35">
      <c r="A1474" s="96" t="s">
        <v>525</v>
      </c>
      <c r="B1474" s="38">
        <v>104519330</v>
      </c>
      <c r="C1474" s="38" t="str">
        <f>+MaestraLP3[[#This Row],[CÓDIGO]]&amp;MaestraLP3[[#Headers],[-]]&amp;MaestraLP3[[#This Row],[UMV]]</f>
        <v>104519330-C48</v>
      </c>
      <c r="D1474" s="45" t="str">
        <f>+MaestraLP3[[#This Row],[CÓDIGO]]&amp;MaestraLP3[[#Headers],[FS00]]</f>
        <v>104519330FS00</v>
      </c>
      <c r="E1474" s="38" t="s">
        <v>159</v>
      </c>
      <c r="F1474" s="38" t="s">
        <v>166</v>
      </c>
      <c r="G1474" s="38" t="s">
        <v>167</v>
      </c>
      <c r="H1474" s="38" t="s">
        <v>168</v>
      </c>
      <c r="I1474" s="38" t="s">
        <v>1759</v>
      </c>
      <c r="J1474" s="44" t="s">
        <v>242</v>
      </c>
      <c r="K1474" s="45" t="s">
        <v>44</v>
      </c>
      <c r="L1474" s="38"/>
      <c r="M1474" s="38" t="str">
        <f>VLOOKUP(MaestraLP3[[#This Row],[UMV]],VALIDACIONES!J:L,3,0)</f>
        <v>Caja 48 Unidades</v>
      </c>
      <c r="N1474" s="38" t="s">
        <v>71</v>
      </c>
      <c r="O1474" s="38" t="s">
        <v>72</v>
      </c>
      <c r="P1474" s="54">
        <v>44928</v>
      </c>
      <c r="Q1474" s="38" t="s">
        <v>73</v>
      </c>
      <c r="R1474" s="54">
        <v>0</v>
      </c>
      <c r="S1474" s="56">
        <f>IFERROR((MaestraLP3[[#This Row],[COSTO ]]/MaestraLP3[[#This Row],[COSTO OCT]]-1),0)</f>
        <v>-2.8750000000000053E-2</v>
      </c>
      <c r="T1474" s="55" t="s">
        <v>545</v>
      </c>
      <c r="U1474" s="55"/>
      <c r="V1474" s="54">
        <f>+VLOOKUP(MaestraLP3[[#This Row],[-]],'[1]BD MES'!$A:$N,14,0)</f>
        <v>43636.32</v>
      </c>
      <c r="W1474" s="54">
        <v>43636.32</v>
      </c>
      <c r="X1474" s="56">
        <f>+(MaestraLP3[[#This Row],[COSTO ]]-MaestraLP3[[#This Row],[COSTO OCT AL 27-10]])/MaestraLP3[[#This Row],[COSTO OCT AL 27-10]]</f>
        <v>0</v>
      </c>
      <c r="Y1474" s="57" t="str">
        <f>++IF(Q1474="HASTA AGOTAR STOCK","HASTA AGOTAR STOCK",IF(MaestraLP3[[#This Row],[PRECIO OCT]]=0,"NO PARA LP",IF(MaestraLP3[[#This Row],[PRECIO OCT]]=0,"INCORPORACIÓN",IF(AA1474=0,"MANTIENE",IF(AA1474&lt;0,"BAJA",IF(AA1474&gt;0,"ALZA",""))))))</f>
        <v>NO PARA LP</v>
      </c>
      <c r="Z1474" s="54">
        <v>0</v>
      </c>
      <c r="AA1474" s="40" t="str">
        <f>IF(Z1474=0,"INDICAR PRECIO VTA",Z1474-MaestraLP3[[#This Row],[PRECIO OCT]])</f>
        <v>INDICAR PRECIO VTA</v>
      </c>
      <c r="AB1474" s="56" t="str">
        <f t="shared" si="22"/>
        <v>-</v>
      </c>
      <c r="AC1474" s="58">
        <f>IFERROR(MaestraLP3[[#This Row],[PRECIO]]*MaestraLP3[[#This Row],[%MG UMV]],0)</f>
        <v>0</v>
      </c>
      <c r="AD1474" s="59">
        <v>5.4240000000000004</v>
      </c>
      <c r="AE1474" s="54">
        <f>IFERROR(MaestraLP3[[#This Row],[MARGEN UNITARIO]]/MaestraLP3[[#This Row],[Peso Neto UMV (KG)]],0)</f>
        <v>0</v>
      </c>
      <c r="AF1474" s="38" t="s">
        <v>49</v>
      </c>
      <c r="AG1474" s="38">
        <v>1</v>
      </c>
      <c r="AH1474" s="56">
        <v>0</v>
      </c>
      <c r="AI1474" s="56">
        <v>0</v>
      </c>
      <c r="AJ1474" s="38" t="s">
        <v>50</v>
      </c>
      <c r="AK1474" s="38" t="s">
        <v>50</v>
      </c>
    </row>
    <row r="1475" spans="1:37" x14ac:dyDescent="0.35">
      <c r="A1475" s="96" t="s">
        <v>525</v>
      </c>
      <c r="B1475" s="38">
        <v>104523510</v>
      </c>
      <c r="C1475" s="38" t="str">
        <f>+MaestraLP3[[#This Row],[CÓDIGO]]&amp;MaestraLP3[[#Headers],[-]]&amp;MaestraLP3[[#This Row],[UMV]]</f>
        <v>104523510-C30</v>
      </c>
      <c r="D1475" s="45" t="str">
        <f>+MaestraLP3[[#This Row],[CÓDIGO]]&amp;MaestraLP3[[#Headers],[FS00]]</f>
        <v>104523510FS00</v>
      </c>
      <c r="E1475" s="38" t="s">
        <v>159</v>
      </c>
      <c r="F1475" s="38" t="s">
        <v>166</v>
      </c>
      <c r="G1475" s="38" t="s">
        <v>167</v>
      </c>
      <c r="H1475" s="38" t="s">
        <v>168</v>
      </c>
      <c r="I1475" s="38" t="s">
        <v>1761</v>
      </c>
      <c r="J1475" s="44" t="s">
        <v>339</v>
      </c>
      <c r="K1475" s="45" t="s">
        <v>44</v>
      </c>
      <c r="L1475" s="38"/>
      <c r="M1475" s="38" t="str">
        <f>VLOOKUP(MaestraLP3[[#This Row],[UMV]],VALIDACIONES!J:L,3,0)</f>
        <v>Caja 30 Unidades</v>
      </c>
      <c r="N1475" s="38" t="s">
        <v>71</v>
      </c>
      <c r="O1475" s="38" t="s">
        <v>72</v>
      </c>
      <c r="P1475" s="54">
        <v>42210</v>
      </c>
      <c r="Q1475" s="38" t="s">
        <v>73</v>
      </c>
      <c r="R1475" s="54">
        <v>0</v>
      </c>
      <c r="S1475" s="56">
        <f>IFERROR((MaestraLP3[[#This Row],[COSTO ]]/MaestraLP3[[#This Row],[COSTO OCT]]-1),0)</f>
        <v>-0.12579957356076754</v>
      </c>
      <c r="T1475" s="55" t="s">
        <v>545</v>
      </c>
      <c r="U1475" s="55"/>
      <c r="V1475" s="54">
        <f>+VLOOKUP(MaestraLP3[[#This Row],[-]],'[1]BD MES'!$A:$N,14,0)</f>
        <v>36900</v>
      </c>
      <c r="W1475" s="54">
        <v>36900</v>
      </c>
      <c r="X1475" s="56">
        <f>+(MaestraLP3[[#This Row],[COSTO ]]-MaestraLP3[[#This Row],[COSTO OCT AL 27-10]])/MaestraLP3[[#This Row],[COSTO OCT AL 27-10]]</f>
        <v>0</v>
      </c>
      <c r="Y1475" s="57" t="str">
        <f>++IF(Q1475="HASTA AGOTAR STOCK","HASTA AGOTAR STOCK",IF(MaestraLP3[[#This Row],[PRECIO OCT]]=0,"NO PARA LP",IF(MaestraLP3[[#This Row],[PRECIO OCT]]=0,"INCORPORACIÓN",IF(AA1475=0,"MANTIENE",IF(AA1475&lt;0,"BAJA",IF(AA1475&gt;0,"ALZA",""))))))</f>
        <v>NO PARA LP</v>
      </c>
      <c r="Z1475" s="54">
        <v>0</v>
      </c>
      <c r="AA1475" s="40" t="str">
        <f>IF(Z1475=0,"INDICAR PRECIO VTA",Z1475-MaestraLP3[[#This Row],[PRECIO OCT]])</f>
        <v>INDICAR PRECIO VTA</v>
      </c>
      <c r="AB1475" s="56" t="str">
        <f t="shared" ref="AB1475:AB1538" si="23">+IFERROR((Z1475-W1475)/Z1475,"-")</f>
        <v>-</v>
      </c>
      <c r="AC1475" s="58">
        <f>IFERROR(MaestraLP3[[#This Row],[PRECIO]]*MaestraLP3[[#This Row],[%MG UMV]],0)</f>
        <v>0</v>
      </c>
      <c r="AD1475" s="59">
        <v>5.0999999999999996</v>
      </c>
      <c r="AE1475" s="54">
        <f>IFERROR(MaestraLP3[[#This Row],[MARGEN UNITARIO]]/MaestraLP3[[#This Row],[Peso Neto UMV (KG)]],0)</f>
        <v>0</v>
      </c>
      <c r="AF1475" s="38" t="s">
        <v>49</v>
      </c>
      <c r="AG1475" s="38">
        <v>1</v>
      </c>
      <c r="AH1475" s="56">
        <v>0</v>
      </c>
      <c r="AI1475" s="56">
        <v>0</v>
      </c>
      <c r="AJ1475" s="38" t="s">
        <v>50</v>
      </c>
      <c r="AK1475" s="38" t="s">
        <v>50</v>
      </c>
    </row>
    <row r="1476" spans="1:37" x14ac:dyDescent="0.35">
      <c r="A1476" s="96" t="s">
        <v>525</v>
      </c>
      <c r="B1476" s="38">
        <v>104541860</v>
      </c>
      <c r="C1476" s="38" t="str">
        <f>+MaestraLP3[[#This Row],[CÓDIGO]]&amp;MaestraLP3[[#Headers],[-]]&amp;MaestraLP3[[#This Row],[UMV]]</f>
        <v>104541860-C24</v>
      </c>
      <c r="D1476" s="45" t="str">
        <f>+MaestraLP3[[#This Row],[CÓDIGO]]&amp;MaestraLP3[[#Headers],[FS00]]</f>
        <v>104541860FS00</v>
      </c>
      <c r="E1476" s="38" t="s">
        <v>159</v>
      </c>
      <c r="F1476" s="38" t="s">
        <v>166</v>
      </c>
      <c r="G1476" s="38" t="s">
        <v>167</v>
      </c>
      <c r="H1476" s="38" t="s">
        <v>168</v>
      </c>
      <c r="I1476" s="38" t="s">
        <v>1762</v>
      </c>
      <c r="J1476" s="44" t="s">
        <v>288</v>
      </c>
      <c r="K1476" s="45" t="s">
        <v>44</v>
      </c>
      <c r="L1476" s="38" t="s">
        <v>470</v>
      </c>
      <c r="M1476" s="38" t="str">
        <f>VLOOKUP(MaestraLP3[[#This Row],[UMV]],VALIDACIONES!J:L,3,0)</f>
        <v>Caja 24 Unidades</v>
      </c>
      <c r="N1476" s="38" t="s">
        <v>71</v>
      </c>
      <c r="O1476" s="38" t="s">
        <v>72</v>
      </c>
      <c r="P1476" s="54">
        <v>33285.053371828682</v>
      </c>
      <c r="Q1476" s="38" t="s">
        <v>47</v>
      </c>
      <c r="R1476" s="54">
        <v>46920</v>
      </c>
      <c r="S1476" s="56">
        <f>IFERROR((MaestraLP3[[#This Row],[COSTO ]]/MaestraLP3[[#This Row],[COSTO OCT]]-1),0)</f>
        <v>1.0904192464912921E-2</v>
      </c>
      <c r="T1476" s="55" t="s">
        <v>48</v>
      </c>
      <c r="U1476" s="55"/>
      <c r="V1476" s="54">
        <f>+VLOOKUP(MaestraLP3[[#This Row],[-]],'[1]BD MES'!$A:$N,14,0)</f>
        <v>33648</v>
      </c>
      <c r="W1476" s="54">
        <v>33648</v>
      </c>
      <c r="X1476" s="56">
        <f>+(MaestraLP3[[#This Row],[COSTO ]]-MaestraLP3[[#This Row],[COSTO OCT AL 27-10]])/MaestraLP3[[#This Row],[COSTO OCT AL 27-10]]</f>
        <v>0</v>
      </c>
      <c r="Y1476" s="57" t="str">
        <f>++IF(Q1476="HASTA AGOTAR STOCK","HASTA AGOTAR STOCK",IF(MaestraLP3[[#This Row],[PRECIO OCT]]=0,"NO PARA LP",IF(MaestraLP3[[#This Row],[PRECIO OCT]]=0,"INCORPORACIÓN",IF(AA1476=0,"MANTIENE",IF(AA1476&lt;0,"BAJA",IF(AA1476&gt;0,"ALZA",""))))))</f>
        <v>MANTIENE</v>
      </c>
      <c r="Z1476" s="54">
        <v>46920</v>
      </c>
      <c r="AA1476" s="40">
        <f>IF(Z1476=0,"INDICAR PRECIO VTA",Z1476-MaestraLP3[[#This Row],[PRECIO OCT]])</f>
        <v>0</v>
      </c>
      <c r="AB1476" s="56">
        <f t="shared" si="23"/>
        <v>0.28286445012787725</v>
      </c>
      <c r="AC1476" s="58">
        <f>IFERROR(MaestraLP3[[#This Row],[PRECIO]]*MaestraLP3[[#This Row],[%MG UMV]],0)</f>
        <v>13272</v>
      </c>
      <c r="AD1476" s="59">
        <v>4.08</v>
      </c>
      <c r="AE1476" s="54">
        <f>IFERROR(MaestraLP3[[#This Row],[MARGEN UNITARIO]]/MaestraLP3[[#This Row],[Peso Neto UMV (KG)]],0)</f>
        <v>3252.9411764705883</v>
      </c>
      <c r="AF1476" s="38" t="s">
        <v>49</v>
      </c>
      <c r="AG1476" s="38" t="s">
        <v>184</v>
      </c>
      <c r="AH1476" s="56">
        <v>0.03</v>
      </c>
      <c r="AI1476" s="56">
        <v>0.05</v>
      </c>
      <c r="AJ1476" s="38" t="s">
        <v>50</v>
      </c>
      <c r="AK1476" s="38" t="s">
        <v>50</v>
      </c>
    </row>
    <row r="1477" spans="1:37" x14ac:dyDescent="0.35">
      <c r="A1477" s="96" t="s">
        <v>525</v>
      </c>
      <c r="B1477" s="38">
        <v>104529190</v>
      </c>
      <c r="C1477" s="38" t="str">
        <f>+MaestraLP3[[#This Row],[CÓDIGO]]&amp;MaestraLP3[[#Headers],[-]]&amp;MaestraLP3[[#This Row],[UMV]]</f>
        <v>104529190-C24</v>
      </c>
      <c r="D1477" s="45" t="str">
        <f>+MaestraLP3[[#This Row],[CÓDIGO]]&amp;MaestraLP3[[#Headers],[FS00]]</f>
        <v>104529190FS00</v>
      </c>
      <c r="E1477" s="38" t="s">
        <v>159</v>
      </c>
      <c r="F1477" s="38" t="s">
        <v>166</v>
      </c>
      <c r="G1477" s="38" t="s">
        <v>167</v>
      </c>
      <c r="H1477" s="38" t="s">
        <v>168</v>
      </c>
      <c r="I1477" s="38" t="s">
        <v>1763</v>
      </c>
      <c r="J1477" s="44" t="s">
        <v>288</v>
      </c>
      <c r="K1477" s="45" t="s">
        <v>44</v>
      </c>
      <c r="L1477" s="38"/>
      <c r="M1477" s="38" t="str">
        <f>VLOOKUP(MaestraLP3[[#This Row],[UMV]],VALIDACIONES!J:L,3,0)</f>
        <v>Caja 24 Unidades</v>
      </c>
      <c r="N1477" s="38" t="s">
        <v>71</v>
      </c>
      <c r="O1477" s="38" t="s">
        <v>72</v>
      </c>
      <c r="P1477" s="54">
        <v>38887.03385319715</v>
      </c>
      <c r="Q1477" s="38" t="s">
        <v>47</v>
      </c>
      <c r="R1477" s="54">
        <v>54648</v>
      </c>
      <c r="S1477" s="56">
        <f>IFERROR((MaestraLP3[[#This Row],[COSTO ]]/MaestraLP3[[#This Row],[COSTO OCT]]-1),0)</f>
        <v>3.5221546420822758E-3</v>
      </c>
      <c r="T1477" s="55" t="s">
        <v>48</v>
      </c>
      <c r="U1477" s="55"/>
      <c r="V1477" s="54">
        <f>+VLOOKUP(MaestraLP3[[#This Row],[-]],'[1]BD MES'!$A:$N,14,0)</f>
        <v>39024</v>
      </c>
      <c r="W1477" s="54">
        <v>39024</v>
      </c>
      <c r="X1477" s="56">
        <f>+(MaestraLP3[[#This Row],[COSTO ]]-MaestraLP3[[#This Row],[COSTO OCT AL 27-10]])/MaestraLP3[[#This Row],[COSTO OCT AL 27-10]]</f>
        <v>0</v>
      </c>
      <c r="Y1477" s="57" t="str">
        <f>++IF(Q1477="HASTA AGOTAR STOCK","HASTA AGOTAR STOCK",IF(MaestraLP3[[#This Row],[PRECIO OCT]]=0,"NO PARA LP",IF(MaestraLP3[[#This Row],[PRECIO OCT]]=0,"INCORPORACIÓN",IF(AA1477=0,"MANTIENE",IF(AA1477&lt;0,"BAJA",IF(AA1477&gt;0,"ALZA",""))))))</f>
        <v>MANTIENE</v>
      </c>
      <c r="Z1477" s="54">
        <v>54648</v>
      </c>
      <c r="AA1477" s="40">
        <f>IF(Z1477=0,"INDICAR PRECIO VTA",Z1477-MaestraLP3[[#This Row],[PRECIO OCT]])</f>
        <v>0</v>
      </c>
      <c r="AB1477" s="56">
        <f t="shared" si="23"/>
        <v>0.28590250329380762</v>
      </c>
      <c r="AC1477" s="58">
        <f>IFERROR(MaestraLP3[[#This Row],[PRECIO]]*MaestraLP3[[#This Row],[%MG UMV]],0)</f>
        <v>15623.999999999998</v>
      </c>
      <c r="AD1477" s="59">
        <v>4.7519999999999998</v>
      </c>
      <c r="AE1477" s="54">
        <f>IFERROR(MaestraLP3[[#This Row],[MARGEN UNITARIO]]/MaestraLP3[[#This Row],[Peso Neto UMV (KG)]],0)</f>
        <v>3287.8787878787875</v>
      </c>
      <c r="AF1477" s="38" t="s">
        <v>49</v>
      </c>
      <c r="AG1477" s="38">
        <v>1</v>
      </c>
      <c r="AH1477" s="56">
        <v>0.03</v>
      </c>
      <c r="AI1477" s="56">
        <v>0.05</v>
      </c>
      <c r="AJ1477" s="38" t="s">
        <v>50</v>
      </c>
      <c r="AK1477" s="38" t="s">
        <v>50</v>
      </c>
    </row>
    <row r="1478" spans="1:37" x14ac:dyDescent="0.35">
      <c r="A1478" s="96" t="s">
        <v>525</v>
      </c>
      <c r="B1478" s="38">
        <v>104545080</v>
      </c>
      <c r="C1478" s="38" t="str">
        <f>+MaestraLP3[[#This Row],[CÓDIGO]]&amp;MaestraLP3[[#Headers],[-]]&amp;MaestraLP3[[#This Row],[UMV]]</f>
        <v>104545080-KG</v>
      </c>
      <c r="D1478" s="45" t="str">
        <f>+MaestraLP3[[#This Row],[CÓDIGO]]&amp;MaestraLP3[[#Headers],[FS00]]</f>
        <v>104545080FS00</v>
      </c>
      <c r="E1478" s="38" t="s">
        <v>159</v>
      </c>
      <c r="F1478" s="38" t="s">
        <v>166</v>
      </c>
      <c r="G1478" s="38" t="s">
        <v>167</v>
      </c>
      <c r="H1478" s="38" t="s">
        <v>168</v>
      </c>
      <c r="I1478" s="38" t="s">
        <v>1764</v>
      </c>
      <c r="J1478" s="44" t="s">
        <v>164</v>
      </c>
      <c r="K1478" s="45" t="s">
        <v>164</v>
      </c>
      <c r="L1478" s="38" t="s">
        <v>183</v>
      </c>
      <c r="M1478" s="38" t="str">
        <f>VLOOKUP(MaestraLP3[[#This Row],[UMV]],VALIDACIONES!J:L,3,0)</f>
        <v>Kilogramo</v>
      </c>
      <c r="N1478" s="38" t="s">
        <v>71</v>
      </c>
      <c r="O1478" s="38" t="s">
        <v>72</v>
      </c>
      <c r="P1478" s="54">
        <v>6929.0000000000009</v>
      </c>
      <c r="Q1478" s="38" t="s">
        <v>47</v>
      </c>
      <c r="R1478" s="54">
        <v>10690</v>
      </c>
      <c r="S1478" s="56">
        <f>IFERROR((MaestraLP3[[#This Row],[COSTO ]]/MaestraLP3[[#This Row],[COSTO OCT]]-1),0)</f>
        <v>6.3501226728241988E-3</v>
      </c>
      <c r="T1478" s="55" t="s">
        <v>48</v>
      </c>
      <c r="U1478" s="55"/>
      <c r="V1478" s="54">
        <f>+VLOOKUP(MaestraLP3[[#This Row],[-]],'[1]BD MES'!$A:$N,14,0)</f>
        <v>6974</v>
      </c>
      <c r="W1478" s="54">
        <v>6973</v>
      </c>
      <c r="X1478" s="56">
        <f>+(MaestraLP3[[#This Row],[COSTO ]]-MaestraLP3[[#This Row],[COSTO OCT AL 27-10]])/MaestraLP3[[#This Row],[COSTO OCT AL 27-10]]</f>
        <v>-1.4338973329509606E-4</v>
      </c>
      <c r="Y1478" s="57" t="str">
        <f>++IF(Q1478="HASTA AGOTAR STOCK","HASTA AGOTAR STOCK",IF(MaestraLP3[[#This Row],[PRECIO OCT]]=0,"NO PARA LP",IF(MaestraLP3[[#This Row],[PRECIO OCT]]=0,"INCORPORACIÓN",IF(AA1478=0,"MANTIENE",IF(AA1478&lt;0,"BAJA",IF(AA1478&gt;0,"ALZA",""))))))</f>
        <v>MANTIENE</v>
      </c>
      <c r="Z1478" s="54">
        <v>10690</v>
      </c>
      <c r="AA1478" s="40">
        <f>IF(Z1478=0,"INDICAR PRECIO VTA",Z1478-MaestraLP3[[#This Row],[PRECIO OCT]])</f>
        <v>0</v>
      </c>
      <c r="AB1478" s="56">
        <f t="shared" si="23"/>
        <v>0.34770813844714688</v>
      </c>
      <c r="AC1478" s="58">
        <f>IFERROR(MaestraLP3[[#This Row],[PRECIO]]*MaestraLP3[[#This Row],[%MG UMV]],0)</f>
        <v>3717</v>
      </c>
      <c r="AD1478" s="59">
        <v>1</v>
      </c>
      <c r="AE1478" s="54">
        <f>IFERROR(MaestraLP3[[#This Row],[MARGEN UNITARIO]]/MaestraLP3[[#This Row],[Peso Neto UMV (KG)]],0)</f>
        <v>3717</v>
      </c>
      <c r="AF1478" s="38" t="s">
        <v>49</v>
      </c>
      <c r="AG1478" s="38" t="s">
        <v>184</v>
      </c>
      <c r="AH1478" s="56">
        <v>0.03</v>
      </c>
      <c r="AI1478" s="56">
        <v>0.05</v>
      </c>
      <c r="AJ1478" s="38" t="s">
        <v>50</v>
      </c>
      <c r="AK1478" s="38" t="s">
        <v>50</v>
      </c>
    </row>
    <row r="1479" spans="1:37" x14ac:dyDescent="0.35">
      <c r="A1479" s="96" t="s">
        <v>525</v>
      </c>
      <c r="B1479" s="38">
        <v>104545060</v>
      </c>
      <c r="C1479" s="38" t="str">
        <f>+MaestraLP3[[#This Row],[CÓDIGO]]&amp;MaestraLP3[[#Headers],[-]]&amp;MaestraLP3[[#This Row],[UMV]]</f>
        <v>104545060-KG</v>
      </c>
      <c r="D1479" s="45" t="str">
        <f>+MaestraLP3[[#This Row],[CÓDIGO]]&amp;MaestraLP3[[#Headers],[FS00]]</f>
        <v>104545060FS00</v>
      </c>
      <c r="E1479" s="38" t="s">
        <v>159</v>
      </c>
      <c r="F1479" s="38" t="s">
        <v>166</v>
      </c>
      <c r="G1479" s="38" t="s">
        <v>167</v>
      </c>
      <c r="H1479" s="38" t="s">
        <v>168</v>
      </c>
      <c r="I1479" s="38" t="s">
        <v>1765</v>
      </c>
      <c r="J1479" s="44" t="s">
        <v>164</v>
      </c>
      <c r="K1479" s="45" t="s">
        <v>164</v>
      </c>
      <c r="L1479" s="38" t="s">
        <v>183</v>
      </c>
      <c r="M1479" s="38" t="str">
        <f>VLOOKUP(MaestraLP3[[#This Row],[UMV]],VALIDACIONES!J:L,3,0)</f>
        <v>Kilogramo</v>
      </c>
      <c r="N1479" s="38" t="s">
        <v>71</v>
      </c>
      <c r="O1479" s="38" t="s">
        <v>72</v>
      </c>
      <c r="P1479" s="54">
        <v>7800</v>
      </c>
      <c r="Q1479" s="38" t="s">
        <v>47</v>
      </c>
      <c r="R1479" s="54">
        <v>10690</v>
      </c>
      <c r="S1479" s="56">
        <f>IFERROR((MaestraLP3[[#This Row],[COSTO ]]/MaestraLP3[[#This Row],[COSTO OCT]]-1),0)</f>
        <v>-5.5128205128205376E-3</v>
      </c>
      <c r="T1479" s="55" t="s">
        <v>48</v>
      </c>
      <c r="U1479" s="55"/>
      <c r="V1479" s="54">
        <f>+VLOOKUP(MaestraLP3[[#This Row],[-]],'[1]BD MES'!$A:$N,14,0)</f>
        <v>7686</v>
      </c>
      <c r="W1479" s="54">
        <v>7757</v>
      </c>
      <c r="X1479" s="56">
        <f>+(MaestraLP3[[#This Row],[COSTO ]]-MaestraLP3[[#This Row],[COSTO OCT AL 27-10]])/MaestraLP3[[#This Row],[COSTO OCT AL 27-10]]</f>
        <v>9.2375748113453036E-3</v>
      </c>
      <c r="Y1479" s="57" t="str">
        <f>++IF(Q1479="HASTA AGOTAR STOCK","HASTA AGOTAR STOCK",IF(MaestraLP3[[#This Row],[PRECIO OCT]]=0,"NO PARA LP",IF(MaestraLP3[[#This Row],[PRECIO OCT]]=0,"INCORPORACIÓN",IF(AA1479=0,"MANTIENE",IF(AA1479&lt;0,"BAJA",IF(AA1479&gt;0,"ALZA",""))))))</f>
        <v>MANTIENE</v>
      </c>
      <c r="Z1479" s="54">
        <v>10690</v>
      </c>
      <c r="AA1479" s="40">
        <f>IF(Z1479=0,"INDICAR PRECIO VTA",Z1479-MaestraLP3[[#This Row],[PRECIO OCT]])</f>
        <v>0</v>
      </c>
      <c r="AB1479" s="56">
        <f t="shared" si="23"/>
        <v>0.27436856875584659</v>
      </c>
      <c r="AC1479" s="58">
        <f>IFERROR(MaestraLP3[[#This Row],[PRECIO]]*MaestraLP3[[#This Row],[%MG UMV]],0)</f>
        <v>2933</v>
      </c>
      <c r="AD1479" s="59">
        <v>1</v>
      </c>
      <c r="AE1479" s="54">
        <f>IFERROR(MaestraLP3[[#This Row],[MARGEN UNITARIO]]/MaestraLP3[[#This Row],[Peso Neto UMV (KG)]],0)</f>
        <v>2933</v>
      </c>
      <c r="AF1479" s="61" t="s">
        <v>50</v>
      </c>
      <c r="AG1479" s="38">
        <v>1</v>
      </c>
      <c r="AH1479" s="56">
        <v>0.03</v>
      </c>
      <c r="AI1479" s="56">
        <v>0.05</v>
      </c>
      <c r="AJ1479" s="38" t="s">
        <v>50</v>
      </c>
      <c r="AK1479" s="38" t="s">
        <v>50</v>
      </c>
    </row>
    <row r="1480" spans="1:37" x14ac:dyDescent="0.35">
      <c r="A1480" s="96" t="s">
        <v>525</v>
      </c>
      <c r="B1480" s="38">
        <v>104523750</v>
      </c>
      <c r="C1480" s="38" t="str">
        <f>+MaestraLP3[[#This Row],[CÓDIGO]]&amp;MaestraLP3[[#Headers],[-]]&amp;MaestraLP3[[#This Row],[UMV]]</f>
        <v>104523750-C27</v>
      </c>
      <c r="D1480" s="45" t="str">
        <f>+MaestraLP3[[#This Row],[CÓDIGO]]&amp;MaestraLP3[[#Headers],[FS00]]</f>
        <v>104523750FS00</v>
      </c>
      <c r="E1480" s="38" t="s">
        <v>159</v>
      </c>
      <c r="F1480" s="38" t="s">
        <v>166</v>
      </c>
      <c r="G1480" s="38" t="s">
        <v>167</v>
      </c>
      <c r="H1480" s="38" t="s">
        <v>480</v>
      </c>
      <c r="I1480" s="38" t="s">
        <v>1766</v>
      </c>
      <c r="J1480" s="44" t="s">
        <v>482</v>
      </c>
      <c r="K1480" s="45" t="s">
        <v>44</v>
      </c>
      <c r="L1480" s="38"/>
      <c r="M1480" s="38" t="str">
        <f>VLOOKUP(MaestraLP3[[#This Row],[UMV]],VALIDACIONES!J:L,3,0)</f>
        <v>Caja 27 Unidades</v>
      </c>
      <c r="N1480" s="38" t="s">
        <v>71</v>
      </c>
      <c r="O1480" s="38" t="s">
        <v>72</v>
      </c>
      <c r="P1480" s="54">
        <v>13527</v>
      </c>
      <c r="Q1480" s="38" t="s">
        <v>47</v>
      </c>
      <c r="R1480" s="54">
        <v>20250</v>
      </c>
      <c r="S1480" s="56">
        <f>IFERROR((MaestraLP3[[#This Row],[COSTO ]]/MaestraLP3[[#This Row],[COSTO OCT]]-1),0)</f>
        <v>3.113772455089836E-2</v>
      </c>
      <c r="T1480" s="55" t="s">
        <v>48</v>
      </c>
      <c r="U1480" s="55"/>
      <c r="V1480" s="54">
        <f>+VLOOKUP(MaestraLP3[[#This Row],[-]],'[1]BD MES'!$A:$N,14,0)</f>
        <v>13873.95</v>
      </c>
      <c r="W1480" s="54">
        <v>13948.2</v>
      </c>
      <c r="X1480" s="56">
        <f>+(MaestraLP3[[#This Row],[COSTO ]]-MaestraLP3[[#This Row],[COSTO OCT AL 27-10]])/MaestraLP3[[#This Row],[COSTO OCT AL 27-10]]</f>
        <v>5.3517563491291232E-3</v>
      </c>
      <c r="Y1480" s="57" t="str">
        <f>++IF(Q1480="HASTA AGOTAR STOCK","HASTA AGOTAR STOCK",IF(MaestraLP3[[#This Row],[PRECIO OCT]]=0,"NO PARA LP",IF(MaestraLP3[[#This Row],[PRECIO OCT]]=0,"INCORPORACIÓN",IF(AA1480=0,"MANTIENE",IF(AA1480&lt;0,"BAJA",IF(AA1480&gt;0,"ALZA",""))))))</f>
        <v>MANTIENE</v>
      </c>
      <c r="Z1480" s="54">
        <v>20250</v>
      </c>
      <c r="AA1480" s="40">
        <f>IF(Z1480=0,"INDICAR PRECIO VTA",Z1480-MaestraLP3[[#This Row],[PRECIO OCT]])</f>
        <v>0</v>
      </c>
      <c r="AB1480" s="56">
        <f t="shared" si="23"/>
        <v>0.31119999999999998</v>
      </c>
      <c r="AC1480" s="58">
        <f>IFERROR(MaestraLP3[[#This Row],[PRECIO]]*MaestraLP3[[#This Row],[%MG UMV]],0)</f>
        <v>6301.7999999999993</v>
      </c>
      <c r="AD1480" s="59">
        <v>2.97</v>
      </c>
      <c r="AE1480" s="54">
        <f>IFERROR(MaestraLP3[[#This Row],[MARGEN UNITARIO]]/MaestraLP3[[#This Row],[Peso Neto UMV (KG)]],0)</f>
        <v>2121.8181818181815</v>
      </c>
      <c r="AF1480" s="38" t="s">
        <v>49</v>
      </c>
      <c r="AG1480" s="38">
        <v>1</v>
      </c>
      <c r="AH1480" s="56">
        <v>0.03</v>
      </c>
      <c r="AI1480" s="56">
        <v>0.09</v>
      </c>
      <c r="AJ1480" s="38" t="s">
        <v>50</v>
      </c>
      <c r="AK1480" s="38" t="s">
        <v>50</v>
      </c>
    </row>
    <row r="1481" spans="1:37" x14ac:dyDescent="0.35">
      <c r="A1481" s="96" t="s">
        <v>525</v>
      </c>
      <c r="B1481" s="38">
        <v>104548940</v>
      </c>
      <c r="C1481" s="38" t="str">
        <f>+MaestraLP3[[#This Row],[CÓDIGO]]&amp;MaestraLP3[[#Headers],[-]]&amp;MaestraLP3[[#This Row],[UMV]]</f>
        <v>104548940-Z00</v>
      </c>
      <c r="D1481" s="45" t="str">
        <f>+MaestraLP3[[#This Row],[CÓDIGO]]&amp;MaestraLP3[[#Headers],[FS00]]</f>
        <v>104548940FS00</v>
      </c>
      <c r="E1481" s="38" t="s">
        <v>159</v>
      </c>
      <c r="F1481" s="38" t="s">
        <v>166</v>
      </c>
      <c r="G1481" s="38" t="s">
        <v>167</v>
      </c>
      <c r="H1481" s="38" t="s">
        <v>480</v>
      </c>
      <c r="I1481" s="38" t="s">
        <v>1767</v>
      </c>
      <c r="J1481" s="44" t="s">
        <v>200</v>
      </c>
      <c r="K1481" s="45" t="s">
        <v>44</v>
      </c>
      <c r="L1481" s="38"/>
      <c r="M1481" s="38" t="str">
        <f>VLOOKUP(MaestraLP3[[#This Row],[UMV]],VALIDACIONES!J:L,3,0)</f>
        <v>Caja 100 Unidades</v>
      </c>
      <c r="N1481" s="38" t="s">
        <v>71</v>
      </c>
      <c r="O1481" s="38" t="s">
        <v>46</v>
      </c>
      <c r="P1481" s="54">
        <v>69900</v>
      </c>
      <c r="Q1481" s="38" t="s">
        <v>58</v>
      </c>
      <c r="R1481" s="55">
        <v>99000</v>
      </c>
      <c r="S1481" s="56">
        <f>IFERROR((MaestraLP3[[#This Row],[COSTO ]]/MaestraLP3[[#This Row],[COSTO OCT]]-1),0)</f>
        <v>-5.7224606580829729E-2</v>
      </c>
      <c r="T1481" s="55" t="s">
        <v>604</v>
      </c>
      <c r="U1481" s="55"/>
      <c r="V1481" s="54">
        <f>+VLOOKUP(MaestraLP3[[#This Row],[-]],'[1]BD MES'!$A:$N,14,0)</f>
        <v>65900</v>
      </c>
      <c r="W1481" s="54">
        <v>65900</v>
      </c>
      <c r="X1481" s="56">
        <f>+(MaestraLP3[[#This Row],[COSTO ]]-MaestraLP3[[#This Row],[COSTO OCT AL 27-10]])/MaestraLP3[[#This Row],[COSTO OCT AL 27-10]]</f>
        <v>0</v>
      </c>
      <c r="Y1481" s="57" t="str">
        <f>++IF(Q1481="HASTA AGOTAR STOCK","HASTA AGOTAR STOCK",IF(MaestraLP3[[#This Row],[PRECIO OCT]]=0,"NO PARA LP",IF(MaestraLP3[[#This Row],[PRECIO OCT]]=0,"INCORPORACIÓN",IF(AA1481=0,"MANTIENE",IF(AA1481&lt;0,"BAJA",IF(AA1481&gt;0,"ALZA",""))))))</f>
        <v>MANTIENE</v>
      </c>
      <c r="Z1481" s="54">
        <v>99000</v>
      </c>
      <c r="AA1481" s="40">
        <f>IF(Z1481=0,"INDICAR PRECIO VTA",Z1481-MaestraLP3[[#This Row],[PRECIO OCT]])</f>
        <v>0</v>
      </c>
      <c r="AB1481" s="56">
        <f t="shared" si="23"/>
        <v>0.33434343434343433</v>
      </c>
      <c r="AC1481" s="58">
        <f>IFERROR(MaestraLP3[[#This Row],[PRECIO]]*MaestraLP3[[#This Row],[%MG UMV]],0)</f>
        <v>33100</v>
      </c>
      <c r="AD1481" s="59">
        <v>10</v>
      </c>
      <c r="AE1481" s="54">
        <f>IFERROR(MaestraLP3[[#This Row],[MARGEN UNITARIO]]/MaestraLP3[[#This Row],[Peso Neto UMV (KG)]],0)</f>
        <v>3310</v>
      </c>
      <c r="AF1481" s="38" t="s">
        <v>49</v>
      </c>
      <c r="AG1481" s="38">
        <v>1</v>
      </c>
      <c r="AH1481" s="56">
        <v>0.03</v>
      </c>
      <c r="AI1481" s="56">
        <v>0.05</v>
      </c>
      <c r="AJ1481" s="38" t="s">
        <v>50</v>
      </c>
      <c r="AK1481" s="38" t="s">
        <v>50</v>
      </c>
    </row>
    <row r="1482" spans="1:37" x14ac:dyDescent="0.35">
      <c r="A1482" s="96" t="s">
        <v>525</v>
      </c>
      <c r="B1482" s="38">
        <v>104524840</v>
      </c>
      <c r="C1482" s="38" t="str">
        <f>+MaestraLP3[[#This Row],[CÓDIGO]]&amp;MaestraLP3[[#Headers],[-]]&amp;MaestraLP3[[#This Row],[UMV]]</f>
        <v>104524840-C24</v>
      </c>
      <c r="D1482" s="45" t="str">
        <f>+MaestraLP3[[#This Row],[CÓDIGO]]&amp;MaestraLP3[[#Headers],[FS00]]</f>
        <v>104524840FS00</v>
      </c>
      <c r="E1482" s="38" t="s">
        <v>159</v>
      </c>
      <c r="F1482" s="38" t="s">
        <v>166</v>
      </c>
      <c r="G1482" s="38" t="s">
        <v>167</v>
      </c>
      <c r="H1482" s="38" t="s">
        <v>480</v>
      </c>
      <c r="I1482" s="38" t="s">
        <v>1768</v>
      </c>
      <c r="J1482" s="44" t="s">
        <v>288</v>
      </c>
      <c r="K1482" s="45" t="s">
        <v>44</v>
      </c>
      <c r="L1482" s="38"/>
      <c r="M1482" s="38" t="str">
        <f>VLOOKUP(MaestraLP3[[#This Row],[UMV]],VALIDACIONES!J:L,3,0)</f>
        <v>Caja 24 Unidades</v>
      </c>
      <c r="N1482" s="38" t="s">
        <v>71</v>
      </c>
      <c r="O1482" s="38" t="s">
        <v>72</v>
      </c>
      <c r="P1482" s="54">
        <v>27024</v>
      </c>
      <c r="Q1482" s="38" t="s">
        <v>47</v>
      </c>
      <c r="R1482" s="54">
        <v>38160</v>
      </c>
      <c r="S1482" s="56">
        <f>IFERROR((MaestraLP3[[#This Row],[COSTO ]]/MaestraLP3[[#This Row],[COSTO OCT]]-1),0)</f>
        <v>5.3730017761988158E-3</v>
      </c>
      <c r="T1482" s="55" t="s">
        <v>48</v>
      </c>
      <c r="U1482" s="55"/>
      <c r="V1482" s="54">
        <f>+VLOOKUP(MaestraLP3[[#This Row],[-]],'[1]BD MES'!$A:$N,14,0)</f>
        <v>27014.879999999997</v>
      </c>
      <c r="W1482" s="54">
        <v>27169.199999999997</v>
      </c>
      <c r="X1482" s="56">
        <f>+(MaestraLP3[[#This Row],[COSTO ]]-MaestraLP3[[#This Row],[COSTO OCT AL 27-10]])/MaestraLP3[[#This Row],[COSTO OCT AL 27-10]]</f>
        <v>5.7124073843748228E-3</v>
      </c>
      <c r="Y1482" s="57" t="str">
        <f>++IF(Q1482="HASTA AGOTAR STOCK","HASTA AGOTAR STOCK",IF(MaestraLP3[[#This Row],[PRECIO OCT]]=0,"NO PARA LP",IF(MaestraLP3[[#This Row],[PRECIO OCT]]=0,"INCORPORACIÓN",IF(AA1482=0,"MANTIENE",IF(AA1482&lt;0,"BAJA",IF(AA1482&gt;0,"ALZA",""))))))</f>
        <v>MANTIENE</v>
      </c>
      <c r="Z1482" s="54">
        <v>38160</v>
      </c>
      <c r="AA1482" s="40">
        <f>IF(Z1482=0,"INDICAR PRECIO VTA",Z1482-MaestraLP3[[#This Row],[PRECIO OCT]])</f>
        <v>0</v>
      </c>
      <c r="AB1482" s="56">
        <f t="shared" si="23"/>
        <v>0.28801886792452835</v>
      </c>
      <c r="AC1482" s="58">
        <f>IFERROR(MaestraLP3[[#This Row],[PRECIO]]*MaestraLP3[[#This Row],[%MG UMV]],0)</f>
        <v>10990.800000000003</v>
      </c>
      <c r="AD1482" s="59">
        <v>5.1840000000000002</v>
      </c>
      <c r="AE1482" s="54">
        <f>IFERROR(MaestraLP3[[#This Row],[MARGEN UNITARIO]]/MaestraLP3[[#This Row],[Peso Neto UMV (KG)]],0)</f>
        <v>2120.1388888888896</v>
      </c>
      <c r="AF1482" s="38" t="s">
        <v>49</v>
      </c>
      <c r="AG1482" s="38">
        <v>1</v>
      </c>
      <c r="AH1482" s="56">
        <v>0.03</v>
      </c>
      <c r="AI1482" s="56">
        <v>0.09</v>
      </c>
      <c r="AJ1482" s="38" t="s">
        <v>50</v>
      </c>
      <c r="AK1482" s="38" t="s">
        <v>50</v>
      </c>
    </row>
    <row r="1483" spans="1:37" x14ac:dyDescent="0.35">
      <c r="A1483" s="96" t="s">
        <v>525</v>
      </c>
      <c r="B1483" s="38">
        <v>104549280</v>
      </c>
      <c r="C1483" s="38" t="str">
        <f>+MaestraLP3[[#This Row],[CÓDIGO]]&amp;MaestraLP3[[#Headers],[-]]&amp;MaestraLP3[[#This Row],[UMV]]</f>
        <v>104549280-C02</v>
      </c>
      <c r="D1483" s="45" t="str">
        <f>+MaestraLP3[[#This Row],[CÓDIGO]]&amp;MaestraLP3[[#Headers],[FS00]]</f>
        <v>104549280FS00</v>
      </c>
      <c r="E1483" s="38" t="s">
        <v>159</v>
      </c>
      <c r="F1483" s="38" t="s">
        <v>166</v>
      </c>
      <c r="G1483" s="38" t="s">
        <v>167</v>
      </c>
      <c r="H1483" s="38" t="s">
        <v>480</v>
      </c>
      <c r="I1483" s="38" t="s">
        <v>1769</v>
      </c>
      <c r="J1483" s="44" t="s">
        <v>176</v>
      </c>
      <c r="K1483" s="45" t="s">
        <v>44</v>
      </c>
      <c r="L1483" s="38"/>
      <c r="M1483" s="38" t="str">
        <f>VLOOKUP(MaestraLP3[[#This Row],[UMV]],VALIDACIONES!J:L,3,0)</f>
        <v>Caja 2 Unidades</v>
      </c>
      <c r="N1483" s="38" t="s">
        <v>71</v>
      </c>
      <c r="O1483" s="38" t="s">
        <v>46</v>
      </c>
      <c r="P1483" s="54"/>
      <c r="Q1483" s="38"/>
      <c r="R1483" s="55"/>
      <c r="S1483" s="56">
        <f>IFERROR((MaestraLP3[[#This Row],[COSTO ]]/MaestraLP3[[#This Row],[COSTO OCT]]-1),0)</f>
        <v>0</v>
      </c>
      <c r="T1483" s="55" t="s">
        <v>172</v>
      </c>
      <c r="U1483" s="55"/>
      <c r="V1483" s="54">
        <f>+VLOOKUP(MaestraLP3[[#This Row],[-]],'[1]BD MES'!$A:$N,14,0)</f>
        <v>13338</v>
      </c>
      <c r="W1483" s="54">
        <v>13370</v>
      </c>
      <c r="X1483" s="56">
        <f>+(MaestraLP3[[#This Row],[COSTO ]]-MaestraLP3[[#This Row],[COSTO OCT AL 27-10]])/MaestraLP3[[#This Row],[COSTO OCT AL 27-10]]</f>
        <v>2.3991602938971358E-3</v>
      </c>
      <c r="Y1483" s="57" t="str">
        <f>++IF(Q1483="HASTA AGOTAR STOCK","HASTA AGOTAR STOCK",IF(MaestraLP3[[#This Row],[PRECIO OCT]]=0,"NO PARA LP",IF(MaestraLP3[[#This Row],[PRECIO OCT]]=0,"INCORPORACIÓN",IF(AA1483=0,"MANTIENE",IF(AA1483&lt;0,"BAJA",IF(AA1483&gt;0,"ALZA",""))))))</f>
        <v>NO PARA LP</v>
      </c>
      <c r="Z1483" s="54">
        <v>18960</v>
      </c>
      <c r="AA1483" s="40">
        <f>IF(Z1483=0,"INDICAR PRECIO VTA",Z1483-MaestraLP3[[#This Row],[PRECIO OCT]])</f>
        <v>18960</v>
      </c>
      <c r="AB1483" s="56">
        <f t="shared" si="23"/>
        <v>0.29483122362869196</v>
      </c>
      <c r="AC1483" s="58">
        <f>IFERROR(MaestraLP3[[#This Row],[PRECIO]]*MaestraLP3[[#This Row],[%MG UMV]],0)</f>
        <v>5590</v>
      </c>
      <c r="AD1483" s="59">
        <v>2.72</v>
      </c>
      <c r="AE1483" s="54">
        <f>IFERROR(MaestraLP3[[#This Row],[MARGEN UNITARIO]]/MaestraLP3[[#This Row],[Peso Neto UMV (KG)]],0)</f>
        <v>2055.1470588235293</v>
      </c>
      <c r="AF1483" s="38" t="s">
        <v>50</v>
      </c>
      <c r="AG1483" s="38">
        <v>1</v>
      </c>
      <c r="AH1483" s="56">
        <v>0.03</v>
      </c>
      <c r="AI1483" s="56">
        <v>0.05</v>
      </c>
      <c r="AJ1483" s="38" t="s">
        <v>50</v>
      </c>
      <c r="AK1483" s="38" t="s">
        <v>50</v>
      </c>
    </row>
    <row r="1484" spans="1:37" x14ac:dyDescent="0.35">
      <c r="A1484" s="96" t="s">
        <v>525</v>
      </c>
      <c r="B1484" s="38">
        <v>104549290</v>
      </c>
      <c r="C1484" s="38" t="str">
        <f>+MaestraLP3[[#This Row],[CÓDIGO]]&amp;MaestraLP3[[#Headers],[-]]&amp;MaestraLP3[[#This Row],[UMV]]</f>
        <v>104549290-C02</v>
      </c>
      <c r="D1484" s="45" t="str">
        <f>+MaestraLP3[[#This Row],[CÓDIGO]]&amp;MaestraLP3[[#Headers],[FS00]]</f>
        <v>104549290FS00</v>
      </c>
      <c r="E1484" s="38" t="s">
        <v>159</v>
      </c>
      <c r="F1484" s="38" t="s">
        <v>166</v>
      </c>
      <c r="G1484" s="38" t="s">
        <v>167</v>
      </c>
      <c r="H1484" s="38" t="s">
        <v>480</v>
      </c>
      <c r="I1484" s="38" t="s">
        <v>1770</v>
      </c>
      <c r="J1484" s="44" t="s">
        <v>176</v>
      </c>
      <c r="K1484" s="45" t="s">
        <v>44</v>
      </c>
      <c r="L1484" s="38"/>
      <c r="M1484" s="38" t="str">
        <f>VLOOKUP(MaestraLP3[[#This Row],[UMV]],VALIDACIONES!J:L,3,0)</f>
        <v>Caja 2 Unidades</v>
      </c>
      <c r="N1484" s="38" t="s">
        <v>71</v>
      </c>
      <c r="O1484" s="38" t="s">
        <v>46</v>
      </c>
      <c r="P1484" s="54"/>
      <c r="Q1484" s="38"/>
      <c r="R1484" s="55"/>
      <c r="S1484" s="56">
        <f>IFERROR((MaestraLP3[[#This Row],[COSTO ]]/MaestraLP3[[#This Row],[COSTO OCT]]-1),0)</f>
        <v>0</v>
      </c>
      <c r="T1484" s="55" t="s">
        <v>172</v>
      </c>
      <c r="U1484" s="55"/>
      <c r="V1484" s="54">
        <f>+VLOOKUP(MaestraLP3[[#This Row],[-]],'[1]BD MES'!$A:$N,14,0)</f>
        <v>15870</v>
      </c>
      <c r="W1484" s="54">
        <v>15870</v>
      </c>
      <c r="X1484" s="56">
        <f>+(MaestraLP3[[#This Row],[COSTO ]]-MaestraLP3[[#This Row],[COSTO OCT AL 27-10]])/MaestraLP3[[#This Row],[COSTO OCT AL 27-10]]</f>
        <v>0</v>
      </c>
      <c r="Y1484" s="57" t="str">
        <f>++IF(Q1484="HASTA AGOTAR STOCK","HASTA AGOTAR STOCK",IF(MaestraLP3[[#This Row],[PRECIO OCT]]=0,"NO PARA LP",IF(MaestraLP3[[#This Row],[PRECIO OCT]]=0,"INCORPORACIÓN",IF(AA1484=0,"MANTIENE",IF(AA1484&lt;0,"BAJA",IF(AA1484&gt;0,"ALZA",""))))))</f>
        <v>NO PARA LP</v>
      </c>
      <c r="Z1484" s="54">
        <v>23040</v>
      </c>
      <c r="AA1484" s="40">
        <f>IF(Z1484=0,"INDICAR PRECIO VTA",Z1484-MaestraLP3[[#This Row],[PRECIO OCT]])</f>
        <v>23040</v>
      </c>
      <c r="AB1484" s="56">
        <f t="shared" si="23"/>
        <v>0.31119791666666669</v>
      </c>
      <c r="AC1484" s="58">
        <f>IFERROR(MaestraLP3[[#This Row],[PRECIO]]*MaestraLP3[[#This Row],[%MG UMV]],0)</f>
        <v>7170</v>
      </c>
      <c r="AD1484" s="59">
        <v>3.24</v>
      </c>
      <c r="AE1484" s="54">
        <f>IFERROR(MaestraLP3[[#This Row],[MARGEN UNITARIO]]/MaestraLP3[[#This Row],[Peso Neto UMV (KG)]],0)</f>
        <v>2212.9629629629626</v>
      </c>
      <c r="AF1484" s="38" t="s">
        <v>50</v>
      </c>
      <c r="AG1484" s="38">
        <v>1</v>
      </c>
      <c r="AH1484" s="56">
        <v>0.03</v>
      </c>
      <c r="AI1484" s="56">
        <v>0.05</v>
      </c>
      <c r="AJ1484" s="38" t="s">
        <v>50</v>
      </c>
      <c r="AK1484" s="38" t="s">
        <v>50</v>
      </c>
    </row>
    <row r="1485" spans="1:37" x14ac:dyDescent="0.35">
      <c r="A1485" s="96" t="s">
        <v>525</v>
      </c>
      <c r="B1485" s="38">
        <v>104528730</v>
      </c>
      <c r="C1485" s="38" t="str">
        <f>+MaestraLP3[[#This Row],[CÓDIGO]]&amp;MaestraLP3[[#Headers],[-]]&amp;MaestraLP3[[#This Row],[UMV]]</f>
        <v>104528730-C04</v>
      </c>
      <c r="D1485" s="45" t="str">
        <f>+MaestraLP3[[#This Row],[CÓDIGO]]&amp;MaestraLP3[[#Headers],[FS00]]</f>
        <v>104528730FS00</v>
      </c>
      <c r="E1485" s="38" t="s">
        <v>159</v>
      </c>
      <c r="F1485" s="38" t="s">
        <v>166</v>
      </c>
      <c r="G1485" s="38" t="s">
        <v>173</v>
      </c>
      <c r="H1485" s="38" t="s">
        <v>174</v>
      </c>
      <c r="I1485" s="38" t="s">
        <v>1771</v>
      </c>
      <c r="J1485" s="44" t="s">
        <v>209</v>
      </c>
      <c r="K1485" s="45" t="s">
        <v>44</v>
      </c>
      <c r="L1485" s="38"/>
      <c r="M1485" s="38" t="str">
        <f>VLOOKUP(MaestraLP3[[#This Row],[UMV]],VALIDACIONES!J:L,3,0)</f>
        <v>Caja 4 Unidades</v>
      </c>
      <c r="N1485" s="38" t="s">
        <v>375</v>
      </c>
      <c r="O1485" s="38" t="s">
        <v>46</v>
      </c>
      <c r="P1485" s="54">
        <v>8556</v>
      </c>
      <c r="Q1485" s="38" t="s">
        <v>47</v>
      </c>
      <c r="R1485" s="54">
        <v>12760</v>
      </c>
      <c r="S1485" s="56">
        <f>IFERROR((MaestraLP3[[#This Row],[COSTO ]]/MaestraLP3[[#This Row],[COSTO OCT]]-1),0)</f>
        <v>0</v>
      </c>
      <c r="T1485" s="55" t="s">
        <v>48</v>
      </c>
      <c r="U1485" s="55"/>
      <c r="V1485" s="54">
        <f>+VLOOKUP(MaestraLP3[[#This Row],[-]],'[1]BD MES'!$A:$N,14,0)</f>
        <v>8556</v>
      </c>
      <c r="W1485" s="54">
        <v>8556</v>
      </c>
      <c r="X1485" s="56">
        <f>+(MaestraLP3[[#This Row],[COSTO ]]-MaestraLP3[[#This Row],[COSTO OCT AL 27-10]])/MaestraLP3[[#This Row],[COSTO OCT AL 27-10]]</f>
        <v>0</v>
      </c>
      <c r="Y1485" s="57" t="str">
        <f>++IF(Q1485="HASTA AGOTAR STOCK","HASTA AGOTAR STOCK",IF(MaestraLP3[[#This Row],[PRECIO OCT]]=0,"NO PARA LP",IF(MaestraLP3[[#This Row],[PRECIO OCT]]=0,"INCORPORACIÓN",IF(AA1485=0,"MANTIENE",IF(AA1485&lt;0,"BAJA",IF(AA1485&gt;0,"ALZA",""))))))</f>
        <v>MANTIENE</v>
      </c>
      <c r="Z1485" s="54">
        <v>12760</v>
      </c>
      <c r="AA1485" s="40">
        <f>IF(Z1485=0,"INDICAR PRECIO VTA",Z1485-MaestraLP3[[#This Row],[PRECIO OCT]])</f>
        <v>0</v>
      </c>
      <c r="AB1485" s="56">
        <f t="shared" si="23"/>
        <v>0.32946708463949842</v>
      </c>
      <c r="AC1485" s="58">
        <f>IFERROR(MaestraLP3[[#This Row],[PRECIO]]*MaestraLP3[[#This Row],[%MG UMV]],0)</f>
        <v>4204</v>
      </c>
      <c r="AD1485" s="59">
        <v>2</v>
      </c>
      <c r="AE1485" s="54">
        <f>IFERROR(MaestraLP3[[#This Row],[MARGEN UNITARIO]]/MaestraLP3[[#This Row],[Peso Neto UMV (KG)]],0)</f>
        <v>2102</v>
      </c>
      <c r="AF1485" s="38" t="s">
        <v>50</v>
      </c>
      <c r="AG1485" s="38">
        <v>1</v>
      </c>
      <c r="AH1485" s="56">
        <v>0.03</v>
      </c>
      <c r="AI1485" s="56">
        <v>0.05</v>
      </c>
      <c r="AJ1485" s="38"/>
      <c r="AK1485" s="38" t="s">
        <v>50</v>
      </c>
    </row>
    <row r="1486" spans="1:37" x14ac:dyDescent="0.35">
      <c r="A1486" s="96" t="s">
        <v>525</v>
      </c>
      <c r="B1486" s="38">
        <v>104549140</v>
      </c>
      <c r="C1486" s="38" t="str">
        <f>+MaestraLP3[[#This Row],[CÓDIGO]]&amp;MaestraLP3[[#Headers],[-]]&amp;MaestraLP3[[#This Row],[UMV]]</f>
        <v>104549140-C10</v>
      </c>
      <c r="D1486" s="45" t="str">
        <f>+MaestraLP3[[#This Row],[CÓDIGO]]&amp;MaestraLP3[[#Headers],[FS00]]</f>
        <v>104549140FS00</v>
      </c>
      <c r="E1486" s="38" t="s">
        <v>159</v>
      </c>
      <c r="F1486" s="38" t="s">
        <v>166</v>
      </c>
      <c r="G1486" s="38" t="s">
        <v>173</v>
      </c>
      <c r="H1486" s="38" t="s">
        <v>174</v>
      </c>
      <c r="I1486" s="38" t="s">
        <v>1772</v>
      </c>
      <c r="J1486" s="44" t="s">
        <v>61</v>
      </c>
      <c r="K1486" s="45" t="s">
        <v>44</v>
      </c>
      <c r="L1486" s="38"/>
      <c r="M1486" s="38" t="str">
        <f>VLOOKUP(MaestraLP3[[#This Row],[UMV]],VALIDACIONES!J:L,3,0)</f>
        <v>Caja 10 Unidades</v>
      </c>
      <c r="N1486" s="38" t="s">
        <v>71</v>
      </c>
      <c r="O1486" s="38" t="s">
        <v>46</v>
      </c>
      <c r="P1486" s="54">
        <v>42000</v>
      </c>
      <c r="Q1486" s="38" t="s">
        <v>1245</v>
      </c>
      <c r="R1486" s="55">
        <v>79000</v>
      </c>
      <c r="S1486" s="56">
        <f>IFERROR((MaestraLP3[[#This Row],[COSTO ]]/MaestraLP3[[#This Row],[COSTO OCT]]-1),0)</f>
        <v>0</v>
      </c>
      <c r="T1486" s="55" t="s">
        <v>172</v>
      </c>
      <c r="U1486" s="55"/>
      <c r="V1486" s="54">
        <f>+VLOOKUP(MaestraLP3[[#This Row],[-]],'[1]BD MES'!$A:$N,14,0)</f>
        <v>42000</v>
      </c>
      <c r="W1486" s="54">
        <v>42000</v>
      </c>
      <c r="X1486" s="56">
        <f>+(MaestraLP3[[#This Row],[COSTO ]]-MaestraLP3[[#This Row],[COSTO OCT AL 27-10]])/MaestraLP3[[#This Row],[COSTO OCT AL 27-10]]</f>
        <v>0</v>
      </c>
      <c r="Y1486" s="57" t="str">
        <f>++IF(Q1486="HASTA AGOTAR STOCK","HASTA AGOTAR STOCK",IF(MaestraLP3[[#This Row],[PRECIO OCT]]=0,"NO PARA LP",IF(MaestraLP3[[#This Row],[PRECIO OCT]]=0,"INCORPORACIÓN",IF(AA1486=0,"MANTIENE",IF(AA1486&lt;0,"BAJA",IF(AA1486&gt;0,"ALZA",""))))))</f>
        <v>MANTIENE</v>
      </c>
      <c r="Z1486" s="54">
        <v>79000</v>
      </c>
      <c r="AA1486" s="40">
        <f>IF(Z1486=0,"INDICAR PRECIO VTA",Z1486-MaestraLP3[[#This Row],[PRECIO OCT]])</f>
        <v>0</v>
      </c>
      <c r="AB1486" s="56">
        <f t="shared" si="23"/>
        <v>0.46835443037974683</v>
      </c>
      <c r="AC1486" s="58">
        <f>IFERROR(MaestraLP3[[#This Row],[PRECIO]]*MaestraLP3[[#This Row],[%MG UMV]],0)</f>
        <v>37000</v>
      </c>
      <c r="AD1486" s="59">
        <v>10</v>
      </c>
      <c r="AE1486" s="54">
        <f>IFERROR(MaestraLP3[[#This Row],[MARGEN UNITARIO]]/MaestraLP3[[#This Row],[Peso Neto UMV (KG)]],0)</f>
        <v>3700</v>
      </c>
      <c r="AF1486" s="38" t="s">
        <v>50</v>
      </c>
      <c r="AG1486" s="38">
        <v>1</v>
      </c>
      <c r="AH1486" s="56">
        <v>0.05</v>
      </c>
      <c r="AI1486" s="56">
        <v>0.08</v>
      </c>
      <c r="AJ1486" s="38" t="s">
        <v>50</v>
      </c>
      <c r="AK1486" s="38" t="s">
        <v>50</v>
      </c>
    </row>
    <row r="1487" spans="1:37" x14ac:dyDescent="0.35">
      <c r="A1487" s="96" t="s">
        <v>525</v>
      </c>
      <c r="B1487" s="38">
        <v>104543900</v>
      </c>
      <c r="C1487" s="38" t="str">
        <f>+MaestraLP3[[#This Row],[CÓDIGO]]&amp;MaestraLP3[[#Headers],[-]]&amp;MaestraLP3[[#This Row],[UMV]]</f>
        <v>104543900-C09</v>
      </c>
      <c r="D1487" s="45" t="str">
        <f>+MaestraLP3[[#This Row],[CÓDIGO]]&amp;MaestraLP3[[#Headers],[FS00]]</f>
        <v>104543900FS00</v>
      </c>
      <c r="E1487" s="38" t="s">
        <v>159</v>
      </c>
      <c r="F1487" s="38" t="s">
        <v>166</v>
      </c>
      <c r="G1487" s="38" t="s">
        <v>173</v>
      </c>
      <c r="H1487" s="38" t="s">
        <v>174</v>
      </c>
      <c r="I1487" s="38" t="s">
        <v>1773</v>
      </c>
      <c r="J1487" s="44" t="s">
        <v>760</v>
      </c>
      <c r="K1487" s="45" t="s">
        <v>44</v>
      </c>
      <c r="L1487" s="38"/>
      <c r="M1487" s="38" t="str">
        <f>VLOOKUP(MaestraLP3[[#This Row],[UMV]],VALIDACIONES!J:L,3,0)</f>
        <v>Caja 9 Unidades</v>
      </c>
      <c r="N1487" s="38" t="s">
        <v>375</v>
      </c>
      <c r="O1487" s="38" t="s">
        <v>46</v>
      </c>
      <c r="P1487" s="54">
        <v>15120</v>
      </c>
      <c r="Q1487" s="38" t="s">
        <v>47</v>
      </c>
      <c r="R1487" s="54">
        <v>26910</v>
      </c>
      <c r="S1487" s="56">
        <f>IFERROR((MaestraLP3[[#This Row],[COSTO ]]/MaestraLP3[[#This Row],[COSTO OCT]]-1),0)</f>
        <v>0</v>
      </c>
      <c r="T1487" s="55" t="s">
        <v>48</v>
      </c>
      <c r="U1487" s="55"/>
      <c r="V1487" s="54">
        <f>+VLOOKUP(MaestraLP3[[#This Row],[-]],'[1]BD MES'!$A:$N,14,0)</f>
        <v>15120</v>
      </c>
      <c r="W1487" s="54">
        <v>15120</v>
      </c>
      <c r="X1487" s="56">
        <f>+(MaestraLP3[[#This Row],[COSTO ]]-MaestraLP3[[#This Row],[COSTO OCT AL 27-10]])/MaestraLP3[[#This Row],[COSTO OCT AL 27-10]]</f>
        <v>0</v>
      </c>
      <c r="Y1487" s="57" t="str">
        <f>++IF(Q1487="HASTA AGOTAR STOCK","HASTA AGOTAR STOCK",IF(MaestraLP3[[#This Row],[PRECIO OCT]]=0,"NO PARA LP",IF(MaestraLP3[[#This Row],[PRECIO OCT]]=0,"INCORPORACIÓN",IF(AA1487=0,"MANTIENE",IF(AA1487&lt;0,"BAJA",IF(AA1487&gt;0,"ALZA",""))))))</f>
        <v>MANTIENE</v>
      </c>
      <c r="Z1487" s="54">
        <v>26910</v>
      </c>
      <c r="AA1487" s="40">
        <f>IF(Z1487=0,"INDICAR PRECIO VTA",Z1487-MaestraLP3[[#This Row],[PRECIO OCT]])</f>
        <v>0</v>
      </c>
      <c r="AB1487" s="56">
        <f t="shared" si="23"/>
        <v>0.43812709030100333</v>
      </c>
      <c r="AC1487" s="58">
        <f>IFERROR(MaestraLP3[[#This Row],[PRECIO]]*MaestraLP3[[#This Row],[%MG UMV]],0)</f>
        <v>11790</v>
      </c>
      <c r="AD1487" s="59">
        <v>7.2</v>
      </c>
      <c r="AE1487" s="54">
        <f>IFERROR(MaestraLP3[[#This Row],[MARGEN UNITARIO]]/MaestraLP3[[#This Row],[Peso Neto UMV (KG)]],0)</f>
        <v>1637.5</v>
      </c>
      <c r="AF1487" s="38" t="s">
        <v>50</v>
      </c>
      <c r="AG1487" s="38">
        <v>1</v>
      </c>
      <c r="AH1487" s="56">
        <v>0.03</v>
      </c>
      <c r="AI1487" s="56">
        <v>0.06</v>
      </c>
      <c r="AJ1487" s="38"/>
      <c r="AK1487" s="38" t="s">
        <v>50</v>
      </c>
    </row>
    <row r="1488" spans="1:37" x14ac:dyDescent="0.35">
      <c r="A1488" s="96" t="s">
        <v>525</v>
      </c>
      <c r="B1488" s="38">
        <v>104523880</v>
      </c>
      <c r="C1488" s="38" t="str">
        <f>+MaestraLP3[[#This Row],[CÓDIGO]]&amp;MaestraLP3[[#Headers],[-]]&amp;MaestraLP3[[#This Row],[UMV]]</f>
        <v>104523880-C05</v>
      </c>
      <c r="D1488" s="45" t="str">
        <f>+MaestraLP3[[#This Row],[CÓDIGO]]&amp;MaestraLP3[[#Headers],[FS00]]</f>
        <v>104523880FS00</v>
      </c>
      <c r="E1488" s="38" t="s">
        <v>159</v>
      </c>
      <c r="F1488" s="38" t="s">
        <v>166</v>
      </c>
      <c r="G1488" s="38" t="s">
        <v>173</v>
      </c>
      <c r="H1488" s="38" t="s">
        <v>174</v>
      </c>
      <c r="I1488" s="38" t="s">
        <v>1774</v>
      </c>
      <c r="J1488" s="44" t="s">
        <v>300</v>
      </c>
      <c r="K1488" s="45" t="s">
        <v>44</v>
      </c>
      <c r="L1488" s="38"/>
      <c r="M1488" s="38" t="str">
        <f>VLOOKUP(MaestraLP3[[#This Row],[UMV]],VALIDACIONES!J:L,3,0)</f>
        <v>Caja 5 Unidades</v>
      </c>
      <c r="N1488" s="38" t="s">
        <v>375</v>
      </c>
      <c r="O1488" s="38" t="s">
        <v>46</v>
      </c>
      <c r="P1488" s="54">
        <v>11430</v>
      </c>
      <c r="Q1488" s="38" t="s">
        <v>47</v>
      </c>
      <c r="R1488" s="54">
        <v>22950</v>
      </c>
      <c r="S1488" s="56">
        <f>IFERROR((MaestraLP3[[#This Row],[COSTO ]]/MaestraLP3[[#This Row],[COSTO OCT]]-1),0)</f>
        <v>0</v>
      </c>
      <c r="T1488" s="55" t="s">
        <v>545</v>
      </c>
      <c r="U1488" s="55"/>
      <c r="V1488" s="54">
        <f>+VLOOKUP(MaestraLP3[[#This Row],[-]],'[1]BD MES'!$A:$N,14,0)</f>
        <v>11430</v>
      </c>
      <c r="W1488" s="54">
        <v>11430</v>
      </c>
      <c r="X1488" s="56">
        <f>+(MaestraLP3[[#This Row],[COSTO ]]-MaestraLP3[[#This Row],[COSTO OCT AL 27-10]])/MaestraLP3[[#This Row],[COSTO OCT AL 27-10]]</f>
        <v>0</v>
      </c>
      <c r="Y1488" s="57" t="str">
        <f>++IF(Q1488="HASTA AGOTAR STOCK","HASTA AGOTAR STOCK",IF(MaestraLP3[[#This Row],[PRECIO OCT]]=0,"NO PARA LP",IF(MaestraLP3[[#This Row],[PRECIO OCT]]=0,"INCORPORACIÓN",IF(AA1488=0,"MANTIENE",IF(AA1488&lt;0,"BAJA",IF(AA1488&gt;0,"ALZA",""))))))</f>
        <v>MANTIENE</v>
      </c>
      <c r="Z1488" s="54">
        <v>22950</v>
      </c>
      <c r="AA1488" s="40">
        <f>IF(Z1488=0,"INDICAR PRECIO VTA",Z1488-MaestraLP3[[#This Row],[PRECIO OCT]])</f>
        <v>0</v>
      </c>
      <c r="AB1488" s="56">
        <f t="shared" si="23"/>
        <v>0.50196078431372548</v>
      </c>
      <c r="AC1488" s="58">
        <f>IFERROR(MaestraLP3[[#This Row],[PRECIO]]*MaestraLP3[[#This Row],[%MG UMV]],0)</f>
        <v>11520</v>
      </c>
      <c r="AD1488" s="59">
        <v>5</v>
      </c>
      <c r="AE1488" s="54">
        <f>IFERROR(MaestraLP3[[#This Row],[MARGEN UNITARIO]]/MaestraLP3[[#This Row],[Peso Neto UMV (KG)]],0)</f>
        <v>2304</v>
      </c>
      <c r="AF1488" s="38" t="s">
        <v>50</v>
      </c>
      <c r="AG1488" s="38">
        <v>1</v>
      </c>
      <c r="AH1488" s="56">
        <v>0.03</v>
      </c>
      <c r="AI1488" s="56">
        <v>0.05</v>
      </c>
      <c r="AJ1488" s="38"/>
      <c r="AK1488" s="38" t="s">
        <v>50</v>
      </c>
    </row>
    <row r="1489" spans="1:37" x14ac:dyDescent="0.35">
      <c r="A1489" s="96" t="s">
        <v>525</v>
      </c>
      <c r="B1489" s="38">
        <v>104549130</v>
      </c>
      <c r="C1489" s="38" t="str">
        <f>+MaestraLP3[[#This Row],[CÓDIGO]]&amp;MaestraLP3[[#Headers],[-]]&amp;MaestraLP3[[#This Row],[UMV]]</f>
        <v>104549130-C10</v>
      </c>
      <c r="D1489" s="45" t="str">
        <f>+MaestraLP3[[#This Row],[CÓDIGO]]&amp;MaestraLP3[[#Headers],[FS00]]</f>
        <v>104549130FS00</v>
      </c>
      <c r="E1489" s="38" t="s">
        <v>159</v>
      </c>
      <c r="F1489" s="38" t="s">
        <v>166</v>
      </c>
      <c r="G1489" s="38" t="s">
        <v>173</v>
      </c>
      <c r="H1489" s="38" t="s">
        <v>174</v>
      </c>
      <c r="I1489" s="38" t="s">
        <v>1775</v>
      </c>
      <c r="J1489" s="44" t="s">
        <v>61</v>
      </c>
      <c r="K1489" s="45" t="s">
        <v>44</v>
      </c>
      <c r="L1489" s="38"/>
      <c r="M1489" s="38" t="str">
        <f>VLOOKUP(MaestraLP3[[#This Row],[UMV]],VALIDACIONES!J:L,3,0)</f>
        <v>Caja 10 Unidades</v>
      </c>
      <c r="N1489" s="38" t="s">
        <v>71</v>
      </c>
      <c r="O1489" s="38" t="s">
        <v>46</v>
      </c>
      <c r="P1489" s="54">
        <v>43500</v>
      </c>
      <c r="Q1489" s="38" t="s">
        <v>1245</v>
      </c>
      <c r="R1489" s="55">
        <v>69900</v>
      </c>
      <c r="S1489" s="56">
        <f>IFERROR((MaestraLP3[[#This Row],[COSTO ]]/MaestraLP3[[#This Row],[COSTO OCT]]-1),0)</f>
        <v>0</v>
      </c>
      <c r="T1489" s="55" t="s">
        <v>172</v>
      </c>
      <c r="U1489" s="55"/>
      <c r="V1489" s="54">
        <f>+VLOOKUP(MaestraLP3[[#This Row],[-]],'[1]BD MES'!$A:$N,14,0)</f>
        <v>43500</v>
      </c>
      <c r="W1489" s="54">
        <v>43500</v>
      </c>
      <c r="X1489" s="56">
        <f>+(MaestraLP3[[#This Row],[COSTO ]]-MaestraLP3[[#This Row],[COSTO OCT AL 27-10]])/MaestraLP3[[#This Row],[COSTO OCT AL 27-10]]</f>
        <v>0</v>
      </c>
      <c r="Y1489" s="57" t="str">
        <f>++IF(Q1489="HASTA AGOTAR STOCK","HASTA AGOTAR STOCK",IF(MaestraLP3[[#This Row],[PRECIO OCT]]=0,"NO PARA LP",IF(MaestraLP3[[#This Row],[PRECIO OCT]]=0,"INCORPORACIÓN",IF(AA1489=0,"MANTIENE",IF(AA1489&lt;0,"BAJA",IF(AA1489&gt;0,"ALZA",""))))))</f>
        <v>MANTIENE</v>
      </c>
      <c r="Z1489" s="54">
        <v>69900</v>
      </c>
      <c r="AA1489" s="40">
        <f>IF(Z1489=0,"INDICAR PRECIO VTA",Z1489-MaestraLP3[[#This Row],[PRECIO OCT]])</f>
        <v>0</v>
      </c>
      <c r="AB1489" s="56">
        <f t="shared" si="23"/>
        <v>0.37768240343347642</v>
      </c>
      <c r="AC1489" s="58">
        <f>IFERROR(MaestraLP3[[#This Row],[PRECIO]]*MaestraLP3[[#This Row],[%MG UMV]],0)</f>
        <v>26400.000000000004</v>
      </c>
      <c r="AD1489" s="59">
        <v>10</v>
      </c>
      <c r="AE1489" s="54">
        <f>IFERROR(MaestraLP3[[#This Row],[MARGEN UNITARIO]]/MaestraLP3[[#This Row],[Peso Neto UMV (KG)]],0)</f>
        <v>2640.0000000000005</v>
      </c>
      <c r="AF1489" s="38" t="s">
        <v>50</v>
      </c>
      <c r="AG1489" s="38">
        <v>1</v>
      </c>
      <c r="AH1489" s="56">
        <v>0.05</v>
      </c>
      <c r="AI1489" s="56">
        <v>0.08</v>
      </c>
      <c r="AJ1489" s="38" t="s">
        <v>50</v>
      </c>
      <c r="AK1489" s="38" t="s">
        <v>50</v>
      </c>
    </row>
    <row r="1490" spans="1:37" x14ac:dyDescent="0.35">
      <c r="A1490" s="96" t="s">
        <v>525</v>
      </c>
      <c r="B1490" s="38">
        <v>104549150</v>
      </c>
      <c r="C1490" s="38" t="str">
        <f>+MaestraLP3[[#This Row],[CÓDIGO]]&amp;MaestraLP3[[#Headers],[-]]&amp;MaestraLP3[[#This Row],[UMV]]</f>
        <v>104549150-C10</v>
      </c>
      <c r="D1490" s="45" t="str">
        <f>+MaestraLP3[[#This Row],[CÓDIGO]]&amp;MaestraLP3[[#Headers],[FS00]]</f>
        <v>104549150FS00</v>
      </c>
      <c r="E1490" s="38" t="s">
        <v>159</v>
      </c>
      <c r="F1490" s="38" t="s">
        <v>166</v>
      </c>
      <c r="G1490" s="38" t="s">
        <v>173</v>
      </c>
      <c r="H1490" s="38" t="s">
        <v>174</v>
      </c>
      <c r="I1490" s="38" t="s">
        <v>1776</v>
      </c>
      <c r="J1490" s="44" t="s">
        <v>61</v>
      </c>
      <c r="K1490" s="45" t="s">
        <v>44</v>
      </c>
      <c r="L1490" s="38"/>
      <c r="M1490" s="38" t="str">
        <f>VLOOKUP(MaestraLP3[[#This Row],[UMV]],VALIDACIONES!J:L,3,0)</f>
        <v>Caja 10 Unidades</v>
      </c>
      <c r="N1490" s="38" t="s">
        <v>71</v>
      </c>
      <c r="O1490" s="38" t="s">
        <v>46</v>
      </c>
      <c r="P1490" s="54">
        <v>45000</v>
      </c>
      <c r="Q1490" s="38" t="s">
        <v>1245</v>
      </c>
      <c r="R1490" s="55">
        <v>75000</v>
      </c>
      <c r="S1490" s="56">
        <f>IFERROR((MaestraLP3[[#This Row],[COSTO ]]/MaestraLP3[[#This Row],[COSTO OCT]]-1),0)</f>
        <v>0</v>
      </c>
      <c r="T1490" s="55" t="s">
        <v>172</v>
      </c>
      <c r="U1490" s="55"/>
      <c r="V1490" s="54">
        <f>+VLOOKUP(MaestraLP3[[#This Row],[-]],'[1]BD MES'!$A:$N,14,0)</f>
        <v>45000</v>
      </c>
      <c r="W1490" s="54">
        <v>45000</v>
      </c>
      <c r="X1490" s="56">
        <f>+(MaestraLP3[[#This Row],[COSTO ]]-MaestraLP3[[#This Row],[COSTO OCT AL 27-10]])/MaestraLP3[[#This Row],[COSTO OCT AL 27-10]]</f>
        <v>0</v>
      </c>
      <c r="Y1490" s="57" t="str">
        <f>++IF(Q1490="HASTA AGOTAR STOCK","HASTA AGOTAR STOCK",IF(MaestraLP3[[#This Row],[PRECIO OCT]]=0,"NO PARA LP",IF(MaestraLP3[[#This Row],[PRECIO OCT]]=0,"INCORPORACIÓN",IF(AA1490=0,"MANTIENE",IF(AA1490&lt;0,"BAJA",IF(AA1490&gt;0,"ALZA",""))))))</f>
        <v>MANTIENE</v>
      </c>
      <c r="Z1490" s="54">
        <v>75000</v>
      </c>
      <c r="AA1490" s="40">
        <f>IF(Z1490=0,"INDICAR PRECIO VTA",Z1490-MaestraLP3[[#This Row],[PRECIO OCT]])</f>
        <v>0</v>
      </c>
      <c r="AB1490" s="56">
        <f t="shared" si="23"/>
        <v>0.4</v>
      </c>
      <c r="AC1490" s="58">
        <f>IFERROR(MaestraLP3[[#This Row],[PRECIO]]*MaestraLP3[[#This Row],[%MG UMV]],0)</f>
        <v>30000</v>
      </c>
      <c r="AD1490" s="59">
        <v>10</v>
      </c>
      <c r="AE1490" s="54">
        <f>IFERROR(MaestraLP3[[#This Row],[MARGEN UNITARIO]]/MaestraLP3[[#This Row],[Peso Neto UMV (KG)]],0)</f>
        <v>3000</v>
      </c>
      <c r="AF1490" s="38" t="s">
        <v>50</v>
      </c>
      <c r="AG1490" s="38">
        <v>1</v>
      </c>
      <c r="AH1490" s="56">
        <v>0.05</v>
      </c>
      <c r="AI1490" s="56">
        <v>0.08</v>
      </c>
      <c r="AJ1490" s="38" t="s">
        <v>50</v>
      </c>
      <c r="AK1490" s="38" t="s">
        <v>50</v>
      </c>
    </row>
    <row r="1491" spans="1:37" x14ac:dyDescent="0.35">
      <c r="A1491" s="96" t="s">
        <v>525</v>
      </c>
      <c r="B1491" s="38">
        <v>104544310</v>
      </c>
      <c r="C1491" s="38" t="str">
        <f>+MaestraLP3[[#This Row],[CÓDIGO]]&amp;MaestraLP3[[#Headers],[-]]&amp;MaestraLP3[[#This Row],[UMV]]</f>
        <v>104544310-C09</v>
      </c>
      <c r="D1491" s="45" t="str">
        <f>+MaestraLP3[[#This Row],[CÓDIGO]]&amp;MaestraLP3[[#Headers],[FS00]]</f>
        <v>104544310FS00</v>
      </c>
      <c r="E1491" s="38" t="s">
        <v>159</v>
      </c>
      <c r="F1491" s="38" t="s">
        <v>166</v>
      </c>
      <c r="G1491" s="38" t="s">
        <v>173</v>
      </c>
      <c r="H1491" s="38" t="s">
        <v>174</v>
      </c>
      <c r="I1491" s="38" t="s">
        <v>1777</v>
      </c>
      <c r="J1491" s="44" t="s">
        <v>760</v>
      </c>
      <c r="K1491" s="45" t="s">
        <v>44</v>
      </c>
      <c r="L1491" s="38"/>
      <c r="M1491" s="38" t="str">
        <f>VLOOKUP(MaestraLP3[[#This Row],[UMV]],VALIDACIONES!J:L,3,0)</f>
        <v>Caja 9 Unidades</v>
      </c>
      <c r="N1491" s="38" t="s">
        <v>375</v>
      </c>
      <c r="O1491" s="38" t="s">
        <v>46</v>
      </c>
      <c r="P1491" s="54">
        <v>15120</v>
      </c>
      <c r="Q1491" s="38" t="s">
        <v>47</v>
      </c>
      <c r="R1491" s="54">
        <v>26910</v>
      </c>
      <c r="S1491" s="56">
        <f>IFERROR((MaestraLP3[[#This Row],[COSTO ]]/MaestraLP3[[#This Row],[COSTO OCT]]-1),0)</f>
        <v>0</v>
      </c>
      <c r="T1491" s="55" t="s">
        <v>48</v>
      </c>
      <c r="U1491" s="55"/>
      <c r="V1491" s="54">
        <f>+VLOOKUP(MaestraLP3[[#This Row],[-]],'[1]BD MES'!$A:$N,14,0)</f>
        <v>15120</v>
      </c>
      <c r="W1491" s="54">
        <v>15120</v>
      </c>
      <c r="X1491" s="56">
        <f>+(MaestraLP3[[#This Row],[COSTO ]]-MaestraLP3[[#This Row],[COSTO OCT AL 27-10]])/MaestraLP3[[#This Row],[COSTO OCT AL 27-10]]</f>
        <v>0</v>
      </c>
      <c r="Y1491" s="57" t="str">
        <f>++IF(Q1491="HASTA AGOTAR STOCK","HASTA AGOTAR STOCK",IF(MaestraLP3[[#This Row],[PRECIO OCT]]=0,"NO PARA LP",IF(MaestraLP3[[#This Row],[PRECIO OCT]]=0,"INCORPORACIÓN",IF(AA1491=0,"MANTIENE",IF(AA1491&lt;0,"BAJA",IF(AA1491&gt;0,"ALZA",""))))))</f>
        <v>MANTIENE</v>
      </c>
      <c r="Z1491" s="54">
        <v>26910</v>
      </c>
      <c r="AA1491" s="40">
        <f>IF(Z1491=0,"INDICAR PRECIO VTA",Z1491-MaestraLP3[[#This Row],[PRECIO OCT]])</f>
        <v>0</v>
      </c>
      <c r="AB1491" s="56">
        <f t="shared" si="23"/>
        <v>0.43812709030100333</v>
      </c>
      <c r="AC1491" s="58">
        <f>IFERROR(MaestraLP3[[#This Row],[PRECIO]]*MaestraLP3[[#This Row],[%MG UMV]],0)</f>
        <v>11790</v>
      </c>
      <c r="AD1491" s="59">
        <v>7.2</v>
      </c>
      <c r="AE1491" s="54">
        <f>IFERROR(MaestraLP3[[#This Row],[MARGEN UNITARIO]]/MaestraLP3[[#This Row],[Peso Neto UMV (KG)]],0)</f>
        <v>1637.5</v>
      </c>
      <c r="AF1491" s="38" t="s">
        <v>50</v>
      </c>
      <c r="AG1491" s="38">
        <v>1</v>
      </c>
      <c r="AH1491" s="56">
        <v>0.05</v>
      </c>
      <c r="AI1491" s="56">
        <v>0.08</v>
      </c>
      <c r="AJ1491" s="38"/>
      <c r="AK1491" s="38" t="s">
        <v>50</v>
      </c>
    </row>
    <row r="1492" spans="1:37" x14ac:dyDescent="0.35">
      <c r="A1492" s="96" t="s">
        <v>525</v>
      </c>
      <c r="B1492" s="38">
        <v>104523890</v>
      </c>
      <c r="C1492" s="38" t="str">
        <f>+MaestraLP3[[#This Row],[CÓDIGO]]&amp;MaestraLP3[[#Headers],[-]]&amp;MaestraLP3[[#This Row],[UMV]]</f>
        <v>104523890-C05</v>
      </c>
      <c r="D1492" s="45" t="str">
        <f>+MaestraLP3[[#This Row],[CÓDIGO]]&amp;MaestraLP3[[#Headers],[FS00]]</f>
        <v>104523890FS00</v>
      </c>
      <c r="E1492" s="38" t="s">
        <v>159</v>
      </c>
      <c r="F1492" s="38" t="s">
        <v>166</v>
      </c>
      <c r="G1492" s="38" t="s">
        <v>173</v>
      </c>
      <c r="H1492" s="38" t="s">
        <v>174</v>
      </c>
      <c r="I1492" s="38" t="s">
        <v>1778</v>
      </c>
      <c r="J1492" s="44" t="s">
        <v>300</v>
      </c>
      <c r="K1492" s="45" t="s">
        <v>44</v>
      </c>
      <c r="L1492" s="38"/>
      <c r="M1492" s="38" t="str">
        <f>VLOOKUP(MaestraLP3[[#This Row],[UMV]],VALIDACIONES!J:L,3,0)</f>
        <v>Caja 5 Unidades</v>
      </c>
      <c r="N1492" s="38" t="s">
        <v>375</v>
      </c>
      <c r="O1492" s="38" t="s">
        <v>46</v>
      </c>
      <c r="P1492" s="54">
        <v>11511.35</v>
      </c>
      <c r="Q1492" s="38" t="s">
        <v>47</v>
      </c>
      <c r="R1492" s="54">
        <v>22950</v>
      </c>
      <c r="S1492" s="56">
        <f>IFERROR((MaestraLP3[[#This Row],[COSTO ]]/MaestraLP3[[#This Row],[COSTO OCT]]-1),0)</f>
        <v>0</v>
      </c>
      <c r="T1492" s="55" t="s">
        <v>545</v>
      </c>
      <c r="U1492" s="55"/>
      <c r="V1492" s="54">
        <f>+VLOOKUP(MaestraLP3[[#This Row],[-]],'[1]BD MES'!$A:$N,14,0)</f>
        <v>11511.35</v>
      </c>
      <c r="W1492" s="54">
        <v>11511.35</v>
      </c>
      <c r="X1492" s="56">
        <f>+(MaestraLP3[[#This Row],[COSTO ]]-MaestraLP3[[#This Row],[COSTO OCT AL 27-10]])/MaestraLP3[[#This Row],[COSTO OCT AL 27-10]]</f>
        <v>0</v>
      </c>
      <c r="Y1492" s="57" t="str">
        <f>++IF(Q1492="HASTA AGOTAR STOCK","HASTA AGOTAR STOCK",IF(MaestraLP3[[#This Row],[PRECIO OCT]]=0,"NO PARA LP",IF(MaestraLP3[[#This Row],[PRECIO OCT]]=0,"INCORPORACIÓN",IF(AA1492=0,"MANTIENE",IF(AA1492&lt;0,"BAJA",IF(AA1492&gt;0,"ALZA",""))))))</f>
        <v>MANTIENE</v>
      </c>
      <c r="Z1492" s="54">
        <v>22950</v>
      </c>
      <c r="AA1492" s="40">
        <f>IF(Z1492=0,"INDICAR PRECIO VTA",Z1492-MaestraLP3[[#This Row],[PRECIO OCT]])</f>
        <v>0</v>
      </c>
      <c r="AB1492" s="56">
        <f t="shared" si="23"/>
        <v>0.49841612200435731</v>
      </c>
      <c r="AC1492" s="58">
        <f>IFERROR(MaestraLP3[[#This Row],[PRECIO]]*MaestraLP3[[#This Row],[%MG UMV]],0)</f>
        <v>11438.65</v>
      </c>
      <c r="AD1492" s="59">
        <v>5</v>
      </c>
      <c r="AE1492" s="54">
        <f>IFERROR(MaestraLP3[[#This Row],[MARGEN UNITARIO]]/MaestraLP3[[#This Row],[Peso Neto UMV (KG)]],0)</f>
        <v>2287.73</v>
      </c>
      <c r="AF1492" s="38" t="s">
        <v>50</v>
      </c>
      <c r="AG1492" s="38">
        <v>1</v>
      </c>
      <c r="AH1492" s="56">
        <v>0.03</v>
      </c>
      <c r="AI1492" s="56">
        <v>0.05</v>
      </c>
      <c r="AJ1492" s="38"/>
      <c r="AK1492" s="38" t="s">
        <v>50</v>
      </c>
    </row>
    <row r="1493" spans="1:37" x14ac:dyDescent="0.35">
      <c r="A1493" s="96" t="s">
        <v>525</v>
      </c>
      <c r="B1493" s="38">
        <v>150001020</v>
      </c>
      <c r="C1493" s="38" t="str">
        <f>+MaestraLP3[[#This Row],[CÓDIGO]]&amp;MaestraLP3[[#Headers],[-]]&amp;MaestraLP3[[#This Row],[UMV]]</f>
        <v>150001020-D16</v>
      </c>
      <c r="D1493" s="45" t="str">
        <f>+MaestraLP3[[#This Row],[CÓDIGO]]&amp;MaestraLP3[[#Headers],[FS00]]</f>
        <v>150001020FS00</v>
      </c>
      <c r="E1493" s="38" t="s">
        <v>159</v>
      </c>
      <c r="F1493" s="38" t="s">
        <v>166</v>
      </c>
      <c r="G1493" s="38" t="s">
        <v>173</v>
      </c>
      <c r="H1493" s="38" t="s">
        <v>174</v>
      </c>
      <c r="I1493" s="38" t="s">
        <v>1779</v>
      </c>
      <c r="J1493" s="44" t="s">
        <v>218</v>
      </c>
      <c r="K1493" s="45" t="s">
        <v>44</v>
      </c>
      <c r="L1493" s="38"/>
      <c r="M1493" s="38" t="str">
        <f>VLOOKUP(MaestraLP3[[#This Row],[UMV]],VALIDACIONES!J:L,3,0)</f>
        <v>Display 16 Unidades</v>
      </c>
      <c r="N1493" s="38" t="s">
        <v>375</v>
      </c>
      <c r="O1493" s="38" t="s">
        <v>46</v>
      </c>
      <c r="P1493" s="54">
        <v>5375.9</v>
      </c>
      <c r="Q1493" s="38" t="s">
        <v>47</v>
      </c>
      <c r="R1493" s="54">
        <v>7680</v>
      </c>
      <c r="S1493" s="56">
        <f>IFERROR((MaestraLP3[[#This Row],[COSTO ]]/MaestraLP3[[#This Row],[COSTO OCT]]-1),0)</f>
        <v>1.1160921892239273E-5</v>
      </c>
      <c r="T1493" s="55" t="s">
        <v>48</v>
      </c>
      <c r="U1493" s="55"/>
      <c r="V1493" s="54">
        <f>+VLOOKUP(MaestraLP3[[#This Row],[-]],'[1]BD MES'!$A:$N,14,0)</f>
        <v>5375.99</v>
      </c>
      <c r="W1493" s="54">
        <v>5375.96</v>
      </c>
      <c r="X1493" s="56">
        <f>+(MaestraLP3[[#This Row],[COSTO ]]-MaestraLP3[[#This Row],[COSTO OCT AL 27-10]])/MaestraLP3[[#This Row],[COSTO OCT AL 27-10]]</f>
        <v>-5.5803675229576958E-6</v>
      </c>
      <c r="Y1493" s="57" t="str">
        <f>++IF(Q1493="HASTA AGOTAR STOCK","HASTA AGOTAR STOCK",IF(MaestraLP3[[#This Row],[PRECIO OCT]]=0,"NO PARA LP",IF(MaestraLP3[[#This Row],[PRECIO OCT]]=0,"INCORPORACIÓN",IF(AA1493=0,"MANTIENE",IF(AA1493&lt;0,"BAJA",IF(AA1493&gt;0,"ALZA",""))))))</f>
        <v>MANTIENE</v>
      </c>
      <c r="Z1493" s="54">
        <v>7680</v>
      </c>
      <c r="AA1493" s="40">
        <f>IF(Z1493=0,"INDICAR PRECIO VTA",Z1493-MaestraLP3[[#This Row],[PRECIO OCT]])</f>
        <v>0</v>
      </c>
      <c r="AB1493" s="56">
        <f t="shared" si="23"/>
        <v>0.30000520833333333</v>
      </c>
      <c r="AC1493" s="58">
        <f>IFERROR(MaestraLP3[[#This Row],[PRECIO]]*MaestraLP3[[#This Row],[%MG UMV]],0)</f>
        <v>2304.04</v>
      </c>
      <c r="AD1493" s="59">
        <v>2</v>
      </c>
      <c r="AE1493" s="54">
        <f>IFERROR(MaestraLP3[[#This Row],[MARGEN UNITARIO]]/MaestraLP3[[#This Row],[Peso Neto UMV (KG)]],0)</f>
        <v>1152.02</v>
      </c>
      <c r="AF1493" s="38" t="s">
        <v>49</v>
      </c>
      <c r="AG1493" s="38">
        <v>1</v>
      </c>
      <c r="AH1493" s="56">
        <v>0.06</v>
      </c>
      <c r="AI1493" s="56">
        <v>0.1</v>
      </c>
      <c r="AJ1493" s="38"/>
      <c r="AK1493" s="38" t="s">
        <v>50</v>
      </c>
    </row>
    <row r="1494" spans="1:37" x14ac:dyDescent="0.35">
      <c r="A1494" s="96" t="s">
        <v>525</v>
      </c>
      <c r="B1494" s="38">
        <v>104534500</v>
      </c>
      <c r="C1494" s="38" t="str">
        <f>+MaestraLP3[[#This Row],[CÓDIGO]]&amp;MaestraLP3[[#Headers],[-]]&amp;MaestraLP3[[#This Row],[UMV]]</f>
        <v>104534500-C06</v>
      </c>
      <c r="D1494" s="45" t="str">
        <f>+MaestraLP3[[#This Row],[CÓDIGO]]&amp;MaestraLP3[[#Headers],[FS00]]</f>
        <v>104534500FS00</v>
      </c>
      <c r="E1494" s="38" t="s">
        <v>159</v>
      </c>
      <c r="F1494" s="38" t="s">
        <v>166</v>
      </c>
      <c r="G1494" s="38" t="s">
        <v>173</v>
      </c>
      <c r="H1494" s="38" t="s">
        <v>174</v>
      </c>
      <c r="I1494" s="38" t="s">
        <v>1780</v>
      </c>
      <c r="J1494" s="44" t="s">
        <v>53</v>
      </c>
      <c r="K1494" s="45" t="s">
        <v>44</v>
      </c>
      <c r="L1494" s="38"/>
      <c r="M1494" s="38" t="str">
        <f>VLOOKUP(MaestraLP3[[#This Row],[UMV]],VALIDACIONES!J:L,3,0)</f>
        <v>Caja 6 Unidades</v>
      </c>
      <c r="N1494" s="38" t="s">
        <v>71</v>
      </c>
      <c r="O1494" s="38" t="s">
        <v>46</v>
      </c>
      <c r="P1494" s="54">
        <v>44178.693280800871</v>
      </c>
      <c r="Q1494" s="38" t="s">
        <v>47</v>
      </c>
      <c r="R1494" s="54">
        <v>62290</v>
      </c>
      <c r="S1494" s="56">
        <f>IFERROR((MaestraLP3[[#This Row],[COSTO ]]/MaestraLP3[[#This Row],[COSTO OCT]]-1),0)</f>
        <v>1.7498643227802368E-3</v>
      </c>
      <c r="T1494" s="55" t="s">
        <v>165</v>
      </c>
      <c r="U1494" s="55"/>
      <c r="V1494" s="54">
        <f>+VLOOKUP(MaestraLP3[[#This Row],[-]],'[1]BD MES'!$A:$N,14,0)</f>
        <v>44592</v>
      </c>
      <c r="W1494" s="54">
        <v>44256</v>
      </c>
      <c r="X1494" s="56">
        <f>+(MaestraLP3[[#This Row],[COSTO ]]-MaestraLP3[[#This Row],[COSTO OCT AL 27-10]])/MaestraLP3[[#This Row],[COSTO OCT AL 27-10]]</f>
        <v>-7.5349838536060282E-3</v>
      </c>
      <c r="Y1494" s="57" t="str">
        <f>++IF(Q1494="HASTA AGOTAR STOCK","HASTA AGOTAR STOCK",IF(MaestraLP3[[#This Row],[PRECIO OCT]]=0,"NO PARA LP",IF(MaestraLP3[[#This Row],[PRECIO OCT]]=0,"INCORPORACIÓN",IF(AA1494=0,"MANTIENE",IF(AA1494&lt;0,"BAJA",IF(AA1494&gt;0,"ALZA",""))))))</f>
        <v>MANTIENE</v>
      </c>
      <c r="Z1494" s="54">
        <v>62290</v>
      </c>
      <c r="AA1494" s="40">
        <f>IF(Z1494=0,"INDICAR PRECIO VTA",Z1494-MaestraLP3[[#This Row],[PRECIO OCT]])</f>
        <v>0</v>
      </c>
      <c r="AB1494" s="56">
        <f t="shared" si="23"/>
        <v>0.28951677636859852</v>
      </c>
      <c r="AC1494" s="58">
        <f>IFERROR(MaestraLP3[[#This Row],[PRECIO]]*MaestraLP3[[#This Row],[%MG UMV]],0)</f>
        <v>18034</v>
      </c>
      <c r="AD1494" s="59">
        <v>6</v>
      </c>
      <c r="AE1494" s="54">
        <f>IFERROR(MaestraLP3[[#This Row],[MARGEN UNITARIO]]/MaestraLP3[[#This Row],[Peso Neto UMV (KG)]],0)</f>
        <v>3005.6666666666665</v>
      </c>
      <c r="AF1494" s="38" t="s">
        <v>50</v>
      </c>
      <c r="AG1494" s="38">
        <v>1</v>
      </c>
      <c r="AH1494" s="56">
        <v>0.05</v>
      </c>
      <c r="AI1494" s="56">
        <v>0.08</v>
      </c>
      <c r="AJ1494" s="38"/>
      <c r="AK1494" s="38" t="s">
        <v>50</v>
      </c>
    </row>
    <row r="1495" spans="1:37" x14ac:dyDescent="0.35">
      <c r="A1495" s="96" t="s">
        <v>525</v>
      </c>
      <c r="B1495" s="38">
        <v>103001080</v>
      </c>
      <c r="C1495" s="38" t="str">
        <f>+MaestraLP3[[#This Row],[CÓDIGO]]&amp;MaestraLP3[[#Headers],[-]]&amp;MaestraLP3[[#This Row],[UMV]]</f>
        <v>103001080-C02</v>
      </c>
      <c r="D1495" s="45" t="str">
        <f>+MaestraLP3[[#This Row],[CÓDIGO]]&amp;MaestraLP3[[#Headers],[FS00]]</f>
        <v>103001080FS00</v>
      </c>
      <c r="E1495" s="38" t="s">
        <v>159</v>
      </c>
      <c r="F1495" s="38" t="s">
        <v>166</v>
      </c>
      <c r="G1495" s="38" t="s">
        <v>173</v>
      </c>
      <c r="H1495" s="38" t="s">
        <v>174</v>
      </c>
      <c r="I1495" s="38" t="s">
        <v>1781</v>
      </c>
      <c r="J1495" s="44" t="s">
        <v>176</v>
      </c>
      <c r="K1495" s="45" t="s">
        <v>176</v>
      </c>
      <c r="L1495" s="38"/>
      <c r="M1495" s="38" t="str">
        <f>VLOOKUP(MaestraLP3[[#This Row],[UMV]],VALIDACIONES!J:L,3,0)</f>
        <v>Caja 2 Unidades</v>
      </c>
      <c r="N1495" s="38" t="s">
        <v>71</v>
      </c>
      <c r="O1495" s="38" t="s">
        <v>72</v>
      </c>
      <c r="P1495" s="54">
        <v>72689.235085226814</v>
      </c>
      <c r="Q1495" s="38" t="s">
        <v>47</v>
      </c>
      <c r="R1495" s="54">
        <v>109850</v>
      </c>
      <c r="S1495" s="56">
        <f>IFERROR((MaestraLP3[[#This Row],[COSTO ]]/MaestraLP3[[#This Row],[COSTO OCT]]-1),0)</f>
        <v>2.0053163938549279E-3</v>
      </c>
      <c r="T1495" s="55" t="s">
        <v>48</v>
      </c>
      <c r="U1495" s="55"/>
      <c r="V1495" s="54">
        <f>+VLOOKUP(MaestraLP3[[#This Row],[-]],'[1]BD MES'!$A:$N,14,0)</f>
        <v>73018.429999999993</v>
      </c>
      <c r="W1495" s="54">
        <v>72835</v>
      </c>
      <c r="X1495" s="56">
        <f>+(MaestraLP3[[#This Row],[COSTO ]]-MaestraLP3[[#This Row],[COSTO OCT AL 27-10]])/MaestraLP3[[#This Row],[COSTO OCT AL 27-10]]</f>
        <v>-2.512105505418194E-3</v>
      </c>
      <c r="Y1495" s="57" t="str">
        <f>++IF(Q1495="HASTA AGOTAR STOCK","HASTA AGOTAR STOCK",IF(MaestraLP3[[#This Row],[PRECIO OCT]]=0,"NO PARA LP",IF(MaestraLP3[[#This Row],[PRECIO OCT]]=0,"INCORPORACIÓN",IF(AA1495=0,"MANTIENE",IF(AA1495&lt;0,"BAJA",IF(AA1495&gt;0,"ALZA",""))))))</f>
        <v>MANTIENE</v>
      </c>
      <c r="Z1495" s="54">
        <v>109850</v>
      </c>
      <c r="AA1495" s="40">
        <f>IF(Z1495=0,"INDICAR PRECIO VTA",Z1495-MaestraLP3[[#This Row],[PRECIO OCT]])</f>
        <v>0</v>
      </c>
      <c r="AB1495" s="56">
        <f t="shared" si="23"/>
        <v>0.33695949021392807</v>
      </c>
      <c r="AC1495" s="58">
        <f>IFERROR(MaestraLP3[[#This Row],[PRECIO]]*MaestraLP3[[#This Row],[%MG UMV]],0)</f>
        <v>37015</v>
      </c>
      <c r="AD1495" s="59">
        <v>11.34</v>
      </c>
      <c r="AE1495" s="54">
        <f>IFERROR(MaestraLP3[[#This Row],[MARGEN UNITARIO]]/MaestraLP3[[#This Row],[Peso Neto UMV (KG)]],0)</f>
        <v>3264.1093474426807</v>
      </c>
      <c r="AF1495" s="38" t="s">
        <v>49</v>
      </c>
      <c r="AG1495" s="38">
        <v>1</v>
      </c>
      <c r="AH1495" s="56">
        <v>0.05</v>
      </c>
      <c r="AI1495" s="56">
        <v>0.08</v>
      </c>
      <c r="AJ1495" s="38" t="s">
        <v>50</v>
      </c>
      <c r="AK1495" s="38" t="s">
        <v>50</v>
      </c>
    </row>
    <row r="1496" spans="1:37" x14ac:dyDescent="0.35">
      <c r="A1496" s="96" t="s">
        <v>525</v>
      </c>
      <c r="B1496" s="38">
        <v>104532370</v>
      </c>
      <c r="C1496" s="38" t="str">
        <f>+MaestraLP3[[#This Row],[CÓDIGO]]&amp;MaestraLP3[[#Headers],[-]]&amp;MaestraLP3[[#This Row],[UMV]]</f>
        <v>104532370-UN</v>
      </c>
      <c r="D1496" s="45" t="str">
        <f>+MaestraLP3[[#This Row],[CÓDIGO]]&amp;MaestraLP3[[#Headers],[FS00]]</f>
        <v>104532370FS00</v>
      </c>
      <c r="E1496" s="38" t="s">
        <v>159</v>
      </c>
      <c r="F1496" s="38" t="s">
        <v>166</v>
      </c>
      <c r="G1496" s="38" t="s">
        <v>173</v>
      </c>
      <c r="H1496" s="38" t="s">
        <v>174</v>
      </c>
      <c r="I1496" s="38" t="s">
        <v>1782</v>
      </c>
      <c r="J1496" s="44" t="s">
        <v>44</v>
      </c>
      <c r="K1496" s="45" t="s">
        <v>44</v>
      </c>
      <c r="L1496" s="38"/>
      <c r="M1496" s="38" t="str">
        <f>VLOOKUP(MaestraLP3[[#This Row],[UMV]],VALIDACIONES!J:L,3,0)</f>
        <v>Unidad</v>
      </c>
      <c r="N1496" s="38" t="s">
        <v>375</v>
      </c>
      <c r="O1496" s="38" t="s">
        <v>46</v>
      </c>
      <c r="P1496" s="54">
        <v>2908</v>
      </c>
      <c r="Q1496" s="38" t="s">
        <v>47</v>
      </c>
      <c r="R1496" s="54">
        <v>4390</v>
      </c>
      <c r="S1496" s="56">
        <f>IFERROR((MaestraLP3[[#This Row],[COSTO ]]/MaestraLP3[[#This Row],[COSTO OCT]]-1),0)</f>
        <v>1.2035763411279321E-2</v>
      </c>
      <c r="T1496" s="55" t="s">
        <v>48</v>
      </c>
      <c r="U1496" s="55"/>
      <c r="V1496" s="54">
        <f>+VLOOKUP(MaestraLP3[[#This Row],[-]],'[1]BD MES'!$A:$N,14,0)</f>
        <v>2947</v>
      </c>
      <c r="W1496" s="54">
        <v>2943</v>
      </c>
      <c r="X1496" s="56">
        <f>+(MaestraLP3[[#This Row],[COSTO ]]-MaestraLP3[[#This Row],[COSTO OCT AL 27-10]])/MaestraLP3[[#This Row],[COSTO OCT AL 27-10]]</f>
        <v>-1.3573125212080082E-3</v>
      </c>
      <c r="Y1496" s="57" t="str">
        <f>++IF(Q1496="HASTA AGOTAR STOCK","HASTA AGOTAR STOCK",IF(MaestraLP3[[#This Row],[PRECIO OCT]]=0,"NO PARA LP",IF(MaestraLP3[[#This Row],[PRECIO OCT]]=0,"INCORPORACIÓN",IF(AA1496=0,"MANTIENE",IF(AA1496&lt;0,"BAJA",IF(AA1496&gt;0,"ALZA",""))))))</f>
        <v>ALZA</v>
      </c>
      <c r="Z1496" s="54">
        <v>5000</v>
      </c>
      <c r="AA1496" s="40">
        <f>IF(Z1496=0,"INDICAR PRECIO VTA",Z1496-MaestraLP3[[#This Row],[PRECIO OCT]])</f>
        <v>610</v>
      </c>
      <c r="AB1496" s="56">
        <f t="shared" si="23"/>
        <v>0.41139999999999999</v>
      </c>
      <c r="AC1496" s="58">
        <f>IFERROR(MaestraLP3[[#This Row],[PRECIO]]*MaestraLP3[[#This Row],[%MG UMV]],0)</f>
        <v>2057</v>
      </c>
      <c r="AD1496" s="59">
        <v>1</v>
      </c>
      <c r="AE1496" s="54">
        <f>IFERROR(MaestraLP3[[#This Row],[MARGEN UNITARIO]]/MaestraLP3[[#This Row],[Peso Neto UMV (KG)]],0)</f>
        <v>2057</v>
      </c>
      <c r="AF1496" s="38" t="s">
        <v>50</v>
      </c>
      <c r="AG1496" s="38">
        <v>1</v>
      </c>
      <c r="AH1496" s="56">
        <v>0.03</v>
      </c>
      <c r="AI1496" s="56">
        <v>0.05</v>
      </c>
      <c r="AJ1496" s="38"/>
      <c r="AK1496" s="38" t="s">
        <v>50</v>
      </c>
    </row>
    <row r="1497" spans="1:37" x14ac:dyDescent="0.35">
      <c r="A1497" s="96" t="s">
        <v>525</v>
      </c>
      <c r="B1497" s="38">
        <v>104549160</v>
      </c>
      <c r="C1497" s="38" t="str">
        <f>+MaestraLP3[[#This Row],[CÓDIGO]]&amp;MaestraLP3[[#Headers],[-]]&amp;MaestraLP3[[#This Row],[UMV]]</f>
        <v>104549160-C08</v>
      </c>
      <c r="D1497" s="45" t="str">
        <f>+MaestraLP3[[#This Row],[CÓDIGO]]&amp;MaestraLP3[[#Headers],[FS00]]</f>
        <v>104549160FS00</v>
      </c>
      <c r="E1497" s="38" t="s">
        <v>159</v>
      </c>
      <c r="F1497" s="38" t="s">
        <v>166</v>
      </c>
      <c r="G1497" s="38" t="s">
        <v>173</v>
      </c>
      <c r="H1497" s="38" t="s">
        <v>174</v>
      </c>
      <c r="I1497" s="38" t="s">
        <v>1783</v>
      </c>
      <c r="J1497" s="44" t="s">
        <v>365</v>
      </c>
      <c r="K1497" s="45" t="s">
        <v>44</v>
      </c>
      <c r="L1497" s="38"/>
      <c r="M1497" s="38" t="str">
        <f>VLOOKUP(MaestraLP3[[#This Row],[UMV]],VALIDACIONES!J:L,3,0)</f>
        <v>Caja 8 Unidades</v>
      </c>
      <c r="N1497" s="38" t="s">
        <v>71</v>
      </c>
      <c r="O1497" s="38" t="s">
        <v>46</v>
      </c>
      <c r="P1497" s="97">
        <v>30000</v>
      </c>
      <c r="Q1497" s="38" t="s">
        <v>1245</v>
      </c>
      <c r="R1497" s="98">
        <v>47920</v>
      </c>
      <c r="S1497" s="56">
        <f>IFERROR((MaestraLP3[[#This Row],[COSTO ]]/MaestraLP3[[#This Row],[COSTO OCT]]-1),0)</f>
        <v>0</v>
      </c>
      <c r="T1497" s="98" t="s">
        <v>172</v>
      </c>
      <c r="U1497" s="55"/>
      <c r="V1497" s="54">
        <f>+VLOOKUP(MaestraLP3[[#This Row],[-]],'[1]BD MES'!$A:$N,14,0)</f>
        <v>30176</v>
      </c>
      <c r="W1497" s="54">
        <v>30000</v>
      </c>
      <c r="X1497" s="56">
        <f>+(MaestraLP3[[#This Row],[COSTO ]]-MaestraLP3[[#This Row],[COSTO OCT AL 27-10]])/MaestraLP3[[#This Row],[COSTO OCT AL 27-10]]</f>
        <v>-5.8324496288441148E-3</v>
      </c>
      <c r="Y1497" s="57" t="str">
        <f>++IF(Q1497="HASTA AGOTAR STOCK","HASTA AGOTAR STOCK",IF(MaestraLP3[[#This Row],[PRECIO OCT]]=0,"NO PARA LP",IF(MaestraLP3[[#This Row],[PRECIO OCT]]=0,"INCORPORACIÓN",IF(AA1497=0,"MANTIENE",IF(AA1497&lt;0,"BAJA",IF(AA1497&gt;0,"ALZA",""))))))</f>
        <v>ALZA</v>
      </c>
      <c r="Z1497" s="54">
        <v>52000</v>
      </c>
      <c r="AA1497" s="40">
        <f>IF(Z1497=0,"INDICAR PRECIO VTA",Z1497-MaestraLP3[[#This Row],[PRECIO OCT]])</f>
        <v>4080</v>
      </c>
      <c r="AB1497" s="102">
        <f t="shared" si="23"/>
        <v>0.42307692307692307</v>
      </c>
      <c r="AC1497" s="58">
        <f>IFERROR(MaestraLP3[[#This Row],[PRECIO]]*MaestraLP3[[#This Row],[%MG UMV]],0)</f>
        <v>22000</v>
      </c>
      <c r="AD1497" s="99">
        <v>8</v>
      </c>
      <c r="AE1497" s="54">
        <f>IFERROR(MaestraLP3[[#This Row],[MARGEN UNITARIO]]/MaestraLP3[[#This Row],[Peso Neto UMV (KG)]],0)</f>
        <v>2750</v>
      </c>
      <c r="AF1497" s="38" t="s">
        <v>50</v>
      </c>
      <c r="AG1497" s="38">
        <v>1</v>
      </c>
      <c r="AH1497" s="56">
        <v>0.03</v>
      </c>
      <c r="AI1497" s="56">
        <v>0.05</v>
      </c>
      <c r="AJ1497" s="38" t="s">
        <v>50</v>
      </c>
      <c r="AK1497" s="38" t="s">
        <v>50</v>
      </c>
    </row>
    <row r="1498" spans="1:37" x14ac:dyDescent="0.35">
      <c r="A1498" s="96" t="s">
        <v>525</v>
      </c>
      <c r="B1498" s="38">
        <v>104528740</v>
      </c>
      <c r="C1498" s="38" t="str">
        <f>+MaestraLP3[[#This Row],[CÓDIGO]]&amp;MaestraLP3[[#Headers],[-]]&amp;MaestraLP3[[#This Row],[UMV]]</f>
        <v>104528740-UN</v>
      </c>
      <c r="D1498" s="45" t="str">
        <f>+MaestraLP3[[#This Row],[CÓDIGO]]&amp;MaestraLP3[[#Headers],[FS00]]</f>
        <v>104528740FS00</v>
      </c>
      <c r="E1498" s="38" t="s">
        <v>159</v>
      </c>
      <c r="F1498" s="38" t="s">
        <v>166</v>
      </c>
      <c r="G1498" s="38" t="s">
        <v>173</v>
      </c>
      <c r="H1498" s="38" t="s">
        <v>174</v>
      </c>
      <c r="I1498" s="38" t="s">
        <v>1784</v>
      </c>
      <c r="J1498" s="44" t="s">
        <v>44</v>
      </c>
      <c r="K1498" s="45" t="s">
        <v>44</v>
      </c>
      <c r="L1498" s="38"/>
      <c r="M1498" s="38" t="str">
        <f>VLOOKUP(MaestraLP3[[#This Row],[UMV]],VALIDACIONES!J:L,3,0)</f>
        <v>Unidad</v>
      </c>
      <c r="N1498" s="38" t="s">
        <v>375</v>
      </c>
      <c r="O1498" s="38" t="s">
        <v>46</v>
      </c>
      <c r="P1498" s="54">
        <v>11283</v>
      </c>
      <c r="Q1498" s="38" t="s">
        <v>47</v>
      </c>
      <c r="R1498" s="54">
        <v>15190</v>
      </c>
      <c r="S1498" s="56">
        <f>IFERROR((MaestraLP3[[#This Row],[COSTO ]]/MaestraLP3[[#This Row],[COSTO OCT]]-1),0)</f>
        <v>3.5451564300270633E-4</v>
      </c>
      <c r="T1498" s="55" t="s">
        <v>48</v>
      </c>
      <c r="U1498" s="55"/>
      <c r="V1498" s="54">
        <f>+VLOOKUP(MaestraLP3[[#This Row],[-]],'[1]BD MES'!$A:$N,14,0)</f>
        <v>11282</v>
      </c>
      <c r="W1498" s="54">
        <v>11287</v>
      </c>
      <c r="X1498" s="56">
        <f>+(MaestraLP3[[#This Row],[COSTO ]]-MaestraLP3[[#This Row],[COSTO OCT AL 27-10]])/MaestraLP3[[#This Row],[COSTO OCT AL 27-10]]</f>
        <v>4.4318383265378478E-4</v>
      </c>
      <c r="Y1498" s="57" t="str">
        <f>++IF(Q1498="HASTA AGOTAR STOCK","HASTA AGOTAR STOCK",IF(MaestraLP3[[#This Row],[PRECIO OCT]]=0,"NO PARA LP",IF(MaestraLP3[[#This Row],[PRECIO OCT]]=0,"INCORPORACIÓN",IF(AA1498=0,"MANTIENE",IF(AA1498&lt;0,"BAJA",IF(AA1498&gt;0,"ALZA",""))))))</f>
        <v>MANTIENE</v>
      </c>
      <c r="Z1498" s="54">
        <v>15190</v>
      </c>
      <c r="AA1498" s="40">
        <f>IF(Z1498=0,"INDICAR PRECIO VTA",Z1498-MaestraLP3[[#This Row],[PRECIO OCT]])</f>
        <v>0</v>
      </c>
      <c r="AB1498" s="56">
        <f t="shared" si="23"/>
        <v>0.25694535878867675</v>
      </c>
      <c r="AC1498" s="58">
        <f>IFERROR(MaestraLP3[[#This Row],[PRECIO]]*MaestraLP3[[#This Row],[%MG UMV]],0)</f>
        <v>3903</v>
      </c>
      <c r="AD1498" s="59">
        <v>1.6</v>
      </c>
      <c r="AE1498" s="54">
        <f>IFERROR(MaestraLP3[[#This Row],[MARGEN UNITARIO]]/MaestraLP3[[#This Row],[Peso Neto UMV (KG)]],0)</f>
        <v>2439.375</v>
      </c>
      <c r="AF1498" s="38" t="s">
        <v>50</v>
      </c>
      <c r="AG1498" s="38">
        <v>1</v>
      </c>
      <c r="AH1498" s="56">
        <v>0.03</v>
      </c>
      <c r="AI1498" s="56">
        <v>0.05</v>
      </c>
      <c r="AJ1498" s="38"/>
      <c r="AK1498" s="38" t="s">
        <v>50</v>
      </c>
    </row>
    <row r="1499" spans="1:37" x14ac:dyDescent="0.35">
      <c r="A1499" s="96" t="s">
        <v>525</v>
      </c>
      <c r="B1499" s="38">
        <v>104529670</v>
      </c>
      <c r="C1499" s="38" t="str">
        <f>+MaestraLP3[[#This Row],[CÓDIGO]]&amp;MaestraLP3[[#Headers],[-]]&amp;MaestraLP3[[#This Row],[UMV]]</f>
        <v>104529670-C06</v>
      </c>
      <c r="D1499" s="45" t="str">
        <f>+MaestraLP3[[#This Row],[CÓDIGO]]&amp;MaestraLP3[[#Headers],[FS00]]</f>
        <v>104529670FS00</v>
      </c>
      <c r="E1499" s="38" t="s">
        <v>159</v>
      </c>
      <c r="F1499" s="38" t="s">
        <v>166</v>
      </c>
      <c r="G1499" s="38" t="s">
        <v>173</v>
      </c>
      <c r="H1499" s="38" t="s">
        <v>174</v>
      </c>
      <c r="I1499" s="38" t="s">
        <v>1785</v>
      </c>
      <c r="J1499" s="44" t="s">
        <v>53</v>
      </c>
      <c r="K1499" s="45" t="s">
        <v>44</v>
      </c>
      <c r="L1499" s="38"/>
      <c r="M1499" s="38" t="str">
        <f>VLOOKUP(MaestraLP3[[#This Row],[UMV]],VALIDACIONES!J:L,3,0)</f>
        <v>Caja 6 Unidades</v>
      </c>
      <c r="N1499" s="38" t="s">
        <v>375</v>
      </c>
      <c r="O1499" s="38" t="s">
        <v>46</v>
      </c>
      <c r="P1499" s="54">
        <v>12540</v>
      </c>
      <c r="Q1499" s="38" t="s">
        <v>47</v>
      </c>
      <c r="R1499" s="54">
        <v>19140</v>
      </c>
      <c r="S1499" s="56">
        <f>IFERROR((MaestraLP3[[#This Row],[COSTO ]]/MaestraLP3[[#This Row],[COSTO OCT]]-1),0)</f>
        <v>0</v>
      </c>
      <c r="T1499" s="55" t="s">
        <v>48</v>
      </c>
      <c r="U1499" s="55"/>
      <c r="V1499" s="54">
        <f>+VLOOKUP(MaestraLP3[[#This Row],[-]],'[1]BD MES'!$A:$N,14,0)</f>
        <v>12720</v>
      </c>
      <c r="W1499" s="54">
        <v>12540</v>
      </c>
      <c r="X1499" s="56">
        <f>+(MaestraLP3[[#This Row],[COSTO ]]-MaestraLP3[[#This Row],[COSTO OCT AL 27-10]])/MaestraLP3[[#This Row],[COSTO OCT AL 27-10]]</f>
        <v>-1.4150943396226415E-2</v>
      </c>
      <c r="Y1499" s="57" t="str">
        <f>++IF(Q1499="HASTA AGOTAR STOCK","HASTA AGOTAR STOCK",IF(MaestraLP3[[#This Row],[PRECIO OCT]]=0,"NO PARA LP",IF(MaestraLP3[[#This Row],[PRECIO OCT]]=0,"INCORPORACIÓN",IF(AA1499=0,"MANTIENE",IF(AA1499&lt;0,"BAJA",IF(AA1499&gt;0,"ALZA",""))))))</f>
        <v>MANTIENE</v>
      </c>
      <c r="Z1499" s="54">
        <v>19140</v>
      </c>
      <c r="AA1499" s="40">
        <f>IF(Z1499=0,"INDICAR PRECIO VTA",Z1499-MaestraLP3[[#This Row],[PRECIO OCT]])</f>
        <v>0</v>
      </c>
      <c r="AB1499" s="56">
        <f t="shared" si="23"/>
        <v>0.34482758620689657</v>
      </c>
      <c r="AC1499" s="58">
        <f>IFERROR(MaestraLP3[[#This Row],[PRECIO]]*MaestraLP3[[#This Row],[%MG UMV]],0)</f>
        <v>6600</v>
      </c>
      <c r="AD1499" s="59">
        <v>5.4</v>
      </c>
      <c r="AE1499" s="54">
        <f>IFERROR(MaestraLP3[[#This Row],[MARGEN UNITARIO]]/MaestraLP3[[#This Row],[Peso Neto UMV (KG)]],0)</f>
        <v>1222.2222222222222</v>
      </c>
      <c r="AF1499" s="38" t="s">
        <v>50</v>
      </c>
      <c r="AG1499" s="38">
        <v>1</v>
      </c>
      <c r="AH1499" s="56">
        <v>0.08</v>
      </c>
      <c r="AI1499" s="56">
        <v>0.1</v>
      </c>
      <c r="AJ1499" s="38"/>
      <c r="AK1499" s="38" t="s">
        <v>50</v>
      </c>
    </row>
    <row r="1500" spans="1:37" x14ac:dyDescent="0.35">
      <c r="A1500" s="96" t="s">
        <v>525</v>
      </c>
      <c r="B1500" s="44">
        <v>104547670</v>
      </c>
      <c r="C1500" s="38" t="str">
        <f>+MaestraLP3[[#This Row],[CÓDIGO]]&amp;MaestraLP3[[#Headers],[-]]&amp;MaestraLP3[[#This Row],[UMV]]</f>
        <v>104547670-KG</v>
      </c>
      <c r="D1500" s="45" t="str">
        <f>+MaestraLP3[[#This Row],[CÓDIGO]]&amp;MaestraLP3[[#Headers],[FS00]]</f>
        <v>104547670FS00</v>
      </c>
      <c r="E1500" s="38" t="s">
        <v>159</v>
      </c>
      <c r="F1500" s="38" t="s">
        <v>166</v>
      </c>
      <c r="G1500" s="38" t="s">
        <v>173</v>
      </c>
      <c r="H1500" s="38" t="s">
        <v>1786</v>
      </c>
      <c r="I1500" s="38" t="s">
        <v>1787</v>
      </c>
      <c r="J1500" s="45" t="s">
        <v>164</v>
      </c>
      <c r="K1500" s="45" t="s">
        <v>164</v>
      </c>
      <c r="L1500" s="38"/>
      <c r="M1500" s="38" t="str">
        <f>VLOOKUP(MaestraLP3[[#This Row],[UMV]],VALIDACIONES!J:L,3,0)</f>
        <v>Kilogramo</v>
      </c>
      <c r="N1500" s="38" t="s">
        <v>375</v>
      </c>
      <c r="O1500" s="38" t="s">
        <v>46</v>
      </c>
      <c r="P1500" s="54">
        <v>6797</v>
      </c>
      <c r="Q1500" s="38" t="s">
        <v>47</v>
      </c>
      <c r="R1500" s="55">
        <v>8990</v>
      </c>
      <c r="S1500" s="56">
        <f>IFERROR((MaestraLP3[[#This Row],[COSTO ]]/MaestraLP3[[#This Row],[COSTO OCT]]-1),0)</f>
        <v>2.9424746211570429E-4</v>
      </c>
      <c r="T1500" s="55" t="s">
        <v>48</v>
      </c>
      <c r="U1500" s="55"/>
      <c r="V1500" s="54">
        <f>+VLOOKUP(MaestraLP3[[#This Row],[-]],'[1]BD MES'!$A:$N,14,0)</f>
        <v>6800</v>
      </c>
      <c r="W1500" s="54">
        <v>6799</v>
      </c>
      <c r="X1500" s="56">
        <f>+(MaestraLP3[[#This Row],[COSTO ]]-MaestraLP3[[#This Row],[COSTO OCT AL 27-10]])/MaestraLP3[[#This Row],[COSTO OCT AL 27-10]]</f>
        <v>-1.4705882352941175E-4</v>
      </c>
      <c r="Y1500" s="57" t="str">
        <f>++IF(Q1500="HASTA AGOTAR STOCK","HASTA AGOTAR STOCK",IF(MaestraLP3[[#This Row],[PRECIO OCT]]=0,"NO PARA LP",IF(MaestraLP3[[#This Row],[PRECIO OCT]]=0,"INCORPORACIÓN",IF(AA1500=0,"MANTIENE",IF(AA1500&lt;0,"BAJA",IF(AA1500&gt;0,"ALZA",""))))))</f>
        <v>MANTIENE</v>
      </c>
      <c r="Z1500" s="54">
        <v>8990</v>
      </c>
      <c r="AA1500" s="40">
        <f>IF(Z1500=0,"INDICAR PRECIO VTA",Z1500-MaestraLP3[[#This Row],[PRECIO OCT]])</f>
        <v>0</v>
      </c>
      <c r="AB1500" s="56">
        <f t="shared" si="23"/>
        <v>0.24371523915461624</v>
      </c>
      <c r="AC1500" s="58">
        <f>IFERROR(MaestraLP3[[#This Row],[PRECIO]]*MaestraLP3[[#This Row],[%MG UMV]],0)</f>
        <v>2191</v>
      </c>
      <c r="AD1500" s="59">
        <v>1</v>
      </c>
      <c r="AE1500" s="54">
        <f>IFERROR(MaestraLP3[[#This Row],[MARGEN UNITARIO]]/MaestraLP3[[#This Row],[Peso Neto UMV (KG)]],0)</f>
        <v>2191</v>
      </c>
      <c r="AF1500" s="38" t="s">
        <v>50</v>
      </c>
      <c r="AG1500" s="38">
        <v>1</v>
      </c>
      <c r="AH1500" s="56">
        <v>0.08</v>
      </c>
      <c r="AI1500" s="56">
        <v>0.1</v>
      </c>
      <c r="AJ1500" s="38"/>
      <c r="AK1500" s="38" t="s">
        <v>50</v>
      </c>
    </row>
    <row r="1501" spans="1:37" x14ac:dyDescent="0.35">
      <c r="A1501" s="96" t="s">
        <v>525</v>
      </c>
      <c r="B1501" s="38">
        <v>104527640</v>
      </c>
      <c r="C1501" s="38" t="str">
        <f>+MaestraLP3[[#This Row],[CÓDIGO]]&amp;MaestraLP3[[#Headers],[-]]&amp;MaestraLP3[[#This Row],[UMV]]</f>
        <v>104527640-C04</v>
      </c>
      <c r="D1501" s="45" t="str">
        <f>+MaestraLP3[[#This Row],[CÓDIGO]]&amp;MaestraLP3[[#Headers],[FS00]]</f>
        <v>104527640FS00</v>
      </c>
      <c r="E1501" s="38" t="s">
        <v>159</v>
      </c>
      <c r="F1501" s="38" t="s">
        <v>166</v>
      </c>
      <c r="G1501" s="38" t="s">
        <v>173</v>
      </c>
      <c r="H1501" s="38" t="s">
        <v>1786</v>
      </c>
      <c r="I1501" s="38" t="s">
        <v>1788</v>
      </c>
      <c r="J1501" s="44" t="s">
        <v>209</v>
      </c>
      <c r="K1501" s="45" t="s">
        <v>44</v>
      </c>
      <c r="L1501" s="38"/>
      <c r="M1501" s="38" t="str">
        <f>VLOOKUP(MaestraLP3[[#This Row],[UMV]],VALIDACIONES!J:L,3,0)</f>
        <v>Caja 4 Unidades</v>
      </c>
      <c r="N1501" s="38" t="s">
        <v>375</v>
      </c>
      <c r="O1501" s="38" t="s">
        <v>46</v>
      </c>
      <c r="P1501" s="54">
        <v>17960</v>
      </c>
      <c r="Q1501" s="38" t="s">
        <v>47</v>
      </c>
      <c r="R1501" s="54">
        <v>23920</v>
      </c>
      <c r="S1501" s="56">
        <f>IFERROR((MaestraLP3[[#This Row],[COSTO ]]/MaestraLP3[[#This Row],[COSTO OCT]]-1),0)</f>
        <v>0</v>
      </c>
      <c r="T1501" s="55" t="s">
        <v>48</v>
      </c>
      <c r="U1501" s="55"/>
      <c r="V1501" s="54">
        <f>+VLOOKUP(MaestraLP3[[#This Row],[-]],'[1]BD MES'!$A:$N,14,0)</f>
        <v>17960</v>
      </c>
      <c r="W1501" s="54">
        <v>17960</v>
      </c>
      <c r="X1501" s="56">
        <f>+(MaestraLP3[[#This Row],[COSTO ]]-MaestraLP3[[#This Row],[COSTO OCT AL 27-10]])/MaestraLP3[[#This Row],[COSTO OCT AL 27-10]]</f>
        <v>0</v>
      </c>
      <c r="Y1501" s="57" t="str">
        <f>++IF(Q1501="HASTA AGOTAR STOCK","HASTA AGOTAR STOCK",IF(MaestraLP3[[#This Row],[PRECIO OCT]]=0,"NO PARA LP",IF(MaestraLP3[[#This Row],[PRECIO OCT]]=0,"INCORPORACIÓN",IF(AA1501=0,"MANTIENE",IF(AA1501&lt;0,"BAJA",IF(AA1501&gt;0,"ALZA",""))))))</f>
        <v>MANTIENE</v>
      </c>
      <c r="Z1501" s="54">
        <v>23920</v>
      </c>
      <c r="AA1501" s="40">
        <f>IF(Z1501=0,"INDICAR PRECIO VTA",Z1501-MaestraLP3[[#This Row],[PRECIO OCT]])</f>
        <v>0</v>
      </c>
      <c r="AB1501" s="56">
        <f t="shared" si="23"/>
        <v>0.24916387959866221</v>
      </c>
      <c r="AC1501" s="58">
        <f>IFERROR(MaestraLP3[[#This Row],[PRECIO]]*MaestraLP3[[#This Row],[%MG UMV]],0)</f>
        <v>5960</v>
      </c>
      <c r="AD1501" s="59">
        <v>2</v>
      </c>
      <c r="AE1501" s="54">
        <f>IFERROR(MaestraLP3[[#This Row],[MARGEN UNITARIO]]/MaestraLP3[[#This Row],[Peso Neto UMV (KG)]],0)</f>
        <v>2980</v>
      </c>
      <c r="AF1501" s="38" t="s">
        <v>50</v>
      </c>
      <c r="AG1501" s="38">
        <v>1</v>
      </c>
      <c r="AH1501" s="56">
        <v>0.05</v>
      </c>
      <c r="AI1501" s="56">
        <v>7.0000000000000007E-2</v>
      </c>
      <c r="AJ1501" s="38"/>
      <c r="AK1501" s="38" t="s">
        <v>50</v>
      </c>
    </row>
    <row r="1502" spans="1:37" x14ac:dyDescent="0.35">
      <c r="A1502" s="96" t="s">
        <v>525</v>
      </c>
      <c r="B1502" s="38">
        <v>104527650</v>
      </c>
      <c r="C1502" s="38" t="str">
        <f>+MaestraLP3[[#This Row],[CÓDIGO]]&amp;MaestraLP3[[#Headers],[-]]&amp;MaestraLP3[[#This Row],[UMV]]</f>
        <v>104527650-C04</v>
      </c>
      <c r="D1502" s="45" t="str">
        <f>+MaestraLP3[[#This Row],[CÓDIGO]]&amp;MaestraLP3[[#Headers],[FS00]]</f>
        <v>104527650FS00</v>
      </c>
      <c r="E1502" s="38" t="s">
        <v>159</v>
      </c>
      <c r="F1502" s="38" t="s">
        <v>166</v>
      </c>
      <c r="G1502" s="38" t="s">
        <v>173</v>
      </c>
      <c r="H1502" s="38" t="s">
        <v>1786</v>
      </c>
      <c r="I1502" s="38" t="s">
        <v>1789</v>
      </c>
      <c r="J1502" s="44" t="s">
        <v>209</v>
      </c>
      <c r="K1502" s="45" t="s">
        <v>44</v>
      </c>
      <c r="L1502" s="38"/>
      <c r="M1502" s="38" t="str">
        <f>VLOOKUP(MaestraLP3[[#This Row],[UMV]],VALIDACIONES!J:L,3,0)</f>
        <v>Caja 4 Unidades</v>
      </c>
      <c r="N1502" s="38" t="s">
        <v>375</v>
      </c>
      <c r="O1502" s="38" t="s">
        <v>46</v>
      </c>
      <c r="P1502" s="54">
        <v>11668</v>
      </c>
      <c r="Q1502" s="38" t="s">
        <v>47</v>
      </c>
      <c r="R1502" s="54">
        <v>14600</v>
      </c>
      <c r="S1502" s="56">
        <f>IFERROR((MaestraLP3[[#This Row],[COSTO ]]/MaestraLP3[[#This Row],[COSTO OCT]]-1),0)</f>
        <v>0</v>
      </c>
      <c r="T1502" s="55" t="s">
        <v>48</v>
      </c>
      <c r="U1502" s="55"/>
      <c r="V1502" s="54">
        <f>+VLOOKUP(MaestraLP3[[#This Row],[-]],'[1]BD MES'!$A:$N,14,0)</f>
        <v>11668</v>
      </c>
      <c r="W1502" s="54">
        <v>11668</v>
      </c>
      <c r="X1502" s="56">
        <f>+(MaestraLP3[[#This Row],[COSTO ]]-MaestraLP3[[#This Row],[COSTO OCT AL 27-10]])/MaestraLP3[[#This Row],[COSTO OCT AL 27-10]]</f>
        <v>0</v>
      </c>
      <c r="Y1502" s="57" t="str">
        <f>++IF(Q1502="HASTA AGOTAR STOCK","HASTA AGOTAR STOCK",IF(MaestraLP3[[#This Row],[PRECIO OCT]]=0,"NO PARA LP",IF(MaestraLP3[[#This Row],[PRECIO OCT]]=0,"INCORPORACIÓN",IF(AA1502=0,"MANTIENE",IF(AA1502&lt;0,"BAJA",IF(AA1502&gt;0,"ALZA",""))))))</f>
        <v>MANTIENE</v>
      </c>
      <c r="Z1502" s="54">
        <v>14600</v>
      </c>
      <c r="AA1502" s="40">
        <f>IF(Z1502=0,"INDICAR PRECIO VTA",Z1502-MaestraLP3[[#This Row],[PRECIO OCT]])</f>
        <v>0</v>
      </c>
      <c r="AB1502" s="56">
        <f t="shared" si="23"/>
        <v>0.20082191780821917</v>
      </c>
      <c r="AC1502" s="58">
        <f>IFERROR(MaestraLP3[[#This Row],[PRECIO]]*MaestraLP3[[#This Row],[%MG UMV]],0)</f>
        <v>2932</v>
      </c>
      <c r="AD1502" s="59">
        <v>2</v>
      </c>
      <c r="AE1502" s="54">
        <f>IFERROR(MaestraLP3[[#This Row],[MARGEN UNITARIO]]/MaestraLP3[[#This Row],[Peso Neto UMV (KG)]],0)</f>
        <v>1466</v>
      </c>
      <c r="AF1502" s="38" t="s">
        <v>50</v>
      </c>
      <c r="AG1502" s="38">
        <v>1</v>
      </c>
      <c r="AH1502" s="56">
        <v>0.03</v>
      </c>
      <c r="AI1502" s="56">
        <v>0.05</v>
      </c>
      <c r="AJ1502" s="38"/>
      <c r="AK1502" s="38" t="s">
        <v>50</v>
      </c>
    </row>
    <row r="1503" spans="1:37" x14ac:dyDescent="0.35">
      <c r="A1503" s="96" t="s">
        <v>525</v>
      </c>
      <c r="B1503" s="38">
        <v>104527900</v>
      </c>
      <c r="C1503" s="38" t="str">
        <f>+MaestraLP3[[#This Row],[CÓDIGO]]&amp;MaestraLP3[[#Headers],[-]]&amp;MaestraLP3[[#This Row],[UMV]]</f>
        <v>104527900-C04</v>
      </c>
      <c r="D1503" s="45" t="str">
        <f>+MaestraLP3[[#This Row],[CÓDIGO]]&amp;MaestraLP3[[#Headers],[FS00]]</f>
        <v>104527900FS00</v>
      </c>
      <c r="E1503" s="38" t="s">
        <v>159</v>
      </c>
      <c r="F1503" s="38" t="s">
        <v>166</v>
      </c>
      <c r="G1503" s="38" t="s">
        <v>173</v>
      </c>
      <c r="H1503" s="38" t="s">
        <v>1786</v>
      </c>
      <c r="I1503" s="38" t="s">
        <v>1790</v>
      </c>
      <c r="J1503" s="44" t="s">
        <v>209</v>
      </c>
      <c r="K1503" s="45" t="s">
        <v>44</v>
      </c>
      <c r="L1503" s="38"/>
      <c r="M1503" s="38" t="str">
        <f>VLOOKUP(MaestraLP3[[#This Row],[UMV]],VALIDACIONES!J:L,3,0)</f>
        <v>Caja 4 Unidades</v>
      </c>
      <c r="N1503" s="38" t="s">
        <v>375</v>
      </c>
      <c r="O1503" s="38" t="s">
        <v>46</v>
      </c>
      <c r="P1503" s="54">
        <v>9752</v>
      </c>
      <c r="Q1503" s="38" t="s">
        <v>47</v>
      </c>
      <c r="R1503" s="54">
        <v>13960</v>
      </c>
      <c r="S1503" s="56">
        <f>IFERROR((MaestraLP3[[#This Row],[COSTO ]]/MaestraLP3[[#This Row],[COSTO OCT]]-1),0)</f>
        <v>0</v>
      </c>
      <c r="T1503" s="55" t="s">
        <v>48</v>
      </c>
      <c r="U1503" s="55"/>
      <c r="V1503" s="54">
        <f>+VLOOKUP(MaestraLP3[[#This Row],[-]],'[1]BD MES'!$A:$N,14,0)</f>
        <v>9748</v>
      </c>
      <c r="W1503" s="54">
        <v>9752</v>
      </c>
      <c r="X1503" s="56">
        <f>+(MaestraLP3[[#This Row],[COSTO ]]-MaestraLP3[[#This Row],[COSTO OCT AL 27-10]])/MaestraLP3[[#This Row],[COSTO OCT AL 27-10]]</f>
        <v>4.103405826836274E-4</v>
      </c>
      <c r="Y1503" s="57" t="str">
        <f>++IF(Q1503="HASTA AGOTAR STOCK","HASTA AGOTAR STOCK",IF(MaestraLP3[[#This Row],[PRECIO OCT]]=0,"NO PARA LP",IF(MaestraLP3[[#This Row],[PRECIO OCT]]=0,"INCORPORACIÓN",IF(AA1503=0,"MANTIENE",IF(AA1503&lt;0,"BAJA",IF(AA1503&gt;0,"ALZA",""))))))</f>
        <v>MANTIENE</v>
      </c>
      <c r="Z1503" s="54">
        <v>13960</v>
      </c>
      <c r="AA1503" s="40">
        <f>IF(Z1503=0,"INDICAR PRECIO VTA",Z1503-MaestraLP3[[#This Row],[PRECIO OCT]])</f>
        <v>0</v>
      </c>
      <c r="AB1503" s="56">
        <f t="shared" si="23"/>
        <v>0.30143266475644698</v>
      </c>
      <c r="AC1503" s="58">
        <f>IFERROR(MaestraLP3[[#This Row],[PRECIO]]*MaestraLP3[[#This Row],[%MG UMV]],0)</f>
        <v>4208</v>
      </c>
      <c r="AD1503" s="59">
        <v>2</v>
      </c>
      <c r="AE1503" s="54">
        <f>IFERROR(MaestraLP3[[#This Row],[MARGEN UNITARIO]]/MaestraLP3[[#This Row],[Peso Neto UMV (KG)]],0)</f>
        <v>2104</v>
      </c>
      <c r="AF1503" s="38" t="s">
        <v>50</v>
      </c>
      <c r="AG1503" s="38">
        <v>1</v>
      </c>
      <c r="AH1503" s="56">
        <v>0.03</v>
      </c>
      <c r="AI1503" s="56">
        <v>0.06</v>
      </c>
      <c r="AJ1503" s="38"/>
      <c r="AK1503" s="38" t="s">
        <v>50</v>
      </c>
    </row>
    <row r="1504" spans="1:37" x14ac:dyDescent="0.35">
      <c r="A1504" s="96" t="s">
        <v>525</v>
      </c>
      <c r="B1504" s="38">
        <v>150002013</v>
      </c>
      <c r="C1504" s="38" t="str">
        <f>+MaestraLP3[[#This Row],[CÓDIGO]]&amp;MaestraLP3[[#Headers],[-]]&amp;MaestraLP3[[#This Row],[UMV]]</f>
        <v>150002013-C04</v>
      </c>
      <c r="D1504" s="45" t="str">
        <f>+MaestraLP3[[#This Row],[CÓDIGO]]&amp;MaestraLP3[[#Headers],[FS00]]</f>
        <v>150002013FS00</v>
      </c>
      <c r="E1504" s="38" t="s">
        <v>159</v>
      </c>
      <c r="F1504" s="38" t="s">
        <v>166</v>
      </c>
      <c r="G1504" s="38" t="s">
        <v>173</v>
      </c>
      <c r="H1504" s="38" t="s">
        <v>1786</v>
      </c>
      <c r="I1504" s="38" t="s">
        <v>1791</v>
      </c>
      <c r="J1504" s="44" t="s">
        <v>209</v>
      </c>
      <c r="K1504" s="45" t="s">
        <v>44</v>
      </c>
      <c r="L1504" s="38"/>
      <c r="M1504" s="38" t="str">
        <f>VLOOKUP(MaestraLP3[[#This Row],[UMV]],VALIDACIONES!J:L,3,0)</f>
        <v>Caja 4 Unidades</v>
      </c>
      <c r="N1504" s="38" t="s">
        <v>375</v>
      </c>
      <c r="O1504" s="38" t="s">
        <v>46</v>
      </c>
      <c r="P1504" s="54">
        <v>7755.44</v>
      </c>
      <c r="Q1504" s="38" t="s">
        <v>47</v>
      </c>
      <c r="R1504" s="54">
        <v>11960</v>
      </c>
      <c r="S1504" s="56">
        <f>IFERROR((MaestraLP3[[#This Row],[COSTO ]]/MaestraLP3[[#This Row],[COSTO OCT]]-1),0)</f>
        <v>3.1049173225505822E-3</v>
      </c>
      <c r="T1504" s="55" t="s">
        <v>48</v>
      </c>
      <c r="U1504" s="55"/>
      <c r="V1504" s="54">
        <f>+VLOOKUP(MaestraLP3[[#This Row],[-]],'[1]BD MES'!$A:$N,14,0)</f>
        <v>7787.92</v>
      </c>
      <c r="W1504" s="54">
        <v>7779.52</v>
      </c>
      <c r="X1504" s="56">
        <f>+(MaestraLP3[[#This Row],[COSTO ]]-MaestraLP3[[#This Row],[COSTO OCT AL 27-10]])/MaestraLP3[[#This Row],[COSTO OCT AL 27-10]]</f>
        <v>-1.0785935140576221E-3</v>
      </c>
      <c r="Y1504" s="57" t="str">
        <f>++IF(Q1504="HASTA AGOTAR STOCK","HASTA AGOTAR STOCK",IF(MaestraLP3[[#This Row],[PRECIO OCT]]=0,"NO PARA LP",IF(MaestraLP3[[#This Row],[PRECIO OCT]]=0,"INCORPORACIÓN",IF(AA1504=0,"MANTIENE",IF(AA1504&lt;0,"BAJA",IF(AA1504&gt;0,"ALZA",""))))))</f>
        <v>MANTIENE</v>
      </c>
      <c r="Z1504" s="54">
        <v>11960</v>
      </c>
      <c r="AA1504" s="40">
        <f>IF(Z1504=0,"INDICAR PRECIO VTA",Z1504-MaestraLP3[[#This Row],[PRECIO OCT]])</f>
        <v>0</v>
      </c>
      <c r="AB1504" s="56">
        <f t="shared" si="23"/>
        <v>0.34953846153846152</v>
      </c>
      <c r="AC1504" s="58">
        <f>IFERROR(MaestraLP3[[#This Row],[PRECIO]]*MaestraLP3[[#This Row],[%MG UMV]],0)</f>
        <v>4180.4799999999996</v>
      </c>
      <c r="AD1504" s="59">
        <v>2</v>
      </c>
      <c r="AE1504" s="54">
        <f>IFERROR(MaestraLP3[[#This Row],[MARGEN UNITARIO]]/MaestraLP3[[#This Row],[Peso Neto UMV (KG)]],0)</f>
        <v>2090.2399999999998</v>
      </c>
      <c r="AF1504" s="38" t="s">
        <v>50</v>
      </c>
      <c r="AG1504" s="38">
        <v>1</v>
      </c>
      <c r="AH1504" s="56">
        <v>0.05</v>
      </c>
      <c r="AI1504" s="56">
        <v>0.1</v>
      </c>
      <c r="AJ1504" s="38"/>
      <c r="AK1504" s="38" t="s">
        <v>50</v>
      </c>
    </row>
    <row r="1505" spans="1:37" x14ac:dyDescent="0.35">
      <c r="A1505" s="96" t="s">
        <v>525</v>
      </c>
      <c r="B1505" s="38">
        <v>104527570</v>
      </c>
      <c r="C1505" s="38" t="str">
        <f>+MaestraLP3[[#This Row],[CÓDIGO]]&amp;MaestraLP3[[#Headers],[-]]&amp;MaestraLP3[[#This Row],[UMV]]</f>
        <v>104527570-C04</v>
      </c>
      <c r="D1505" s="45" t="str">
        <f>+MaestraLP3[[#This Row],[CÓDIGO]]&amp;MaestraLP3[[#Headers],[FS00]]</f>
        <v>104527570FS00</v>
      </c>
      <c r="E1505" s="38" t="s">
        <v>159</v>
      </c>
      <c r="F1505" s="38" t="s">
        <v>166</v>
      </c>
      <c r="G1505" s="38" t="s">
        <v>173</v>
      </c>
      <c r="H1505" s="38" t="s">
        <v>1786</v>
      </c>
      <c r="I1505" s="38" t="s">
        <v>1792</v>
      </c>
      <c r="J1505" s="44" t="s">
        <v>209</v>
      </c>
      <c r="K1505" s="45" t="s">
        <v>44</v>
      </c>
      <c r="L1505" s="38"/>
      <c r="M1505" s="38" t="str">
        <f>VLOOKUP(MaestraLP3[[#This Row],[UMV]],VALIDACIONES!J:L,3,0)</f>
        <v>Caja 4 Unidades</v>
      </c>
      <c r="N1505" s="38" t="s">
        <v>375</v>
      </c>
      <c r="O1505" s="38" t="s">
        <v>46</v>
      </c>
      <c r="P1505" s="54">
        <v>6540</v>
      </c>
      <c r="Q1505" s="38" t="s">
        <v>47</v>
      </c>
      <c r="R1505" s="54">
        <v>9200</v>
      </c>
      <c r="S1505" s="56">
        <f>IFERROR((MaestraLP3[[#This Row],[COSTO ]]/MaestraLP3[[#This Row],[COSTO OCT]]-1),0)</f>
        <v>0</v>
      </c>
      <c r="T1505" s="55" t="s">
        <v>48</v>
      </c>
      <c r="U1505" s="55"/>
      <c r="V1505" s="54">
        <f>+VLOOKUP(MaestraLP3[[#This Row],[-]],'[1]BD MES'!$A:$N,14,0)</f>
        <v>6540</v>
      </c>
      <c r="W1505" s="54">
        <v>6540</v>
      </c>
      <c r="X1505" s="56">
        <f>+(MaestraLP3[[#This Row],[COSTO ]]-MaestraLP3[[#This Row],[COSTO OCT AL 27-10]])/MaestraLP3[[#This Row],[COSTO OCT AL 27-10]]</f>
        <v>0</v>
      </c>
      <c r="Y1505" s="57" t="str">
        <f>++IF(Q1505="HASTA AGOTAR STOCK","HASTA AGOTAR STOCK",IF(MaestraLP3[[#This Row],[PRECIO OCT]]=0,"NO PARA LP",IF(MaestraLP3[[#This Row],[PRECIO OCT]]=0,"INCORPORACIÓN",IF(AA1505=0,"MANTIENE",IF(AA1505&lt;0,"BAJA",IF(AA1505&gt;0,"ALZA",""))))))</f>
        <v>MANTIENE</v>
      </c>
      <c r="Z1505" s="54">
        <v>9200</v>
      </c>
      <c r="AA1505" s="40">
        <f>IF(Z1505=0,"INDICAR PRECIO VTA",Z1505-MaestraLP3[[#This Row],[PRECIO OCT]])</f>
        <v>0</v>
      </c>
      <c r="AB1505" s="56">
        <f t="shared" si="23"/>
        <v>0.28913043478260869</v>
      </c>
      <c r="AC1505" s="58">
        <f>IFERROR(MaestraLP3[[#This Row],[PRECIO]]*MaestraLP3[[#This Row],[%MG UMV]],0)</f>
        <v>2660</v>
      </c>
      <c r="AD1505" s="59">
        <v>2</v>
      </c>
      <c r="AE1505" s="54">
        <f>IFERROR(MaestraLP3[[#This Row],[MARGEN UNITARIO]]/MaestraLP3[[#This Row],[Peso Neto UMV (KG)]],0)</f>
        <v>1330</v>
      </c>
      <c r="AF1505" s="38" t="s">
        <v>50</v>
      </c>
      <c r="AG1505" s="38">
        <v>1</v>
      </c>
      <c r="AH1505" s="56">
        <v>0.03</v>
      </c>
      <c r="AI1505" s="56">
        <v>0.06</v>
      </c>
      <c r="AJ1505" s="38"/>
      <c r="AK1505" s="38" t="s">
        <v>50</v>
      </c>
    </row>
    <row r="1506" spans="1:37" x14ac:dyDescent="0.35">
      <c r="A1506" s="96" t="s">
        <v>525</v>
      </c>
      <c r="B1506" s="38">
        <v>104538540</v>
      </c>
      <c r="C1506" s="38" t="str">
        <f>+MaestraLP3[[#This Row],[CÓDIGO]]&amp;MaestraLP3[[#Headers],[-]]&amp;MaestraLP3[[#This Row],[UMV]]</f>
        <v>104538540-KG</v>
      </c>
      <c r="D1506" s="45" t="str">
        <f>+MaestraLP3[[#This Row],[CÓDIGO]]&amp;MaestraLP3[[#Headers],[FS00]]</f>
        <v>104538540FS00</v>
      </c>
      <c r="E1506" s="38" t="s">
        <v>159</v>
      </c>
      <c r="F1506" s="38" t="s">
        <v>166</v>
      </c>
      <c r="G1506" s="38" t="s">
        <v>173</v>
      </c>
      <c r="H1506" s="38" t="s">
        <v>1793</v>
      </c>
      <c r="I1506" s="38" t="s">
        <v>1794</v>
      </c>
      <c r="J1506" s="44" t="s">
        <v>164</v>
      </c>
      <c r="K1506" s="45" t="s">
        <v>164</v>
      </c>
      <c r="L1506" s="38"/>
      <c r="M1506" s="38" t="str">
        <f>VLOOKUP(MaestraLP3[[#This Row],[UMV]],VALIDACIONES!J:L,3,0)</f>
        <v>Kilogramo</v>
      </c>
      <c r="N1506" s="38" t="s">
        <v>375</v>
      </c>
      <c r="O1506" s="38" t="s">
        <v>46</v>
      </c>
      <c r="P1506" s="54">
        <v>13582.754676665898</v>
      </c>
      <c r="Q1506" s="38" t="s">
        <v>47</v>
      </c>
      <c r="R1506" s="54">
        <v>18990</v>
      </c>
      <c r="S1506" s="56">
        <f>IFERROR((MaestraLP3[[#This Row],[COSTO ]]/MaestraLP3[[#This Row],[COSTO OCT]]-1),0)</f>
        <v>4.4044476807185484E-2</v>
      </c>
      <c r="T1506" s="55" t="s">
        <v>48</v>
      </c>
      <c r="U1506" s="55"/>
      <c r="V1506" s="54">
        <f>+VLOOKUP(MaestraLP3[[#This Row],[-]],'[1]BD MES'!$A:$N,14,0)</f>
        <v>11870</v>
      </c>
      <c r="W1506" s="54">
        <v>14181</v>
      </c>
      <c r="X1506" s="56">
        <f>+(MaestraLP3[[#This Row],[COSTO ]]-MaestraLP3[[#This Row],[COSTO OCT AL 27-10]])/MaestraLP3[[#This Row],[COSTO OCT AL 27-10]]</f>
        <v>0.19469250210614997</v>
      </c>
      <c r="Y1506" s="57" t="str">
        <f>++IF(Q1506="HASTA AGOTAR STOCK","HASTA AGOTAR STOCK",IF(MaestraLP3[[#This Row],[PRECIO OCT]]=0,"NO PARA LP",IF(MaestraLP3[[#This Row],[PRECIO OCT]]=0,"INCORPORACIÓN",IF(AA1506=0,"MANTIENE",IF(AA1506&lt;0,"BAJA",IF(AA1506&gt;0,"ALZA",""))))))</f>
        <v>MANTIENE</v>
      </c>
      <c r="Z1506" s="54">
        <v>18990</v>
      </c>
      <c r="AA1506" s="40">
        <f>IF(Z1506=0,"INDICAR PRECIO VTA",Z1506-MaestraLP3[[#This Row],[PRECIO OCT]])</f>
        <v>0</v>
      </c>
      <c r="AB1506" s="56">
        <f t="shared" si="23"/>
        <v>0.2532385466034755</v>
      </c>
      <c r="AC1506" s="58">
        <f>IFERROR(MaestraLP3[[#This Row],[PRECIO]]*MaestraLP3[[#This Row],[%MG UMV]],0)</f>
        <v>4809</v>
      </c>
      <c r="AD1506" s="59">
        <v>1</v>
      </c>
      <c r="AE1506" s="54">
        <f>IFERROR(MaestraLP3[[#This Row],[MARGEN UNITARIO]]/MaestraLP3[[#This Row],[Peso Neto UMV (KG)]],0)</f>
        <v>4809</v>
      </c>
      <c r="AF1506" s="38" t="s">
        <v>50</v>
      </c>
      <c r="AG1506" s="38">
        <v>1</v>
      </c>
      <c r="AH1506" s="56">
        <v>0.05</v>
      </c>
      <c r="AI1506" s="56">
        <v>0.1</v>
      </c>
      <c r="AJ1506" s="38"/>
      <c r="AK1506" s="38" t="s">
        <v>50</v>
      </c>
    </row>
    <row r="1507" spans="1:37" x14ac:dyDescent="0.35">
      <c r="A1507" s="96" t="s">
        <v>525</v>
      </c>
      <c r="B1507" s="38">
        <v>104534220</v>
      </c>
      <c r="C1507" s="38" t="str">
        <f>+MaestraLP3[[#This Row],[CÓDIGO]]&amp;MaestraLP3[[#Headers],[-]]&amp;MaestraLP3[[#This Row],[UMV]]</f>
        <v>104534220-C08</v>
      </c>
      <c r="D1507" s="45" t="str">
        <f>+MaestraLP3[[#This Row],[CÓDIGO]]&amp;MaestraLP3[[#Headers],[FS00]]</f>
        <v>104534220FS00</v>
      </c>
      <c r="E1507" s="38" t="s">
        <v>159</v>
      </c>
      <c r="F1507" s="38" t="s">
        <v>166</v>
      </c>
      <c r="G1507" s="38" t="s">
        <v>173</v>
      </c>
      <c r="H1507" s="38" t="s">
        <v>1793</v>
      </c>
      <c r="I1507" s="38" t="s">
        <v>1795</v>
      </c>
      <c r="J1507" s="44" t="s">
        <v>365</v>
      </c>
      <c r="K1507" s="45" t="s">
        <v>44</v>
      </c>
      <c r="L1507" s="38"/>
      <c r="M1507" s="38" t="str">
        <f>VLOOKUP(MaestraLP3[[#This Row],[UMV]],VALIDACIONES!J:L,3,0)</f>
        <v>Caja 8 Unidades</v>
      </c>
      <c r="N1507" s="38" t="s">
        <v>375</v>
      </c>
      <c r="O1507" s="38" t="s">
        <v>72</v>
      </c>
      <c r="P1507" s="54">
        <v>57304</v>
      </c>
      <c r="Q1507" s="38" t="s">
        <v>47</v>
      </c>
      <c r="R1507" s="54">
        <v>84000</v>
      </c>
      <c r="S1507" s="56">
        <f>IFERROR((MaestraLP3[[#This Row],[COSTO ]]/MaestraLP3[[#This Row],[COSTO OCT]]-1),0)</f>
        <v>0</v>
      </c>
      <c r="T1507" s="55" t="s">
        <v>48</v>
      </c>
      <c r="U1507" s="55"/>
      <c r="V1507" s="54">
        <f>+VLOOKUP(MaestraLP3[[#This Row],[-]],'[1]BD MES'!$A:$N,14,0)</f>
        <v>59264</v>
      </c>
      <c r="W1507" s="54">
        <v>57304</v>
      </c>
      <c r="X1507" s="56">
        <f>+(MaestraLP3[[#This Row],[COSTO ]]-MaestraLP3[[#This Row],[COSTO OCT AL 27-10]])/MaestraLP3[[#This Row],[COSTO OCT AL 27-10]]</f>
        <v>-3.3072354211663067E-2</v>
      </c>
      <c r="Y1507" s="57" t="str">
        <f>++IF(Q1507="HASTA AGOTAR STOCK","HASTA AGOTAR STOCK",IF(MaestraLP3[[#This Row],[PRECIO OCT]]=0,"NO PARA LP",IF(MaestraLP3[[#This Row],[PRECIO OCT]]=0,"INCORPORACIÓN",IF(AA1507=0,"MANTIENE",IF(AA1507&lt;0,"BAJA",IF(AA1507&gt;0,"ALZA",""))))))</f>
        <v>MANTIENE</v>
      </c>
      <c r="Z1507" s="54">
        <v>84000</v>
      </c>
      <c r="AA1507" s="40">
        <f>IF(Z1507=0,"INDICAR PRECIO VTA",Z1507-MaestraLP3[[#This Row],[PRECIO OCT]])</f>
        <v>0</v>
      </c>
      <c r="AB1507" s="56">
        <f t="shared" si="23"/>
        <v>0.31780952380952382</v>
      </c>
      <c r="AC1507" s="58">
        <f>IFERROR(MaestraLP3[[#This Row],[PRECIO]]*MaestraLP3[[#This Row],[%MG UMV]],0)</f>
        <v>26696</v>
      </c>
      <c r="AD1507" s="59">
        <v>4</v>
      </c>
      <c r="AE1507" s="54">
        <f>IFERROR(MaestraLP3[[#This Row],[MARGEN UNITARIO]]/MaestraLP3[[#This Row],[Peso Neto UMV (KG)]],0)</f>
        <v>6674</v>
      </c>
      <c r="AF1507" s="38" t="s">
        <v>50</v>
      </c>
      <c r="AG1507" s="38">
        <v>1</v>
      </c>
      <c r="AH1507" s="56">
        <v>0.05</v>
      </c>
      <c r="AI1507" s="56">
        <v>0.2</v>
      </c>
      <c r="AJ1507" s="38" t="s">
        <v>50</v>
      </c>
      <c r="AK1507" s="38" t="s">
        <v>50</v>
      </c>
    </row>
    <row r="1508" spans="1:37" x14ac:dyDescent="0.35">
      <c r="A1508" s="96" t="s">
        <v>525</v>
      </c>
      <c r="B1508" s="38">
        <v>104538550</v>
      </c>
      <c r="C1508" s="38" t="str">
        <f>+MaestraLP3[[#This Row],[CÓDIGO]]&amp;MaestraLP3[[#Headers],[-]]&amp;MaestraLP3[[#This Row],[UMV]]</f>
        <v>104538550-KG</v>
      </c>
      <c r="D1508" s="45" t="str">
        <f>+MaestraLP3[[#This Row],[CÓDIGO]]&amp;MaestraLP3[[#Headers],[FS00]]</f>
        <v>104538550FS00</v>
      </c>
      <c r="E1508" s="38" t="s">
        <v>159</v>
      </c>
      <c r="F1508" s="38" t="s">
        <v>166</v>
      </c>
      <c r="G1508" s="38" t="s">
        <v>173</v>
      </c>
      <c r="H1508" s="38" t="s">
        <v>1793</v>
      </c>
      <c r="I1508" s="38" t="s">
        <v>1796</v>
      </c>
      <c r="J1508" s="44" t="s">
        <v>164</v>
      </c>
      <c r="K1508" s="45" t="s">
        <v>164</v>
      </c>
      <c r="L1508" s="38"/>
      <c r="M1508" s="38" t="str">
        <f>VLOOKUP(MaestraLP3[[#This Row],[UMV]],VALIDACIONES!J:L,3,0)</f>
        <v>Kilogramo</v>
      </c>
      <c r="N1508" s="38" t="s">
        <v>375</v>
      </c>
      <c r="O1508" s="38" t="s">
        <v>46</v>
      </c>
      <c r="P1508" s="54">
        <v>6615</v>
      </c>
      <c r="Q1508" s="38" t="s">
        <v>47</v>
      </c>
      <c r="R1508" s="54">
        <v>9990</v>
      </c>
      <c r="S1508" s="56">
        <f>IFERROR((MaestraLP3[[#This Row],[COSTO ]]/MaestraLP3[[#This Row],[COSTO OCT]]-1),0)</f>
        <v>0</v>
      </c>
      <c r="T1508" s="55" t="s">
        <v>74</v>
      </c>
      <c r="U1508" s="55"/>
      <c r="V1508" s="54">
        <f>+VLOOKUP(MaestraLP3[[#This Row],[-]],'[1]BD MES'!$A:$N,14,0)</f>
        <v>6615</v>
      </c>
      <c r="W1508" s="54">
        <v>6615</v>
      </c>
      <c r="X1508" s="56">
        <f>+(MaestraLP3[[#This Row],[COSTO ]]-MaestraLP3[[#This Row],[COSTO OCT AL 27-10]])/MaestraLP3[[#This Row],[COSTO OCT AL 27-10]]</f>
        <v>0</v>
      </c>
      <c r="Y1508" s="57" t="str">
        <f>++IF(Q1508="HASTA AGOTAR STOCK","HASTA AGOTAR STOCK",IF(MaestraLP3[[#This Row],[PRECIO OCT]]=0,"NO PARA LP",IF(MaestraLP3[[#This Row],[PRECIO OCT]]=0,"INCORPORACIÓN",IF(AA1508=0,"MANTIENE",IF(AA1508&lt;0,"BAJA",IF(AA1508&gt;0,"ALZA",""))))))</f>
        <v>MANTIENE</v>
      </c>
      <c r="Z1508" s="54">
        <v>9990</v>
      </c>
      <c r="AA1508" s="40">
        <f>IF(Z1508=0,"INDICAR PRECIO VTA",Z1508-MaestraLP3[[#This Row],[PRECIO OCT]])</f>
        <v>0</v>
      </c>
      <c r="AB1508" s="56">
        <f t="shared" si="23"/>
        <v>0.33783783783783783</v>
      </c>
      <c r="AC1508" s="58">
        <f>IFERROR(MaestraLP3[[#This Row],[PRECIO]]*MaestraLP3[[#This Row],[%MG UMV]],0)</f>
        <v>3375</v>
      </c>
      <c r="AD1508" s="59">
        <v>1</v>
      </c>
      <c r="AE1508" s="54">
        <f>IFERROR(MaestraLP3[[#This Row],[MARGEN UNITARIO]]/MaestraLP3[[#This Row],[Peso Neto UMV (KG)]],0)</f>
        <v>3375</v>
      </c>
      <c r="AF1508" s="38" t="s">
        <v>50</v>
      </c>
      <c r="AG1508" s="38">
        <v>1</v>
      </c>
      <c r="AH1508" s="56">
        <v>0.08</v>
      </c>
      <c r="AI1508" s="56">
        <v>0.12</v>
      </c>
      <c r="AJ1508" s="38"/>
      <c r="AK1508" s="38" t="s">
        <v>50</v>
      </c>
    </row>
    <row r="1509" spans="1:37" x14ac:dyDescent="0.35">
      <c r="A1509" s="96" t="s">
        <v>525</v>
      </c>
      <c r="B1509" s="38">
        <v>104543550</v>
      </c>
      <c r="C1509" s="38" t="str">
        <f>+MaestraLP3[[#This Row],[CÓDIGO]]&amp;MaestraLP3[[#Headers],[-]]&amp;MaestraLP3[[#This Row],[UMV]]</f>
        <v>104543550-C04</v>
      </c>
      <c r="D1509" s="45" t="str">
        <f>+MaestraLP3[[#This Row],[CÓDIGO]]&amp;MaestraLP3[[#Headers],[FS00]]</f>
        <v>104543550FS00</v>
      </c>
      <c r="E1509" s="38" t="s">
        <v>159</v>
      </c>
      <c r="F1509" s="38" t="s">
        <v>166</v>
      </c>
      <c r="G1509" s="38" t="s">
        <v>173</v>
      </c>
      <c r="H1509" s="38" t="s">
        <v>1793</v>
      </c>
      <c r="I1509" s="38" t="s">
        <v>1797</v>
      </c>
      <c r="J1509" s="44" t="s">
        <v>209</v>
      </c>
      <c r="K1509" s="45" t="s">
        <v>44</v>
      </c>
      <c r="L1509" s="38"/>
      <c r="M1509" s="38" t="str">
        <f>VLOOKUP(MaestraLP3[[#This Row],[UMV]],VALIDACIONES!J:L,3,0)</f>
        <v>Caja 4 Unidades</v>
      </c>
      <c r="N1509" s="38" t="s">
        <v>375</v>
      </c>
      <c r="O1509" s="38" t="s">
        <v>46</v>
      </c>
      <c r="P1509" s="54">
        <v>41420</v>
      </c>
      <c r="Q1509" s="38" t="s">
        <v>47</v>
      </c>
      <c r="R1509" s="54">
        <v>54000</v>
      </c>
      <c r="S1509" s="56">
        <f>IFERROR((MaestraLP3[[#This Row],[COSTO ]]/MaestraLP3[[#This Row],[COSTO OCT]]-1),0)</f>
        <v>-0.12699179140511829</v>
      </c>
      <c r="T1509" s="55" t="s">
        <v>172</v>
      </c>
      <c r="U1509" s="55"/>
      <c r="V1509" s="54">
        <f>+VLOOKUP(MaestraLP3[[#This Row],[-]],'[1]BD MES'!$A:$N,14,0)</f>
        <v>39124</v>
      </c>
      <c r="W1509" s="54">
        <v>36160</v>
      </c>
      <c r="X1509" s="56">
        <f>+(MaestraLP3[[#This Row],[COSTO ]]-MaestraLP3[[#This Row],[COSTO OCT AL 27-10]])/MaestraLP3[[#This Row],[COSTO OCT AL 27-10]]</f>
        <v>-7.5759124833861574E-2</v>
      </c>
      <c r="Y1509" s="57" t="str">
        <f>++IF(Q1509="HASTA AGOTAR STOCK","HASTA AGOTAR STOCK",IF(MaestraLP3[[#This Row],[PRECIO OCT]]=0,"NO PARA LP",IF(MaestraLP3[[#This Row],[PRECIO OCT]]=0,"INCORPORACIÓN",IF(AA1509=0,"MANTIENE",IF(AA1509&lt;0,"BAJA",IF(AA1509&gt;0,"ALZA",""))))))</f>
        <v>MANTIENE</v>
      </c>
      <c r="Z1509" s="54">
        <v>54000</v>
      </c>
      <c r="AA1509" s="40">
        <f>IF(Z1509=0,"INDICAR PRECIO VTA",Z1509-MaestraLP3[[#This Row],[PRECIO OCT]])</f>
        <v>0</v>
      </c>
      <c r="AB1509" s="56">
        <f t="shared" si="23"/>
        <v>0.33037037037037037</v>
      </c>
      <c r="AC1509" s="58">
        <f>IFERROR(MaestraLP3[[#This Row],[PRECIO]]*MaestraLP3[[#This Row],[%MG UMV]],0)</f>
        <v>17840</v>
      </c>
      <c r="AD1509" s="59">
        <v>2</v>
      </c>
      <c r="AE1509" s="54">
        <f>IFERROR(MaestraLP3[[#This Row],[MARGEN UNITARIO]]/MaestraLP3[[#This Row],[Peso Neto UMV (KG)]],0)</f>
        <v>8920</v>
      </c>
      <c r="AF1509" s="38" t="s">
        <v>50</v>
      </c>
      <c r="AG1509" s="38">
        <v>1</v>
      </c>
      <c r="AH1509" s="56">
        <v>0.08</v>
      </c>
      <c r="AI1509" s="56">
        <v>0.12</v>
      </c>
      <c r="AJ1509" s="38" t="s">
        <v>50</v>
      </c>
      <c r="AK1509" s="38" t="s">
        <v>50</v>
      </c>
    </row>
    <row r="1510" spans="1:37" x14ac:dyDescent="0.35">
      <c r="A1510" s="96" t="s">
        <v>525</v>
      </c>
      <c r="B1510" s="38">
        <v>104538560</v>
      </c>
      <c r="C1510" s="38" t="str">
        <f>+MaestraLP3[[#This Row],[CÓDIGO]]&amp;MaestraLP3[[#Headers],[-]]&amp;MaestraLP3[[#This Row],[UMV]]</f>
        <v>104538560-KG</v>
      </c>
      <c r="D1510" s="45" t="str">
        <f>+MaestraLP3[[#This Row],[CÓDIGO]]&amp;MaestraLP3[[#Headers],[FS00]]</f>
        <v>104538560FS00</v>
      </c>
      <c r="E1510" s="38" t="s">
        <v>159</v>
      </c>
      <c r="F1510" s="38" t="s">
        <v>166</v>
      </c>
      <c r="G1510" s="38" t="s">
        <v>173</v>
      </c>
      <c r="H1510" s="38" t="s">
        <v>1793</v>
      </c>
      <c r="I1510" s="38" t="s">
        <v>1798</v>
      </c>
      <c r="J1510" s="44" t="s">
        <v>164</v>
      </c>
      <c r="K1510" s="45" t="s">
        <v>164</v>
      </c>
      <c r="L1510" s="38"/>
      <c r="M1510" s="38" t="str">
        <f>VLOOKUP(MaestraLP3[[#This Row],[UMV]],VALIDACIONES!J:L,3,0)</f>
        <v>Kilogramo</v>
      </c>
      <c r="N1510" s="38" t="s">
        <v>375</v>
      </c>
      <c r="O1510" s="38" t="s">
        <v>46</v>
      </c>
      <c r="P1510" s="54">
        <v>13900</v>
      </c>
      <c r="Q1510" s="38" t="s">
        <v>47</v>
      </c>
      <c r="R1510" s="54">
        <v>18900</v>
      </c>
      <c r="S1510" s="56">
        <f>IFERROR((MaestraLP3[[#This Row],[COSTO ]]/MaestraLP3[[#This Row],[COSTO OCT]]-1),0)</f>
        <v>0</v>
      </c>
      <c r="T1510" s="55" t="s">
        <v>48</v>
      </c>
      <c r="U1510" s="55"/>
      <c r="V1510" s="54">
        <f>+VLOOKUP(MaestraLP3[[#This Row],[-]],'[1]BD MES'!$A:$N,14,0)</f>
        <v>11446</v>
      </c>
      <c r="W1510" s="54">
        <v>13900</v>
      </c>
      <c r="X1510" s="56">
        <f>+(MaestraLP3[[#This Row],[COSTO ]]-MaestraLP3[[#This Row],[COSTO OCT AL 27-10]])/MaestraLP3[[#This Row],[COSTO OCT AL 27-10]]</f>
        <v>0.21439804298444873</v>
      </c>
      <c r="Y1510" s="57" t="str">
        <f>++IF(Q1510="HASTA AGOTAR STOCK","HASTA AGOTAR STOCK",IF(MaestraLP3[[#This Row],[PRECIO OCT]]=0,"NO PARA LP",IF(MaestraLP3[[#This Row],[PRECIO OCT]]=0,"INCORPORACIÓN",IF(AA1510=0,"MANTIENE",IF(AA1510&lt;0,"BAJA",IF(AA1510&gt;0,"ALZA",""))))))</f>
        <v>MANTIENE</v>
      </c>
      <c r="Z1510" s="54">
        <v>18900</v>
      </c>
      <c r="AA1510" s="40">
        <f>IF(Z1510=0,"INDICAR PRECIO VTA",Z1510-MaestraLP3[[#This Row],[PRECIO OCT]])</f>
        <v>0</v>
      </c>
      <c r="AB1510" s="56">
        <f t="shared" si="23"/>
        <v>0.26455026455026454</v>
      </c>
      <c r="AC1510" s="58">
        <f>IFERROR(MaestraLP3[[#This Row],[PRECIO]]*MaestraLP3[[#This Row],[%MG UMV]],0)</f>
        <v>5000</v>
      </c>
      <c r="AD1510" s="59">
        <v>1</v>
      </c>
      <c r="AE1510" s="54">
        <f>IFERROR(MaestraLP3[[#This Row],[MARGEN UNITARIO]]/MaestraLP3[[#This Row],[Peso Neto UMV (KG)]],0)</f>
        <v>5000</v>
      </c>
      <c r="AF1510" s="38" t="s">
        <v>50</v>
      </c>
      <c r="AG1510" s="38">
        <v>1</v>
      </c>
      <c r="AH1510" s="56">
        <v>0.08</v>
      </c>
      <c r="AI1510" s="56">
        <v>0.12</v>
      </c>
      <c r="AJ1510" s="38"/>
      <c r="AK1510" s="38" t="s">
        <v>50</v>
      </c>
    </row>
    <row r="1511" spans="1:37" x14ac:dyDescent="0.35">
      <c r="A1511" s="96" t="s">
        <v>525</v>
      </c>
      <c r="B1511" s="38">
        <v>104525830</v>
      </c>
      <c r="C1511" s="38" t="str">
        <f>+MaestraLP3[[#This Row],[CÓDIGO]]&amp;MaestraLP3[[#Headers],[-]]&amp;MaestraLP3[[#This Row],[UMV]]</f>
        <v>104525830-C04</v>
      </c>
      <c r="D1511" s="45" t="str">
        <f>+MaestraLP3[[#This Row],[CÓDIGO]]&amp;MaestraLP3[[#Headers],[FS00]]</f>
        <v>104525830FS00</v>
      </c>
      <c r="E1511" s="38" t="s">
        <v>159</v>
      </c>
      <c r="F1511" s="38" t="s">
        <v>166</v>
      </c>
      <c r="G1511" s="38" t="s">
        <v>173</v>
      </c>
      <c r="H1511" s="38" t="s">
        <v>177</v>
      </c>
      <c r="I1511" s="38" t="s">
        <v>1799</v>
      </c>
      <c r="J1511" s="44" t="s">
        <v>209</v>
      </c>
      <c r="K1511" s="45" t="s">
        <v>44</v>
      </c>
      <c r="L1511" s="38"/>
      <c r="M1511" s="38" t="str">
        <f>VLOOKUP(MaestraLP3[[#This Row],[UMV]],VALIDACIONES!J:L,3,0)</f>
        <v>Caja 4 Unidades</v>
      </c>
      <c r="N1511" s="38" t="s">
        <v>375</v>
      </c>
      <c r="O1511" s="38" t="s">
        <v>46</v>
      </c>
      <c r="P1511" s="54">
        <v>14776</v>
      </c>
      <c r="Q1511" s="38" t="s">
        <v>47</v>
      </c>
      <c r="R1511" s="54">
        <v>22900</v>
      </c>
      <c r="S1511" s="56">
        <f>IFERROR((MaestraLP3[[#This Row],[COSTO ]]/MaestraLP3[[#This Row],[COSTO OCT]]-1),0)</f>
        <v>0</v>
      </c>
      <c r="T1511" s="55" t="s">
        <v>48</v>
      </c>
      <c r="U1511" s="55"/>
      <c r="V1511" s="54">
        <f>+VLOOKUP(MaestraLP3[[#This Row],[-]],'[1]BD MES'!$A:$N,14,0)</f>
        <v>14776</v>
      </c>
      <c r="W1511" s="54">
        <v>14776</v>
      </c>
      <c r="X1511" s="56">
        <f>+(MaestraLP3[[#This Row],[COSTO ]]-MaestraLP3[[#This Row],[COSTO OCT AL 27-10]])/MaestraLP3[[#This Row],[COSTO OCT AL 27-10]]</f>
        <v>0</v>
      </c>
      <c r="Y1511" s="57" t="str">
        <f>++IF(Q1511="HASTA AGOTAR STOCK","HASTA AGOTAR STOCK",IF(MaestraLP3[[#This Row],[PRECIO OCT]]=0,"NO PARA LP",IF(MaestraLP3[[#This Row],[PRECIO OCT]]=0,"INCORPORACIÓN",IF(AA1511=0,"MANTIENE",IF(AA1511&lt;0,"BAJA",IF(AA1511&gt;0,"ALZA",""))))))</f>
        <v>MANTIENE</v>
      </c>
      <c r="Z1511" s="54">
        <v>22900</v>
      </c>
      <c r="AA1511" s="40">
        <f>IF(Z1511=0,"INDICAR PRECIO VTA",Z1511-MaestraLP3[[#This Row],[PRECIO OCT]])</f>
        <v>0</v>
      </c>
      <c r="AB1511" s="56">
        <f t="shared" si="23"/>
        <v>0.35475982532751094</v>
      </c>
      <c r="AC1511" s="58">
        <f>IFERROR(MaestraLP3[[#This Row],[PRECIO]]*MaestraLP3[[#This Row],[%MG UMV]],0)</f>
        <v>8124</v>
      </c>
      <c r="AD1511" s="59">
        <v>2</v>
      </c>
      <c r="AE1511" s="54">
        <f>IFERROR(MaestraLP3[[#This Row],[MARGEN UNITARIO]]/MaestraLP3[[#This Row],[Peso Neto UMV (KG)]],0)</f>
        <v>4062</v>
      </c>
      <c r="AF1511" s="38" t="s">
        <v>50</v>
      </c>
      <c r="AG1511" s="38">
        <v>1</v>
      </c>
      <c r="AH1511" s="56">
        <v>0.05</v>
      </c>
      <c r="AI1511" s="56">
        <v>0.08</v>
      </c>
      <c r="AJ1511" s="38"/>
      <c r="AK1511" s="38" t="s">
        <v>50</v>
      </c>
    </row>
    <row r="1512" spans="1:37" x14ac:dyDescent="0.35">
      <c r="A1512" s="96" t="s">
        <v>525</v>
      </c>
      <c r="B1512" s="38">
        <v>105045500</v>
      </c>
      <c r="C1512" s="38" t="str">
        <f>+MaestraLP3[[#This Row],[CÓDIGO]]&amp;MaestraLP3[[#Headers],[-]]&amp;MaestraLP3[[#This Row],[UMV]]</f>
        <v>105045500-C06</v>
      </c>
      <c r="D1512" s="45" t="str">
        <f>+MaestraLP3[[#This Row],[CÓDIGO]]&amp;MaestraLP3[[#Headers],[FS00]]</f>
        <v>105045500FS00</v>
      </c>
      <c r="E1512" s="38" t="s">
        <v>159</v>
      </c>
      <c r="F1512" s="38" t="s">
        <v>166</v>
      </c>
      <c r="G1512" s="38" t="s">
        <v>173</v>
      </c>
      <c r="H1512" s="38" t="s">
        <v>177</v>
      </c>
      <c r="I1512" s="38" t="s">
        <v>1800</v>
      </c>
      <c r="J1512" s="44" t="s">
        <v>53</v>
      </c>
      <c r="K1512" s="45" t="s">
        <v>44</v>
      </c>
      <c r="L1512" s="38"/>
      <c r="M1512" s="38" t="str">
        <f>VLOOKUP(MaestraLP3[[#This Row],[UMV]],VALIDACIONES!J:L,3,0)</f>
        <v>Caja 6 Unidades</v>
      </c>
      <c r="N1512" s="38" t="s">
        <v>71</v>
      </c>
      <c r="O1512" s="38" t="s">
        <v>46</v>
      </c>
      <c r="P1512" s="54">
        <v>37296.080000000002</v>
      </c>
      <c r="Q1512" s="38" t="s">
        <v>47</v>
      </c>
      <c r="R1512" s="54">
        <v>59940</v>
      </c>
      <c r="S1512" s="56">
        <f>IFERROR((MaestraLP3[[#This Row],[COSTO ]]/MaestraLP3[[#This Row],[COSTO OCT]]-1),0)</f>
        <v>3.7537457020508924E-6</v>
      </c>
      <c r="T1512" s="55" t="s">
        <v>48</v>
      </c>
      <c r="U1512" s="55"/>
      <c r="V1512" s="54">
        <f>+VLOOKUP(MaestraLP3[[#This Row],[-]],'[1]BD MES'!$A:$N,14,0)</f>
        <v>37296.06</v>
      </c>
      <c r="W1512" s="54">
        <v>37296.22</v>
      </c>
      <c r="X1512" s="56">
        <f>+(MaestraLP3[[#This Row],[COSTO ]]-MaestraLP3[[#This Row],[COSTO OCT AL 27-10]])/MaestraLP3[[#This Row],[COSTO OCT AL 27-10]]</f>
        <v>4.2899973885577312E-6</v>
      </c>
      <c r="Y1512" s="57" t="str">
        <f>++IF(Q1512="HASTA AGOTAR STOCK","HASTA AGOTAR STOCK",IF(MaestraLP3[[#This Row],[PRECIO OCT]]=0,"NO PARA LP",IF(MaestraLP3[[#This Row],[PRECIO OCT]]=0,"INCORPORACIÓN",IF(AA1512=0,"MANTIENE",IF(AA1512&lt;0,"BAJA",IF(AA1512&gt;0,"ALZA",""))))))</f>
        <v>MANTIENE</v>
      </c>
      <c r="Z1512" s="54">
        <v>59940</v>
      </c>
      <c r="AA1512" s="40">
        <f>IF(Z1512=0,"INDICAR PRECIO VTA",Z1512-MaestraLP3[[#This Row],[PRECIO OCT]])</f>
        <v>0</v>
      </c>
      <c r="AB1512" s="56">
        <f t="shared" si="23"/>
        <v>0.37777410744077411</v>
      </c>
      <c r="AC1512" s="58">
        <f>IFERROR(MaestraLP3[[#This Row],[PRECIO]]*MaestraLP3[[#This Row],[%MG UMV]],0)</f>
        <v>22643.78</v>
      </c>
      <c r="AD1512" s="59">
        <v>6</v>
      </c>
      <c r="AE1512" s="54">
        <f>IFERROR(MaestraLP3[[#This Row],[MARGEN UNITARIO]]/MaestraLP3[[#This Row],[Peso Neto UMV (KG)]],0)</f>
        <v>3773.9633333333331</v>
      </c>
      <c r="AF1512" s="38" t="s">
        <v>50</v>
      </c>
      <c r="AG1512" s="38">
        <v>1</v>
      </c>
      <c r="AH1512" s="56">
        <v>0.08</v>
      </c>
      <c r="AI1512" s="56">
        <v>0.1</v>
      </c>
      <c r="AJ1512" s="38"/>
      <c r="AK1512" s="38" t="s">
        <v>50</v>
      </c>
    </row>
    <row r="1513" spans="1:37" x14ac:dyDescent="0.35">
      <c r="A1513" s="96" t="s">
        <v>525</v>
      </c>
      <c r="B1513" s="38">
        <v>104534620</v>
      </c>
      <c r="C1513" s="38" t="str">
        <f>+MaestraLP3[[#This Row],[CÓDIGO]]&amp;MaestraLP3[[#Headers],[-]]&amp;MaestraLP3[[#This Row],[UMV]]</f>
        <v>104534620-C05</v>
      </c>
      <c r="D1513" s="45" t="str">
        <f>+MaestraLP3[[#This Row],[CÓDIGO]]&amp;MaestraLP3[[#Headers],[FS00]]</f>
        <v>104534620FS00</v>
      </c>
      <c r="E1513" s="38" t="s">
        <v>159</v>
      </c>
      <c r="F1513" s="38" t="s">
        <v>166</v>
      </c>
      <c r="G1513" s="38" t="s">
        <v>173</v>
      </c>
      <c r="H1513" s="38" t="s">
        <v>177</v>
      </c>
      <c r="I1513" s="38" t="s">
        <v>1801</v>
      </c>
      <c r="J1513" s="44" t="s">
        <v>300</v>
      </c>
      <c r="K1513" s="45" t="s">
        <v>44</v>
      </c>
      <c r="L1513" s="38"/>
      <c r="M1513" s="38" t="str">
        <f>VLOOKUP(MaestraLP3[[#This Row],[UMV]],VALIDACIONES!J:L,3,0)</f>
        <v>Caja 5 Unidades</v>
      </c>
      <c r="N1513" s="38" t="s">
        <v>71</v>
      </c>
      <c r="O1513" s="38" t="s">
        <v>46</v>
      </c>
      <c r="P1513" s="54">
        <v>38405</v>
      </c>
      <c r="Q1513" s="38" t="s">
        <v>47</v>
      </c>
      <c r="R1513" s="54">
        <v>54950</v>
      </c>
      <c r="S1513" s="56">
        <f>IFERROR((MaestraLP3[[#This Row],[COSTO ]]/MaestraLP3[[#This Row],[COSTO OCT]]-1),0)</f>
        <v>5.4680380158833586E-3</v>
      </c>
      <c r="T1513" s="55" t="s">
        <v>165</v>
      </c>
      <c r="U1513" s="55"/>
      <c r="V1513" s="54">
        <f>+VLOOKUP(MaestraLP3[[#This Row],[-]],'[1]BD MES'!$A:$N,14,0)</f>
        <v>38645</v>
      </c>
      <c r="W1513" s="54">
        <v>38615</v>
      </c>
      <c r="X1513" s="56">
        <f>+(MaestraLP3[[#This Row],[COSTO ]]-MaestraLP3[[#This Row],[COSTO OCT AL 27-10]])/MaestraLP3[[#This Row],[COSTO OCT AL 27-10]]</f>
        <v>-7.762970630094449E-4</v>
      </c>
      <c r="Y1513" s="57" t="str">
        <f>++IF(Q1513="HASTA AGOTAR STOCK","HASTA AGOTAR STOCK",IF(MaestraLP3[[#This Row],[PRECIO OCT]]=0,"NO PARA LP",IF(MaestraLP3[[#This Row],[PRECIO OCT]]=0,"INCORPORACIÓN",IF(AA1513=0,"MANTIENE",IF(AA1513&lt;0,"BAJA",IF(AA1513&gt;0,"ALZA",""))))))</f>
        <v>MANTIENE</v>
      </c>
      <c r="Z1513" s="54">
        <v>54950</v>
      </c>
      <c r="AA1513" s="40">
        <f>IF(Z1513=0,"INDICAR PRECIO VTA",Z1513-MaestraLP3[[#This Row],[PRECIO OCT]])</f>
        <v>0</v>
      </c>
      <c r="AB1513" s="56">
        <f t="shared" si="23"/>
        <v>0.29727024567788901</v>
      </c>
      <c r="AC1513" s="58">
        <f>IFERROR(MaestraLP3[[#This Row],[PRECIO]]*MaestraLP3[[#This Row],[%MG UMV]],0)</f>
        <v>16335.000000000002</v>
      </c>
      <c r="AD1513" s="59">
        <v>5</v>
      </c>
      <c r="AE1513" s="54">
        <f>IFERROR(MaestraLP3[[#This Row],[MARGEN UNITARIO]]/MaestraLP3[[#This Row],[Peso Neto UMV (KG)]],0)</f>
        <v>3267.0000000000005</v>
      </c>
      <c r="AF1513" s="38" t="s">
        <v>50</v>
      </c>
      <c r="AG1513" s="38">
        <v>1</v>
      </c>
      <c r="AH1513" s="56">
        <v>0.03</v>
      </c>
      <c r="AI1513" s="56">
        <v>0.05</v>
      </c>
      <c r="AJ1513" s="38"/>
      <c r="AK1513" s="38" t="s">
        <v>50</v>
      </c>
    </row>
    <row r="1514" spans="1:37" x14ac:dyDescent="0.35">
      <c r="A1514" s="96" t="s">
        <v>525</v>
      </c>
      <c r="B1514" s="38">
        <v>104521840</v>
      </c>
      <c r="C1514" s="38" t="str">
        <f>+MaestraLP3[[#This Row],[CÓDIGO]]&amp;MaestraLP3[[#Headers],[-]]&amp;MaestraLP3[[#This Row],[UMV]]</f>
        <v>104521840-C01</v>
      </c>
      <c r="D1514" s="45" t="str">
        <f>+MaestraLP3[[#This Row],[CÓDIGO]]&amp;MaestraLP3[[#Headers],[FS00]]</f>
        <v>104521840FS00</v>
      </c>
      <c r="E1514" s="38" t="s">
        <v>159</v>
      </c>
      <c r="F1514" s="38" t="s">
        <v>166</v>
      </c>
      <c r="G1514" s="38" t="s">
        <v>173</v>
      </c>
      <c r="H1514" s="38" t="s">
        <v>177</v>
      </c>
      <c r="I1514" s="38" t="s">
        <v>1802</v>
      </c>
      <c r="J1514" s="44" t="s">
        <v>439</v>
      </c>
      <c r="K1514" s="45" t="s">
        <v>439</v>
      </c>
      <c r="L1514" s="38"/>
      <c r="M1514" s="38" t="str">
        <f>VLOOKUP(MaestraLP3[[#This Row],[UMV]],VALIDACIONES!J:L,3,0)</f>
        <v>Caja 1 Unidad</v>
      </c>
      <c r="N1514" s="38" t="s">
        <v>71</v>
      </c>
      <c r="O1514" s="38" t="s">
        <v>72</v>
      </c>
      <c r="P1514" s="54">
        <v>43477.51724455128</v>
      </c>
      <c r="Q1514" s="38" t="s">
        <v>47</v>
      </c>
      <c r="R1514" s="54">
        <v>70990</v>
      </c>
      <c r="S1514" s="56">
        <f>IFERROR((MaestraLP3[[#This Row],[COSTO ]]/MaestraLP3[[#This Row],[COSTO OCT]]-1),0)</f>
        <v>1.7054395063040184E-2</v>
      </c>
      <c r="T1514" s="55" t="s">
        <v>48</v>
      </c>
      <c r="U1514" s="55"/>
      <c r="V1514" s="54">
        <f>+VLOOKUP(MaestraLP3[[#This Row],[-]],'[1]BD MES'!$A:$N,14,0)</f>
        <v>43095</v>
      </c>
      <c r="W1514" s="54">
        <v>44219</v>
      </c>
      <c r="X1514" s="56">
        <f>+(MaestraLP3[[#This Row],[COSTO ]]-MaestraLP3[[#This Row],[COSTO OCT AL 27-10]])/MaestraLP3[[#This Row],[COSTO OCT AL 27-10]]</f>
        <v>2.6081912054762735E-2</v>
      </c>
      <c r="Y1514" s="57" t="str">
        <f>++IF(Q1514="HASTA AGOTAR STOCK","HASTA AGOTAR STOCK",IF(MaestraLP3[[#This Row],[PRECIO OCT]]=0,"NO PARA LP",IF(MaestraLP3[[#This Row],[PRECIO OCT]]=0,"INCORPORACIÓN",IF(AA1514=0,"MANTIENE",IF(AA1514&lt;0,"BAJA",IF(AA1514&gt;0,"ALZA",""))))))</f>
        <v>MANTIENE</v>
      </c>
      <c r="Z1514" s="54">
        <v>70990</v>
      </c>
      <c r="AA1514" s="40">
        <f>IF(Z1514=0,"INDICAR PRECIO VTA",Z1514-MaestraLP3[[#This Row],[PRECIO OCT]])</f>
        <v>0</v>
      </c>
      <c r="AB1514" s="56">
        <f t="shared" si="23"/>
        <v>0.37710945203549795</v>
      </c>
      <c r="AC1514" s="58">
        <f>IFERROR(MaestraLP3[[#This Row],[PRECIO]]*MaestraLP3[[#This Row],[%MG UMV]],0)</f>
        <v>26771</v>
      </c>
      <c r="AD1514" s="59">
        <v>6.8</v>
      </c>
      <c r="AE1514" s="54">
        <f>IFERROR(MaestraLP3[[#This Row],[MARGEN UNITARIO]]/MaestraLP3[[#This Row],[Peso Neto UMV (KG)]],0)</f>
        <v>3936.9117647058824</v>
      </c>
      <c r="AF1514" s="38" t="s">
        <v>49</v>
      </c>
      <c r="AG1514" s="38">
        <v>1</v>
      </c>
      <c r="AH1514" s="56">
        <v>0.08</v>
      </c>
      <c r="AI1514" s="56">
        <v>0.1</v>
      </c>
      <c r="AJ1514" s="38" t="s">
        <v>50</v>
      </c>
      <c r="AK1514" s="38" t="s">
        <v>50</v>
      </c>
    </row>
    <row r="1515" spans="1:37" x14ac:dyDescent="0.35">
      <c r="A1515" s="96" t="s">
        <v>525</v>
      </c>
      <c r="B1515" s="38">
        <v>104519800</v>
      </c>
      <c r="C1515" s="38" t="str">
        <f>+MaestraLP3[[#This Row],[CÓDIGO]]&amp;MaestraLP3[[#Headers],[-]]&amp;MaestraLP3[[#This Row],[UMV]]</f>
        <v>104519800-C12</v>
      </c>
      <c r="D1515" s="45" t="str">
        <f>+MaestraLP3[[#This Row],[CÓDIGO]]&amp;MaestraLP3[[#Headers],[FS00]]</f>
        <v>104519800FS00</v>
      </c>
      <c r="E1515" s="38" t="s">
        <v>159</v>
      </c>
      <c r="F1515" s="38" t="s">
        <v>160</v>
      </c>
      <c r="G1515" s="38" t="s">
        <v>1803</v>
      </c>
      <c r="H1515" s="38" t="s">
        <v>1804</v>
      </c>
      <c r="I1515" s="38" t="s">
        <v>1805</v>
      </c>
      <c r="J1515" s="44" t="s">
        <v>43</v>
      </c>
      <c r="K1515" s="45" t="s">
        <v>44</v>
      </c>
      <c r="L1515" s="38"/>
      <c r="M1515" s="38" t="str">
        <f>VLOOKUP(MaestraLP3[[#This Row],[UMV]],VALIDACIONES!J:L,3,0)</f>
        <v>Caja 12 Unidades</v>
      </c>
      <c r="N1515" s="38" t="s">
        <v>45</v>
      </c>
      <c r="O1515" s="38" t="s">
        <v>46</v>
      </c>
      <c r="P1515" s="54">
        <v>10884</v>
      </c>
      <c r="Q1515" s="38" t="s">
        <v>47</v>
      </c>
      <c r="R1515" s="54">
        <v>17900</v>
      </c>
      <c r="S1515" s="56">
        <f>IFERROR((MaestraLP3[[#This Row],[COSTO ]]/MaestraLP3[[#This Row],[COSTO OCT]]-1),0)</f>
        <v>0</v>
      </c>
      <c r="T1515" s="55" t="s">
        <v>48</v>
      </c>
      <c r="U1515" s="55"/>
      <c r="V1515" s="54">
        <f>+VLOOKUP(MaestraLP3[[#This Row],[-]],'[1]BD MES'!$A:$N,14,0)</f>
        <v>10411.44</v>
      </c>
      <c r="W1515" s="54">
        <v>10884</v>
      </c>
      <c r="X1515" s="56">
        <f>+(MaestraLP3[[#This Row],[COSTO ]]-MaestraLP3[[#This Row],[COSTO OCT AL 27-10]])/MaestraLP3[[#This Row],[COSTO OCT AL 27-10]]</f>
        <v>4.5388534150895506E-2</v>
      </c>
      <c r="Y1515" s="57" t="str">
        <f>++IF(Q1515="HASTA AGOTAR STOCK","HASTA AGOTAR STOCK",IF(MaestraLP3[[#This Row],[PRECIO OCT]]=0,"NO PARA LP",IF(MaestraLP3[[#This Row],[PRECIO OCT]]=0,"INCORPORACIÓN",IF(AA1515=0,"MANTIENE",IF(AA1515&lt;0,"BAJA",IF(AA1515&gt;0,"ALZA",""))))))</f>
        <v>MANTIENE</v>
      </c>
      <c r="Z1515" s="54">
        <v>17900</v>
      </c>
      <c r="AA1515" s="40">
        <f>IF(Z1515=0,"INDICAR PRECIO VTA",Z1515-MaestraLP3[[#This Row],[PRECIO OCT]])</f>
        <v>0</v>
      </c>
      <c r="AB1515" s="56">
        <f t="shared" si="23"/>
        <v>0.39195530726256983</v>
      </c>
      <c r="AC1515" s="58">
        <f>IFERROR(MaestraLP3[[#This Row],[PRECIO]]*MaestraLP3[[#This Row],[%MG UMV]],0)</f>
        <v>7016</v>
      </c>
      <c r="AD1515" s="59">
        <v>12</v>
      </c>
      <c r="AE1515" s="54">
        <f>IFERROR(MaestraLP3[[#This Row],[MARGEN UNITARIO]]/MaestraLP3[[#This Row],[Peso Neto UMV (KG)]],0)</f>
        <v>584.66666666666663</v>
      </c>
      <c r="AF1515" s="38" t="s">
        <v>50</v>
      </c>
      <c r="AG1515" s="38">
        <v>1</v>
      </c>
      <c r="AH1515" s="56">
        <v>0.05</v>
      </c>
      <c r="AI1515" s="56">
        <v>0.08</v>
      </c>
      <c r="AJ1515" s="38"/>
      <c r="AK1515" s="38" t="s">
        <v>50</v>
      </c>
    </row>
    <row r="1516" spans="1:37" x14ac:dyDescent="0.35">
      <c r="A1516" s="96" t="s">
        <v>525</v>
      </c>
      <c r="B1516" s="38">
        <v>150001070</v>
      </c>
      <c r="C1516" s="38" t="str">
        <f>+MaestraLP3[[#This Row],[CÓDIGO]]&amp;MaestraLP3[[#Headers],[-]]&amp;MaestraLP3[[#This Row],[UMV]]</f>
        <v>150001070-C24</v>
      </c>
      <c r="D1516" s="45" t="str">
        <f>+MaestraLP3[[#This Row],[CÓDIGO]]&amp;MaestraLP3[[#Headers],[FS00]]</f>
        <v>150001070FS00</v>
      </c>
      <c r="E1516" s="38" t="s">
        <v>159</v>
      </c>
      <c r="F1516" s="38" t="s">
        <v>160</v>
      </c>
      <c r="G1516" s="38" t="s">
        <v>1803</v>
      </c>
      <c r="H1516" s="38" t="s">
        <v>1804</v>
      </c>
      <c r="I1516" s="38" t="s">
        <v>1806</v>
      </c>
      <c r="J1516" s="44" t="s">
        <v>288</v>
      </c>
      <c r="K1516" s="45" t="s">
        <v>44</v>
      </c>
      <c r="L1516" s="38"/>
      <c r="M1516" s="38" t="str">
        <f>VLOOKUP(MaestraLP3[[#This Row],[UMV]],VALIDACIONES!J:L,3,0)</f>
        <v>Caja 24 Unidades</v>
      </c>
      <c r="N1516" s="38" t="s">
        <v>45</v>
      </c>
      <c r="O1516" s="38" t="s">
        <v>46</v>
      </c>
      <c r="P1516" s="54">
        <v>8112</v>
      </c>
      <c r="Q1516" s="38" t="s">
        <v>47</v>
      </c>
      <c r="R1516" s="54">
        <v>12960</v>
      </c>
      <c r="S1516" s="56">
        <f>IFERROR((MaestraLP3[[#This Row],[COSTO ]]/MaestraLP3[[#This Row],[COSTO OCT]]-1),0)</f>
        <v>0</v>
      </c>
      <c r="T1516" s="55" t="s">
        <v>48</v>
      </c>
      <c r="U1516" s="55"/>
      <c r="V1516" s="54">
        <f>+VLOOKUP(MaestraLP3[[#This Row],[-]],'[1]BD MES'!$A:$N,14,0)</f>
        <v>8110.7999999999993</v>
      </c>
      <c r="W1516" s="54">
        <v>8112</v>
      </c>
      <c r="X1516" s="56">
        <f>+(MaestraLP3[[#This Row],[COSTO ]]-MaestraLP3[[#This Row],[COSTO OCT AL 27-10]])/MaestraLP3[[#This Row],[COSTO OCT AL 27-10]]</f>
        <v>1.4795088030782755E-4</v>
      </c>
      <c r="Y1516" s="57" t="str">
        <f>++IF(Q1516="HASTA AGOTAR STOCK","HASTA AGOTAR STOCK",IF(MaestraLP3[[#This Row],[PRECIO OCT]]=0,"NO PARA LP",IF(MaestraLP3[[#This Row],[PRECIO OCT]]=0,"INCORPORACIÓN",IF(AA1516=0,"MANTIENE",IF(AA1516&lt;0,"BAJA",IF(AA1516&gt;0,"ALZA",""))))))</f>
        <v>MANTIENE</v>
      </c>
      <c r="Z1516" s="54">
        <v>12960</v>
      </c>
      <c r="AA1516" s="40">
        <f>IF(Z1516=0,"INDICAR PRECIO VTA",Z1516-MaestraLP3[[#This Row],[PRECIO OCT]])</f>
        <v>0</v>
      </c>
      <c r="AB1516" s="56">
        <f t="shared" si="23"/>
        <v>0.37407407407407406</v>
      </c>
      <c r="AC1516" s="58">
        <f>IFERROR(MaestraLP3[[#This Row],[PRECIO]]*MaestraLP3[[#This Row],[%MG UMV]],0)</f>
        <v>4848</v>
      </c>
      <c r="AD1516" s="59">
        <v>4.8</v>
      </c>
      <c r="AE1516" s="54">
        <f>IFERROR(MaestraLP3[[#This Row],[MARGEN UNITARIO]]/MaestraLP3[[#This Row],[Peso Neto UMV (KG)]],0)</f>
        <v>1010</v>
      </c>
      <c r="AF1516" s="38" t="s">
        <v>49</v>
      </c>
      <c r="AG1516" s="38">
        <v>1</v>
      </c>
      <c r="AH1516" s="56">
        <v>0.08</v>
      </c>
      <c r="AI1516" s="56">
        <v>0.1</v>
      </c>
      <c r="AJ1516" s="38"/>
      <c r="AK1516" s="38" t="s">
        <v>50</v>
      </c>
    </row>
    <row r="1517" spans="1:37" x14ac:dyDescent="0.35">
      <c r="A1517" s="96" t="s">
        <v>525</v>
      </c>
      <c r="B1517" s="38">
        <v>150000702</v>
      </c>
      <c r="C1517" s="38" t="str">
        <f>+MaestraLP3[[#This Row],[CÓDIGO]]&amp;MaestraLP3[[#Headers],[-]]&amp;MaestraLP3[[#This Row],[UMV]]</f>
        <v>150000702-C12</v>
      </c>
      <c r="D1517" s="45" t="str">
        <f>+MaestraLP3[[#This Row],[CÓDIGO]]&amp;MaestraLP3[[#Headers],[FS00]]</f>
        <v>150000702FS00</v>
      </c>
      <c r="E1517" s="38" t="s">
        <v>159</v>
      </c>
      <c r="F1517" s="38" t="s">
        <v>160</v>
      </c>
      <c r="G1517" s="38" t="s">
        <v>1803</v>
      </c>
      <c r="H1517" s="38" t="s">
        <v>1804</v>
      </c>
      <c r="I1517" s="38" t="s">
        <v>1807</v>
      </c>
      <c r="J1517" s="44" t="s">
        <v>43</v>
      </c>
      <c r="K1517" s="45" t="s">
        <v>44</v>
      </c>
      <c r="L1517" s="38"/>
      <c r="M1517" s="38" t="str">
        <f>VLOOKUP(MaestraLP3[[#This Row],[UMV]],VALIDACIONES!J:L,3,0)</f>
        <v>Caja 12 Unidades</v>
      </c>
      <c r="N1517" s="38" t="s">
        <v>45</v>
      </c>
      <c r="O1517" s="38" t="s">
        <v>46</v>
      </c>
      <c r="P1517" s="54">
        <v>12456</v>
      </c>
      <c r="Q1517" s="38" t="s">
        <v>47</v>
      </c>
      <c r="R1517" s="54">
        <v>17605</v>
      </c>
      <c r="S1517" s="56">
        <f>IFERROR((MaestraLP3[[#This Row],[COSTO ]]/MaestraLP3[[#This Row],[COSTO OCT]]-1),0)</f>
        <v>0</v>
      </c>
      <c r="T1517" s="55" t="s">
        <v>545</v>
      </c>
      <c r="U1517" s="55"/>
      <c r="V1517" s="54">
        <f>+VLOOKUP(MaestraLP3[[#This Row],[-]],'[1]BD MES'!$A:$N,14,0)</f>
        <v>11505.960000000001</v>
      </c>
      <c r="W1517" s="54">
        <v>12456</v>
      </c>
      <c r="X1517" s="56">
        <f>+(MaestraLP3[[#This Row],[COSTO ]]-MaestraLP3[[#This Row],[COSTO OCT AL 27-10]])/MaestraLP3[[#This Row],[COSTO OCT AL 27-10]]</f>
        <v>8.2569381433622135E-2</v>
      </c>
      <c r="Y1517" s="57" t="str">
        <f>++IF(Q1517="HASTA AGOTAR STOCK","HASTA AGOTAR STOCK",IF(MaestraLP3[[#This Row],[PRECIO OCT]]=0,"NO PARA LP",IF(MaestraLP3[[#This Row],[PRECIO OCT]]=0,"INCORPORACIÓN",IF(AA1517=0,"MANTIENE",IF(AA1517&lt;0,"BAJA",IF(AA1517&gt;0,"ALZA",""))))))</f>
        <v>MANTIENE</v>
      </c>
      <c r="Z1517" s="54">
        <v>17605</v>
      </c>
      <c r="AA1517" s="40">
        <f>IF(Z1517=0,"INDICAR PRECIO VTA",Z1517-MaestraLP3[[#This Row],[PRECIO OCT]])</f>
        <v>0</v>
      </c>
      <c r="AB1517" s="56">
        <f t="shared" si="23"/>
        <v>0.29247372905424596</v>
      </c>
      <c r="AC1517" s="58">
        <f>IFERROR(MaestraLP3[[#This Row],[PRECIO]]*MaestraLP3[[#This Row],[%MG UMV]],0)</f>
        <v>5149</v>
      </c>
      <c r="AD1517" s="59">
        <v>12</v>
      </c>
      <c r="AE1517" s="54">
        <f>IFERROR(MaestraLP3[[#This Row],[MARGEN UNITARIO]]/MaestraLP3[[#This Row],[Peso Neto UMV (KG)]],0)</f>
        <v>429.08333333333331</v>
      </c>
      <c r="AF1517" s="38" t="s">
        <v>50</v>
      </c>
      <c r="AG1517" s="38">
        <v>1</v>
      </c>
      <c r="AH1517" s="56">
        <v>0.05</v>
      </c>
      <c r="AI1517" s="56">
        <v>0.08</v>
      </c>
      <c r="AJ1517" s="38"/>
      <c r="AK1517" s="38" t="s">
        <v>50</v>
      </c>
    </row>
    <row r="1518" spans="1:37" x14ac:dyDescent="0.35">
      <c r="A1518" s="96" t="s">
        <v>525</v>
      </c>
      <c r="B1518" s="38">
        <v>104534370</v>
      </c>
      <c r="C1518" s="38" t="str">
        <f>+MaestraLP3[[#This Row],[CÓDIGO]]&amp;MaestraLP3[[#Headers],[-]]&amp;MaestraLP3[[#This Row],[UMV]]</f>
        <v>104534370-C06</v>
      </c>
      <c r="D1518" s="45" t="str">
        <f>+MaestraLP3[[#This Row],[CÓDIGO]]&amp;MaestraLP3[[#Headers],[FS00]]</f>
        <v>104534370FS00</v>
      </c>
      <c r="E1518" s="38" t="s">
        <v>159</v>
      </c>
      <c r="F1518" s="38" t="s">
        <v>160</v>
      </c>
      <c r="G1518" s="38" t="s">
        <v>1803</v>
      </c>
      <c r="H1518" s="38" t="s">
        <v>1804</v>
      </c>
      <c r="I1518" s="38" t="s">
        <v>1808</v>
      </c>
      <c r="J1518" s="44" t="s">
        <v>53</v>
      </c>
      <c r="K1518" s="45" t="s">
        <v>44</v>
      </c>
      <c r="L1518" s="38"/>
      <c r="M1518" s="38" t="str">
        <f>VLOOKUP(MaestraLP3[[#This Row],[UMV]],VALIDACIONES!J:L,3,0)</f>
        <v>Caja 6 Unidades</v>
      </c>
      <c r="N1518" s="38" t="s">
        <v>45</v>
      </c>
      <c r="O1518" s="38" t="s">
        <v>46</v>
      </c>
      <c r="P1518" s="54">
        <v>5430</v>
      </c>
      <c r="Q1518" s="38" t="s">
        <v>47</v>
      </c>
      <c r="R1518" s="54">
        <v>8500</v>
      </c>
      <c r="S1518" s="56">
        <f>IFERROR((MaestraLP3[[#This Row],[COSTO ]]/MaestraLP3[[#This Row],[COSTO OCT]]-1),0)</f>
        <v>0</v>
      </c>
      <c r="T1518" s="55" t="s">
        <v>48</v>
      </c>
      <c r="U1518" s="55"/>
      <c r="V1518" s="54">
        <f>+VLOOKUP(MaestraLP3[[#This Row],[-]],'[1]BD MES'!$A:$N,14,0)</f>
        <v>5400</v>
      </c>
      <c r="W1518" s="54">
        <v>5430</v>
      </c>
      <c r="X1518" s="56">
        <f>+(MaestraLP3[[#This Row],[COSTO ]]-MaestraLP3[[#This Row],[COSTO OCT AL 27-10]])/MaestraLP3[[#This Row],[COSTO OCT AL 27-10]]</f>
        <v>5.5555555555555558E-3</v>
      </c>
      <c r="Y1518" s="57" t="str">
        <f>++IF(Q1518="HASTA AGOTAR STOCK","HASTA AGOTAR STOCK",IF(MaestraLP3[[#This Row],[PRECIO OCT]]=0,"NO PARA LP",IF(MaestraLP3[[#This Row],[PRECIO OCT]]=0,"INCORPORACIÓN",IF(AA1518=0,"MANTIENE",IF(AA1518&lt;0,"BAJA",IF(AA1518&gt;0,"ALZA",""))))))</f>
        <v>MANTIENE</v>
      </c>
      <c r="Z1518" s="54">
        <v>8500</v>
      </c>
      <c r="AA1518" s="40">
        <f>IF(Z1518=0,"INDICAR PRECIO VTA",Z1518-MaestraLP3[[#This Row],[PRECIO OCT]])</f>
        <v>0</v>
      </c>
      <c r="AB1518" s="56">
        <f t="shared" si="23"/>
        <v>0.36117647058823532</v>
      </c>
      <c r="AC1518" s="58">
        <f>IFERROR(MaestraLP3[[#This Row],[PRECIO]]*MaestraLP3[[#This Row],[%MG UMV]],0)</f>
        <v>3070.0000000000005</v>
      </c>
      <c r="AD1518" s="59">
        <v>6</v>
      </c>
      <c r="AE1518" s="54">
        <f>IFERROR(MaestraLP3[[#This Row],[MARGEN UNITARIO]]/MaestraLP3[[#This Row],[Peso Neto UMV (KG)]],0)</f>
        <v>511.66666666666674</v>
      </c>
      <c r="AF1518" s="38" t="s">
        <v>50</v>
      </c>
      <c r="AG1518" s="38">
        <v>1</v>
      </c>
      <c r="AH1518" s="56">
        <v>0.05</v>
      </c>
      <c r="AI1518" s="56">
        <v>0.08</v>
      </c>
      <c r="AJ1518" s="38"/>
      <c r="AK1518" s="38" t="s">
        <v>50</v>
      </c>
    </row>
    <row r="1519" spans="1:37" x14ac:dyDescent="0.35">
      <c r="A1519" s="96" t="s">
        <v>525</v>
      </c>
      <c r="B1519" s="38">
        <v>104523390</v>
      </c>
      <c r="C1519" s="38" t="str">
        <f>+MaestraLP3[[#This Row],[CÓDIGO]]&amp;MaestraLP3[[#Headers],[-]]&amp;MaestraLP3[[#This Row],[UMV]]</f>
        <v>104523390-C12</v>
      </c>
      <c r="D1519" s="45" t="str">
        <f>+MaestraLP3[[#This Row],[CÓDIGO]]&amp;MaestraLP3[[#Headers],[FS00]]</f>
        <v>104523390FS00</v>
      </c>
      <c r="E1519" s="38" t="s">
        <v>159</v>
      </c>
      <c r="F1519" s="38" t="s">
        <v>160</v>
      </c>
      <c r="G1519" s="38" t="s">
        <v>1803</v>
      </c>
      <c r="H1519" s="38" t="s">
        <v>1804</v>
      </c>
      <c r="I1519" s="38" t="s">
        <v>1809</v>
      </c>
      <c r="J1519" s="44" t="s">
        <v>43</v>
      </c>
      <c r="K1519" s="45" t="s">
        <v>44</v>
      </c>
      <c r="L1519" s="38"/>
      <c r="M1519" s="38" t="str">
        <f>VLOOKUP(MaestraLP3[[#This Row],[UMV]],VALIDACIONES!J:L,3,0)</f>
        <v>Caja 12 Unidades</v>
      </c>
      <c r="N1519" s="38" t="s">
        <v>45</v>
      </c>
      <c r="O1519" s="38" t="s">
        <v>46</v>
      </c>
      <c r="P1519" s="54">
        <v>10644</v>
      </c>
      <c r="Q1519" s="38" t="s">
        <v>47</v>
      </c>
      <c r="R1519" s="54">
        <v>15480</v>
      </c>
      <c r="S1519" s="56">
        <f>IFERROR((MaestraLP3[[#This Row],[COSTO ]]/MaestraLP3[[#This Row],[COSTO OCT]]-1),0)</f>
        <v>0</v>
      </c>
      <c r="T1519" s="55" t="s">
        <v>545</v>
      </c>
      <c r="U1519" s="55"/>
      <c r="V1519" s="54">
        <f>+VLOOKUP(MaestraLP3[[#This Row],[-]],'[1]BD MES'!$A:$N,14,0)</f>
        <v>10464</v>
      </c>
      <c r="W1519" s="54">
        <v>10644</v>
      </c>
      <c r="X1519" s="56">
        <f>+(MaestraLP3[[#This Row],[COSTO ]]-MaestraLP3[[#This Row],[COSTO OCT AL 27-10]])/MaestraLP3[[#This Row],[COSTO OCT AL 27-10]]</f>
        <v>1.7201834862385322E-2</v>
      </c>
      <c r="Y1519" s="57" t="str">
        <f>++IF(Q1519="HASTA AGOTAR STOCK","HASTA AGOTAR STOCK",IF(MaestraLP3[[#This Row],[PRECIO OCT]]=0,"NO PARA LP",IF(MaestraLP3[[#This Row],[PRECIO OCT]]=0,"INCORPORACIÓN",IF(AA1519=0,"MANTIENE",IF(AA1519&lt;0,"BAJA",IF(AA1519&gt;0,"ALZA",""))))))</f>
        <v>MANTIENE</v>
      </c>
      <c r="Z1519" s="54">
        <v>15480</v>
      </c>
      <c r="AA1519" s="40">
        <f>IF(Z1519=0,"INDICAR PRECIO VTA",Z1519-MaestraLP3[[#This Row],[PRECIO OCT]])</f>
        <v>0</v>
      </c>
      <c r="AB1519" s="56">
        <f t="shared" si="23"/>
        <v>0.31240310077519379</v>
      </c>
      <c r="AC1519" s="58">
        <f>IFERROR(MaestraLP3[[#This Row],[PRECIO]]*MaestraLP3[[#This Row],[%MG UMV]],0)</f>
        <v>4836</v>
      </c>
      <c r="AD1519" s="59">
        <v>12</v>
      </c>
      <c r="AE1519" s="54">
        <f>IFERROR(MaestraLP3[[#This Row],[MARGEN UNITARIO]]/MaestraLP3[[#This Row],[Peso Neto UMV (KG)]],0)</f>
        <v>403</v>
      </c>
      <c r="AF1519" s="38" t="s">
        <v>50</v>
      </c>
      <c r="AG1519" s="38">
        <v>1</v>
      </c>
      <c r="AH1519" s="56">
        <v>0.05</v>
      </c>
      <c r="AI1519" s="56">
        <v>0.08</v>
      </c>
      <c r="AJ1519" s="38"/>
      <c r="AK1519" s="38" t="s">
        <v>50</v>
      </c>
    </row>
    <row r="1520" spans="1:37" x14ac:dyDescent="0.35">
      <c r="A1520" s="96" t="s">
        <v>525</v>
      </c>
      <c r="B1520" s="38">
        <v>150000005</v>
      </c>
      <c r="C1520" s="38" t="str">
        <f>+MaestraLP3[[#This Row],[CÓDIGO]]&amp;MaestraLP3[[#Headers],[-]]&amp;MaestraLP3[[#This Row],[UMV]]</f>
        <v>150000005-C12</v>
      </c>
      <c r="D1520" s="45" t="str">
        <f>+MaestraLP3[[#This Row],[CÓDIGO]]&amp;MaestraLP3[[#Headers],[FS00]]</f>
        <v>150000005FS00</v>
      </c>
      <c r="E1520" s="38" t="s">
        <v>159</v>
      </c>
      <c r="F1520" s="38" t="s">
        <v>160</v>
      </c>
      <c r="G1520" s="38" t="s">
        <v>1803</v>
      </c>
      <c r="H1520" s="38" t="s">
        <v>1804</v>
      </c>
      <c r="I1520" s="38" t="s">
        <v>1810</v>
      </c>
      <c r="J1520" s="44" t="s">
        <v>43</v>
      </c>
      <c r="K1520" s="45" t="s">
        <v>44</v>
      </c>
      <c r="L1520" s="38"/>
      <c r="M1520" s="38" t="str">
        <f>VLOOKUP(MaestraLP3[[#This Row],[UMV]],VALIDACIONES!J:L,3,0)</f>
        <v>Caja 12 Unidades</v>
      </c>
      <c r="N1520" s="38" t="s">
        <v>45</v>
      </c>
      <c r="O1520" s="38" t="s">
        <v>46</v>
      </c>
      <c r="P1520" s="54">
        <v>11280</v>
      </c>
      <c r="Q1520" s="38" t="s">
        <v>47</v>
      </c>
      <c r="R1520" s="54">
        <v>17900</v>
      </c>
      <c r="S1520" s="56">
        <f>IFERROR((MaestraLP3[[#This Row],[COSTO ]]/MaestraLP3[[#This Row],[COSTO OCT]]-1),0)</f>
        <v>0</v>
      </c>
      <c r="T1520" s="55" t="s">
        <v>48</v>
      </c>
      <c r="U1520" s="55"/>
      <c r="V1520" s="54">
        <f>+VLOOKUP(MaestraLP3[[#This Row],[-]],'[1]BD MES'!$A:$N,14,0)</f>
        <v>10558.68</v>
      </c>
      <c r="W1520" s="54">
        <v>11280</v>
      </c>
      <c r="X1520" s="56">
        <f>+(MaestraLP3[[#This Row],[COSTO ]]-MaestraLP3[[#This Row],[COSTO OCT AL 27-10]])/MaestraLP3[[#This Row],[COSTO OCT AL 27-10]]</f>
        <v>6.8315357601518342E-2</v>
      </c>
      <c r="Y1520" s="57" t="str">
        <f>++IF(Q1520="HASTA AGOTAR STOCK","HASTA AGOTAR STOCK",IF(MaestraLP3[[#This Row],[PRECIO OCT]]=0,"NO PARA LP",IF(MaestraLP3[[#This Row],[PRECIO OCT]]=0,"INCORPORACIÓN",IF(AA1520=0,"MANTIENE",IF(AA1520&lt;0,"BAJA",IF(AA1520&gt;0,"ALZA",""))))))</f>
        <v>MANTIENE</v>
      </c>
      <c r="Z1520" s="54">
        <v>17900</v>
      </c>
      <c r="AA1520" s="40">
        <f>IF(Z1520=0,"INDICAR PRECIO VTA",Z1520-MaestraLP3[[#This Row],[PRECIO OCT]])</f>
        <v>0</v>
      </c>
      <c r="AB1520" s="56">
        <f t="shared" si="23"/>
        <v>0.36983240223463687</v>
      </c>
      <c r="AC1520" s="58">
        <f>IFERROR(MaestraLP3[[#This Row],[PRECIO]]*MaestraLP3[[#This Row],[%MG UMV]],0)</f>
        <v>6620</v>
      </c>
      <c r="AD1520" s="59">
        <v>12</v>
      </c>
      <c r="AE1520" s="54">
        <f>IFERROR(MaestraLP3[[#This Row],[MARGEN UNITARIO]]/MaestraLP3[[#This Row],[Peso Neto UMV (KG)]],0)</f>
        <v>551.66666666666663</v>
      </c>
      <c r="AF1520" s="38" t="s">
        <v>50</v>
      </c>
      <c r="AG1520" s="38">
        <v>1</v>
      </c>
      <c r="AH1520" s="56">
        <v>0.05</v>
      </c>
      <c r="AI1520" s="56">
        <v>0.08</v>
      </c>
      <c r="AJ1520" s="38"/>
      <c r="AK1520" s="38" t="s">
        <v>50</v>
      </c>
    </row>
    <row r="1521" spans="1:37" x14ac:dyDescent="0.35">
      <c r="A1521" s="96" t="s">
        <v>525</v>
      </c>
      <c r="B1521" s="38">
        <v>104523380</v>
      </c>
      <c r="C1521" s="38" t="str">
        <f>+MaestraLP3[[#This Row],[CÓDIGO]]&amp;MaestraLP3[[#Headers],[-]]&amp;MaestraLP3[[#This Row],[UMV]]</f>
        <v>104523380-C12</v>
      </c>
      <c r="D1521" s="45" t="str">
        <f>+MaestraLP3[[#This Row],[CÓDIGO]]&amp;MaestraLP3[[#Headers],[FS00]]</f>
        <v>104523380FS00</v>
      </c>
      <c r="E1521" s="38" t="s">
        <v>159</v>
      </c>
      <c r="F1521" s="38" t="s">
        <v>160</v>
      </c>
      <c r="G1521" s="38" t="s">
        <v>1803</v>
      </c>
      <c r="H1521" s="38" t="s">
        <v>1804</v>
      </c>
      <c r="I1521" s="38" t="s">
        <v>1811</v>
      </c>
      <c r="J1521" s="44" t="s">
        <v>43</v>
      </c>
      <c r="K1521" s="45" t="s">
        <v>44</v>
      </c>
      <c r="L1521" s="38"/>
      <c r="M1521" s="38" t="str">
        <f>VLOOKUP(MaestraLP3[[#This Row],[UMV]],VALIDACIONES!J:L,3,0)</f>
        <v>Caja 12 Unidades</v>
      </c>
      <c r="N1521" s="38" t="s">
        <v>45</v>
      </c>
      <c r="O1521" s="38" t="s">
        <v>46</v>
      </c>
      <c r="P1521" s="54">
        <v>10644</v>
      </c>
      <c r="Q1521" s="38" t="s">
        <v>47</v>
      </c>
      <c r="R1521" s="54">
        <v>15480</v>
      </c>
      <c r="S1521" s="56">
        <f>IFERROR((MaestraLP3[[#This Row],[COSTO ]]/MaestraLP3[[#This Row],[COSTO OCT]]-1),0)</f>
        <v>0</v>
      </c>
      <c r="T1521" s="55" t="s">
        <v>545</v>
      </c>
      <c r="U1521" s="55"/>
      <c r="V1521" s="54">
        <f>+VLOOKUP(MaestraLP3[[#This Row],[-]],'[1]BD MES'!$A:$N,14,0)</f>
        <v>10464</v>
      </c>
      <c r="W1521" s="54">
        <v>10644</v>
      </c>
      <c r="X1521" s="56">
        <f>+(MaestraLP3[[#This Row],[COSTO ]]-MaestraLP3[[#This Row],[COSTO OCT AL 27-10]])/MaestraLP3[[#This Row],[COSTO OCT AL 27-10]]</f>
        <v>1.7201834862385322E-2</v>
      </c>
      <c r="Y1521" s="57" t="str">
        <f>++IF(Q1521="HASTA AGOTAR STOCK","HASTA AGOTAR STOCK",IF(MaestraLP3[[#This Row],[PRECIO OCT]]=0,"NO PARA LP",IF(MaestraLP3[[#This Row],[PRECIO OCT]]=0,"INCORPORACIÓN",IF(AA1521=0,"MANTIENE",IF(AA1521&lt;0,"BAJA",IF(AA1521&gt;0,"ALZA",""))))))</f>
        <v>MANTIENE</v>
      </c>
      <c r="Z1521" s="54">
        <v>15480</v>
      </c>
      <c r="AA1521" s="40">
        <f>IF(Z1521=0,"INDICAR PRECIO VTA",Z1521-MaestraLP3[[#This Row],[PRECIO OCT]])</f>
        <v>0</v>
      </c>
      <c r="AB1521" s="56">
        <f t="shared" si="23"/>
        <v>0.31240310077519379</v>
      </c>
      <c r="AC1521" s="58">
        <f>IFERROR(MaestraLP3[[#This Row],[PRECIO]]*MaestraLP3[[#This Row],[%MG UMV]],0)</f>
        <v>4836</v>
      </c>
      <c r="AD1521" s="59">
        <v>12</v>
      </c>
      <c r="AE1521" s="54">
        <f>IFERROR(MaestraLP3[[#This Row],[MARGEN UNITARIO]]/MaestraLP3[[#This Row],[Peso Neto UMV (KG)]],0)</f>
        <v>403</v>
      </c>
      <c r="AF1521" s="38" t="s">
        <v>50</v>
      </c>
      <c r="AG1521" s="38">
        <v>1</v>
      </c>
      <c r="AH1521" s="56">
        <v>0.05</v>
      </c>
      <c r="AI1521" s="56">
        <v>0.08</v>
      </c>
      <c r="AJ1521" s="38"/>
      <c r="AK1521" s="38" t="s">
        <v>50</v>
      </c>
    </row>
    <row r="1522" spans="1:37" x14ac:dyDescent="0.35">
      <c r="A1522" s="96" t="s">
        <v>525</v>
      </c>
      <c r="B1522" s="38">
        <v>104533540</v>
      </c>
      <c r="C1522" s="38" t="str">
        <f>+MaestraLP3[[#This Row],[CÓDIGO]]&amp;MaestraLP3[[#Headers],[-]]&amp;MaestraLP3[[#This Row],[UMV]]</f>
        <v>104533540-C12</v>
      </c>
      <c r="D1522" s="45" t="str">
        <f>+MaestraLP3[[#This Row],[CÓDIGO]]&amp;MaestraLP3[[#Headers],[FS00]]</f>
        <v>104533540FS00</v>
      </c>
      <c r="E1522" s="38" t="s">
        <v>159</v>
      </c>
      <c r="F1522" s="38" t="s">
        <v>160</v>
      </c>
      <c r="G1522" s="38" t="s">
        <v>1803</v>
      </c>
      <c r="H1522" s="38" t="s">
        <v>1804</v>
      </c>
      <c r="I1522" s="38" t="s">
        <v>1812</v>
      </c>
      <c r="J1522" s="44" t="s">
        <v>43</v>
      </c>
      <c r="K1522" s="45" t="s">
        <v>44</v>
      </c>
      <c r="L1522" s="38"/>
      <c r="M1522" s="38" t="str">
        <f>VLOOKUP(MaestraLP3[[#This Row],[UMV]],VALIDACIONES!J:L,3,0)</f>
        <v>Caja 12 Unidades</v>
      </c>
      <c r="N1522" s="38" t="s">
        <v>45</v>
      </c>
      <c r="O1522" s="38" t="s">
        <v>46</v>
      </c>
      <c r="P1522" s="54">
        <v>10500</v>
      </c>
      <c r="Q1522" s="38" t="s">
        <v>47</v>
      </c>
      <c r="R1522" s="54">
        <v>16800</v>
      </c>
      <c r="S1522" s="56">
        <f>IFERROR((MaestraLP3[[#This Row],[COSTO ]]/MaestraLP3[[#This Row],[COSTO OCT]]-1),0)</f>
        <v>0</v>
      </c>
      <c r="T1522" s="55" t="s">
        <v>545</v>
      </c>
      <c r="U1522" s="55"/>
      <c r="V1522" s="54">
        <f>+VLOOKUP(MaestraLP3[[#This Row],[-]],'[1]BD MES'!$A:$N,14,0)</f>
        <v>10224</v>
      </c>
      <c r="W1522" s="54">
        <v>10500</v>
      </c>
      <c r="X1522" s="56">
        <f>+(MaestraLP3[[#This Row],[COSTO ]]-MaestraLP3[[#This Row],[COSTO OCT AL 27-10]])/MaestraLP3[[#This Row],[COSTO OCT AL 27-10]]</f>
        <v>2.699530516431925E-2</v>
      </c>
      <c r="Y1522" s="57" t="str">
        <f>++IF(Q1522="HASTA AGOTAR STOCK","HASTA AGOTAR STOCK",IF(MaestraLP3[[#This Row],[PRECIO OCT]]=0,"NO PARA LP",IF(MaestraLP3[[#This Row],[PRECIO OCT]]=0,"INCORPORACIÓN",IF(AA1522=0,"MANTIENE",IF(AA1522&lt;0,"BAJA",IF(AA1522&gt;0,"ALZA",""))))))</f>
        <v>MANTIENE</v>
      </c>
      <c r="Z1522" s="54">
        <v>16800</v>
      </c>
      <c r="AA1522" s="40">
        <f>IF(Z1522=0,"INDICAR PRECIO VTA",Z1522-MaestraLP3[[#This Row],[PRECIO OCT]])</f>
        <v>0</v>
      </c>
      <c r="AB1522" s="56">
        <f t="shared" si="23"/>
        <v>0.375</v>
      </c>
      <c r="AC1522" s="58">
        <f>IFERROR(MaestraLP3[[#This Row],[PRECIO]]*MaestraLP3[[#This Row],[%MG UMV]],0)</f>
        <v>6300</v>
      </c>
      <c r="AD1522" s="59">
        <v>12</v>
      </c>
      <c r="AE1522" s="54">
        <f>IFERROR(MaestraLP3[[#This Row],[MARGEN UNITARIO]]/MaestraLP3[[#This Row],[Peso Neto UMV (KG)]],0)</f>
        <v>525</v>
      </c>
      <c r="AF1522" s="38" t="s">
        <v>50</v>
      </c>
      <c r="AG1522" s="38">
        <v>1</v>
      </c>
      <c r="AH1522" s="56">
        <v>0.05</v>
      </c>
      <c r="AI1522" s="56">
        <v>0.08</v>
      </c>
      <c r="AJ1522" s="38"/>
      <c r="AK1522" s="38" t="s">
        <v>50</v>
      </c>
    </row>
    <row r="1523" spans="1:37" x14ac:dyDescent="0.35">
      <c r="A1523" s="96" t="s">
        <v>525</v>
      </c>
      <c r="B1523" s="38">
        <v>150000006</v>
      </c>
      <c r="C1523" s="38" t="str">
        <f>+MaestraLP3[[#This Row],[CÓDIGO]]&amp;MaestraLP3[[#Headers],[-]]&amp;MaestraLP3[[#This Row],[UMV]]</f>
        <v>150000006-C20</v>
      </c>
      <c r="D1523" s="45" t="str">
        <f>+MaestraLP3[[#This Row],[CÓDIGO]]&amp;MaestraLP3[[#Headers],[FS00]]</f>
        <v>150000006FS00</v>
      </c>
      <c r="E1523" s="38" t="s">
        <v>159</v>
      </c>
      <c r="F1523" s="38" t="s">
        <v>160</v>
      </c>
      <c r="G1523" s="38" t="s">
        <v>1803</v>
      </c>
      <c r="H1523" s="38" t="s">
        <v>1804</v>
      </c>
      <c r="I1523" s="38" t="s">
        <v>1813</v>
      </c>
      <c r="J1523" s="44" t="s">
        <v>86</v>
      </c>
      <c r="K1523" s="45" t="s">
        <v>44</v>
      </c>
      <c r="L1523" s="38"/>
      <c r="M1523" s="38" t="str">
        <f>VLOOKUP(MaestraLP3[[#This Row],[UMV]],VALIDACIONES!J:L,3,0)</f>
        <v>Caja 20 Unidades</v>
      </c>
      <c r="N1523" s="38" t="s">
        <v>45</v>
      </c>
      <c r="O1523" s="38" t="s">
        <v>46</v>
      </c>
      <c r="P1523" s="54">
        <v>105620</v>
      </c>
      <c r="Q1523" s="38" t="s">
        <v>47</v>
      </c>
      <c r="R1523" s="54">
        <v>140200</v>
      </c>
      <c r="S1523" s="56">
        <f>IFERROR((MaestraLP3[[#This Row],[COSTO ]]/MaestraLP3[[#This Row],[COSTO OCT]]-1),0)</f>
        <v>0</v>
      </c>
      <c r="T1523" s="55" t="s">
        <v>48</v>
      </c>
      <c r="U1523" s="55"/>
      <c r="V1523" s="54">
        <f>+VLOOKUP(MaestraLP3[[#This Row],[-]],'[1]BD MES'!$A:$N,14,0)</f>
        <v>104900</v>
      </c>
      <c r="W1523" s="54">
        <v>105620</v>
      </c>
      <c r="X1523" s="56">
        <f>+(MaestraLP3[[#This Row],[COSTO ]]-MaestraLP3[[#This Row],[COSTO OCT AL 27-10]])/MaestraLP3[[#This Row],[COSTO OCT AL 27-10]]</f>
        <v>6.8636796949475692E-3</v>
      </c>
      <c r="Y1523" s="57" t="str">
        <f>++IF(Q1523="HASTA AGOTAR STOCK","HASTA AGOTAR STOCK",IF(MaestraLP3[[#This Row],[PRECIO OCT]]=0,"NO PARA LP",IF(MaestraLP3[[#This Row],[PRECIO OCT]]=0,"INCORPORACIÓN",IF(AA1523=0,"MANTIENE",IF(AA1523&lt;0,"BAJA",IF(AA1523&gt;0,"ALZA",""))))))</f>
        <v>MANTIENE</v>
      </c>
      <c r="Z1523" s="54">
        <v>140200</v>
      </c>
      <c r="AA1523" s="40">
        <f>IF(Z1523=0,"INDICAR PRECIO VTA",Z1523-MaestraLP3[[#This Row],[PRECIO OCT]])</f>
        <v>0</v>
      </c>
      <c r="AB1523" s="56">
        <f t="shared" si="23"/>
        <v>0.24664764621968616</v>
      </c>
      <c r="AC1523" s="58">
        <f>IFERROR(MaestraLP3[[#This Row],[PRECIO]]*MaestraLP3[[#This Row],[%MG UMV]],0)</f>
        <v>34580</v>
      </c>
      <c r="AD1523" s="59">
        <v>18</v>
      </c>
      <c r="AE1523" s="54">
        <f>IFERROR(MaestraLP3[[#This Row],[MARGEN UNITARIO]]/MaestraLP3[[#This Row],[Peso Neto UMV (KG)]],0)</f>
        <v>1921.1111111111111</v>
      </c>
      <c r="AF1523" s="38" t="s">
        <v>50</v>
      </c>
      <c r="AG1523" s="38">
        <v>1</v>
      </c>
      <c r="AH1523" s="56">
        <v>0.05</v>
      </c>
      <c r="AI1523" s="56">
        <v>0.08</v>
      </c>
      <c r="AJ1523" s="38"/>
      <c r="AK1523" s="38" t="s">
        <v>50</v>
      </c>
    </row>
    <row r="1524" spans="1:37" x14ac:dyDescent="0.35">
      <c r="A1524" s="96" t="s">
        <v>525</v>
      </c>
      <c r="B1524" s="38">
        <v>150001437</v>
      </c>
      <c r="C1524" s="38" t="str">
        <f>+MaestraLP3[[#This Row],[CÓDIGO]]&amp;MaestraLP3[[#Headers],[-]]&amp;MaestraLP3[[#This Row],[UMV]]</f>
        <v>150001437-C24</v>
      </c>
      <c r="D1524" s="45" t="str">
        <f>+MaestraLP3[[#This Row],[CÓDIGO]]&amp;MaestraLP3[[#Headers],[FS00]]</f>
        <v>150001437FS00</v>
      </c>
      <c r="E1524" s="38" t="s">
        <v>159</v>
      </c>
      <c r="F1524" s="38" t="s">
        <v>160</v>
      </c>
      <c r="G1524" s="38" t="s">
        <v>1803</v>
      </c>
      <c r="H1524" s="38" t="s">
        <v>1804</v>
      </c>
      <c r="I1524" s="38" t="s">
        <v>1814</v>
      </c>
      <c r="J1524" s="44" t="s">
        <v>288</v>
      </c>
      <c r="K1524" s="45" t="s">
        <v>44</v>
      </c>
      <c r="L1524" s="38"/>
      <c r="M1524" s="38" t="str">
        <f>VLOOKUP(MaestraLP3[[#This Row],[UMV]],VALIDACIONES!J:L,3,0)</f>
        <v>Caja 24 Unidades</v>
      </c>
      <c r="N1524" s="38" t="s">
        <v>45</v>
      </c>
      <c r="O1524" s="38" t="s">
        <v>46</v>
      </c>
      <c r="P1524" s="54">
        <v>7968</v>
      </c>
      <c r="Q1524" s="38" t="s">
        <v>47</v>
      </c>
      <c r="R1524" s="54">
        <v>12240</v>
      </c>
      <c r="S1524" s="56">
        <f>IFERROR((MaestraLP3[[#This Row],[COSTO ]]/MaestraLP3[[#This Row],[COSTO OCT]]-1),0)</f>
        <v>0</v>
      </c>
      <c r="T1524" s="55" t="s">
        <v>48</v>
      </c>
      <c r="U1524" s="55"/>
      <c r="V1524" s="54">
        <f>+VLOOKUP(MaestraLP3[[#This Row],[-]],'[1]BD MES'!$A:$N,14,0)</f>
        <v>7896</v>
      </c>
      <c r="W1524" s="54">
        <v>7968</v>
      </c>
      <c r="X1524" s="56">
        <f>+(MaestraLP3[[#This Row],[COSTO ]]-MaestraLP3[[#This Row],[COSTO OCT AL 27-10]])/MaestraLP3[[#This Row],[COSTO OCT AL 27-10]]</f>
        <v>9.11854103343465E-3</v>
      </c>
      <c r="Y1524" s="57" t="str">
        <f>++IF(Q1524="HASTA AGOTAR STOCK","HASTA AGOTAR STOCK",IF(MaestraLP3[[#This Row],[PRECIO OCT]]=0,"NO PARA LP",IF(MaestraLP3[[#This Row],[PRECIO OCT]]=0,"INCORPORACIÓN",IF(AA1524=0,"MANTIENE",IF(AA1524&lt;0,"BAJA",IF(AA1524&gt;0,"ALZA",""))))))</f>
        <v>MANTIENE</v>
      </c>
      <c r="Z1524" s="54">
        <v>12240</v>
      </c>
      <c r="AA1524" s="40">
        <f>IF(Z1524=0,"INDICAR PRECIO VTA",Z1524-MaestraLP3[[#This Row],[PRECIO OCT]])</f>
        <v>0</v>
      </c>
      <c r="AB1524" s="56">
        <f t="shared" si="23"/>
        <v>0.34901960784313724</v>
      </c>
      <c r="AC1524" s="58">
        <f>IFERROR(MaestraLP3[[#This Row],[PRECIO]]*MaestraLP3[[#This Row],[%MG UMV]],0)</f>
        <v>4272</v>
      </c>
      <c r="AD1524" s="59">
        <v>4.8</v>
      </c>
      <c r="AE1524" s="54">
        <f>IFERROR(MaestraLP3[[#This Row],[MARGEN UNITARIO]]/MaestraLP3[[#This Row],[Peso Neto UMV (KG)]],0)</f>
        <v>890</v>
      </c>
      <c r="AF1524" s="38" t="s">
        <v>49</v>
      </c>
      <c r="AG1524" s="38">
        <v>1</v>
      </c>
      <c r="AH1524" s="56">
        <v>0.05</v>
      </c>
      <c r="AI1524" s="56">
        <v>0.08</v>
      </c>
      <c r="AJ1524" s="38"/>
      <c r="AK1524" s="38" t="s">
        <v>50</v>
      </c>
    </row>
    <row r="1525" spans="1:37" x14ac:dyDescent="0.35">
      <c r="A1525" s="96" t="s">
        <v>525</v>
      </c>
      <c r="B1525" s="38">
        <v>104532120</v>
      </c>
      <c r="C1525" s="38" t="str">
        <f>+MaestraLP3[[#This Row],[CÓDIGO]]&amp;MaestraLP3[[#Headers],[-]]&amp;MaestraLP3[[#This Row],[UMV]]</f>
        <v>104532120-C30</v>
      </c>
      <c r="D1525" s="45" t="str">
        <f>+MaestraLP3[[#This Row],[CÓDIGO]]&amp;MaestraLP3[[#Headers],[FS00]]</f>
        <v>104532120FS00</v>
      </c>
      <c r="E1525" s="38" t="s">
        <v>159</v>
      </c>
      <c r="F1525" s="38" t="s">
        <v>160</v>
      </c>
      <c r="G1525" s="38" t="s">
        <v>1803</v>
      </c>
      <c r="H1525" s="38" t="s">
        <v>1804</v>
      </c>
      <c r="I1525" s="38" t="s">
        <v>1815</v>
      </c>
      <c r="J1525" s="44" t="s">
        <v>339</v>
      </c>
      <c r="K1525" s="45" t="s">
        <v>44</v>
      </c>
      <c r="L1525" s="38"/>
      <c r="M1525" s="38" t="str">
        <f>VLOOKUP(MaestraLP3[[#This Row],[UMV]],VALIDACIONES!J:L,3,0)</f>
        <v>Caja 30 Unidades</v>
      </c>
      <c r="N1525" s="38" t="s">
        <v>45</v>
      </c>
      <c r="O1525" s="38" t="s">
        <v>46</v>
      </c>
      <c r="P1525" s="54">
        <v>9390</v>
      </c>
      <c r="Q1525" s="38" t="s">
        <v>47</v>
      </c>
      <c r="R1525" s="54">
        <v>13500</v>
      </c>
      <c r="S1525" s="56">
        <f>IFERROR((MaestraLP3[[#This Row],[COSTO ]]/MaestraLP3[[#This Row],[COSTO OCT]]-1),0)</f>
        <v>0</v>
      </c>
      <c r="T1525" s="55" t="s">
        <v>545</v>
      </c>
      <c r="U1525" s="55"/>
      <c r="V1525" s="54">
        <f>+VLOOKUP(MaestraLP3[[#This Row],[-]],'[1]BD MES'!$A:$N,14,0)</f>
        <v>9180</v>
      </c>
      <c r="W1525" s="54">
        <v>9390</v>
      </c>
      <c r="X1525" s="56">
        <f>+(MaestraLP3[[#This Row],[COSTO ]]-MaestraLP3[[#This Row],[COSTO OCT AL 27-10]])/MaestraLP3[[#This Row],[COSTO OCT AL 27-10]]</f>
        <v>2.2875816993464051E-2</v>
      </c>
      <c r="Y1525" s="57" t="str">
        <f>++IF(Q1525="HASTA AGOTAR STOCK","HASTA AGOTAR STOCK",IF(MaestraLP3[[#This Row],[PRECIO OCT]]=0,"NO PARA LP",IF(MaestraLP3[[#This Row],[PRECIO OCT]]=0,"INCORPORACIÓN",IF(AA1525=0,"MANTIENE",IF(AA1525&lt;0,"BAJA",IF(AA1525&gt;0,"ALZA",""))))))</f>
        <v>MANTIENE</v>
      </c>
      <c r="Z1525" s="54">
        <v>13500</v>
      </c>
      <c r="AA1525" s="40">
        <f>IF(Z1525=0,"INDICAR PRECIO VTA",Z1525-MaestraLP3[[#This Row],[PRECIO OCT]])</f>
        <v>0</v>
      </c>
      <c r="AB1525" s="56">
        <f t="shared" si="23"/>
        <v>0.30444444444444446</v>
      </c>
      <c r="AC1525" s="58">
        <f>IFERROR(MaestraLP3[[#This Row],[PRECIO]]*MaestraLP3[[#This Row],[%MG UMV]],0)</f>
        <v>4110</v>
      </c>
      <c r="AD1525" s="59">
        <v>6</v>
      </c>
      <c r="AE1525" s="54">
        <f>IFERROR(MaestraLP3[[#This Row],[MARGEN UNITARIO]]/MaestraLP3[[#This Row],[Peso Neto UMV (KG)]],0)</f>
        <v>685</v>
      </c>
      <c r="AF1525" s="38" t="s">
        <v>49</v>
      </c>
      <c r="AG1525" s="38">
        <v>1</v>
      </c>
      <c r="AH1525" s="56">
        <v>0.05</v>
      </c>
      <c r="AI1525" s="56">
        <v>0.08</v>
      </c>
      <c r="AJ1525" s="38"/>
      <c r="AK1525" s="38" t="s">
        <v>50</v>
      </c>
    </row>
    <row r="1526" spans="1:37" x14ac:dyDescent="0.35">
      <c r="A1526" s="96" t="s">
        <v>525</v>
      </c>
      <c r="B1526" s="38">
        <v>150001593</v>
      </c>
      <c r="C1526" s="38" t="str">
        <f>+MaestraLP3[[#This Row],[CÓDIGO]]&amp;MaestraLP3[[#Headers],[-]]&amp;MaestraLP3[[#This Row],[UMV]]</f>
        <v>150001593-C12</v>
      </c>
      <c r="D1526" s="45" t="str">
        <f>+MaestraLP3[[#This Row],[CÓDIGO]]&amp;MaestraLP3[[#Headers],[FS00]]</f>
        <v>150001593FS00</v>
      </c>
      <c r="E1526" s="38" t="s">
        <v>159</v>
      </c>
      <c r="F1526" s="38" t="s">
        <v>160</v>
      </c>
      <c r="G1526" s="38" t="s">
        <v>1803</v>
      </c>
      <c r="H1526" s="38" t="s">
        <v>1804</v>
      </c>
      <c r="I1526" s="38" t="s">
        <v>1816</v>
      </c>
      <c r="J1526" s="44" t="s">
        <v>43</v>
      </c>
      <c r="K1526" s="45" t="s">
        <v>44</v>
      </c>
      <c r="L1526" s="38"/>
      <c r="M1526" s="38" t="str">
        <f>VLOOKUP(MaestraLP3[[#This Row],[UMV]],VALIDACIONES!J:L,3,0)</f>
        <v>Caja 12 Unidades</v>
      </c>
      <c r="N1526" s="38" t="s">
        <v>45</v>
      </c>
      <c r="O1526" s="38" t="s">
        <v>46</v>
      </c>
      <c r="P1526" s="54">
        <v>12552</v>
      </c>
      <c r="Q1526" s="38" t="s">
        <v>47</v>
      </c>
      <c r="R1526" s="54">
        <v>18600</v>
      </c>
      <c r="S1526" s="56">
        <f>IFERROR((MaestraLP3[[#This Row],[COSTO ]]/MaestraLP3[[#This Row],[COSTO OCT]]-1),0)</f>
        <v>-2.868068833661308E-5</v>
      </c>
      <c r="T1526" s="55" t="s">
        <v>48</v>
      </c>
      <c r="U1526" s="55"/>
      <c r="V1526" s="54">
        <f>+VLOOKUP(MaestraLP3[[#This Row],[-]],'[1]BD MES'!$A:$N,14,0)</f>
        <v>12551.880000000001</v>
      </c>
      <c r="W1526" s="54">
        <v>12551.64</v>
      </c>
      <c r="X1526" s="56">
        <f>+(MaestraLP3[[#This Row],[COSTO ]]-MaestraLP3[[#This Row],[COSTO OCT AL 27-10]])/MaestraLP3[[#This Row],[COSTO OCT AL 27-10]]</f>
        <v>-1.9120641688862599E-5</v>
      </c>
      <c r="Y1526" s="57" t="str">
        <f>++IF(Q1526="HASTA AGOTAR STOCK","HASTA AGOTAR STOCK",IF(MaestraLP3[[#This Row],[PRECIO OCT]]=0,"NO PARA LP",IF(MaestraLP3[[#This Row],[PRECIO OCT]]=0,"INCORPORACIÓN",IF(AA1526=0,"MANTIENE",IF(AA1526&lt;0,"BAJA",IF(AA1526&gt;0,"ALZA",""))))))</f>
        <v>MANTIENE</v>
      </c>
      <c r="Z1526" s="54">
        <v>18600</v>
      </c>
      <c r="AA1526" s="40">
        <f>IF(Z1526=0,"INDICAR PRECIO VTA",Z1526-MaestraLP3[[#This Row],[PRECIO OCT]])</f>
        <v>0</v>
      </c>
      <c r="AB1526" s="56">
        <f t="shared" si="23"/>
        <v>0.32518064516129036</v>
      </c>
      <c r="AC1526" s="58">
        <f>IFERROR(MaestraLP3[[#This Row],[PRECIO]]*MaestraLP3[[#This Row],[%MG UMV]],0)</f>
        <v>6048.3600000000006</v>
      </c>
      <c r="AD1526" s="59">
        <v>12</v>
      </c>
      <c r="AE1526" s="54">
        <f>IFERROR(MaestraLP3[[#This Row],[MARGEN UNITARIO]]/MaestraLP3[[#This Row],[Peso Neto UMV (KG)]],0)</f>
        <v>504.03000000000003</v>
      </c>
      <c r="AF1526" s="38" t="s">
        <v>50</v>
      </c>
      <c r="AG1526" s="38">
        <v>1</v>
      </c>
      <c r="AH1526" s="56">
        <v>0.05</v>
      </c>
      <c r="AI1526" s="56">
        <v>0.08</v>
      </c>
      <c r="AJ1526" s="38"/>
      <c r="AK1526" s="38" t="s">
        <v>50</v>
      </c>
    </row>
    <row r="1527" spans="1:37" x14ac:dyDescent="0.35">
      <c r="A1527" s="96" t="s">
        <v>525</v>
      </c>
      <c r="B1527" s="38">
        <v>150000704</v>
      </c>
      <c r="C1527" s="38" t="str">
        <f>+MaestraLP3[[#This Row],[CÓDIGO]]&amp;MaestraLP3[[#Headers],[-]]&amp;MaestraLP3[[#This Row],[UMV]]</f>
        <v>150000704-C12</v>
      </c>
      <c r="D1527" s="45" t="str">
        <f>+MaestraLP3[[#This Row],[CÓDIGO]]&amp;MaestraLP3[[#Headers],[FS00]]</f>
        <v>150000704FS00</v>
      </c>
      <c r="E1527" s="38" t="s">
        <v>159</v>
      </c>
      <c r="F1527" s="38" t="s">
        <v>160</v>
      </c>
      <c r="G1527" s="38" t="s">
        <v>1803</v>
      </c>
      <c r="H1527" s="38" t="s">
        <v>1804</v>
      </c>
      <c r="I1527" s="38" t="s">
        <v>1817</v>
      </c>
      <c r="J1527" s="44" t="s">
        <v>43</v>
      </c>
      <c r="K1527" s="45" t="s">
        <v>44</v>
      </c>
      <c r="L1527" s="38"/>
      <c r="M1527" s="38" t="str">
        <f>VLOOKUP(MaestraLP3[[#This Row],[UMV]],VALIDACIONES!J:L,3,0)</f>
        <v>Caja 12 Unidades</v>
      </c>
      <c r="N1527" s="38" t="s">
        <v>45</v>
      </c>
      <c r="O1527" s="38" t="s">
        <v>46</v>
      </c>
      <c r="P1527" s="54">
        <v>10884</v>
      </c>
      <c r="Q1527" s="38" t="s">
        <v>47</v>
      </c>
      <c r="R1527" s="54">
        <v>17600</v>
      </c>
      <c r="S1527" s="56">
        <f>IFERROR((MaestraLP3[[#This Row],[COSTO ]]/MaestraLP3[[#This Row],[COSTO OCT]]-1),0)</f>
        <v>0</v>
      </c>
      <c r="T1527" s="55" t="s">
        <v>48</v>
      </c>
      <c r="U1527" s="55"/>
      <c r="V1527" s="54">
        <f>+VLOOKUP(MaestraLP3[[#This Row],[-]],'[1]BD MES'!$A:$N,14,0)</f>
        <v>10657.08</v>
      </c>
      <c r="W1527" s="54">
        <v>10884</v>
      </c>
      <c r="X1527" s="56">
        <f>+(MaestraLP3[[#This Row],[COSTO ]]-MaestraLP3[[#This Row],[COSTO OCT AL 27-10]])/MaestraLP3[[#This Row],[COSTO OCT AL 27-10]]</f>
        <v>2.1292886982175237E-2</v>
      </c>
      <c r="Y1527" s="57" t="str">
        <f>++IF(Q1527="HASTA AGOTAR STOCK","HASTA AGOTAR STOCK",IF(MaestraLP3[[#This Row],[PRECIO OCT]]=0,"NO PARA LP",IF(MaestraLP3[[#This Row],[PRECIO OCT]]=0,"INCORPORACIÓN",IF(AA1527=0,"MANTIENE",IF(AA1527&lt;0,"BAJA",IF(AA1527&gt;0,"ALZA",""))))))</f>
        <v>MANTIENE</v>
      </c>
      <c r="Z1527" s="54">
        <v>17600</v>
      </c>
      <c r="AA1527" s="40">
        <f>IF(Z1527=0,"INDICAR PRECIO VTA",Z1527-MaestraLP3[[#This Row],[PRECIO OCT]])</f>
        <v>0</v>
      </c>
      <c r="AB1527" s="56">
        <f t="shared" si="23"/>
        <v>0.38159090909090909</v>
      </c>
      <c r="AC1527" s="58">
        <f>IFERROR(MaestraLP3[[#This Row],[PRECIO]]*MaestraLP3[[#This Row],[%MG UMV]],0)</f>
        <v>6716</v>
      </c>
      <c r="AD1527" s="59">
        <v>12</v>
      </c>
      <c r="AE1527" s="54">
        <f>IFERROR(MaestraLP3[[#This Row],[MARGEN UNITARIO]]/MaestraLP3[[#This Row],[Peso Neto UMV (KG)]],0)</f>
        <v>559.66666666666663</v>
      </c>
      <c r="AF1527" s="38" t="s">
        <v>50</v>
      </c>
      <c r="AG1527" s="38">
        <v>1</v>
      </c>
      <c r="AH1527" s="56">
        <v>0.05</v>
      </c>
      <c r="AI1527" s="56">
        <v>0.08</v>
      </c>
      <c r="AJ1527" s="38"/>
      <c r="AK1527" s="38" t="s">
        <v>50</v>
      </c>
    </row>
    <row r="1528" spans="1:37" x14ac:dyDescent="0.35">
      <c r="A1528" s="96" t="s">
        <v>525</v>
      </c>
      <c r="B1528" s="38">
        <v>104532110</v>
      </c>
      <c r="C1528" s="38" t="str">
        <f>+MaestraLP3[[#This Row],[CÓDIGO]]&amp;MaestraLP3[[#Headers],[-]]&amp;MaestraLP3[[#This Row],[UMV]]</f>
        <v>104532110-C30</v>
      </c>
      <c r="D1528" s="45" t="str">
        <f>+MaestraLP3[[#This Row],[CÓDIGO]]&amp;MaestraLP3[[#Headers],[FS00]]</f>
        <v>104532110FS00</v>
      </c>
      <c r="E1528" s="38" t="s">
        <v>159</v>
      </c>
      <c r="F1528" s="38" t="s">
        <v>160</v>
      </c>
      <c r="G1528" s="38" t="s">
        <v>1803</v>
      </c>
      <c r="H1528" s="38" t="s">
        <v>1804</v>
      </c>
      <c r="I1528" s="38" t="s">
        <v>1818</v>
      </c>
      <c r="J1528" s="44" t="s">
        <v>339</v>
      </c>
      <c r="K1528" s="45" t="s">
        <v>44</v>
      </c>
      <c r="L1528" s="38"/>
      <c r="M1528" s="38" t="str">
        <f>VLOOKUP(MaestraLP3[[#This Row],[UMV]],VALIDACIONES!J:L,3,0)</f>
        <v>Caja 30 Unidades</v>
      </c>
      <c r="N1528" s="38" t="s">
        <v>45</v>
      </c>
      <c r="O1528" s="38" t="s">
        <v>46</v>
      </c>
      <c r="P1528" s="54">
        <v>9390</v>
      </c>
      <c r="Q1528" s="38" t="s">
        <v>47</v>
      </c>
      <c r="R1528" s="54">
        <v>13500</v>
      </c>
      <c r="S1528" s="56">
        <f>IFERROR((MaestraLP3[[#This Row],[COSTO ]]/MaestraLP3[[#This Row],[COSTO OCT]]-1),0)</f>
        <v>0</v>
      </c>
      <c r="T1528" s="55" t="s">
        <v>545</v>
      </c>
      <c r="U1528" s="55"/>
      <c r="V1528" s="54">
        <f>+VLOOKUP(MaestraLP3[[#This Row],[-]],'[1]BD MES'!$A:$N,14,0)</f>
        <v>9150</v>
      </c>
      <c r="W1528" s="54">
        <v>9390</v>
      </c>
      <c r="X1528" s="56">
        <f>+(MaestraLP3[[#This Row],[COSTO ]]-MaestraLP3[[#This Row],[COSTO OCT AL 27-10]])/MaestraLP3[[#This Row],[COSTO OCT AL 27-10]]</f>
        <v>2.6229508196721311E-2</v>
      </c>
      <c r="Y1528" s="57" t="str">
        <f>++IF(Q1528="HASTA AGOTAR STOCK","HASTA AGOTAR STOCK",IF(MaestraLP3[[#This Row],[PRECIO OCT]]=0,"NO PARA LP",IF(MaestraLP3[[#This Row],[PRECIO OCT]]=0,"INCORPORACIÓN",IF(AA1528=0,"MANTIENE",IF(AA1528&lt;0,"BAJA",IF(AA1528&gt;0,"ALZA",""))))))</f>
        <v>MANTIENE</v>
      </c>
      <c r="Z1528" s="54">
        <v>13500</v>
      </c>
      <c r="AA1528" s="40">
        <f>IF(Z1528=0,"INDICAR PRECIO VTA",Z1528-MaestraLP3[[#This Row],[PRECIO OCT]])</f>
        <v>0</v>
      </c>
      <c r="AB1528" s="56">
        <f t="shared" si="23"/>
        <v>0.30444444444444446</v>
      </c>
      <c r="AC1528" s="58">
        <f>IFERROR(MaestraLP3[[#This Row],[PRECIO]]*MaestraLP3[[#This Row],[%MG UMV]],0)</f>
        <v>4110</v>
      </c>
      <c r="AD1528" s="59">
        <v>6</v>
      </c>
      <c r="AE1528" s="54">
        <f>IFERROR(MaestraLP3[[#This Row],[MARGEN UNITARIO]]/MaestraLP3[[#This Row],[Peso Neto UMV (KG)]],0)</f>
        <v>685</v>
      </c>
      <c r="AF1528" s="38" t="s">
        <v>49</v>
      </c>
      <c r="AG1528" s="38">
        <v>1</v>
      </c>
      <c r="AH1528" s="56">
        <v>0.05</v>
      </c>
      <c r="AI1528" s="56">
        <v>0.08</v>
      </c>
      <c r="AJ1528" s="38"/>
      <c r="AK1528" s="38" t="s">
        <v>50</v>
      </c>
    </row>
    <row r="1529" spans="1:37" x14ac:dyDescent="0.35">
      <c r="A1529" s="96" t="s">
        <v>525</v>
      </c>
      <c r="B1529" s="38">
        <v>150001436</v>
      </c>
      <c r="C1529" s="38" t="str">
        <f>+MaestraLP3[[#This Row],[CÓDIGO]]&amp;MaestraLP3[[#Headers],[-]]&amp;MaestraLP3[[#This Row],[UMV]]</f>
        <v>150001436-C24</v>
      </c>
      <c r="D1529" s="45" t="str">
        <f>+MaestraLP3[[#This Row],[CÓDIGO]]&amp;MaestraLP3[[#Headers],[FS00]]</f>
        <v>150001436FS00</v>
      </c>
      <c r="E1529" s="38" t="s">
        <v>159</v>
      </c>
      <c r="F1529" s="38" t="s">
        <v>160</v>
      </c>
      <c r="G1529" s="38" t="s">
        <v>1803</v>
      </c>
      <c r="H1529" s="38" t="s">
        <v>1804</v>
      </c>
      <c r="I1529" s="38" t="s">
        <v>1819</v>
      </c>
      <c r="J1529" s="44" t="s">
        <v>288</v>
      </c>
      <c r="K1529" s="45" t="s">
        <v>44</v>
      </c>
      <c r="L1529" s="38"/>
      <c r="M1529" s="38" t="str">
        <f>VLOOKUP(MaestraLP3[[#This Row],[UMV]],VALIDACIONES!J:L,3,0)</f>
        <v>Caja 24 Unidades</v>
      </c>
      <c r="N1529" s="38" t="s">
        <v>45</v>
      </c>
      <c r="O1529" s="38" t="s">
        <v>46</v>
      </c>
      <c r="P1529" s="54">
        <v>7968</v>
      </c>
      <c r="Q1529" s="38" t="s">
        <v>47</v>
      </c>
      <c r="R1529" s="54">
        <v>12240</v>
      </c>
      <c r="S1529" s="56">
        <f>IFERROR((MaestraLP3[[#This Row],[COSTO ]]/MaestraLP3[[#This Row],[COSTO OCT]]-1),0)</f>
        <v>0</v>
      </c>
      <c r="T1529" s="55" t="s">
        <v>48</v>
      </c>
      <c r="U1529" s="55"/>
      <c r="V1529" s="54">
        <f>+VLOOKUP(MaestraLP3[[#This Row],[-]],'[1]BD MES'!$A:$N,14,0)</f>
        <v>7968</v>
      </c>
      <c r="W1529" s="54">
        <v>7968</v>
      </c>
      <c r="X1529" s="56">
        <f>+(MaestraLP3[[#This Row],[COSTO ]]-MaestraLP3[[#This Row],[COSTO OCT AL 27-10]])/MaestraLP3[[#This Row],[COSTO OCT AL 27-10]]</f>
        <v>0</v>
      </c>
      <c r="Y1529" s="57" t="str">
        <f>++IF(Q1529="HASTA AGOTAR STOCK","HASTA AGOTAR STOCK",IF(MaestraLP3[[#This Row],[PRECIO OCT]]=0,"NO PARA LP",IF(MaestraLP3[[#This Row],[PRECIO OCT]]=0,"INCORPORACIÓN",IF(AA1529=0,"MANTIENE",IF(AA1529&lt;0,"BAJA",IF(AA1529&gt;0,"ALZA",""))))))</f>
        <v>MANTIENE</v>
      </c>
      <c r="Z1529" s="54">
        <v>12240</v>
      </c>
      <c r="AA1529" s="40">
        <f>IF(Z1529=0,"INDICAR PRECIO VTA",Z1529-MaestraLP3[[#This Row],[PRECIO OCT]])</f>
        <v>0</v>
      </c>
      <c r="AB1529" s="56">
        <f t="shared" si="23"/>
        <v>0.34901960784313724</v>
      </c>
      <c r="AC1529" s="58">
        <f>IFERROR(MaestraLP3[[#This Row],[PRECIO]]*MaestraLP3[[#This Row],[%MG UMV]],0)</f>
        <v>4272</v>
      </c>
      <c r="AD1529" s="59">
        <v>4.8</v>
      </c>
      <c r="AE1529" s="54">
        <f>IFERROR(MaestraLP3[[#This Row],[MARGEN UNITARIO]]/MaestraLP3[[#This Row],[Peso Neto UMV (KG)]],0)</f>
        <v>890</v>
      </c>
      <c r="AF1529" s="38" t="s">
        <v>49</v>
      </c>
      <c r="AG1529" s="38">
        <v>1</v>
      </c>
      <c r="AH1529" s="56">
        <v>0.05</v>
      </c>
      <c r="AI1529" s="56">
        <v>0.08</v>
      </c>
      <c r="AJ1529" s="38"/>
      <c r="AK1529" s="38" t="s">
        <v>50</v>
      </c>
    </row>
    <row r="1530" spans="1:37" x14ac:dyDescent="0.35">
      <c r="A1530" s="96" t="s">
        <v>525</v>
      </c>
      <c r="B1530" s="38">
        <v>104523400</v>
      </c>
      <c r="C1530" s="38" t="str">
        <f>+MaestraLP3[[#This Row],[CÓDIGO]]&amp;MaestraLP3[[#Headers],[-]]&amp;MaestraLP3[[#This Row],[UMV]]</f>
        <v>104523400-C12</v>
      </c>
      <c r="D1530" s="45" t="str">
        <f>+MaestraLP3[[#This Row],[CÓDIGO]]&amp;MaestraLP3[[#Headers],[FS00]]</f>
        <v>104523400FS00</v>
      </c>
      <c r="E1530" s="38" t="s">
        <v>159</v>
      </c>
      <c r="F1530" s="38" t="s">
        <v>160</v>
      </c>
      <c r="G1530" s="38" t="s">
        <v>1803</v>
      </c>
      <c r="H1530" s="38" t="s">
        <v>1804</v>
      </c>
      <c r="I1530" s="38" t="s">
        <v>1820</v>
      </c>
      <c r="J1530" s="44" t="s">
        <v>43</v>
      </c>
      <c r="K1530" s="45" t="s">
        <v>44</v>
      </c>
      <c r="L1530" s="38"/>
      <c r="M1530" s="38" t="str">
        <f>VLOOKUP(MaestraLP3[[#This Row],[UMV]],VALIDACIONES!J:L,3,0)</f>
        <v>Caja 12 Unidades</v>
      </c>
      <c r="N1530" s="38" t="s">
        <v>45</v>
      </c>
      <c r="O1530" s="38" t="s">
        <v>46</v>
      </c>
      <c r="P1530" s="54">
        <v>10644</v>
      </c>
      <c r="Q1530" s="38" t="s">
        <v>47</v>
      </c>
      <c r="R1530" s="54">
        <v>15480</v>
      </c>
      <c r="S1530" s="56">
        <f>IFERROR((MaestraLP3[[#This Row],[COSTO ]]/MaestraLP3[[#This Row],[COSTO OCT]]-1),0)</f>
        <v>0</v>
      </c>
      <c r="T1530" s="55" t="s">
        <v>545</v>
      </c>
      <c r="U1530" s="55"/>
      <c r="V1530" s="54">
        <f>+VLOOKUP(MaestraLP3[[#This Row],[-]],'[1]BD MES'!$A:$N,14,0)</f>
        <v>10440</v>
      </c>
      <c r="W1530" s="54">
        <v>10644</v>
      </c>
      <c r="X1530" s="56">
        <f>+(MaestraLP3[[#This Row],[COSTO ]]-MaestraLP3[[#This Row],[COSTO OCT AL 27-10]])/MaestraLP3[[#This Row],[COSTO OCT AL 27-10]]</f>
        <v>1.9540229885057471E-2</v>
      </c>
      <c r="Y1530" s="57" t="str">
        <f>++IF(Q1530="HASTA AGOTAR STOCK","HASTA AGOTAR STOCK",IF(MaestraLP3[[#This Row],[PRECIO OCT]]=0,"NO PARA LP",IF(MaestraLP3[[#This Row],[PRECIO OCT]]=0,"INCORPORACIÓN",IF(AA1530=0,"MANTIENE",IF(AA1530&lt;0,"BAJA",IF(AA1530&gt;0,"ALZA",""))))))</f>
        <v>MANTIENE</v>
      </c>
      <c r="Z1530" s="54">
        <v>15480</v>
      </c>
      <c r="AA1530" s="40">
        <f>IF(Z1530=0,"INDICAR PRECIO VTA",Z1530-MaestraLP3[[#This Row],[PRECIO OCT]])</f>
        <v>0</v>
      </c>
      <c r="AB1530" s="56">
        <f t="shared" si="23"/>
        <v>0.31240310077519379</v>
      </c>
      <c r="AC1530" s="58">
        <f>IFERROR(MaestraLP3[[#This Row],[PRECIO]]*MaestraLP3[[#This Row],[%MG UMV]],0)</f>
        <v>4836</v>
      </c>
      <c r="AD1530" s="59">
        <v>12</v>
      </c>
      <c r="AE1530" s="54">
        <f>IFERROR(MaestraLP3[[#This Row],[MARGEN UNITARIO]]/MaestraLP3[[#This Row],[Peso Neto UMV (KG)]],0)</f>
        <v>403</v>
      </c>
      <c r="AF1530" s="38" t="s">
        <v>50</v>
      </c>
      <c r="AG1530" s="38">
        <v>1</v>
      </c>
      <c r="AH1530" s="56">
        <v>0.05</v>
      </c>
      <c r="AI1530" s="56">
        <v>0.08</v>
      </c>
      <c r="AJ1530" s="38"/>
      <c r="AK1530" s="38" t="s">
        <v>50</v>
      </c>
    </row>
    <row r="1531" spans="1:37" x14ac:dyDescent="0.35">
      <c r="A1531" s="96" t="s">
        <v>525</v>
      </c>
      <c r="B1531" s="38">
        <v>104533550</v>
      </c>
      <c r="C1531" s="38" t="str">
        <f>+MaestraLP3[[#This Row],[CÓDIGO]]&amp;MaestraLP3[[#Headers],[-]]&amp;MaestraLP3[[#This Row],[UMV]]</f>
        <v>104533550-C12</v>
      </c>
      <c r="D1531" s="45" t="str">
        <f>+MaestraLP3[[#This Row],[CÓDIGO]]&amp;MaestraLP3[[#Headers],[FS00]]</f>
        <v>104533550FS00</v>
      </c>
      <c r="E1531" s="38" t="s">
        <v>159</v>
      </c>
      <c r="F1531" s="38" t="s">
        <v>160</v>
      </c>
      <c r="G1531" s="38" t="s">
        <v>1803</v>
      </c>
      <c r="H1531" s="38" t="s">
        <v>1804</v>
      </c>
      <c r="I1531" s="38" t="s">
        <v>1821</v>
      </c>
      <c r="J1531" s="44" t="s">
        <v>43</v>
      </c>
      <c r="K1531" s="45" t="s">
        <v>44</v>
      </c>
      <c r="L1531" s="38"/>
      <c r="M1531" s="38" t="str">
        <f>VLOOKUP(MaestraLP3[[#This Row],[UMV]],VALIDACIONES!J:L,3,0)</f>
        <v>Caja 12 Unidades</v>
      </c>
      <c r="N1531" s="38" t="s">
        <v>45</v>
      </c>
      <c r="O1531" s="38" t="s">
        <v>46</v>
      </c>
      <c r="P1531" s="54">
        <v>10500</v>
      </c>
      <c r="Q1531" s="38" t="s">
        <v>47</v>
      </c>
      <c r="R1531" s="54">
        <v>16800</v>
      </c>
      <c r="S1531" s="56">
        <f>IFERROR((MaestraLP3[[#This Row],[COSTO ]]/MaestraLP3[[#This Row],[COSTO OCT]]-1),0)</f>
        <v>0</v>
      </c>
      <c r="T1531" s="55" t="s">
        <v>545</v>
      </c>
      <c r="U1531" s="55"/>
      <c r="V1531" s="54">
        <f>+VLOOKUP(MaestraLP3[[#This Row],[-]],'[1]BD MES'!$A:$N,14,0)</f>
        <v>10140</v>
      </c>
      <c r="W1531" s="54">
        <v>10500</v>
      </c>
      <c r="X1531" s="56">
        <f>+(MaestraLP3[[#This Row],[COSTO ]]-MaestraLP3[[#This Row],[COSTO OCT AL 27-10]])/MaestraLP3[[#This Row],[COSTO OCT AL 27-10]]</f>
        <v>3.5502958579881658E-2</v>
      </c>
      <c r="Y1531" s="57" t="str">
        <f>++IF(Q1531="HASTA AGOTAR STOCK","HASTA AGOTAR STOCK",IF(MaestraLP3[[#This Row],[PRECIO OCT]]=0,"NO PARA LP",IF(MaestraLP3[[#This Row],[PRECIO OCT]]=0,"INCORPORACIÓN",IF(AA1531=0,"MANTIENE",IF(AA1531&lt;0,"BAJA",IF(AA1531&gt;0,"ALZA",""))))))</f>
        <v>MANTIENE</v>
      </c>
      <c r="Z1531" s="54">
        <v>16800</v>
      </c>
      <c r="AA1531" s="40">
        <f>IF(Z1531=0,"INDICAR PRECIO VTA",Z1531-MaestraLP3[[#This Row],[PRECIO OCT]])</f>
        <v>0</v>
      </c>
      <c r="AB1531" s="56">
        <f t="shared" si="23"/>
        <v>0.375</v>
      </c>
      <c r="AC1531" s="58">
        <f>IFERROR(MaestraLP3[[#This Row],[PRECIO]]*MaestraLP3[[#This Row],[%MG UMV]],0)</f>
        <v>6300</v>
      </c>
      <c r="AD1531" s="59">
        <v>12</v>
      </c>
      <c r="AE1531" s="54">
        <f>IFERROR(MaestraLP3[[#This Row],[MARGEN UNITARIO]]/MaestraLP3[[#This Row],[Peso Neto UMV (KG)]],0)</f>
        <v>525</v>
      </c>
      <c r="AF1531" s="38" t="s">
        <v>50</v>
      </c>
      <c r="AG1531" s="38">
        <v>1</v>
      </c>
      <c r="AH1531" s="56">
        <v>0.05</v>
      </c>
      <c r="AI1531" s="56">
        <v>0.08</v>
      </c>
      <c r="AJ1531" s="38"/>
      <c r="AK1531" s="38" t="s">
        <v>50</v>
      </c>
    </row>
    <row r="1532" spans="1:37" x14ac:dyDescent="0.35">
      <c r="A1532" s="96" t="s">
        <v>525</v>
      </c>
      <c r="B1532" s="38">
        <v>104538480</v>
      </c>
      <c r="C1532" s="38" t="str">
        <f>+MaestraLP3[[#This Row],[CÓDIGO]]&amp;MaestraLP3[[#Headers],[-]]&amp;MaestraLP3[[#This Row],[UMV]]</f>
        <v>104538480-C48</v>
      </c>
      <c r="D1532" s="45" t="str">
        <f>+MaestraLP3[[#This Row],[CÓDIGO]]&amp;MaestraLP3[[#Headers],[FS00]]</f>
        <v>104538480FS00</v>
      </c>
      <c r="E1532" s="38" t="s">
        <v>159</v>
      </c>
      <c r="F1532" s="38" t="s">
        <v>160</v>
      </c>
      <c r="G1532" s="38" t="s">
        <v>1803</v>
      </c>
      <c r="H1532" s="38" t="s">
        <v>1822</v>
      </c>
      <c r="I1532" s="38" t="s">
        <v>1823</v>
      </c>
      <c r="J1532" s="44" t="s">
        <v>242</v>
      </c>
      <c r="K1532" s="45" t="s">
        <v>44</v>
      </c>
      <c r="L1532" s="38"/>
      <c r="M1532" s="38" t="str">
        <f>VLOOKUP(MaestraLP3[[#This Row],[UMV]],VALIDACIONES!J:L,3,0)</f>
        <v>Caja 48 Unidades</v>
      </c>
      <c r="N1532" s="38" t="s">
        <v>375</v>
      </c>
      <c r="O1532" s="38" t="s">
        <v>46</v>
      </c>
      <c r="P1532" s="54">
        <v>8928</v>
      </c>
      <c r="Q1532" s="38" t="s">
        <v>47</v>
      </c>
      <c r="R1532" s="54">
        <v>12480</v>
      </c>
      <c r="S1532" s="56">
        <f>IFERROR((MaestraLP3[[#This Row],[COSTO ]]/MaestraLP3[[#This Row],[COSTO OCT]]-1),0)</f>
        <v>0</v>
      </c>
      <c r="T1532" s="55" t="s">
        <v>48</v>
      </c>
      <c r="U1532" s="55"/>
      <c r="V1532" s="54">
        <f>+VLOOKUP(MaestraLP3[[#This Row],[-]],'[1]BD MES'!$A:$N,14,0)</f>
        <v>8928</v>
      </c>
      <c r="W1532" s="54">
        <v>8928</v>
      </c>
      <c r="X1532" s="56">
        <f>+(MaestraLP3[[#This Row],[COSTO ]]-MaestraLP3[[#This Row],[COSTO OCT AL 27-10]])/MaestraLP3[[#This Row],[COSTO OCT AL 27-10]]</f>
        <v>0</v>
      </c>
      <c r="Y1532" s="57" t="str">
        <f>++IF(Q1532="HASTA AGOTAR STOCK","HASTA AGOTAR STOCK",IF(MaestraLP3[[#This Row],[PRECIO OCT]]=0,"NO PARA LP",IF(MaestraLP3[[#This Row],[PRECIO OCT]]=0,"INCORPORACIÓN",IF(AA1532=0,"MANTIENE",IF(AA1532&lt;0,"BAJA",IF(AA1532&gt;0,"ALZA",""))))))</f>
        <v>MANTIENE</v>
      </c>
      <c r="Z1532" s="54">
        <v>12480</v>
      </c>
      <c r="AA1532" s="40">
        <f>IF(Z1532=0,"INDICAR PRECIO VTA",Z1532-MaestraLP3[[#This Row],[PRECIO OCT]])</f>
        <v>0</v>
      </c>
      <c r="AB1532" s="56">
        <f t="shared" si="23"/>
        <v>0.2846153846153846</v>
      </c>
      <c r="AC1532" s="58">
        <f>IFERROR(MaestraLP3[[#This Row],[PRECIO]]*MaestraLP3[[#This Row],[%MG UMV]],0)</f>
        <v>3552</v>
      </c>
      <c r="AD1532" s="59">
        <v>5.76</v>
      </c>
      <c r="AE1532" s="54">
        <f>IFERROR(MaestraLP3[[#This Row],[MARGEN UNITARIO]]/MaestraLP3[[#This Row],[Peso Neto UMV (KG)]],0)</f>
        <v>616.66666666666674</v>
      </c>
      <c r="AF1532" s="38" t="s">
        <v>50</v>
      </c>
      <c r="AG1532" s="38">
        <v>1</v>
      </c>
      <c r="AH1532" s="56">
        <v>0.03</v>
      </c>
      <c r="AI1532" s="56">
        <v>0.05</v>
      </c>
      <c r="AJ1532" s="38"/>
      <c r="AK1532" s="38" t="s">
        <v>50</v>
      </c>
    </row>
    <row r="1533" spans="1:37" x14ac:dyDescent="0.35">
      <c r="A1533" s="96" t="s">
        <v>525</v>
      </c>
      <c r="B1533" s="38">
        <v>104541810</v>
      </c>
      <c r="C1533" s="38" t="str">
        <f>+MaestraLP3[[#This Row],[CÓDIGO]]&amp;MaestraLP3[[#Headers],[-]]&amp;MaestraLP3[[#This Row],[UMV]]</f>
        <v>104541810-C48</v>
      </c>
      <c r="D1533" s="45" t="str">
        <f>+MaestraLP3[[#This Row],[CÓDIGO]]&amp;MaestraLP3[[#Headers],[FS00]]</f>
        <v>104541810FS00</v>
      </c>
      <c r="E1533" s="38" t="s">
        <v>159</v>
      </c>
      <c r="F1533" s="38" t="s">
        <v>160</v>
      </c>
      <c r="G1533" s="38" t="s">
        <v>1803</v>
      </c>
      <c r="H1533" s="38" t="s">
        <v>1822</v>
      </c>
      <c r="I1533" s="38" t="s">
        <v>1824</v>
      </c>
      <c r="J1533" s="44" t="s">
        <v>242</v>
      </c>
      <c r="K1533" s="45" t="s">
        <v>44</v>
      </c>
      <c r="L1533" s="38"/>
      <c r="M1533" s="38" t="str">
        <f>VLOOKUP(MaestraLP3[[#This Row],[UMV]],VALIDACIONES!J:L,3,0)</f>
        <v>Caja 48 Unidades</v>
      </c>
      <c r="N1533" s="38" t="s">
        <v>375</v>
      </c>
      <c r="O1533" s="38" t="s">
        <v>46</v>
      </c>
      <c r="P1533" s="54">
        <v>6960</v>
      </c>
      <c r="Q1533" s="38" t="s">
        <v>62</v>
      </c>
      <c r="R1533" s="54">
        <v>9900</v>
      </c>
      <c r="S1533" s="56">
        <f>IFERROR((MaestraLP3[[#This Row],[COSTO ]]/MaestraLP3[[#This Row],[COSTO OCT]]-1),0)</f>
        <v>0</v>
      </c>
      <c r="T1533" s="55" t="s">
        <v>545</v>
      </c>
      <c r="U1533" s="55"/>
      <c r="V1533" s="54">
        <f>+VLOOKUP(MaestraLP3[[#This Row],[-]],'[1]BD MES'!$A:$N,14,0)</f>
        <v>6960</v>
      </c>
      <c r="W1533" s="54">
        <v>6960</v>
      </c>
      <c r="X1533" s="56">
        <f>+(MaestraLP3[[#This Row],[COSTO ]]-MaestraLP3[[#This Row],[COSTO OCT AL 27-10]])/MaestraLP3[[#This Row],[COSTO OCT AL 27-10]]</f>
        <v>0</v>
      </c>
      <c r="Y1533" s="57" t="str">
        <f>++IF(Q1533="HASTA AGOTAR STOCK","HASTA AGOTAR STOCK",IF(MaestraLP3[[#This Row],[PRECIO OCT]]=0,"NO PARA LP",IF(MaestraLP3[[#This Row],[PRECIO OCT]]=0,"INCORPORACIÓN",IF(AA1533=0,"MANTIENE",IF(AA1533&lt;0,"BAJA",IF(AA1533&gt;0,"ALZA",""))))))</f>
        <v>MANTIENE</v>
      </c>
      <c r="Z1533" s="54">
        <v>9900</v>
      </c>
      <c r="AA1533" s="40">
        <f>IF(Z1533=0,"INDICAR PRECIO VTA",Z1533-MaestraLP3[[#This Row],[PRECIO OCT]])</f>
        <v>0</v>
      </c>
      <c r="AB1533" s="56">
        <f t="shared" si="23"/>
        <v>0.29696969696969699</v>
      </c>
      <c r="AC1533" s="58">
        <f>IFERROR(MaestraLP3[[#This Row],[PRECIO]]*MaestraLP3[[#This Row],[%MG UMV]],0)</f>
        <v>2940.0000000000005</v>
      </c>
      <c r="AD1533" s="59">
        <v>5.8079999999999998</v>
      </c>
      <c r="AE1533" s="54">
        <f>IFERROR(MaestraLP3[[#This Row],[MARGEN UNITARIO]]/MaestraLP3[[#This Row],[Peso Neto UMV (KG)]],0)</f>
        <v>506.19834710743811</v>
      </c>
      <c r="AF1533" s="38" t="s">
        <v>50</v>
      </c>
      <c r="AG1533" s="38">
        <v>1</v>
      </c>
      <c r="AH1533" s="56">
        <v>0.03</v>
      </c>
      <c r="AI1533" s="56">
        <v>0.05</v>
      </c>
      <c r="AJ1533" s="38"/>
      <c r="AK1533" s="38" t="s">
        <v>50</v>
      </c>
    </row>
    <row r="1534" spans="1:37" x14ac:dyDescent="0.35">
      <c r="A1534" s="96" t="s">
        <v>525</v>
      </c>
      <c r="B1534" s="38">
        <v>150001143</v>
      </c>
      <c r="C1534" s="38" t="str">
        <f>+MaestraLP3[[#This Row],[CÓDIGO]]&amp;MaestraLP3[[#Headers],[-]]&amp;MaestraLP3[[#This Row],[UMV]]</f>
        <v>150001143-C48</v>
      </c>
      <c r="D1534" s="45" t="str">
        <f>+MaestraLP3[[#This Row],[CÓDIGO]]&amp;MaestraLP3[[#Headers],[FS00]]</f>
        <v>150001143FS00</v>
      </c>
      <c r="E1534" s="38" t="s">
        <v>159</v>
      </c>
      <c r="F1534" s="38" t="s">
        <v>160</v>
      </c>
      <c r="G1534" s="38" t="s">
        <v>1803</v>
      </c>
      <c r="H1534" s="38" t="s">
        <v>1822</v>
      </c>
      <c r="I1534" s="38" t="s">
        <v>1825</v>
      </c>
      <c r="J1534" s="44" t="s">
        <v>242</v>
      </c>
      <c r="K1534" s="45" t="s">
        <v>44</v>
      </c>
      <c r="L1534" s="38"/>
      <c r="M1534" s="38" t="str">
        <f>VLOOKUP(MaestraLP3[[#This Row],[UMV]],VALIDACIONES!J:L,3,0)</f>
        <v>Caja 48 Unidades</v>
      </c>
      <c r="N1534" s="38" t="s">
        <v>375</v>
      </c>
      <c r="O1534" s="38" t="s">
        <v>46</v>
      </c>
      <c r="P1534" s="54">
        <v>8640</v>
      </c>
      <c r="Q1534" s="38" t="s">
        <v>47</v>
      </c>
      <c r="R1534" s="54">
        <v>11950</v>
      </c>
      <c r="S1534" s="56">
        <f>IFERROR((MaestraLP3[[#This Row],[COSTO ]]/MaestraLP3[[#This Row],[COSTO OCT]]-1),0)</f>
        <v>0</v>
      </c>
      <c r="T1534" s="55" t="s">
        <v>48</v>
      </c>
      <c r="U1534" s="55"/>
      <c r="V1534" s="54">
        <f>+VLOOKUP(MaestraLP3[[#This Row],[-]],'[1]BD MES'!$A:$N,14,0)</f>
        <v>8640</v>
      </c>
      <c r="W1534" s="54">
        <v>8640</v>
      </c>
      <c r="X1534" s="56">
        <f>+(MaestraLP3[[#This Row],[COSTO ]]-MaestraLP3[[#This Row],[COSTO OCT AL 27-10]])/MaestraLP3[[#This Row],[COSTO OCT AL 27-10]]</f>
        <v>0</v>
      </c>
      <c r="Y1534" s="57" t="str">
        <f>++IF(Q1534="HASTA AGOTAR STOCK","HASTA AGOTAR STOCK",IF(MaestraLP3[[#This Row],[PRECIO OCT]]=0,"NO PARA LP",IF(MaestraLP3[[#This Row],[PRECIO OCT]]=0,"INCORPORACIÓN",IF(AA1534=0,"MANTIENE",IF(AA1534&lt;0,"BAJA",IF(AA1534&gt;0,"ALZA",""))))))</f>
        <v>MANTIENE</v>
      </c>
      <c r="Z1534" s="54">
        <v>11950</v>
      </c>
      <c r="AA1534" s="40">
        <f>IF(Z1534=0,"INDICAR PRECIO VTA",Z1534-MaestraLP3[[#This Row],[PRECIO OCT]])</f>
        <v>0</v>
      </c>
      <c r="AB1534" s="56">
        <f t="shared" si="23"/>
        <v>0.27698744769874478</v>
      </c>
      <c r="AC1534" s="58">
        <f>IFERROR(MaestraLP3[[#This Row],[PRECIO]]*MaestraLP3[[#This Row],[%MG UMV]],0)</f>
        <v>3310</v>
      </c>
      <c r="AD1534" s="59">
        <v>6</v>
      </c>
      <c r="AE1534" s="54">
        <f>IFERROR(MaestraLP3[[#This Row],[MARGEN UNITARIO]]/MaestraLP3[[#This Row],[Peso Neto UMV (KG)]],0)</f>
        <v>551.66666666666663</v>
      </c>
      <c r="AF1534" s="38" t="s">
        <v>50</v>
      </c>
      <c r="AG1534" s="38">
        <v>1</v>
      </c>
      <c r="AH1534" s="56">
        <v>0.03</v>
      </c>
      <c r="AI1534" s="56">
        <v>0.05</v>
      </c>
      <c r="AJ1534" s="38"/>
      <c r="AK1534" s="38" t="s">
        <v>50</v>
      </c>
    </row>
    <row r="1535" spans="1:37" x14ac:dyDescent="0.35">
      <c r="A1535" s="96" t="s">
        <v>525</v>
      </c>
      <c r="B1535" s="38">
        <v>104541800</v>
      </c>
      <c r="C1535" s="38" t="str">
        <f>+MaestraLP3[[#This Row],[CÓDIGO]]&amp;MaestraLP3[[#Headers],[-]]&amp;MaestraLP3[[#This Row],[UMV]]</f>
        <v>104541800-C48</v>
      </c>
      <c r="D1535" s="45" t="str">
        <f>+MaestraLP3[[#This Row],[CÓDIGO]]&amp;MaestraLP3[[#Headers],[FS00]]</f>
        <v>104541800FS00</v>
      </c>
      <c r="E1535" s="38" t="s">
        <v>159</v>
      </c>
      <c r="F1535" s="38" t="s">
        <v>160</v>
      </c>
      <c r="G1535" s="38" t="s">
        <v>1803</v>
      </c>
      <c r="H1535" s="38" t="s">
        <v>1822</v>
      </c>
      <c r="I1535" s="38" t="s">
        <v>1826</v>
      </c>
      <c r="J1535" s="44" t="s">
        <v>242</v>
      </c>
      <c r="K1535" s="45" t="s">
        <v>44</v>
      </c>
      <c r="L1535" s="38"/>
      <c r="M1535" s="38" t="str">
        <f>VLOOKUP(MaestraLP3[[#This Row],[UMV]],VALIDACIONES!J:L,3,0)</f>
        <v>Caja 48 Unidades</v>
      </c>
      <c r="N1535" s="38" t="s">
        <v>375</v>
      </c>
      <c r="O1535" s="38" t="s">
        <v>46</v>
      </c>
      <c r="P1535" s="54">
        <v>6960</v>
      </c>
      <c r="Q1535" s="38" t="s">
        <v>62</v>
      </c>
      <c r="R1535" s="54">
        <v>9900</v>
      </c>
      <c r="S1535" s="56">
        <f>IFERROR((MaestraLP3[[#This Row],[COSTO ]]/MaestraLP3[[#This Row],[COSTO OCT]]-1),0)</f>
        <v>0</v>
      </c>
      <c r="T1535" s="55" t="s">
        <v>545</v>
      </c>
      <c r="U1535" s="55"/>
      <c r="V1535" s="54">
        <f>+VLOOKUP(MaestraLP3[[#This Row],[-]],'[1]BD MES'!$A:$N,14,0)</f>
        <v>6912</v>
      </c>
      <c r="W1535" s="54">
        <v>6960</v>
      </c>
      <c r="X1535" s="56">
        <f>+(MaestraLP3[[#This Row],[COSTO ]]-MaestraLP3[[#This Row],[COSTO OCT AL 27-10]])/MaestraLP3[[#This Row],[COSTO OCT AL 27-10]]</f>
        <v>6.9444444444444441E-3</v>
      </c>
      <c r="Y1535" s="57" t="str">
        <f>++IF(Q1535="HASTA AGOTAR STOCK","HASTA AGOTAR STOCK",IF(MaestraLP3[[#This Row],[PRECIO OCT]]=0,"NO PARA LP",IF(MaestraLP3[[#This Row],[PRECIO OCT]]=0,"INCORPORACIÓN",IF(AA1535=0,"MANTIENE",IF(AA1535&lt;0,"BAJA",IF(AA1535&gt;0,"ALZA",""))))))</f>
        <v>MANTIENE</v>
      </c>
      <c r="Z1535" s="54">
        <v>9900</v>
      </c>
      <c r="AA1535" s="40">
        <f>IF(Z1535=0,"INDICAR PRECIO VTA",Z1535-MaestraLP3[[#This Row],[PRECIO OCT]])</f>
        <v>0</v>
      </c>
      <c r="AB1535" s="56">
        <f t="shared" si="23"/>
        <v>0.29696969696969699</v>
      </c>
      <c r="AC1535" s="58">
        <f>IFERROR(MaestraLP3[[#This Row],[PRECIO]]*MaestraLP3[[#This Row],[%MG UMV]],0)</f>
        <v>2940.0000000000005</v>
      </c>
      <c r="AD1535" s="59">
        <v>5.8079999999999998</v>
      </c>
      <c r="AE1535" s="54">
        <f>IFERROR(MaestraLP3[[#This Row],[MARGEN UNITARIO]]/MaestraLP3[[#This Row],[Peso Neto UMV (KG)]],0)</f>
        <v>506.19834710743811</v>
      </c>
      <c r="AF1535" s="38" t="s">
        <v>50</v>
      </c>
      <c r="AG1535" s="38">
        <v>1</v>
      </c>
      <c r="AH1535" s="56">
        <v>0.03</v>
      </c>
      <c r="AI1535" s="56">
        <v>0.05</v>
      </c>
      <c r="AJ1535" s="38"/>
      <c r="AK1535" s="38" t="s">
        <v>50</v>
      </c>
    </row>
    <row r="1536" spans="1:37" x14ac:dyDescent="0.35">
      <c r="A1536" s="96" t="s">
        <v>525</v>
      </c>
      <c r="B1536" s="38">
        <v>150001144</v>
      </c>
      <c r="C1536" s="38" t="str">
        <f>+MaestraLP3[[#This Row],[CÓDIGO]]&amp;MaestraLP3[[#Headers],[-]]&amp;MaestraLP3[[#This Row],[UMV]]</f>
        <v>150001144-C48</v>
      </c>
      <c r="D1536" s="45" t="str">
        <f>+MaestraLP3[[#This Row],[CÓDIGO]]&amp;MaestraLP3[[#Headers],[FS00]]</f>
        <v>150001144FS00</v>
      </c>
      <c r="E1536" s="38" t="s">
        <v>159</v>
      </c>
      <c r="F1536" s="38" t="s">
        <v>160</v>
      </c>
      <c r="G1536" s="38" t="s">
        <v>1803</v>
      </c>
      <c r="H1536" s="38" t="s">
        <v>1822</v>
      </c>
      <c r="I1536" s="38" t="s">
        <v>1827</v>
      </c>
      <c r="J1536" s="44" t="s">
        <v>242</v>
      </c>
      <c r="K1536" s="45" t="s">
        <v>44</v>
      </c>
      <c r="L1536" s="38"/>
      <c r="M1536" s="38" t="str">
        <f>VLOOKUP(MaestraLP3[[#This Row],[UMV]],VALIDACIONES!J:L,3,0)</f>
        <v>Caja 48 Unidades</v>
      </c>
      <c r="N1536" s="38" t="s">
        <v>375</v>
      </c>
      <c r="O1536" s="38" t="s">
        <v>46</v>
      </c>
      <c r="P1536" s="54">
        <v>8640</v>
      </c>
      <c r="Q1536" s="38" t="s">
        <v>47</v>
      </c>
      <c r="R1536" s="54">
        <v>11950</v>
      </c>
      <c r="S1536" s="56">
        <f>IFERROR((MaestraLP3[[#This Row],[COSTO ]]/MaestraLP3[[#This Row],[COSTO OCT]]-1),0)</f>
        <v>0</v>
      </c>
      <c r="T1536" s="55" t="s">
        <v>48</v>
      </c>
      <c r="U1536" s="55"/>
      <c r="V1536" s="54">
        <f>+VLOOKUP(MaestraLP3[[#This Row],[-]],'[1]BD MES'!$A:$N,14,0)</f>
        <v>8621.2800000000007</v>
      </c>
      <c r="W1536" s="54">
        <v>8640</v>
      </c>
      <c r="X1536" s="56">
        <f>+(MaestraLP3[[#This Row],[COSTO ]]-MaestraLP3[[#This Row],[COSTO OCT AL 27-10]])/MaestraLP3[[#This Row],[COSTO OCT AL 27-10]]</f>
        <v>2.1713713044929921E-3</v>
      </c>
      <c r="Y1536" s="57" t="str">
        <f>++IF(Q1536="HASTA AGOTAR STOCK","HASTA AGOTAR STOCK",IF(MaestraLP3[[#This Row],[PRECIO OCT]]=0,"NO PARA LP",IF(MaestraLP3[[#This Row],[PRECIO OCT]]=0,"INCORPORACIÓN",IF(AA1536=0,"MANTIENE",IF(AA1536&lt;0,"BAJA",IF(AA1536&gt;0,"ALZA",""))))))</f>
        <v>MANTIENE</v>
      </c>
      <c r="Z1536" s="54">
        <v>11950</v>
      </c>
      <c r="AA1536" s="40">
        <f>IF(Z1536=0,"INDICAR PRECIO VTA",Z1536-MaestraLP3[[#This Row],[PRECIO OCT]])</f>
        <v>0</v>
      </c>
      <c r="AB1536" s="56">
        <f t="shared" si="23"/>
        <v>0.27698744769874478</v>
      </c>
      <c r="AC1536" s="58">
        <f>IFERROR(MaestraLP3[[#This Row],[PRECIO]]*MaestraLP3[[#This Row],[%MG UMV]],0)</f>
        <v>3310</v>
      </c>
      <c r="AD1536" s="59">
        <v>6</v>
      </c>
      <c r="AE1536" s="54">
        <f>IFERROR(MaestraLP3[[#This Row],[MARGEN UNITARIO]]/MaestraLP3[[#This Row],[Peso Neto UMV (KG)]],0)</f>
        <v>551.66666666666663</v>
      </c>
      <c r="AF1536" s="38" t="s">
        <v>50</v>
      </c>
      <c r="AG1536" s="38">
        <v>1</v>
      </c>
      <c r="AH1536" s="56">
        <v>0.03</v>
      </c>
      <c r="AI1536" s="56">
        <v>0.05</v>
      </c>
      <c r="AJ1536" s="38"/>
      <c r="AK1536" s="38" t="s">
        <v>50</v>
      </c>
    </row>
    <row r="1537" spans="1:37" x14ac:dyDescent="0.35">
      <c r="A1537" s="96" t="s">
        <v>525</v>
      </c>
      <c r="B1537" s="38">
        <v>104541790</v>
      </c>
      <c r="C1537" s="38" t="str">
        <f>+MaestraLP3[[#This Row],[CÓDIGO]]&amp;MaestraLP3[[#Headers],[-]]&amp;MaestraLP3[[#This Row],[UMV]]</f>
        <v>104541790-C48</v>
      </c>
      <c r="D1537" s="45" t="str">
        <f>+MaestraLP3[[#This Row],[CÓDIGO]]&amp;MaestraLP3[[#Headers],[FS00]]</f>
        <v>104541790FS00</v>
      </c>
      <c r="E1537" s="38" t="s">
        <v>159</v>
      </c>
      <c r="F1537" s="38" t="s">
        <v>160</v>
      </c>
      <c r="G1537" s="38" t="s">
        <v>1803</v>
      </c>
      <c r="H1537" s="38" t="s">
        <v>1822</v>
      </c>
      <c r="I1537" s="38" t="s">
        <v>1828</v>
      </c>
      <c r="J1537" s="44" t="s">
        <v>242</v>
      </c>
      <c r="K1537" s="45" t="s">
        <v>44</v>
      </c>
      <c r="L1537" s="38"/>
      <c r="M1537" s="38" t="str">
        <f>VLOOKUP(MaestraLP3[[#This Row],[UMV]],VALIDACIONES!J:L,3,0)</f>
        <v>Caja 48 Unidades</v>
      </c>
      <c r="N1537" s="38" t="s">
        <v>375</v>
      </c>
      <c r="O1537" s="38" t="s">
        <v>46</v>
      </c>
      <c r="P1537" s="54">
        <v>6960</v>
      </c>
      <c r="Q1537" s="38" t="s">
        <v>62</v>
      </c>
      <c r="R1537" s="54">
        <v>9900</v>
      </c>
      <c r="S1537" s="56">
        <f>IFERROR((MaestraLP3[[#This Row],[COSTO ]]/MaestraLP3[[#This Row],[COSTO OCT]]-1),0)</f>
        <v>0</v>
      </c>
      <c r="T1537" s="55" t="s">
        <v>545</v>
      </c>
      <c r="U1537" s="55"/>
      <c r="V1537" s="54">
        <f>+VLOOKUP(MaestraLP3[[#This Row],[-]],'[1]BD MES'!$A:$N,14,0)</f>
        <v>6960</v>
      </c>
      <c r="W1537" s="54">
        <v>6960</v>
      </c>
      <c r="X1537" s="56">
        <f>+(MaestraLP3[[#This Row],[COSTO ]]-MaestraLP3[[#This Row],[COSTO OCT AL 27-10]])/MaestraLP3[[#This Row],[COSTO OCT AL 27-10]]</f>
        <v>0</v>
      </c>
      <c r="Y1537" s="57" t="str">
        <f>++IF(Q1537="HASTA AGOTAR STOCK","HASTA AGOTAR STOCK",IF(MaestraLP3[[#This Row],[PRECIO OCT]]=0,"NO PARA LP",IF(MaestraLP3[[#This Row],[PRECIO OCT]]=0,"INCORPORACIÓN",IF(AA1537=0,"MANTIENE",IF(AA1537&lt;0,"BAJA",IF(AA1537&gt;0,"ALZA",""))))))</f>
        <v>MANTIENE</v>
      </c>
      <c r="Z1537" s="54">
        <v>9900</v>
      </c>
      <c r="AA1537" s="40">
        <f>IF(Z1537=0,"INDICAR PRECIO VTA",Z1537-MaestraLP3[[#This Row],[PRECIO OCT]])</f>
        <v>0</v>
      </c>
      <c r="AB1537" s="56">
        <f t="shared" si="23"/>
        <v>0.29696969696969699</v>
      </c>
      <c r="AC1537" s="58">
        <f>IFERROR(MaestraLP3[[#This Row],[PRECIO]]*MaestraLP3[[#This Row],[%MG UMV]],0)</f>
        <v>2940.0000000000005</v>
      </c>
      <c r="AD1537" s="59">
        <v>5.8079999999999998</v>
      </c>
      <c r="AE1537" s="54">
        <f>IFERROR(MaestraLP3[[#This Row],[MARGEN UNITARIO]]/MaestraLP3[[#This Row],[Peso Neto UMV (KG)]],0)</f>
        <v>506.19834710743811</v>
      </c>
      <c r="AF1537" s="38" t="s">
        <v>50</v>
      </c>
      <c r="AG1537" s="38">
        <v>1</v>
      </c>
      <c r="AH1537" s="56">
        <v>0.03</v>
      </c>
      <c r="AI1537" s="56">
        <v>0.05</v>
      </c>
      <c r="AJ1537" s="38"/>
      <c r="AK1537" s="38" t="s">
        <v>50</v>
      </c>
    </row>
    <row r="1538" spans="1:37" x14ac:dyDescent="0.35">
      <c r="A1538" s="96" t="s">
        <v>525</v>
      </c>
      <c r="B1538" s="38">
        <v>150001146</v>
      </c>
      <c r="C1538" s="38" t="str">
        <f>+MaestraLP3[[#This Row],[CÓDIGO]]&amp;MaestraLP3[[#Headers],[-]]&amp;MaestraLP3[[#This Row],[UMV]]</f>
        <v>150001146-C48</v>
      </c>
      <c r="D1538" s="45" t="str">
        <f>+MaestraLP3[[#This Row],[CÓDIGO]]&amp;MaestraLP3[[#Headers],[FS00]]</f>
        <v>150001146FS00</v>
      </c>
      <c r="E1538" s="38" t="s">
        <v>159</v>
      </c>
      <c r="F1538" s="38" t="s">
        <v>160</v>
      </c>
      <c r="G1538" s="38" t="s">
        <v>1803</v>
      </c>
      <c r="H1538" s="38" t="s">
        <v>1822</v>
      </c>
      <c r="I1538" s="38" t="s">
        <v>1829</v>
      </c>
      <c r="J1538" s="44" t="s">
        <v>242</v>
      </c>
      <c r="K1538" s="45" t="s">
        <v>44</v>
      </c>
      <c r="L1538" s="38"/>
      <c r="M1538" s="38" t="str">
        <f>VLOOKUP(MaestraLP3[[#This Row],[UMV]],VALIDACIONES!J:L,3,0)</f>
        <v>Caja 48 Unidades</v>
      </c>
      <c r="N1538" s="38" t="s">
        <v>375</v>
      </c>
      <c r="O1538" s="38" t="s">
        <v>46</v>
      </c>
      <c r="P1538" s="54">
        <v>8640</v>
      </c>
      <c r="Q1538" s="38" t="s">
        <v>47</v>
      </c>
      <c r="R1538" s="54">
        <v>11950</v>
      </c>
      <c r="S1538" s="56">
        <f>IFERROR((MaestraLP3[[#This Row],[COSTO ]]/MaestraLP3[[#This Row],[COSTO OCT]]-1),0)</f>
        <v>-3.8888888888899409E-4</v>
      </c>
      <c r="T1538" s="55" t="s">
        <v>48</v>
      </c>
      <c r="U1538" s="55"/>
      <c r="V1538" s="54">
        <f>+VLOOKUP(MaestraLP3[[#This Row],[-]],'[1]BD MES'!$A:$N,14,0)</f>
        <v>8870.880000000001</v>
      </c>
      <c r="W1538" s="54">
        <v>8636.64</v>
      </c>
      <c r="X1538" s="56">
        <f>+(MaestraLP3[[#This Row],[COSTO ]]-MaestraLP3[[#This Row],[COSTO OCT AL 27-10]])/MaestraLP3[[#This Row],[COSTO OCT AL 27-10]]</f>
        <v>-2.640549753801219E-2</v>
      </c>
      <c r="Y1538" s="57" t="str">
        <f>++IF(Q1538="HASTA AGOTAR STOCK","HASTA AGOTAR STOCK",IF(MaestraLP3[[#This Row],[PRECIO OCT]]=0,"NO PARA LP",IF(MaestraLP3[[#This Row],[PRECIO OCT]]=0,"INCORPORACIÓN",IF(AA1538=0,"MANTIENE",IF(AA1538&lt;0,"BAJA",IF(AA1538&gt;0,"ALZA",""))))))</f>
        <v>MANTIENE</v>
      </c>
      <c r="Z1538" s="54">
        <v>11950</v>
      </c>
      <c r="AA1538" s="40">
        <f>IF(Z1538=0,"INDICAR PRECIO VTA",Z1538-MaestraLP3[[#This Row],[PRECIO OCT]])</f>
        <v>0</v>
      </c>
      <c r="AB1538" s="56">
        <f t="shared" si="23"/>
        <v>0.27726861924686197</v>
      </c>
      <c r="AC1538" s="58">
        <f>IFERROR(MaestraLP3[[#This Row],[PRECIO]]*MaestraLP3[[#This Row],[%MG UMV]],0)</f>
        <v>3313.3600000000006</v>
      </c>
      <c r="AD1538" s="59">
        <v>6</v>
      </c>
      <c r="AE1538" s="54">
        <f>IFERROR(MaestraLP3[[#This Row],[MARGEN UNITARIO]]/MaestraLP3[[#This Row],[Peso Neto UMV (KG)]],0)</f>
        <v>552.2266666666668</v>
      </c>
      <c r="AF1538" s="38" t="s">
        <v>50</v>
      </c>
      <c r="AG1538" s="38">
        <v>1</v>
      </c>
      <c r="AH1538" s="56">
        <v>0.03</v>
      </c>
      <c r="AI1538" s="56">
        <v>0.05</v>
      </c>
      <c r="AJ1538" s="38"/>
      <c r="AK1538" s="38" t="s">
        <v>50</v>
      </c>
    </row>
    <row r="1539" spans="1:37" x14ac:dyDescent="0.35">
      <c r="A1539" s="96" t="s">
        <v>525</v>
      </c>
      <c r="B1539" s="38">
        <v>104534340</v>
      </c>
      <c r="C1539" s="38" t="str">
        <f>+MaestraLP3[[#This Row],[CÓDIGO]]&amp;MaestraLP3[[#Headers],[-]]&amp;MaestraLP3[[#This Row],[UMV]]</f>
        <v>104534340-C18</v>
      </c>
      <c r="D1539" s="45" t="str">
        <f>+MaestraLP3[[#This Row],[CÓDIGO]]&amp;MaestraLP3[[#Headers],[FS00]]</f>
        <v>104534340FS00</v>
      </c>
      <c r="E1539" s="38" t="s">
        <v>159</v>
      </c>
      <c r="F1539" s="38" t="s">
        <v>160</v>
      </c>
      <c r="G1539" s="38" t="s">
        <v>1803</v>
      </c>
      <c r="H1539" s="38" t="s">
        <v>1822</v>
      </c>
      <c r="I1539" s="38" t="s">
        <v>1830</v>
      </c>
      <c r="J1539" s="44" t="s">
        <v>94</v>
      </c>
      <c r="K1539" s="45" t="s">
        <v>44</v>
      </c>
      <c r="L1539" s="38"/>
      <c r="M1539" s="38" t="str">
        <f>VLOOKUP(MaestraLP3[[#This Row],[UMV]],VALIDACIONES!J:L,3,0)</f>
        <v>Caja 18 Unidades</v>
      </c>
      <c r="N1539" s="38" t="s">
        <v>375</v>
      </c>
      <c r="O1539" s="38" t="s">
        <v>46</v>
      </c>
      <c r="P1539" s="54">
        <v>17334</v>
      </c>
      <c r="Q1539" s="38" t="s">
        <v>47</v>
      </c>
      <c r="R1539" s="54">
        <v>24500</v>
      </c>
      <c r="S1539" s="56">
        <f>IFERROR((MaestraLP3[[#This Row],[COSTO ]]/MaestraLP3[[#This Row],[COSTO OCT]]-1),0)</f>
        <v>-5.1921079958463512E-3</v>
      </c>
      <c r="T1539" s="55" t="s">
        <v>545</v>
      </c>
      <c r="U1539" s="55"/>
      <c r="V1539" s="54">
        <f>+VLOOKUP(MaestraLP3[[#This Row],[-]],'[1]BD MES'!$A:$N,14,0)</f>
        <v>17244</v>
      </c>
      <c r="W1539" s="54">
        <v>17244</v>
      </c>
      <c r="X1539" s="56">
        <f>+(MaestraLP3[[#This Row],[COSTO ]]-MaestraLP3[[#This Row],[COSTO OCT AL 27-10]])/MaestraLP3[[#This Row],[COSTO OCT AL 27-10]]</f>
        <v>0</v>
      </c>
      <c r="Y1539" s="57" t="str">
        <f>++IF(Q1539="HASTA AGOTAR STOCK","HASTA AGOTAR STOCK",IF(MaestraLP3[[#This Row],[PRECIO OCT]]=0,"NO PARA LP",IF(MaestraLP3[[#This Row],[PRECIO OCT]]=0,"INCORPORACIÓN",IF(AA1539=0,"MANTIENE",IF(AA1539&lt;0,"BAJA",IF(AA1539&gt;0,"ALZA",""))))))</f>
        <v>MANTIENE</v>
      </c>
      <c r="Z1539" s="54">
        <v>24500</v>
      </c>
      <c r="AA1539" s="40">
        <f>IF(Z1539=0,"INDICAR PRECIO VTA",Z1539-MaestraLP3[[#This Row],[PRECIO OCT]])</f>
        <v>0</v>
      </c>
      <c r="AB1539" s="56">
        <f t="shared" ref="AB1539:AB1602" si="24">+IFERROR((Z1539-W1539)/Z1539,"-")</f>
        <v>0.29616326530612247</v>
      </c>
      <c r="AC1539" s="58">
        <f>IFERROR(MaestraLP3[[#This Row],[PRECIO]]*MaestraLP3[[#This Row],[%MG UMV]],0)</f>
        <v>7256.0000000000009</v>
      </c>
      <c r="AD1539" s="59">
        <v>18</v>
      </c>
      <c r="AE1539" s="54">
        <f>IFERROR(MaestraLP3[[#This Row],[MARGEN UNITARIO]]/MaestraLP3[[#This Row],[Peso Neto UMV (KG)]],0)</f>
        <v>403.11111111111114</v>
      </c>
      <c r="AF1539" s="38" t="s">
        <v>50</v>
      </c>
      <c r="AG1539" s="38">
        <v>1</v>
      </c>
      <c r="AH1539" s="56">
        <v>0.02</v>
      </c>
      <c r="AI1539" s="56">
        <v>0.04</v>
      </c>
      <c r="AJ1539" s="38"/>
      <c r="AK1539" s="38" t="s">
        <v>50</v>
      </c>
    </row>
    <row r="1540" spans="1:37" x14ac:dyDescent="0.35">
      <c r="A1540" s="96" t="s">
        <v>525</v>
      </c>
      <c r="B1540" s="38">
        <v>104534350</v>
      </c>
      <c r="C1540" s="38" t="str">
        <f>+MaestraLP3[[#This Row],[CÓDIGO]]&amp;MaestraLP3[[#Headers],[-]]&amp;MaestraLP3[[#This Row],[UMV]]</f>
        <v>104534350-C18</v>
      </c>
      <c r="D1540" s="45" t="str">
        <f>+MaestraLP3[[#This Row],[CÓDIGO]]&amp;MaestraLP3[[#Headers],[FS00]]</f>
        <v>104534350FS00</v>
      </c>
      <c r="E1540" s="38" t="s">
        <v>159</v>
      </c>
      <c r="F1540" s="38" t="s">
        <v>160</v>
      </c>
      <c r="G1540" s="38" t="s">
        <v>1803</v>
      </c>
      <c r="H1540" s="38" t="s">
        <v>1822</v>
      </c>
      <c r="I1540" s="38" t="s">
        <v>1831</v>
      </c>
      <c r="J1540" s="44" t="s">
        <v>94</v>
      </c>
      <c r="K1540" s="45" t="s">
        <v>44</v>
      </c>
      <c r="L1540" s="38"/>
      <c r="M1540" s="38" t="str">
        <f>VLOOKUP(MaestraLP3[[#This Row],[UMV]],VALIDACIONES!J:L,3,0)</f>
        <v>Caja 18 Unidades</v>
      </c>
      <c r="N1540" s="38" t="s">
        <v>375</v>
      </c>
      <c r="O1540" s="38" t="s">
        <v>46</v>
      </c>
      <c r="P1540" s="54">
        <v>17334</v>
      </c>
      <c r="Q1540" s="38" t="s">
        <v>47</v>
      </c>
      <c r="R1540" s="54">
        <v>24500</v>
      </c>
      <c r="S1540" s="56">
        <f>IFERROR((MaestraLP3[[#This Row],[COSTO ]]/MaestraLP3[[#This Row],[COSTO OCT]]-1),0)</f>
        <v>0</v>
      </c>
      <c r="T1540" s="55" t="s">
        <v>545</v>
      </c>
      <c r="U1540" s="55"/>
      <c r="V1540" s="54">
        <f>+VLOOKUP(MaestraLP3[[#This Row],[-]],'[1]BD MES'!$A:$N,14,0)</f>
        <v>17334</v>
      </c>
      <c r="W1540" s="54">
        <v>17334</v>
      </c>
      <c r="X1540" s="56">
        <f>+(MaestraLP3[[#This Row],[COSTO ]]-MaestraLP3[[#This Row],[COSTO OCT AL 27-10]])/MaestraLP3[[#This Row],[COSTO OCT AL 27-10]]</f>
        <v>0</v>
      </c>
      <c r="Y1540" s="57" t="str">
        <f>++IF(Q1540="HASTA AGOTAR STOCK","HASTA AGOTAR STOCK",IF(MaestraLP3[[#This Row],[PRECIO OCT]]=0,"NO PARA LP",IF(MaestraLP3[[#This Row],[PRECIO OCT]]=0,"INCORPORACIÓN",IF(AA1540=0,"MANTIENE",IF(AA1540&lt;0,"BAJA",IF(AA1540&gt;0,"ALZA",""))))))</f>
        <v>MANTIENE</v>
      </c>
      <c r="Z1540" s="54">
        <v>24500</v>
      </c>
      <c r="AA1540" s="40">
        <f>IF(Z1540=0,"INDICAR PRECIO VTA",Z1540-MaestraLP3[[#This Row],[PRECIO OCT]])</f>
        <v>0</v>
      </c>
      <c r="AB1540" s="56">
        <f t="shared" si="24"/>
        <v>0.29248979591836732</v>
      </c>
      <c r="AC1540" s="58">
        <f>IFERROR(MaestraLP3[[#This Row],[PRECIO]]*MaestraLP3[[#This Row],[%MG UMV]],0)</f>
        <v>7165.9999999999991</v>
      </c>
      <c r="AD1540" s="59">
        <v>18</v>
      </c>
      <c r="AE1540" s="54">
        <f>IFERROR(MaestraLP3[[#This Row],[MARGEN UNITARIO]]/MaestraLP3[[#This Row],[Peso Neto UMV (KG)]],0)</f>
        <v>398.11111111111109</v>
      </c>
      <c r="AF1540" s="38" t="s">
        <v>50</v>
      </c>
      <c r="AG1540" s="38">
        <v>1</v>
      </c>
      <c r="AH1540" s="56">
        <v>0.02</v>
      </c>
      <c r="AI1540" s="56">
        <v>0.04</v>
      </c>
      <c r="AJ1540" s="38"/>
      <c r="AK1540" s="38" t="s">
        <v>50</v>
      </c>
    </row>
    <row r="1541" spans="1:37" x14ac:dyDescent="0.35">
      <c r="A1541" s="96" t="s">
        <v>525</v>
      </c>
      <c r="B1541" s="38">
        <v>104538490</v>
      </c>
      <c r="C1541" s="38" t="str">
        <f>+MaestraLP3[[#This Row],[CÓDIGO]]&amp;MaestraLP3[[#Headers],[-]]&amp;MaestraLP3[[#This Row],[UMV]]</f>
        <v>104538490-C48</v>
      </c>
      <c r="D1541" s="45" t="str">
        <f>+MaestraLP3[[#This Row],[CÓDIGO]]&amp;MaestraLP3[[#Headers],[FS00]]</f>
        <v>104538490FS00</v>
      </c>
      <c r="E1541" s="38" t="s">
        <v>159</v>
      </c>
      <c r="F1541" s="38" t="s">
        <v>160</v>
      </c>
      <c r="G1541" s="38" t="s">
        <v>1803</v>
      </c>
      <c r="H1541" s="38" t="s">
        <v>1822</v>
      </c>
      <c r="I1541" s="38" t="s">
        <v>1832</v>
      </c>
      <c r="J1541" s="44" t="s">
        <v>242</v>
      </c>
      <c r="K1541" s="45" t="s">
        <v>44</v>
      </c>
      <c r="L1541" s="38"/>
      <c r="M1541" s="38" t="str">
        <f>VLOOKUP(MaestraLP3[[#This Row],[UMV]],VALIDACIONES!J:L,3,0)</f>
        <v>Caja 48 Unidades</v>
      </c>
      <c r="N1541" s="38" t="s">
        <v>375</v>
      </c>
      <c r="O1541" s="38" t="s">
        <v>46</v>
      </c>
      <c r="P1541" s="54">
        <v>8928</v>
      </c>
      <c r="Q1541" s="38" t="s">
        <v>47</v>
      </c>
      <c r="R1541" s="54">
        <v>12480</v>
      </c>
      <c r="S1541" s="56">
        <f>IFERROR((MaestraLP3[[#This Row],[COSTO ]]/MaestraLP3[[#This Row],[COSTO OCT]]-1),0)</f>
        <v>0</v>
      </c>
      <c r="T1541" s="55" t="s">
        <v>48</v>
      </c>
      <c r="U1541" s="55"/>
      <c r="V1541" s="54">
        <f>+VLOOKUP(MaestraLP3[[#This Row],[-]],'[1]BD MES'!$A:$N,14,0)</f>
        <v>8928</v>
      </c>
      <c r="W1541" s="54">
        <v>8928</v>
      </c>
      <c r="X1541" s="56">
        <f>+(MaestraLP3[[#This Row],[COSTO ]]-MaestraLP3[[#This Row],[COSTO OCT AL 27-10]])/MaestraLP3[[#This Row],[COSTO OCT AL 27-10]]</f>
        <v>0</v>
      </c>
      <c r="Y1541" s="57" t="str">
        <f>++IF(Q1541="HASTA AGOTAR STOCK","HASTA AGOTAR STOCK",IF(MaestraLP3[[#This Row],[PRECIO OCT]]=0,"NO PARA LP",IF(MaestraLP3[[#This Row],[PRECIO OCT]]=0,"INCORPORACIÓN",IF(AA1541=0,"MANTIENE",IF(AA1541&lt;0,"BAJA",IF(AA1541&gt;0,"ALZA",""))))))</f>
        <v>MANTIENE</v>
      </c>
      <c r="Z1541" s="54">
        <v>12480</v>
      </c>
      <c r="AA1541" s="40">
        <f>IF(Z1541=0,"INDICAR PRECIO VTA",Z1541-MaestraLP3[[#This Row],[PRECIO OCT]])</f>
        <v>0</v>
      </c>
      <c r="AB1541" s="56">
        <f t="shared" si="24"/>
        <v>0.2846153846153846</v>
      </c>
      <c r="AC1541" s="58">
        <f>IFERROR(MaestraLP3[[#This Row],[PRECIO]]*MaestraLP3[[#This Row],[%MG UMV]],0)</f>
        <v>3552</v>
      </c>
      <c r="AD1541" s="59">
        <v>5.76</v>
      </c>
      <c r="AE1541" s="54">
        <f>IFERROR(MaestraLP3[[#This Row],[MARGEN UNITARIO]]/MaestraLP3[[#This Row],[Peso Neto UMV (KG)]],0)</f>
        <v>616.66666666666674</v>
      </c>
      <c r="AF1541" s="38" t="s">
        <v>50</v>
      </c>
      <c r="AG1541" s="38">
        <v>1</v>
      </c>
      <c r="AH1541" s="56">
        <v>0.03</v>
      </c>
      <c r="AI1541" s="56">
        <v>0.05</v>
      </c>
      <c r="AJ1541" s="38"/>
      <c r="AK1541" s="38" t="s">
        <v>50</v>
      </c>
    </row>
    <row r="1542" spans="1:37" x14ac:dyDescent="0.35">
      <c r="A1542" s="96" t="s">
        <v>525</v>
      </c>
      <c r="B1542" s="38">
        <v>104537920</v>
      </c>
      <c r="C1542" s="38" t="str">
        <f>+MaestraLP3[[#This Row],[CÓDIGO]]&amp;MaestraLP3[[#Headers],[-]]&amp;MaestraLP3[[#This Row],[UMV]]</f>
        <v>104537920-C18</v>
      </c>
      <c r="D1542" s="45" t="str">
        <f>+MaestraLP3[[#This Row],[CÓDIGO]]&amp;MaestraLP3[[#Headers],[FS00]]</f>
        <v>104537920FS00</v>
      </c>
      <c r="E1542" s="38" t="s">
        <v>159</v>
      </c>
      <c r="F1542" s="38" t="s">
        <v>160</v>
      </c>
      <c r="G1542" s="38" t="s">
        <v>1803</v>
      </c>
      <c r="H1542" s="38" t="s">
        <v>1822</v>
      </c>
      <c r="I1542" s="38" t="s">
        <v>1833</v>
      </c>
      <c r="J1542" s="44" t="s">
        <v>94</v>
      </c>
      <c r="K1542" s="45" t="s">
        <v>44</v>
      </c>
      <c r="L1542" s="38"/>
      <c r="M1542" s="38" t="str">
        <f>VLOOKUP(MaestraLP3[[#This Row],[UMV]],VALIDACIONES!J:L,3,0)</f>
        <v>Caja 18 Unidades</v>
      </c>
      <c r="N1542" s="38" t="s">
        <v>375</v>
      </c>
      <c r="O1542" s="38" t="s">
        <v>46</v>
      </c>
      <c r="P1542" s="54">
        <v>19710</v>
      </c>
      <c r="Q1542" s="38" t="s">
        <v>47</v>
      </c>
      <c r="R1542" s="54">
        <v>29400</v>
      </c>
      <c r="S1542" s="56">
        <f>IFERROR((MaestraLP3[[#This Row],[COSTO ]]/MaestraLP3[[#This Row],[COSTO OCT]]-1),0)</f>
        <v>0</v>
      </c>
      <c r="T1542" s="55" t="s">
        <v>48</v>
      </c>
      <c r="U1542" s="55"/>
      <c r="V1542" s="54">
        <f>+VLOOKUP(MaestraLP3[[#This Row],[-]],'[1]BD MES'!$A:$N,14,0)</f>
        <v>19710</v>
      </c>
      <c r="W1542" s="54">
        <v>19710</v>
      </c>
      <c r="X1542" s="56">
        <f>+(MaestraLP3[[#This Row],[COSTO ]]-MaestraLP3[[#This Row],[COSTO OCT AL 27-10]])/MaestraLP3[[#This Row],[COSTO OCT AL 27-10]]</f>
        <v>0</v>
      </c>
      <c r="Y1542" s="57" t="str">
        <f>++IF(Q1542="HASTA AGOTAR STOCK","HASTA AGOTAR STOCK",IF(MaestraLP3[[#This Row],[PRECIO OCT]]=0,"NO PARA LP",IF(MaestraLP3[[#This Row],[PRECIO OCT]]=0,"INCORPORACIÓN",IF(AA1542=0,"MANTIENE",IF(AA1542&lt;0,"BAJA",IF(AA1542&gt;0,"ALZA",""))))))</f>
        <v>MANTIENE</v>
      </c>
      <c r="Z1542" s="54">
        <v>29400</v>
      </c>
      <c r="AA1542" s="40">
        <f>IF(Z1542=0,"INDICAR PRECIO VTA",Z1542-MaestraLP3[[#This Row],[PRECIO OCT]])</f>
        <v>0</v>
      </c>
      <c r="AB1542" s="56">
        <f t="shared" si="24"/>
        <v>0.32959183673469389</v>
      </c>
      <c r="AC1542" s="58">
        <f>IFERROR(MaestraLP3[[#This Row],[PRECIO]]*MaestraLP3[[#This Row],[%MG UMV]],0)</f>
        <v>9690</v>
      </c>
      <c r="AD1542" s="59">
        <v>16.2</v>
      </c>
      <c r="AE1542" s="54">
        <f>IFERROR(MaestraLP3[[#This Row],[MARGEN UNITARIO]]/MaestraLP3[[#This Row],[Peso Neto UMV (KG)]],0)</f>
        <v>598.14814814814815</v>
      </c>
      <c r="AF1542" s="38" t="s">
        <v>50</v>
      </c>
      <c r="AG1542" s="38">
        <v>1</v>
      </c>
      <c r="AH1542" s="56">
        <v>0.03</v>
      </c>
      <c r="AI1542" s="56">
        <v>0.05</v>
      </c>
      <c r="AJ1542" s="38"/>
      <c r="AK1542" s="38" t="s">
        <v>50</v>
      </c>
    </row>
    <row r="1543" spans="1:37" x14ac:dyDescent="0.35">
      <c r="A1543" s="96" t="s">
        <v>525</v>
      </c>
      <c r="B1543" s="38">
        <v>104538510</v>
      </c>
      <c r="C1543" s="38" t="str">
        <f>+MaestraLP3[[#This Row],[CÓDIGO]]&amp;MaestraLP3[[#Headers],[-]]&amp;MaestraLP3[[#This Row],[UMV]]</f>
        <v>104538510-C48</v>
      </c>
      <c r="D1543" s="45" t="str">
        <f>+MaestraLP3[[#This Row],[CÓDIGO]]&amp;MaestraLP3[[#Headers],[FS00]]</f>
        <v>104538510FS00</v>
      </c>
      <c r="E1543" s="38" t="s">
        <v>159</v>
      </c>
      <c r="F1543" s="38" t="s">
        <v>160</v>
      </c>
      <c r="G1543" s="38" t="s">
        <v>1803</v>
      </c>
      <c r="H1543" s="38" t="s">
        <v>1822</v>
      </c>
      <c r="I1543" s="38" t="s">
        <v>1834</v>
      </c>
      <c r="J1543" s="44" t="s">
        <v>242</v>
      </c>
      <c r="K1543" s="45" t="s">
        <v>44</v>
      </c>
      <c r="L1543" s="38"/>
      <c r="M1543" s="38" t="str">
        <f>VLOOKUP(MaestraLP3[[#This Row],[UMV]],VALIDACIONES!J:L,3,0)</f>
        <v>Caja 48 Unidades</v>
      </c>
      <c r="N1543" s="38" t="s">
        <v>375</v>
      </c>
      <c r="O1543" s="38" t="s">
        <v>46</v>
      </c>
      <c r="P1543" s="54">
        <v>8928</v>
      </c>
      <c r="Q1543" s="38" t="s">
        <v>47</v>
      </c>
      <c r="R1543" s="54">
        <v>12480</v>
      </c>
      <c r="S1543" s="56">
        <f>IFERROR((MaestraLP3[[#This Row],[COSTO ]]/MaestraLP3[[#This Row],[COSTO OCT]]-1),0)</f>
        <v>0</v>
      </c>
      <c r="T1543" s="55" t="s">
        <v>48</v>
      </c>
      <c r="U1543" s="55"/>
      <c r="V1543" s="54">
        <f>+VLOOKUP(MaestraLP3[[#This Row],[-]],'[1]BD MES'!$A:$N,14,0)</f>
        <v>8928</v>
      </c>
      <c r="W1543" s="54">
        <v>8928</v>
      </c>
      <c r="X1543" s="56">
        <f>+(MaestraLP3[[#This Row],[COSTO ]]-MaestraLP3[[#This Row],[COSTO OCT AL 27-10]])/MaestraLP3[[#This Row],[COSTO OCT AL 27-10]]</f>
        <v>0</v>
      </c>
      <c r="Y1543" s="57" t="str">
        <f>++IF(Q1543="HASTA AGOTAR STOCK","HASTA AGOTAR STOCK",IF(MaestraLP3[[#This Row],[PRECIO OCT]]=0,"NO PARA LP",IF(MaestraLP3[[#This Row],[PRECIO OCT]]=0,"INCORPORACIÓN",IF(AA1543=0,"MANTIENE",IF(AA1543&lt;0,"BAJA",IF(AA1543&gt;0,"ALZA",""))))))</f>
        <v>MANTIENE</v>
      </c>
      <c r="Z1543" s="54">
        <v>12480</v>
      </c>
      <c r="AA1543" s="40">
        <f>IF(Z1543=0,"INDICAR PRECIO VTA",Z1543-MaestraLP3[[#This Row],[PRECIO OCT]])</f>
        <v>0</v>
      </c>
      <c r="AB1543" s="56">
        <f t="shared" si="24"/>
        <v>0.2846153846153846</v>
      </c>
      <c r="AC1543" s="58">
        <f>IFERROR(MaestraLP3[[#This Row],[PRECIO]]*MaestraLP3[[#This Row],[%MG UMV]],0)</f>
        <v>3552</v>
      </c>
      <c r="AD1543" s="59">
        <v>5.76</v>
      </c>
      <c r="AE1543" s="54">
        <f>IFERROR(MaestraLP3[[#This Row],[MARGEN UNITARIO]]/MaestraLP3[[#This Row],[Peso Neto UMV (KG)]],0)</f>
        <v>616.66666666666674</v>
      </c>
      <c r="AF1543" s="38" t="s">
        <v>50</v>
      </c>
      <c r="AG1543" s="38">
        <v>1</v>
      </c>
      <c r="AH1543" s="56">
        <v>0.03</v>
      </c>
      <c r="AI1543" s="56">
        <v>0.05</v>
      </c>
      <c r="AJ1543" s="38"/>
      <c r="AK1543" s="38" t="s">
        <v>50</v>
      </c>
    </row>
    <row r="1544" spans="1:37" x14ac:dyDescent="0.35">
      <c r="A1544" s="96" t="s">
        <v>525</v>
      </c>
      <c r="B1544" s="38">
        <v>104538500</v>
      </c>
      <c r="C1544" s="38" t="str">
        <f>+MaestraLP3[[#This Row],[CÓDIGO]]&amp;MaestraLP3[[#Headers],[-]]&amp;MaestraLP3[[#This Row],[UMV]]</f>
        <v>104538500-C48</v>
      </c>
      <c r="D1544" s="45" t="str">
        <f>+MaestraLP3[[#This Row],[CÓDIGO]]&amp;MaestraLP3[[#Headers],[FS00]]</f>
        <v>104538500FS00</v>
      </c>
      <c r="E1544" s="38" t="s">
        <v>159</v>
      </c>
      <c r="F1544" s="38" t="s">
        <v>160</v>
      </c>
      <c r="G1544" s="38" t="s">
        <v>1803</v>
      </c>
      <c r="H1544" s="38" t="s">
        <v>1822</v>
      </c>
      <c r="I1544" s="38" t="s">
        <v>1835</v>
      </c>
      <c r="J1544" s="44" t="s">
        <v>242</v>
      </c>
      <c r="K1544" s="45" t="s">
        <v>44</v>
      </c>
      <c r="L1544" s="38"/>
      <c r="M1544" s="38" t="str">
        <f>VLOOKUP(MaestraLP3[[#This Row],[UMV]],VALIDACIONES!J:L,3,0)</f>
        <v>Caja 48 Unidades</v>
      </c>
      <c r="N1544" s="38" t="s">
        <v>375</v>
      </c>
      <c r="O1544" s="38" t="s">
        <v>46</v>
      </c>
      <c r="P1544" s="54">
        <v>8928</v>
      </c>
      <c r="Q1544" s="38" t="s">
        <v>47</v>
      </c>
      <c r="R1544" s="54">
        <v>12480</v>
      </c>
      <c r="S1544" s="56">
        <f>IFERROR((MaestraLP3[[#This Row],[COSTO ]]/MaestraLP3[[#This Row],[COSTO OCT]]-1),0)</f>
        <v>0</v>
      </c>
      <c r="T1544" s="55" t="s">
        <v>48</v>
      </c>
      <c r="U1544" s="55"/>
      <c r="V1544" s="54">
        <f>+VLOOKUP(MaestraLP3[[#This Row],[-]],'[1]BD MES'!$A:$N,14,0)</f>
        <v>8928</v>
      </c>
      <c r="W1544" s="54">
        <v>8928</v>
      </c>
      <c r="X1544" s="56">
        <f>+(MaestraLP3[[#This Row],[COSTO ]]-MaestraLP3[[#This Row],[COSTO OCT AL 27-10]])/MaestraLP3[[#This Row],[COSTO OCT AL 27-10]]</f>
        <v>0</v>
      </c>
      <c r="Y1544" s="57" t="str">
        <f>++IF(Q1544="HASTA AGOTAR STOCK","HASTA AGOTAR STOCK",IF(MaestraLP3[[#This Row],[PRECIO OCT]]=0,"NO PARA LP",IF(MaestraLP3[[#This Row],[PRECIO OCT]]=0,"INCORPORACIÓN",IF(AA1544=0,"MANTIENE",IF(AA1544&lt;0,"BAJA",IF(AA1544&gt;0,"ALZA",""))))))</f>
        <v>MANTIENE</v>
      </c>
      <c r="Z1544" s="54">
        <v>12480</v>
      </c>
      <c r="AA1544" s="40">
        <f>IF(Z1544=0,"INDICAR PRECIO VTA",Z1544-MaestraLP3[[#This Row],[PRECIO OCT]])</f>
        <v>0</v>
      </c>
      <c r="AB1544" s="56">
        <f t="shared" si="24"/>
        <v>0.2846153846153846</v>
      </c>
      <c r="AC1544" s="58">
        <f>IFERROR(MaestraLP3[[#This Row],[PRECIO]]*MaestraLP3[[#This Row],[%MG UMV]],0)</f>
        <v>3552</v>
      </c>
      <c r="AD1544" s="59">
        <v>5.76</v>
      </c>
      <c r="AE1544" s="54">
        <f>IFERROR(MaestraLP3[[#This Row],[MARGEN UNITARIO]]/MaestraLP3[[#This Row],[Peso Neto UMV (KG)]],0)</f>
        <v>616.66666666666674</v>
      </c>
      <c r="AF1544" s="38" t="s">
        <v>50</v>
      </c>
      <c r="AG1544" s="38">
        <v>1</v>
      </c>
      <c r="AH1544" s="56">
        <v>0.03</v>
      </c>
      <c r="AI1544" s="56">
        <v>0.05</v>
      </c>
      <c r="AJ1544" s="38"/>
      <c r="AK1544" s="38" t="s">
        <v>50</v>
      </c>
    </row>
    <row r="1545" spans="1:37" x14ac:dyDescent="0.35">
      <c r="A1545" s="96" t="s">
        <v>525</v>
      </c>
      <c r="B1545" s="38">
        <v>104537890</v>
      </c>
      <c r="C1545" s="38" t="str">
        <f>+MaestraLP3[[#This Row],[CÓDIGO]]&amp;MaestraLP3[[#Headers],[-]]&amp;MaestraLP3[[#This Row],[UMV]]</f>
        <v>104537890-C18</v>
      </c>
      <c r="D1545" s="45" t="str">
        <f>+MaestraLP3[[#This Row],[CÓDIGO]]&amp;MaestraLP3[[#Headers],[FS00]]</f>
        <v>104537890FS00</v>
      </c>
      <c r="E1545" s="38" t="s">
        <v>159</v>
      </c>
      <c r="F1545" s="38" t="s">
        <v>160</v>
      </c>
      <c r="G1545" s="38" t="s">
        <v>1803</v>
      </c>
      <c r="H1545" s="38" t="s">
        <v>1822</v>
      </c>
      <c r="I1545" s="38" t="s">
        <v>1836</v>
      </c>
      <c r="J1545" s="44" t="s">
        <v>94</v>
      </c>
      <c r="K1545" s="45" t="s">
        <v>44</v>
      </c>
      <c r="L1545" s="38"/>
      <c r="M1545" s="38" t="str">
        <f>VLOOKUP(MaestraLP3[[#This Row],[UMV]],VALIDACIONES!J:L,3,0)</f>
        <v>Caja 18 Unidades</v>
      </c>
      <c r="N1545" s="38" t="s">
        <v>375</v>
      </c>
      <c r="O1545" s="38" t="s">
        <v>46</v>
      </c>
      <c r="P1545" s="54">
        <v>19710</v>
      </c>
      <c r="Q1545" s="38" t="s">
        <v>47</v>
      </c>
      <c r="R1545" s="54">
        <v>29400</v>
      </c>
      <c r="S1545" s="56">
        <f>IFERROR((MaestraLP3[[#This Row],[COSTO ]]/MaestraLP3[[#This Row],[COSTO OCT]]-1),0)</f>
        <v>0</v>
      </c>
      <c r="T1545" s="55" t="s">
        <v>48</v>
      </c>
      <c r="U1545" s="55"/>
      <c r="V1545" s="54">
        <f>+VLOOKUP(MaestraLP3[[#This Row],[-]],'[1]BD MES'!$A:$N,14,0)</f>
        <v>20250</v>
      </c>
      <c r="W1545" s="54">
        <v>19710</v>
      </c>
      <c r="X1545" s="56">
        <f>+(MaestraLP3[[#This Row],[COSTO ]]-MaestraLP3[[#This Row],[COSTO OCT AL 27-10]])/MaestraLP3[[#This Row],[COSTO OCT AL 27-10]]</f>
        <v>-2.6666666666666668E-2</v>
      </c>
      <c r="Y1545" s="57" t="str">
        <f>++IF(Q1545="HASTA AGOTAR STOCK","HASTA AGOTAR STOCK",IF(MaestraLP3[[#This Row],[PRECIO OCT]]=0,"NO PARA LP",IF(MaestraLP3[[#This Row],[PRECIO OCT]]=0,"INCORPORACIÓN",IF(AA1545=0,"MANTIENE",IF(AA1545&lt;0,"BAJA",IF(AA1545&gt;0,"ALZA",""))))))</f>
        <v>MANTIENE</v>
      </c>
      <c r="Z1545" s="54">
        <v>29400</v>
      </c>
      <c r="AA1545" s="40">
        <f>IF(Z1545=0,"INDICAR PRECIO VTA",Z1545-MaestraLP3[[#This Row],[PRECIO OCT]])</f>
        <v>0</v>
      </c>
      <c r="AB1545" s="56">
        <f t="shared" si="24"/>
        <v>0.32959183673469389</v>
      </c>
      <c r="AC1545" s="58">
        <f>IFERROR(MaestraLP3[[#This Row],[PRECIO]]*MaestraLP3[[#This Row],[%MG UMV]],0)</f>
        <v>9690</v>
      </c>
      <c r="AD1545" s="59">
        <v>16.2</v>
      </c>
      <c r="AE1545" s="54">
        <f>IFERROR(MaestraLP3[[#This Row],[MARGEN UNITARIO]]/MaestraLP3[[#This Row],[Peso Neto UMV (KG)]],0)</f>
        <v>598.14814814814815</v>
      </c>
      <c r="AF1545" s="38" t="s">
        <v>50</v>
      </c>
      <c r="AG1545" s="38">
        <v>1</v>
      </c>
      <c r="AH1545" s="56">
        <v>0.03</v>
      </c>
      <c r="AI1545" s="56">
        <v>0.05</v>
      </c>
      <c r="AJ1545" s="38"/>
      <c r="AK1545" s="38" t="s">
        <v>50</v>
      </c>
    </row>
    <row r="1546" spans="1:37" x14ac:dyDescent="0.35">
      <c r="A1546" s="96" t="s">
        <v>525</v>
      </c>
      <c r="B1546" s="38">
        <v>104538470</v>
      </c>
      <c r="C1546" s="38" t="str">
        <f>+MaestraLP3[[#This Row],[CÓDIGO]]&amp;MaestraLP3[[#Headers],[-]]&amp;MaestraLP3[[#This Row],[UMV]]</f>
        <v>104538470-C48</v>
      </c>
      <c r="D1546" s="45" t="str">
        <f>+MaestraLP3[[#This Row],[CÓDIGO]]&amp;MaestraLP3[[#Headers],[FS00]]</f>
        <v>104538470FS00</v>
      </c>
      <c r="E1546" s="38" t="s">
        <v>159</v>
      </c>
      <c r="F1546" s="38" t="s">
        <v>160</v>
      </c>
      <c r="G1546" s="38" t="s">
        <v>1803</v>
      </c>
      <c r="H1546" s="38" t="s">
        <v>1822</v>
      </c>
      <c r="I1546" s="38" t="s">
        <v>1837</v>
      </c>
      <c r="J1546" s="44" t="s">
        <v>242</v>
      </c>
      <c r="K1546" s="45" t="s">
        <v>44</v>
      </c>
      <c r="L1546" s="38"/>
      <c r="M1546" s="38" t="str">
        <f>VLOOKUP(MaestraLP3[[#This Row],[UMV]],VALIDACIONES!J:L,3,0)</f>
        <v>Caja 48 Unidades</v>
      </c>
      <c r="N1546" s="38" t="s">
        <v>375</v>
      </c>
      <c r="O1546" s="38" t="s">
        <v>46</v>
      </c>
      <c r="P1546" s="54">
        <v>8928</v>
      </c>
      <c r="Q1546" s="38" t="s">
        <v>47</v>
      </c>
      <c r="R1546" s="54">
        <v>13200</v>
      </c>
      <c r="S1546" s="56">
        <f>IFERROR((MaestraLP3[[#This Row],[COSTO ]]/MaestraLP3[[#This Row],[COSTO OCT]]-1),0)</f>
        <v>0</v>
      </c>
      <c r="T1546" s="55" t="s">
        <v>48</v>
      </c>
      <c r="U1546" s="55"/>
      <c r="V1546" s="54">
        <f>+VLOOKUP(MaestraLP3[[#This Row],[-]],'[1]BD MES'!$A:$N,14,0)</f>
        <v>8928</v>
      </c>
      <c r="W1546" s="54">
        <v>8928</v>
      </c>
      <c r="X1546" s="56">
        <f>+(MaestraLP3[[#This Row],[COSTO ]]-MaestraLP3[[#This Row],[COSTO OCT AL 27-10]])/MaestraLP3[[#This Row],[COSTO OCT AL 27-10]]</f>
        <v>0</v>
      </c>
      <c r="Y1546" s="57" t="str">
        <f>++IF(Q1546="HASTA AGOTAR STOCK","HASTA AGOTAR STOCK",IF(MaestraLP3[[#This Row],[PRECIO OCT]]=0,"NO PARA LP",IF(MaestraLP3[[#This Row],[PRECIO OCT]]=0,"INCORPORACIÓN",IF(AA1546=0,"MANTIENE",IF(AA1546&lt;0,"BAJA",IF(AA1546&gt;0,"ALZA",""))))))</f>
        <v>MANTIENE</v>
      </c>
      <c r="Z1546" s="54">
        <v>13200</v>
      </c>
      <c r="AA1546" s="40">
        <f>IF(Z1546=0,"INDICAR PRECIO VTA",Z1546-MaestraLP3[[#This Row],[PRECIO OCT]])</f>
        <v>0</v>
      </c>
      <c r="AB1546" s="56">
        <f t="shared" si="24"/>
        <v>0.32363636363636361</v>
      </c>
      <c r="AC1546" s="58">
        <f>IFERROR(MaestraLP3[[#This Row],[PRECIO]]*MaestraLP3[[#This Row],[%MG UMV]],0)</f>
        <v>4272</v>
      </c>
      <c r="AD1546" s="59">
        <v>5.76</v>
      </c>
      <c r="AE1546" s="54">
        <f>IFERROR(MaestraLP3[[#This Row],[MARGEN UNITARIO]]/MaestraLP3[[#This Row],[Peso Neto UMV (KG)]],0)</f>
        <v>741.66666666666674</v>
      </c>
      <c r="AF1546" s="38" t="s">
        <v>50</v>
      </c>
      <c r="AG1546" s="38">
        <v>1</v>
      </c>
      <c r="AH1546" s="56">
        <v>0.03</v>
      </c>
      <c r="AI1546" s="56">
        <v>0.05</v>
      </c>
      <c r="AJ1546" s="38"/>
      <c r="AK1546" s="38" t="s">
        <v>50</v>
      </c>
    </row>
    <row r="1547" spans="1:37" x14ac:dyDescent="0.35">
      <c r="A1547" s="96" t="s">
        <v>525</v>
      </c>
      <c r="B1547" s="38">
        <v>104537880</v>
      </c>
      <c r="C1547" s="38" t="str">
        <f>+MaestraLP3[[#This Row],[CÓDIGO]]&amp;MaestraLP3[[#Headers],[-]]&amp;MaestraLP3[[#This Row],[UMV]]</f>
        <v>104537880-C18</v>
      </c>
      <c r="D1547" s="45" t="str">
        <f>+MaestraLP3[[#This Row],[CÓDIGO]]&amp;MaestraLP3[[#Headers],[FS00]]</f>
        <v>104537880FS00</v>
      </c>
      <c r="E1547" s="38" t="s">
        <v>159</v>
      </c>
      <c r="F1547" s="38" t="s">
        <v>160</v>
      </c>
      <c r="G1547" s="38" t="s">
        <v>1803</v>
      </c>
      <c r="H1547" s="38" t="s">
        <v>1822</v>
      </c>
      <c r="I1547" s="38" t="s">
        <v>1838</v>
      </c>
      <c r="J1547" s="44" t="s">
        <v>94</v>
      </c>
      <c r="K1547" s="45" t="s">
        <v>44</v>
      </c>
      <c r="L1547" s="38"/>
      <c r="M1547" s="38" t="str">
        <f>VLOOKUP(MaestraLP3[[#This Row],[UMV]],VALIDACIONES!J:L,3,0)</f>
        <v>Caja 18 Unidades</v>
      </c>
      <c r="N1547" s="38" t="s">
        <v>375</v>
      </c>
      <c r="O1547" s="38" t="s">
        <v>46</v>
      </c>
      <c r="P1547" s="54">
        <v>19710</v>
      </c>
      <c r="Q1547" s="38" t="s">
        <v>47</v>
      </c>
      <c r="R1547" s="54">
        <v>29400</v>
      </c>
      <c r="S1547" s="56">
        <f>IFERROR((MaestraLP3[[#This Row],[COSTO ]]/MaestraLP3[[#This Row],[COSTO OCT]]-1),0)</f>
        <v>0</v>
      </c>
      <c r="T1547" s="55" t="s">
        <v>48</v>
      </c>
      <c r="U1547" s="55"/>
      <c r="V1547" s="54">
        <f>+VLOOKUP(MaestraLP3[[#This Row],[-]],'[1]BD MES'!$A:$N,14,0)</f>
        <v>19710</v>
      </c>
      <c r="W1547" s="54">
        <v>19710</v>
      </c>
      <c r="X1547" s="56">
        <f>+(MaestraLP3[[#This Row],[COSTO ]]-MaestraLP3[[#This Row],[COSTO OCT AL 27-10]])/MaestraLP3[[#This Row],[COSTO OCT AL 27-10]]</f>
        <v>0</v>
      </c>
      <c r="Y1547" s="57" t="str">
        <f>++IF(Q1547="HASTA AGOTAR STOCK","HASTA AGOTAR STOCK",IF(MaestraLP3[[#This Row],[PRECIO OCT]]=0,"NO PARA LP",IF(MaestraLP3[[#This Row],[PRECIO OCT]]=0,"INCORPORACIÓN",IF(AA1547=0,"MANTIENE",IF(AA1547&lt;0,"BAJA",IF(AA1547&gt;0,"ALZA",""))))))</f>
        <v>MANTIENE</v>
      </c>
      <c r="Z1547" s="54">
        <v>29400</v>
      </c>
      <c r="AA1547" s="40">
        <f>IF(Z1547=0,"INDICAR PRECIO VTA",Z1547-MaestraLP3[[#This Row],[PRECIO OCT]])</f>
        <v>0</v>
      </c>
      <c r="AB1547" s="56">
        <f t="shared" si="24"/>
        <v>0.32959183673469389</v>
      </c>
      <c r="AC1547" s="58">
        <f>IFERROR(MaestraLP3[[#This Row],[PRECIO]]*MaestraLP3[[#This Row],[%MG UMV]],0)</f>
        <v>9690</v>
      </c>
      <c r="AD1547" s="59">
        <v>16.2</v>
      </c>
      <c r="AE1547" s="54">
        <f>IFERROR(MaestraLP3[[#This Row],[MARGEN UNITARIO]]/MaestraLP3[[#This Row],[Peso Neto UMV (KG)]],0)</f>
        <v>598.14814814814815</v>
      </c>
      <c r="AF1547" s="38" t="s">
        <v>50</v>
      </c>
      <c r="AG1547" s="38">
        <v>1</v>
      </c>
      <c r="AH1547" s="56">
        <v>0.03</v>
      </c>
      <c r="AI1547" s="56">
        <v>0.05</v>
      </c>
      <c r="AJ1547" s="38"/>
      <c r="AK1547" s="38" t="s">
        <v>50</v>
      </c>
    </row>
    <row r="1548" spans="1:37" x14ac:dyDescent="0.35">
      <c r="A1548" s="96" t="s">
        <v>525</v>
      </c>
      <c r="B1548" s="38">
        <v>150000718</v>
      </c>
      <c r="C1548" s="38" t="str">
        <f>+MaestraLP3[[#This Row],[CÓDIGO]]&amp;MaestraLP3[[#Headers],[-]]&amp;MaestraLP3[[#This Row],[UMV]]</f>
        <v>150000718-C18</v>
      </c>
      <c r="D1548" s="45" t="str">
        <f>+MaestraLP3[[#This Row],[CÓDIGO]]&amp;MaestraLP3[[#Headers],[FS00]]</f>
        <v>150000718FS00</v>
      </c>
      <c r="E1548" s="38" t="s">
        <v>159</v>
      </c>
      <c r="F1548" s="38" t="s">
        <v>160</v>
      </c>
      <c r="G1548" s="38" t="s">
        <v>1803</v>
      </c>
      <c r="H1548" s="38" t="s">
        <v>1822</v>
      </c>
      <c r="I1548" s="38" t="s">
        <v>1839</v>
      </c>
      <c r="J1548" s="44" t="s">
        <v>94</v>
      </c>
      <c r="K1548" s="45" t="s">
        <v>44</v>
      </c>
      <c r="L1548" s="38"/>
      <c r="M1548" s="38" t="str">
        <f>VLOOKUP(MaestraLP3[[#This Row],[UMV]],VALIDACIONES!J:L,3,0)</f>
        <v>Caja 18 Unidades</v>
      </c>
      <c r="N1548" s="38" t="s">
        <v>375</v>
      </c>
      <c r="O1548" s="38" t="s">
        <v>46</v>
      </c>
      <c r="P1548" s="54">
        <v>21150</v>
      </c>
      <c r="Q1548" s="38" t="s">
        <v>47</v>
      </c>
      <c r="R1548" s="54">
        <v>28720</v>
      </c>
      <c r="S1548" s="56">
        <f>IFERROR((MaestraLP3[[#This Row],[COSTO ]]/MaestraLP3[[#This Row],[COSTO OCT]]-1),0)</f>
        <v>0</v>
      </c>
      <c r="T1548" s="55" t="s">
        <v>48</v>
      </c>
      <c r="U1548" s="55"/>
      <c r="V1548" s="54">
        <f>+VLOOKUP(MaestraLP3[[#This Row],[-]],'[1]BD MES'!$A:$N,14,0)</f>
        <v>20988</v>
      </c>
      <c r="W1548" s="54">
        <v>21150</v>
      </c>
      <c r="X1548" s="56">
        <f>+(MaestraLP3[[#This Row],[COSTO ]]-MaestraLP3[[#This Row],[COSTO OCT AL 27-10]])/MaestraLP3[[#This Row],[COSTO OCT AL 27-10]]</f>
        <v>7.7186963979416811E-3</v>
      </c>
      <c r="Y1548" s="57" t="str">
        <f>++IF(Q1548="HASTA AGOTAR STOCK","HASTA AGOTAR STOCK",IF(MaestraLP3[[#This Row],[PRECIO OCT]]=0,"NO PARA LP",IF(MaestraLP3[[#This Row],[PRECIO OCT]]=0,"INCORPORACIÓN",IF(AA1548=0,"MANTIENE",IF(AA1548&lt;0,"BAJA",IF(AA1548&gt;0,"ALZA",""))))))</f>
        <v>MANTIENE</v>
      </c>
      <c r="Z1548" s="54">
        <v>28720</v>
      </c>
      <c r="AA1548" s="40">
        <f>IF(Z1548=0,"INDICAR PRECIO VTA",Z1548-MaestraLP3[[#This Row],[PRECIO OCT]])</f>
        <v>0</v>
      </c>
      <c r="AB1548" s="56">
        <f t="shared" si="24"/>
        <v>0.26357938718662954</v>
      </c>
      <c r="AC1548" s="58">
        <f>IFERROR(MaestraLP3[[#This Row],[PRECIO]]*MaestraLP3[[#This Row],[%MG UMV]],0)</f>
        <v>7570.0000000000009</v>
      </c>
      <c r="AD1548" s="59">
        <v>18</v>
      </c>
      <c r="AE1548" s="54">
        <f>IFERROR(MaestraLP3[[#This Row],[MARGEN UNITARIO]]/MaestraLP3[[#This Row],[Peso Neto UMV (KG)]],0)</f>
        <v>420.5555555555556</v>
      </c>
      <c r="AF1548" s="38" t="s">
        <v>50</v>
      </c>
      <c r="AG1548" s="38">
        <v>1</v>
      </c>
      <c r="AH1548" s="56">
        <v>0.03</v>
      </c>
      <c r="AI1548" s="56">
        <v>0.05</v>
      </c>
      <c r="AJ1548" s="38"/>
      <c r="AK1548" s="38" t="s">
        <v>50</v>
      </c>
    </row>
    <row r="1549" spans="1:37" x14ac:dyDescent="0.35">
      <c r="A1549" s="96" t="s">
        <v>525</v>
      </c>
      <c r="B1549" s="38">
        <v>150000729</v>
      </c>
      <c r="C1549" s="38" t="str">
        <f>+MaestraLP3[[#This Row],[CÓDIGO]]&amp;MaestraLP3[[#Headers],[-]]&amp;MaestraLP3[[#This Row],[UMV]]</f>
        <v>150000729-C48</v>
      </c>
      <c r="D1549" s="45" t="str">
        <f>+MaestraLP3[[#This Row],[CÓDIGO]]&amp;MaestraLP3[[#Headers],[FS00]]</f>
        <v>150000729FS00</v>
      </c>
      <c r="E1549" s="38" t="s">
        <v>159</v>
      </c>
      <c r="F1549" s="38" t="s">
        <v>160</v>
      </c>
      <c r="G1549" s="38" t="s">
        <v>1803</v>
      </c>
      <c r="H1549" s="38" t="s">
        <v>1822</v>
      </c>
      <c r="I1549" s="38" t="s">
        <v>1840</v>
      </c>
      <c r="J1549" s="44" t="s">
        <v>242</v>
      </c>
      <c r="K1549" s="45" t="s">
        <v>44</v>
      </c>
      <c r="L1549" s="38"/>
      <c r="M1549" s="38" t="str">
        <f>VLOOKUP(MaestraLP3[[#This Row],[UMV]],VALIDACIONES!J:L,3,0)</f>
        <v>Caja 48 Unidades</v>
      </c>
      <c r="N1549" s="38" t="s">
        <v>375</v>
      </c>
      <c r="O1549" s="38" t="s">
        <v>46</v>
      </c>
      <c r="P1549" s="54">
        <v>10128</v>
      </c>
      <c r="Q1549" s="38" t="s">
        <v>47</v>
      </c>
      <c r="R1549" s="54">
        <v>14400</v>
      </c>
      <c r="S1549" s="56">
        <f>IFERROR((MaestraLP3[[#This Row],[COSTO ]]/MaestraLP3[[#This Row],[COSTO OCT]]-1),0)</f>
        <v>0</v>
      </c>
      <c r="T1549" s="55" t="s">
        <v>48</v>
      </c>
      <c r="U1549" s="55"/>
      <c r="V1549" s="54">
        <f>+VLOOKUP(MaestraLP3[[#This Row],[-]],'[1]BD MES'!$A:$N,14,0)</f>
        <v>10128</v>
      </c>
      <c r="W1549" s="54">
        <v>10128</v>
      </c>
      <c r="X1549" s="56">
        <f>+(MaestraLP3[[#This Row],[COSTO ]]-MaestraLP3[[#This Row],[COSTO OCT AL 27-10]])/MaestraLP3[[#This Row],[COSTO OCT AL 27-10]]</f>
        <v>0</v>
      </c>
      <c r="Y1549" s="57" t="str">
        <f>++IF(Q1549="HASTA AGOTAR STOCK","HASTA AGOTAR STOCK",IF(MaestraLP3[[#This Row],[PRECIO OCT]]=0,"NO PARA LP",IF(MaestraLP3[[#This Row],[PRECIO OCT]]=0,"INCORPORACIÓN",IF(AA1549=0,"MANTIENE",IF(AA1549&lt;0,"BAJA",IF(AA1549&gt;0,"ALZA",""))))))</f>
        <v>MANTIENE</v>
      </c>
      <c r="Z1549" s="54">
        <v>14400</v>
      </c>
      <c r="AA1549" s="40">
        <f>IF(Z1549=0,"INDICAR PRECIO VTA",Z1549-MaestraLP3[[#This Row],[PRECIO OCT]])</f>
        <v>0</v>
      </c>
      <c r="AB1549" s="56">
        <f t="shared" si="24"/>
        <v>0.29666666666666669</v>
      </c>
      <c r="AC1549" s="58">
        <f>IFERROR(MaestraLP3[[#This Row],[PRECIO]]*MaestraLP3[[#This Row],[%MG UMV]],0)</f>
        <v>4272</v>
      </c>
      <c r="AD1549" s="59">
        <v>6</v>
      </c>
      <c r="AE1549" s="54">
        <f>IFERROR(MaestraLP3[[#This Row],[MARGEN UNITARIO]]/MaestraLP3[[#This Row],[Peso Neto UMV (KG)]],0)</f>
        <v>712</v>
      </c>
      <c r="AF1549" s="38" t="s">
        <v>50</v>
      </c>
      <c r="AG1549" s="38">
        <v>1</v>
      </c>
      <c r="AH1549" s="56">
        <v>0.03</v>
      </c>
      <c r="AI1549" s="56">
        <v>0.05</v>
      </c>
      <c r="AJ1549" s="38"/>
      <c r="AK1549" s="38" t="s">
        <v>50</v>
      </c>
    </row>
    <row r="1550" spans="1:37" x14ac:dyDescent="0.35">
      <c r="A1550" s="96" t="s">
        <v>525</v>
      </c>
      <c r="B1550" s="38">
        <v>150000720</v>
      </c>
      <c r="C1550" s="38" t="str">
        <f>+MaestraLP3[[#This Row],[CÓDIGO]]&amp;MaestraLP3[[#Headers],[-]]&amp;MaestraLP3[[#This Row],[UMV]]</f>
        <v>150000720-C18</v>
      </c>
      <c r="D1550" s="45" t="str">
        <f>+MaestraLP3[[#This Row],[CÓDIGO]]&amp;MaestraLP3[[#Headers],[FS00]]</f>
        <v>150000720FS00</v>
      </c>
      <c r="E1550" s="38" t="s">
        <v>159</v>
      </c>
      <c r="F1550" s="38" t="s">
        <v>160</v>
      </c>
      <c r="G1550" s="38" t="s">
        <v>1803</v>
      </c>
      <c r="H1550" s="38" t="s">
        <v>1822</v>
      </c>
      <c r="I1550" s="38" t="s">
        <v>1841</v>
      </c>
      <c r="J1550" s="44" t="s">
        <v>94</v>
      </c>
      <c r="K1550" s="45" t="s">
        <v>44</v>
      </c>
      <c r="L1550" s="38"/>
      <c r="M1550" s="38" t="str">
        <f>VLOOKUP(MaestraLP3[[#This Row],[UMV]],VALIDACIONES!J:L,3,0)</f>
        <v>Caja 18 Unidades</v>
      </c>
      <c r="N1550" s="38" t="s">
        <v>375</v>
      </c>
      <c r="O1550" s="38" t="s">
        <v>46</v>
      </c>
      <c r="P1550" s="54">
        <v>21150</v>
      </c>
      <c r="Q1550" s="38" t="s">
        <v>47</v>
      </c>
      <c r="R1550" s="54">
        <v>28620</v>
      </c>
      <c r="S1550" s="56">
        <f>IFERROR((MaestraLP3[[#This Row],[COSTO ]]/MaestraLP3[[#This Row],[COSTO OCT]]-1),0)</f>
        <v>-4.170212765957082E-4</v>
      </c>
      <c r="T1550" s="55" t="s">
        <v>48</v>
      </c>
      <c r="U1550" s="55"/>
      <c r="V1550" s="54">
        <f>+VLOOKUP(MaestraLP3[[#This Row],[-]],'[1]BD MES'!$A:$N,14,0)</f>
        <v>21148.38</v>
      </c>
      <c r="W1550" s="54">
        <v>21141.18</v>
      </c>
      <c r="X1550" s="56">
        <f>+(MaestraLP3[[#This Row],[COSTO ]]-MaestraLP3[[#This Row],[COSTO OCT AL 27-10]])/MaestraLP3[[#This Row],[COSTO OCT AL 27-10]]</f>
        <v>-3.4045160905945171E-4</v>
      </c>
      <c r="Y1550" s="57" t="str">
        <f>++IF(Q1550="HASTA AGOTAR STOCK","HASTA AGOTAR STOCK",IF(MaestraLP3[[#This Row],[PRECIO OCT]]=0,"NO PARA LP",IF(MaestraLP3[[#This Row],[PRECIO OCT]]=0,"INCORPORACIÓN",IF(AA1550=0,"MANTIENE",IF(AA1550&lt;0,"BAJA",IF(AA1550&gt;0,"ALZA",""))))))</f>
        <v>MANTIENE</v>
      </c>
      <c r="Z1550" s="54">
        <v>28620</v>
      </c>
      <c r="AA1550" s="40">
        <f>IF(Z1550=0,"INDICAR PRECIO VTA",Z1550-MaestraLP3[[#This Row],[PRECIO OCT]])</f>
        <v>0</v>
      </c>
      <c r="AB1550" s="56">
        <f t="shared" si="24"/>
        <v>0.26131446540880504</v>
      </c>
      <c r="AC1550" s="58">
        <f>IFERROR(MaestraLP3[[#This Row],[PRECIO]]*MaestraLP3[[#This Row],[%MG UMV]],0)</f>
        <v>7478.8200000000006</v>
      </c>
      <c r="AD1550" s="59">
        <v>18</v>
      </c>
      <c r="AE1550" s="54">
        <f>IFERROR(MaestraLP3[[#This Row],[MARGEN UNITARIO]]/MaestraLP3[[#This Row],[Peso Neto UMV (KG)]],0)</f>
        <v>415.49</v>
      </c>
      <c r="AF1550" s="38" t="s">
        <v>50</v>
      </c>
      <c r="AG1550" s="38">
        <v>1</v>
      </c>
      <c r="AH1550" s="56">
        <v>0.03</v>
      </c>
      <c r="AI1550" s="56">
        <v>0.05</v>
      </c>
      <c r="AJ1550" s="38"/>
      <c r="AK1550" s="38" t="s">
        <v>50</v>
      </c>
    </row>
    <row r="1551" spans="1:37" x14ac:dyDescent="0.35">
      <c r="A1551" s="96" t="s">
        <v>525</v>
      </c>
      <c r="B1551" s="38">
        <v>104534360</v>
      </c>
      <c r="C1551" s="38" t="str">
        <f>+MaestraLP3[[#This Row],[CÓDIGO]]&amp;MaestraLP3[[#Headers],[-]]&amp;MaestraLP3[[#This Row],[UMV]]</f>
        <v>104534360-C18</v>
      </c>
      <c r="D1551" s="45" t="str">
        <f>+MaestraLP3[[#This Row],[CÓDIGO]]&amp;MaestraLP3[[#Headers],[FS00]]</f>
        <v>104534360FS00</v>
      </c>
      <c r="E1551" s="38" t="s">
        <v>159</v>
      </c>
      <c r="F1551" s="38" t="s">
        <v>160</v>
      </c>
      <c r="G1551" s="38" t="s">
        <v>1803</v>
      </c>
      <c r="H1551" s="38" t="s">
        <v>1822</v>
      </c>
      <c r="I1551" s="38" t="s">
        <v>1842</v>
      </c>
      <c r="J1551" s="44" t="s">
        <v>94</v>
      </c>
      <c r="K1551" s="45" t="s">
        <v>44</v>
      </c>
      <c r="L1551" s="38"/>
      <c r="M1551" s="38" t="str">
        <f>VLOOKUP(MaestraLP3[[#This Row],[UMV]],VALIDACIONES!J:L,3,0)</f>
        <v>Caja 18 Unidades</v>
      </c>
      <c r="N1551" s="38" t="s">
        <v>375</v>
      </c>
      <c r="O1551" s="38" t="s">
        <v>46</v>
      </c>
      <c r="P1551" s="54">
        <v>17334</v>
      </c>
      <c r="Q1551" s="38" t="s">
        <v>47</v>
      </c>
      <c r="R1551" s="54">
        <v>24500</v>
      </c>
      <c r="S1551" s="56">
        <f>IFERROR((MaestraLP3[[#This Row],[COSTO ]]/MaestraLP3[[#This Row],[COSTO OCT]]-1),0)</f>
        <v>0</v>
      </c>
      <c r="T1551" s="55" t="s">
        <v>545</v>
      </c>
      <c r="U1551" s="55"/>
      <c r="V1551" s="54">
        <f>+VLOOKUP(MaestraLP3[[#This Row],[-]],'[1]BD MES'!$A:$N,14,0)</f>
        <v>17334</v>
      </c>
      <c r="W1551" s="54">
        <v>17334</v>
      </c>
      <c r="X1551" s="56">
        <f>+(MaestraLP3[[#This Row],[COSTO ]]-MaestraLP3[[#This Row],[COSTO OCT AL 27-10]])/MaestraLP3[[#This Row],[COSTO OCT AL 27-10]]</f>
        <v>0</v>
      </c>
      <c r="Y1551" s="57" t="str">
        <f>++IF(Q1551="HASTA AGOTAR STOCK","HASTA AGOTAR STOCK",IF(MaestraLP3[[#This Row],[PRECIO OCT]]=0,"NO PARA LP",IF(MaestraLP3[[#This Row],[PRECIO OCT]]=0,"INCORPORACIÓN",IF(AA1551=0,"MANTIENE",IF(AA1551&lt;0,"BAJA",IF(AA1551&gt;0,"ALZA",""))))))</f>
        <v>MANTIENE</v>
      </c>
      <c r="Z1551" s="54">
        <v>24500</v>
      </c>
      <c r="AA1551" s="40">
        <f>IF(Z1551=0,"INDICAR PRECIO VTA",Z1551-MaestraLP3[[#This Row],[PRECIO OCT]])</f>
        <v>0</v>
      </c>
      <c r="AB1551" s="56">
        <f t="shared" si="24"/>
        <v>0.29248979591836732</v>
      </c>
      <c r="AC1551" s="58">
        <f>IFERROR(MaestraLP3[[#This Row],[PRECIO]]*MaestraLP3[[#This Row],[%MG UMV]],0)</f>
        <v>7165.9999999999991</v>
      </c>
      <c r="AD1551" s="59">
        <v>18</v>
      </c>
      <c r="AE1551" s="54">
        <f>IFERROR(MaestraLP3[[#This Row],[MARGEN UNITARIO]]/MaestraLP3[[#This Row],[Peso Neto UMV (KG)]],0)</f>
        <v>398.11111111111109</v>
      </c>
      <c r="AF1551" s="38" t="s">
        <v>50</v>
      </c>
      <c r="AG1551" s="38">
        <v>1</v>
      </c>
      <c r="AH1551" s="56">
        <v>0.02</v>
      </c>
      <c r="AI1551" s="56">
        <v>0.04</v>
      </c>
      <c r="AJ1551" s="38"/>
      <c r="AK1551" s="38" t="s">
        <v>50</v>
      </c>
    </row>
    <row r="1552" spans="1:37" x14ac:dyDescent="0.35">
      <c r="A1552" s="96" t="s">
        <v>525</v>
      </c>
      <c r="B1552" s="38">
        <v>104534530</v>
      </c>
      <c r="C1552" s="38" t="str">
        <f>+MaestraLP3[[#This Row],[CÓDIGO]]&amp;MaestraLP3[[#Headers],[-]]&amp;MaestraLP3[[#This Row],[UMV]]</f>
        <v>104534530-CJ</v>
      </c>
      <c r="D1552" s="45" t="str">
        <f>+MaestraLP3[[#This Row],[CÓDIGO]]&amp;MaestraLP3[[#Headers],[FS00]]</f>
        <v>104534530FS00</v>
      </c>
      <c r="E1552" s="38" t="s">
        <v>159</v>
      </c>
      <c r="F1552" s="38" t="s">
        <v>160</v>
      </c>
      <c r="G1552" s="38" t="s">
        <v>1843</v>
      </c>
      <c r="H1552" s="38" t="s">
        <v>1844</v>
      </c>
      <c r="I1552" s="38" t="s">
        <v>1845</v>
      </c>
      <c r="J1552" s="44" t="s">
        <v>77</v>
      </c>
      <c r="K1552" s="45" t="s">
        <v>164</v>
      </c>
      <c r="L1552" s="38"/>
      <c r="M1552" s="38" t="str">
        <f>VLOOKUP(MaestraLP3[[#This Row],[UMV]],VALIDACIONES!J:L,3,0)</f>
        <v>Caja</v>
      </c>
      <c r="N1552" s="38" t="s">
        <v>71</v>
      </c>
      <c r="O1552" s="38" t="s">
        <v>46</v>
      </c>
      <c r="P1552" s="54">
        <v>85756.5</v>
      </c>
      <c r="Q1552" s="38" t="s">
        <v>47</v>
      </c>
      <c r="R1552" s="54">
        <v>125500</v>
      </c>
      <c r="S1552" s="56">
        <f>IFERROR((MaestraLP3[[#This Row],[COSTO ]]/MaestraLP3[[#This Row],[COSTO OCT]]-1),0)</f>
        <v>-7.8553812247468158E-2</v>
      </c>
      <c r="T1552" s="55" t="s">
        <v>48</v>
      </c>
      <c r="U1552" s="55"/>
      <c r="V1552" s="54">
        <f>+VLOOKUP(MaestraLP3[[#This Row],[-]],'[1]BD MES'!$A:$N,14,0)</f>
        <v>79020</v>
      </c>
      <c r="W1552" s="54">
        <v>79020</v>
      </c>
      <c r="X1552" s="56">
        <f>+(MaestraLP3[[#This Row],[COSTO ]]-MaestraLP3[[#This Row],[COSTO OCT AL 27-10]])/MaestraLP3[[#This Row],[COSTO OCT AL 27-10]]</f>
        <v>0</v>
      </c>
      <c r="Y1552" s="57" t="str">
        <f>++IF(Q1552="HASTA AGOTAR STOCK","HASTA AGOTAR STOCK",IF(MaestraLP3[[#This Row],[PRECIO OCT]]=0,"NO PARA LP",IF(MaestraLP3[[#This Row],[PRECIO OCT]]=0,"INCORPORACIÓN",IF(AA1552=0,"MANTIENE",IF(AA1552&lt;0,"BAJA",IF(AA1552&gt;0,"ALZA",""))))))</f>
        <v>MANTIENE</v>
      </c>
      <c r="Z1552" s="54">
        <v>125500</v>
      </c>
      <c r="AA1552" s="40">
        <f>IF(Z1552=0,"INDICAR PRECIO VTA",Z1552-MaestraLP3[[#This Row],[PRECIO OCT]])</f>
        <v>0</v>
      </c>
      <c r="AB1552" s="56">
        <f t="shared" si="24"/>
        <v>0.37035856573705178</v>
      </c>
      <c r="AC1552" s="58">
        <f>IFERROR(MaestraLP3[[#This Row],[PRECIO]]*MaestraLP3[[#This Row],[%MG UMV]],0)</f>
        <v>46480</v>
      </c>
      <c r="AD1552" s="59">
        <v>15</v>
      </c>
      <c r="AE1552" s="54">
        <f>IFERROR(MaestraLP3[[#This Row],[MARGEN UNITARIO]]/MaestraLP3[[#This Row],[Peso Neto UMV (KG)]],0)</f>
        <v>3098.6666666666665</v>
      </c>
      <c r="AF1552" s="38" t="s">
        <v>49</v>
      </c>
      <c r="AG1552" s="38">
        <v>1</v>
      </c>
      <c r="AH1552" s="56">
        <v>0.05</v>
      </c>
      <c r="AI1552" s="56">
        <v>0.08</v>
      </c>
      <c r="AJ1552" s="38"/>
      <c r="AK1552" s="38" t="s">
        <v>50</v>
      </c>
    </row>
    <row r="1553" spans="1:37" x14ac:dyDescent="0.35">
      <c r="A1553" s="96" t="s">
        <v>525</v>
      </c>
      <c r="B1553" s="38">
        <v>104538390</v>
      </c>
      <c r="C1553" s="38" t="str">
        <f>+MaestraLP3[[#This Row],[CÓDIGO]]&amp;MaestraLP3[[#Headers],[-]]&amp;MaestraLP3[[#This Row],[UMV]]</f>
        <v>104538390-C60</v>
      </c>
      <c r="D1553" s="45" t="str">
        <f>+MaestraLP3[[#This Row],[CÓDIGO]]&amp;MaestraLP3[[#Headers],[FS00]]</f>
        <v>104538390FS00</v>
      </c>
      <c r="E1553" s="38" t="s">
        <v>159</v>
      </c>
      <c r="F1553" s="38" t="s">
        <v>166</v>
      </c>
      <c r="G1553" s="38" t="s">
        <v>490</v>
      </c>
      <c r="H1553" s="38" t="s">
        <v>473</v>
      </c>
      <c r="I1553" s="38" t="s">
        <v>1846</v>
      </c>
      <c r="J1553" s="44" t="s">
        <v>81</v>
      </c>
      <c r="K1553" s="45" t="s">
        <v>44</v>
      </c>
      <c r="L1553" s="38"/>
      <c r="M1553" s="38" t="str">
        <f>VLOOKUP(MaestraLP3[[#This Row],[UMV]],VALIDACIONES!J:L,3,0)</f>
        <v>Caja 60 Unidades</v>
      </c>
      <c r="N1553" s="38" t="s">
        <v>71</v>
      </c>
      <c r="O1553" s="38" t="s">
        <v>46</v>
      </c>
      <c r="P1553" s="54">
        <v>25800</v>
      </c>
      <c r="Q1553" s="38" t="s">
        <v>47</v>
      </c>
      <c r="R1553" s="54">
        <v>37200</v>
      </c>
      <c r="S1553" s="56">
        <f>IFERROR((MaestraLP3[[#This Row],[COSTO ]]/MaestraLP3[[#This Row],[COSTO OCT]]-1),0)</f>
        <v>0</v>
      </c>
      <c r="T1553" s="55" t="s">
        <v>48</v>
      </c>
      <c r="U1553" s="55"/>
      <c r="V1553" s="54">
        <f>+VLOOKUP(MaestraLP3[[#This Row],[-]],'[1]BD MES'!$A:$N,14,0)</f>
        <v>25380</v>
      </c>
      <c r="W1553" s="54">
        <v>25800</v>
      </c>
      <c r="X1553" s="56">
        <f>+(MaestraLP3[[#This Row],[COSTO ]]-MaestraLP3[[#This Row],[COSTO OCT AL 27-10]])/MaestraLP3[[#This Row],[COSTO OCT AL 27-10]]</f>
        <v>1.6548463356973995E-2</v>
      </c>
      <c r="Y1553" s="57" t="str">
        <f>++IF(Q1553="HASTA AGOTAR STOCK","HASTA AGOTAR STOCK",IF(MaestraLP3[[#This Row],[PRECIO OCT]]=0,"NO PARA LP",IF(MaestraLP3[[#This Row],[PRECIO OCT]]=0,"INCORPORACIÓN",IF(AA1553=0,"MANTIENE",IF(AA1553&lt;0,"BAJA",IF(AA1553&gt;0,"ALZA",""))))))</f>
        <v>MANTIENE</v>
      </c>
      <c r="Z1553" s="54">
        <v>37200</v>
      </c>
      <c r="AA1553" s="40">
        <f>IF(Z1553=0,"INDICAR PRECIO VTA",Z1553-MaestraLP3[[#This Row],[PRECIO OCT]])</f>
        <v>0</v>
      </c>
      <c r="AB1553" s="56">
        <f t="shared" si="24"/>
        <v>0.30645161290322581</v>
      </c>
      <c r="AC1553" s="58">
        <f>IFERROR(MaestraLP3[[#This Row],[PRECIO]]*MaestraLP3[[#This Row],[%MG UMV]],0)</f>
        <v>11400</v>
      </c>
      <c r="AD1553" s="59">
        <v>6</v>
      </c>
      <c r="AE1553" s="54">
        <f>IFERROR(MaestraLP3[[#This Row],[MARGEN UNITARIO]]/MaestraLP3[[#This Row],[Peso Neto UMV (KG)]],0)</f>
        <v>1900</v>
      </c>
      <c r="AF1553" s="38" t="s">
        <v>49</v>
      </c>
      <c r="AG1553" s="38">
        <v>1</v>
      </c>
      <c r="AH1553" s="56">
        <v>0.05</v>
      </c>
      <c r="AI1553" s="56">
        <v>0.1</v>
      </c>
      <c r="AJ1553" s="38" t="s">
        <v>50</v>
      </c>
      <c r="AK1553" s="38" t="s">
        <v>50</v>
      </c>
    </row>
    <row r="1554" spans="1:37" x14ac:dyDescent="0.35">
      <c r="A1554" s="96" t="s">
        <v>525</v>
      </c>
      <c r="B1554" s="38">
        <v>104540040</v>
      </c>
      <c r="C1554" s="38" t="str">
        <f>+MaestraLP3[[#This Row],[CÓDIGO]]&amp;MaestraLP3[[#Headers],[-]]&amp;MaestraLP3[[#This Row],[UMV]]</f>
        <v>104540040-C04</v>
      </c>
      <c r="D1554" s="45" t="str">
        <f>+MaestraLP3[[#This Row],[CÓDIGO]]&amp;MaestraLP3[[#Headers],[FS00]]</f>
        <v>104540040FS00</v>
      </c>
      <c r="E1554" s="38" t="s">
        <v>159</v>
      </c>
      <c r="F1554" s="38" t="s">
        <v>166</v>
      </c>
      <c r="G1554" s="38" t="s">
        <v>490</v>
      </c>
      <c r="H1554" s="38" t="s">
        <v>473</v>
      </c>
      <c r="I1554" s="38" t="s">
        <v>1847</v>
      </c>
      <c r="J1554" s="44" t="s">
        <v>209</v>
      </c>
      <c r="K1554" s="45" t="s">
        <v>44</v>
      </c>
      <c r="L1554" s="38"/>
      <c r="M1554" s="38" t="str">
        <f>VLOOKUP(MaestraLP3[[#This Row],[UMV]],VALIDACIONES!J:L,3,0)</f>
        <v>Caja 4 Unidades</v>
      </c>
      <c r="N1554" s="38" t="s">
        <v>71</v>
      </c>
      <c r="O1554" s="38" t="s">
        <v>46</v>
      </c>
      <c r="P1554" s="54">
        <v>38000</v>
      </c>
      <c r="Q1554" s="38" t="s">
        <v>47</v>
      </c>
      <c r="R1554" s="54">
        <v>59000</v>
      </c>
      <c r="S1554" s="56">
        <f>IFERROR((MaestraLP3[[#This Row],[COSTO ]]/MaestraLP3[[#This Row],[COSTO OCT]]-1),0)</f>
        <v>0</v>
      </c>
      <c r="T1554" s="55" t="s">
        <v>48</v>
      </c>
      <c r="U1554" s="55"/>
      <c r="V1554" s="54">
        <f>+VLOOKUP(MaestraLP3[[#This Row],[-]],'[1]BD MES'!$A:$N,14,0)</f>
        <v>38000</v>
      </c>
      <c r="W1554" s="54">
        <v>38000</v>
      </c>
      <c r="X1554" s="56">
        <f>+(MaestraLP3[[#This Row],[COSTO ]]-MaestraLP3[[#This Row],[COSTO OCT AL 27-10]])/MaestraLP3[[#This Row],[COSTO OCT AL 27-10]]</f>
        <v>0</v>
      </c>
      <c r="Y1554" s="57" t="str">
        <f>++IF(Q1554="HASTA AGOTAR STOCK","HASTA AGOTAR STOCK",IF(MaestraLP3[[#This Row],[PRECIO OCT]]=0,"NO PARA LP",IF(MaestraLP3[[#This Row],[PRECIO OCT]]=0,"INCORPORACIÓN",IF(AA1554=0,"MANTIENE",IF(AA1554&lt;0,"BAJA",IF(AA1554&gt;0,"ALZA",""))))))</f>
        <v>MANTIENE</v>
      </c>
      <c r="Z1554" s="54">
        <v>59000</v>
      </c>
      <c r="AA1554" s="40">
        <f>IF(Z1554=0,"INDICAR PRECIO VTA",Z1554-MaestraLP3[[#This Row],[PRECIO OCT]])</f>
        <v>0</v>
      </c>
      <c r="AB1554" s="56">
        <f t="shared" si="24"/>
        <v>0.3559322033898305</v>
      </c>
      <c r="AC1554" s="58">
        <f>IFERROR(MaestraLP3[[#This Row],[PRECIO]]*MaestraLP3[[#This Row],[%MG UMV]],0)</f>
        <v>21000</v>
      </c>
      <c r="AD1554" s="59">
        <v>10</v>
      </c>
      <c r="AE1554" s="54">
        <f>IFERROR(MaestraLP3[[#This Row],[MARGEN UNITARIO]]/MaestraLP3[[#This Row],[Peso Neto UMV (KG)]],0)</f>
        <v>2100</v>
      </c>
      <c r="AF1554" s="38" t="s">
        <v>50</v>
      </c>
      <c r="AG1554" s="38">
        <v>1</v>
      </c>
      <c r="AH1554" s="56">
        <v>0.1</v>
      </c>
      <c r="AI1554" s="56">
        <v>0.15</v>
      </c>
      <c r="AJ1554" s="38" t="s">
        <v>50</v>
      </c>
      <c r="AK1554" s="38" t="s">
        <v>50</v>
      </c>
    </row>
    <row r="1555" spans="1:37" x14ac:dyDescent="0.35">
      <c r="A1555" s="96" t="s">
        <v>525</v>
      </c>
      <c r="B1555" s="38">
        <v>104538380</v>
      </c>
      <c r="C1555" s="38" t="str">
        <f>+MaestraLP3[[#This Row],[CÓDIGO]]&amp;MaestraLP3[[#Headers],[-]]&amp;MaestraLP3[[#This Row],[UMV]]</f>
        <v>104538380-C60</v>
      </c>
      <c r="D1555" s="45" t="str">
        <f>+MaestraLP3[[#This Row],[CÓDIGO]]&amp;MaestraLP3[[#Headers],[FS00]]</f>
        <v>104538380FS00</v>
      </c>
      <c r="E1555" s="38" t="s">
        <v>159</v>
      </c>
      <c r="F1555" s="38" t="s">
        <v>166</v>
      </c>
      <c r="G1555" s="38" t="s">
        <v>490</v>
      </c>
      <c r="H1555" s="38" t="s">
        <v>473</v>
      </c>
      <c r="I1555" s="38" t="s">
        <v>1848</v>
      </c>
      <c r="J1555" s="44" t="s">
        <v>81</v>
      </c>
      <c r="K1555" s="45" t="s">
        <v>44</v>
      </c>
      <c r="L1555" s="38"/>
      <c r="M1555" s="38" t="str">
        <f>VLOOKUP(MaestraLP3[[#This Row],[UMV]],VALIDACIONES!J:L,3,0)</f>
        <v>Caja 60 Unidades</v>
      </c>
      <c r="N1555" s="38" t="s">
        <v>71</v>
      </c>
      <c r="O1555" s="38" t="s">
        <v>46</v>
      </c>
      <c r="P1555" s="54">
        <v>29400</v>
      </c>
      <c r="Q1555" s="38" t="s">
        <v>47</v>
      </c>
      <c r="R1555" s="54">
        <v>41400</v>
      </c>
      <c r="S1555" s="56">
        <f>IFERROR((MaestraLP3[[#This Row],[COSTO ]]/MaestraLP3[[#This Row],[COSTO OCT]]-1),0)</f>
        <v>0</v>
      </c>
      <c r="T1555" s="55" t="s">
        <v>48</v>
      </c>
      <c r="U1555" s="55"/>
      <c r="V1555" s="54">
        <f>+VLOOKUP(MaestraLP3[[#This Row],[-]],'[1]BD MES'!$A:$N,14,0)</f>
        <v>29160</v>
      </c>
      <c r="W1555" s="54">
        <v>29400</v>
      </c>
      <c r="X1555" s="56">
        <f>+(MaestraLP3[[#This Row],[COSTO ]]-MaestraLP3[[#This Row],[COSTO OCT AL 27-10]])/MaestraLP3[[#This Row],[COSTO OCT AL 27-10]]</f>
        <v>8.23045267489712E-3</v>
      </c>
      <c r="Y1555" s="57" t="str">
        <f>++IF(Q1555="HASTA AGOTAR STOCK","HASTA AGOTAR STOCK",IF(MaestraLP3[[#This Row],[PRECIO OCT]]=0,"NO PARA LP",IF(MaestraLP3[[#This Row],[PRECIO OCT]]=0,"INCORPORACIÓN",IF(AA1555=0,"MANTIENE",IF(AA1555&lt;0,"BAJA",IF(AA1555&gt;0,"ALZA",""))))))</f>
        <v>MANTIENE</v>
      </c>
      <c r="Z1555" s="54">
        <v>41400</v>
      </c>
      <c r="AA1555" s="40">
        <f>IF(Z1555=0,"INDICAR PRECIO VTA",Z1555-MaestraLP3[[#This Row],[PRECIO OCT]])</f>
        <v>0</v>
      </c>
      <c r="AB1555" s="56">
        <f t="shared" si="24"/>
        <v>0.28985507246376813</v>
      </c>
      <c r="AC1555" s="58">
        <f>IFERROR(MaestraLP3[[#This Row],[PRECIO]]*MaestraLP3[[#This Row],[%MG UMV]],0)</f>
        <v>12000</v>
      </c>
      <c r="AD1555" s="59">
        <v>6</v>
      </c>
      <c r="AE1555" s="54">
        <f>IFERROR(MaestraLP3[[#This Row],[MARGEN UNITARIO]]/MaestraLP3[[#This Row],[Peso Neto UMV (KG)]],0)</f>
        <v>2000</v>
      </c>
      <c r="AF1555" s="38" t="s">
        <v>49</v>
      </c>
      <c r="AG1555" s="38">
        <v>1</v>
      </c>
      <c r="AH1555" s="56">
        <v>0.05</v>
      </c>
      <c r="AI1555" s="56">
        <v>0.1</v>
      </c>
      <c r="AJ1555" s="38" t="s">
        <v>50</v>
      </c>
      <c r="AK1555" s="38" t="s">
        <v>50</v>
      </c>
    </row>
    <row r="1556" spans="1:37" x14ac:dyDescent="0.35">
      <c r="A1556" s="96" t="s">
        <v>525</v>
      </c>
      <c r="B1556" s="38">
        <v>104538370</v>
      </c>
      <c r="C1556" s="38" t="str">
        <f>+MaestraLP3[[#This Row],[CÓDIGO]]&amp;MaestraLP3[[#Headers],[-]]&amp;MaestraLP3[[#This Row],[UMV]]</f>
        <v>104538370-C14</v>
      </c>
      <c r="D1556" s="45" t="str">
        <f>+MaestraLP3[[#This Row],[CÓDIGO]]&amp;MaestraLP3[[#Headers],[FS00]]</f>
        <v>104538370FS00</v>
      </c>
      <c r="E1556" s="38" t="s">
        <v>159</v>
      </c>
      <c r="F1556" s="38" t="s">
        <v>166</v>
      </c>
      <c r="G1556" s="38" t="s">
        <v>490</v>
      </c>
      <c r="H1556" s="38" t="s">
        <v>473</v>
      </c>
      <c r="I1556" s="38" t="s">
        <v>1849</v>
      </c>
      <c r="J1556" s="44" t="s">
        <v>331</v>
      </c>
      <c r="K1556" s="45" t="s">
        <v>44</v>
      </c>
      <c r="L1556" s="38"/>
      <c r="M1556" s="38" t="str">
        <f>VLOOKUP(MaestraLP3[[#This Row],[UMV]],VALIDACIONES!J:L,3,0)</f>
        <v>Caja 14 Unidades</v>
      </c>
      <c r="N1556" s="38" t="s">
        <v>71</v>
      </c>
      <c r="O1556" s="38" t="s">
        <v>46</v>
      </c>
      <c r="P1556" s="54">
        <v>19600</v>
      </c>
      <c r="Q1556" s="38" t="s">
        <v>47</v>
      </c>
      <c r="R1556" s="54">
        <v>27860</v>
      </c>
      <c r="S1556" s="56">
        <f>IFERROR((MaestraLP3[[#This Row],[COSTO ]]/MaestraLP3[[#This Row],[COSTO OCT]]-1),0)</f>
        <v>0</v>
      </c>
      <c r="T1556" s="55" t="s">
        <v>48</v>
      </c>
      <c r="U1556" s="55"/>
      <c r="V1556" s="54">
        <f>+VLOOKUP(MaestraLP3[[#This Row],[-]],'[1]BD MES'!$A:$N,14,0)</f>
        <v>19292</v>
      </c>
      <c r="W1556" s="54">
        <v>19600</v>
      </c>
      <c r="X1556" s="56">
        <f>+(MaestraLP3[[#This Row],[COSTO ]]-MaestraLP3[[#This Row],[COSTO OCT AL 27-10]])/MaestraLP3[[#This Row],[COSTO OCT AL 27-10]]</f>
        <v>1.5965166908563134E-2</v>
      </c>
      <c r="Y1556" s="57" t="str">
        <f>++IF(Q1556="HASTA AGOTAR STOCK","HASTA AGOTAR STOCK",IF(MaestraLP3[[#This Row],[PRECIO OCT]]=0,"NO PARA LP",IF(MaestraLP3[[#This Row],[PRECIO OCT]]=0,"INCORPORACIÓN",IF(AA1556=0,"MANTIENE",IF(AA1556&lt;0,"BAJA",IF(AA1556&gt;0,"ALZA",""))))))</f>
        <v>MANTIENE</v>
      </c>
      <c r="Z1556" s="54">
        <v>27860</v>
      </c>
      <c r="AA1556" s="40">
        <f>IF(Z1556=0,"INDICAR PRECIO VTA",Z1556-MaestraLP3[[#This Row],[PRECIO OCT]])</f>
        <v>0</v>
      </c>
      <c r="AB1556" s="56">
        <f t="shared" si="24"/>
        <v>0.29648241206030151</v>
      </c>
      <c r="AC1556" s="58">
        <f>IFERROR(MaestraLP3[[#This Row],[PRECIO]]*MaestraLP3[[#This Row],[%MG UMV]],0)</f>
        <v>8260</v>
      </c>
      <c r="AD1556" s="59">
        <v>5.6</v>
      </c>
      <c r="AE1556" s="54">
        <f>IFERROR(MaestraLP3[[#This Row],[MARGEN UNITARIO]]/MaestraLP3[[#This Row],[Peso Neto UMV (KG)]],0)</f>
        <v>1475</v>
      </c>
      <c r="AF1556" s="38" t="s">
        <v>50</v>
      </c>
      <c r="AG1556" s="38">
        <v>1</v>
      </c>
      <c r="AH1556" s="56">
        <v>0.03</v>
      </c>
      <c r="AI1556" s="56">
        <v>0.05</v>
      </c>
      <c r="AJ1556" s="38" t="s">
        <v>50</v>
      </c>
      <c r="AK1556" s="38" t="s">
        <v>50</v>
      </c>
    </row>
    <row r="1557" spans="1:37" x14ac:dyDescent="0.35">
      <c r="A1557" s="96" t="s">
        <v>525</v>
      </c>
      <c r="B1557" s="38">
        <v>104538360</v>
      </c>
      <c r="C1557" s="38" t="str">
        <f>+MaestraLP3[[#This Row],[CÓDIGO]]&amp;MaestraLP3[[#Headers],[-]]&amp;MaestraLP3[[#This Row],[UMV]]</f>
        <v>104538360-C60</v>
      </c>
      <c r="D1557" s="45" t="str">
        <f>+MaestraLP3[[#This Row],[CÓDIGO]]&amp;MaestraLP3[[#Headers],[FS00]]</f>
        <v>104538360FS00</v>
      </c>
      <c r="E1557" s="38" t="s">
        <v>159</v>
      </c>
      <c r="F1557" s="38" t="s">
        <v>166</v>
      </c>
      <c r="G1557" s="38" t="s">
        <v>490</v>
      </c>
      <c r="H1557" s="38" t="s">
        <v>473</v>
      </c>
      <c r="I1557" s="38" t="s">
        <v>1850</v>
      </c>
      <c r="J1557" s="44" t="s">
        <v>81</v>
      </c>
      <c r="K1557" s="45" t="s">
        <v>44</v>
      </c>
      <c r="L1557" s="38"/>
      <c r="M1557" s="38" t="str">
        <f>VLOOKUP(MaestraLP3[[#This Row],[UMV]],VALIDACIONES!J:L,3,0)</f>
        <v>Caja 60 Unidades</v>
      </c>
      <c r="N1557" s="38" t="s">
        <v>71</v>
      </c>
      <c r="O1557" s="38" t="s">
        <v>46</v>
      </c>
      <c r="P1557" s="54">
        <v>28200</v>
      </c>
      <c r="Q1557" s="38" t="s">
        <v>47</v>
      </c>
      <c r="R1557" s="54">
        <v>40200</v>
      </c>
      <c r="S1557" s="56">
        <f>IFERROR((MaestraLP3[[#This Row],[COSTO ]]/MaestraLP3[[#This Row],[COSTO OCT]]-1),0)</f>
        <v>0</v>
      </c>
      <c r="T1557" s="55" t="s">
        <v>48</v>
      </c>
      <c r="U1557" s="55"/>
      <c r="V1557" s="54">
        <f>+VLOOKUP(MaestraLP3[[#This Row],[-]],'[1]BD MES'!$A:$N,14,0)</f>
        <v>27960</v>
      </c>
      <c r="W1557" s="54">
        <v>28200</v>
      </c>
      <c r="X1557" s="56">
        <f>+(MaestraLP3[[#This Row],[COSTO ]]-MaestraLP3[[#This Row],[COSTO OCT AL 27-10]])/MaestraLP3[[#This Row],[COSTO OCT AL 27-10]]</f>
        <v>8.5836909871244635E-3</v>
      </c>
      <c r="Y1557" s="57" t="str">
        <f>++IF(Q1557="HASTA AGOTAR STOCK","HASTA AGOTAR STOCK",IF(MaestraLP3[[#This Row],[PRECIO OCT]]=0,"NO PARA LP",IF(MaestraLP3[[#This Row],[PRECIO OCT]]=0,"INCORPORACIÓN",IF(AA1557=0,"MANTIENE",IF(AA1557&lt;0,"BAJA",IF(AA1557&gt;0,"ALZA",""))))))</f>
        <v>MANTIENE</v>
      </c>
      <c r="Z1557" s="54">
        <v>40200</v>
      </c>
      <c r="AA1557" s="40">
        <f>IF(Z1557=0,"INDICAR PRECIO VTA",Z1557-MaestraLP3[[#This Row],[PRECIO OCT]])</f>
        <v>0</v>
      </c>
      <c r="AB1557" s="56">
        <f t="shared" si="24"/>
        <v>0.29850746268656714</v>
      </c>
      <c r="AC1557" s="58">
        <f>IFERROR(MaestraLP3[[#This Row],[PRECIO]]*MaestraLP3[[#This Row],[%MG UMV]],0)</f>
        <v>11999.999999999998</v>
      </c>
      <c r="AD1557" s="59">
        <v>6</v>
      </c>
      <c r="AE1557" s="54">
        <f>IFERROR(MaestraLP3[[#This Row],[MARGEN UNITARIO]]/MaestraLP3[[#This Row],[Peso Neto UMV (KG)]],0)</f>
        <v>1999.9999999999998</v>
      </c>
      <c r="AF1557" s="38" t="s">
        <v>49</v>
      </c>
      <c r="AG1557" s="38">
        <v>1</v>
      </c>
      <c r="AH1557" s="56">
        <v>0.05</v>
      </c>
      <c r="AI1557" s="56">
        <v>0.1</v>
      </c>
      <c r="AJ1557" s="38" t="s">
        <v>50</v>
      </c>
      <c r="AK1557" s="38" t="s">
        <v>50</v>
      </c>
    </row>
    <row r="1558" spans="1:37" x14ac:dyDescent="0.35">
      <c r="A1558" s="38" t="s">
        <v>525</v>
      </c>
      <c r="B1558" s="61">
        <v>104549340</v>
      </c>
      <c r="C1558" s="38" t="str">
        <f>+MaestraLP3[[#This Row],[CÓDIGO]]&amp;MaestraLP3[[#Headers],[-]]&amp;MaestraLP3[[#This Row],[UMV]]</f>
        <v>104549340-C10</v>
      </c>
      <c r="D1558" s="45" t="str">
        <f>+MaestraLP3[[#This Row],[CÓDIGO]]&amp;MaestraLP3[[#Headers],[FS00]]</f>
        <v>104549340FS00</v>
      </c>
      <c r="E1558" s="61" t="s">
        <v>159</v>
      </c>
      <c r="F1558" s="61" t="s">
        <v>166</v>
      </c>
      <c r="G1558" s="61" t="s">
        <v>490</v>
      </c>
      <c r="H1558" s="61" t="s">
        <v>492</v>
      </c>
      <c r="I1558" s="61" t="s">
        <v>1851</v>
      </c>
      <c r="J1558" s="85" t="s">
        <v>61</v>
      </c>
      <c r="K1558" s="100" t="s">
        <v>44</v>
      </c>
      <c r="L1558" s="38"/>
      <c r="M1558" s="38" t="str">
        <f>VLOOKUP(MaestraLP3[[#This Row],[UMV]],VALIDACIONES!J:L,3,0)</f>
        <v>Caja 10 Unidades</v>
      </c>
      <c r="N1558" s="38" t="s">
        <v>71</v>
      </c>
      <c r="O1558" s="38" t="s">
        <v>72</v>
      </c>
      <c r="P1558" s="54"/>
      <c r="Q1558" s="38"/>
      <c r="R1558" s="55"/>
      <c r="S1558" s="56">
        <f>IFERROR((MaestraLP3[[#This Row],[COSTO ]]/MaestraLP3[[#This Row],[COSTO OCT]]-1),0)</f>
        <v>0</v>
      </c>
      <c r="T1558" s="55" t="s">
        <v>48</v>
      </c>
      <c r="U1558" s="55"/>
      <c r="V1558" s="54">
        <f>+VLOOKUP(MaestraLP3[[#This Row],[-]],'[1]BD MES'!$A:$N,14,0)</f>
        <v>32260</v>
      </c>
      <c r="W1558" s="54">
        <v>33486.6</v>
      </c>
      <c r="X1558" s="56">
        <f>+(MaestraLP3[[#This Row],[COSTO ]]-MaestraLP3[[#This Row],[COSTO OCT AL 27-10]])/MaestraLP3[[#This Row],[COSTO OCT AL 27-10]]</f>
        <v>3.8022318660880301E-2</v>
      </c>
      <c r="Y1558" s="57" t="str">
        <f>++IF(Q1558="HASTA AGOTAR STOCK","HASTA AGOTAR STOCK",IF(MaestraLP3[[#This Row],[PRECIO OCT]]=0,"NO PARA LP",IF(MaestraLP3[[#This Row],[PRECIO OCT]]=0,"INCORPORACIÓN",IF(AA1558=0,"MANTIENE",IF(AA1558&lt;0,"BAJA",IF(AA1558&gt;0,"ALZA",""))))))</f>
        <v>NO PARA LP</v>
      </c>
      <c r="Z1558" s="54">
        <v>53500</v>
      </c>
      <c r="AA1558" s="40">
        <f>IF(Z1558=0,"INDICAR PRECIO VTA",Z1558-MaestraLP3[[#This Row],[PRECIO OCT]])</f>
        <v>53500</v>
      </c>
      <c r="AB1558" s="56">
        <f t="shared" si="24"/>
        <v>0.37408224299065423</v>
      </c>
      <c r="AC1558" s="58">
        <f>IFERROR(MaestraLP3[[#This Row],[PRECIO]]*MaestraLP3[[#This Row],[%MG UMV]],0)</f>
        <v>20013.400000000001</v>
      </c>
      <c r="AD1558" s="59">
        <v>10</v>
      </c>
      <c r="AE1558" s="54">
        <f>IFERROR(MaestraLP3[[#This Row],[MARGEN UNITARIO]]/MaestraLP3[[#This Row],[Peso Neto UMV (KG)]],0)</f>
        <v>2001.3400000000001</v>
      </c>
      <c r="AF1558" s="61" t="s">
        <v>49</v>
      </c>
      <c r="AG1558" s="61" t="s">
        <v>184</v>
      </c>
      <c r="AH1558" s="56">
        <v>0</v>
      </c>
      <c r="AI1558" s="56">
        <v>0</v>
      </c>
      <c r="AJ1558" s="38" t="s">
        <v>50</v>
      </c>
      <c r="AK1558" s="38" t="s">
        <v>50</v>
      </c>
    </row>
    <row r="1559" spans="1:37" x14ac:dyDescent="0.35">
      <c r="A1559" s="96" t="s">
        <v>525</v>
      </c>
      <c r="B1559" s="38">
        <v>104547830</v>
      </c>
      <c r="C1559" s="38" t="str">
        <f>+MaestraLP3[[#This Row],[CÓDIGO]]&amp;MaestraLP3[[#Headers],[-]]&amp;MaestraLP3[[#This Row],[UMV]]</f>
        <v>104547830-C10</v>
      </c>
      <c r="D1559" s="45" t="str">
        <f>+MaestraLP3[[#This Row],[CÓDIGO]]&amp;MaestraLP3[[#Headers],[FS00]]</f>
        <v>104547830FS00</v>
      </c>
      <c r="E1559" s="38" t="s">
        <v>159</v>
      </c>
      <c r="F1559" s="38" t="s">
        <v>166</v>
      </c>
      <c r="G1559" s="38" t="s">
        <v>490</v>
      </c>
      <c r="H1559" s="38" t="s">
        <v>492</v>
      </c>
      <c r="I1559" s="38" t="s">
        <v>1852</v>
      </c>
      <c r="J1559" s="44" t="s">
        <v>61</v>
      </c>
      <c r="K1559" s="45" t="s">
        <v>44</v>
      </c>
      <c r="L1559" s="38"/>
      <c r="M1559" s="38" t="str">
        <f>VLOOKUP(MaestraLP3[[#This Row],[UMV]],VALIDACIONES!J:L,3,0)</f>
        <v>Caja 10 Unidades</v>
      </c>
      <c r="N1559" s="38" t="s">
        <v>71</v>
      </c>
      <c r="O1559" s="38" t="s">
        <v>72</v>
      </c>
      <c r="P1559" s="54">
        <v>33970.767480000002</v>
      </c>
      <c r="Q1559" s="38" t="s">
        <v>47</v>
      </c>
      <c r="R1559" s="54">
        <v>53900</v>
      </c>
      <c r="S1559" s="56">
        <f>IFERROR((MaestraLP3[[#This Row],[COSTO ]]/MaestraLP3[[#This Row],[COSTO OCT]]-1),0)</f>
        <v>0</v>
      </c>
      <c r="T1559" s="55" t="s">
        <v>172</v>
      </c>
      <c r="U1559" s="55"/>
      <c r="V1559" s="54">
        <f>+VLOOKUP(MaestraLP3[[#This Row],[-]],'[1]BD MES'!$A:$N,14,0)</f>
        <v>34350</v>
      </c>
      <c r="W1559" s="54">
        <v>33970.767480000002</v>
      </c>
      <c r="X1559" s="56">
        <f>+(MaestraLP3[[#This Row],[COSTO ]]-MaestraLP3[[#This Row],[COSTO OCT AL 27-10]])/MaestraLP3[[#This Row],[COSTO OCT AL 27-10]]</f>
        <v>-1.1040248034934433E-2</v>
      </c>
      <c r="Y1559" s="57" t="str">
        <f>++IF(Q1559="HASTA AGOTAR STOCK","HASTA AGOTAR STOCK",IF(MaestraLP3[[#This Row],[PRECIO OCT]]=0,"NO PARA LP",IF(MaestraLP3[[#This Row],[PRECIO OCT]]=0,"INCORPORACIÓN",IF(AA1559=0,"MANTIENE",IF(AA1559&lt;0,"BAJA",IF(AA1559&gt;0,"ALZA",""))))))</f>
        <v>MANTIENE</v>
      </c>
      <c r="Z1559" s="54">
        <v>53900</v>
      </c>
      <c r="AA1559" s="40">
        <f>IF(Z1559=0,"INDICAR PRECIO VTA",Z1559-MaestraLP3[[#This Row],[PRECIO OCT]])</f>
        <v>0</v>
      </c>
      <c r="AB1559" s="56">
        <f t="shared" si="24"/>
        <v>0.36974457365491648</v>
      </c>
      <c r="AC1559" s="58">
        <f>IFERROR(MaestraLP3[[#This Row],[PRECIO]]*MaestraLP3[[#This Row],[%MG UMV]],0)</f>
        <v>19929.232519999998</v>
      </c>
      <c r="AD1559" s="59">
        <v>10</v>
      </c>
      <c r="AE1559" s="54">
        <f>IFERROR(MaestraLP3[[#This Row],[MARGEN UNITARIO]]/MaestraLP3[[#This Row],[Peso Neto UMV (KG)]],0)</f>
        <v>1992.9232519999998</v>
      </c>
      <c r="AF1559" s="38" t="s">
        <v>50</v>
      </c>
      <c r="AG1559" s="38">
        <v>1</v>
      </c>
      <c r="AH1559" s="56">
        <v>0.03</v>
      </c>
      <c r="AI1559" s="56">
        <v>0.05</v>
      </c>
      <c r="AJ1559" s="38" t="s">
        <v>50</v>
      </c>
      <c r="AK1559" s="38" t="s">
        <v>50</v>
      </c>
    </row>
    <row r="1560" spans="1:37" x14ac:dyDescent="0.35">
      <c r="A1560" s="38" t="s">
        <v>525</v>
      </c>
      <c r="B1560" s="61">
        <v>104549330</v>
      </c>
      <c r="C1560" s="38" t="str">
        <f>+MaestraLP3[[#This Row],[CÓDIGO]]&amp;MaestraLP3[[#Headers],[-]]&amp;MaestraLP3[[#This Row],[UMV]]</f>
        <v>104549330-C10</v>
      </c>
      <c r="D1560" s="45" t="str">
        <f>+MaestraLP3[[#This Row],[CÓDIGO]]&amp;MaestraLP3[[#Headers],[FS00]]</f>
        <v>104549330FS00</v>
      </c>
      <c r="E1560" s="61" t="s">
        <v>159</v>
      </c>
      <c r="F1560" s="61" t="s">
        <v>166</v>
      </c>
      <c r="G1560" s="61" t="s">
        <v>490</v>
      </c>
      <c r="H1560" s="61" t="s">
        <v>492</v>
      </c>
      <c r="I1560" s="61" t="s">
        <v>496</v>
      </c>
      <c r="J1560" s="85" t="s">
        <v>61</v>
      </c>
      <c r="K1560" s="100" t="s">
        <v>44</v>
      </c>
      <c r="L1560" s="38"/>
      <c r="M1560" s="38" t="str">
        <f>VLOOKUP(MaestraLP3[[#This Row],[UMV]],VALIDACIONES!J:L,3,0)</f>
        <v>Caja 10 Unidades</v>
      </c>
      <c r="N1560" s="38" t="s">
        <v>71</v>
      </c>
      <c r="O1560" s="38" t="s">
        <v>72</v>
      </c>
      <c r="P1560" s="54"/>
      <c r="Q1560" s="38"/>
      <c r="R1560" s="55"/>
      <c r="S1560" s="56">
        <f>IFERROR((MaestraLP3[[#This Row],[COSTO ]]/MaestraLP3[[#This Row],[COSTO OCT]]-1),0)</f>
        <v>0</v>
      </c>
      <c r="T1560" s="55" t="s">
        <v>48</v>
      </c>
      <c r="U1560" s="55"/>
      <c r="V1560" s="54">
        <f>+VLOOKUP(MaestraLP3[[#This Row],[-]],'[1]BD MES'!$A:$N,14,0)</f>
        <v>31780</v>
      </c>
      <c r="W1560" s="54">
        <v>29978.82</v>
      </c>
      <c r="X1560" s="56">
        <f>+(MaestraLP3[[#This Row],[COSTO ]]-MaestraLP3[[#This Row],[COSTO OCT AL 27-10]])/MaestraLP3[[#This Row],[COSTO OCT AL 27-10]]</f>
        <v>-5.667652611705476E-2</v>
      </c>
      <c r="Y1560" s="57" t="str">
        <f>++IF(Q1560="HASTA AGOTAR STOCK","HASTA AGOTAR STOCK",IF(MaestraLP3[[#This Row],[PRECIO OCT]]=0,"NO PARA LP",IF(MaestraLP3[[#This Row],[PRECIO OCT]]=0,"INCORPORACIÓN",IF(AA1560=0,"MANTIENE",IF(AA1560&lt;0,"BAJA",IF(AA1560&gt;0,"ALZA",""))))))</f>
        <v>NO PARA LP</v>
      </c>
      <c r="Z1560" s="54">
        <v>49900</v>
      </c>
      <c r="AA1560" s="40">
        <f>IF(Z1560=0,"INDICAR PRECIO VTA",Z1560-MaestraLP3[[#This Row],[PRECIO OCT]])</f>
        <v>49900</v>
      </c>
      <c r="AB1560" s="56">
        <f t="shared" si="24"/>
        <v>0.39922204408817635</v>
      </c>
      <c r="AC1560" s="58">
        <f>IFERROR(MaestraLP3[[#This Row],[PRECIO]]*MaestraLP3[[#This Row],[%MG UMV]],0)</f>
        <v>19921.18</v>
      </c>
      <c r="AD1560" s="59">
        <v>10</v>
      </c>
      <c r="AE1560" s="54">
        <f>IFERROR(MaestraLP3[[#This Row],[MARGEN UNITARIO]]/MaestraLP3[[#This Row],[Peso Neto UMV (KG)]],0)</f>
        <v>1992.1179999999999</v>
      </c>
      <c r="AF1560" s="61" t="s">
        <v>49</v>
      </c>
      <c r="AG1560" s="61" t="s">
        <v>184</v>
      </c>
      <c r="AH1560" s="56">
        <v>0</v>
      </c>
      <c r="AI1560" s="56">
        <v>0</v>
      </c>
      <c r="AJ1560" s="38" t="s">
        <v>50</v>
      </c>
      <c r="AK1560" s="38" t="s">
        <v>50</v>
      </c>
    </row>
    <row r="1561" spans="1:37" x14ac:dyDescent="0.35">
      <c r="A1561" s="96" t="s">
        <v>525</v>
      </c>
      <c r="B1561" s="38">
        <v>104547810</v>
      </c>
      <c r="C1561" s="38" t="str">
        <f>+MaestraLP3[[#This Row],[CÓDIGO]]&amp;MaestraLP3[[#Headers],[-]]&amp;MaestraLP3[[#This Row],[UMV]]</f>
        <v>104547810-C10</v>
      </c>
      <c r="D1561" s="45" t="str">
        <f>+MaestraLP3[[#This Row],[CÓDIGO]]&amp;MaestraLP3[[#Headers],[FS00]]</f>
        <v>104547810FS00</v>
      </c>
      <c r="E1561" s="38" t="s">
        <v>159</v>
      </c>
      <c r="F1561" s="38" t="s">
        <v>166</v>
      </c>
      <c r="G1561" s="38" t="s">
        <v>490</v>
      </c>
      <c r="H1561" s="38" t="s">
        <v>492</v>
      </c>
      <c r="I1561" s="38" t="s">
        <v>498</v>
      </c>
      <c r="J1561" s="44" t="s">
        <v>61</v>
      </c>
      <c r="K1561" s="45" t="s">
        <v>44</v>
      </c>
      <c r="L1561" s="38"/>
      <c r="M1561" s="38" t="str">
        <f>VLOOKUP(MaestraLP3[[#This Row],[UMV]],VALIDACIONES!J:L,3,0)</f>
        <v>Caja 10 Unidades</v>
      </c>
      <c r="N1561" s="38" t="s">
        <v>71</v>
      </c>
      <c r="O1561" s="38" t="s">
        <v>72</v>
      </c>
      <c r="P1561" s="54">
        <v>35410.20678</v>
      </c>
      <c r="Q1561" s="38" t="s">
        <v>47</v>
      </c>
      <c r="R1561" s="54">
        <v>59900</v>
      </c>
      <c r="S1561" s="56">
        <f>IFERROR((MaestraLP3[[#This Row],[COSTO ]]/MaestraLP3[[#This Row],[COSTO OCT]]-1),0)</f>
        <v>0</v>
      </c>
      <c r="T1561" s="55" t="s">
        <v>48</v>
      </c>
      <c r="U1561" s="55"/>
      <c r="V1561" s="54">
        <f>+VLOOKUP(MaestraLP3[[#This Row],[-]],'[1]BD MES'!$A:$N,14,0)</f>
        <v>35810</v>
      </c>
      <c r="W1561" s="54">
        <v>35410.20678</v>
      </c>
      <c r="X1561" s="56">
        <f>+(MaestraLP3[[#This Row],[COSTO ]]-MaestraLP3[[#This Row],[COSTO OCT AL 27-10]])/MaestraLP3[[#This Row],[COSTO OCT AL 27-10]]</f>
        <v>-1.11642898631667E-2</v>
      </c>
      <c r="Y1561" s="57" t="str">
        <f>++IF(Q1561="HASTA AGOTAR STOCK","HASTA AGOTAR STOCK",IF(MaestraLP3[[#This Row],[PRECIO OCT]]=0,"NO PARA LP",IF(MaestraLP3[[#This Row],[PRECIO OCT]]=0,"INCORPORACIÓN",IF(AA1561=0,"MANTIENE",IF(AA1561&lt;0,"BAJA",IF(AA1561&gt;0,"ALZA",""))))))</f>
        <v>MANTIENE</v>
      </c>
      <c r="Z1561" s="54">
        <v>59900</v>
      </c>
      <c r="AA1561" s="40">
        <f>IF(Z1561=0,"INDICAR PRECIO VTA",Z1561-MaestraLP3[[#This Row],[PRECIO OCT]])</f>
        <v>0</v>
      </c>
      <c r="AB1561" s="56">
        <f t="shared" si="24"/>
        <v>0.40884462804674454</v>
      </c>
      <c r="AC1561" s="58">
        <f>IFERROR(MaestraLP3[[#This Row],[PRECIO]]*MaestraLP3[[#This Row],[%MG UMV]],0)</f>
        <v>24489.79322</v>
      </c>
      <c r="AD1561" s="59">
        <v>10</v>
      </c>
      <c r="AE1561" s="54">
        <f>IFERROR(MaestraLP3[[#This Row],[MARGEN UNITARIO]]/MaestraLP3[[#This Row],[Peso Neto UMV (KG)]],0)</f>
        <v>2448.9793220000001</v>
      </c>
      <c r="AF1561" s="38" t="s">
        <v>50</v>
      </c>
      <c r="AG1561" s="38">
        <v>1</v>
      </c>
      <c r="AH1561" s="56">
        <v>0.05</v>
      </c>
      <c r="AI1561" s="56">
        <v>0.08</v>
      </c>
      <c r="AJ1561" s="38" t="s">
        <v>50</v>
      </c>
      <c r="AK1561" s="38" t="s">
        <v>50</v>
      </c>
    </row>
    <row r="1562" spans="1:37" x14ac:dyDescent="0.35">
      <c r="A1562" s="96" t="s">
        <v>525</v>
      </c>
      <c r="B1562" s="38">
        <v>104529170</v>
      </c>
      <c r="C1562" s="38" t="str">
        <f>+MaestraLP3[[#This Row],[CÓDIGO]]&amp;MaestraLP3[[#Headers],[-]]&amp;MaestraLP3[[#This Row],[UMV]]</f>
        <v>104529170-C05</v>
      </c>
      <c r="D1562" s="45" t="str">
        <f>+MaestraLP3[[#This Row],[CÓDIGO]]&amp;MaestraLP3[[#Headers],[FS00]]</f>
        <v>104529170FS00</v>
      </c>
      <c r="E1562" s="38" t="s">
        <v>159</v>
      </c>
      <c r="F1562" s="38" t="s">
        <v>166</v>
      </c>
      <c r="G1562" s="38" t="s">
        <v>490</v>
      </c>
      <c r="H1562" s="38" t="s">
        <v>492</v>
      </c>
      <c r="I1562" s="38" t="s">
        <v>1853</v>
      </c>
      <c r="J1562" s="44" t="s">
        <v>300</v>
      </c>
      <c r="K1562" s="45" t="s">
        <v>44</v>
      </c>
      <c r="L1562" s="38"/>
      <c r="M1562" s="38" t="str">
        <f>VLOOKUP(MaestraLP3[[#This Row],[UMV]],VALIDACIONES!J:L,3,0)</f>
        <v>Caja 5 Unidades</v>
      </c>
      <c r="N1562" s="38" t="s">
        <v>71</v>
      </c>
      <c r="O1562" s="38" t="s">
        <v>72</v>
      </c>
      <c r="P1562" s="54">
        <v>23926.538287609288</v>
      </c>
      <c r="Q1562" s="38" t="s">
        <v>47</v>
      </c>
      <c r="R1562" s="54">
        <v>32950</v>
      </c>
      <c r="S1562" s="56">
        <f>IFERROR((MaestraLP3[[#This Row],[COSTO ]]/MaestraLP3[[#This Row],[COSTO OCT]]-1),0)</f>
        <v>0</v>
      </c>
      <c r="T1562" s="55" t="s">
        <v>48</v>
      </c>
      <c r="U1562" s="55"/>
      <c r="V1562" s="54">
        <f>+VLOOKUP(MaestraLP3[[#This Row],[-]],'[1]BD MES'!$A:$N,14,0)</f>
        <v>23720</v>
      </c>
      <c r="W1562" s="54">
        <v>23926.538287609288</v>
      </c>
      <c r="X1562" s="56">
        <f>+(MaestraLP3[[#This Row],[COSTO ]]-MaestraLP3[[#This Row],[COSTO OCT AL 27-10]])/MaestraLP3[[#This Row],[COSTO OCT AL 27-10]]</f>
        <v>8.7073477069683006E-3</v>
      </c>
      <c r="Y1562" s="57" t="str">
        <f>++IF(Q1562="HASTA AGOTAR STOCK","HASTA AGOTAR STOCK",IF(MaestraLP3[[#This Row],[PRECIO OCT]]=0,"NO PARA LP",IF(MaestraLP3[[#This Row],[PRECIO OCT]]=0,"INCORPORACIÓN",IF(AA1562=0,"MANTIENE",IF(AA1562&lt;0,"BAJA",IF(AA1562&gt;0,"ALZA",""))))))</f>
        <v>MANTIENE</v>
      </c>
      <c r="Z1562" s="54">
        <v>32950</v>
      </c>
      <c r="AA1562" s="40">
        <f>IF(Z1562=0,"INDICAR PRECIO VTA",Z1562-MaestraLP3[[#This Row],[PRECIO OCT]])</f>
        <v>0</v>
      </c>
      <c r="AB1562" s="56">
        <f t="shared" si="24"/>
        <v>0.27385316274326893</v>
      </c>
      <c r="AC1562" s="58">
        <f>IFERROR(MaestraLP3[[#This Row],[PRECIO]]*MaestraLP3[[#This Row],[%MG UMV]],0)</f>
        <v>9023.4617123907119</v>
      </c>
      <c r="AD1562" s="59">
        <v>5</v>
      </c>
      <c r="AE1562" s="54">
        <f>IFERROR(MaestraLP3[[#This Row],[MARGEN UNITARIO]]/MaestraLP3[[#This Row],[Peso Neto UMV (KG)]],0)</f>
        <v>1804.6923424781423</v>
      </c>
      <c r="AF1562" s="38" t="s">
        <v>50</v>
      </c>
      <c r="AG1562" s="38">
        <v>1</v>
      </c>
      <c r="AH1562" s="56">
        <v>0.05</v>
      </c>
      <c r="AI1562" s="56">
        <v>0.1</v>
      </c>
      <c r="AJ1562" s="38" t="s">
        <v>50</v>
      </c>
      <c r="AK1562" s="38" t="s">
        <v>50</v>
      </c>
    </row>
    <row r="1563" spans="1:37" x14ac:dyDescent="0.35">
      <c r="A1563" s="96" t="s">
        <v>525</v>
      </c>
      <c r="B1563" s="38">
        <v>104340050</v>
      </c>
      <c r="C1563" s="38" t="str">
        <f>+MaestraLP3[[#This Row],[CÓDIGO]]&amp;MaestraLP3[[#Headers],[-]]&amp;MaestraLP3[[#This Row],[UMV]]</f>
        <v>104340050-C10</v>
      </c>
      <c r="D1563" s="45" t="str">
        <f>+MaestraLP3[[#This Row],[CÓDIGO]]&amp;MaestraLP3[[#Headers],[FS00]]</f>
        <v>104340050FS00</v>
      </c>
      <c r="E1563" s="38" t="s">
        <v>159</v>
      </c>
      <c r="F1563" s="38" t="s">
        <v>166</v>
      </c>
      <c r="G1563" s="38" t="s">
        <v>490</v>
      </c>
      <c r="H1563" s="38" t="s">
        <v>492</v>
      </c>
      <c r="I1563" s="38" t="s">
        <v>1854</v>
      </c>
      <c r="J1563" s="44" t="s">
        <v>61</v>
      </c>
      <c r="K1563" s="45" t="s">
        <v>164</v>
      </c>
      <c r="L1563" s="38"/>
      <c r="M1563" s="38" t="str">
        <f>VLOOKUP(MaestraLP3[[#This Row],[UMV]],VALIDACIONES!J:L,3,0)</f>
        <v>Caja 10 Unidades</v>
      </c>
      <c r="N1563" s="38" t="s">
        <v>71</v>
      </c>
      <c r="O1563" s="38" t="s">
        <v>72</v>
      </c>
      <c r="P1563" s="54">
        <v>56754</v>
      </c>
      <c r="Q1563" s="38" t="s">
        <v>47</v>
      </c>
      <c r="R1563" s="54">
        <v>75900</v>
      </c>
      <c r="S1563" s="56">
        <f>IFERROR((MaestraLP3[[#This Row],[COSTO ]]/MaestraLP3[[#This Row],[COSTO OCT]]-1),0)</f>
        <v>0</v>
      </c>
      <c r="T1563" s="55" t="s">
        <v>48</v>
      </c>
      <c r="U1563" s="55"/>
      <c r="V1563" s="54">
        <f>+VLOOKUP(MaestraLP3[[#This Row],[-]],'[1]BD MES'!$A:$N,14,0)</f>
        <v>56754</v>
      </c>
      <c r="W1563" s="54">
        <v>56754</v>
      </c>
      <c r="X1563" s="56">
        <f>+(MaestraLP3[[#This Row],[COSTO ]]-MaestraLP3[[#This Row],[COSTO OCT AL 27-10]])/MaestraLP3[[#This Row],[COSTO OCT AL 27-10]]</f>
        <v>0</v>
      </c>
      <c r="Y1563" s="57" t="str">
        <f>++IF(Q1563="HASTA AGOTAR STOCK","HASTA AGOTAR STOCK",IF(MaestraLP3[[#This Row],[PRECIO OCT]]=0,"NO PARA LP",IF(MaestraLP3[[#This Row],[PRECIO OCT]]=0,"INCORPORACIÓN",IF(AA1563=0,"MANTIENE",IF(AA1563&lt;0,"BAJA",IF(AA1563&gt;0,"ALZA",""))))))</f>
        <v>MANTIENE</v>
      </c>
      <c r="Z1563" s="54">
        <v>75900</v>
      </c>
      <c r="AA1563" s="40">
        <f>IF(Z1563=0,"INDICAR PRECIO VTA",Z1563-MaestraLP3[[#This Row],[PRECIO OCT]])</f>
        <v>0</v>
      </c>
      <c r="AB1563" s="56">
        <f t="shared" si="24"/>
        <v>0.25225296442687745</v>
      </c>
      <c r="AC1563" s="58">
        <f>IFERROR(MaestraLP3[[#This Row],[PRECIO]]*MaestraLP3[[#This Row],[%MG UMV]],0)</f>
        <v>19145.999999999996</v>
      </c>
      <c r="AD1563" s="59">
        <v>10</v>
      </c>
      <c r="AE1563" s="54">
        <f>IFERROR(MaestraLP3[[#This Row],[MARGEN UNITARIO]]/MaestraLP3[[#This Row],[Peso Neto UMV (KG)]],0)</f>
        <v>1914.5999999999997</v>
      </c>
      <c r="AF1563" s="38" t="s">
        <v>50</v>
      </c>
      <c r="AG1563" s="38">
        <v>1</v>
      </c>
      <c r="AH1563" s="56">
        <v>0.03</v>
      </c>
      <c r="AI1563" s="56">
        <v>0.05</v>
      </c>
      <c r="AJ1563" s="38" t="s">
        <v>50</v>
      </c>
      <c r="AK1563" s="38" t="s">
        <v>50</v>
      </c>
    </row>
    <row r="1564" spans="1:37" x14ac:dyDescent="0.35">
      <c r="A1564" s="96" t="s">
        <v>525</v>
      </c>
      <c r="B1564" s="38">
        <v>104524720</v>
      </c>
      <c r="C1564" s="38" t="str">
        <f>+MaestraLP3[[#This Row],[CÓDIGO]]&amp;MaestraLP3[[#Headers],[-]]&amp;MaestraLP3[[#This Row],[UMV]]</f>
        <v>104524720-C10</v>
      </c>
      <c r="D1564" s="45" t="str">
        <f>+MaestraLP3[[#This Row],[CÓDIGO]]&amp;MaestraLP3[[#Headers],[FS00]]</f>
        <v>104524720FS00</v>
      </c>
      <c r="E1564" s="38" t="s">
        <v>159</v>
      </c>
      <c r="F1564" s="38" t="s">
        <v>166</v>
      </c>
      <c r="G1564" s="38" t="s">
        <v>490</v>
      </c>
      <c r="H1564" s="38" t="s">
        <v>492</v>
      </c>
      <c r="I1564" s="38" t="s">
        <v>1855</v>
      </c>
      <c r="J1564" s="44" t="s">
        <v>61</v>
      </c>
      <c r="K1564" s="45" t="s">
        <v>44</v>
      </c>
      <c r="L1564" s="38"/>
      <c r="M1564" s="38" t="str">
        <f>VLOOKUP(MaestraLP3[[#This Row],[UMV]],VALIDACIONES!J:L,3,0)</f>
        <v>Caja 10 Unidades</v>
      </c>
      <c r="N1564" s="38" t="s">
        <v>71</v>
      </c>
      <c r="O1564" s="38" t="s">
        <v>72</v>
      </c>
      <c r="P1564" s="54">
        <v>72000</v>
      </c>
      <c r="Q1564" s="38" t="s">
        <v>47</v>
      </c>
      <c r="R1564" s="54">
        <v>89900</v>
      </c>
      <c r="S1564" s="56">
        <f>IFERROR((MaestraLP3[[#This Row],[COSTO ]]/MaestraLP3[[#This Row],[COSTO OCT]]-1),0)</f>
        <v>0</v>
      </c>
      <c r="T1564" s="55" t="s">
        <v>48</v>
      </c>
      <c r="U1564" s="55"/>
      <c r="V1564" s="54">
        <f>+VLOOKUP(MaestraLP3[[#This Row],[-]],'[1]BD MES'!$A:$N,14,0)</f>
        <v>68238.900000000009</v>
      </c>
      <c r="W1564" s="54">
        <v>72000</v>
      </c>
      <c r="X1564" s="56">
        <f>+(MaestraLP3[[#This Row],[COSTO ]]-MaestraLP3[[#This Row],[COSTO OCT AL 27-10]])/MaestraLP3[[#This Row],[COSTO OCT AL 27-10]]</f>
        <v>5.5116656335315942E-2</v>
      </c>
      <c r="Y1564" s="57" t="str">
        <f>++IF(Q1564="HASTA AGOTAR STOCK","HASTA AGOTAR STOCK",IF(MaestraLP3[[#This Row],[PRECIO OCT]]=0,"NO PARA LP",IF(MaestraLP3[[#This Row],[PRECIO OCT]]=0,"INCORPORACIÓN",IF(AA1564=0,"MANTIENE",IF(AA1564&lt;0,"BAJA",IF(AA1564&gt;0,"ALZA",""))))))</f>
        <v>MANTIENE</v>
      </c>
      <c r="Z1564" s="54">
        <v>89900</v>
      </c>
      <c r="AA1564" s="40">
        <f>IF(Z1564=0,"INDICAR PRECIO VTA",Z1564-MaestraLP3[[#This Row],[PRECIO OCT]])</f>
        <v>0</v>
      </c>
      <c r="AB1564" s="56">
        <f t="shared" si="24"/>
        <v>0.19911012235817574</v>
      </c>
      <c r="AC1564" s="58">
        <f>IFERROR(MaestraLP3[[#This Row],[PRECIO]]*MaestraLP3[[#This Row],[%MG UMV]],0)</f>
        <v>17900</v>
      </c>
      <c r="AD1564" s="59">
        <v>10</v>
      </c>
      <c r="AE1564" s="54">
        <f>IFERROR(MaestraLP3[[#This Row],[MARGEN UNITARIO]]/MaestraLP3[[#This Row],[Peso Neto UMV (KG)]],0)</f>
        <v>1790</v>
      </c>
      <c r="AF1564" s="38" t="s">
        <v>50</v>
      </c>
      <c r="AG1564" s="38">
        <v>1</v>
      </c>
      <c r="AH1564" s="56">
        <v>0.03</v>
      </c>
      <c r="AI1564" s="56">
        <v>0.05</v>
      </c>
      <c r="AJ1564" s="38" t="s">
        <v>50</v>
      </c>
      <c r="AK1564" s="38" t="s">
        <v>50</v>
      </c>
    </row>
    <row r="1565" spans="1:37" x14ac:dyDescent="0.35">
      <c r="A1565" s="96" t="s">
        <v>525</v>
      </c>
      <c r="B1565" s="38">
        <v>104544770</v>
      </c>
      <c r="C1565" s="38" t="str">
        <f>+MaestraLP3[[#This Row],[CÓDIGO]]&amp;MaestraLP3[[#Headers],[-]]&amp;MaestraLP3[[#This Row],[UMV]]</f>
        <v>104544770-C04</v>
      </c>
      <c r="D1565" s="45" t="str">
        <f>+MaestraLP3[[#This Row],[CÓDIGO]]&amp;MaestraLP3[[#Headers],[FS00]]</f>
        <v>104544770FS00</v>
      </c>
      <c r="E1565" s="38" t="s">
        <v>159</v>
      </c>
      <c r="F1565" s="38" t="s">
        <v>166</v>
      </c>
      <c r="G1565" s="38" t="s">
        <v>490</v>
      </c>
      <c r="H1565" s="38" t="s">
        <v>492</v>
      </c>
      <c r="I1565" s="38" t="s">
        <v>1856</v>
      </c>
      <c r="J1565" s="44" t="s">
        <v>209</v>
      </c>
      <c r="K1565" s="45" t="s">
        <v>44</v>
      </c>
      <c r="L1565" s="38"/>
      <c r="M1565" s="38" t="str">
        <f>VLOOKUP(MaestraLP3[[#This Row],[UMV]],VALIDACIONES!J:L,3,0)</f>
        <v>Caja 4 Unidades</v>
      </c>
      <c r="N1565" s="38" t="s">
        <v>71</v>
      </c>
      <c r="O1565" s="38" t="s">
        <v>72</v>
      </c>
      <c r="P1565" s="54">
        <v>33101.107379873065</v>
      </c>
      <c r="Q1565" s="38" t="s">
        <v>47</v>
      </c>
      <c r="R1565" s="54">
        <v>52000</v>
      </c>
      <c r="S1565" s="56">
        <f>IFERROR((MaestraLP3[[#This Row],[COSTO ]]/MaestraLP3[[#This Row],[COSTO OCT]]-1),0)</f>
        <v>0</v>
      </c>
      <c r="T1565" s="55" t="s">
        <v>48</v>
      </c>
      <c r="U1565" s="55"/>
      <c r="V1565" s="54">
        <f>+VLOOKUP(MaestraLP3[[#This Row],[-]],'[1]BD MES'!$A:$N,14,0)</f>
        <v>33036</v>
      </c>
      <c r="W1565" s="54">
        <v>33101.107379873065</v>
      </c>
      <c r="X1565" s="56">
        <f>+(MaestraLP3[[#This Row],[COSTO ]]-MaestraLP3[[#This Row],[COSTO OCT AL 27-10]])/MaestraLP3[[#This Row],[COSTO OCT AL 27-10]]</f>
        <v>1.9708009405819387E-3</v>
      </c>
      <c r="Y1565" s="57" t="str">
        <f>++IF(Q1565="HASTA AGOTAR STOCK","HASTA AGOTAR STOCK",IF(MaestraLP3[[#This Row],[PRECIO OCT]]=0,"NO PARA LP",IF(MaestraLP3[[#This Row],[PRECIO OCT]]=0,"INCORPORACIÓN",IF(AA1565=0,"MANTIENE",IF(AA1565&lt;0,"BAJA",IF(AA1565&gt;0,"ALZA",""))))))</f>
        <v>MANTIENE</v>
      </c>
      <c r="Z1565" s="54">
        <v>52000</v>
      </c>
      <c r="AA1565" s="40">
        <f>IF(Z1565=0,"INDICAR PRECIO VTA",Z1565-MaestraLP3[[#This Row],[PRECIO OCT]])</f>
        <v>0</v>
      </c>
      <c r="AB1565" s="56">
        <f t="shared" si="24"/>
        <v>0.36344024269474873</v>
      </c>
      <c r="AC1565" s="58">
        <f>IFERROR(MaestraLP3[[#This Row],[PRECIO]]*MaestraLP3[[#This Row],[%MG UMV]],0)</f>
        <v>18898.892620126935</v>
      </c>
      <c r="AD1565" s="59">
        <v>5.44</v>
      </c>
      <c r="AE1565" s="54">
        <f>IFERROR(MaestraLP3[[#This Row],[MARGEN UNITARIO]]/MaestraLP3[[#This Row],[Peso Neto UMV (KG)]],0)</f>
        <v>3474.0611434056864</v>
      </c>
      <c r="AF1565" s="38" t="s">
        <v>50</v>
      </c>
      <c r="AG1565" s="38">
        <v>1</v>
      </c>
      <c r="AH1565" s="56">
        <v>0.03</v>
      </c>
      <c r="AI1565" s="56">
        <v>0.05</v>
      </c>
      <c r="AJ1565" s="38" t="s">
        <v>50</v>
      </c>
      <c r="AK1565" s="38" t="s">
        <v>50</v>
      </c>
    </row>
    <row r="1566" spans="1:37" x14ac:dyDescent="0.35">
      <c r="A1566" s="96" t="s">
        <v>525</v>
      </c>
      <c r="B1566" s="44">
        <v>104547580</v>
      </c>
      <c r="C1566" s="38" t="str">
        <f>+MaestraLP3[[#This Row],[CÓDIGO]]&amp;MaestraLP3[[#Headers],[-]]&amp;MaestraLP3[[#This Row],[UMV]]</f>
        <v>104547580-C10</v>
      </c>
      <c r="D1566" s="45" t="str">
        <f>+MaestraLP3[[#This Row],[CÓDIGO]]&amp;MaestraLP3[[#Headers],[FS00]]</f>
        <v>104547580FS00</v>
      </c>
      <c r="E1566" s="38" t="s">
        <v>159</v>
      </c>
      <c r="F1566" s="38" t="s">
        <v>166</v>
      </c>
      <c r="G1566" s="38" t="s">
        <v>490</v>
      </c>
      <c r="H1566" s="38" t="s">
        <v>492</v>
      </c>
      <c r="I1566" s="38" t="s">
        <v>1857</v>
      </c>
      <c r="J1566" s="45" t="s">
        <v>61</v>
      </c>
      <c r="K1566" s="45" t="s">
        <v>44</v>
      </c>
      <c r="L1566" s="38"/>
      <c r="M1566" s="38" t="str">
        <f>VLOOKUP(MaestraLP3[[#This Row],[UMV]],VALIDACIONES!J:L,3,0)</f>
        <v>Caja 10 Unidades</v>
      </c>
      <c r="N1566" s="38" t="s">
        <v>71</v>
      </c>
      <c r="O1566" s="38" t="s">
        <v>46</v>
      </c>
      <c r="P1566" s="54">
        <v>46000</v>
      </c>
      <c r="Q1566" s="38" t="s">
        <v>47</v>
      </c>
      <c r="R1566" s="55">
        <v>51900</v>
      </c>
      <c r="S1566" s="56">
        <f>IFERROR((MaestraLP3[[#This Row],[COSTO ]]/MaestraLP3[[#This Row],[COSTO OCT]]-1),0)</f>
        <v>0</v>
      </c>
      <c r="T1566" s="55" t="s">
        <v>545</v>
      </c>
      <c r="U1566" s="55"/>
      <c r="V1566" s="54">
        <f>+VLOOKUP(MaestraLP3[[#This Row],[-]],'[1]BD MES'!$A:$N,14,0)</f>
        <v>46000</v>
      </c>
      <c r="W1566" s="54">
        <v>46000</v>
      </c>
      <c r="X1566" s="56">
        <f>+(MaestraLP3[[#This Row],[COSTO ]]-MaestraLP3[[#This Row],[COSTO OCT AL 27-10]])/MaestraLP3[[#This Row],[COSTO OCT AL 27-10]]</f>
        <v>0</v>
      </c>
      <c r="Y1566" s="57" t="str">
        <f>++IF(Q1566="HASTA AGOTAR STOCK","HASTA AGOTAR STOCK",IF(MaestraLP3[[#This Row],[PRECIO OCT]]=0,"NO PARA LP",IF(MaestraLP3[[#This Row],[PRECIO OCT]]=0,"INCORPORACIÓN",IF(AA1566=0,"MANTIENE",IF(AA1566&lt;0,"BAJA",IF(AA1566&gt;0,"ALZA",""))))))</f>
        <v>MANTIENE</v>
      </c>
      <c r="Z1566" s="54">
        <v>51900</v>
      </c>
      <c r="AA1566" s="40">
        <f>IF(Z1566=0,"INDICAR PRECIO VTA",Z1566-MaestraLP3[[#This Row],[PRECIO OCT]])</f>
        <v>0</v>
      </c>
      <c r="AB1566" s="56">
        <f t="shared" si="24"/>
        <v>0.11368015414258188</v>
      </c>
      <c r="AC1566" s="58">
        <f>IFERROR(MaestraLP3[[#This Row],[PRECIO]]*MaestraLP3[[#This Row],[%MG UMV]],0)</f>
        <v>5900</v>
      </c>
      <c r="AD1566" s="59">
        <v>5</v>
      </c>
      <c r="AE1566" s="54">
        <f>IFERROR(MaestraLP3[[#This Row],[MARGEN UNITARIO]]/MaestraLP3[[#This Row],[Peso Neto UMV (KG)]],0)</f>
        <v>1180</v>
      </c>
      <c r="AF1566" s="38" t="s">
        <v>50</v>
      </c>
      <c r="AG1566" s="38">
        <v>1</v>
      </c>
      <c r="AH1566" s="56">
        <v>0</v>
      </c>
      <c r="AI1566" s="56">
        <v>0</v>
      </c>
      <c r="AJ1566" s="38" t="s">
        <v>50</v>
      </c>
      <c r="AK1566" s="38" t="s">
        <v>50</v>
      </c>
    </row>
    <row r="1567" spans="1:37" x14ac:dyDescent="0.35">
      <c r="A1567" s="96" t="s">
        <v>525</v>
      </c>
      <c r="B1567" s="38">
        <v>104545150</v>
      </c>
      <c r="C1567" s="38" t="str">
        <f>+MaestraLP3[[#This Row],[CÓDIGO]]&amp;MaestraLP3[[#Headers],[-]]&amp;MaestraLP3[[#This Row],[UMV]]</f>
        <v>104545150-C10</v>
      </c>
      <c r="D1567" s="45" t="str">
        <f>+MaestraLP3[[#This Row],[CÓDIGO]]&amp;MaestraLP3[[#Headers],[FS00]]</f>
        <v>104545150FS00</v>
      </c>
      <c r="E1567" s="38" t="s">
        <v>159</v>
      </c>
      <c r="F1567" s="38" t="s">
        <v>166</v>
      </c>
      <c r="G1567" s="38" t="s">
        <v>490</v>
      </c>
      <c r="H1567" s="38" t="s">
        <v>492</v>
      </c>
      <c r="I1567" s="38" t="s">
        <v>1858</v>
      </c>
      <c r="J1567" s="44" t="s">
        <v>61</v>
      </c>
      <c r="K1567" s="45" t="s">
        <v>44</v>
      </c>
      <c r="L1567" s="38"/>
      <c r="M1567" s="38" t="str">
        <f>VLOOKUP(MaestraLP3[[#This Row],[UMV]],VALIDACIONES!J:L,3,0)</f>
        <v>Caja 10 Unidades</v>
      </c>
      <c r="N1567" s="38" t="s">
        <v>71</v>
      </c>
      <c r="O1567" s="38" t="s">
        <v>46</v>
      </c>
      <c r="P1567" s="54">
        <v>100000</v>
      </c>
      <c r="Q1567" s="38" t="s">
        <v>47</v>
      </c>
      <c r="R1567" s="54">
        <v>139900</v>
      </c>
      <c r="S1567" s="56">
        <f>IFERROR((MaestraLP3[[#This Row],[COSTO ]]/MaestraLP3[[#This Row],[COSTO OCT]]-1),0)</f>
        <v>0</v>
      </c>
      <c r="T1567" s="55" t="s">
        <v>172</v>
      </c>
      <c r="U1567" s="55"/>
      <c r="V1567" s="54">
        <f>+VLOOKUP(MaestraLP3[[#This Row],[-]],'[1]BD MES'!$A:$N,14,0)</f>
        <v>100000</v>
      </c>
      <c r="W1567" s="54">
        <v>100000</v>
      </c>
      <c r="X1567" s="56">
        <f>+(MaestraLP3[[#This Row],[COSTO ]]-MaestraLP3[[#This Row],[COSTO OCT AL 27-10]])/MaestraLP3[[#This Row],[COSTO OCT AL 27-10]]</f>
        <v>0</v>
      </c>
      <c r="Y1567" s="57" t="str">
        <f>++IF(Q1567="HASTA AGOTAR STOCK","HASTA AGOTAR STOCK",IF(MaestraLP3[[#This Row],[PRECIO OCT]]=0,"NO PARA LP",IF(MaestraLP3[[#This Row],[PRECIO OCT]]=0,"INCORPORACIÓN",IF(AA1567=0,"MANTIENE",IF(AA1567&lt;0,"BAJA",IF(AA1567&gt;0,"ALZA",""))))))</f>
        <v>MANTIENE</v>
      </c>
      <c r="Z1567" s="54">
        <v>139900</v>
      </c>
      <c r="AA1567" s="40">
        <f>IF(Z1567=0,"INDICAR PRECIO VTA",Z1567-MaestraLP3[[#This Row],[PRECIO OCT]])</f>
        <v>0</v>
      </c>
      <c r="AB1567" s="56">
        <f t="shared" si="24"/>
        <v>0.28520371694067193</v>
      </c>
      <c r="AC1567" s="58">
        <f>IFERROR(MaestraLP3[[#This Row],[PRECIO]]*MaestraLP3[[#This Row],[%MG UMV]],0)</f>
        <v>39900</v>
      </c>
      <c r="AD1567" s="59">
        <v>10</v>
      </c>
      <c r="AE1567" s="54">
        <f>IFERROR(MaestraLP3[[#This Row],[MARGEN UNITARIO]]/MaestraLP3[[#This Row],[Peso Neto UMV (KG)]],0)</f>
        <v>3990</v>
      </c>
      <c r="AF1567" s="38" t="s">
        <v>50</v>
      </c>
      <c r="AG1567" s="38">
        <v>1</v>
      </c>
      <c r="AH1567" s="56">
        <v>0.1</v>
      </c>
      <c r="AI1567" s="56">
        <v>0.15</v>
      </c>
      <c r="AJ1567" s="38" t="s">
        <v>50</v>
      </c>
      <c r="AK1567" s="38" t="s">
        <v>50</v>
      </c>
    </row>
    <row r="1568" spans="1:37" x14ac:dyDescent="0.35">
      <c r="A1568" s="96" t="s">
        <v>525</v>
      </c>
      <c r="B1568" s="38">
        <v>104545140</v>
      </c>
      <c r="C1568" s="38" t="str">
        <f>+MaestraLP3[[#This Row],[CÓDIGO]]&amp;MaestraLP3[[#Headers],[-]]&amp;MaestraLP3[[#This Row],[UMV]]</f>
        <v>104545140-C10</v>
      </c>
      <c r="D1568" s="45" t="str">
        <f>+MaestraLP3[[#This Row],[CÓDIGO]]&amp;MaestraLP3[[#Headers],[FS00]]</f>
        <v>104545140FS00</v>
      </c>
      <c r="E1568" s="38" t="s">
        <v>159</v>
      </c>
      <c r="F1568" s="38" t="s">
        <v>166</v>
      </c>
      <c r="G1568" s="38" t="s">
        <v>490</v>
      </c>
      <c r="H1568" s="38" t="s">
        <v>492</v>
      </c>
      <c r="I1568" s="38" t="s">
        <v>1859</v>
      </c>
      <c r="J1568" s="44" t="s">
        <v>61</v>
      </c>
      <c r="K1568" s="45" t="s">
        <v>44</v>
      </c>
      <c r="L1568" s="38"/>
      <c r="M1568" s="38" t="str">
        <f>VLOOKUP(MaestraLP3[[#This Row],[UMV]],VALIDACIONES!J:L,3,0)</f>
        <v>Caja 10 Unidades</v>
      </c>
      <c r="N1568" s="38" t="s">
        <v>71</v>
      </c>
      <c r="O1568" s="38" t="s">
        <v>46</v>
      </c>
      <c r="P1568" s="54">
        <v>160000</v>
      </c>
      <c r="Q1568" s="38" t="s">
        <v>47</v>
      </c>
      <c r="R1568" s="54">
        <v>199900</v>
      </c>
      <c r="S1568" s="56">
        <f>IFERROR((MaestraLP3[[#This Row],[COSTO ]]/MaestraLP3[[#This Row],[COSTO OCT]]-1),0)</f>
        <v>0</v>
      </c>
      <c r="T1568" s="55" t="s">
        <v>172</v>
      </c>
      <c r="U1568" s="55"/>
      <c r="V1568" s="54">
        <f>+VLOOKUP(MaestraLP3[[#This Row],[-]],'[1]BD MES'!$A:$N,14,0)</f>
        <v>160000</v>
      </c>
      <c r="W1568" s="54">
        <v>160000</v>
      </c>
      <c r="X1568" s="56">
        <f>+(MaestraLP3[[#This Row],[COSTO ]]-MaestraLP3[[#This Row],[COSTO OCT AL 27-10]])/MaestraLP3[[#This Row],[COSTO OCT AL 27-10]]</f>
        <v>0</v>
      </c>
      <c r="Y1568" s="57" t="str">
        <f>++IF(Q1568="HASTA AGOTAR STOCK","HASTA AGOTAR STOCK",IF(MaestraLP3[[#This Row],[PRECIO OCT]]=0,"NO PARA LP",IF(MaestraLP3[[#This Row],[PRECIO OCT]]=0,"INCORPORACIÓN",IF(AA1568=0,"MANTIENE",IF(AA1568&lt;0,"BAJA",IF(AA1568&gt;0,"ALZA",""))))))</f>
        <v>MANTIENE</v>
      </c>
      <c r="Z1568" s="54">
        <v>199900</v>
      </c>
      <c r="AA1568" s="40">
        <f>IF(Z1568=0,"INDICAR PRECIO VTA",Z1568-MaestraLP3[[#This Row],[PRECIO OCT]])</f>
        <v>0</v>
      </c>
      <c r="AB1568" s="56">
        <f t="shared" si="24"/>
        <v>0.19959979989994997</v>
      </c>
      <c r="AC1568" s="58">
        <f>IFERROR(MaestraLP3[[#This Row],[PRECIO]]*MaestraLP3[[#This Row],[%MG UMV]],0)</f>
        <v>39900</v>
      </c>
      <c r="AD1568" s="59">
        <v>10</v>
      </c>
      <c r="AE1568" s="54">
        <f>IFERROR(MaestraLP3[[#This Row],[MARGEN UNITARIO]]/MaestraLP3[[#This Row],[Peso Neto UMV (KG)]],0)</f>
        <v>3990</v>
      </c>
      <c r="AF1568" s="38" t="s">
        <v>50</v>
      </c>
      <c r="AG1568" s="38">
        <v>1</v>
      </c>
      <c r="AH1568" s="56">
        <v>0.08</v>
      </c>
      <c r="AI1568" s="56">
        <v>0.1</v>
      </c>
      <c r="AJ1568" s="38" t="s">
        <v>50</v>
      </c>
      <c r="AK1568" s="38" t="s">
        <v>50</v>
      </c>
    </row>
    <row r="1569" spans="1:37" x14ac:dyDescent="0.35">
      <c r="A1569" s="96" t="s">
        <v>525</v>
      </c>
      <c r="B1569" s="38">
        <v>150001936</v>
      </c>
      <c r="C1569" s="38" t="str">
        <f>+MaestraLP3[[#This Row],[CÓDIGO]]&amp;MaestraLP3[[#Headers],[-]]&amp;MaestraLP3[[#This Row],[UMV]]</f>
        <v>150001936-C10</v>
      </c>
      <c r="D1569" s="45" t="str">
        <f>+MaestraLP3[[#This Row],[CÓDIGO]]&amp;MaestraLP3[[#Headers],[FS00]]</f>
        <v>150001936FS00</v>
      </c>
      <c r="E1569" s="38" t="s">
        <v>159</v>
      </c>
      <c r="F1569" s="38" t="s">
        <v>166</v>
      </c>
      <c r="G1569" s="38" t="s">
        <v>490</v>
      </c>
      <c r="H1569" s="38" t="s">
        <v>501</v>
      </c>
      <c r="I1569" s="38" t="s">
        <v>1860</v>
      </c>
      <c r="J1569" s="44" t="s">
        <v>61</v>
      </c>
      <c r="K1569" s="45" t="s">
        <v>44</v>
      </c>
      <c r="L1569" s="38"/>
      <c r="M1569" s="38" t="str">
        <f>VLOOKUP(MaestraLP3[[#This Row],[UMV]],VALIDACIONES!J:L,3,0)</f>
        <v>Caja 10 Unidades</v>
      </c>
      <c r="N1569" s="38" t="s">
        <v>71</v>
      </c>
      <c r="O1569" s="38" t="s">
        <v>46</v>
      </c>
      <c r="P1569" s="54">
        <v>47500</v>
      </c>
      <c r="Q1569" s="38" t="s">
        <v>47</v>
      </c>
      <c r="R1569" s="54">
        <v>67000</v>
      </c>
      <c r="S1569" s="56">
        <f>IFERROR((MaestraLP3[[#This Row],[COSTO ]]/MaestraLP3[[#This Row],[COSTO OCT]]-1),0)</f>
        <v>0</v>
      </c>
      <c r="T1569" s="55" t="s">
        <v>545</v>
      </c>
      <c r="U1569" s="55"/>
      <c r="V1569" s="54">
        <f>+VLOOKUP(MaestraLP3[[#This Row],[-]],'[1]BD MES'!$A:$N,14,0)</f>
        <v>47500</v>
      </c>
      <c r="W1569" s="54">
        <v>47500</v>
      </c>
      <c r="X1569" s="56">
        <f>+(MaestraLP3[[#This Row],[COSTO ]]-MaestraLP3[[#This Row],[COSTO OCT AL 27-10]])/MaestraLP3[[#This Row],[COSTO OCT AL 27-10]]</f>
        <v>0</v>
      </c>
      <c r="Y1569" s="57" t="str">
        <f>++IF(Q1569="HASTA AGOTAR STOCK","HASTA AGOTAR STOCK",IF(MaestraLP3[[#This Row],[PRECIO OCT]]=0,"NO PARA LP",IF(MaestraLP3[[#This Row],[PRECIO OCT]]=0,"INCORPORACIÓN",IF(AA1569=0,"MANTIENE",IF(AA1569&lt;0,"BAJA",IF(AA1569&gt;0,"ALZA",""))))))</f>
        <v>ALZA</v>
      </c>
      <c r="Z1569" s="54">
        <v>69000</v>
      </c>
      <c r="AA1569" s="40">
        <f>IF(Z1569=0,"INDICAR PRECIO VTA",Z1569-MaestraLP3[[#This Row],[PRECIO OCT]])</f>
        <v>2000</v>
      </c>
      <c r="AB1569" s="56">
        <f t="shared" si="24"/>
        <v>0.31159420289855072</v>
      </c>
      <c r="AC1569" s="58">
        <f>IFERROR(MaestraLP3[[#This Row],[PRECIO]]*MaestraLP3[[#This Row],[%MG UMV]],0)</f>
        <v>21500</v>
      </c>
      <c r="AD1569" s="59">
        <v>10</v>
      </c>
      <c r="AE1569" s="54">
        <f>IFERROR(MaestraLP3[[#This Row],[MARGEN UNITARIO]]/MaestraLP3[[#This Row],[Peso Neto UMV (KG)]],0)</f>
        <v>2150</v>
      </c>
      <c r="AF1569" s="38" t="s">
        <v>50</v>
      </c>
      <c r="AG1569" s="38">
        <v>1</v>
      </c>
      <c r="AH1569" s="56">
        <v>0.03</v>
      </c>
      <c r="AI1569" s="56">
        <v>0.05</v>
      </c>
      <c r="AJ1569" s="38" t="s">
        <v>50</v>
      </c>
      <c r="AK1569" s="38" t="s">
        <v>50</v>
      </c>
    </row>
    <row r="1570" spans="1:37" x14ac:dyDescent="0.35">
      <c r="A1570" s="96" t="s">
        <v>525</v>
      </c>
      <c r="B1570" s="38">
        <v>104518990</v>
      </c>
      <c r="C1570" s="38" t="str">
        <f>+MaestraLP3[[#This Row],[CÓDIGO]]&amp;MaestraLP3[[#Headers],[-]]&amp;MaestraLP3[[#This Row],[UMV]]</f>
        <v>104518990-C05</v>
      </c>
      <c r="D1570" s="45" t="str">
        <f>+MaestraLP3[[#This Row],[CÓDIGO]]&amp;MaestraLP3[[#Headers],[FS00]]</f>
        <v>104518990FS00</v>
      </c>
      <c r="E1570" s="38" t="s">
        <v>159</v>
      </c>
      <c r="F1570" s="38" t="s">
        <v>166</v>
      </c>
      <c r="G1570" s="38" t="s">
        <v>490</v>
      </c>
      <c r="H1570" s="38" t="s">
        <v>501</v>
      </c>
      <c r="I1570" s="38" t="s">
        <v>1861</v>
      </c>
      <c r="J1570" s="44" t="s">
        <v>300</v>
      </c>
      <c r="K1570" s="45" t="s">
        <v>44</v>
      </c>
      <c r="L1570" s="38"/>
      <c r="M1570" s="38" t="str">
        <f>VLOOKUP(MaestraLP3[[#This Row],[UMV]],VALIDACIONES!J:L,3,0)</f>
        <v>Caja 5 Unidades</v>
      </c>
      <c r="N1570" s="38" t="s">
        <v>71</v>
      </c>
      <c r="O1570" s="38" t="s">
        <v>46</v>
      </c>
      <c r="P1570" s="54">
        <v>19250</v>
      </c>
      <c r="Q1570" s="38" t="s">
        <v>47</v>
      </c>
      <c r="R1570" s="54">
        <v>33000</v>
      </c>
      <c r="S1570" s="56">
        <f>IFERROR((MaestraLP3[[#This Row],[COSTO ]]/MaestraLP3[[#This Row],[COSTO OCT]]-1),0)</f>
        <v>3.9058685675227078E-2</v>
      </c>
      <c r="T1570" s="55" t="s">
        <v>48</v>
      </c>
      <c r="U1570" s="55"/>
      <c r="V1570" s="54">
        <f>+VLOOKUP(MaestraLP3[[#This Row],[-]],'[1]BD MES'!$A:$N,14,0)</f>
        <v>20322.349999999999</v>
      </c>
      <c r="W1570" s="54">
        <v>20001.879699248122</v>
      </c>
      <c r="X1570" s="56">
        <f>+(MaestraLP3[[#This Row],[COSTO ]]-MaestraLP3[[#This Row],[COSTO OCT AL 27-10]])/MaestraLP3[[#This Row],[COSTO OCT AL 27-10]]</f>
        <v>-1.5769352498696092E-2</v>
      </c>
      <c r="Y1570" s="57" t="str">
        <f>++IF(Q1570="HASTA AGOTAR STOCK","HASTA AGOTAR STOCK",IF(MaestraLP3[[#This Row],[PRECIO OCT]]=0,"NO PARA LP",IF(MaestraLP3[[#This Row],[PRECIO OCT]]=0,"INCORPORACIÓN",IF(AA1570=0,"MANTIENE",IF(AA1570&lt;0,"BAJA",IF(AA1570&gt;0,"ALZA",""))))))</f>
        <v>ALZA</v>
      </c>
      <c r="Z1570" s="54">
        <v>34500</v>
      </c>
      <c r="AA1570" s="40">
        <f>IF(Z1570=0,"INDICAR PRECIO VTA",Z1570-MaestraLP3[[#This Row],[PRECIO OCT]])</f>
        <v>1500</v>
      </c>
      <c r="AB1570" s="56">
        <f t="shared" si="24"/>
        <v>0.42023537103628633</v>
      </c>
      <c r="AC1570" s="58">
        <f>IFERROR(MaestraLP3[[#This Row],[PRECIO]]*MaestraLP3[[#This Row],[%MG UMV]],0)</f>
        <v>14498.120300751878</v>
      </c>
      <c r="AD1570" s="59">
        <v>5</v>
      </c>
      <c r="AE1570" s="54">
        <f>IFERROR(MaestraLP3[[#This Row],[MARGEN UNITARIO]]/MaestraLP3[[#This Row],[Peso Neto UMV (KG)]],0)</f>
        <v>2899.6240601503755</v>
      </c>
      <c r="AF1570" s="38" t="s">
        <v>50</v>
      </c>
      <c r="AG1570" s="38">
        <v>1</v>
      </c>
      <c r="AH1570" s="56">
        <v>0.03</v>
      </c>
      <c r="AI1570" s="56">
        <v>0.05</v>
      </c>
      <c r="AJ1570" s="38" t="s">
        <v>50</v>
      </c>
      <c r="AK1570" s="38" t="s">
        <v>50</v>
      </c>
    </row>
    <row r="1571" spans="1:37" x14ac:dyDescent="0.35">
      <c r="A1571" s="96" t="s">
        <v>525</v>
      </c>
      <c r="B1571" s="38">
        <v>104519480</v>
      </c>
      <c r="C1571" s="38" t="str">
        <f>+MaestraLP3[[#This Row],[CÓDIGO]]&amp;MaestraLP3[[#Headers],[-]]&amp;MaestraLP3[[#This Row],[UMV]]</f>
        <v>104519480-C05</v>
      </c>
      <c r="D1571" s="45" t="str">
        <f>+MaestraLP3[[#This Row],[CÓDIGO]]&amp;MaestraLP3[[#Headers],[FS00]]</f>
        <v>104519480FS00</v>
      </c>
      <c r="E1571" s="38" t="s">
        <v>159</v>
      </c>
      <c r="F1571" s="38" t="s">
        <v>166</v>
      </c>
      <c r="G1571" s="38" t="s">
        <v>490</v>
      </c>
      <c r="H1571" s="38" t="s">
        <v>501</v>
      </c>
      <c r="I1571" s="38" t="s">
        <v>1862</v>
      </c>
      <c r="J1571" s="44" t="s">
        <v>300</v>
      </c>
      <c r="K1571" s="45" t="s">
        <v>164</v>
      </c>
      <c r="L1571" s="38"/>
      <c r="M1571" s="38" t="str">
        <f>VLOOKUP(MaestraLP3[[#This Row],[UMV]],VALIDACIONES!J:L,3,0)</f>
        <v>Caja 5 Unidades</v>
      </c>
      <c r="N1571" s="38" t="s">
        <v>71</v>
      </c>
      <c r="O1571" s="38" t="s">
        <v>46</v>
      </c>
      <c r="P1571" s="54">
        <v>24947.159960937501</v>
      </c>
      <c r="Q1571" s="38" t="s">
        <v>47</v>
      </c>
      <c r="R1571" s="54">
        <v>34590</v>
      </c>
      <c r="S1571" s="56">
        <f>IFERROR((MaestraLP3[[#This Row],[COSTO ]]/MaestraLP3[[#This Row],[COSTO OCT]]-1),0)</f>
        <v>0</v>
      </c>
      <c r="T1571" s="55" t="s">
        <v>48</v>
      </c>
      <c r="U1571" s="55"/>
      <c r="V1571" s="54">
        <f>+VLOOKUP(MaestraLP3[[#This Row],[-]],'[1]BD MES'!$A:$N,14,0)</f>
        <v>24949.75</v>
      </c>
      <c r="W1571" s="54">
        <v>24947.159960937501</v>
      </c>
      <c r="X1571" s="56">
        <f>+(MaestraLP3[[#This Row],[COSTO ]]-MaestraLP3[[#This Row],[COSTO OCT AL 27-10]])/MaestraLP3[[#This Row],[COSTO OCT AL 27-10]]</f>
        <v>-1.0381022104426988E-4</v>
      </c>
      <c r="Y1571" s="57" t="str">
        <f>++IF(Q1571="HASTA AGOTAR STOCK","HASTA AGOTAR STOCK",IF(MaestraLP3[[#This Row],[PRECIO OCT]]=0,"NO PARA LP",IF(MaestraLP3[[#This Row],[PRECIO OCT]]=0,"INCORPORACIÓN",IF(AA1571=0,"MANTIENE",IF(AA1571&lt;0,"BAJA",IF(AA1571&gt;0,"ALZA",""))))))</f>
        <v>MANTIENE</v>
      </c>
      <c r="Z1571" s="54">
        <v>34590</v>
      </c>
      <c r="AA1571" s="40">
        <f>IF(Z1571=0,"INDICAR PRECIO VTA",Z1571-MaestraLP3[[#This Row],[PRECIO OCT]])</f>
        <v>0</v>
      </c>
      <c r="AB1571" s="56">
        <f t="shared" si="24"/>
        <v>0.27877536973294303</v>
      </c>
      <c r="AC1571" s="58">
        <f>IFERROR(MaestraLP3[[#This Row],[PRECIO]]*MaestraLP3[[#This Row],[%MG UMV]],0)</f>
        <v>9642.8400390624993</v>
      </c>
      <c r="AD1571" s="59">
        <v>5</v>
      </c>
      <c r="AE1571" s="54">
        <f>IFERROR(MaestraLP3[[#This Row],[MARGEN UNITARIO]]/MaestraLP3[[#This Row],[Peso Neto UMV (KG)]],0)</f>
        <v>1928.5680078124999</v>
      </c>
      <c r="AF1571" s="38" t="s">
        <v>50</v>
      </c>
      <c r="AG1571" s="38">
        <v>1</v>
      </c>
      <c r="AH1571" s="56">
        <v>0.03</v>
      </c>
      <c r="AI1571" s="56">
        <v>0.05</v>
      </c>
      <c r="AJ1571" s="38" t="s">
        <v>50</v>
      </c>
      <c r="AK1571" s="38" t="s">
        <v>50</v>
      </c>
    </row>
    <row r="1572" spans="1:37" x14ac:dyDescent="0.35">
      <c r="A1572" s="96" t="s">
        <v>525</v>
      </c>
      <c r="B1572" s="38">
        <v>104537550</v>
      </c>
      <c r="C1572" s="38" t="str">
        <f>+MaestraLP3[[#This Row],[CÓDIGO]]&amp;MaestraLP3[[#Headers],[-]]&amp;MaestraLP3[[#This Row],[UMV]]</f>
        <v>104537550-C10</v>
      </c>
      <c r="D1572" s="45" t="str">
        <f>+MaestraLP3[[#This Row],[CÓDIGO]]&amp;MaestraLP3[[#Headers],[FS00]]</f>
        <v>104537550FS00</v>
      </c>
      <c r="E1572" s="38" t="s">
        <v>159</v>
      </c>
      <c r="F1572" s="38" t="s">
        <v>166</v>
      </c>
      <c r="G1572" s="38" t="s">
        <v>490</v>
      </c>
      <c r="H1572" s="38" t="s">
        <v>501</v>
      </c>
      <c r="I1572" s="38" t="s">
        <v>1863</v>
      </c>
      <c r="J1572" s="44" t="s">
        <v>61</v>
      </c>
      <c r="K1572" s="45" t="s">
        <v>44</v>
      </c>
      <c r="L1572" s="38"/>
      <c r="M1572" s="38" t="str">
        <f>VLOOKUP(MaestraLP3[[#This Row],[UMV]],VALIDACIONES!J:L,3,0)</f>
        <v>Caja 10 Unidades</v>
      </c>
      <c r="N1572" s="38" t="s">
        <v>71</v>
      </c>
      <c r="O1572" s="38" t="s">
        <v>46</v>
      </c>
      <c r="P1572" s="54">
        <v>46860</v>
      </c>
      <c r="Q1572" s="38" t="s">
        <v>47</v>
      </c>
      <c r="R1572" s="54">
        <v>67500</v>
      </c>
      <c r="S1572" s="56">
        <f>IFERROR((MaestraLP3[[#This Row],[COSTO ]]/MaestraLP3[[#This Row],[COSTO OCT]]-1),0)</f>
        <v>0</v>
      </c>
      <c r="T1572" s="55" t="s">
        <v>48</v>
      </c>
      <c r="U1572" s="55"/>
      <c r="V1572" s="54">
        <f>+VLOOKUP(MaestraLP3[[#This Row],[-]],'[1]BD MES'!$A:$N,14,0)</f>
        <v>46760</v>
      </c>
      <c r="W1572" s="54">
        <v>46860</v>
      </c>
      <c r="X1572" s="56">
        <f>+(MaestraLP3[[#This Row],[COSTO ]]-MaestraLP3[[#This Row],[COSTO OCT AL 27-10]])/MaestraLP3[[#This Row],[COSTO OCT AL 27-10]]</f>
        <v>2.1385799828913601E-3</v>
      </c>
      <c r="Y1572" s="57" t="str">
        <f>++IF(Q1572="HASTA AGOTAR STOCK","HASTA AGOTAR STOCK",IF(MaestraLP3[[#This Row],[PRECIO OCT]]=0,"NO PARA LP",IF(MaestraLP3[[#This Row],[PRECIO OCT]]=0,"INCORPORACIÓN",IF(AA1572=0,"MANTIENE",IF(AA1572&lt;0,"BAJA",IF(AA1572&gt;0,"ALZA",""))))))</f>
        <v>MANTIENE</v>
      </c>
      <c r="Z1572" s="54">
        <v>67500</v>
      </c>
      <c r="AA1572" s="40">
        <f>IF(Z1572=0,"INDICAR PRECIO VTA",Z1572-MaestraLP3[[#This Row],[PRECIO OCT]])</f>
        <v>0</v>
      </c>
      <c r="AB1572" s="56">
        <f t="shared" si="24"/>
        <v>0.30577777777777776</v>
      </c>
      <c r="AC1572" s="58">
        <f>IFERROR(MaestraLP3[[#This Row],[PRECIO]]*MaestraLP3[[#This Row],[%MG UMV]],0)</f>
        <v>20640</v>
      </c>
      <c r="AD1572" s="59">
        <v>5</v>
      </c>
      <c r="AE1572" s="54">
        <f>IFERROR(MaestraLP3[[#This Row],[MARGEN UNITARIO]]/MaestraLP3[[#This Row],[Peso Neto UMV (KG)]],0)</f>
        <v>4128</v>
      </c>
      <c r="AF1572" s="38" t="s">
        <v>50</v>
      </c>
      <c r="AG1572" s="38">
        <v>1</v>
      </c>
      <c r="AH1572" s="56">
        <v>0.05</v>
      </c>
      <c r="AI1572" s="56">
        <v>0.08</v>
      </c>
      <c r="AJ1572" s="38" t="s">
        <v>50</v>
      </c>
      <c r="AK1572" s="38" t="s">
        <v>50</v>
      </c>
    </row>
    <row r="1573" spans="1:37" x14ac:dyDescent="0.35">
      <c r="A1573" s="38" t="s">
        <v>525</v>
      </c>
      <c r="B1573" s="38">
        <v>104549230</v>
      </c>
      <c r="C1573" s="38" t="str">
        <f>+MaestraLP3[[#This Row],[CÓDIGO]]&amp;MaestraLP3[[#Headers],[-]]&amp;MaestraLP3[[#This Row],[UMV]]</f>
        <v>104549230-C10</v>
      </c>
      <c r="D1573" s="45" t="str">
        <f>+MaestraLP3[[#This Row],[CÓDIGO]]&amp;MaestraLP3[[#Headers],[FS00]]</f>
        <v>104549230FS00</v>
      </c>
      <c r="E1573" s="38" t="s">
        <v>159</v>
      </c>
      <c r="F1573" s="38" t="s">
        <v>166</v>
      </c>
      <c r="G1573" s="38" t="s">
        <v>490</v>
      </c>
      <c r="H1573" s="38" t="s">
        <v>501</v>
      </c>
      <c r="I1573" s="38" t="s">
        <v>1864</v>
      </c>
      <c r="J1573" s="44" t="s">
        <v>61</v>
      </c>
      <c r="K1573" s="45" t="s">
        <v>44</v>
      </c>
      <c r="L1573" s="38"/>
      <c r="M1573" s="38" t="str">
        <f>VLOOKUP(MaestraLP3[[#This Row],[UMV]],VALIDACIONES!J:L,3,0)</f>
        <v>Caja 10 Unidades</v>
      </c>
      <c r="N1573" s="38" t="s">
        <v>71</v>
      </c>
      <c r="O1573" s="38" t="s">
        <v>72</v>
      </c>
      <c r="P1573" s="54"/>
      <c r="Q1573" s="38"/>
      <c r="R1573" s="55"/>
      <c r="S1573" s="56">
        <f>IFERROR((MaestraLP3[[#This Row],[COSTO ]]/MaestraLP3[[#This Row],[COSTO OCT]]-1),0)</f>
        <v>0</v>
      </c>
      <c r="T1573" s="55" t="s">
        <v>48</v>
      </c>
      <c r="U1573" s="55"/>
      <c r="V1573" s="54">
        <f>+VLOOKUP(MaestraLP3[[#This Row],[-]],'[1]BD MES'!$A:$N,14,0)</f>
        <v>6740</v>
      </c>
      <c r="W1573" s="54">
        <v>6750</v>
      </c>
      <c r="X1573" s="56">
        <f>+(MaestraLP3[[#This Row],[COSTO ]]-MaestraLP3[[#This Row],[COSTO OCT AL 27-10]])/MaestraLP3[[#This Row],[COSTO OCT AL 27-10]]</f>
        <v>1.483679525222552E-3</v>
      </c>
      <c r="Y1573" s="57" t="str">
        <f>++IF(Q1573="HASTA AGOTAR STOCK","HASTA AGOTAR STOCK",IF(MaestraLP3[[#This Row],[PRECIO OCT]]=0,"NO PARA LP",IF(MaestraLP3[[#This Row],[PRECIO OCT]]=0,"INCORPORACIÓN",IF(AA1573=0,"MANTIENE",IF(AA1573&lt;0,"BAJA",IF(AA1573&gt;0,"ALZA",""))))))</f>
        <v>NO PARA LP</v>
      </c>
      <c r="Z1573" s="54">
        <v>14900</v>
      </c>
      <c r="AA1573" s="40">
        <f>IF(Z1573=0,"INDICAR PRECIO VTA",Z1573-MaestraLP3[[#This Row],[PRECIO OCT]])</f>
        <v>14900</v>
      </c>
      <c r="AB1573" s="56">
        <f t="shared" si="24"/>
        <v>0.54697986577181212</v>
      </c>
      <c r="AC1573" s="58">
        <f>IFERROR(MaestraLP3[[#This Row],[PRECIO]]*MaestraLP3[[#This Row],[%MG UMV]],0)</f>
        <v>8150.0000000000009</v>
      </c>
      <c r="AD1573" s="59">
        <v>5</v>
      </c>
      <c r="AE1573" s="54">
        <f>IFERROR(MaestraLP3[[#This Row],[MARGEN UNITARIO]]/MaestraLP3[[#This Row],[Peso Neto UMV (KG)]],0)</f>
        <v>1630.0000000000002</v>
      </c>
      <c r="AF1573" s="38" t="s">
        <v>49</v>
      </c>
      <c r="AG1573" s="38">
        <v>1</v>
      </c>
      <c r="AH1573" s="56">
        <v>0</v>
      </c>
      <c r="AI1573" s="56">
        <v>0</v>
      </c>
      <c r="AJ1573" s="38" t="s">
        <v>50</v>
      </c>
      <c r="AK1573" s="38" t="s">
        <v>50</v>
      </c>
    </row>
    <row r="1574" spans="1:37" x14ac:dyDescent="0.35">
      <c r="A1574" s="96" t="s">
        <v>525</v>
      </c>
      <c r="B1574" s="38">
        <v>104544730</v>
      </c>
      <c r="C1574" s="38" t="str">
        <f>+MaestraLP3[[#This Row],[CÓDIGO]]&amp;MaestraLP3[[#Headers],[-]]&amp;MaestraLP3[[#This Row],[UMV]]</f>
        <v>104544730-C20</v>
      </c>
      <c r="D1574" s="45" t="str">
        <f>+MaestraLP3[[#This Row],[CÓDIGO]]&amp;MaestraLP3[[#Headers],[FS00]]</f>
        <v>104544730FS00</v>
      </c>
      <c r="E1574" s="38" t="s">
        <v>159</v>
      </c>
      <c r="F1574" s="38" t="s">
        <v>166</v>
      </c>
      <c r="G1574" s="38" t="s">
        <v>490</v>
      </c>
      <c r="H1574" s="38" t="s">
        <v>501</v>
      </c>
      <c r="I1574" s="38" t="s">
        <v>1865</v>
      </c>
      <c r="J1574" s="44" t="s">
        <v>86</v>
      </c>
      <c r="K1574" s="45" t="s">
        <v>44</v>
      </c>
      <c r="L1574" s="38"/>
      <c r="M1574" s="38" t="str">
        <f>VLOOKUP(MaestraLP3[[#This Row],[UMV]],VALIDACIONES!J:L,3,0)</f>
        <v>Caja 20 Unidades</v>
      </c>
      <c r="N1574" s="38" t="s">
        <v>71</v>
      </c>
      <c r="O1574" s="38" t="s">
        <v>46</v>
      </c>
      <c r="P1574" s="54">
        <v>18660</v>
      </c>
      <c r="Q1574" s="38" t="s">
        <v>47</v>
      </c>
      <c r="R1574" s="54">
        <v>29900</v>
      </c>
      <c r="S1574" s="56">
        <f>IFERROR((MaestraLP3[[#This Row],[COSTO ]]/MaestraLP3[[#This Row],[COSTO OCT]]-1),0)</f>
        <v>-0.27331189710610937</v>
      </c>
      <c r="T1574" s="55" t="s">
        <v>604</v>
      </c>
      <c r="U1574" s="55"/>
      <c r="V1574" s="54">
        <f>+VLOOKUP(MaestraLP3[[#This Row],[-]],'[1]BD MES'!$A:$N,14,0)</f>
        <v>18900</v>
      </c>
      <c r="W1574" s="54">
        <v>13560</v>
      </c>
      <c r="X1574" s="56">
        <f>+(MaestraLP3[[#This Row],[COSTO ]]-MaestraLP3[[#This Row],[COSTO OCT AL 27-10]])/MaestraLP3[[#This Row],[COSTO OCT AL 27-10]]</f>
        <v>-0.28253968253968254</v>
      </c>
      <c r="Y1574" s="57" t="str">
        <f>++IF(Q1574="HASTA AGOTAR STOCK","HASTA AGOTAR STOCK",IF(MaestraLP3[[#This Row],[PRECIO OCT]]=0,"NO PARA LP",IF(MaestraLP3[[#This Row],[PRECIO OCT]]=0,"INCORPORACIÓN",IF(AA1574=0,"MANTIENE",IF(AA1574&lt;0,"BAJA",IF(AA1574&gt;0,"ALZA",""))))))</f>
        <v>MANTIENE</v>
      </c>
      <c r="Z1574" s="54">
        <v>29900</v>
      </c>
      <c r="AA1574" s="40">
        <f>IF(Z1574=0,"INDICAR PRECIO VTA",Z1574-MaestraLP3[[#This Row],[PRECIO OCT]])</f>
        <v>0</v>
      </c>
      <c r="AB1574" s="56">
        <f t="shared" si="24"/>
        <v>0.54648829431438128</v>
      </c>
      <c r="AC1574" s="58">
        <f>IFERROR(MaestraLP3[[#This Row],[PRECIO]]*MaestraLP3[[#This Row],[%MG UMV]],0)</f>
        <v>16340</v>
      </c>
      <c r="AD1574" s="59">
        <v>10</v>
      </c>
      <c r="AE1574" s="54">
        <f>IFERROR(MaestraLP3[[#This Row],[MARGEN UNITARIO]]/MaestraLP3[[#This Row],[Peso Neto UMV (KG)]],0)</f>
        <v>1634</v>
      </c>
      <c r="AF1574" s="38" t="s">
        <v>50</v>
      </c>
      <c r="AG1574" s="38">
        <v>1</v>
      </c>
      <c r="AH1574" s="56">
        <v>0.03</v>
      </c>
      <c r="AI1574" s="56">
        <v>0.05</v>
      </c>
      <c r="AJ1574" s="38" t="s">
        <v>50</v>
      </c>
      <c r="AK1574" s="38" t="s">
        <v>50</v>
      </c>
    </row>
    <row r="1575" spans="1:37" x14ac:dyDescent="0.35">
      <c r="A1575" s="96" t="s">
        <v>525</v>
      </c>
      <c r="B1575" s="38">
        <v>104547620</v>
      </c>
      <c r="C1575" s="38" t="str">
        <f>+MaestraLP3[[#This Row],[CÓDIGO]]&amp;MaestraLP3[[#Headers],[-]]&amp;MaestraLP3[[#This Row],[UMV]]</f>
        <v>104547620-C10</v>
      </c>
      <c r="D1575" s="45" t="str">
        <f>+MaestraLP3[[#This Row],[CÓDIGO]]&amp;MaestraLP3[[#Headers],[FS00]]</f>
        <v>104547620FS00</v>
      </c>
      <c r="E1575" s="38" t="s">
        <v>159</v>
      </c>
      <c r="F1575" s="38" t="s">
        <v>166</v>
      </c>
      <c r="G1575" s="38" t="s">
        <v>490</v>
      </c>
      <c r="H1575" s="38" t="s">
        <v>501</v>
      </c>
      <c r="I1575" s="38" t="s">
        <v>1859</v>
      </c>
      <c r="J1575" s="44" t="s">
        <v>61</v>
      </c>
      <c r="K1575" s="45" t="s">
        <v>44</v>
      </c>
      <c r="L1575" s="38"/>
      <c r="M1575" s="38" t="str">
        <f>VLOOKUP(MaestraLP3[[#This Row],[UMV]],VALIDACIONES!J:L,3,0)</f>
        <v>Caja 10 Unidades</v>
      </c>
      <c r="N1575" s="38" t="s">
        <v>71</v>
      </c>
      <c r="O1575" s="38" t="s">
        <v>46</v>
      </c>
      <c r="P1575" s="54">
        <v>160000</v>
      </c>
      <c r="Q1575" s="38" t="s">
        <v>47</v>
      </c>
      <c r="R1575" s="55">
        <v>199900</v>
      </c>
      <c r="S1575" s="56">
        <f>IFERROR((MaestraLP3[[#This Row],[COSTO ]]/MaestraLP3[[#This Row],[COSTO OCT]]-1),0)</f>
        <v>0</v>
      </c>
      <c r="T1575" s="55" t="s">
        <v>172</v>
      </c>
      <c r="U1575" s="55"/>
      <c r="V1575" s="54">
        <f>+VLOOKUP(MaestraLP3[[#This Row],[-]],'[1]BD MES'!$A:$N,14,0)</f>
        <v>160000</v>
      </c>
      <c r="W1575" s="54">
        <v>160000</v>
      </c>
      <c r="X1575" s="56">
        <f>+(MaestraLP3[[#This Row],[COSTO ]]-MaestraLP3[[#This Row],[COSTO OCT AL 27-10]])/MaestraLP3[[#This Row],[COSTO OCT AL 27-10]]</f>
        <v>0</v>
      </c>
      <c r="Y1575" s="57" t="str">
        <f>++IF(Q1575="HASTA AGOTAR STOCK","HASTA AGOTAR STOCK",IF(MaestraLP3[[#This Row],[PRECIO OCT]]=0,"NO PARA LP",IF(MaestraLP3[[#This Row],[PRECIO OCT]]=0,"INCORPORACIÓN",IF(AA1575=0,"MANTIENE",IF(AA1575&lt;0,"BAJA",IF(AA1575&gt;0,"ALZA",""))))))</f>
        <v>MANTIENE</v>
      </c>
      <c r="Z1575" s="54">
        <v>199900</v>
      </c>
      <c r="AA1575" s="40">
        <f>IF(Z1575=0,"INDICAR PRECIO VTA",Z1575-MaestraLP3[[#This Row],[PRECIO OCT]])</f>
        <v>0</v>
      </c>
      <c r="AB1575" s="56">
        <f t="shared" si="24"/>
        <v>0.19959979989994997</v>
      </c>
      <c r="AC1575" s="58">
        <f>IFERROR(MaestraLP3[[#This Row],[PRECIO]]*MaestraLP3[[#This Row],[%MG UMV]],0)</f>
        <v>39900</v>
      </c>
      <c r="AD1575" s="59">
        <v>10</v>
      </c>
      <c r="AE1575" s="54">
        <f>IFERROR(MaestraLP3[[#This Row],[MARGEN UNITARIO]]/MaestraLP3[[#This Row],[Peso Neto UMV (KG)]],0)</f>
        <v>3990</v>
      </c>
      <c r="AF1575" s="38" t="s">
        <v>50</v>
      </c>
      <c r="AG1575" s="38">
        <v>1</v>
      </c>
      <c r="AH1575" s="56">
        <v>0.08</v>
      </c>
      <c r="AI1575" s="56">
        <v>0.1</v>
      </c>
      <c r="AJ1575" s="38" t="s">
        <v>50</v>
      </c>
      <c r="AK1575" s="38" t="s">
        <v>50</v>
      </c>
    </row>
    <row r="1576" spans="1:37" x14ac:dyDescent="0.35">
      <c r="A1576" s="96" t="s">
        <v>525</v>
      </c>
      <c r="B1576" s="38">
        <v>104543660</v>
      </c>
      <c r="C1576" s="38" t="str">
        <f>+MaestraLP3[[#This Row],[CÓDIGO]]&amp;MaestraLP3[[#Headers],[-]]&amp;MaestraLP3[[#This Row],[UMV]]</f>
        <v>104543660-C12</v>
      </c>
      <c r="D1576" s="45" t="str">
        <f>+MaestraLP3[[#This Row],[CÓDIGO]]&amp;MaestraLP3[[#Headers],[FS00]]</f>
        <v>104543660FS00</v>
      </c>
      <c r="E1576" s="38" t="s">
        <v>159</v>
      </c>
      <c r="F1576" s="38" t="s">
        <v>166</v>
      </c>
      <c r="G1576" s="38" t="s">
        <v>490</v>
      </c>
      <c r="H1576" s="38" t="s">
        <v>501</v>
      </c>
      <c r="I1576" s="38" t="s">
        <v>1866</v>
      </c>
      <c r="J1576" s="44" t="s">
        <v>43</v>
      </c>
      <c r="K1576" s="45" t="s">
        <v>44</v>
      </c>
      <c r="L1576" s="38"/>
      <c r="M1576" s="38" t="str">
        <f>VLOOKUP(MaestraLP3[[#This Row],[UMV]],VALIDACIONES!J:L,3,0)</f>
        <v>Caja 12 Unidades</v>
      </c>
      <c r="N1576" s="38" t="s">
        <v>45</v>
      </c>
      <c r="O1576" s="38" t="s">
        <v>46</v>
      </c>
      <c r="P1576" s="54">
        <v>234000</v>
      </c>
      <c r="Q1576" s="38" t="s">
        <v>47</v>
      </c>
      <c r="R1576" s="54">
        <v>300000</v>
      </c>
      <c r="S1576" s="56">
        <f>IFERROR((MaestraLP3[[#This Row],[COSTO ]]/MaestraLP3[[#This Row],[COSTO OCT]]-1),0)</f>
        <v>0</v>
      </c>
      <c r="T1576" s="55" t="s">
        <v>172</v>
      </c>
      <c r="U1576" s="55"/>
      <c r="V1576" s="54">
        <f>+VLOOKUP(MaestraLP3[[#This Row],[-]],'[1]BD MES'!$A:$N,14,0)</f>
        <v>233988</v>
      </c>
      <c r="W1576" s="54">
        <v>234000</v>
      </c>
      <c r="X1576" s="56">
        <f>+(MaestraLP3[[#This Row],[COSTO ]]-MaestraLP3[[#This Row],[COSTO OCT AL 27-10]])/MaestraLP3[[#This Row],[COSTO OCT AL 27-10]]</f>
        <v>5.1284681265705936E-5</v>
      </c>
      <c r="Y1576" s="57" t="str">
        <f>++IF(Q1576="HASTA AGOTAR STOCK","HASTA AGOTAR STOCK",IF(MaestraLP3[[#This Row],[PRECIO OCT]]=0,"NO PARA LP",IF(MaestraLP3[[#This Row],[PRECIO OCT]]=0,"INCORPORACIÓN",IF(AA1576=0,"MANTIENE",IF(AA1576&lt;0,"BAJA",IF(AA1576&gt;0,"ALZA",""))))))</f>
        <v>ALZA</v>
      </c>
      <c r="Z1576" s="54">
        <v>336000</v>
      </c>
      <c r="AA1576" s="40">
        <f>IF(Z1576=0,"INDICAR PRECIO VTA",Z1576-MaestraLP3[[#This Row],[PRECIO OCT]])</f>
        <v>36000</v>
      </c>
      <c r="AB1576" s="56">
        <f t="shared" si="24"/>
        <v>0.30357142857142855</v>
      </c>
      <c r="AC1576" s="58">
        <f>IFERROR(MaestraLP3[[#This Row],[PRECIO]]*MaestraLP3[[#This Row],[%MG UMV]],0)</f>
        <v>101999.99999999999</v>
      </c>
      <c r="AD1576" s="59">
        <v>12</v>
      </c>
      <c r="AE1576" s="54">
        <f>IFERROR(MaestraLP3[[#This Row],[MARGEN UNITARIO]]/MaestraLP3[[#This Row],[Peso Neto UMV (KG)]],0)</f>
        <v>8499.9999999999982</v>
      </c>
      <c r="AF1576" s="38" t="s">
        <v>50</v>
      </c>
      <c r="AG1576" s="38">
        <v>1</v>
      </c>
      <c r="AH1576" s="56">
        <v>0.05</v>
      </c>
      <c r="AI1576" s="56">
        <v>0.1</v>
      </c>
      <c r="AJ1576" s="38" t="s">
        <v>50</v>
      </c>
      <c r="AK1576" s="38" t="s">
        <v>50</v>
      </c>
    </row>
    <row r="1577" spans="1:37" x14ac:dyDescent="0.35">
      <c r="A1577" s="96" t="s">
        <v>525</v>
      </c>
      <c r="B1577" s="38">
        <v>104547300</v>
      </c>
      <c r="C1577" s="38" t="str">
        <f>+MaestraLP3[[#This Row],[CÓDIGO]]&amp;MaestraLP3[[#Headers],[-]]&amp;MaestraLP3[[#This Row],[UMV]]</f>
        <v>104547300-C12</v>
      </c>
      <c r="D1577" s="45" t="str">
        <f>+MaestraLP3[[#This Row],[CÓDIGO]]&amp;MaestraLP3[[#Headers],[FS00]]</f>
        <v>104547300FS00</v>
      </c>
      <c r="E1577" s="38" t="s">
        <v>159</v>
      </c>
      <c r="F1577" s="38" t="s">
        <v>166</v>
      </c>
      <c r="G1577" s="38" t="s">
        <v>490</v>
      </c>
      <c r="H1577" s="38" t="s">
        <v>501</v>
      </c>
      <c r="I1577" s="38" t="s">
        <v>1867</v>
      </c>
      <c r="J1577" s="44" t="s">
        <v>43</v>
      </c>
      <c r="K1577" s="45" t="s">
        <v>44</v>
      </c>
      <c r="L1577" s="38"/>
      <c r="M1577" s="38" t="str">
        <f>VLOOKUP(MaestraLP3[[#This Row],[UMV]],VALIDACIONES!J:L,3,0)</f>
        <v>Caja 12 Unidades</v>
      </c>
      <c r="N1577" s="38" t="s">
        <v>45</v>
      </c>
      <c r="O1577" s="38" t="s">
        <v>46</v>
      </c>
      <c r="P1577" s="54">
        <v>234000</v>
      </c>
      <c r="Q1577" s="38" t="s">
        <v>47</v>
      </c>
      <c r="R1577" s="54">
        <v>300000</v>
      </c>
      <c r="S1577" s="56">
        <f>IFERROR((MaestraLP3[[#This Row],[COSTO ]]/MaestraLP3[[#This Row],[COSTO OCT]]-1),0)</f>
        <v>0</v>
      </c>
      <c r="T1577" s="55" t="s">
        <v>172</v>
      </c>
      <c r="U1577" s="55"/>
      <c r="V1577" s="54">
        <f>+VLOOKUP(MaestraLP3[[#This Row],[-]],'[1]BD MES'!$A:$N,14,0)</f>
        <v>234000</v>
      </c>
      <c r="W1577" s="54">
        <v>234000</v>
      </c>
      <c r="X1577" s="56">
        <f>+(MaestraLP3[[#This Row],[COSTO ]]-MaestraLP3[[#This Row],[COSTO OCT AL 27-10]])/MaestraLP3[[#This Row],[COSTO OCT AL 27-10]]</f>
        <v>0</v>
      </c>
      <c r="Y1577" s="57" t="str">
        <f>++IF(Q1577="HASTA AGOTAR STOCK","HASTA AGOTAR STOCK",IF(MaestraLP3[[#This Row],[PRECIO OCT]]=0,"NO PARA LP",IF(MaestraLP3[[#This Row],[PRECIO OCT]]=0,"INCORPORACIÓN",IF(AA1577=0,"MANTIENE",IF(AA1577&lt;0,"BAJA",IF(AA1577&gt;0,"ALZA",""))))))</f>
        <v>ALZA</v>
      </c>
      <c r="Z1577" s="54">
        <v>336000</v>
      </c>
      <c r="AA1577" s="40">
        <f>IF(Z1577=0,"INDICAR PRECIO VTA",Z1577-MaestraLP3[[#This Row],[PRECIO OCT]])</f>
        <v>36000</v>
      </c>
      <c r="AB1577" s="56">
        <f t="shared" si="24"/>
        <v>0.30357142857142855</v>
      </c>
      <c r="AC1577" s="58">
        <f>IFERROR(MaestraLP3[[#This Row],[PRECIO]]*MaestraLP3[[#This Row],[%MG UMV]],0)</f>
        <v>101999.99999999999</v>
      </c>
      <c r="AD1577" s="59">
        <v>12</v>
      </c>
      <c r="AE1577" s="54">
        <f>IFERROR(MaestraLP3[[#This Row],[MARGEN UNITARIO]]/MaestraLP3[[#This Row],[Peso Neto UMV (KG)]],0)</f>
        <v>8499.9999999999982</v>
      </c>
      <c r="AF1577" s="38" t="s">
        <v>50</v>
      </c>
      <c r="AG1577" s="38">
        <v>1</v>
      </c>
      <c r="AH1577" s="56">
        <v>0.05</v>
      </c>
      <c r="AI1577" s="56">
        <v>0.1</v>
      </c>
      <c r="AJ1577" s="38" t="s">
        <v>50</v>
      </c>
      <c r="AK1577" s="38" t="s">
        <v>50</v>
      </c>
    </row>
    <row r="1578" spans="1:37" x14ac:dyDescent="0.35">
      <c r="A1578" s="96" t="s">
        <v>525</v>
      </c>
      <c r="B1578" s="38">
        <v>104545280</v>
      </c>
      <c r="C1578" s="38" t="str">
        <f>+MaestraLP3[[#This Row],[CÓDIGO]]&amp;MaestraLP3[[#Headers],[-]]&amp;MaestraLP3[[#This Row],[UMV]]</f>
        <v>104545280-C12</v>
      </c>
      <c r="D1578" s="45" t="str">
        <f>+MaestraLP3[[#This Row],[CÓDIGO]]&amp;MaestraLP3[[#Headers],[FS00]]</f>
        <v>104545280FS00</v>
      </c>
      <c r="E1578" s="38" t="s">
        <v>159</v>
      </c>
      <c r="F1578" s="38" t="s">
        <v>166</v>
      </c>
      <c r="G1578" s="38" t="s">
        <v>490</v>
      </c>
      <c r="H1578" s="38" t="s">
        <v>501</v>
      </c>
      <c r="I1578" s="38" t="s">
        <v>1868</v>
      </c>
      <c r="J1578" s="44" t="s">
        <v>43</v>
      </c>
      <c r="K1578" s="45" t="s">
        <v>44</v>
      </c>
      <c r="L1578" s="38"/>
      <c r="M1578" s="38" t="str">
        <f>VLOOKUP(MaestraLP3[[#This Row],[UMV]],VALIDACIONES!J:L,3,0)</f>
        <v>Caja 12 Unidades</v>
      </c>
      <c r="N1578" s="38" t="s">
        <v>45</v>
      </c>
      <c r="O1578" s="38" t="s">
        <v>46</v>
      </c>
      <c r="P1578" s="54">
        <v>234000</v>
      </c>
      <c r="Q1578" s="38" t="s">
        <v>47</v>
      </c>
      <c r="R1578" s="54">
        <v>300000</v>
      </c>
      <c r="S1578" s="56">
        <f>IFERROR((MaestraLP3[[#This Row],[COSTO ]]/MaestraLP3[[#This Row],[COSTO OCT]]-1),0)</f>
        <v>0</v>
      </c>
      <c r="T1578" s="55" t="s">
        <v>172</v>
      </c>
      <c r="U1578" s="55"/>
      <c r="V1578" s="54">
        <f>+VLOOKUP(MaestraLP3[[#This Row],[-]],'[1]BD MES'!$A:$N,14,0)</f>
        <v>216000</v>
      </c>
      <c r="W1578" s="54">
        <v>234000</v>
      </c>
      <c r="X1578" s="56">
        <f>+(MaestraLP3[[#This Row],[COSTO ]]-MaestraLP3[[#This Row],[COSTO OCT AL 27-10]])/MaestraLP3[[#This Row],[COSTO OCT AL 27-10]]</f>
        <v>8.3333333333333329E-2</v>
      </c>
      <c r="Y1578" s="57" t="str">
        <f>++IF(Q1578="HASTA AGOTAR STOCK","HASTA AGOTAR STOCK",IF(MaestraLP3[[#This Row],[PRECIO OCT]]=0,"NO PARA LP",IF(MaestraLP3[[#This Row],[PRECIO OCT]]=0,"INCORPORACIÓN",IF(AA1578=0,"MANTIENE",IF(AA1578&lt;0,"BAJA",IF(AA1578&gt;0,"ALZA",""))))))</f>
        <v>ALZA</v>
      </c>
      <c r="Z1578" s="54">
        <v>336000</v>
      </c>
      <c r="AA1578" s="40">
        <f>IF(Z1578=0,"INDICAR PRECIO VTA",Z1578-MaestraLP3[[#This Row],[PRECIO OCT]])</f>
        <v>36000</v>
      </c>
      <c r="AB1578" s="56">
        <f t="shared" si="24"/>
        <v>0.30357142857142855</v>
      </c>
      <c r="AC1578" s="58">
        <f>IFERROR(MaestraLP3[[#This Row],[PRECIO]]*MaestraLP3[[#This Row],[%MG UMV]],0)</f>
        <v>101999.99999999999</v>
      </c>
      <c r="AD1578" s="59">
        <v>12</v>
      </c>
      <c r="AE1578" s="54">
        <f>IFERROR(MaestraLP3[[#This Row],[MARGEN UNITARIO]]/MaestraLP3[[#This Row],[Peso Neto UMV (KG)]],0)</f>
        <v>8499.9999999999982</v>
      </c>
      <c r="AF1578" s="38" t="s">
        <v>50</v>
      </c>
      <c r="AG1578" s="38">
        <v>1</v>
      </c>
      <c r="AH1578" s="56">
        <v>0.05</v>
      </c>
      <c r="AI1578" s="56">
        <v>0.1</v>
      </c>
      <c r="AJ1578" s="38" t="s">
        <v>50</v>
      </c>
      <c r="AK1578" s="38" t="s">
        <v>50</v>
      </c>
    </row>
    <row r="1579" spans="1:37" x14ac:dyDescent="0.35">
      <c r="A1579" s="96" t="s">
        <v>525</v>
      </c>
      <c r="B1579" s="38">
        <v>104544810</v>
      </c>
      <c r="C1579" s="38" t="str">
        <f>+MaestraLP3[[#This Row],[CÓDIGO]]&amp;MaestraLP3[[#Headers],[-]]&amp;MaestraLP3[[#This Row],[UMV]]</f>
        <v>104544810-C08</v>
      </c>
      <c r="D1579" s="45" t="str">
        <f>+MaestraLP3[[#This Row],[CÓDIGO]]&amp;MaestraLP3[[#Headers],[FS00]]</f>
        <v>104544810FS00</v>
      </c>
      <c r="E1579" s="38" t="s">
        <v>159</v>
      </c>
      <c r="F1579" s="38" t="s">
        <v>166</v>
      </c>
      <c r="G1579" s="38" t="s">
        <v>490</v>
      </c>
      <c r="H1579" s="38" t="s">
        <v>501</v>
      </c>
      <c r="I1579" s="38" t="s">
        <v>1869</v>
      </c>
      <c r="J1579" s="44" t="s">
        <v>365</v>
      </c>
      <c r="K1579" s="45" t="s">
        <v>44</v>
      </c>
      <c r="L1579" s="38"/>
      <c r="M1579" s="38" t="str">
        <f>VLOOKUP(MaestraLP3[[#This Row],[UMV]],VALIDACIONES!J:L,3,0)</f>
        <v>Caja 8 Unidades</v>
      </c>
      <c r="N1579" s="38" t="s">
        <v>71</v>
      </c>
      <c r="O1579" s="38" t="s">
        <v>46</v>
      </c>
      <c r="P1579" s="54">
        <v>90400</v>
      </c>
      <c r="Q1579" s="38" t="s">
        <v>47</v>
      </c>
      <c r="R1579" s="54">
        <v>112000</v>
      </c>
      <c r="S1579" s="56">
        <f>IFERROR((MaestraLP3[[#This Row],[COSTO ]]/MaestraLP3[[#This Row],[COSTO OCT]]-1),0)</f>
        <v>0</v>
      </c>
      <c r="T1579" s="55" t="s">
        <v>172</v>
      </c>
      <c r="U1579" s="55"/>
      <c r="V1579" s="54">
        <f>+VLOOKUP(MaestraLP3[[#This Row],[-]],'[1]BD MES'!$A:$N,14,0)</f>
        <v>90400</v>
      </c>
      <c r="W1579" s="54">
        <v>90400</v>
      </c>
      <c r="X1579" s="56">
        <f>+(MaestraLP3[[#This Row],[COSTO ]]-MaestraLP3[[#This Row],[COSTO OCT AL 27-10]])/MaestraLP3[[#This Row],[COSTO OCT AL 27-10]]</f>
        <v>0</v>
      </c>
      <c r="Y1579" s="57" t="str">
        <f>++IF(Q1579="HASTA AGOTAR STOCK","HASTA AGOTAR STOCK",IF(MaestraLP3[[#This Row],[PRECIO OCT]]=0,"NO PARA LP",IF(MaestraLP3[[#This Row],[PRECIO OCT]]=0,"INCORPORACIÓN",IF(AA1579=0,"MANTIENE",IF(AA1579&lt;0,"BAJA",IF(AA1579&gt;0,"ALZA",""))))))</f>
        <v>MANTIENE</v>
      </c>
      <c r="Z1579" s="54">
        <v>112000</v>
      </c>
      <c r="AA1579" s="40">
        <f>IF(Z1579=0,"INDICAR PRECIO VTA",Z1579-MaestraLP3[[#This Row],[PRECIO OCT]])</f>
        <v>0</v>
      </c>
      <c r="AB1579" s="56">
        <f t="shared" si="24"/>
        <v>0.19285714285714287</v>
      </c>
      <c r="AC1579" s="58">
        <f>IFERROR(MaestraLP3[[#This Row],[PRECIO]]*MaestraLP3[[#This Row],[%MG UMV]],0)</f>
        <v>21600</v>
      </c>
      <c r="AD1579" s="59">
        <v>8</v>
      </c>
      <c r="AE1579" s="54">
        <f>IFERROR(MaestraLP3[[#This Row],[MARGEN UNITARIO]]/MaestraLP3[[#This Row],[Peso Neto UMV (KG)]],0)</f>
        <v>2700</v>
      </c>
      <c r="AF1579" s="38" t="s">
        <v>50</v>
      </c>
      <c r="AG1579" s="38">
        <v>1</v>
      </c>
      <c r="AH1579" s="56">
        <v>0.03</v>
      </c>
      <c r="AI1579" s="56">
        <v>0.05</v>
      </c>
      <c r="AJ1579" s="38" t="s">
        <v>50</v>
      </c>
      <c r="AK1579" s="38" t="s">
        <v>50</v>
      </c>
    </row>
    <row r="1580" spans="1:37" x14ac:dyDescent="0.35">
      <c r="A1580" s="96" t="s">
        <v>525</v>
      </c>
      <c r="B1580" s="38">
        <v>104544800</v>
      </c>
      <c r="C1580" s="38" t="str">
        <f>+MaestraLP3[[#This Row],[CÓDIGO]]&amp;MaestraLP3[[#Headers],[-]]&amp;MaestraLP3[[#This Row],[UMV]]</f>
        <v>104544800-C10</v>
      </c>
      <c r="D1580" s="45" t="str">
        <f>+MaestraLP3[[#This Row],[CÓDIGO]]&amp;MaestraLP3[[#Headers],[FS00]]</f>
        <v>104544800FS00</v>
      </c>
      <c r="E1580" s="38" t="s">
        <v>159</v>
      </c>
      <c r="F1580" s="38" t="s">
        <v>166</v>
      </c>
      <c r="G1580" s="38" t="s">
        <v>490</v>
      </c>
      <c r="H1580" s="38" t="s">
        <v>501</v>
      </c>
      <c r="I1580" s="38" t="s">
        <v>1870</v>
      </c>
      <c r="J1580" s="44" t="s">
        <v>61</v>
      </c>
      <c r="K1580" s="45" t="s">
        <v>44</v>
      </c>
      <c r="L1580" s="38"/>
      <c r="M1580" s="38" t="str">
        <f>VLOOKUP(MaestraLP3[[#This Row],[UMV]],VALIDACIONES!J:L,3,0)</f>
        <v>Caja 10 Unidades</v>
      </c>
      <c r="N1580" s="38" t="s">
        <v>71</v>
      </c>
      <c r="O1580" s="38" t="s">
        <v>46</v>
      </c>
      <c r="P1580" s="54">
        <v>169980</v>
      </c>
      <c r="Q1580" s="38" t="s">
        <v>47</v>
      </c>
      <c r="R1580" s="54">
        <v>198900</v>
      </c>
      <c r="S1580" s="56">
        <f>IFERROR((MaestraLP3[[#This Row],[COSTO ]]/MaestraLP3[[#This Row],[COSTO OCT]]-1),0)</f>
        <v>0</v>
      </c>
      <c r="T1580" s="55" t="s">
        <v>172</v>
      </c>
      <c r="U1580" s="55"/>
      <c r="V1580" s="54">
        <f>+VLOOKUP(MaestraLP3[[#This Row],[-]],'[1]BD MES'!$A:$N,14,0)</f>
        <v>169980</v>
      </c>
      <c r="W1580" s="54">
        <v>169980</v>
      </c>
      <c r="X1580" s="56">
        <f>+(MaestraLP3[[#This Row],[COSTO ]]-MaestraLP3[[#This Row],[COSTO OCT AL 27-10]])/MaestraLP3[[#This Row],[COSTO OCT AL 27-10]]</f>
        <v>0</v>
      </c>
      <c r="Y1580" s="57" t="str">
        <f>++IF(Q1580="HASTA AGOTAR STOCK","HASTA AGOTAR STOCK",IF(MaestraLP3[[#This Row],[PRECIO OCT]]=0,"NO PARA LP",IF(MaestraLP3[[#This Row],[PRECIO OCT]]=0,"INCORPORACIÓN",IF(AA1580=0,"MANTIENE",IF(AA1580&lt;0,"BAJA",IF(AA1580&gt;0,"ALZA",""))))))</f>
        <v>MANTIENE</v>
      </c>
      <c r="Z1580" s="54">
        <v>198900</v>
      </c>
      <c r="AA1580" s="40">
        <f>IF(Z1580=0,"INDICAR PRECIO VTA",Z1580-MaestraLP3[[#This Row],[PRECIO OCT]])</f>
        <v>0</v>
      </c>
      <c r="AB1580" s="56">
        <f t="shared" si="24"/>
        <v>0.14539969834087482</v>
      </c>
      <c r="AC1580" s="58">
        <f>IFERROR(MaestraLP3[[#This Row],[PRECIO]]*MaestraLP3[[#This Row],[%MG UMV]],0)</f>
        <v>28920.000000000004</v>
      </c>
      <c r="AD1580" s="59">
        <v>10</v>
      </c>
      <c r="AE1580" s="54">
        <f>IFERROR(MaestraLP3[[#This Row],[MARGEN UNITARIO]]/MaestraLP3[[#This Row],[Peso Neto UMV (KG)]],0)</f>
        <v>2892.0000000000005</v>
      </c>
      <c r="AF1580" s="38" t="s">
        <v>50</v>
      </c>
      <c r="AG1580" s="38">
        <v>1</v>
      </c>
      <c r="AH1580" s="56">
        <v>0.03</v>
      </c>
      <c r="AI1580" s="56">
        <v>0.05</v>
      </c>
      <c r="AJ1580" s="38" t="s">
        <v>50</v>
      </c>
      <c r="AK1580" s="38" t="s">
        <v>50</v>
      </c>
    </row>
    <row r="1581" spans="1:37" x14ac:dyDescent="0.35">
      <c r="A1581" s="96" t="s">
        <v>525</v>
      </c>
      <c r="B1581" s="38">
        <v>104546980</v>
      </c>
      <c r="C1581" s="38" t="str">
        <f>+MaestraLP3[[#This Row],[CÓDIGO]]&amp;MaestraLP3[[#Headers],[-]]&amp;MaestraLP3[[#This Row],[UMV]]</f>
        <v>104546980-C10</v>
      </c>
      <c r="D1581" s="45" t="str">
        <f>+MaestraLP3[[#This Row],[CÓDIGO]]&amp;MaestraLP3[[#Headers],[FS00]]</f>
        <v>104546980FS00</v>
      </c>
      <c r="E1581" s="38" t="s">
        <v>159</v>
      </c>
      <c r="F1581" s="38" t="s">
        <v>166</v>
      </c>
      <c r="G1581" s="38" t="s">
        <v>490</v>
      </c>
      <c r="H1581" s="38" t="s">
        <v>501</v>
      </c>
      <c r="I1581" s="38" t="s">
        <v>1870</v>
      </c>
      <c r="J1581" s="44" t="s">
        <v>61</v>
      </c>
      <c r="K1581" s="45" t="s">
        <v>44</v>
      </c>
      <c r="L1581" s="38"/>
      <c r="M1581" s="38" t="str">
        <f>VLOOKUP(MaestraLP3[[#This Row],[UMV]],VALIDACIONES!J:L,3,0)</f>
        <v>Caja 10 Unidades</v>
      </c>
      <c r="N1581" s="38" t="s">
        <v>71</v>
      </c>
      <c r="O1581" s="38" t="s">
        <v>46</v>
      </c>
      <c r="P1581" s="54">
        <v>160000</v>
      </c>
      <c r="Q1581" s="38" t="s">
        <v>47</v>
      </c>
      <c r="R1581" s="54">
        <v>198900</v>
      </c>
      <c r="S1581" s="56">
        <f>IFERROR((MaestraLP3[[#This Row],[COSTO ]]/MaestraLP3[[#This Row],[COSTO OCT]]-1),0)</f>
        <v>0</v>
      </c>
      <c r="T1581" s="55" t="s">
        <v>172</v>
      </c>
      <c r="U1581" s="55"/>
      <c r="V1581" s="54">
        <f>+VLOOKUP(MaestraLP3[[#This Row],[-]],'[1]BD MES'!$A:$N,14,0)</f>
        <v>160000</v>
      </c>
      <c r="W1581" s="54">
        <v>160000</v>
      </c>
      <c r="X1581" s="56">
        <f>+(MaestraLP3[[#This Row],[COSTO ]]-MaestraLP3[[#This Row],[COSTO OCT AL 27-10]])/MaestraLP3[[#This Row],[COSTO OCT AL 27-10]]</f>
        <v>0</v>
      </c>
      <c r="Y1581" s="57" t="str">
        <f>++IF(Q1581="HASTA AGOTAR STOCK","HASTA AGOTAR STOCK",IF(MaestraLP3[[#This Row],[PRECIO OCT]]=0,"NO PARA LP",IF(MaestraLP3[[#This Row],[PRECIO OCT]]=0,"INCORPORACIÓN",IF(AA1581=0,"MANTIENE",IF(AA1581&lt;0,"BAJA",IF(AA1581&gt;0,"ALZA",""))))))</f>
        <v>MANTIENE</v>
      </c>
      <c r="Z1581" s="54">
        <v>198900</v>
      </c>
      <c r="AA1581" s="40">
        <f>IF(Z1581=0,"INDICAR PRECIO VTA",Z1581-MaestraLP3[[#This Row],[PRECIO OCT]])</f>
        <v>0</v>
      </c>
      <c r="AB1581" s="56">
        <f t="shared" si="24"/>
        <v>0.19557566616390146</v>
      </c>
      <c r="AC1581" s="58">
        <f>IFERROR(MaestraLP3[[#This Row],[PRECIO]]*MaestraLP3[[#This Row],[%MG UMV]],0)</f>
        <v>38900</v>
      </c>
      <c r="AD1581" s="59">
        <v>10</v>
      </c>
      <c r="AE1581" s="54">
        <f>IFERROR(MaestraLP3[[#This Row],[MARGEN UNITARIO]]/MaestraLP3[[#This Row],[Peso Neto UMV (KG)]],0)</f>
        <v>3890</v>
      </c>
      <c r="AF1581" s="38" t="s">
        <v>50</v>
      </c>
      <c r="AG1581" s="38">
        <v>1</v>
      </c>
      <c r="AH1581" s="56">
        <v>0.03</v>
      </c>
      <c r="AI1581" s="56">
        <v>0.05</v>
      </c>
      <c r="AJ1581" s="38" t="s">
        <v>50</v>
      </c>
      <c r="AK1581" s="38" t="s">
        <v>50</v>
      </c>
    </row>
    <row r="1582" spans="1:37" x14ac:dyDescent="0.35">
      <c r="A1582" s="96" t="s">
        <v>525</v>
      </c>
      <c r="B1582" s="38">
        <v>104544820</v>
      </c>
      <c r="C1582" s="38" t="str">
        <f>+MaestraLP3[[#This Row],[CÓDIGO]]&amp;MaestraLP3[[#Headers],[-]]&amp;MaestraLP3[[#This Row],[UMV]]</f>
        <v>104544820-C10</v>
      </c>
      <c r="D1582" s="45" t="str">
        <f>+MaestraLP3[[#This Row],[CÓDIGO]]&amp;MaestraLP3[[#Headers],[FS00]]</f>
        <v>104544820FS00</v>
      </c>
      <c r="E1582" s="38" t="s">
        <v>159</v>
      </c>
      <c r="F1582" s="38" t="s">
        <v>166</v>
      </c>
      <c r="G1582" s="38" t="s">
        <v>490</v>
      </c>
      <c r="H1582" s="38" t="s">
        <v>501</v>
      </c>
      <c r="I1582" s="38" t="s">
        <v>1871</v>
      </c>
      <c r="J1582" s="44" t="s">
        <v>61</v>
      </c>
      <c r="K1582" s="45" t="s">
        <v>44</v>
      </c>
      <c r="L1582" s="38"/>
      <c r="M1582" s="38" t="str">
        <f>VLOOKUP(MaestraLP3[[#This Row],[UMV]],VALIDACIONES!J:L,3,0)</f>
        <v>Caja 10 Unidades</v>
      </c>
      <c r="N1582" s="38" t="s">
        <v>71</v>
      </c>
      <c r="O1582" s="38" t="s">
        <v>46</v>
      </c>
      <c r="P1582" s="54">
        <v>125020</v>
      </c>
      <c r="Q1582" s="38" t="s">
        <v>47</v>
      </c>
      <c r="R1582" s="54">
        <v>150000</v>
      </c>
      <c r="S1582" s="56">
        <f>IFERROR((MaestraLP3[[#This Row],[COSTO ]]/MaestraLP3[[#This Row],[COSTO OCT]]-1),0)</f>
        <v>0</v>
      </c>
      <c r="T1582" s="55" t="s">
        <v>172</v>
      </c>
      <c r="U1582" s="55"/>
      <c r="V1582" s="54">
        <f>+VLOOKUP(MaestraLP3[[#This Row],[-]],'[1]BD MES'!$A:$N,14,0)</f>
        <v>125020</v>
      </c>
      <c r="W1582" s="54">
        <v>125020</v>
      </c>
      <c r="X1582" s="56">
        <f>+(MaestraLP3[[#This Row],[COSTO ]]-MaestraLP3[[#This Row],[COSTO OCT AL 27-10]])/MaestraLP3[[#This Row],[COSTO OCT AL 27-10]]</f>
        <v>0</v>
      </c>
      <c r="Y1582" s="57" t="str">
        <f>++IF(Q1582="HASTA AGOTAR STOCK","HASTA AGOTAR STOCK",IF(MaestraLP3[[#This Row],[PRECIO OCT]]=0,"NO PARA LP",IF(MaestraLP3[[#This Row],[PRECIO OCT]]=0,"INCORPORACIÓN",IF(AA1582=0,"MANTIENE",IF(AA1582&lt;0,"BAJA",IF(AA1582&gt;0,"ALZA",""))))))</f>
        <v>MANTIENE</v>
      </c>
      <c r="Z1582" s="54">
        <v>150000</v>
      </c>
      <c r="AA1582" s="40">
        <f>IF(Z1582=0,"INDICAR PRECIO VTA",Z1582-MaestraLP3[[#This Row],[PRECIO OCT]])</f>
        <v>0</v>
      </c>
      <c r="AB1582" s="56">
        <f t="shared" si="24"/>
        <v>0.16653333333333334</v>
      </c>
      <c r="AC1582" s="58">
        <f>IFERROR(MaestraLP3[[#This Row],[PRECIO]]*MaestraLP3[[#This Row],[%MG UMV]],0)</f>
        <v>24980</v>
      </c>
      <c r="AD1582" s="59">
        <v>10</v>
      </c>
      <c r="AE1582" s="54">
        <f>IFERROR(MaestraLP3[[#This Row],[MARGEN UNITARIO]]/MaestraLP3[[#This Row],[Peso Neto UMV (KG)]],0)</f>
        <v>2498</v>
      </c>
      <c r="AF1582" s="38" t="s">
        <v>50</v>
      </c>
      <c r="AG1582" s="38">
        <v>1</v>
      </c>
      <c r="AH1582" s="56">
        <v>0.03</v>
      </c>
      <c r="AI1582" s="56">
        <v>0.05</v>
      </c>
      <c r="AJ1582" s="38" t="s">
        <v>50</v>
      </c>
      <c r="AK1582" s="38" t="s">
        <v>50</v>
      </c>
    </row>
    <row r="1583" spans="1:37" x14ac:dyDescent="0.35">
      <c r="A1583" s="96" t="s">
        <v>525</v>
      </c>
      <c r="B1583" s="82">
        <v>104549020</v>
      </c>
      <c r="C1583" s="38" t="str">
        <f>+MaestraLP3[[#This Row],[CÓDIGO]]&amp;MaestraLP3[[#Headers],[-]]&amp;MaestraLP3[[#This Row],[UMV]]</f>
        <v>104549020-C05</v>
      </c>
      <c r="D1583" s="45" t="str">
        <f>+MaestraLP3[[#This Row],[CÓDIGO]]&amp;MaestraLP3[[#Headers],[FS00]]</f>
        <v>104549020FS00</v>
      </c>
      <c r="E1583" s="82" t="s">
        <v>159</v>
      </c>
      <c r="F1583" s="82" t="s">
        <v>166</v>
      </c>
      <c r="G1583" s="82" t="s">
        <v>490</v>
      </c>
      <c r="H1583" s="82" t="s">
        <v>501</v>
      </c>
      <c r="I1583" s="82" t="s">
        <v>1872</v>
      </c>
      <c r="J1583" s="90" t="s">
        <v>300</v>
      </c>
      <c r="K1583" s="89" t="s">
        <v>44</v>
      </c>
      <c r="L1583" s="38"/>
      <c r="M1583" s="38" t="str">
        <f>VLOOKUP(MaestraLP3[[#This Row],[UMV]],VALIDACIONES!J:L,3,0)</f>
        <v>Caja 5 Unidades</v>
      </c>
      <c r="N1583" s="38" t="s">
        <v>71</v>
      </c>
      <c r="O1583" s="38" t="s">
        <v>72</v>
      </c>
      <c r="P1583" s="91">
        <v>20777.400000000001</v>
      </c>
      <c r="Q1583" s="82" t="s">
        <v>1245</v>
      </c>
      <c r="R1583" s="92">
        <v>34900</v>
      </c>
      <c r="S1583" s="56">
        <f>IFERROR((MaestraLP3[[#This Row],[COSTO ]]/MaestraLP3[[#This Row],[COSTO OCT]]-1),0)</f>
        <v>0</v>
      </c>
      <c r="T1583" s="92" t="s">
        <v>172</v>
      </c>
      <c r="U1583" s="55"/>
      <c r="V1583" s="54">
        <f>+VLOOKUP(MaestraLP3[[#This Row],[-]],'[1]BD MES'!$A:$N,14,0)</f>
        <v>10640</v>
      </c>
      <c r="W1583" s="54">
        <v>20777.400000000001</v>
      </c>
      <c r="X1583" s="56">
        <f>+(MaestraLP3[[#This Row],[COSTO ]]-MaestraLP3[[#This Row],[COSTO OCT AL 27-10]])/MaestraLP3[[#This Row],[COSTO OCT AL 27-10]]</f>
        <v>0.95276315789473698</v>
      </c>
      <c r="Y1583" s="57" t="str">
        <f>++IF(Q1583="HASTA AGOTAR STOCK","HASTA AGOTAR STOCK",IF(MaestraLP3[[#This Row],[PRECIO OCT]]=0,"NO PARA LP",IF(MaestraLP3[[#This Row],[PRECIO OCT]]=0,"INCORPORACIÓN",IF(AA1583=0,"MANTIENE",IF(AA1583&lt;0,"BAJA",IF(AA1583&gt;0,"ALZA",""))))))</f>
        <v>MANTIENE</v>
      </c>
      <c r="Z1583" s="54">
        <v>34900</v>
      </c>
      <c r="AA1583" s="40">
        <f>IF(Z1583=0,"INDICAR PRECIO VTA",Z1583-MaestraLP3[[#This Row],[PRECIO OCT]])</f>
        <v>0</v>
      </c>
      <c r="AB1583" s="93">
        <f t="shared" si="24"/>
        <v>0.40465902578796559</v>
      </c>
      <c r="AC1583" s="58">
        <f>IFERROR(MaestraLP3[[#This Row],[PRECIO]]*MaestraLP3[[#This Row],[%MG UMV]],0)</f>
        <v>14122.599999999999</v>
      </c>
      <c r="AD1583" s="94">
        <v>10</v>
      </c>
      <c r="AE1583" s="54">
        <f>IFERROR(MaestraLP3[[#This Row],[MARGEN UNITARIO]]/MaestraLP3[[#This Row],[Peso Neto UMV (KG)]],0)</f>
        <v>1412.2599999999998</v>
      </c>
      <c r="AF1583" s="38" t="s">
        <v>50</v>
      </c>
      <c r="AG1583" s="38">
        <v>1</v>
      </c>
      <c r="AH1583" s="56">
        <v>0.05</v>
      </c>
      <c r="AI1583" s="56">
        <v>0.1</v>
      </c>
      <c r="AJ1583" s="38" t="s">
        <v>50</v>
      </c>
      <c r="AK1583" s="38" t="s">
        <v>50</v>
      </c>
    </row>
    <row r="1584" spans="1:37" x14ac:dyDescent="0.35">
      <c r="A1584" s="96" t="s">
        <v>525</v>
      </c>
      <c r="B1584" s="38">
        <v>104518980</v>
      </c>
      <c r="C1584" s="38" t="str">
        <f>+MaestraLP3[[#This Row],[CÓDIGO]]&amp;MaestraLP3[[#Headers],[-]]&amp;MaestraLP3[[#This Row],[UMV]]</f>
        <v>104518980-C05</v>
      </c>
      <c r="D1584" s="45" t="str">
        <f>+MaestraLP3[[#This Row],[CÓDIGO]]&amp;MaestraLP3[[#Headers],[FS00]]</f>
        <v>104518980FS00</v>
      </c>
      <c r="E1584" s="38" t="s">
        <v>159</v>
      </c>
      <c r="F1584" s="38" t="s">
        <v>166</v>
      </c>
      <c r="G1584" s="38" t="s">
        <v>490</v>
      </c>
      <c r="H1584" s="38" t="s">
        <v>501</v>
      </c>
      <c r="I1584" s="38" t="s">
        <v>1873</v>
      </c>
      <c r="J1584" s="44" t="s">
        <v>300</v>
      </c>
      <c r="K1584" s="45" t="s">
        <v>44</v>
      </c>
      <c r="L1584" s="38"/>
      <c r="M1584" s="38" t="str">
        <f>VLOOKUP(MaestraLP3[[#This Row],[UMV]],VALIDACIONES!J:L,3,0)</f>
        <v>Caja 5 Unidades</v>
      </c>
      <c r="N1584" s="38" t="s">
        <v>71</v>
      </c>
      <c r="O1584" s="38" t="s">
        <v>72</v>
      </c>
      <c r="P1584" s="54">
        <v>11010.2932474969</v>
      </c>
      <c r="Q1584" s="38" t="s">
        <v>47</v>
      </c>
      <c r="R1584" s="54">
        <v>18950</v>
      </c>
      <c r="S1584" s="56">
        <f>IFERROR((MaestraLP3[[#This Row],[COSTO ]]/MaestraLP3[[#This Row],[COSTO OCT]]-1),0)</f>
        <v>-4.4613648432922925E-3</v>
      </c>
      <c r="T1584" s="55" t="s">
        <v>48</v>
      </c>
      <c r="U1584" s="55"/>
      <c r="V1584" s="54">
        <f>+VLOOKUP(MaestraLP3[[#This Row],[-]],'[1]BD MES'!$A:$N,14,0)</f>
        <v>12144.300000000001</v>
      </c>
      <c r="W1584" s="54">
        <v>10961.172312288179</v>
      </c>
      <c r="X1584" s="56">
        <f>+(MaestraLP3[[#This Row],[COSTO ]]-MaestraLP3[[#This Row],[COSTO OCT AL 27-10]])/MaestraLP3[[#This Row],[COSTO OCT AL 27-10]]</f>
        <v>-9.7422468788799815E-2</v>
      </c>
      <c r="Y1584" s="57" t="str">
        <f>++IF(Q1584="HASTA AGOTAR STOCK","HASTA AGOTAR STOCK",IF(MaestraLP3[[#This Row],[PRECIO OCT]]=0,"NO PARA LP",IF(MaestraLP3[[#This Row],[PRECIO OCT]]=0,"INCORPORACIÓN",IF(AA1584=0,"MANTIENE",IF(AA1584&lt;0,"BAJA",IF(AA1584&gt;0,"ALZA",""))))))</f>
        <v>MANTIENE</v>
      </c>
      <c r="Z1584" s="54">
        <v>18950</v>
      </c>
      <c r="AA1584" s="40">
        <f>IF(Z1584=0,"INDICAR PRECIO VTA",Z1584-MaestraLP3[[#This Row],[PRECIO OCT]])</f>
        <v>0</v>
      </c>
      <c r="AB1584" s="56">
        <f t="shared" si="24"/>
        <v>0.42157402045972669</v>
      </c>
      <c r="AC1584" s="58">
        <f>IFERROR(MaestraLP3[[#This Row],[PRECIO]]*MaestraLP3[[#This Row],[%MG UMV]],0)</f>
        <v>7988.8276877118205</v>
      </c>
      <c r="AD1584" s="59">
        <v>5</v>
      </c>
      <c r="AE1584" s="54">
        <f>IFERROR(MaestraLP3[[#This Row],[MARGEN UNITARIO]]/MaestraLP3[[#This Row],[Peso Neto UMV (KG)]],0)</f>
        <v>1597.7655375423642</v>
      </c>
      <c r="AF1584" s="38" t="s">
        <v>50</v>
      </c>
      <c r="AG1584" s="38">
        <v>1</v>
      </c>
      <c r="AH1584" s="56">
        <v>0.05</v>
      </c>
      <c r="AI1584" s="56">
        <v>0.1</v>
      </c>
      <c r="AJ1584" s="38" t="s">
        <v>50</v>
      </c>
      <c r="AK1584" s="38" t="s">
        <v>50</v>
      </c>
    </row>
    <row r="1585" spans="1:37" x14ac:dyDescent="0.35">
      <c r="A1585" s="96" t="s">
        <v>525</v>
      </c>
      <c r="B1585" s="82">
        <v>104548970</v>
      </c>
      <c r="C1585" s="38" t="str">
        <f>+MaestraLP3[[#This Row],[CÓDIGO]]&amp;MaestraLP3[[#Headers],[-]]&amp;MaestraLP3[[#This Row],[UMV]]</f>
        <v>104548970-C05</v>
      </c>
      <c r="D1585" s="45" t="str">
        <f>+MaestraLP3[[#This Row],[CÓDIGO]]&amp;MaestraLP3[[#Headers],[FS00]]</f>
        <v>104548970FS00</v>
      </c>
      <c r="E1585" s="82" t="s">
        <v>159</v>
      </c>
      <c r="F1585" s="82" t="s">
        <v>166</v>
      </c>
      <c r="G1585" s="82" t="s">
        <v>490</v>
      </c>
      <c r="H1585" s="82" t="s">
        <v>501</v>
      </c>
      <c r="I1585" s="82" t="s">
        <v>1874</v>
      </c>
      <c r="J1585" s="90" t="s">
        <v>300</v>
      </c>
      <c r="K1585" s="89" t="s">
        <v>44</v>
      </c>
      <c r="L1585" s="38"/>
      <c r="M1585" s="38" t="str">
        <f>VLOOKUP(MaestraLP3[[#This Row],[UMV]],VALIDACIONES!J:L,3,0)</f>
        <v>Caja 5 Unidades</v>
      </c>
      <c r="N1585" s="38" t="s">
        <v>71</v>
      </c>
      <c r="O1585" s="38" t="s">
        <v>72</v>
      </c>
      <c r="P1585" s="91">
        <v>17809.2</v>
      </c>
      <c r="Q1585" s="82" t="s">
        <v>1245</v>
      </c>
      <c r="R1585" s="92">
        <v>29900</v>
      </c>
      <c r="S1585" s="56">
        <f>IFERROR((MaestraLP3[[#This Row],[COSTO ]]/MaestraLP3[[#This Row],[COSTO OCT]]-1),0)</f>
        <v>0</v>
      </c>
      <c r="T1585" s="92" t="s">
        <v>172</v>
      </c>
      <c r="U1585" s="55"/>
      <c r="V1585" s="54">
        <f>+VLOOKUP(MaestraLP3[[#This Row],[-]],'[1]BD MES'!$A:$N,14,0)</f>
        <v>9120</v>
      </c>
      <c r="W1585" s="54">
        <v>17809.2</v>
      </c>
      <c r="X1585" s="56">
        <f>+(MaestraLP3[[#This Row],[COSTO ]]-MaestraLP3[[#This Row],[COSTO OCT AL 27-10]])/MaestraLP3[[#This Row],[COSTO OCT AL 27-10]]</f>
        <v>0.95276315789473687</v>
      </c>
      <c r="Y1585" s="57" t="str">
        <f>++IF(Q1585="HASTA AGOTAR STOCK","HASTA AGOTAR STOCK",IF(MaestraLP3[[#This Row],[PRECIO OCT]]=0,"NO PARA LP",IF(MaestraLP3[[#This Row],[PRECIO OCT]]=0,"INCORPORACIÓN",IF(AA1585=0,"MANTIENE",IF(AA1585&lt;0,"BAJA",IF(AA1585&gt;0,"ALZA",""))))))</f>
        <v>MANTIENE</v>
      </c>
      <c r="Z1585" s="54">
        <v>29900</v>
      </c>
      <c r="AA1585" s="40">
        <f>IF(Z1585=0,"INDICAR PRECIO VTA",Z1585-MaestraLP3[[#This Row],[PRECIO OCT]])</f>
        <v>0</v>
      </c>
      <c r="AB1585" s="93">
        <f t="shared" si="24"/>
        <v>0.4043745819397993</v>
      </c>
      <c r="AC1585" s="58">
        <f>IFERROR(MaestraLP3[[#This Row],[PRECIO]]*MaestraLP3[[#This Row],[%MG UMV]],0)</f>
        <v>12090.8</v>
      </c>
      <c r="AD1585" s="94">
        <v>10</v>
      </c>
      <c r="AE1585" s="54">
        <f>IFERROR(MaestraLP3[[#This Row],[MARGEN UNITARIO]]/MaestraLP3[[#This Row],[Peso Neto UMV (KG)]],0)</f>
        <v>1209.08</v>
      </c>
      <c r="AF1585" s="38" t="s">
        <v>50</v>
      </c>
      <c r="AG1585" s="38">
        <v>1</v>
      </c>
      <c r="AH1585" s="56">
        <v>0.03</v>
      </c>
      <c r="AI1585" s="56">
        <v>0.05</v>
      </c>
      <c r="AJ1585" s="38" t="s">
        <v>50</v>
      </c>
      <c r="AK1585" s="38" t="s">
        <v>50</v>
      </c>
    </row>
    <row r="1586" spans="1:37" x14ac:dyDescent="0.35">
      <c r="A1586" s="96" t="s">
        <v>525</v>
      </c>
      <c r="B1586" s="38">
        <v>104518890</v>
      </c>
      <c r="C1586" s="38" t="str">
        <f>+MaestraLP3[[#This Row],[CÓDIGO]]&amp;MaestraLP3[[#Headers],[-]]&amp;MaestraLP3[[#This Row],[UMV]]</f>
        <v>104518890-C05</v>
      </c>
      <c r="D1586" s="45" t="str">
        <f>+MaestraLP3[[#This Row],[CÓDIGO]]&amp;MaestraLP3[[#Headers],[FS00]]</f>
        <v>104518890FS00</v>
      </c>
      <c r="E1586" s="38" t="s">
        <v>159</v>
      </c>
      <c r="F1586" s="38" t="s">
        <v>166</v>
      </c>
      <c r="G1586" s="38" t="s">
        <v>490</v>
      </c>
      <c r="H1586" s="38" t="s">
        <v>501</v>
      </c>
      <c r="I1586" s="38" t="s">
        <v>1875</v>
      </c>
      <c r="J1586" s="44" t="s">
        <v>300</v>
      </c>
      <c r="K1586" s="45" t="s">
        <v>44</v>
      </c>
      <c r="L1586" s="38"/>
      <c r="M1586" s="38" t="str">
        <f>VLOOKUP(MaestraLP3[[#This Row],[UMV]],VALIDACIONES!J:L,3,0)</f>
        <v>Caja 5 Unidades</v>
      </c>
      <c r="N1586" s="38" t="s">
        <v>71</v>
      </c>
      <c r="O1586" s="38" t="s">
        <v>72</v>
      </c>
      <c r="P1586" s="54">
        <v>10440.029897163709</v>
      </c>
      <c r="Q1586" s="38" t="s">
        <v>47</v>
      </c>
      <c r="R1586" s="54">
        <v>16490</v>
      </c>
      <c r="S1586" s="56">
        <f>IFERROR((MaestraLP3[[#This Row],[COSTO ]]/MaestraLP3[[#This Row],[COSTO OCT]]-1),0)</f>
        <v>-1.8539517399376315E-3</v>
      </c>
      <c r="T1586" s="55" t="s">
        <v>48</v>
      </c>
      <c r="U1586" s="55"/>
      <c r="V1586" s="54">
        <f>+VLOOKUP(MaestraLP3[[#This Row],[-]],'[1]BD MES'!$A:$N,14,0)</f>
        <v>10787.25</v>
      </c>
      <c r="W1586" s="54">
        <v>10420.674585570861</v>
      </c>
      <c r="X1586" s="56">
        <f>+(MaestraLP3[[#This Row],[COSTO ]]-MaestraLP3[[#This Row],[COSTO OCT AL 27-10]])/MaestraLP3[[#This Row],[COSTO OCT AL 27-10]]</f>
        <v>-3.3982285979201242E-2</v>
      </c>
      <c r="Y1586" s="57" t="str">
        <f>++IF(Q1586="HASTA AGOTAR STOCK","HASTA AGOTAR STOCK",IF(MaestraLP3[[#This Row],[PRECIO OCT]]=0,"NO PARA LP",IF(MaestraLP3[[#This Row],[PRECIO OCT]]=0,"INCORPORACIÓN",IF(AA1586=0,"MANTIENE",IF(AA1586&lt;0,"BAJA",IF(AA1586&gt;0,"ALZA",""))))))</f>
        <v>MANTIENE</v>
      </c>
      <c r="Z1586" s="54">
        <v>16490</v>
      </c>
      <c r="AA1586" s="40">
        <f>IF(Z1586=0,"INDICAR PRECIO VTA",Z1586-MaestraLP3[[#This Row],[PRECIO OCT]])</f>
        <v>0</v>
      </c>
      <c r="AB1586" s="56">
        <f t="shared" si="24"/>
        <v>0.36806097116004477</v>
      </c>
      <c r="AC1586" s="58">
        <f>IFERROR(MaestraLP3[[#This Row],[PRECIO]]*MaestraLP3[[#This Row],[%MG UMV]],0)</f>
        <v>6069.3254144291386</v>
      </c>
      <c r="AD1586" s="59">
        <v>5</v>
      </c>
      <c r="AE1586" s="54">
        <f>IFERROR(MaestraLP3[[#This Row],[MARGEN UNITARIO]]/MaestraLP3[[#This Row],[Peso Neto UMV (KG)]],0)</f>
        <v>1213.8650828858276</v>
      </c>
      <c r="AF1586" s="38" t="s">
        <v>50</v>
      </c>
      <c r="AG1586" s="38">
        <v>1</v>
      </c>
      <c r="AH1586" s="56">
        <v>0.03</v>
      </c>
      <c r="AI1586" s="56">
        <v>0.05</v>
      </c>
      <c r="AJ1586" s="38" t="s">
        <v>50</v>
      </c>
      <c r="AK1586" s="38" t="s">
        <v>50</v>
      </c>
    </row>
    <row r="1587" spans="1:37" x14ac:dyDescent="0.35">
      <c r="A1587" s="38" t="s">
        <v>525</v>
      </c>
      <c r="B1587" s="61">
        <v>104549300</v>
      </c>
      <c r="C1587" s="38" t="str">
        <f>+MaestraLP3[[#This Row],[CÓDIGO]]&amp;MaestraLP3[[#Headers],[-]]&amp;MaestraLP3[[#This Row],[UMV]]</f>
        <v>104549300-C20</v>
      </c>
      <c r="D1587" s="45" t="str">
        <f>+MaestraLP3[[#This Row],[CÓDIGO]]&amp;MaestraLP3[[#Headers],[FS00]]</f>
        <v>104549300FS00</v>
      </c>
      <c r="E1587" s="61" t="s">
        <v>159</v>
      </c>
      <c r="F1587" s="61" t="s">
        <v>166</v>
      </c>
      <c r="G1587" s="61" t="s">
        <v>490</v>
      </c>
      <c r="H1587" s="61" t="s">
        <v>503</v>
      </c>
      <c r="I1587" s="61" t="s">
        <v>1876</v>
      </c>
      <c r="J1587" s="85" t="s">
        <v>86</v>
      </c>
      <c r="K1587" s="100" t="s">
        <v>44</v>
      </c>
      <c r="L1587" s="38"/>
      <c r="M1587" s="38" t="str">
        <f>VLOOKUP(MaestraLP3[[#This Row],[UMV]],VALIDACIONES!J:L,3,0)</f>
        <v>Caja 20 Unidades</v>
      </c>
      <c r="N1587" s="38" t="s">
        <v>71</v>
      </c>
      <c r="O1587" s="38" t="s">
        <v>72</v>
      </c>
      <c r="P1587" s="54"/>
      <c r="Q1587" s="38"/>
      <c r="R1587" s="55"/>
      <c r="S1587" s="56">
        <f>IFERROR((MaestraLP3[[#This Row],[COSTO ]]/MaestraLP3[[#This Row],[COSTO OCT]]-1),0)</f>
        <v>0</v>
      </c>
      <c r="T1587" s="55" t="s">
        <v>172</v>
      </c>
      <c r="U1587" s="55"/>
      <c r="V1587" s="54">
        <f>+VLOOKUP(MaestraLP3[[#This Row],[-]],'[1]BD MES'!$A:$N,14,0)</f>
        <v>84320</v>
      </c>
      <c r="W1587" s="54">
        <v>43533.599999999999</v>
      </c>
      <c r="X1587" s="56">
        <f>+(MaestraLP3[[#This Row],[COSTO ]]-MaestraLP3[[#This Row],[COSTO OCT AL 27-10]])/MaestraLP3[[#This Row],[COSTO OCT AL 27-10]]</f>
        <v>-0.48370967741935483</v>
      </c>
      <c r="Y1587" s="57" t="str">
        <f>++IF(Q1587="HASTA AGOTAR STOCK","HASTA AGOTAR STOCK",IF(MaestraLP3[[#This Row],[PRECIO OCT]]=0,"NO PARA LP",IF(MaestraLP3[[#This Row],[PRECIO OCT]]=0,"INCORPORACIÓN",IF(AA1587=0,"MANTIENE",IF(AA1587&lt;0,"BAJA",IF(AA1587&gt;0,"ALZA",""))))))</f>
        <v>NO PARA LP</v>
      </c>
      <c r="Z1587" s="54">
        <v>59900</v>
      </c>
      <c r="AA1587" s="40">
        <f>IF(Z1587=0,"INDICAR PRECIO VTA",Z1587-MaestraLP3[[#This Row],[PRECIO OCT]])</f>
        <v>59900</v>
      </c>
      <c r="AB1587" s="56">
        <f t="shared" si="24"/>
        <v>0.27322871452420705</v>
      </c>
      <c r="AC1587" s="58">
        <f>IFERROR(MaestraLP3[[#This Row],[PRECIO]]*MaestraLP3[[#This Row],[%MG UMV]],0)</f>
        <v>16366.400000000001</v>
      </c>
      <c r="AD1587" s="59">
        <v>10</v>
      </c>
      <c r="AE1587" s="54">
        <f>IFERROR(MaestraLP3[[#This Row],[MARGEN UNITARIO]]/MaestraLP3[[#This Row],[Peso Neto UMV (KG)]],0)</f>
        <v>1636.64</v>
      </c>
      <c r="AF1587" s="61" t="s">
        <v>49</v>
      </c>
      <c r="AG1587" s="61" t="s">
        <v>184</v>
      </c>
      <c r="AH1587" s="56">
        <v>0</v>
      </c>
      <c r="AI1587" s="56">
        <v>0</v>
      </c>
      <c r="AJ1587" s="38" t="s">
        <v>50</v>
      </c>
      <c r="AK1587" s="38" t="s">
        <v>50</v>
      </c>
    </row>
    <row r="1588" spans="1:37" x14ac:dyDescent="0.35">
      <c r="A1588" s="96" t="s">
        <v>525</v>
      </c>
      <c r="B1588" s="38">
        <v>105045260</v>
      </c>
      <c r="C1588" s="38" t="str">
        <f>+MaestraLP3[[#This Row],[CÓDIGO]]&amp;MaestraLP3[[#Headers],[-]]&amp;MaestraLP3[[#This Row],[UMV]]</f>
        <v>105045260-KG</v>
      </c>
      <c r="D1588" s="45" t="str">
        <f>+MaestraLP3[[#This Row],[CÓDIGO]]&amp;MaestraLP3[[#Headers],[FS00]]</f>
        <v>105045260FS00</v>
      </c>
      <c r="E1588" s="38" t="s">
        <v>159</v>
      </c>
      <c r="F1588" s="38" t="s">
        <v>166</v>
      </c>
      <c r="G1588" s="38" t="s">
        <v>490</v>
      </c>
      <c r="H1588" s="38" t="s">
        <v>503</v>
      </c>
      <c r="I1588" s="38" t="s">
        <v>1877</v>
      </c>
      <c r="J1588" s="44" t="s">
        <v>164</v>
      </c>
      <c r="K1588" s="45" t="s">
        <v>164</v>
      </c>
      <c r="L1588" s="38" t="s">
        <v>183</v>
      </c>
      <c r="M1588" s="38" t="str">
        <f>VLOOKUP(MaestraLP3[[#This Row],[UMV]],VALIDACIONES!J:L,3,0)</f>
        <v>Kilogramo</v>
      </c>
      <c r="N1588" s="38" t="s">
        <v>71</v>
      </c>
      <c r="O1588" s="38" t="s">
        <v>72</v>
      </c>
      <c r="P1588" s="54">
        <v>6642.56</v>
      </c>
      <c r="Q1588" s="38" t="s">
        <v>47</v>
      </c>
      <c r="R1588" s="54">
        <v>8990</v>
      </c>
      <c r="S1588" s="56">
        <f>IFERROR((MaestraLP3[[#This Row],[COSTO ]]/MaestraLP3[[#This Row],[COSTO OCT]]-1),0)</f>
        <v>0</v>
      </c>
      <c r="T1588" s="55" t="s">
        <v>48</v>
      </c>
      <c r="U1588" s="55"/>
      <c r="V1588" s="54">
        <f>+VLOOKUP(MaestraLP3[[#This Row],[-]],'[1]BD MES'!$A:$N,14,0)</f>
        <v>6642.56</v>
      </c>
      <c r="W1588" s="54">
        <v>6642.56</v>
      </c>
      <c r="X1588" s="56">
        <f>+(MaestraLP3[[#This Row],[COSTO ]]-MaestraLP3[[#This Row],[COSTO OCT AL 27-10]])/MaestraLP3[[#This Row],[COSTO OCT AL 27-10]]</f>
        <v>0</v>
      </c>
      <c r="Y1588" s="57" t="str">
        <f>++IF(Q1588="HASTA AGOTAR STOCK","HASTA AGOTAR STOCK",IF(MaestraLP3[[#This Row],[PRECIO OCT]]=0,"NO PARA LP",IF(MaestraLP3[[#This Row],[PRECIO OCT]]=0,"INCORPORACIÓN",IF(AA1588=0,"MANTIENE",IF(AA1588&lt;0,"BAJA",IF(AA1588&gt;0,"ALZA",""))))))</f>
        <v>MANTIENE</v>
      </c>
      <c r="Z1588" s="54">
        <v>8990</v>
      </c>
      <c r="AA1588" s="40">
        <f>IF(Z1588=0,"INDICAR PRECIO VTA",Z1588-MaestraLP3[[#This Row],[PRECIO OCT]])</f>
        <v>0</v>
      </c>
      <c r="AB1588" s="56">
        <f t="shared" si="24"/>
        <v>0.26111679644048941</v>
      </c>
      <c r="AC1588" s="58">
        <f>IFERROR(MaestraLP3[[#This Row],[PRECIO]]*MaestraLP3[[#This Row],[%MG UMV]],0)</f>
        <v>2347.4399999999996</v>
      </c>
      <c r="AD1588" s="59">
        <v>1</v>
      </c>
      <c r="AE1588" s="54">
        <f>IFERROR(MaestraLP3[[#This Row],[MARGEN UNITARIO]]/MaestraLP3[[#This Row],[Peso Neto UMV (KG)]],0)</f>
        <v>2347.4399999999996</v>
      </c>
      <c r="AF1588" s="38" t="s">
        <v>49</v>
      </c>
      <c r="AG1588" s="38" t="s">
        <v>184</v>
      </c>
      <c r="AH1588" s="56">
        <v>0.1</v>
      </c>
      <c r="AI1588" s="56">
        <v>0.15</v>
      </c>
      <c r="AJ1588" s="38" t="s">
        <v>50</v>
      </c>
      <c r="AK1588" s="38" t="s">
        <v>50</v>
      </c>
    </row>
    <row r="1589" spans="1:37" x14ac:dyDescent="0.35">
      <c r="A1589" s="38" t="s">
        <v>525</v>
      </c>
      <c r="B1589" s="61">
        <v>104549310</v>
      </c>
      <c r="C1589" s="38" t="str">
        <f>+MaestraLP3[[#This Row],[CÓDIGO]]&amp;MaestraLP3[[#Headers],[-]]&amp;MaestraLP3[[#This Row],[UMV]]</f>
        <v>104549310-KG</v>
      </c>
      <c r="D1589" s="45" t="str">
        <f>+MaestraLP3[[#This Row],[CÓDIGO]]&amp;MaestraLP3[[#Headers],[FS00]]</f>
        <v>104549310FS00</v>
      </c>
      <c r="E1589" s="61" t="s">
        <v>159</v>
      </c>
      <c r="F1589" s="61" t="s">
        <v>166</v>
      </c>
      <c r="G1589" s="61" t="s">
        <v>490</v>
      </c>
      <c r="H1589" s="61" t="s">
        <v>503</v>
      </c>
      <c r="I1589" s="61" t="s">
        <v>1878</v>
      </c>
      <c r="J1589" s="85" t="s">
        <v>164</v>
      </c>
      <c r="K1589" s="100" t="s">
        <v>164</v>
      </c>
      <c r="L1589" s="38" t="s">
        <v>183</v>
      </c>
      <c r="M1589" s="38" t="str">
        <f>VLOOKUP(MaestraLP3[[#This Row],[UMV]],VALIDACIONES!J:L,3,0)</f>
        <v>Kilogramo</v>
      </c>
      <c r="N1589" s="38" t="s">
        <v>71</v>
      </c>
      <c r="O1589" s="38" t="s">
        <v>72</v>
      </c>
      <c r="P1589" s="54"/>
      <c r="Q1589" s="38"/>
      <c r="R1589" s="55"/>
      <c r="S1589" s="56">
        <f>IFERROR((MaestraLP3[[#This Row],[COSTO ]]/MaestraLP3[[#This Row],[COSTO OCT]]-1),0)</f>
        <v>0</v>
      </c>
      <c r="T1589" s="55" t="s">
        <v>48</v>
      </c>
      <c r="U1589" s="55"/>
      <c r="V1589" s="54" t="e">
        <f>+VLOOKUP(MaestraLP3[[#This Row],[-]],'[1]BD MES'!$A:$N,14,0)</f>
        <v>#N/A</v>
      </c>
      <c r="W1589" s="54">
        <v>33639.599999999999</v>
      </c>
      <c r="X1589" s="56" t="e">
        <f>+(MaestraLP3[[#This Row],[COSTO ]]-MaestraLP3[[#This Row],[COSTO OCT AL 27-10]])/MaestraLP3[[#This Row],[COSTO OCT AL 27-10]]</f>
        <v>#N/A</v>
      </c>
      <c r="Y1589" s="57" t="str">
        <f>++IF(Q1589="HASTA AGOTAR STOCK","HASTA AGOTAR STOCK",IF(MaestraLP3[[#This Row],[PRECIO OCT]]=0,"NO PARA LP",IF(MaestraLP3[[#This Row],[PRECIO OCT]]=0,"INCORPORACIÓN",IF(AA1589=0,"MANTIENE",IF(AA1589&lt;0,"BAJA",IF(AA1589&gt;0,"ALZA",""))))))</f>
        <v>NO PARA LP</v>
      </c>
      <c r="Z1589" s="54">
        <v>42450</v>
      </c>
      <c r="AA1589" s="40">
        <f>IF(Z1589=0,"INDICAR PRECIO VTA",Z1589-MaestraLP3[[#This Row],[PRECIO OCT]])</f>
        <v>42450</v>
      </c>
      <c r="AB1589" s="56">
        <f t="shared" si="24"/>
        <v>0.20754770318021204</v>
      </c>
      <c r="AC1589" s="58">
        <f>IFERROR(MaestraLP3[[#This Row],[PRECIO]]*MaestraLP3[[#This Row],[%MG UMV]],0)</f>
        <v>8810.4000000000015</v>
      </c>
      <c r="AD1589" s="59">
        <v>1</v>
      </c>
      <c r="AE1589" s="54">
        <f>IFERROR(MaestraLP3[[#This Row],[MARGEN UNITARIO]]/MaestraLP3[[#This Row],[Peso Neto UMV (KG)]],0)</f>
        <v>8810.4000000000015</v>
      </c>
      <c r="AF1589" s="61" t="s">
        <v>49</v>
      </c>
      <c r="AG1589" s="101" t="s">
        <v>184</v>
      </c>
      <c r="AH1589" s="56">
        <v>0</v>
      </c>
      <c r="AI1589" s="56">
        <v>0</v>
      </c>
      <c r="AJ1589" s="38" t="s">
        <v>50</v>
      </c>
      <c r="AK1589" s="38" t="s">
        <v>50</v>
      </c>
    </row>
    <row r="1590" spans="1:37" x14ac:dyDescent="0.35">
      <c r="A1590" s="96" t="s">
        <v>525</v>
      </c>
      <c r="B1590" s="38">
        <v>104521670</v>
      </c>
      <c r="C1590" s="38" t="str">
        <f>+MaestraLP3[[#This Row],[CÓDIGO]]&amp;MaestraLP3[[#Headers],[-]]&amp;MaestraLP3[[#This Row],[UMV]]</f>
        <v>104521670-CJ</v>
      </c>
      <c r="D1590" s="45" t="str">
        <f>+MaestraLP3[[#This Row],[CÓDIGO]]&amp;MaestraLP3[[#Headers],[FS00]]</f>
        <v>104521670FS00</v>
      </c>
      <c r="E1590" s="38" t="s">
        <v>159</v>
      </c>
      <c r="F1590" s="38" t="s">
        <v>166</v>
      </c>
      <c r="G1590" s="38" t="s">
        <v>490</v>
      </c>
      <c r="H1590" s="38" t="s">
        <v>503</v>
      </c>
      <c r="I1590" s="38" t="s">
        <v>1879</v>
      </c>
      <c r="J1590" s="44" t="s">
        <v>77</v>
      </c>
      <c r="K1590" s="45" t="s">
        <v>164</v>
      </c>
      <c r="L1590" s="38" t="s">
        <v>44</v>
      </c>
      <c r="M1590" s="38" t="str">
        <f>VLOOKUP(MaestraLP3[[#This Row],[UMV]],VALIDACIONES!J:L,3,0)</f>
        <v>Caja</v>
      </c>
      <c r="N1590" s="38" t="s">
        <v>71</v>
      </c>
      <c r="O1590" s="38" t="s">
        <v>72</v>
      </c>
      <c r="P1590" s="54">
        <v>36579.699999999997</v>
      </c>
      <c r="Q1590" s="38" t="s">
        <v>47</v>
      </c>
      <c r="R1590" s="54">
        <v>50450</v>
      </c>
      <c r="S1590" s="56">
        <f>IFERROR((MaestraLP3[[#This Row],[COSTO ]]/MaestraLP3[[#This Row],[COSTO OCT]]-1),0)</f>
        <v>0</v>
      </c>
      <c r="T1590" s="55" t="s">
        <v>48</v>
      </c>
      <c r="U1590" s="55"/>
      <c r="V1590" s="54">
        <f>+VLOOKUP(MaestraLP3[[#This Row],[-]],'[1]BD MES'!$A:$N,14,0)</f>
        <v>36579.65</v>
      </c>
      <c r="W1590" s="54">
        <v>36579.699999999997</v>
      </c>
      <c r="X1590" s="56">
        <f>+(MaestraLP3[[#This Row],[COSTO ]]-MaestraLP3[[#This Row],[COSTO OCT AL 27-10]])/MaestraLP3[[#This Row],[COSTO OCT AL 27-10]]</f>
        <v>1.3668802188001914E-6</v>
      </c>
      <c r="Y1590" s="57" t="str">
        <f>++IF(Q1590="HASTA AGOTAR STOCK","HASTA AGOTAR STOCK",IF(MaestraLP3[[#This Row],[PRECIO OCT]]=0,"NO PARA LP",IF(MaestraLP3[[#This Row],[PRECIO OCT]]=0,"INCORPORACIÓN",IF(AA1590=0,"MANTIENE",IF(AA1590&lt;0,"BAJA",IF(AA1590&gt;0,"ALZA",""))))))</f>
        <v>MANTIENE</v>
      </c>
      <c r="Z1590" s="54">
        <v>50450</v>
      </c>
      <c r="AA1590" s="40">
        <f>IF(Z1590=0,"INDICAR PRECIO VTA",Z1590-MaestraLP3[[#This Row],[PRECIO OCT]])</f>
        <v>0</v>
      </c>
      <c r="AB1590" s="56">
        <f t="shared" si="24"/>
        <v>0.27493161546085237</v>
      </c>
      <c r="AC1590" s="58">
        <f>IFERROR(MaestraLP3[[#This Row],[PRECIO]]*MaestraLP3[[#This Row],[%MG UMV]],0)</f>
        <v>13870.300000000003</v>
      </c>
      <c r="AD1590" s="59">
        <v>5</v>
      </c>
      <c r="AE1590" s="54">
        <f>IFERROR(MaestraLP3[[#This Row],[MARGEN UNITARIO]]/MaestraLP3[[#This Row],[Peso Neto UMV (KG)]],0)</f>
        <v>2774.0600000000004</v>
      </c>
      <c r="AF1590" s="38" t="s">
        <v>49</v>
      </c>
      <c r="AG1590" s="38" t="s">
        <v>184</v>
      </c>
      <c r="AH1590" s="56">
        <v>0.08</v>
      </c>
      <c r="AI1590" s="56">
        <v>0.1</v>
      </c>
      <c r="AJ1590" s="38" t="s">
        <v>50</v>
      </c>
      <c r="AK1590" s="38" t="s">
        <v>50</v>
      </c>
    </row>
    <row r="1591" spans="1:37" x14ac:dyDescent="0.35">
      <c r="A1591" s="96" t="s">
        <v>525</v>
      </c>
      <c r="B1591" s="38">
        <v>104545100</v>
      </c>
      <c r="C1591" s="38" t="str">
        <f>+MaestraLP3[[#This Row],[CÓDIGO]]&amp;MaestraLP3[[#Headers],[-]]&amp;MaestraLP3[[#This Row],[UMV]]</f>
        <v>104545100-C05</v>
      </c>
      <c r="D1591" s="45" t="str">
        <f>+MaestraLP3[[#This Row],[CÓDIGO]]&amp;MaestraLP3[[#Headers],[FS00]]</f>
        <v>104545100FS00</v>
      </c>
      <c r="E1591" s="38" t="s">
        <v>159</v>
      </c>
      <c r="F1591" s="38" t="s">
        <v>166</v>
      </c>
      <c r="G1591" s="38" t="s">
        <v>490</v>
      </c>
      <c r="H1591" s="38" t="s">
        <v>503</v>
      </c>
      <c r="I1591" s="38" t="s">
        <v>1880</v>
      </c>
      <c r="J1591" s="44" t="s">
        <v>300</v>
      </c>
      <c r="K1591" s="45" t="s">
        <v>164</v>
      </c>
      <c r="L1591" s="38"/>
      <c r="M1591" s="38" t="str">
        <f>VLOOKUP(MaestraLP3[[#This Row],[UMV]],VALIDACIONES!J:L,3,0)</f>
        <v>Caja 5 Unidades</v>
      </c>
      <c r="N1591" s="38" t="s">
        <v>71</v>
      </c>
      <c r="O1591" s="38" t="s">
        <v>46</v>
      </c>
      <c r="P1591" s="54">
        <v>37000</v>
      </c>
      <c r="Q1591" s="38" t="s">
        <v>47</v>
      </c>
      <c r="R1591" s="54">
        <v>57500</v>
      </c>
      <c r="S1591" s="56">
        <f>IFERROR((MaestraLP3[[#This Row],[COSTO ]]/MaestraLP3[[#This Row],[COSTO OCT]]-1),0)</f>
        <v>0</v>
      </c>
      <c r="T1591" s="55" t="s">
        <v>172</v>
      </c>
      <c r="U1591" s="55"/>
      <c r="V1591" s="54">
        <f>+VLOOKUP(MaestraLP3[[#This Row],[-]],'[1]BD MES'!$A:$N,14,0)</f>
        <v>37000</v>
      </c>
      <c r="W1591" s="54">
        <v>37000</v>
      </c>
      <c r="X1591" s="56">
        <f>+(MaestraLP3[[#This Row],[COSTO ]]-MaestraLP3[[#This Row],[COSTO OCT AL 27-10]])/MaestraLP3[[#This Row],[COSTO OCT AL 27-10]]</f>
        <v>0</v>
      </c>
      <c r="Y1591" s="57" t="str">
        <f>++IF(Q1591="HASTA AGOTAR STOCK","HASTA AGOTAR STOCK",IF(MaestraLP3[[#This Row],[PRECIO OCT]]=0,"NO PARA LP",IF(MaestraLP3[[#This Row],[PRECIO OCT]]=0,"INCORPORACIÓN",IF(AA1591=0,"MANTIENE",IF(AA1591&lt;0,"BAJA",IF(AA1591&gt;0,"ALZA",""))))))</f>
        <v>MANTIENE</v>
      </c>
      <c r="Z1591" s="54">
        <v>57500</v>
      </c>
      <c r="AA1591" s="40">
        <f>IF(Z1591=0,"INDICAR PRECIO VTA",Z1591-MaestraLP3[[#This Row],[PRECIO OCT]])</f>
        <v>0</v>
      </c>
      <c r="AB1591" s="56">
        <f t="shared" si="24"/>
        <v>0.35652173913043478</v>
      </c>
      <c r="AC1591" s="58">
        <f>IFERROR(MaestraLP3[[#This Row],[PRECIO]]*MaestraLP3[[#This Row],[%MG UMV]],0)</f>
        <v>20500</v>
      </c>
      <c r="AD1591" s="59">
        <v>5</v>
      </c>
      <c r="AE1591" s="54">
        <f>IFERROR(MaestraLP3[[#This Row],[MARGEN UNITARIO]]/MaestraLP3[[#This Row],[Peso Neto UMV (KG)]],0)</f>
        <v>4100</v>
      </c>
      <c r="AF1591" s="38" t="s">
        <v>49</v>
      </c>
      <c r="AG1591" s="38">
        <v>1</v>
      </c>
      <c r="AH1591" s="56">
        <v>0.08</v>
      </c>
      <c r="AI1591" s="56">
        <v>0.1</v>
      </c>
      <c r="AJ1591" s="38" t="s">
        <v>50</v>
      </c>
      <c r="AK1591" s="38" t="s">
        <v>50</v>
      </c>
    </row>
    <row r="1592" spans="1:37" x14ac:dyDescent="0.35">
      <c r="A1592" s="96" t="s">
        <v>525</v>
      </c>
      <c r="B1592" s="38">
        <v>104535410</v>
      </c>
      <c r="C1592" s="38" t="str">
        <f>+MaestraLP3[[#This Row],[CÓDIGO]]&amp;MaestraLP3[[#Headers],[-]]&amp;MaestraLP3[[#This Row],[UMV]]</f>
        <v>104535410-KG</v>
      </c>
      <c r="D1592" s="45" t="str">
        <f>+MaestraLP3[[#This Row],[CÓDIGO]]&amp;MaestraLP3[[#Headers],[FS00]]</f>
        <v>104535410FS00</v>
      </c>
      <c r="E1592" s="38" t="s">
        <v>159</v>
      </c>
      <c r="F1592" s="38" t="s">
        <v>166</v>
      </c>
      <c r="G1592" s="38" t="s">
        <v>490</v>
      </c>
      <c r="H1592" s="38" t="s">
        <v>503</v>
      </c>
      <c r="I1592" s="38" t="s">
        <v>1881</v>
      </c>
      <c r="J1592" s="44" t="s">
        <v>164</v>
      </c>
      <c r="K1592" s="45" t="s">
        <v>164</v>
      </c>
      <c r="L1592" s="38"/>
      <c r="M1592" s="38" t="str">
        <f>VLOOKUP(MaestraLP3[[#This Row],[UMV]],VALIDACIONES!J:L,3,0)</f>
        <v>Kilogramo</v>
      </c>
      <c r="N1592" s="38" t="s">
        <v>71</v>
      </c>
      <c r="O1592" s="38" t="s">
        <v>46</v>
      </c>
      <c r="P1592" s="54">
        <v>7743.4495171202807</v>
      </c>
      <c r="Q1592" s="38" t="s">
        <v>47</v>
      </c>
      <c r="R1592" s="54">
        <v>9990</v>
      </c>
      <c r="S1592" s="56">
        <f>IFERROR((MaestraLP3[[#This Row],[COSTO ]]/MaestraLP3[[#This Row],[COSTO OCT]]-1),0)</f>
        <v>8.7928775947292204E-2</v>
      </c>
      <c r="T1592" s="55" t="s">
        <v>48</v>
      </c>
      <c r="U1592" s="55"/>
      <c r="V1592" s="54">
        <f>+VLOOKUP(MaestraLP3[[#This Row],[-]],'[1]BD MES'!$A:$N,14,0)</f>
        <v>7690</v>
      </c>
      <c r="W1592" s="54">
        <v>8424.3215547703185</v>
      </c>
      <c r="X1592" s="56">
        <f>+(MaestraLP3[[#This Row],[COSTO ]]-MaestraLP3[[#This Row],[COSTO OCT AL 27-10]])/MaestraLP3[[#This Row],[COSTO OCT AL 27-10]]</f>
        <v>9.5490449254917883E-2</v>
      </c>
      <c r="Y1592" s="57" t="str">
        <f>++IF(Q1592="HASTA AGOTAR STOCK","HASTA AGOTAR STOCK",IF(MaestraLP3[[#This Row],[PRECIO OCT]]=0,"NO PARA LP",IF(MaestraLP3[[#This Row],[PRECIO OCT]]=0,"INCORPORACIÓN",IF(AA1592=0,"MANTIENE",IF(AA1592&lt;0,"BAJA",IF(AA1592&gt;0,"ALZA",""))))))</f>
        <v>ALZA</v>
      </c>
      <c r="Z1592" s="54">
        <v>10590</v>
      </c>
      <c r="AA1592" s="40">
        <f>IF(Z1592=0,"INDICAR PRECIO VTA",Z1592-MaestraLP3[[#This Row],[PRECIO OCT]])</f>
        <v>600</v>
      </c>
      <c r="AB1592" s="56">
        <f t="shared" si="24"/>
        <v>0.20450221390270837</v>
      </c>
      <c r="AC1592" s="58">
        <f>IFERROR(MaestraLP3[[#This Row],[PRECIO]]*MaestraLP3[[#This Row],[%MG UMV]],0)</f>
        <v>2165.6784452296815</v>
      </c>
      <c r="AD1592" s="59">
        <v>1</v>
      </c>
      <c r="AE1592" s="54">
        <f>IFERROR(MaestraLP3[[#This Row],[MARGEN UNITARIO]]/MaestraLP3[[#This Row],[Peso Neto UMV (KG)]],0)</f>
        <v>2165.6784452296815</v>
      </c>
      <c r="AF1592" s="38" t="s">
        <v>49</v>
      </c>
      <c r="AG1592" s="38">
        <v>1</v>
      </c>
      <c r="AH1592" s="56">
        <v>0.03</v>
      </c>
      <c r="AI1592" s="56">
        <v>0.05</v>
      </c>
      <c r="AJ1592" s="38" t="s">
        <v>50</v>
      </c>
      <c r="AK1592" s="38" t="s">
        <v>50</v>
      </c>
    </row>
    <row r="1593" spans="1:37" x14ac:dyDescent="0.35">
      <c r="A1593" s="96" t="s">
        <v>525</v>
      </c>
      <c r="B1593" s="38">
        <v>104547020</v>
      </c>
      <c r="C1593" s="38" t="str">
        <f>+MaestraLP3[[#This Row],[CÓDIGO]]&amp;MaestraLP3[[#Headers],[-]]&amp;MaestraLP3[[#This Row],[UMV]]</f>
        <v>104547020-KG</v>
      </c>
      <c r="D1593" s="45" t="str">
        <f>+MaestraLP3[[#This Row],[CÓDIGO]]&amp;MaestraLP3[[#Headers],[FS00]]</f>
        <v>104547020FS00</v>
      </c>
      <c r="E1593" s="38" t="s">
        <v>159</v>
      </c>
      <c r="F1593" s="38" t="s">
        <v>166</v>
      </c>
      <c r="G1593" s="38" t="s">
        <v>490</v>
      </c>
      <c r="H1593" s="38" t="s">
        <v>503</v>
      </c>
      <c r="I1593" s="38" t="s">
        <v>1881</v>
      </c>
      <c r="J1593" s="44" t="s">
        <v>164</v>
      </c>
      <c r="K1593" s="45" t="s">
        <v>164</v>
      </c>
      <c r="L1593" s="38"/>
      <c r="M1593" s="38" t="str">
        <f>VLOOKUP(MaestraLP3[[#This Row],[UMV]],VALIDACIONES!J:L,3,0)</f>
        <v>Kilogramo</v>
      </c>
      <c r="N1593" s="38" t="s">
        <v>71</v>
      </c>
      <c r="O1593" s="38" t="s">
        <v>46</v>
      </c>
      <c r="P1593" s="54">
        <v>7571</v>
      </c>
      <c r="Q1593" s="38" t="s">
        <v>47</v>
      </c>
      <c r="R1593" s="55">
        <v>9990</v>
      </c>
      <c r="S1593" s="56">
        <f>IFERROR((MaestraLP3[[#This Row],[COSTO ]]/MaestraLP3[[#This Row],[COSTO OCT]]-1),0)</f>
        <v>0.12270505877691185</v>
      </c>
      <c r="T1593" s="55" t="s">
        <v>545</v>
      </c>
      <c r="U1593" s="55"/>
      <c r="V1593" s="54">
        <f>+VLOOKUP(MaestraLP3[[#This Row],[-]],'[1]BD MES'!$A:$N,14,0)</f>
        <v>8500</v>
      </c>
      <c r="W1593" s="54">
        <v>8500</v>
      </c>
      <c r="X1593" s="56">
        <f>+(MaestraLP3[[#This Row],[COSTO ]]-MaestraLP3[[#This Row],[COSTO OCT AL 27-10]])/MaestraLP3[[#This Row],[COSTO OCT AL 27-10]]</f>
        <v>0</v>
      </c>
      <c r="Y1593" s="57" t="str">
        <f>++IF(Q1593="HASTA AGOTAR STOCK","HASTA AGOTAR STOCK",IF(MaestraLP3[[#This Row],[PRECIO OCT]]=0,"NO PARA LP",IF(MaestraLP3[[#This Row],[PRECIO OCT]]=0,"INCORPORACIÓN",IF(AA1593=0,"MANTIENE",IF(AA1593&lt;0,"BAJA",IF(AA1593&gt;0,"ALZA",""))))))</f>
        <v>ALZA</v>
      </c>
      <c r="Z1593" s="54">
        <v>10590</v>
      </c>
      <c r="AA1593" s="40">
        <f>IF(Z1593=0,"INDICAR PRECIO VTA",Z1593-MaestraLP3[[#This Row],[PRECIO OCT]])</f>
        <v>600</v>
      </c>
      <c r="AB1593" s="56">
        <f t="shared" si="24"/>
        <v>0.19735599622285174</v>
      </c>
      <c r="AC1593" s="58">
        <f>IFERROR(MaestraLP3[[#This Row],[PRECIO]]*MaestraLP3[[#This Row],[%MG UMV]],0)</f>
        <v>2090</v>
      </c>
      <c r="AD1593" s="59">
        <v>1</v>
      </c>
      <c r="AE1593" s="54">
        <f>IFERROR(MaestraLP3[[#This Row],[MARGEN UNITARIO]]/MaestraLP3[[#This Row],[Peso Neto UMV (KG)]],0)</f>
        <v>2090</v>
      </c>
      <c r="AF1593" s="38" t="s">
        <v>49</v>
      </c>
      <c r="AG1593" s="38">
        <v>1</v>
      </c>
      <c r="AH1593" s="56">
        <v>0.03</v>
      </c>
      <c r="AI1593" s="56">
        <v>0.05</v>
      </c>
      <c r="AJ1593" s="38" t="s">
        <v>50</v>
      </c>
      <c r="AK1593" s="38" t="s">
        <v>50</v>
      </c>
    </row>
    <row r="1594" spans="1:37" x14ac:dyDescent="0.35">
      <c r="A1594" s="96" t="s">
        <v>525</v>
      </c>
      <c r="B1594" s="38">
        <v>104528030</v>
      </c>
      <c r="C1594" s="38" t="str">
        <f>+MaestraLP3[[#This Row],[CÓDIGO]]&amp;MaestraLP3[[#Headers],[-]]&amp;MaestraLP3[[#This Row],[UMV]]</f>
        <v>104528030-C10</v>
      </c>
      <c r="D1594" s="45" t="str">
        <f>+MaestraLP3[[#This Row],[CÓDIGO]]&amp;MaestraLP3[[#Headers],[FS00]]</f>
        <v>104528030FS00</v>
      </c>
      <c r="E1594" s="38" t="s">
        <v>159</v>
      </c>
      <c r="F1594" s="38" t="s">
        <v>166</v>
      </c>
      <c r="G1594" s="38" t="s">
        <v>490</v>
      </c>
      <c r="H1594" s="38" t="s">
        <v>503</v>
      </c>
      <c r="I1594" s="38" t="s">
        <v>1882</v>
      </c>
      <c r="J1594" s="44" t="s">
        <v>61</v>
      </c>
      <c r="K1594" s="45" t="s">
        <v>44</v>
      </c>
      <c r="L1594" s="38"/>
      <c r="M1594" s="38" t="str">
        <f>VLOOKUP(MaestraLP3[[#This Row],[UMV]],VALIDACIONES!J:L,3,0)</f>
        <v>Caja 10 Unidades</v>
      </c>
      <c r="N1594" s="38" t="s">
        <v>71</v>
      </c>
      <c r="O1594" s="38" t="s">
        <v>72</v>
      </c>
      <c r="P1594" s="54">
        <v>29990</v>
      </c>
      <c r="Q1594" s="38" t="s">
        <v>47</v>
      </c>
      <c r="R1594" s="54">
        <v>45900</v>
      </c>
      <c r="S1594" s="56">
        <f>IFERROR((MaestraLP3[[#This Row],[COSTO ]]/MaestraLP3[[#This Row],[COSTO OCT]]-1),0)</f>
        <v>0</v>
      </c>
      <c r="T1594" s="55" t="s">
        <v>545</v>
      </c>
      <c r="U1594" s="55"/>
      <c r="V1594" s="54">
        <f>+VLOOKUP(MaestraLP3[[#This Row],[-]],'[1]BD MES'!$A:$N,14,0)</f>
        <v>27020</v>
      </c>
      <c r="W1594" s="54">
        <v>29990</v>
      </c>
      <c r="X1594" s="56">
        <f>+(MaestraLP3[[#This Row],[COSTO ]]-MaestraLP3[[#This Row],[COSTO OCT AL 27-10]])/MaestraLP3[[#This Row],[COSTO OCT AL 27-10]]</f>
        <v>0.10991857883049592</v>
      </c>
      <c r="Y1594" s="57" t="str">
        <f>++IF(Q1594="HASTA AGOTAR STOCK","HASTA AGOTAR STOCK",IF(MaestraLP3[[#This Row],[PRECIO OCT]]=0,"NO PARA LP",IF(MaestraLP3[[#This Row],[PRECIO OCT]]=0,"INCORPORACIÓN",IF(AA1594=0,"MANTIENE",IF(AA1594&lt;0,"BAJA",IF(AA1594&gt;0,"ALZA",""))))))</f>
        <v>MANTIENE</v>
      </c>
      <c r="Z1594" s="54">
        <v>45900</v>
      </c>
      <c r="AA1594" s="40">
        <f>IF(Z1594=0,"INDICAR PRECIO VTA",Z1594-MaestraLP3[[#This Row],[PRECIO OCT]])</f>
        <v>0</v>
      </c>
      <c r="AB1594" s="56">
        <f t="shared" si="24"/>
        <v>0.34662309368191724</v>
      </c>
      <c r="AC1594" s="58">
        <f>IFERROR(MaestraLP3[[#This Row],[PRECIO]]*MaestraLP3[[#This Row],[%MG UMV]],0)</f>
        <v>15910.000000000002</v>
      </c>
      <c r="AD1594" s="59">
        <v>10</v>
      </c>
      <c r="AE1594" s="54">
        <f>IFERROR(MaestraLP3[[#This Row],[MARGEN UNITARIO]]/MaestraLP3[[#This Row],[Peso Neto UMV (KG)]],0)</f>
        <v>1591.0000000000002</v>
      </c>
      <c r="AF1594" s="38" t="s">
        <v>50</v>
      </c>
      <c r="AG1594" s="38">
        <v>1</v>
      </c>
      <c r="AH1594" s="56">
        <v>0.08</v>
      </c>
      <c r="AI1594" s="56">
        <v>0.15</v>
      </c>
      <c r="AJ1594" s="38" t="s">
        <v>50</v>
      </c>
      <c r="AK1594" s="38" t="s">
        <v>50</v>
      </c>
    </row>
    <row r="1595" spans="1:37" x14ac:dyDescent="0.35">
      <c r="A1595" s="96" t="s">
        <v>525</v>
      </c>
      <c r="B1595" s="38">
        <v>150001938</v>
      </c>
      <c r="C1595" s="38" t="str">
        <f>+MaestraLP3[[#This Row],[CÓDIGO]]&amp;MaestraLP3[[#Headers],[-]]&amp;MaestraLP3[[#This Row],[UMV]]</f>
        <v>150001938-C05</v>
      </c>
      <c r="D1595" s="45" t="str">
        <f>+MaestraLP3[[#This Row],[CÓDIGO]]&amp;MaestraLP3[[#Headers],[FS00]]</f>
        <v>150001938FS00</v>
      </c>
      <c r="E1595" s="38" t="s">
        <v>159</v>
      </c>
      <c r="F1595" s="38" t="s">
        <v>166</v>
      </c>
      <c r="G1595" s="38" t="s">
        <v>490</v>
      </c>
      <c r="H1595" s="38" t="s">
        <v>503</v>
      </c>
      <c r="I1595" s="38" t="s">
        <v>1882</v>
      </c>
      <c r="J1595" s="44" t="s">
        <v>300</v>
      </c>
      <c r="K1595" s="45" t="s">
        <v>44</v>
      </c>
      <c r="L1595" s="38"/>
      <c r="M1595" s="38" t="str">
        <f>VLOOKUP(MaestraLP3[[#This Row],[UMV]],VALIDACIONES!J:L,3,0)</f>
        <v>Caja 5 Unidades</v>
      </c>
      <c r="N1595" s="38" t="s">
        <v>71</v>
      </c>
      <c r="O1595" s="38" t="s">
        <v>72</v>
      </c>
      <c r="P1595" s="54">
        <v>15315</v>
      </c>
      <c r="Q1595" s="38" t="s">
        <v>47</v>
      </c>
      <c r="R1595" s="54">
        <v>22950</v>
      </c>
      <c r="S1595" s="56">
        <f>IFERROR((MaestraLP3[[#This Row],[COSTO ]]/MaestraLP3[[#This Row],[COSTO OCT]]-1),0)</f>
        <v>0</v>
      </c>
      <c r="T1595" s="55" t="s">
        <v>48</v>
      </c>
      <c r="U1595" s="55"/>
      <c r="V1595" s="54">
        <f>+VLOOKUP(MaestraLP3[[#This Row],[-]],'[1]BD MES'!$A:$N,14,0)</f>
        <v>15315</v>
      </c>
      <c r="W1595" s="54">
        <v>15315</v>
      </c>
      <c r="X1595" s="56">
        <f>+(MaestraLP3[[#This Row],[COSTO ]]-MaestraLP3[[#This Row],[COSTO OCT AL 27-10]])/MaestraLP3[[#This Row],[COSTO OCT AL 27-10]]</f>
        <v>0</v>
      </c>
      <c r="Y1595" s="57" t="str">
        <f>++IF(Q1595="HASTA AGOTAR STOCK","HASTA AGOTAR STOCK",IF(MaestraLP3[[#This Row],[PRECIO OCT]]=0,"NO PARA LP",IF(MaestraLP3[[#This Row],[PRECIO OCT]]=0,"INCORPORACIÓN",IF(AA1595=0,"MANTIENE",IF(AA1595&lt;0,"BAJA",IF(AA1595&gt;0,"ALZA",""))))))</f>
        <v>MANTIENE</v>
      </c>
      <c r="Z1595" s="54">
        <v>22950</v>
      </c>
      <c r="AA1595" s="40">
        <f>IF(Z1595=0,"INDICAR PRECIO VTA",Z1595-MaestraLP3[[#This Row],[PRECIO OCT]])</f>
        <v>0</v>
      </c>
      <c r="AB1595" s="56">
        <f t="shared" si="24"/>
        <v>0.33267973856209149</v>
      </c>
      <c r="AC1595" s="58">
        <f>IFERROR(MaestraLP3[[#This Row],[PRECIO]]*MaestraLP3[[#This Row],[%MG UMV]],0)</f>
        <v>7635</v>
      </c>
      <c r="AD1595" s="59">
        <v>5</v>
      </c>
      <c r="AE1595" s="54">
        <f>IFERROR(MaestraLP3[[#This Row],[MARGEN UNITARIO]]/MaestraLP3[[#This Row],[Peso Neto UMV (KG)]],0)</f>
        <v>1527</v>
      </c>
      <c r="AF1595" s="38" t="s">
        <v>50</v>
      </c>
      <c r="AG1595" s="38">
        <v>1</v>
      </c>
      <c r="AH1595" s="56">
        <v>0.08</v>
      </c>
      <c r="AI1595" s="56">
        <v>0.15</v>
      </c>
      <c r="AJ1595" s="38" t="s">
        <v>50</v>
      </c>
      <c r="AK1595" s="38" t="s">
        <v>50</v>
      </c>
    </row>
    <row r="1596" spans="1:37" x14ac:dyDescent="0.35">
      <c r="A1596" s="96" t="s">
        <v>525</v>
      </c>
      <c r="B1596" s="38">
        <v>104518920</v>
      </c>
      <c r="C1596" s="38" t="str">
        <f>+MaestraLP3[[#This Row],[CÓDIGO]]&amp;MaestraLP3[[#Headers],[-]]&amp;MaestraLP3[[#This Row],[UMV]]</f>
        <v>104518920-C05</v>
      </c>
      <c r="D1596" s="45" t="str">
        <f>+MaestraLP3[[#This Row],[CÓDIGO]]&amp;MaestraLP3[[#Headers],[FS00]]</f>
        <v>104518920FS00</v>
      </c>
      <c r="E1596" s="38" t="s">
        <v>159</v>
      </c>
      <c r="F1596" s="38" t="s">
        <v>166</v>
      </c>
      <c r="G1596" s="38" t="s">
        <v>490</v>
      </c>
      <c r="H1596" s="38" t="s">
        <v>503</v>
      </c>
      <c r="I1596" s="38" t="s">
        <v>1883</v>
      </c>
      <c r="J1596" s="44" t="s">
        <v>300</v>
      </c>
      <c r="K1596" s="45" t="s">
        <v>44</v>
      </c>
      <c r="L1596" s="38"/>
      <c r="M1596" s="38" t="str">
        <f>VLOOKUP(MaestraLP3[[#This Row],[UMV]],VALIDACIONES!J:L,3,0)</f>
        <v>Caja 5 Unidades</v>
      </c>
      <c r="N1596" s="38" t="s">
        <v>71</v>
      </c>
      <c r="O1596" s="38" t="s">
        <v>72</v>
      </c>
      <c r="P1596" s="54">
        <v>15390</v>
      </c>
      <c r="Q1596" s="38" t="s">
        <v>47</v>
      </c>
      <c r="R1596" s="54">
        <v>22950</v>
      </c>
      <c r="S1596" s="56">
        <f>IFERROR((MaestraLP3[[#This Row],[COSTO ]]/MaestraLP3[[#This Row],[COSTO OCT]]-1),0)</f>
        <v>0</v>
      </c>
      <c r="T1596" s="55" t="s">
        <v>48</v>
      </c>
      <c r="U1596" s="55"/>
      <c r="V1596" s="54">
        <f>+VLOOKUP(MaestraLP3[[#This Row],[-]],'[1]BD MES'!$A:$N,14,0)</f>
        <v>15390</v>
      </c>
      <c r="W1596" s="54">
        <v>15390</v>
      </c>
      <c r="X1596" s="56">
        <f>+(MaestraLP3[[#This Row],[COSTO ]]-MaestraLP3[[#This Row],[COSTO OCT AL 27-10]])/MaestraLP3[[#This Row],[COSTO OCT AL 27-10]]</f>
        <v>0</v>
      </c>
      <c r="Y1596" s="57" t="str">
        <f>++IF(Q1596="HASTA AGOTAR STOCK","HASTA AGOTAR STOCK",IF(MaestraLP3[[#This Row],[PRECIO OCT]]=0,"NO PARA LP",IF(MaestraLP3[[#This Row],[PRECIO OCT]]=0,"INCORPORACIÓN",IF(AA1596=0,"MANTIENE",IF(AA1596&lt;0,"BAJA",IF(AA1596&gt;0,"ALZA",""))))))</f>
        <v>MANTIENE</v>
      </c>
      <c r="Z1596" s="54">
        <v>22950</v>
      </c>
      <c r="AA1596" s="40">
        <f>IF(Z1596=0,"INDICAR PRECIO VTA",Z1596-MaestraLP3[[#This Row],[PRECIO OCT]])</f>
        <v>0</v>
      </c>
      <c r="AB1596" s="56">
        <f t="shared" si="24"/>
        <v>0.32941176470588235</v>
      </c>
      <c r="AC1596" s="58">
        <f>IFERROR(MaestraLP3[[#This Row],[PRECIO]]*MaestraLP3[[#This Row],[%MG UMV]],0)</f>
        <v>7560</v>
      </c>
      <c r="AD1596" s="59">
        <v>5</v>
      </c>
      <c r="AE1596" s="54">
        <f>IFERROR(MaestraLP3[[#This Row],[MARGEN UNITARIO]]/MaestraLP3[[#This Row],[Peso Neto UMV (KG)]],0)</f>
        <v>1512</v>
      </c>
      <c r="AF1596" s="38" t="s">
        <v>50</v>
      </c>
      <c r="AG1596" s="38">
        <v>1</v>
      </c>
      <c r="AH1596" s="56">
        <v>0.08</v>
      </c>
      <c r="AI1596" s="56">
        <v>0.15</v>
      </c>
      <c r="AJ1596" s="38" t="s">
        <v>50</v>
      </c>
      <c r="AK1596" s="38" t="s">
        <v>50</v>
      </c>
    </row>
    <row r="1597" spans="1:37" x14ac:dyDescent="0.35">
      <c r="A1597" s="96" t="s">
        <v>525</v>
      </c>
      <c r="B1597" s="38">
        <v>104523240</v>
      </c>
      <c r="C1597" s="38" t="str">
        <f>+MaestraLP3[[#This Row],[CÓDIGO]]&amp;MaestraLP3[[#Headers],[-]]&amp;MaestraLP3[[#This Row],[UMV]]</f>
        <v>104523240-C10</v>
      </c>
      <c r="D1597" s="45" t="str">
        <f>+MaestraLP3[[#This Row],[CÓDIGO]]&amp;MaestraLP3[[#Headers],[FS00]]</f>
        <v>104523240FS00</v>
      </c>
      <c r="E1597" s="38" t="s">
        <v>159</v>
      </c>
      <c r="F1597" s="38" t="s">
        <v>166</v>
      </c>
      <c r="G1597" s="38" t="s">
        <v>490</v>
      </c>
      <c r="H1597" s="38" t="s">
        <v>503</v>
      </c>
      <c r="I1597" s="38" t="s">
        <v>1883</v>
      </c>
      <c r="J1597" s="44" t="s">
        <v>61</v>
      </c>
      <c r="K1597" s="45" t="s">
        <v>44</v>
      </c>
      <c r="L1597" s="38"/>
      <c r="M1597" s="38" t="str">
        <f>VLOOKUP(MaestraLP3[[#This Row],[UMV]],VALIDACIONES!J:L,3,0)</f>
        <v>Caja 10 Unidades</v>
      </c>
      <c r="N1597" s="38" t="s">
        <v>71</v>
      </c>
      <c r="O1597" s="38" t="s">
        <v>72</v>
      </c>
      <c r="P1597" s="54">
        <v>29900</v>
      </c>
      <c r="Q1597" s="38" t="s">
        <v>47</v>
      </c>
      <c r="R1597" s="54">
        <v>45900</v>
      </c>
      <c r="S1597" s="56">
        <f>IFERROR((MaestraLP3[[#This Row],[COSTO ]]/MaestraLP3[[#This Row],[COSTO OCT]]-1),0)</f>
        <v>0</v>
      </c>
      <c r="T1597" s="55" t="s">
        <v>545</v>
      </c>
      <c r="U1597" s="55"/>
      <c r="V1597" s="54">
        <f>+VLOOKUP(MaestraLP3[[#This Row],[-]],'[1]BD MES'!$A:$N,14,0)</f>
        <v>27020</v>
      </c>
      <c r="W1597" s="54">
        <v>29900</v>
      </c>
      <c r="X1597" s="56">
        <f>+(MaestraLP3[[#This Row],[COSTO ]]-MaestraLP3[[#This Row],[COSTO OCT AL 27-10]])/MaestraLP3[[#This Row],[COSTO OCT AL 27-10]]</f>
        <v>0.10658771280532939</v>
      </c>
      <c r="Y1597" s="57" t="str">
        <f>++IF(Q1597="HASTA AGOTAR STOCK","HASTA AGOTAR STOCK",IF(MaestraLP3[[#This Row],[PRECIO OCT]]=0,"NO PARA LP",IF(MaestraLP3[[#This Row],[PRECIO OCT]]=0,"INCORPORACIÓN",IF(AA1597=0,"MANTIENE",IF(AA1597&lt;0,"BAJA",IF(AA1597&gt;0,"ALZA",""))))))</f>
        <v>MANTIENE</v>
      </c>
      <c r="Z1597" s="54">
        <v>45900</v>
      </c>
      <c r="AA1597" s="40">
        <f>IF(Z1597=0,"INDICAR PRECIO VTA",Z1597-MaestraLP3[[#This Row],[PRECIO OCT]])</f>
        <v>0</v>
      </c>
      <c r="AB1597" s="56">
        <f t="shared" si="24"/>
        <v>0.34858387799564272</v>
      </c>
      <c r="AC1597" s="58">
        <f>IFERROR(MaestraLP3[[#This Row],[PRECIO]]*MaestraLP3[[#This Row],[%MG UMV]],0)</f>
        <v>16000.000000000002</v>
      </c>
      <c r="AD1597" s="59">
        <v>10</v>
      </c>
      <c r="AE1597" s="54">
        <f>IFERROR(MaestraLP3[[#This Row],[MARGEN UNITARIO]]/MaestraLP3[[#This Row],[Peso Neto UMV (KG)]],0)</f>
        <v>1600.0000000000002</v>
      </c>
      <c r="AF1597" s="38" t="s">
        <v>50</v>
      </c>
      <c r="AG1597" s="38">
        <v>1</v>
      </c>
      <c r="AH1597" s="56">
        <v>0.08</v>
      </c>
      <c r="AI1597" s="56">
        <v>0.15</v>
      </c>
      <c r="AJ1597" s="38" t="s">
        <v>50</v>
      </c>
      <c r="AK1597" s="38" t="s">
        <v>50</v>
      </c>
    </row>
    <row r="1598" spans="1:37" x14ac:dyDescent="0.35">
      <c r="A1598" s="96" t="s">
        <v>525</v>
      </c>
      <c r="B1598" s="38">
        <v>104547800</v>
      </c>
      <c r="C1598" s="38" t="str">
        <f>+MaestraLP3[[#This Row],[CÓDIGO]]&amp;MaestraLP3[[#Headers],[-]]&amp;MaestraLP3[[#This Row],[UMV]]</f>
        <v>104547800-C10</v>
      </c>
      <c r="D1598" s="45" t="str">
        <f>+MaestraLP3[[#This Row],[CÓDIGO]]&amp;MaestraLP3[[#Headers],[FS00]]</f>
        <v>104547800FS00</v>
      </c>
      <c r="E1598" s="38" t="s">
        <v>159</v>
      </c>
      <c r="F1598" s="38" t="s">
        <v>166</v>
      </c>
      <c r="G1598" s="38" t="s">
        <v>490</v>
      </c>
      <c r="H1598" s="38" t="s">
        <v>503</v>
      </c>
      <c r="I1598" s="38" t="s">
        <v>1884</v>
      </c>
      <c r="J1598" s="44" t="s">
        <v>61</v>
      </c>
      <c r="K1598" s="45" t="s">
        <v>44</v>
      </c>
      <c r="L1598" s="38"/>
      <c r="M1598" s="38" t="str">
        <f>VLOOKUP(MaestraLP3[[#This Row],[UMV]],VALIDACIONES!J:L,3,0)</f>
        <v>Caja 10 Unidades</v>
      </c>
      <c r="N1598" s="38" t="s">
        <v>71</v>
      </c>
      <c r="O1598" s="38" t="s">
        <v>72</v>
      </c>
      <c r="P1598" s="54">
        <v>26759.158238038224</v>
      </c>
      <c r="Q1598" s="38" t="s">
        <v>47</v>
      </c>
      <c r="R1598" s="54">
        <v>45900</v>
      </c>
      <c r="S1598" s="56">
        <f>IFERROR((MaestraLP3[[#This Row],[COSTO ]]/MaestraLP3[[#This Row],[COSTO OCT]]-1),0)</f>
        <v>-1.8073429411114006E-4</v>
      </c>
      <c r="T1598" s="55" t="s">
        <v>48</v>
      </c>
      <c r="U1598" s="55"/>
      <c r="V1598" s="54">
        <f>+VLOOKUP(MaestraLP3[[#This Row],[-]],'[1]BD MES'!$A:$N,14,0)</f>
        <v>26830</v>
      </c>
      <c r="W1598" s="54">
        <v>26754.321940463065</v>
      </c>
      <c r="X1598" s="56">
        <f>+(MaestraLP3[[#This Row],[COSTO ]]-MaestraLP3[[#This Row],[COSTO OCT AL 27-10]])/MaestraLP3[[#This Row],[COSTO OCT AL 27-10]]</f>
        <v>-2.8206507468108311E-3</v>
      </c>
      <c r="Y1598" s="57" t="str">
        <f>++IF(Q1598="HASTA AGOTAR STOCK","HASTA AGOTAR STOCK",IF(MaestraLP3[[#This Row],[PRECIO OCT]]=0,"NO PARA LP",IF(MaestraLP3[[#This Row],[PRECIO OCT]]=0,"INCORPORACIÓN",IF(AA1598=0,"MANTIENE",IF(AA1598&lt;0,"BAJA",IF(AA1598&gt;0,"ALZA",""))))))</f>
        <v>MANTIENE</v>
      </c>
      <c r="Z1598" s="54">
        <v>45900</v>
      </c>
      <c r="AA1598" s="40">
        <f>IF(Z1598=0,"INDICAR PRECIO VTA",Z1598-MaestraLP3[[#This Row],[PRECIO OCT]])</f>
        <v>0</v>
      </c>
      <c r="AB1598" s="56">
        <f t="shared" si="24"/>
        <v>0.41711716905309226</v>
      </c>
      <c r="AC1598" s="58">
        <f>IFERROR(MaestraLP3[[#This Row],[PRECIO]]*MaestraLP3[[#This Row],[%MG UMV]],0)</f>
        <v>19145.678059536935</v>
      </c>
      <c r="AD1598" s="59">
        <v>10</v>
      </c>
      <c r="AE1598" s="54">
        <f>IFERROR(MaestraLP3[[#This Row],[MARGEN UNITARIO]]/MaestraLP3[[#This Row],[Peso Neto UMV (KG)]],0)</f>
        <v>1914.5678059536936</v>
      </c>
      <c r="AF1598" s="38" t="s">
        <v>50</v>
      </c>
      <c r="AG1598" s="38">
        <v>1</v>
      </c>
      <c r="AH1598" s="56">
        <v>0.08</v>
      </c>
      <c r="AI1598" s="56">
        <v>0.15</v>
      </c>
      <c r="AJ1598" s="38" t="s">
        <v>50</v>
      </c>
      <c r="AK1598" s="38" t="s">
        <v>50</v>
      </c>
    </row>
    <row r="1599" spans="1:37" x14ac:dyDescent="0.35">
      <c r="A1599" s="96" t="s">
        <v>525</v>
      </c>
      <c r="B1599" s="38">
        <v>104547820</v>
      </c>
      <c r="C1599" s="38" t="str">
        <f>+MaestraLP3[[#This Row],[CÓDIGO]]&amp;MaestraLP3[[#Headers],[-]]&amp;MaestraLP3[[#This Row],[UMV]]</f>
        <v>104547820-C10</v>
      </c>
      <c r="D1599" s="45" t="str">
        <f>+MaestraLP3[[#This Row],[CÓDIGO]]&amp;MaestraLP3[[#Headers],[FS00]]</f>
        <v>104547820FS00</v>
      </c>
      <c r="E1599" s="38" t="s">
        <v>159</v>
      </c>
      <c r="F1599" s="38" t="s">
        <v>166</v>
      </c>
      <c r="G1599" s="38" t="s">
        <v>490</v>
      </c>
      <c r="H1599" s="38" t="s">
        <v>503</v>
      </c>
      <c r="I1599" s="38" t="s">
        <v>1885</v>
      </c>
      <c r="J1599" s="44" t="s">
        <v>61</v>
      </c>
      <c r="K1599" s="45" t="s">
        <v>44</v>
      </c>
      <c r="L1599" s="38"/>
      <c r="M1599" s="38" t="str">
        <f>VLOOKUP(MaestraLP3[[#This Row],[UMV]],VALIDACIONES!J:L,3,0)</f>
        <v>Caja 10 Unidades</v>
      </c>
      <c r="N1599" s="38" t="s">
        <v>71</v>
      </c>
      <c r="O1599" s="38" t="s">
        <v>72</v>
      </c>
      <c r="P1599" s="54">
        <v>26790</v>
      </c>
      <c r="Q1599" s="38" t="s">
        <v>47</v>
      </c>
      <c r="R1599" s="54">
        <v>45900</v>
      </c>
      <c r="S1599" s="56">
        <f>IFERROR((MaestraLP3[[#This Row],[COSTO ]]/MaestraLP3[[#This Row],[COSTO OCT]]-1),0)</f>
        <v>0</v>
      </c>
      <c r="T1599" s="55" t="s">
        <v>48</v>
      </c>
      <c r="U1599" s="55"/>
      <c r="V1599" s="54">
        <f>+VLOOKUP(MaestraLP3[[#This Row],[-]],'[1]BD MES'!$A:$N,14,0)</f>
        <v>26790</v>
      </c>
      <c r="W1599" s="54">
        <v>26790</v>
      </c>
      <c r="X1599" s="56">
        <f>+(MaestraLP3[[#This Row],[COSTO ]]-MaestraLP3[[#This Row],[COSTO OCT AL 27-10]])/MaestraLP3[[#This Row],[COSTO OCT AL 27-10]]</f>
        <v>0</v>
      </c>
      <c r="Y1599" s="57" t="str">
        <f>++IF(Q1599="HASTA AGOTAR STOCK","HASTA AGOTAR STOCK",IF(MaestraLP3[[#This Row],[PRECIO OCT]]=0,"NO PARA LP",IF(MaestraLP3[[#This Row],[PRECIO OCT]]=0,"INCORPORACIÓN",IF(AA1599=0,"MANTIENE",IF(AA1599&lt;0,"BAJA",IF(AA1599&gt;0,"ALZA",""))))))</f>
        <v>MANTIENE</v>
      </c>
      <c r="Z1599" s="54">
        <v>45900</v>
      </c>
      <c r="AA1599" s="40">
        <f>IF(Z1599=0,"INDICAR PRECIO VTA",Z1599-MaestraLP3[[#This Row],[PRECIO OCT]])</f>
        <v>0</v>
      </c>
      <c r="AB1599" s="56">
        <f t="shared" si="24"/>
        <v>0.41633986928104577</v>
      </c>
      <c r="AC1599" s="58">
        <f>IFERROR(MaestraLP3[[#This Row],[PRECIO]]*MaestraLP3[[#This Row],[%MG UMV]],0)</f>
        <v>19110</v>
      </c>
      <c r="AD1599" s="59">
        <v>10</v>
      </c>
      <c r="AE1599" s="54">
        <f>IFERROR(MaestraLP3[[#This Row],[MARGEN UNITARIO]]/MaestraLP3[[#This Row],[Peso Neto UMV (KG)]],0)</f>
        <v>1911</v>
      </c>
      <c r="AF1599" s="38" t="s">
        <v>50</v>
      </c>
      <c r="AG1599" s="38">
        <v>1</v>
      </c>
      <c r="AH1599" s="56">
        <v>0.08</v>
      </c>
      <c r="AI1599" s="56">
        <v>0.15</v>
      </c>
      <c r="AJ1599" s="38" t="s">
        <v>50</v>
      </c>
      <c r="AK1599" s="38" t="s">
        <v>50</v>
      </c>
    </row>
    <row r="1600" spans="1:37" x14ac:dyDescent="0.35">
      <c r="A1600" s="96" t="s">
        <v>525</v>
      </c>
      <c r="B1600" s="38">
        <v>150001939</v>
      </c>
      <c r="C1600" s="38" t="str">
        <f>+MaestraLP3[[#This Row],[CÓDIGO]]&amp;MaestraLP3[[#Headers],[-]]&amp;MaestraLP3[[#This Row],[UMV]]</f>
        <v>150001939-C05</v>
      </c>
      <c r="D1600" s="45" t="str">
        <f>+MaestraLP3[[#This Row],[CÓDIGO]]&amp;MaestraLP3[[#Headers],[FS00]]</f>
        <v>150001939FS00</v>
      </c>
      <c r="E1600" s="38" t="s">
        <v>159</v>
      </c>
      <c r="F1600" s="38" t="s">
        <v>166</v>
      </c>
      <c r="G1600" s="38" t="s">
        <v>490</v>
      </c>
      <c r="H1600" s="38" t="s">
        <v>503</v>
      </c>
      <c r="I1600" s="38" t="s">
        <v>1886</v>
      </c>
      <c r="J1600" s="44" t="s">
        <v>300</v>
      </c>
      <c r="K1600" s="45" t="s">
        <v>44</v>
      </c>
      <c r="L1600" s="38"/>
      <c r="M1600" s="38" t="str">
        <f>VLOOKUP(MaestraLP3[[#This Row],[UMV]],VALIDACIONES!J:L,3,0)</f>
        <v>Caja 5 Unidades</v>
      </c>
      <c r="N1600" s="38" t="s">
        <v>71</v>
      </c>
      <c r="O1600" s="38" t="s">
        <v>72</v>
      </c>
      <c r="P1600" s="54">
        <v>9283.7000000000007</v>
      </c>
      <c r="Q1600" s="38" t="s">
        <v>47</v>
      </c>
      <c r="R1600" s="54">
        <v>14590</v>
      </c>
      <c r="S1600" s="56">
        <f>IFERROR((MaestraLP3[[#This Row],[COSTO ]]/MaestraLP3[[#This Row],[COSTO OCT]]-1),0)</f>
        <v>0</v>
      </c>
      <c r="T1600" s="55" t="s">
        <v>48</v>
      </c>
      <c r="U1600" s="55"/>
      <c r="V1600" s="54">
        <f>+VLOOKUP(MaestraLP3[[#This Row],[-]],'[1]BD MES'!$A:$N,14,0)</f>
        <v>9283.7000000000007</v>
      </c>
      <c r="W1600" s="54">
        <v>9283.7000000000007</v>
      </c>
      <c r="X1600" s="56">
        <f>+(MaestraLP3[[#This Row],[COSTO ]]-MaestraLP3[[#This Row],[COSTO OCT AL 27-10]])/MaestraLP3[[#This Row],[COSTO OCT AL 27-10]]</f>
        <v>0</v>
      </c>
      <c r="Y1600" s="57" t="str">
        <f>++IF(Q1600="HASTA AGOTAR STOCK","HASTA AGOTAR STOCK",IF(MaestraLP3[[#This Row],[PRECIO OCT]]=0,"NO PARA LP",IF(MaestraLP3[[#This Row],[PRECIO OCT]]=0,"INCORPORACIÓN",IF(AA1600=0,"MANTIENE",IF(AA1600&lt;0,"BAJA",IF(AA1600&gt;0,"ALZA",""))))))</f>
        <v>MANTIENE</v>
      </c>
      <c r="Z1600" s="54">
        <v>14590</v>
      </c>
      <c r="AA1600" s="40">
        <f>IF(Z1600=0,"INDICAR PRECIO VTA",Z1600-MaestraLP3[[#This Row],[PRECIO OCT]])</f>
        <v>0</v>
      </c>
      <c r="AB1600" s="56">
        <f t="shared" si="24"/>
        <v>0.3636943111720356</v>
      </c>
      <c r="AC1600" s="58">
        <f>IFERROR(MaestraLP3[[#This Row],[PRECIO]]*MaestraLP3[[#This Row],[%MG UMV]],0)</f>
        <v>5306.2999999999993</v>
      </c>
      <c r="AD1600" s="59">
        <v>5</v>
      </c>
      <c r="AE1600" s="54">
        <f>IFERROR(MaestraLP3[[#This Row],[MARGEN UNITARIO]]/MaestraLP3[[#This Row],[Peso Neto UMV (KG)]],0)</f>
        <v>1061.2599999999998</v>
      </c>
      <c r="AF1600" s="38" t="s">
        <v>50</v>
      </c>
      <c r="AG1600" s="38">
        <v>1</v>
      </c>
      <c r="AH1600" s="56">
        <v>0.05</v>
      </c>
      <c r="AI1600" s="56">
        <v>0.08</v>
      </c>
      <c r="AJ1600" s="38" t="s">
        <v>50</v>
      </c>
      <c r="AK1600" s="38" t="s">
        <v>50</v>
      </c>
    </row>
    <row r="1601" spans="1:37" x14ac:dyDescent="0.35">
      <c r="A1601" s="96" t="s">
        <v>525</v>
      </c>
      <c r="B1601" s="38">
        <v>104518880</v>
      </c>
      <c r="C1601" s="38" t="str">
        <f>+MaestraLP3[[#This Row],[CÓDIGO]]&amp;MaestraLP3[[#Headers],[-]]&amp;MaestraLP3[[#This Row],[UMV]]</f>
        <v>104518880-C05</v>
      </c>
      <c r="D1601" s="45" t="str">
        <f>+MaestraLP3[[#This Row],[CÓDIGO]]&amp;MaestraLP3[[#Headers],[FS00]]</f>
        <v>104518880FS00</v>
      </c>
      <c r="E1601" s="38" t="s">
        <v>159</v>
      </c>
      <c r="F1601" s="38" t="s">
        <v>166</v>
      </c>
      <c r="G1601" s="38" t="s">
        <v>490</v>
      </c>
      <c r="H1601" s="38" t="s">
        <v>503</v>
      </c>
      <c r="I1601" s="38" t="s">
        <v>1887</v>
      </c>
      <c r="J1601" s="44" t="s">
        <v>300</v>
      </c>
      <c r="K1601" s="45" t="s">
        <v>44</v>
      </c>
      <c r="L1601" s="38"/>
      <c r="M1601" s="38" t="str">
        <f>VLOOKUP(MaestraLP3[[#This Row],[UMV]],VALIDACIONES!J:L,3,0)</f>
        <v>Caja 5 Unidades</v>
      </c>
      <c r="N1601" s="38" t="s">
        <v>71</v>
      </c>
      <c r="O1601" s="38" t="s">
        <v>72</v>
      </c>
      <c r="P1601" s="54">
        <v>10607.650000000001</v>
      </c>
      <c r="Q1601" s="38" t="s">
        <v>47</v>
      </c>
      <c r="R1601" s="54">
        <v>15990</v>
      </c>
      <c r="S1601" s="56">
        <f>IFERROR((MaestraLP3[[#This Row],[COSTO ]]/MaestraLP3[[#This Row],[COSTO OCT]]-1),0)</f>
        <v>0</v>
      </c>
      <c r="T1601" s="55" t="s">
        <v>48</v>
      </c>
      <c r="U1601" s="55"/>
      <c r="V1601" s="54">
        <f>+VLOOKUP(MaestraLP3[[#This Row],[-]],'[1]BD MES'!$A:$N,14,0)</f>
        <v>10607.650000000001</v>
      </c>
      <c r="W1601" s="54">
        <v>10607.650000000001</v>
      </c>
      <c r="X1601" s="56">
        <f>+(MaestraLP3[[#This Row],[COSTO ]]-MaestraLP3[[#This Row],[COSTO OCT AL 27-10]])/MaestraLP3[[#This Row],[COSTO OCT AL 27-10]]</f>
        <v>0</v>
      </c>
      <c r="Y1601" s="57" t="str">
        <f>++IF(Q1601="HASTA AGOTAR STOCK","HASTA AGOTAR STOCK",IF(MaestraLP3[[#This Row],[PRECIO OCT]]=0,"NO PARA LP",IF(MaestraLP3[[#This Row],[PRECIO OCT]]=0,"INCORPORACIÓN",IF(AA1601=0,"MANTIENE",IF(AA1601&lt;0,"BAJA",IF(AA1601&gt;0,"ALZA",""))))))</f>
        <v>MANTIENE</v>
      </c>
      <c r="Z1601" s="54">
        <v>15990</v>
      </c>
      <c r="AA1601" s="40">
        <f>IF(Z1601=0,"INDICAR PRECIO VTA",Z1601-MaestraLP3[[#This Row],[PRECIO OCT]])</f>
        <v>0</v>
      </c>
      <c r="AB1601" s="56">
        <f t="shared" si="24"/>
        <v>0.33660725453408369</v>
      </c>
      <c r="AC1601" s="58">
        <f>IFERROR(MaestraLP3[[#This Row],[PRECIO]]*MaestraLP3[[#This Row],[%MG UMV]],0)</f>
        <v>5382.3499999999985</v>
      </c>
      <c r="AD1601" s="59">
        <v>5</v>
      </c>
      <c r="AE1601" s="54">
        <f>IFERROR(MaestraLP3[[#This Row],[MARGEN UNITARIO]]/MaestraLP3[[#This Row],[Peso Neto UMV (KG)]],0)</f>
        <v>1076.4699999999998</v>
      </c>
      <c r="AF1601" s="38" t="s">
        <v>50</v>
      </c>
      <c r="AG1601" s="38">
        <v>1</v>
      </c>
      <c r="AH1601" s="56">
        <v>0.05</v>
      </c>
      <c r="AI1601" s="56">
        <v>0.08</v>
      </c>
      <c r="AJ1601" s="38" t="s">
        <v>50</v>
      </c>
      <c r="AK1601" s="38" t="s">
        <v>50</v>
      </c>
    </row>
    <row r="1602" spans="1:37" x14ac:dyDescent="0.35">
      <c r="A1602" s="96" t="s">
        <v>525</v>
      </c>
      <c r="B1602" s="44">
        <v>104528010</v>
      </c>
      <c r="C1602" s="38" t="str">
        <f>+MaestraLP3[[#This Row],[CÓDIGO]]&amp;MaestraLP3[[#Headers],[-]]&amp;MaestraLP3[[#This Row],[UMV]]</f>
        <v>104528010-C10</v>
      </c>
      <c r="D1602" s="45" t="str">
        <f>+MaestraLP3[[#This Row],[CÓDIGO]]&amp;MaestraLP3[[#Headers],[FS00]]</f>
        <v>104528010FS00</v>
      </c>
      <c r="E1602" s="38" t="s">
        <v>159</v>
      </c>
      <c r="F1602" s="38" t="s">
        <v>166</v>
      </c>
      <c r="G1602" s="38" t="s">
        <v>490</v>
      </c>
      <c r="H1602" s="38" t="s">
        <v>503</v>
      </c>
      <c r="I1602" s="38" t="s">
        <v>1888</v>
      </c>
      <c r="J1602" s="44" t="s">
        <v>61</v>
      </c>
      <c r="K1602" s="45" t="s">
        <v>164</v>
      </c>
      <c r="L1602" s="38"/>
      <c r="M1602" s="38" t="str">
        <f>VLOOKUP(MaestraLP3[[#This Row],[UMV]],VALIDACIONES!J:L,3,0)</f>
        <v>Caja 10 Unidades</v>
      </c>
      <c r="N1602" s="38" t="s">
        <v>71</v>
      </c>
      <c r="O1602" s="38" t="s">
        <v>46</v>
      </c>
      <c r="P1602" s="54">
        <v>17116.62</v>
      </c>
      <c r="Q1602" s="38" t="s">
        <v>62</v>
      </c>
      <c r="R1602" s="55">
        <v>27900</v>
      </c>
      <c r="S1602" s="56">
        <f>IFERROR((MaestraLP3[[#This Row],[COSTO ]]/MaestraLP3[[#This Row],[COSTO OCT]]-1),0)</f>
        <v>0</v>
      </c>
      <c r="T1602" s="55" t="s">
        <v>48</v>
      </c>
      <c r="U1602" s="55"/>
      <c r="V1602" s="54">
        <f>+VLOOKUP(MaestraLP3[[#This Row],[-]],'[1]BD MES'!$A:$N,14,0)</f>
        <v>23500</v>
      </c>
      <c r="W1602" s="54">
        <v>17116.62</v>
      </c>
      <c r="X1602" s="56">
        <f>+(MaestraLP3[[#This Row],[COSTO ]]-MaestraLP3[[#This Row],[COSTO OCT AL 27-10]])/MaestraLP3[[#This Row],[COSTO OCT AL 27-10]]</f>
        <v>-0.27163319148936177</v>
      </c>
      <c r="Y1602" s="57" t="str">
        <f>++IF(Q1602="HASTA AGOTAR STOCK","HASTA AGOTAR STOCK",IF(MaestraLP3[[#This Row],[PRECIO OCT]]=0,"NO PARA LP",IF(MaestraLP3[[#This Row],[PRECIO OCT]]=0,"INCORPORACIÓN",IF(AA1602=0,"MANTIENE",IF(AA1602&lt;0,"BAJA",IF(AA1602&gt;0,"ALZA",""))))))</f>
        <v>MANTIENE</v>
      </c>
      <c r="Z1602" s="54">
        <v>27900</v>
      </c>
      <c r="AA1602" s="40">
        <f>IF(Z1602=0,"INDICAR PRECIO VTA",Z1602-MaestraLP3[[#This Row],[PRECIO OCT]])</f>
        <v>0</v>
      </c>
      <c r="AB1602" s="56">
        <f t="shared" si="24"/>
        <v>0.38650107526881722</v>
      </c>
      <c r="AC1602" s="58">
        <f>IFERROR(MaestraLP3[[#This Row],[PRECIO]]*MaestraLP3[[#This Row],[%MG UMV]],0)</f>
        <v>10783.380000000001</v>
      </c>
      <c r="AD1602" s="59">
        <v>10</v>
      </c>
      <c r="AE1602" s="54">
        <f>IFERROR(MaestraLP3[[#This Row],[MARGEN UNITARIO]]/MaestraLP3[[#This Row],[Peso Neto UMV (KG)]],0)</f>
        <v>1078.3380000000002</v>
      </c>
      <c r="AF1602" s="38" t="s">
        <v>50</v>
      </c>
      <c r="AG1602" s="38">
        <v>1</v>
      </c>
      <c r="AH1602" s="56">
        <v>0.05</v>
      </c>
      <c r="AI1602" s="56">
        <v>0.08</v>
      </c>
      <c r="AJ1602" s="38" t="s">
        <v>50</v>
      </c>
      <c r="AK1602" s="38" t="s">
        <v>50</v>
      </c>
    </row>
    <row r="1603" spans="1:37" x14ac:dyDescent="0.35">
      <c r="A1603" s="96" t="s">
        <v>525</v>
      </c>
      <c r="B1603" s="38">
        <v>104534300</v>
      </c>
      <c r="C1603" s="38" t="str">
        <f>+MaestraLP3[[#This Row],[CÓDIGO]]&amp;MaestraLP3[[#Headers],[-]]&amp;MaestraLP3[[#This Row],[UMV]]</f>
        <v>104534300-C10</v>
      </c>
      <c r="D1603" s="45" t="str">
        <f>+MaestraLP3[[#This Row],[CÓDIGO]]&amp;MaestraLP3[[#Headers],[FS00]]</f>
        <v>104534300FS00</v>
      </c>
      <c r="E1603" s="38" t="s">
        <v>159</v>
      </c>
      <c r="F1603" s="38" t="s">
        <v>166</v>
      </c>
      <c r="G1603" s="38" t="s">
        <v>490</v>
      </c>
      <c r="H1603" s="38" t="s">
        <v>503</v>
      </c>
      <c r="I1603" s="38" t="s">
        <v>1889</v>
      </c>
      <c r="J1603" s="44" t="s">
        <v>61</v>
      </c>
      <c r="K1603" s="45" t="s">
        <v>44</v>
      </c>
      <c r="L1603" s="38"/>
      <c r="M1603" s="38" t="str">
        <f>VLOOKUP(MaestraLP3[[#This Row],[UMV]],VALIDACIONES!J:L,3,0)</f>
        <v>Caja 10 Unidades</v>
      </c>
      <c r="N1603" s="38" t="s">
        <v>71</v>
      </c>
      <c r="O1603" s="38" t="s">
        <v>72</v>
      </c>
      <c r="P1603" s="54">
        <v>63261.238509917755</v>
      </c>
      <c r="Q1603" s="38" t="s">
        <v>47</v>
      </c>
      <c r="R1603" s="54">
        <v>79900</v>
      </c>
      <c r="S1603" s="56">
        <f>IFERROR((MaestraLP3[[#This Row],[COSTO ]]/MaestraLP3[[#This Row],[COSTO OCT]]-1),0)</f>
        <v>-4.4966461380788747E-3</v>
      </c>
      <c r="T1603" s="55" t="s">
        <v>48</v>
      </c>
      <c r="U1603" s="55"/>
      <c r="V1603" s="54">
        <f>+VLOOKUP(MaestraLP3[[#This Row],[-]],'[1]BD MES'!$A:$N,14,0)</f>
        <v>64970</v>
      </c>
      <c r="W1603" s="54">
        <v>62976.775106082045</v>
      </c>
      <c r="X1603" s="56">
        <f>+(MaestraLP3[[#This Row],[COSTO ]]-MaestraLP3[[#This Row],[COSTO OCT AL 27-10]])/MaestraLP3[[#This Row],[COSTO OCT AL 27-10]]</f>
        <v>-3.0679157979343626E-2</v>
      </c>
      <c r="Y1603" s="57" t="str">
        <f>++IF(Q1603="HASTA AGOTAR STOCK","HASTA AGOTAR STOCK",IF(MaestraLP3[[#This Row],[PRECIO OCT]]=0,"NO PARA LP",IF(MaestraLP3[[#This Row],[PRECIO OCT]]=0,"INCORPORACIÓN",IF(AA1603=0,"MANTIENE",IF(AA1603&lt;0,"BAJA",IF(AA1603&gt;0,"ALZA",""))))))</f>
        <v>MANTIENE</v>
      </c>
      <c r="Z1603" s="54">
        <v>79900</v>
      </c>
      <c r="AA1603" s="40">
        <f>IF(Z1603=0,"INDICAR PRECIO VTA",Z1603-MaestraLP3[[#This Row],[PRECIO OCT]])</f>
        <v>0</v>
      </c>
      <c r="AB1603" s="56">
        <f t="shared" ref="AB1603:AB1666" si="25">+IFERROR((Z1603-W1603)/Z1603,"-")</f>
        <v>0.2118050675083599</v>
      </c>
      <c r="AC1603" s="58">
        <f>IFERROR(MaestraLP3[[#This Row],[PRECIO]]*MaestraLP3[[#This Row],[%MG UMV]],0)</f>
        <v>16923.224893917955</v>
      </c>
      <c r="AD1603" s="59">
        <v>10</v>
      </c>
      <c r="AE1603" s="54">
        <f>IFERROR(MaestraLP3[[#This Row],[MARGEN UNITARIO]]/MaestraLP3[[#This Row],[Peso Neto UMV (KG)]],0)</f>
        <v>1692.3224893917954</v>
      </c>
      <c r="AF1603" s="38" t="s">
        <v>50</v>
      </c>
      <c r="AG1603" s="38">
        <v>1</v>
      </c>
      <c r="AH1603" s="56">
        <v>0.03</v>
      </c>
      <c r="AI1603" s="56">
        <v>0.05</v>
      </c>
      <c r="AJ1603" s="38" t="s">
        <v>50</v>
      </c>
      <c r="AK1603" s="38" t="s">
        <v>50</v>
      </c>
    </row>
    <row r="1604" spans="1:37" x14ac:dyDescent="0.35">
      <c r="A1604" s="96" t="s">
        <v>525</v>
      </c>
      <c r="B1604" s="38">
        <v>104518900</v>
      </c>
      <c r="C1604" s="38" t="str">
        <f>+MaestraLP3[[#This Row],[CÓDIGO]]&amp;MaestraLP3[[#Headers],[-]]&amp;MaestraLP3[[#This Row],[UMV]]</f>
        <v>104518900-C05</v>
      </c>
      <c r="D1604" s="45" t="str">
        <f>+MaestraLP3[[#This Row],[CÓDIGO]]&amp;MaestraLP3[[#Headers],[FS00]]</f>
        <v>104518900FS00</v>
      </c>
      <c r="E1604" s="38" t="s">
        <v>159</v>
      </c>
      <c r="F1604" s="38" t="s">
        <v>166</v>
      </c>
      <c r="G1604" s="38" t="s">
        <v>490</v>
      </c>
      <c r="H1604" s="38" t="s">
        <v>503</v>
      </c>
      <c r="I1604" s="38" t="s">
        <v>1890</v>
      </c>
      <c r="J1604" s="44" t="s">
        <v>300</v>
      </c>
      <c r="K1604" s="45" t="s">
        <v>44</v>
      </c>
      <c r="L1604" s="38"/>
      <c r="M1604" s="38" t="str">
        <f>VLOOKUP(MaestraLP3[[#This Row],[UMV]],VALIDACIONES!J:L,3,0)</f>
        <v>Caja 5 Unidades</v>
      </c>
      <c r="N1604" s="38" t="s">
        <v>71</v>
      </c>
      <c r="O1604" s="38" t="s">
        <v>72</v>
      </c>
      <c r="P1604" s="54">
        <v>24975.5</v>
      </c>
      <c r="Q1604" s="38" t="s">
        <v>47</v>
      </c>
      <c r="R1604" s="54">
        <v>34950</v>
      </c>
      <c r="S1604" s="56">
        <f>IFERROR((MaestraLP3[[#This Row],[COSTO ]]/MaestraLP3[[#This Row],[COSTO OCT]]-1),0)</f>
        <v>2.2204460492503131E-16</v>
      </c>
      <c r="T1604" s="55" t="s">
        <v>48</v>
      </c>
      <c r="U1604" s="55"/>
      <c r="V1604" s="54">
        <f>+VLOOKUP(MaestraLP3[[#This Row],[-]],'[1]BD MES'!$A:$N,14,0)</f>
        <v>24975.5</v>
      </c>
      <c r="W1604" s="54">
        <v>24975.500000000007</v>
      </c>
      <c r="X1604" s="56">
        <f>+(MaestraLP3[[#This Row],[COSTO ]]-MaestraLP3[[#This Row],[COSTO OCT AL 27-10]])/MaestraLP3[[#This Row],[COSTO OCT AL 27-10]]</f>
        <v>2.9132380189319239E-16</v>
      </c>
      <c r="Y1604" s="57" t="str">
        <f>++IF(Q1604="HASTA AGOTAR STOCK","HASTA AGOTAR STOCK",IF(MaestraLP3[[#This Row],[PRECIO OCT]]=0,"NO PARA LP",IF(MaestraLP3[[#This Row],[PRECIO OCT]]=0,"INCORPORACIÓN",IF(AA1604=0,"MANTIENE",IF(AA1604&lt;0,"BAJA",IF(AA1604&gt;0,"ALZA",""))))))</f>
        <v>MANTIENE</v>
      </c>
      <c r="Z1604" s="54">
        <v>34950</v>
      </c>
      <c r="AA1604" s="40">
        <f>IF(Z1604=0,"INDICAR PRECIO VTA",Z1604-MaestraLP3[[#This Row],[PRECIO OCT]])</f>
        <v>0</v>
      </c>
      <c r="AB1604" s="56">
        <f t="shared" si="25"/>
        <v>0.28539341917024302</v>
      </c>
      <c r="AC1604" s="58">
        <f>IFERROR(MaestraLP3[[#This Row],[PRECIO]]*MaestraLP3[[#This Row],[%MG UMV]],0)</f>
        <v>9974.4999999999945</v>
      </c>
      <c r="AD1604" s="59">
        <v>5</v>
      </c>
      <c r="AE1604" s="54">
        <f>IFERROR(MaestraLP3[[#This Row],[MARGEN UNITARIO]]/MaestraLP3[[#This Row],[Peso Neto UMV (KG)]],0)</f>
        <v>1994.899999999999</v>
      </c>
      <c r="AF1604" s="38" t="s">
        <v>50</v>
      </c>
      <c r="AG1604" s="38">
        <v>1</v>
      </c>
      <c r="AH1604" s="56">
        <v>0.03</v>
      </c>
      <c r="AI1604" s="56">
        <v>0.05</v>
      </c>
      <c r="AJ1604" s="38" t="s">
        <v>50</v>
      </c>
      <c r="AK1604" s="38" t="s">
        <v>50</v>
      </c>
    </row>
    <row r="1605" spans="1:37" x14ac:dyDescent="0.35">
      <c r="A1605" s="96" t="s">
        <v>525</v>
      </c>
      <c r="B1605" s="38">
        <v>104518870</v>
      </c>
      <c r="C1605" s="38" t="str">
        <f>+MaestraLP3[[#This Row],[CÓDIGO]]&amp;MaestraLP3[[#Headers],[-]]&amp;MaestraLP3[[#This Row],[UMV]]</f>
        <v>104518870-C05</v>
      </c>
      <c r="D1605" s="45" t="str">
        <f>+MaestraLP3[[#This Row],[CÓDIGO]]&amp;MaestraLP3[[#Headers],[FS00]]</f>
        <v>104518870FS00</v>
      </c>
      <c r="E1605" s="38" t="s">
        <v>159</v>
      </c>
      <c r="F1605" s="38" t="s">
        <v>166</v>
      </c>
      <c r="G1605" s="38" t="s">
        <v>490</v>
      </c>
      <c r="H1605" s="38" t="s">
        <v>503</v>
      </c>
      <c r="I1605" s="38" t="s">
        <v>1891</v>
      </c>
      <c r="J1605" s="44" t="s">
        <v>300</v>
      </c>
      <c r="K1605" s="45" t="s">
        <v>44</v>
      </c>
      <c r="L1605" s="38"/>
      <c r="M1605" s="38" t="str">
        <f>VLOOKUP(MaestraLP3[[#This Row],[UMV]],VALIDACIONES!J:L,3,0)</f>
        <v>Caja 5 Unidades</v>
      </c>
      <c r="N1605" s="38" t="s">
        <v>71</v>
      </c>
      <c r="O1605" s="38" t="s">
        <v>72</v>
      </c>
      <c r="P1605" s="54">
        <v>21785.949999999997</v>
      </c>
      <c r="Q1605" s="38" t="s">
        <v>47</v>
      </c>
      <c r="R1605" s="54">
        <v>29950</v>
      </c>
      <c r="S1605" s="56">
        <f>IFERROR((MaestraLP3[[#This Row],[COSTO ]]/MaestraLP3[[#This Row],[COSTO OCT]]-1),0)</f>
        <v>0</v>
      </c>
      <c r="T1605" s="55" t="s">
        <v>48</v>
      </c>
      <c r="U1605" s="55"/>
      <c r="V1605" s="54">
        <f>+VLOOKUP(MaestraLP3[[#This Row],[-]],'[1]BD MES'!$A:$N,14,0)</f>
        <v>21786.199999999997</v>
      </c>
      <c r="W1605" s="54">
        <v>21785.949999999997</v>
      </c>
      <c r="X1605" s="56">
        <f>+(MaestraLP3[[#This Row],[COSTO ]]-MaestraLP3[[#This Row],[COSTO OCT AL 27-10]])/MaestraLP3[[#This Row],[COSTO OCT AL 27-10]]</f>
        <v>-1.1475153996566636E-5</v>
      </c>
      <c r="Y1605" s="57" t="str">
        <f>++IF(Q1605="HASTA AGOTAR STOCK","HASTA AGOTAR STOCK",IF(MaestraLP3[[#This Row],[PRECIO OCT]]=0,"NO PARA LP",IF(MaestraLP3[[#This Row],[PRECIO OCT]]=0,"INCORPORACIÓN",IF(AA1605=0,"MANTIENE",IF(AA1605&lt;0,"BAJA",IF(AA1605&gt;0,"ALZA",""))))))</f>
        <v>MANTIENE</v>
      </c>
      <c r="Z1605" s="54">
        <v>29950</v>
      </c>
      <c r="AA1605" s="40">
        <f>IF(Z1605=0,"INDICAR PRECIO VTA",Z1605-MaestraLP3[[#This Row],[PRECIO OCT]])</f>
        <v>0</v>
      </c>
      <c r="AB1605" s="56">
        <f t="shared" si="25"/>
        <v>0.27258931552587656</v>
      </c>
      <c r="AC1605" s="58">
        <f>IFERROR(MaestraLP3[[#This Row],[PRECIO]]*MaestraLP3[[#This Row],[%MG UMV]],0)</f>
        <v>8164.0500000000029</v>
      </c>
      <c r="AD1605" s="59">
        <v>5</v>
      </c>
      <c r="AE1605" s="54">
        <f>IFERROR(MaestraLP3[[#This Row],[MARGEN UNITARIO]]/MaestraLP3[[#This Row],[Peso Neto UMV (KG)]],0)</f>
        <v>1632.8100000000006</v>
      </c>
      <c r="AF1605" s="38" t="s">
        <v>50</v>
      </c>
      <c r="AG1605" s="38">
        <v>1</v>
      </c>
      <c r="AH1605" s="56">
        <v>0.02</v>
      </c>
      <c r="AI1605" s="56">
        <v>0.04</v>
      </c>
      <c r="AJ1605" s="38" t="s">
        <v>50</v>
      </c>
      <c r="AK1605" s="38" t="s">
        <v>50</v>
      </c>
    </row>
    <row r="1606" spans="1:37" x14ac:dyDescent="0.35">
      <c r="A1606" s="96" t="s">
        <v>525</v>
      </c>
      <c r="B1606" s="38">
        <v>104519860</v>
      </c>
      <c r="C1606" s="38" t="str">
        <f>+MaestraLP3[[#This Row],[CÓDIGO]]&amp;MaestraLP3[[#Headers],[-]]&amp;MaestraLP3[[#This Row],[UMV]]</f>
        <v>104519860-C10</v>
      </c>
      <c r="D1606" s="45" t="str">
        <f>+MaestraLP3[[#This Row],[CÓDIGO]]&amp;MaestraLP3[[#Headers],[FS00]]</f>
        <v>104519860FS00</v>
      </c>
      <c r="E1606" s="38" t="s">
        <v>159</v>
      </c>
      <c r="F1606" s="38" t="s">
        <v>166</v>
      </c>
      <c r="G1606" s="38" t="s">
        <v>490</v>
      </c>
      <c r="H1606" s="38" t="s">
        <v>505</v>
      </c>
      <c r="I1606" s="38" t="s">
        <v>1892</v>
      </c>
      <c r="J1606" s="44" t="s">
        <v>61</v>
      </c>
      <c r="K1606" s="45" t="s">
        <v>44</v>
      </c>
      <c r="L1606" s="38"/>
      <c r="M1606" s="38" t="str">
        <f>VLOOKUP(MaestraLP3[[#This Row],[UMV]],VALIDACIONES!J:L,3,0)</f>
        <v>Caja 10 Unidades</v>
      </c>
      <c r="N1606" s="38" t="s">
        <v>71</v>
      </c>
      <c r="O1606" s="38" t="s">
        <v>46</v>
      </c>
      <c r="P1606" s="54">
        <v>78589.240034812872</v>
      </c>
      <c r="Q1606" s="38" t="s">
        <v>47</v>
      </c>
      <c r="R1606" s="54">
        <v>107900</v>
      </c>
      <c r="S1606" s="56">
        <f>IFERROR((MaestraLP3[[#This Row],[COSTO ]]/MaestraLP3[[#This Row],[COSTO OCT]]-1),0)</f>
        <v>-9.0208443513262182E-4</v>
      </c>
      <c r="T1606" s="55" t="s">
        <v>48</v>
      </c>
      <c r="U1606" s="55"/>
      <c r="V1606" s="54">
        <f>+VLOOKUP(MaestraLP3[[#This Row],[-]],'[1]BD MES'!$A:$N,14,0)</f>
        <v>78138.3</v>
      </c>
      <c r="W1606" s="54">
        <v>78518.345904608563</v>
      </c>
      <c r="X1606" s="56">
        <f>+(MaestraLP3[[#This Row],[COSTO ]]-MaestraLP3[[#This Row],[COSTO OCT AL 27-10]])/MaestraLP3[[#This Row],[COSTO OCT AL 27-10]]</f>
        <v>4.8637595725599322E-3</v>
      </c>
      <c r="Y1606" s="57" t="str">
        <f>++IF(Q1606="HASTA AGOTAR STOCK","HASTA AGOTAR STOCK",IF(MaestraLP3[[#This Row],[PRECIO OCT]]=0,"NO PARA LP",IF(MaestraLP3[[#This Row],[PRECIO OCT]]=0,"INCORPORACIÓN",IF(AA1606=0,"MANTIENE",IF(AA1606&lt;0,"BAJA",IF(AA1606&gt;0,"ALZA",""))))))</f>
        <v>MANTIENE</v>
      </c>
      <c r="Z1606" s="54">
        <v>107900</v>
      </c>
      <c r="AA1606" s="40">
        <f>IF(Z1606=0,"INDICAR PRECIO VTA",Z1606-MaestraLP3[[#This Row],[PRECIO OCT]])</f>
        <v>0</v>
      </c>
      <c r="AB1606" s="56">
        <f t="shared" si="25"/>
        <v>0.2723044865189197</v>
      </c>
      <c r="AC1606" s="58">
        <f>IFERROR(MaestraLP3[[#This Row],[PRECIO]]*MaestraLP3[[#This Row],[%MG UMV]],0)</f>
        <v>29381.654095391434</v>
      </c>
      <c r="AD1606" s="59">
        <v>5</v>
      </c>
      <c r="AE1606" s="54">
        <f>IFERROR(MaestraLP3[[#This Row],[MARGEN UNITARIO]]/MaestraLP3[[#This Row],[Peso Neto UMV (KG)]],0)</f>
        <v>5876.3308190782864</v>
      </c>
      <c r="AF1606" s="38" t="s">
        <v>50</v>
      </c>
      <c r="AG1606" s="38">
        <v>1</v>
      </c>
      <c r="AH1606" s="56">
        <v>0.02</v>
      </c>
      <c r="AI1606" s="56">
        <v>0.03</v>
      </c>
      <c r="AJ1606" s="38" t="s">
        <v>50</v>
      </c>
      <c r="AK1606" s="38" t="s">
        <v>50</v>
      </c>
    </row>
    <row r="1607" spans="1:37" x14ac:dyDescent="0.35">
      <c r="A1607" s="96" t="s">
        <v>525</v>
      </c>
      <c r="B1607" s="38">
        <v>104528170</v>
      </c>
      <c r="C1607" s="38" t="str">
        <f>+MaestraLP3[[#This Row],[CÓDIGO]]&amp;MaestraLP3[[#Headers],[-]]&amp;MaestraLP3[[#This Row],[UMV]]</f>
        <v>104528170-C10</v>
      </c>
      <c r="D1607" s="45" t="str">
        <f>+MaestraLP3[[#This Row],[CÓDIGO]]&amp;MaestraLP3[[#Headers],[FS00]]</f>
        <v>104528170FS00</v>
      </c>
      <c r="E1607" s="38" t="s">
        <v>159</v>
      </c>
      <c r="F1607" s="38" t="s">
        <v>166</v>
      </c>
      <c r="G1607" s="38" t="s">
        <v>490</v>
      </c>
      <c r="H1607" s="38" t="s">
        <v>505</v>
      </c>
      <c r="I1607" s="38" t="s">
        <v>1893</v>
      </c>
      <c r="J1607" s="44" t="s">
        <v>61</v>
      </c>
      <c r="K1607" s="45" t="s">
        <v>44</v>
      </c>
      <c r="L1607" s="38"/>
      <c r="M1607" s="38" t="str">
        <f>VLOOKUP(MaestraLP3[[#This Row],[UMV]],VALIDACIONES!J:L,3,0)</f>
        <v>Caja 10 Unidades</v>
      </c>
      <c r="N1607" s="38" t="s">
        <v>71</v>
      </c>
      <c r="O1607" s="38" t="s">
        <v>46</v>
      </c>
      <c r="P1607" s="54">
        <v>55372.972972972973</v>
      </c>
      <c r="Q1607" s="38" t="s">
        <v>47</v>
      </c>
      <c r="R1607" s="54">
        <v>76900</v>
      </c>
      <c r="S1607" s="56">
        <f>IFERROR((MaestraLP3[[#This Row],[COSTO ]]/MaestraLP3[[#This Row],[COSTO OCT]]-1),0)</f>
        <v>-1.4506867424892711E-3</v>
      </c>
      <c r="T1607" s="55" t="s">
        <v>48</v>
      </c>
      <c r="U1607" s="55"/>
      <c r="V1607" s="54">
        <f>+VLOOKUP(MaestraLP3[[#This Row],[-]],'[1]BD MES'!$A:$N,14,0)</f>
        <v>55530</v>
      </c>
      <c r="W1607" s="54">
        <v>55292.644135188864</v>
      </c>
      <c r="X1607" s="56">
        <f>+(MaestraLP3[[#This Row],[COSTO ]]-MaestraLP3[[#This Row],[COSTO OCT AL 27-10]])/MaestraLP3[[#This Row],[COSTO OCT AL 27-10]]</f>
        <v>-4.2743717776181469E-3</v>
      </c>
      <c r="Y1607" s="57" t="str">
        <f>++IF(Q1607="HASTA AGOTAR STOCK","HASTA AGOTAR STOCK",IF(MaestraLP3[[#This Row],[PRECIO OCT]]=0,"NO PARA LP",IF(MaestraLP3[[#This Row],[PRECIO OCT]]=0,"INCORPORACIÓN",IF(AA1607=0,"MANTIENE",IF(AA1607&lt;0,"BAJA",IF(AA1607&gt;0,"ALZA",""))))))</f>
        <v>MANTIENE</v>
      </c>
      <c r="Z1607" s="54">
        <v>76900</v>
      </c>
      <c r="AA1607" s="40">
        <f>IF(Z1607=0,"INDICAR PRECIO VTA",Z1607-MaestraLP3[[#This Row],[PRECIO OCT]])</f>
        <v>0</v>
      </c>
      <c r="AB1607" s="56">
        <f t="shared" si="25"/>
        <v>0.28097992021861035</v>
      </c>
      <c r="AC1607" s="58">
        <f>IFERROR(MaestraLP3[[#This Row],[PRECIO]]*MaestraLP3[[#This Row],[%MG UMV]],0)</f>
        <v>21607.355864811136</v>
      </c>
      <c r="AD1607" s="59">
        <v>5</v>
      </c>
      <c r="AE1607" s="54">
        <f>IFERROR(MaestraLP3[[#This Row],[MARGEN UNITARIO]]/MaestraLP3[[#This Row],[Peso Neto UMV (KG)]],0)</f>
        <v>4321.4711729622268</v>
      </c>
      <c r="AF1607" s="38" t="s">
        <v>50</v>
      </c>
      <c r="AG1607" s="38">
        <v>1</v>
      </c>
      <c r="AH1607" s="56">
        <v>0.02</v>
      </c>
      <c r="AI1607" s="56">
        <v>0.03</v>
      </c>
      <c r="AJ1607" s="38" t="s">
        <v>50</v>
      </c>
      <c r="AK1607" s="38" t="s">
        <v>50</v>
      </c>
    </row>
    <row r="1608" spans="1:37" x14ac:dyDescent="0.35">
      <c r="A1608" s="96" t="s">
        <v>525</v>
      </c>
      <c r="B1608" s="38">
        <v>104548090</v>
      </c>
      <c r="C1608" s="38" t="str">
        <f>+MaestraLP3[[#This Row],[CÓDIGO]]&amp;MaestraLP3[[#Headers],[-]]&amp;MaestraLP3[[#This Row],[UMV]]</f>
        <v>104548090-KG</v>
      </c>
      <c r="D1608" s="45" t="str">
        <f>+MaestraLP3[[#This Row],[CÓDIGO]]&amp;MaestraLP3[[#Headers],[FS00]]</f>
        <v>104548090FS00</v>
      </c>
      <c r="E1608" s="38" t="s">
        <v>159</v>
      </c>
      <c r="F1608" s="38" t="s">
        <v>166</v>
      </c>
      <c r="G1608" s="38" t="s">
        <v>490</v>
      </c>
      <c r="H1608" s="38" t="s">
        <v>505</v>
      </c>
      <c r="I1608" s="38" t="s">
        <v>1894</v>
      </c>
      <c r="J1608" s="44" t="s">
        <v>164</v>
      </c>
      <c r="K1608" s="45" t="s">
        <v>164</v>
      </c>
      <c r="L1608" s="38" t="s">
        <v>183</v>
      </c>
      <c r="M1608" s="38" t="str">
        <f>VLOOKUP(MaestraLP3[[#This Row],[UMV]],VALIDACIONES!J:L,3,0)</f>
        <v>Kilogramo</v>
      </c>
      <c r="N1608" s="38" t="s">
        <v>71</v>
      </c>
      <c r="O1608" s="38" t="s">
        <v>46</v>
      </c>
      <c r="P1608" s="54">
        <v>8329.0481947306762</v>
      </c>
      <c r="Q1608" s="38" t="s">
        <v>47</v>
      </c>
      <c r="R1608" s="55">
        <v>10590</v>
      </c>
      <c r="S1608" s="56">
        <f>IFERROR((MaestraLP3[[#This Row],[COSTO ]]/MaestraLP3[[#This Row],[COSTO OCT]]-1),0)</f>
        <v>-5.694867691162786E-4</v>
      </c>
      <c r="T1608" s="55" t="s">
        <v>172</v>
      </c>
      <c r="U1608" s="55"/>
      <c r="V1608" s="54">
        <f>+VLOOKUP(MaestraLP3[[#This Row],[-]],'[1]BD MES'!$A:$N,14,0)</f>
        <v>8389</v>
      </c>
      <c r="W1608" s="54">
        <v>8324.3049119844454</v>
      </c>
      <c r="X1608" s="56">
        <f>+(MaestraLP3[[#This Row],[COSTO ]]-MaestraLP3[[#This Row],[COSTO OCT AL 27-10]])/MaestraLP3[[#This Row],[COSTO OCT AL 27-10]]</f>
        <v>-7.7118951025813062E-3</v>
      </c>
      <c r="Y1608" s="57" t="str">
        <f>++IF(Q1608="HASTA AGOTAR STOCK","HASTA AGOTAR STOCK",IF(MaestraLP3[[#This Row],[PRECIO OCT]]=0,"NO PARA LP",IF(MaestraLP3[[#This Row],[PRECIO OCT]]=0,"INCORPORACIÓN",IF(AA1608=0,"MANTIENE",IF(AA1608&lt;0,"BAJA",IF(AA1608&gt;0,"ALZA",""))))))</f>
        <v>ALZA</v>
      </c>
      <c r="Z1608" s="54">
        <v>10990</v>
      </c>
      <c r="AA1608" s="40">
        <f>IF(Z1608=0,"INDICAR PRECIO VTA",Z1608-MaestraLP3[[#This Row],[PRECIO OCT]])</f>
        <v>400</v>
      </c>
      <c r="AB1608" s="56">
        <f t="shared" si="25"/>
        <v>0.24255642293135166</v>
      </c>
      <c r="AC1608" s="58">
        <f>IFERROR(MaestraLP3[[#This Row],[PRECIO]]*MaestraLP3[[#This Row],[%MG UMV]],0)</f>
        <v>2665.6950880155546</v>
      </c>
      <c r="AD1608" s="59">
        <v>1</v>
      </c>
      <c r="AE1608" s="54">
        <f>IFERROR(MaestraLP3[[#This Row],[MARGEN UNITARIO]]/MaestraLP3[[#This Row],[Peso Neto UMV (KG)]],0)</f>
        <v>2665.6950880155546</v>
      </c>
      <c r="AF1608" s="38" t="s">
        <v>49</v>
      </c>
      <c r="AG1608" s="38" t="s">
        <v>184</v>
      </c>
      <c r="AH1608" s="56">
        <v>0.02</v>
      </c>
      <c r="AI1608" s="56">
        <v>0.03</v>
      </c>
      <c r="AJ1608" s="38" t="s">
        <v>50</v>
      </c>
      <c r="AK1608" s="38" t="s">
        <v>50</v>
      </c>
    </row>
    <row r="1609" spans="1:37" x14ac:dyDescent="0.35">
      <c r="A1609" s="96" t="s">
        <v>525</v>
      </c>
      <c r="B1609" s="38">
        <v>104548100</v>
      </c>
      <c r="C1609" s="38" t="str">
        <f>+MaestraLP3[[#This Row],[CÓDIGO]]&amp;MaestraLP3[[#Headers],[-]]&amp;MaestraLP3[[#This Row],[UMV]]</f>
        <v>104548100-KG</v>
      </c>
      <c r="D1609" s="45" t="str">
        <f>+MaestraLP3[[#This Row],[CÓDIGO]]&amp;MaestraLP3[[#Headers],[FS00]]</f>
        <v>104548100FS00</v>
      </c>
      <c r="E1609" s="38" t="s">
        <v>159</v>
      </c>
      <c r="F1609" s="38" t="s">
        <v>166</v>
      </c>
      <c r="G1609" s="38" t="s">
        <v>490</v>
      </c>
      <c r="H1609" s="38" t="s">
        <v>505</v>
      </c>
      <c r="I1609" s="38" t="s">
        <v>1895</v>
      </c>
      <c r="J1609" s="44" t="s">
        <v>164</v>
      </c>
      <c r="K1609" s="45" t="s">
        <v>164</v>
      </c>
      <c r="L1609" s="38" t="s">
        <v>183</v>
      </c>
      <c r="M1609" s="38" t="str">
        <f>VLOOKUP(MaestraLP3[[#This Row],[UMV]],VALIDACIONES!J:L,3,0)</f>
        <v>Kilogramo</v>
      </c>
      <c r="N1609" s="38" t="s">
        <v>71</v>
      </c>
      <c r="O1609" s="38" t="s">
        <v>46</v>
      </c>
      <c r="P1609" s="54">
        <v>8325.5225791371759</v>
      </c>
      <c r="Q1609" s="38" t="s">
        <v>47</v>
      </c>
      <c r="R1609" s="55">
        <v>10590</v>
      </c>
      <c r="S1609" s="56">
        <f>IFERROR((MaestraLP3[[#This Row],[COSTO ]]/MaestraLP3[[#This Row],[COSTO OCT]]-1),0)</f>
        <v>-1.6610498077718194E-3</v>
      </c>
      <c r="T1609" s="55" t="s">
        <v>172</v>
      </c>
      <c r="U1609" s="55"/>
      <c r="V1609" s="54">
        <f>+VLOOKUP(MaestraLP3[[#This Row],[-]],'[1]BD MES'!$A:$N,14,0)</f>
        <v>8380</v>
      </c>
      <c r="W1609" s="54">
        <v>8311.6934714575</v>
      </c>
      <c r="X1609" s="56">
        <f>+(MaestraLP3[[#This Row],[COSTO ]]-MaestraLP3[[#This Row],[COSTO OCT AL 27-10]])/MaestraLP3[[#This Row],[COSTO OCT AL 27-10]]</f>
        <v>-8.151137057577567E-3</v>
      </c>
      <c r="Y1609" s="57" t="str">
        <f>++IF(Q1609="HASTA AGOTAR STOCK","HASTA AGOTAR STOCK",IF(MaestraLP3[[#This Row],[PRECIO OCT]]=0,"NO PARA LP",IF(MaestraLP3[[#This Row],[PRECIO OCT]]=0,"INCORPORACIÓN",IF(AA1609=0,"MANTIENE",IF(AA1609&lt;0,"BAJA",IF(AA1609&gt;0,"ALZA",""))))))</f>
        <v>ALZA</v>
      </c>
      <c r="Z1609" s="54">
        <v>10990</v>
      </c>
      <c r="AA1609" s="40">
        <f>IF(Z1609=0,"INDICAR PRECIO VTA",Z1609-MaestraLP3[[#This Row],[PRECIO OCT]])</f>
        <v>400</v>
      </c>
      <c r="AB1609" s="56">
        <f t="shared" si="25"/>
        <v>0.24370396074090081</v>
      </c>
      <c r="AC1609" s="58">
        <f>IFERROR(MaestraLP3[[#This Row],[PRECIO]]*MaestraLP3[[#This Row],[%MG UMV]],0)</f>
        <v>2678.3065285425</v>
      </c>
      <c r="AD1609" s="59">
        <v>1</v>
      </c>
      <c r="AE1609" s="54">
        <f>IFERROR(MaestraLP3[[#This Row],[MARGEN UNITARIO]]/MaestraLP3[[#This Row],[Peso Neto UMV (KG)]],0)</f>
        <v>2678.3065285425</v>
      </c>
      <c r="AF1609" s="38" t="s">
        <v>49</v>
      </c>
      <c r="AG1609" s="38" t="s">
        <v>184</v>
      </c>
      <c r="AH1609" s="56">
        <v>0.02</v>
      </c>
      <c r="AI1609" s="56">
        <v>0.03</v>
      </c>
      <c r="AJ1609" s="38" t="s">
        <v>50</v>
      </c>
      <c r="AK1609" s="38" t="s">
        <v>50</v>
      </c>
    </row>
    <row r="1610" spans="1:37" x14ac:dyDescent="0.35">
      <c r="A1610" s="96" t="s">
        <v>525</v>
      </c>
      <c r="B1610" s="38">
        <v>104544910</v>
      </c>
      <c r="C1610" s="38" t="str">
        <f>+MaestraLP3[[#This Row],[CÓDIGO]]&amp;MaestraLP3[[#Headers],[-]]&amp;MaestraLP3[[#This Row],[UMV]]</f>
        <v>104544910-KG</v>
      </c>
      <c r="D1610" s="45" t="str">
        <f>+MaestraLP3[[#This Row],[CÓDIGO]]&amp;MaestraLP3[[#Headers],[FS00]]</f>
        <v>104544910FS00</v>
      </c>
      <c r="E1610" s="38" t="s">
        <v>159</v>
      </c>
      <c r="F1610" s="38" t="s">
        <v>166</v>
      </c>
      <c r="G1610" s="38" t="s">
        <v>490</v>
      </c>
      <c r="H1610" s="38" t="s">
        <v>505</v>
      </c>
      <c r="I1610" s="38" t="s">
        <v>1896</v>
      </c>
      <c r="J1610" s="44" t="s">
        <v>164</v>
      </c>
      <c r="K1610" s="45" t="s">
        <v>164</v>
      </c>
      <c r="L1610" s="38" t="s">
        <v>183</v>
      </c>
      <c r="M1610" s="38" t="str">
        <f>VLOOKUP(MaestraLP3[[#This Row],[UMV]],VALIDACIONES!J:L,3,0)</f>
        <v>Kilogramo</v>
      </c>
      <c r="N1610" s="38" t="s">
        <v>71</v>
      </c>
      <c r="O1610" s="38" t="s">
        <v>46</v>
      </c>
      <c r="P1610" s="54">
        <v>11391</v>
      </c>
      <c r="Q1610" s="38" t="s">
        <v>47</v>
      </c>
      <c r="R1610" s="54">
        <v>12000</v>
      </c>
      <c r="S1610" s="56">
        <f>IFERROR((MaestraLP3[[#This Row],[COSTO ]]/MaestraLP3[[#This Row],[COSTO OCT]]-1),0)</f>
        <v>0</v>
      </c>
      <c r="T1610" s="55" t="s">
        <v>48</v>
      </c>
      <c r="U1610" s="55"/>
      <c r="V1610" s="54">
        <f>+VLOOKUP(MaestraLP3[[#This Row],[-]],'[1]BD MES'!$A:$N,14,0)</f>
        <v>11092</v>
      </c>
      <c r="W1610" s="54">
        <v>11391</v>
      </c>
      <c r="X1610" s="56">
        <f>+(MaestraLP3[[#This Row],[COSTO ]]-MaestraLP3[[#This Row],[COSTO OCT AL 27-10]])/MaestraLP3[[#This Row],[COSTO OCT AL 27-10]]</f>
        <v>2.695636494771006E-2</v>
      </c>
      <c r="Y1610" s="57" t="str">
        <f>++IF(Q1610="HASTA AGOTAR STOCK","HASTA AGOTAR STOCK",IF(MaestraLP3[[#This Row],[PRECIO OCT]]=0,"NO PARA LP",IF(MaestraLP3[[#This Row],[PRECIO OCT]]=0,"INCORPORACIÓN",IF(AA1610=0,"MANTIENE",IF(AA1610&lt;0,"BAJA",IF(AA1610&gt;0,"ALZA",""))))))</f>
        <v>MANTIENE</v>
      </c>
      <c r="Z1610" s="54">
        <v>12000</v>
      </c>
      <c r="AA1610" s="40">
        <f>IF(Z1610=0,"INDICAR PRECIO VTA",Z1610-MaestraLP3[[#This Row],[PRECIO OCT]])</f>
        <v>0</v>
      </c>
      <c r="AB1610" s="56">
        <f t="shared" si="25"/>
        <v>5.0750000000000003E-2</v>
      </c>
      <c r="AC1610" s="58">
        <f>IFERROR(MaestraLP3[[#This Row],[PRECIO]]*MaestraLP3[[#This Row],[%MG UMV]],0)</f>
        <v>609</v>
      </c>
      <c r="AD1610" s="59">
        <v>1</v>
      </c>
      <c r="AE1610" s="54">
        <f>IFERROR(MaestraLP3[[#This Row],[MARGEN UNITARIO]]/MaestraLP3[[#This Row],[Peso Neto UMV (KG)]],0)</f>
        <v>609</v>
      </c>
      <c r="AF1610" s="38" t="s">
        <v>49</v>
      </c>
      <c r="AG1610" s="38" t="s">
        <v>184</v>
      </c>
      <c r="AH1610" s="56">
        <v>0</v>
      </c>
      <c r="AI1610" s="56">
        <v>0</v>
      </c>
      <c r="AJ1610" s="38" t="s">
        <v>50</v>
      </c>
      <c r="AK1610" s="38" t="s">
        <v>50</v>
      </c>
    </row>
    <row r="1611" spans="1:37" x14ac:dyDescent="0.35">
      <c r="A1611" s="96" t="s">
        <v>525</v>
      </c>
      <c r="B1611" s="38">
        <v>104548010</v>
      </c>
      <c r="C1611" s="38" t="str">
        <f>+MaestraLP3[[#This Row],[CÓDIGO]]&amp;MaestraLP3[[#Headers],[-]]&amp;MaestraLP3[[#This Row],[UMV]]</f>
        <v>104548010-KG</v>
      </c>
      <c r="D1611" s="45" t="str">
        <f>+MaestraLP3[[#This Row],[CÓDIGO]]&amp;MaestraLP3[[#Headers],[FS00]]</f>
        <v>104548010FS00</v>
      </c>
      <c r="E1611" s="38" t="s">
        <v>159</v>
      </c>
      <c r="F1611" s="38" t="s">
        <v>166</v>
      </c>
      <c r="G1611" s="38" t="s">
        <v>490</v>
      </c>
      <c r="H1611" s="38" t="s">
        <v>505</v>
      </c>
      <c r="I1611" s="38" t="s">
        <v>1897</v>
      </c>
      <c r="J1611" s="44" t="s">
        <v>164</v>
      </c>
      <c r="K1611" s="45" t="s">
        <v>164</v>
      </c>
      <c r="L1611" s="38" t="s">
        <v>183</v>
      </c>
      <c r="M1611" s="38" t="str">
        <f>VLOOKUP(MaestraLP3[[#This Row],[UMV]],VALIDACIONES!J:L,3,0)</f>
        <v>Kilogramo</v>
      </c>
      <c r="N1611" s="38" t="s">
        <v>71</v>
      </c>
      <c r="O1611" s="38" t="s">
        <v>46</v>
      </c>
      <c r="P1611" s="54">
        <v>9953</v>
      </c>
      <c r="Q1611" s="38" t="s">
        <v>47</v>
      </c>
      <c r="R1611" s="54">
        <v>12000</v>
      </c>
      <c r="S1611" s="56">
        <f>IFERROR((MaestraLP3[[#This Row],[COSTO ]]/MaestraLP3[[#This Row],[COSTO OCT]]-1),0)</f>
        <v>0</v>
      </c>
      <c r="T1611" s="55" t="s">
        <v>48</v>
      </c>
      <c r="U1611" s="55"/>
      <c r="V1611" s="54">
        <f>+VLOOKUP(MaestraLP3[[#This Row],[-]],'[1]BD MES'!$A:$N,14,0)</f>
        <v>9401</v>
      </c>
      <c r="W1611" s="54">
        <v>9953</v>
      </c>
      <c r="X1611" s="56">
        <f>+(MaestraLP3[[#This Row],[COSTO ]]-MaestraLP3[[#This Row],[COSTO OCT AL 27-10]])/MaestraLP3[[#This Row],[COSTO OCT AL 27-10]]</f>
        <v>5.8717157749175616E-2</v>
      </c>
      <c r="Y1611" s="57" t="str">
        <f>++IF(Q1611="HASTA AGOTAR STOCK","HASTA AGOTAR STOCK",IF(MaestraLP3[[#This Row],[PRECIO OCT]]=0,"NO PARA LP",IF(MaestraLP3[[#This Row],[PRECIO OCT]]=0,"INCORPORACIÓN",IF(AA1611=0,"MANTIENE",IF(AA1611&lt;0,"BAJA",IF(AA1611&gt;0,"ALZA",""))))))</f>
        <v>MANTIENE</v>
      </c>
      <c r="Z1611" s="54">
        <v>12000</v>
      </c>
      <c r="AA1611" s="40">
        <f>IF(Z1611=0,"INDICAR PRECIO VTA",Z1611-MaestraLP3[[#This Row],[PRECIO OCT]])</f>
        <v>0</v>
      </c>
      <c r="AB1611" s="56">
        <f t="shared" si="25"/>
        <v>0.17058333333333334</v>
      </c>
      <c r="AC1611" s="58">
        <f>IFERROR(MaestraLP3[[#This Row],[PRECIO]]*MaestraLP3[[#This Row],[%MG UMV]],0)</f>
        <v>2047</v>
      </c>
      <c r="AD1611" s="59">
        <v>1</v>
      </c>
      <c r="AE1611" s="54">
        <f>IFERROR(MaestraLP3[[#This Row],[MARGEN UNITARIO]]/MaestraLP3[[#This Row],[Peso Neto UMV (KG)]],0)</f>
        <v>2047</v>
      </c>
      <c r="AF1611" s="38" t="s">
        <v>49</v>
      </c>
      <c r="AG1611" s="38" t="s">
        <v>184</v>
      </c>
      <c r="AH1611" s="56">
        <v>0</v>
      </c>
      <c r="AI1611" s="56">
        <v>0</v>
      </c>
      <c r="AJ1611" s="38" t="s">
        <v>50</v>
      </c>
      <c r="AK1611" s="38" t="s">
        <v>50</v>
      </c>
    </row>
    <row r="1612" spans="1:37" x14ac:dyDescent="0.35">
      <c r="A1612" s="96" t="s">
        <v>525</v>
      </c>
      <c r="B1612" s="38">
        <v>104543090</v>
      </c>
      <c r="C1612" s="38" t="str">
        <f>+MaestraLP3[[#This Row],[CÓDIGO]]&amp;MaestraLP3[[#Headers],[-]]&amp;MaestraLP3[[#This Row],[UMV]]</f>
        <v>104543090-KG</v>
      </c>
      <c r="D1612" s="45" t="str">
        <f>+MaestraLP3[[#This Row],[CÓDIGO]]&amp;MaestraLP3[[#Headers],[FS00]]</f>
        <v>104543090FS00</v>
      </c>
      <c r="E1612" s="38" t="s">
        <v>159</v>
      </c>
      <c r="F1612" s="38" t="s">
        <v>166</v>
      </c>
      <c r="G1612" s="38" t="s">
        <v>490</v>
      </c>
      <c r="H1612" s="38" t="s">
        <v>505</v>
      </c>
      <c r="I1612" s="38" t="s">
        <v>1898</v>
      </c>
      <c r="J1612" s="44" t="s">
        <v>164</v>
      </c>
      <c r="K1612" s="45" t="s">
        <v>164</v>
      </c>
      <c r="L1612" s="38"/>
      <c r="M1612" s="38" t="str">
        <f>VLOOKUP(MaestraLP3[[#This Row],[UMV]],VALIDACIONES!J:L,3,0)</f>
        <v>Kilogramo</v>
      </c>
      <c r="N1612" s="38" t="s">
        <v>375</v>
      </c>
      <c r="O1612" s="38" t="s">
        <v>46</v>
      </c>
      <c r="P1612" s="54"/>
      <c r="Q1612" s="38"/>
      <c r="R1612" s="55"/>
      <c r="S1612" s="56">
        <f>IFERROR((MaestraLP3[[#This Row],[COSTO ]]/MaestraLP3[[#This Row],[COSTO OCT]]-1),0)</f>
        <v>0</v>
      </c>
      <c r="T1612" s="55" t="s">
        <v>48</v>
      </c>
      <c r="U1612" s="55"/>
      <c r="V1612" s="54">
        <f>+VLOOKUP(MaestraLP3[[#This Row],[-]],'[1]BD MES'!$A:$N,14,0)</f>
        <v>8689</v>
      </c>
      <c r="W1612" s="54">
        <v>10311</v>
      </c>
      <c r="X1612" s="56">
        <f>+(MaestraLP3[[#This Row],[COSTO ]]-MaestraLP3[[#This Row],[COSTO OCT AL 27-10]])/MaestraLP3[[#This Row],[COSTO OCT AL 27-10]]</f>
        <v>0.18667280469559214</v>
      </c>
      <c r="Y1612" s="57" t="str">
        <f>++IF(Q1612="HASTA AGOTAR STOCK","HASTA AGOTAR STOCK",IF(MaestraLP3[[#This Row],[PRECIO OCT]]=0,"NO PARA LP",IF(MaestraLP3[[#This Row],[PRECIO OCT]]=0,"INCORPORACIÓN",IF(AA1612=0,"MANTIENE",IF(AA1612&lt;0,"BAJA",IF(AA1612&gt;0,"ALZA",""))))))</f>
        <v>NO PARA LP</v>
      </c>
      <c r="Z1612" s="54">
        <v>13290</v>
      </c>
      <c r="AA1612" s="40">
        <f>IF(Z1612=0,"INDICAR PRECIO VTA",Z1612-MaestraLP3[[#This Row],[PRECIO OCT]])</f>
        <v>13290</v>
      </c>
      <c r="AB1612" s="56">
        <f t="shared" si="25"/>
        <v>0.22415349887133182</v>
      </c>
      <c r="AC1612" s="58">
        <f>IFERROR(MaestraLP3[[#This Row],[PRECIO]]*MaestraLP3[[#This Row],[%MG UMV]],0)</f>
        <v>2979</v>
      </c>
      <c r="AD1612" s="59">
        <v>1</v>
      </c>
      <c r="AE1612" s="54">
        <f>IFERROR(MaestraLP3[[#This Row],[MARGEN UNITARIO]]/MaestraLP3[[#This Row],[Peso Neto UMV (KG)]],0)</f>
        <v>2979</v>
      </c>
      <c r="AF1612" s="38" t="s">
        <v>49</v>
      </c>
      <c r="AG1612" s="38">
        <v>1</v>
      </c>
      <c r="AH1612" s="56">
        <v>0</v>
      </c>
      <c r="AI1612" s="56">
        <v>0</v>
      </c>
      <c r="AJ1612" s="38" t="s">
        <v>50</v>
      </c>
      <c r="AK1612" s="38" t="s">
        <v>50</v>
      </c>
    </row>
    <row r="1613" spans="1:37" x14ac:dyDescent="0.35">
      <c r="A1613" s="96" t="s">
        <v>525</v>
      </c>
      <c r="B1613" s="38">
        <v>104543060</v>
      </c>
      <c r="C1613" s="38" t="str">
        <f>+MaestraLP3[[#This Row],[CÓDIGO]]&amp;MaestraLP3[[#Headers],[-]]&amp;MaestraLP3[[#This Row],[UMV]]</f>
        <v>104543060-KG</v>
      </c>
      <c r="D1613" s="45" t="str">
        <f>+MaestraLP3[[#This Row],[CÓDIGO]]&amp;MaestraLP3[[#Headers],[FS00]]</f>
        <v>104543060FS00</v>
      </c>
      <c r="E1613" s="38" t="s">
        <v>159</v>
      </c>
      <c r="F1613" s="38" t="s">
        <v>166</v>
      </c>
      <c r="G1613" s="38" t="s">
        <v>490</v>
      </c>
      <c r="H1613" s="38" t="s">
        <v>505</v>
      </c>
      <c r="I1613" s="38" t="s">
        <v>1899</v>
      </c>
      <c r="J1613" s="44" t="s">
        <v>164</v>
      </c>
      <c r="K1613" s="45" t="s">
        <v>164</v>
      </c>
      <c r="L1613" s="38" t="s">
        <v>183</v>
      </c>
      <c r="M1613" s="38" t="str">
        <f>VLOOKUP(MaestraLP3[[#This Row],[UMV]],VALIDACIONES!J:L,3,0)</f>
        <v>Kilogramo</v>
      </c>
      <c r="N1613" s="38" t="s">
        <v>71</v>
      </c>
      <c r="O1613" s="38" t="s">
        <v>46</v>
      </c>
      <c r="P1613" s="54">
        <v>12253</v>
      </c>
      <c r="Q1613" s="38" t="s">
        <v>47</v>
      </c>
      <c r="R1613" s="54">
        <v>15000</v>
      </c>
      <c r="S1613" s="56">
        <f>IFERROR((MaestraLP3[[#This Row],[COSTO ]]/MaestraLP3[[#This Row],[COSTO OCT]]-1),0)</f>
        <v>0</v>
      </c>
      <c r="T1613" s="55" t="s">
        <v>48</v>
      </c>
      <c r="U1613" s="55"/>
      <c r="V1613" s="54">
        <f>+VLOOKUP(MaestraLP3[[#This Row],[-]],'[1]BD MES'!$A:$N,14,0)</f>
        <v>11611</v>
      </c>
      <c r="W1613" s="54">
        <v>12253</v>
      </c>
      <c r="X1613" s="56">
        <f>+(MaestraLP3[[#This Row],[COSTO ]]-MaestraLP3[[#This Row],[COSTO OCT AL 27-10]])/MaestraLP3[[#This Row],[COSTO OCT AL 27-10]]</f>
        <v>5.5292395142537247E-2</v>
      </c>
      <c r="Y1613" s="57" t="str">
        <f>++IF(Q1613="HASTA AGOTAR STOCK","HASTA AGOTAR STOCK",IF(MaestraLP3[[#This Row],[PRECIO OCT]]=0,"NO PARA LP",IF(MaestraLP3[[#This Row],[PRECIO OCT]]=0,"INCORPORACIÓN",IF(AA1613=0,"MANTIENE",IF(AA1613&lt;0,"BAJA",IF(AA1613&gt;0,"ALZA",""))))))</f>
        <v>MANTIENE</v>
      </c>
      <c r="Z1613" s="54">
        <v>15000</v>
      </c>
      <c r="AA1613" s="40">
        <f>IF(Z1613=0,"INDICAR PRECIO VTA",Z1613-MaestraLP3[[#This Row],[PRECIO OCT]])</f>
        <v>0</v>
      </c>
      <c r="AB1613" s="56">
        <f t="shared" si="25"/>
        <v>0.18313333333333334</v>
      </c>
      <c r="AC1613" s="58">
        <f>IFERROR(MaestraLP3[[#This Row],[PRECIO]]*MaestraLP3[[#This Row],[%MG UMV]],0)</f>
        <v>2747</v>
      </c>
      <c r="AD1613" s="59">
        <v>1</v>
      </c>
      <c r="AE1613" s="54">
        <f>IFERROR(MaestraLP3[[#This Row],[MARGEN UNITARIO]]/MaestraLP3[[#This Row],[Peso Neto UMV (KG)]],0)</f>
        <v>2747</v>
      </c>
      <c r="AF1613" s="38" t="s">
        <v>49</v>
      </c>
      <c r="AG1613" s="38" t="s">
        <v>184</v>
      </c>
      <c r="AH1613" s="56">
        <v>0.02</v>
      </c>
      <c r="AI1613" s="56">
        <v>0.03</v>
      </c>
      <c r="AJ1613" s="38" t="s">
        <v>50</v>
      </c>
      <c r="AK1613" s="38" t="s">
        <v>50</v>
      </c>
    </row>
    <row r="1614" spans="1:37" x14ac:dyDescent="0.35">
      <c r="A1614" s="96" t="s">
        <v>525</v>
      </c>
      <c r="B1614" s="38">
        <v>104543080</v>
      </c>
      <c r="C1614" s="38" t="str">
        <f>+MaestraLP3[[#This Row],[CÓDIGO]]&amp;MaestraLP3[[#Headers],[-]]&amp;MaestraLP3[[#This Row],[UMV]]</f>
        <v>104543080-KG</v>
      </c>
      <c r="D1614" s="45" t="str">
        <f>+MaestraLP3[[#This Row],[CÓDIGO]]&amp;MaestraLP3[[#Headers],[FS00]]</f>
        <v>104543080FS00</v>
      </c>
      <c r="E1614" s="38" t="s">
        <v>159</v>
      </c>
      <c r="F1614" s="38" t="s">
        <v>166</v>
      </c>
      <c r="G1614" s="38" t="s">
        <v>490</v>
      </c>
      <c r="H1614" s="38" t="s">
        <v>505</v>
      </c>
      <c r="I1614" s="38" t="s">
        <v>1900</v>
      </c>
      <c r="J1614" s="44" t="s">
        <v>164</v>
      </c>
      <c r="K1614" s="45" t="s">
        <v>164</v>
      </c>
      <c r="L1614" s="38"/>
      <c r="M1614" s="38" t="str">
        <f>VLOOKUP(MaestraLP3[[#This Row],[UMV]],VALIDACIONES!J:L,3,0)</f>
        <v>Kilogramo</v>
      </c>
      <c r="N1614" s="38" t="s">
        <v>375</v>
      </c>
      <c r="O1614" s="38" t="s">
        <v>46</v>
      </c>
      <c r="P1614" s="54"/>
      <c r="Q1614" s="38"/>
      <c r="R1614" s="55"/>
      <c r="S1614" s="56">
        <f>IFERROR((MaestraLP3[[#This Row],[COSTO ]]/MaestraLP3[[#This Row],[COSTO OCT]]-1),0)</f>
        <v>0</v>
      </c>
      <c r="T1614" s="55" t="s">
        <v>48</v>
      </c>
      <c r="U1614" s="55"/>
      <c r="V1614" s="54">
        <f>+VLOOKUP(MaestraLP3[[#This Row],[-]],'[1]BD MES'!$A:$N,14,0)</f>
        <v>11390</v>
      </c>
      <c r="W1614" s="54">
        <v>13053</v>
      </c>
      <c r="X1614" s="56">
        <f>+(MaestraLP3[[#This Row],[COSTO ]]-MaestraLP3[[#This Row],[COSTO OCT AL 27-10]])/MaestraLP3[[#This Row],[COSTO OCT AL 27-10]]</f>
        <v>0.14600526777875331</v>
      </c>
      <c r="Y1614" s="57" t="str">
        <f>++IF(Q1614="HASTA AGOTAR STOCK","HASTA AGOTAR STOCK",IF(MaestraLP3[[#This Row],[PRECIO OCT]]=0,"NO PARA LP",IF(MaestraLP3[[#This Row],[PRECIO OCT]]=0,"INCORPORACIÓN",IF(AA1614=0,"MANTIENE",IF(AA1614&lt;0,"BAJA",IF(AA1614&gt;0,"ALZA",""))))))</f>
        <v>NO PARA LP</v>
      </c>
      <c r="Z1614" s="54">
        <v>15890</v>
      </c>
      <c r="AA1614" s="40">
        <f>IF(Z1614=0,"INDICAR PRECIO VTA",Z1614-MaestraLP3[[#This Row],[PRECIO OCT]])</f>
        <v>15890</v>
      </c>
      <c r="AB1614" s="56">
        <f t="shared" si="25"/>
        <v>0.17853996224040278</v>
      </c>
      <c r="AC1614" s="58">
        <f>IFERROR(MaestraLP3[[#This Row],[PRECIO]]*MaestraLP3[[#This Row],[%MG UMV]],0)</f>
        <v>2837</v>
      </c>
      <c r="AD1614" s="59">
        <v>1</v>
      </c>
      <c r="AE1614" s="54">
        <f>IFERROR(MaestraLP3[[#This Row],[MARGEN UNITARIO]]/MaestraLP3[[#This Row],[Peso Neto UMV (KG)]],0)</f>
        <v>2837</v>
      </c>
      <c r="AF1614" s="38" t="s">
        <v>49</v>
      </c>
      <c r="AG1614" s="38">
        <v>1</v>
      </c>
      <c r="AH1614" s="56">
        <v>0</v>
      </c>
      <c r="AI1614" s="56">
        <v>0</v>
      </c>
      <c r="AJ1614" s="38" t="s">
        <v>50</v>
      </c>
      <c r="AK1614" s="38" t="s">
        <v>50</v>
      </c>
    </row>
    <row r="1615" spans="1:37" x14ac:dyDescent="0.35">
      <c r="A1615" s="96" t="s">
        <v>525</v>
      </c>
      <c r="B1615" s="38">
        <v>104543510</v>
      </c>
      <c r="C1615" s="38" t="str">
        <f>+MaestraLP3[[#This Row],[CÓDIGO]]&amp;MaestraLP3[[#Headers],[-]]&amp;MaestraLP3[[#This Row],[UMV]]</f>
        <v>104543510-KG</v>
      </c>
      <c r="D1615" s="45" t="str">
        <f>+MaestraLP3[[#This Row],[CÓDIGO]]&amp;MaestraLP3[[#Headers],[FS00]]</f>
        <v>104543510FS00</v>
      </c>
      <c r="E1615" s="38" t="s">
        <v>159</v>
      </c>
      <c r="F1615" s="38" t="s">
        <v>166</v>
      </c>
      <c r="G1615" s="38" t="s">
        <v>490</v>
      </c>
      <c r="H1615" s="38" t="s">
        <v>505</v>
      </c>
      <c r="I1615" s="38" t="s">
        <v>1901</v>
      </c>
      <c r="J1615" s="44" t="s">
        <v>164</v>
      </c>
      <c r="K1615" s="45" t="s">
        <v>164</v>
      </c>
      <c r="L1615" s="38" t="s">
        <v>183</v>
      </c>
      <c r="M1615" s="38" t="str">
        <f>VLOOKUP(MaestraLP3[[#This Row],[UMV]],VALIDACIONES!J:L,3,0)</f>
        <v>Kilogramo</v>
      </c>
      <c r="N1615" s="38" t="s">
        <v>71</v>
      </c>
      <c r="O1615" s="38" t="s">
        <v>46</v>
      </c>
      <c r="P1615" s="54">
        <v>9822</v>
      </c>
      <c r="Q1615" s="38" t="s">
        <v>47</v>
      </c>
      <c r="R1615" s="54">
        <v>12000</v>
      </c>
      <c r="S1615" s="56">
        <f>IFERROR((MaestraLP3[[#This Row],[COSTO ]]/MaestraLP3[[#This Row],[COSTO OCT]]-1),0)</f>
        <v>0</v>
      </c>
      <c r="T1615" s="55" t="s">
        <v>48</v>
      </c>
      <c r="U1615" s="55"/>
      <c r="V1615" s="54">
        <f>+VLOOKUP(MaestraLP3[[#This Row],[-]],'[1]BD MES'!$A:$N,14,0)</f>
        <v>9311</v>
      </c>
      <c r="W1615" s="54">
        <v>9822</v>
      </c>
      <c r="X1615" s="56">
        <f>+(MaestraLP3[[#This Row],[COSTO ]]-MaestraLP3[[#This Row],[COSTO OCT AL 27-10]])/MaestraLP3[[#This Row],[COSTO OCT AL 27-10]]</f>
        <v>5.4881323166147571E-2</v>
      </c>
      <c r="Y1615" s="57" t="str">
        <f>++IF(Q1615="HASTA AGOTAR STOCK","HASTA AGOTAR STOCK",IF(MaestraLP3[[#This Row],[PRECIO OCT]]=0,"NO PARA LP",IF(MaestraLP3[[#This Row],[PRECIO OCT]]=0,"INCORPORACIÓN",IF(AA1615=0,"MANTIENE",IF(AA1615&lt;0,"BAJA",IF(AA1615&gt;0,"ALZA",""))))))</f>
        <v>MANTIENE</v>
      </c>
      <c r="Z1615" s="54">
        <v>12000</v>
      </c>
      <c r="AA1615" s="40">
        <f>IF(Z1615=0,"INDICAR PRECIO VTA",Z1615-MaestraLP3[[#This Row],[PRECIO OCT]])</f>
        <v>0</v>
      </c>
      <c r="AB1615" s="56">
        <f t="shared" si="25"/>
        <v>0.18149999999999999</v>
      </c>
      <c r="AC1615" s="58">
        <f>IFERROR(MaestraLP3[[#This Row],[PRECIO]]*MaestraLP3[[#This Row],[%MG UMV]],0)</f>
        <v>2178</v>
      </c>
      <c r="AD1615" s="59">
        <v>1</v>
      </c>
      <c r="AE1615" s="54">
        <f>IFERROR(MaestraLP3[[#This Row],[MARGEN UNITARIO]]/MaestraLP3[[#This Row],[Peso Neto UMV (KG)]],0)</f>
        <v>2178</v>
      </c>
      <c r="AF1615" s="38" t="s">
        <v>49</v>
      </c>
      <c r="AG1615" s="38" t="s">
        <v>184</v>
      </c>
      <c r="AH1615" s="56">
        <v>0.03</v>
      </c>
      <c r="AI1615" s="56">
        <v>0.05</v>
      </c>
      <c r="AJ1615" s="38" t="s">
        <v>50</v>
      </c>
      <c r="AK1615" s="38" t="s">
        <v>50</v>
      </c>
    </row>
    <row r="1616" spans="1:37" x14ac:dyDescent="0.35">
      <c r="A1616" s="96" t="s">
        <v>525</v>
      </c>
      <c r="B1616" s="38">
        <v>104543520</v>
      </c>
      <c r="C1616" s="38" t="str">
        <f>+MaestraLP3[[#This Row],[CÓDIGO]]&amp;MaestraLP3[[#Headers],[-]]&amp;MaestraLP3[[#This Row],[UMV]]</f>
        <v>104543520-KG</v>
      </c>
      <c r="D1616" s="45" t="str">
        <f>+MaestraLP3[[#This Row],[CÓDIGO]]&amp;MaestraLP3[[#Headers],[FS00]]</f>
        <v>104543520FS00</v>
      </c>
      <c r="E1616" s="38" t="s">
        <v>159</v>
      </c>
      <c r="F1616" s="38" t="s">
        <v>166</v>
      </c>
      <c r="G1616" s="38" t="s">
        <v>490</v>
      </c>
      <c r="H1616" s="38" t="s">
        <v>505</v>
      </c>
      <c r="I1616" s="38" t="s">
        <v>1902</v>
      </c>
      <c r="J1616" s="44" t="s">
        <v>164</v>
      </c>
      <c r="K1616" s="45" t="s">
        <v>164</v>
      </c>
      <c r="L1616" s="38" t="s">
        <v>183</v>
      </c>
      <c r="M1616" s="38" t="str">
        <f>VLOOKUP(MaestraLP3[[#This Row],[UMV]],VALIDACIONES!J:L,3,0)</f>
        <v>Kilogramo</v>
      </c>
      <c r="N1616" s="38" t="s">
        <v>71</v>
      </c>
      <c r="O1616" s="38" t="s">
        <v>46</v>
      </c>
      <c r="P1616" s="54">
        <v>11885</v>
      </c>
      <c r="Q1616" s="38" t="s">
        <v>47</v>
      </c>
      <c r="R1616" s="54">
        <v>14800</v>
      </c>
      <c r="S1616" s="56">
        <f>IFERROR((MaestraLP3[[#This Row],[COSTO ]]/MaestraLP3[[#This Row],[COSTO OCT]]-1),0)</f>
        <v>0</v>
      </c>
      <c r="T1616" s="55" t="s">
        <v>48</v>
      </c>
      <c r="U1616" s="55"/>
      <c r="V1616" s="54">
        <f>+VLOOKUP(MaestraLP3[[#This Row],[-]],'[1]BD MES'!$A:$N,14,0)</f>
        <v>9997</v>
      </c>
      <c r="W1616" s="54">
        <v>11885</v>
      </c>
      <c r="X1616" s="56">
        <f>+(MaestraLP3[[#This Row],[COSTO ]]-MaestraLP3[[#This Row],[COSTO OCT AL 27-10]])/MaestraLP3[[#This Row],[COSTO OCT AL 27-10]]</f>
        <v>0.18885665699709914</v>
      </c>
      <c r="Y1616" s="57" t="str">
        <f>++IF(Q1616="HASTA AGOTAR STOCK","HASTA AGOTAR STOCK",IF(MaestraLP3[[#This Row],[PRECIO OCT]]=0,"NO PARA LP",IF(MaestraLP3[[#This Row],[PRECIO OCT]]=0,"INCORPORACIÓN",IF(AA1616=0,"MANTIENE",IF(AA1616&lt;0,"BAJA",IF(AA1616&gt;0,"ALZA",""))))))</f>
        <v>MANTIENE</v>
      </c>
      <c r="Z1616" s="54">
        <v>14800</v>
      </c>
      <c r="AA1616" s="40">
        <f>IF(Z1616=0,"INDICAR PRECIO VTA",Z1616-MaestraLP3[[#This Row],[PRECIO OCT]])</f>
        <v>0</v>
      </c>
      <c r="AB1616" s="56">
        <f t="shared" si="25"/>
        <v>0.19695945945945945</v>
      </c>
      <c r="AC1616" s="58">
        <f>IFERROR(MaestraLP3[[#This Row],[PRECIO]]*MaestraLP3[[#This Row],[%MG UMV]],0)</f>
        <v>2915</v>
      </c>
      <c r="AD1616" s="59">
        <v>1</v>
      </c>
      <c r="AE1616" s="54">
        <f>IFERROR(MaestraLP3[[#This Row],[MARGEN UNITARIO]]/MaestraLP3[[#This Row],[Peso Neto UMV (KG)]],0)</f>
        <v>2915</v>
      </c>
      <c r="AF1616" s="38" t="s">
        <v>49</v>
      </c>
      <c r="AG1616" s="38" t="s">
        <v>184</v>
      </c>
      <c r="AH1616" s="56">
        <v>7.0000000000000007E-2</v>
      </c>
      <c r="AI1616" s="56">
        <v>0.08</v>
      </c>
      <c r="AJ1616" s="38" t="s">
        <v>50</v>
      </c>
      <c r="AK1616" s="38" t="s">
        <v>50</v>
      </c>
    </row>
    <row r="1617" spans="1:37" x14ac:dyDescent="0.35">
      <c r="A1617" s="96" t="s">
        <v>525</v>
      </c>
      <c r="B1617" s="38">
        <v>104343100</v>
      </c>
      <c r="C1617" s="38" t="str">
        <f>+MaestraLP3[[#This Row],[CÓDIGO]]&amp;MaestraLP3[[#Headers],[-]]&amp;MaestraLP3[[#This Row],[UMV]]</f>
        <v>104343100-C10</v>
      </c>
      <c r="D1617" s="45" t="str">
        <f>+MaestraLP3[[#This Row],[CÓDIGO]]&amp;MaestraLP3[[#Headers],[FS00]]</f>
        <v>104343100FS00</v>
      </c>
      <c r="E1617" s="38" t="s">
        <v>159</v>
      </c>
      <c r="F1617" s="38" t="s">
        <v>160</v>
      </c>
      <c r="G1617" s="38" t="s">
        <v>510</v>
      </c>
      <c r="H1617" s="38" t="s">
        <v>511</v>
      </c>
      <c r="I1617" s="38" t="s">
        <v>1903</v>
      </c>
      <c r="J1617" s="44" t="s">
        <v>61</v>
      </c>
      <c r="K1617" s="45" t="s">
        <v>164</v>
      </c>
      <c r="L1617" s="38"/>
      <c r="M1617" s="38" t="str">
        <f>VLOOKUP(MaestraLP3[[#This Row],[UMV]],VALIDACIONES!J:L,3,0)</f>
        <v>Caja 10 Unidades</v>
      </c>
      <c r="N1617" s="38" t="s">
        <v>71</v>
      </c>
      <c r="O1617" s="38" t="s">
        <v>72</v>
      </c>
      <c r="P1617" s="54">
        <v>0</v>
      </c>
      <c r="Q1617" s="38" t="s">
        <v>73</v>
      </c>
      <c r="R1617" s="55">
        <v>0</v>
      </c>
      <c r="S1617" s="56">
        <f>IFERROR((MaestraLP3[[#This Row],[COSTO ]]/MaestraLP3[[#This Row],[COSTO OCT]]-1),0)</f>
        <v>0</v>
      </c>
      <c r="T1617" s="55" t="s">
        <v>604</v>
      </c>
      <c r="U1617" s="55"/>
      <c r="V1617" s="54">
        <f>+VLOOKUP(MaestraLP3[[#This Row],[-]],'[1]BD MES'!$A:$N,14,0)</f>
        <v>36780.659999999996</v>
      </c>
      <c r="W1617" s="54">
        <v>36780.659999999996</v>
      </c>
      <c r="X1617" s="56">
        <f>+(MaestraLP3[[#This Row],[COSTO ]]-MaestraLP3[[#This Row],[COSTO OCT AL 27-10]])/MaestraLP3[[#This Row],[COSTO OCT AL 27-10]]</f>
        <v>0</v>
      </c>
      <c r="Y1617" s="57" t="str">
        <f>++IF(Q1617="HASTA AGOTAR STOCK","HASTA AGOTAR STOCK",IF(MaestraLP3[[#This Row],[PRECIO OCT]]=0,"NO PARA LP",IF(MaestraLP3[[#This Row],[PRECIO OCT]]=0,"INCORPORACIÓN",IF(AA1617=0,"MANTIENE",IF(AA1617&lt;0,"BAJA",IF(AA1617&gt;0,"ALZA",""))))))</f>
        <v>NO PARA LP</v>
      </c>
      <c r="Z1617" s="54">
        <v>0</v>
      </c>
      <c r="AA1617" s="40" t="str">
        <f>IF(Z1617=0,"INDICAR PRECIO VTA",Z1617-MaestraLP3[[#This Row],[PRECIO OCT]])</f>
        <v>INDICAR PRECIO VTA</v>
      </c>
      <c r="AB1617" s="56" t="str">
        <f t="shared" si="25"/>
        <v>-</v>
      </c>
      <c r="AC1617" s="58">
        <f>IFERROR(MaestraLP3[[#This Row],[PRECIO]]*MaestraLP3[[#This Row],[%MG UMV]],0)</f>
        <v>0</v>
      </c>
      <c r="AD1617" s="59">
        <v>18</v>
      </c>
      <c r="AE1617" s="54">
        <f>IFERROR(MaestraLP3[[#This Row],[MARGEN UNITARIO]]/MaestraLP3[[#This Row],[Peso Neto UMV (KG)]],0)</f>
        <v>0</v>
      </c>
      <c r="AF1617" s="38" t="s">
        <v>49</v>
      </c>
      <c r="AG1617" s="38">
        <v>1</v>
      </c>
      <c r="AH1617" s="56">
        <v>0</v>
      </c>
      <c r="AI1617" s="56">
        <v>0</v>
      </c>
      <c r="AJ1617" s="38"/>
      <c r="AK1617" s="38" t="s">
        <v>50</v>
      </c>
    </row>
    <row r="1618" spans="1:37" x14ac:dyDescent="0.35">
      <c r="A1618" s="96" t="s">
        <v>525</v>
      </c>
      <c r="B1618" s="38">
        <v>150001930</v>
      </c>
      <c r="C1618" s="38" t="str">
        <f>+MaestraLP3[[#This Row],[CÓDIGO]]&amp;MaestraLP3[[#Headers],[-]]&amp;MaestraLP3[[#This Row],[UMV]]</f>
        <v>150001930-C10</v>
      </c>
      <c r="D1618" s="45" t="str">
        <f>+MaestraLP3[[#This Row],[CÓDIGO]]&amp;MaestraLP3[[#Headers],[FS00]]</f>
        <v>150001930FS00</v>
      </c>
      <c r="E1618" s="38" t="s">
        <v>159</v>
      </c>
      <c r="F1618" s="38" t="s">
        <v>160</v>
      </c>
      <c r="G1618" s="38" t="s">
        <v>510</v>
      </c>
      <c r="H1618" s="38" t="s">
        <v>511</v>
      </c>
      <c r="I1618" s="38" t="s">
        <v>1904</v>
      </c>
      <c r="J1618" s="44" t="s">
        <v>61</v>
      </c>
      <c r="K1618" s="45" t="s">
        <v>164</v>
      </c>
      <c r="L1618" s="38"/>
      <c r="M1618" s="38" t="str">
        <f>VLOOKUP(MaestraLP3[[#This Row],[UMV]],VALIDACIONES!J:L,3,0)</f>
        <v>Caja 10 Unidades</v>
      </c>
      <c r="N1618" s="38" t="s">
        <v>71</v>
      </c>
      <c r="O1618" s="38" t="s">
        <v>72</v>
      </c>
      <c r="P1618" s="54">
        <v>0</v>
      </c>
      <c r="Q1618" s="38" t="s">
        <v>73</v>
      </c>
      <c r="R1618" s="55">
        <v>0</v>
      </c>
      <c r="S1618" s="56">
        <f>IFERROR((MaestraLP3[[#This Row],[COSTO ]]/MaestraLP3[[#This Row],[COSTO OCT]]-1),0)</f>
        <v>0</v>
      </c>
      <c r="T1618" s="55" t="s">
        <v>604</v>
      </c>
      <c r="U1618" s="55"/>
      <c r="V1618" s="54">
        <f>+VLOOKUP(MaestraLP3[[#This Row],[-]],'[1]BD MES'!$A:$N,14,0)</f>
        <v>36748.660000000003</v>
      </c>
      <c r="W1618" s="54">
        <v>36748.660000000003</v>
      </c>
      <c r="X1618" s="56">
        <f>+(MaestraLP3[[#This Row],[COSTO ]]-MaestraLP3[[#This Row],[COSTO OCT AL 27-10]])/MaestraLP3[[#This Row],[COSTO OCT AL 27-10]]</f>
        <v>0</v>
      </c>
      <c r="Y1618" s="57" t="str">
        <f>++IF(Q1618="HASTA AGOTAR STOCK","HASTA AGOTAR STOCK",IF(MaestraLP3[[#This Row],[PRECIO OCT]]=0,"NO PARA LP",IF(MaestraLP3[[#This Row],[PRECIO OCT]]=0,"INCORPORACIÓN",IF(AA1618=0,"MANTIENE",IF(AA1618&lt;0,"BAJA",IF(AA1618&gt;0,"ALZA",""))))))</f>
        <v>NO PARA LP</v>
      </c>
      <c r="Z1618" s="54">
        <v>0</v>
      </c>
      <c r="AA1618" s="40" t="str">
        <f>IF(Z1618=0,"INDICAR PRECIO VTA",Z1618-MaestraLP3[[#This Row],[PRECIO OCT]])</f>
        <v>INDICAR PRECIO VTA</v>
      </c>
      <c r="AB1618" s="56" t="str">
        <f t="shared" si="25"/>
        <v>-</v>
      </c>
      <c r="AC1618" s="58">
        <f>IFERROR(MaestraLP3[[#This Row],[PRECIO]]*MaestraLP3[[#This Row],[%MG UMV]],0)</f>
        <v>0</v>
      </c>
      <c r="AD1618" s="59">
        <v>19</v>
      </c>
      <c r="AE1618" s="54">
        <f>IFERROR(MaestraLP3[[#This Row],[MARGEN UNITARIO]]/MaestraLP3[[#This Row],[Peso Neto UMV (KG)]],0)</f>
        <v>0</v>
      </c>
      <c r="AF1618" s="38" t="s">
        <v>49</v>
      </c>
      <c r="AG1618" s="38">
        <v>1</v>
      </c>
      <c r="AH1618" s="56">
        <v>0</v>
      </c>
      <c r="AI1618" s="56">
        <v>0</v>
      </c>
      <c r="AJ1618" s="38"/>
      <c r="AK1618" s="38" t="s">
        <v>50</v>
      </c>
    </row>
    <row r="1619" spans="1:37" x14ac:dyDescent="0.35">
      <c r="A1619" s="96" t="s">
        <v>525</v>
      </c>
      <c r="B1619" s="38">
        <v>104547180</v>
      </c>
      <c r="C1619" s="38" t="str">
        <f>+MaestraLP3[[#This Row],[CÓDIGO]]&amp;MaestraLP3[[#Headers],[-]]&amp;MaestraLP3[[#This Row],[UMV]]</f>
        <v>104547180-C10</v>
      </c>
      <c r="D1619" s="45" t="str">
        <f>+MaestraLP3[[#This Row],[CÓDIGO]]&amp;MaestraLP3[[#Headers],[FS00]]</f>
        <v>104547180FS00</v>
      </c>
      <c r="E1619" s="38" t="s">
        <v>159</v>
      </c>
      <c r="F1619" s="38" t="s">
        <v>160</v>
      </c>
      <c r="G1619" s="38" t="s">
        <v>510</v>
      </c>
      <c r="H1619" s="38" t="s">
        <v>1905</v>
      </c>
      <c r="I1619" s="38" t="s">
        <v>1906</v>
      </c>
      <c r="J1619" s="44" t="s">
        <v>61</v>
      </c>
      <c r="K1619" s="45" t="s">
        <v>44</v>
      </c>
      <c r="L1619" s="38"/>
      <c r="M1619" s="38" t="str">
        <f>VLOOKUP(MaestraLP3[[#This Row],[UMV]],VALIDACIONES!J:L,3,0)</f>
        <v>Caja 10 Unidades</v>
      </c>
      <c r="N1619" s="38" t="s">
        <v>71</v>
      </c>
      <c r="O1619" s="38" t="s">
        <v>72</v>
      </c>
      <c r="P1619" s="54">
        <v>61050</v>
      </c>
      <c r="Q1619" s="38" t="s">
        <v>47</v>
      </c>
      <c r="R1619" s="54">
        <v>116000</v>
      </c>
      <c r="S1619" s="56">
        <f>IFERROR((MaestraLP3[[#This Row],[COSTO ]]/MaestraLP3[[#This Row],[COSTO OCT]]-1),0)</f>
        <v>-6.6011466011466013E-2</v>
      </c>
      <c r="T1619" s="55" t="s">
        <v>545</v>
      </c>
      <c r="U1619" s="55"/>
      <c r="V1619" s="54">
        <f>+VLOOKUP(MaestraLP3[[#This Row],[-]],'[1]BD MES'!$A:$N,14,0)</f>
        <v>57030</v>
      </c>
      <c r="W1619" s="54">
        <v>57020</v>
      </c>
      <c r="X1619" s="56">
        <f>+(MaestraLP3[[#This Row],[COSTO ]]-MaestraLP3[[#This Row],[COSTO OCT AL 27-10]])/MaestraLP3[[#This Row],[COSTO OCT AL 27-10]]</f>
        <v>-1.753463089601964E-4</v>
      </c>
      <c r="Y1619" s="57" t="str">
        <f>++IF(Q1619="HASTA AGOTAR STOCK","HASTA AGOTAR STOCK",IF(MaestraLP3[[#This Row],[PRECIO OCT]]=0,"NO PARA LP",IF(MaestraLP3[[#This Row],[PRECIO OCT]]=0,"INCORPORACIÓN",IF(AA1619=0,"MANTIENE",IF(AA1619&lt;0,"BAJA",IF(AA1619&gt;0,"ALZA",""))))))</f>
        <v>BAJA</v>
      </c>
      <c r="Z1619" s="54">
        <v>102000</v>
      </c>
      <c r="AA1619" s="40">
        <f>IF(Z1619=0,"INDICAR PRECIO VTA",Z1619-MaestraLP3[[#This Row],[PRECIO OCT]])</f>
        <v>-14000</v>
      </c>
      <c r="AB1619" s="56">
        <f t="shared" si="25"/>
        <v>0.44098039215686274</v>
      </c>
      <c r="AC1619" s="58">
        <f>IFERROR(MaestraLP3[[#This Row],[PRECIO]]*MaestraLP3[[#This Row],[%MG UMV]],0)</f>
        <v>44980</v>
      </c>
      <c r="AD1619" s="59">
        <v>20</v>
      </c>
      <c r="AE1619" s="54">
        <f>IFERROR(MaestraLP3[[#This Row],[MARGEN UNITARIO]]/MaestraLP3[[#This Row],[Peso Neto UMV (KG)]],0)</f>
        <v>2249</v>
      </c>
      <c r="AF1619" s="38" t="s">
        <v>50</v>
      </c>
      <c r="AG1619" s="38">
        <v>1</v>
      </c>
      <c r="AH1619" s="56">
        <v>0.03</v>
      </c>
      <c r="AI1619" s="56">
        <v>0.05</v>
      </c>
      <c r="AJ1619" s="38"/>
      <c r="AK1619" s="38" t="s">
        <v>50</v>
      </c>
    </row>
    <row r="1620" spans="1:37" x14ac:dyDescent="0.35">
      <c r="A1620" s="96" t="s">
        <v>525</v>
      </c>
      <c r="B1620" s="38">
        <v>150001931</v>
      </c>
      <c r="C1620" s="38" t="str">
        <f>+MaestraLP3[[#This Row],[CÓDIGO]]&amp;MaestraLP3[[#Headers],[-]]&amp;MaestraLP3[[#This Row],[UMV]]</f>
        <v>150001931-C06</v>
      </c>
      <c r="D1620" s="45" t="str">
        <f>+MaestraLP3[[#This Row],[CÓDIGO]]&amp;MaestraLP3[[#Headers],[FS00]]</f>
        <v>150001931FS00</v>
      </c>
      <c r="E1620" s="38" t="s">
        <v>159</v>
      </c>
      <c r="F1620" s="38" t="s">
        <v>160</v>
      </c>
      <c r="G1620" s="38" t="s">
        <v>510</v>
      </c>
      <c r="H1620" s="38" t="s">
        <v>1905</v>
      </c>
      <c r="I1620" s="38" t="s">
        <v>1907</v>
      </c>
      <c r="J1620" s="44" t="s">
        <v>53</v>
      </c>
      <c r="K1620" s="45" t="s">
        <v>44</v>
      </c>
      <c r="L1620" s="38"/>
      <c r="M1620" s="38" t="str">
        <f>VLOOKUP(MaestraLP3[[#This Row],[UMV]],VALIDACIONES!J:L,3,0)</f>
        <v>Caja 6 Unidades</v>
      </c>
      <c r="N1620" s="38" t="s">
        <v>71</v>
      </c>
      <c r="O1620" s="38" t="s">
        <v>72</v>
      </c>
      <c r="P1620" s="54">
        <v>36700</v>
      </c>
      <c r="Q1620" s="38" t="s">
        <v>47</v>
      </c>
      <c r="R1620" s="54">
        <v>69600</v>
      </c>
      <c r="S1620" s="56">
        <f>IFERROR((MaestraLP3[[#This Row],[COSTO ]]/MaestraLP3[[#This Row],[COSTO OCT]]-1),0)</f>
        <v>1.8381471389645743E-3</v>
      </c>
      <c r="T1620" s="55" t="s">
        <v>48</v>
      </c>
      <c r="U1620" s="55"/>
      <c r="V1620" s="54">
        <f>+VLOOKUP(MaestraLP3[[#This Row],[-]],'[1]BD MES'!$A:$N,14,0)</f>
        <v>36767.46</v>
      </c>
      <c r="W1620" s="54">
        <v>36767.46</v>
      </c>
      <c r="X1620" s="56">
        <f>+(MaestraLP3[[#This Row],[COSTO ]]-MaestraLP3[[#This Row],[COSTO OCT AL 27-10]])/MaestraLP3[[#This Row],[COSTO OCT AL 27-10]]</f>
        <v>0</v>
      </c>
      <c r="Y1620" s="57" t="str">
        <f>++IF(Q1620="HASTA AGOTAR STOCK","HASTA AGOTAR STOCK",IF(MaestraLP3[[#This Row],[PRECIO OCT]]=0,"NO PARA LP",IF(MaestraLP3[[#This Row],[PRECIO OCT]]=0,"INCORPORACIÓN",IF(AA1620=0,"MANTIENE",IF(AA1620&lt;0,"BAJA",IF(AA1620&gt;0,"ALZA",""))))))</f>
        <v>BAJA</v>
      </c>
      <c r="Z1620" s="54">
        <v>61200</v>
      </c>
      <c r="AA1620" s="40">
        <f>IF(Z1620=0,"INDICAR PRECIO VTA",Z1620-MaestraLP3[[#This Row],[PRECIO OCT]])</f>
        <v>-8400</v>
      </c>
      <c r="AB1620" s="56">
        <f t="shared" si="25"/>
        <v>0.3992245098039216</v>
      </c>
      <c r="AC1620" s="58">
        <f>IFERROR(MaestraLP3[[#This Row],[PRECIO]]*MaestraLP3[[#This Row],[%MG UMV]],0)</f>
        <v>24432.54</v>
      </c>
      <c r="AD1620" s="59">
        <v>12</v>
      </c>
      <c r="AE1620" s="54">
        <f>IFERROR(MaestraLP3[[#This Row],[MARGEN UNITARIO]]/MaestraLP3[[#This Row],[Peso Neto UMV (KG)]],0)</f>
        <v>2036.0450000000001</v>
      </c>
      <c r="AF1620" s="38" t="s">
        <v>50</v>
      </c>
      <c r="AG1620" s="38">
        <v>1</v>
      </c>
      <c r="AH1620" s="56">
        <v>0.03</v>
      </c>
      <c r="AI1620" s="56">
        <v>0.05</v>
      </c>
      <c r="AJ1620" s="38"/>
      <c r="AK1620" s="38" t="s">
        <v>50</v>
      </c>
    </row>
    <row r="1621" spans="1:37" x14ac:dyDescent="0.35">
      <c r="A1621" s="96" t="s">
        <v>525</v>
      </c>
      <c r="B1621" s="38">
        <v>104524540</v>
      </c>
      <c r="C1621" s="38" t="str">
        <f>+MaestraLP3[[#This Row],[CÓDIGO]]&amp;MaestraLP3[[#Headers],[-]]&amp;MaestraLP3[[#This Row],[UMV]]</f>
        <v>104524540-C12</v>
      </c>
      <c r="D1621" s="45" t="str">
        <f>+MaestraLP3[[#This Row],[CÓDIGO]]&amp;MaestraLP3[[#Headers],[FS00]]</f>
        <v>104524540FS00</v>
      </c>
      <c r="E1621" s="38" t="s">
        <v>159</v>
      </c>
      <c r="F1621" s="38" t="s">
        <v>160</v>
      </c>
      <c r="G1621" s="38" t="s">
        <v>510</v>
      </c>
      <c r="H1621" s="38" t="s">
        <v>1905</v>
      </c>
      <c r="I1621" s="38" t="s">
        <v>1908</v>
      </c>
      <c r="J1621" s="44" t="s">
        <v>43</v>
      </c>
      <c r="K1621" s="45" t="s">
        <v>164</v>
      </c>
      <c r="L1621" s="38"/>
      <c r="M1621" s="38" t="str">
        <f>VLOOKUP(MaestraLP3[[#This Row],[UMV]],VALIDACIONES!J:L,3,0)</f>
        <v>Caja 12 Unidades</v>
      </c>
      <c r="N1621" s="38" t="s">
        <v>71</v>
      </c>
      <c r="O1621" s="38" t="s">
        <v>72</v>
      </c>
      <c r="P1621" s="54">
        <v>37209.600000000006</v>
      </c>
      <c r="Q1621" s="38" t="s">
        <v>47</v>
      </c>
      <c r="R1621" s="54">
        <v>69600</v>
      </c>
      <c r="S1621" s="56">
        <f>IFERROR((MaestraLP3[[#This Row],[COSTO ]]/MaestraLP3[[#This Row],[COSTO OCT]]-1),0)</f>
        <v>-2.9250515995873361E-3</v>
      </c>
      <c r="T1621" s="55" t="s">
        <v>545</v>
      </c>
      <c r="U1621" s="55"/>
      <c r="V1621" s="54">
        <f>+VLOOKUP(MaestraLP3[[#This Row],[-]],'[1]BD MES'!$A:$N,14,0)</f>
        <v>36933.479999999996</v>
      </c>
      <c r="W1621" s="54">
        <v>37100.76</v>
      </c>
      <c r="X1621" s="56">
        <f>+(MaestraLP3[[#This Row],[COSTO ]]-MaestraLP3[[#This Row],[COSTO OCT AL 27-10]])/MaestraLP3[[#This Row],[COSTO OCT AL 27-10]]</f>
        <v>4.5292238911688295E-3</v>
      </c>
      <c r="Y1621" s="57" t="str">
        <f>++IF(Q1621="HASTA AGOTAR STOCK","HASTA AGOTAR STOCK",IF(MaestraLP3[[#This Row],[PRECIO OCT]]=0,"NO PARA LP",IF(MaestraLP3[[#This Row],[PRECIO OCT]]=0,"INCORPORACIÓN",IF(AA1621=0,"MANTIENE",IF(AA1621&lt;0,"BAJA",IF(AA1621&gt;0,"ALZA",""))))))</f>
        <v>BAJA</v>
      </c>
      <c r="Z1621" s="54">
        <v>61200</v>
      </c>
      <c r="AA1621" s="40">
        <f>IF(Z1621=0,"INDICAR PRECIO VTA",Z1621-MaestraLP3[[#This Row],[PRECIO OCT]])</f>
        <v>-8400</v>
      </c>
      <c r="AB1621" s="56">
        <f t="shared" si="25"/>
        <v>0.39377843137254898</v>
      </c>
      <c r="AC1621" s="58">
        <f>IFERROR(MaestraLP3[[#This Row],[PRECIO]]*MaestraLP3[[#This Row],[%MG UMV]],0)</f>
        <v>24099.239999999998</v>
      </c>
      <c r="AD1621" s="59">
        <v>12</v>
      </c>
      <c r="AE1621" s="54">
        <f>IFERROR(MaestraLP3[[#This Row],[MARGEN UNITARIO]]/MaestraLP3[[#This Row],[Peso Neto UMV (KG)]],0)</f>
        <v>2008.2699999999998</v>
      </c>
      <c r="AF1621" s="38" t="s">
        <v>50</v>
      </c>
      <c r="AG1621" s="38">
        <v>1</v>
      </c>
      <c r="AH1621" s="56">
        <v>0.03</v>
      </c>
      <c r="AI1621" s="56">
        <v>0.05</v>
      </c>
      <c r="AJ1621" s="38"/>
      <c r="AK1621" s="38" t="s">
        <v>50</v>
      </c>
    </row>
    <row r="1622" spans="1:37" x14ac:dyDescent="0.35">
      <c r="A1622" s="96" t="s">
        <v>525</v>
      </c>
      <c r="B1622" s="44">
        <v>104526760</v>
      </c>
      <c r="C1622" s="38" t="str">
        <f>+MaestraLP3[[#This Row],[CÓDIGO]]&amp;MaestraLP3[[#Headers],[-]]&amp;MaestraLP3[[#This Row],[UMV]]</f>
        <v>104526760-C12</v>
      </c>
      <c r="D1622" s="45" t="str">
        <f>+MaestraLP3[[#This Row],[CÓDIGO]]&amp;MaestraLP3[[#Headers],[FS00]]</f>
        <v>104526760FS00</v>
      </c>
      <c r="E1622" s="38" t="s">
        <v>159</v>
      </c>
      <c r="F1622" s="38" t="s">
        <v>160</v>
      </c>
      <c r="G1622" s="38" t="s">
        <v>510</v>
      </c>
      <c r="H1622" s="38" t="s">
        <v>1844</v>
      </c>
      <c r="I1622" s="38" t="s">
        <v>1909</v>
      </c>
      <c r="J1622" s="44" t="s">
        <v>43</v>
      </c>
      <c r="K1622" s="45" t="s">
        <v>44</v>
      </c>
      <c r="L1622" s="38"/>
      <c r="M1622" s="38" t="str">
        <f>VLOOKUP(MaestraLP3[[#This Row],[UMV]],VALIDACIONES!J:L,3,0)</f>
        <v>Caja 12 Unidades</v>
      </c>
      <c r="N1622" s="38" t="s">
        <v>71</v>
      </c>
      <c r="O1622" s="38" t="s">
        <v>72</v>
      </c>
      <c r="P1622" s="54">
        <v>34884</v>
      </c>
      <c r="Q1622" s="38" t="s">
        <v>73</v>
      </c>
      <c r="R1622" s="54">
        <v>0</v>
      </c>
      <c r="S1622" s="56">
        <f>IFERROR((MaestraLP3[[#This Row],[COSTO ]]/MaestraLP3[[#This Row],[COSTO OCT]]-1),0)</f>
        <v>9.7007223942208398E-2</v>
      </c>
      <c r="T1622" s="55" t="s">
        <v>545</v>
      </c>
      <c r="U1622" s="55"/>
      <c r="V1622" s="54">
        <f>+VLOOKUP(MaestraLP3[[#This Row],[-]],'[1]BD MES'!$A:$N,14,0)</f>
        <v>35184</v>
      </c>
      <c r="W1622" s="54">
        <v>38268</v>
      </c>
      <c r="X1622" s="56">
        <f>+(MaestraLP3[[#This Row],[COSTO ]]-MaestraLP3[[#This Row],[COSTO OCT AL 27-10]])/MaestraLP3[[#This Row],[COSTO OCT AL 27-10]]</f>
        <v>8.7653478854024552E-2</v>
      </c>
      <c r="Y1622" s="57" t="str">
        <f>++IF(Q1622="HASTA AGOTAR STOCK","HASTA AGOTAR STOCK",IF(MaestraLP3[[#This Row],[PRECIO OCT]]=0,"NO PARA LP",IF(MaestraLP3[[#This Row],[PRECIO OCT]]=0,"INCORPORACIÓN",IF(AA1622=0,"MANTIENE",IF(AA1622&lt;0,"BAJA",IF(AA1622&gt;0,"ALZA",""))))))</f>
        <v>NO PARA LP</v>
      </c>
      <c r="Z1622" s="54">
        <v>0</v>
      </c>
      <c r="AA1622" s="40" t="str">
        <f>IF(Z1622=0,"INDICAR PRECIO VTA",Z1622-MaestraLP3[[#This Row],[PRECIO OCT]])</f>
        <v>INDICAR PRECIO VTA</v>
      </c>
      <c r="AB1622" s="56" t="str">
        <f t="shared" si="25"/>
        <v>-</v>
      </c>
      <c r="AC1622" s="58">
        <f>IFERROR(MaestraLP3[[#This Row],[PRECIO]]*MaestraLP3[[#This Row],[%MG UMV]],0)</f>
        <v>0</v>
      </c>
      <c r="AD1622" s="59">
        <v>12</v>
      </c>
      <c r="AE1622" s="54">
        <f>IFERROR(MaestraLP3[[#This Row],[MARGEN UNITARIO]]/MaestraLP3[[#This Row],[Peso Neto UMV (KG)]],0)</f>
        <v>0</v>
      </c>
      <c r="AF1622" s="38" t="s">
        <v>50</v>
      </c>
      <c r="AG1622" s="38">
        <v>1</v>
      </c>
      <c r="AH1622" s="56">
        <v>0</v>
      </c>
      <c r="AI1622" s="56">
        <v>0</v>
      </c>
      <c r="AJ1622" s="38" t="s">
        <v>50</v>
      </c>
      <c r="AK1622" s="38" t="s">
        <v>50</v>
      </c>
    </row>
    <row r="1623" spans="1:37" x14ac:dyDescent="0.35">
      <c r="A1623" s="96" t="s">
        <v>525</v>
      </c>
      <c r="B1623" s="38">
        <v>104539500</v>
      </c>
      <c r="C1623" s="38" t="str">
        <f>+MaestraLP3[[#This Row],[CÓDIGO]]&amp;MaestraLP3[[#Headers],[-]]&amp;MaestraLP3[[#This Row],[UMV]]</f>
        <v>104539500-C06</v>
      </c>
      <c r="D1623" s="45" t="str">
        <f>+MaestraLP3[[#This Row],[CÓDIGO]]&amp;MaestraLP3[[#Headers],[FS00]]</f>
        <v>104539500FS00</v>
      </c>
      <c r="E1623" s="38" t="s">
        <v>159</v>
      </c>
      <c r="F1623" s="38" t="s">
        <v>160</v>
      </c>
      <c r="G1623" s="38" t="s">
        <v>510</v>
      </c>
      <c r="H1623" s="38" t="s">
        <v>1844</v>
      </c>
      <c r="I1623" s="38" t="s">
        <v>1910</v>
      </c>
      <c r="J1623" s="44" t="s">
        <v>53</v>
      </c>
      <c r="K1623" s="45" t="s">
        <v>44</v>
      </c>
      <c r="L1623" s="38"/>
      <c r="M1623" s="38" t="str">
        <f>VLOOKUP(MaestraLP3[[#This Row],[UMV]],VALIDACIONES!J:L,3,0)</f>
        <v>Caja 6 Unidades</v>
      </c>
      <c r="N1623" s="38" t="s">
        <v>71</v>
      </c>
      <c r="O1623" s="38" t="s">
        <v>72</v>
      </c>
      <c r="P1623" s="54">
        <v>34890</v>
      </c>
      <c r="Q1623" s="38" t="s">
        <v>47</v>
      </c>
      <c r="R1623" s="54">
        <v>69600</v>
      </c>
      <c r="S1623" s="56">
        <f>IFERROR((MaestraLP3[[#This Row],[COSTO ]]/MaestraLP3[[#This Row],[COSTO OCT]]-1),0)</f>
        <v>2.9578675838349167E-2</v>
      </c>
      <c r="T1623" s="55" t="s">
        <v>48</v>
      </c>
      <c r="U1623" s="55"/>
      <c r="V1623" s="54">
        <f>+VLOOKUP(MaestraLP3[[#This Row],[-]],'[1]BD MES'!$A:$N,14,0)</f>
        <v>35928</v>
      </c>
      <c r="W1623" s="54">
        <v>35922</v>
      </c>
      <c r="X1623" s="56">
        <f>+(MaestraLP3[[#This Row],[COSTO ]]-MaestraLP3[[#This Row],[COSTO OCT AL 27-10]])/MaestraLP3[[#This Row],[COSTO OCT AL 27-10]]</f>
        <v>-1.6700066800267202E-4</v>
      </c>
      <c r="Y1623" s="57" t="str">
        <f>++IF(Q1623="HASTA AGOTAR STOCK","HASTA AGOTAR STOCK",IF(MaestraLP3[[#This Row],[PRECIO OCT]]=0,"NO PARA LP",IF(MaestraLP3[[#This Row],[PRECIO OCT]]=0,"INCORPORACIÓN",IF(AA1623=0,"MANTIENE",IF(AA1623&lt;0,"BAJA",IF(AA1623&gt;0,"ALZA",""))))))</f>
        <v>BAJA</v>
      </c>
      <c r="Z1623" s="54">
        <v>61200</v>
      </c>
      <c r="AA1623" s="40">
        <f>IF(Z1623=0,"INDICAR PRECIO VTA",Z1623-MaestraLP3[[#This Row],[PRECIO OCT]])</f>
        <v>-8400</v>
      </c>
      <c r="AB1623" s="56">
        <f t="shared" si="25"/>
        <v>0.4130392156862745</v>
      </c>
      <c r="AC1623" s="58">
        <f>IFERROR(MaestraLP3[[#This Row],[PRECIO]]*MaestraLP3[[#This Row],[%MG UMV]],0)</f>
        <v>25278</v>
      </c>
      <c r="AD1623" s="59">
        <v>12</v>
      </c>
      <c r="AE1623" s="54">
        <f>IFERROR(MaestraLP3[[#This Row],[MARGEN UNITARIO]]/MaestraLP3[[#This Row],[Peso Neto UMV (KG)]],0)</f>
        <v>2106.5</v>
      </c>
      <c r="AF1623" s="38" t="s">
        <v>50</v>
      </c>
      <c r="AG1623" s="38">
        <v>1</v>
      </c>
      <c r="AH1623" s="56">
        <v>0.03</v>
      </c>
      <c r="AI1623" s="56">
        <v>0.05</v>
      </c>
      <c r="AJ1623" s="38" t="s">
        <v>50</v>
      </c>
      <c r="AK1623" s="38" t="s">
        <v>50</v>
      </c>
    </row>
    <row r="1624" spans="1:37" x14ac:dyDescent="0.35">
      <c r="A1624" s="96" t="s">
        <v>525</v>
      </c>
      <c r="B1624" s="38">
        <v>104547170</v>
      </c>
      <c r="C1624" s="38" t="str">
        <f>+MaestraLP3[[#This Row],[CÓDIGO]]&amp;MaestraLP3[[#Headers],[-]]&amp;MaestraLP3[[#This Row],[UMV]]</f>
        <v>104547170-C10</v>
      </c>
      <c r="D1624" s="45" t="str">
        <f>+MaestraLP3[[#This Row],[CÓDIGO]]&amp;MaestraLP3[[#Headers],[FS00]]</f>
        <v>104547170FS00</v>
      </c>
      <c r="E1624" s="38" t="s">
        <v>159</v>
      </c>
      <c r="F1624" s="38" t="s">
        <v>160</v>
      </c>
      <c r="G1624" s="38" t="s">
        <v>510</v>
      </c>
      <c r="H1624" s="38" t="s">
        <v>1844</v>
      </c>
      <c r="I1624" s="38" t="s">
        <v>1910</v>
      </c>
      <c r="J1624" s="44" t="s">
        <v>61</v>
      </c>
      <c r="K1624" s="45" t="s">
        <v>44</v>
      </c>
      <c r="L1624" s="38"/>
      <c r="M1624" s="38" t="str">
        <f>VLOOKUP(MaestraLP3[[#This Row],[UMV]],VALIDACIONES!J:L,3,0)</f>
        <v>Caja 10 Unidades</v>
      </c>
      <c r="N1624" s="38" t="s">
        <v>71</v>
      </c>
      <c r="O1624" s="38" t="s">
        <v>72</v>
      </c>
      <c r="P1624" s="54">
        <v>61050</v>
      </c>
      <c r="Q1624" s="82" t="s">
        <v>47</v>
      </c>
      <c r="R1624" s="54">
        <v>116000</v>
      </c>
      <c r="S1624" s="56">
        <f>IFERROR((MaestraLP3[[#This Row],[COSTO ]]/MaestraLP3[[#This Row],[COSTO OCT]]-1),0)</f>
        <v>1.5069615069615017E-2</v>
      </c>
      <c r="T1624" s="55" t="s">
        <v>545</v>
      </c>
      <c r="U1624" s="55"/>
      <c r="V1624" s="54">
        <f>+VLOOKUP(MaestraLP3[[#This Row],[-]],'[1]BD MES'!$A:$N,14,0)</f>
        <v>61970</v>
      </c>
      <c r="W1624" s="54">
        <v>61970</v>
      </c>
      <c r="X1624" s="56">
        <f>+(MaestraLP3[[#This Row],[COSTO ]]-MaestraLP3[[#This Row],[COSTO OCT AL 27-10]])/MaestraLP3[[#This Row],[COSTO OCT AL 27-10]]</f>
        <v>0</v>
      </c>
      <c r="Y1624" s="57" t="str">
        <f>++IF(Q1624="HASTA AGOTAR STOCK","HASTA AGOTAR STOCK",IF(MaestraLP3[[#This Row],[PRECIO OCT]]=0,"NO PARA LP",IF(MaestraLP3[[#This Row],[PRECIO OCT]]=0,"INCORPORACIÓN",IF(AA1624=0,"MANTIENE",IF(AA1624&lt;0,"BAJA",IF(AA1624&gt;0,"ALZA",""))))))</f>
        <v>BAJA</v>
      </c>
      <c r="Z1624" s="54">
        <v>102000</v>
      </c>
      <c r="AA1624" s="40">
        <f>IF(Z1624=0,"INDICAR PRECIO VTA",Z1624-MaestraLP3[[#This Row],[PRECIO OCT]])</f>
        <v>-14000</v>
      </c>
      <c r="AB1624" s="56">
        <f t="shared" si="25"/>
        <v>0.39245098039215687</v>
      </c>
      <c r="AC1624" s="58">
        <f>IFERROR(MaestraLP3[[#This Row],[PRECIO]]*MaestraLP3[[#This Row],[%MG UMV]],0)</f>
        <v>40030</v>
      </c>
      <c r="AD1624" s="59">
        <v>20</v>
      </c>
      <c r="AE1624" s="54">
        <f>IFERROR(MaestraLP3[[#This Row],[MARGEN UNITARIO]]/MaestraLP3[[#This Row],[Peso Neto UMV (KG)]],0)</f>
        <v>2001.5</v>
      </c>
      <c r="AF1624" s="38" t="s">
        <v>50</v>
      </c>
      <c r="AG1624" s="38">
        <v>1</v>
      </c>
      <c r="AH1624" s="56">
        <v>0.03</v>
      </c>
      <c r="AI1624" s="56">
        <v>0.05</v>
      </c>
      <c r="AJ1624" s="38" t="s">
        <v>50</v>
      </c>
      <c r="AK1624" s="38" t="s">
        <v>50</v>
      </c>
    </row>
    <row r="1625" spans="1:37" x14ac:dyDescent="0.35">
      <c r="A1625" s="96" t="s">
        <v>525</v>
      </c>
      <c r="B1625" s="38">
        <v>104524310</v>
      </c>
      <c r="C1625" s="38" t="str">
        <f>+MaestraLP3[[#This Row],[CÓDIGO]]&amp;MaestraLP3[[#Headers],[-]]&amp;MaestraLP3[[#This Row],[UMV]]</f>
        <v>104524310-C12</v>
      </c>
      <c r="D1625" s="45" t="str">
        <f>+MaestraLP3[[#This Row],[CÓDIGO]]&amp;MaestraLP3[[#Headers],[FS00]]</f>
        <v>104524310FS00</v>
      </c>
      <c r="E1625" s="38" t="s">
        <v>159</v>
      </c>
      <c r="F1625" s="38" t="s">
        <v>160</v>
      </c>
      <c r="G1625" s="38" t="s">
        <v>510</v>
      </c>
      <c r="H1625" s="38" t="s">
        <v>1911</v>
      </c>
      <c r="I1625" s="38" t="s">
        <v>1912</v>
      </c>
      <c r="J1625" s="44" t="s">
        <v>43</v>
      </c>
      <c r="K1625" s="45" t="s">
        <v>44</v>
      </c>
      <c r="L1625" s="38"/>
      <c r="M1625" s="38" t="str">
        <f>VLOOKUP(MaestraLP3[[#This Row],[UMV]],VALIDACIONES!J:L,3,0)</f>
        <v>Caja 12 Unidades</v>
      </c>
      <c r="N1625" s="38" t="s">
        <v>71</v>
      </c>
      <c r="O1625" s="38" t="s">
        <v>72</v>
      </c>
      <c r="P1625" s="54">
        <v>37209.600000000006</v>
      </c>
      <c r="Q1625" s="38" t="s">
        <v>47</v>
      </c>
      <c r="R1625" s="54">
        <v>69600</v>
      </c>
      <c r="S1625" s="56">
        <f>IFERROR((MaestraLP3[[#This Row],[COSTO ]]/MaestraLP3[[#This Row],[COSTO OCT]]-1),0)</f>
        <v>-2.1652476780186003E-2</v>
      </c>
      <c r="T1625" s="55" t="s">
        <v>545</v>
      </c>
      <c r="U1625" s="55"/>
      <c r="V1625" s="54">
        <f>+VLOOKUP(MaestraLP3[[#This Row],[-]],'[1]BD MES'!$A:$N,14,0)</f>
        <v>36404.399999999994</v>
      </c>
      <c r="W1625" s="54">
        <v>36403.919999999998</v>
      </c>
      <c r="X1625" s="56">
        <f>+(MaestraLP3[[#This Row],[COSTO ]]-MaestraLP3[[#This Row],[COSTO OCT AL 27-10]])/MaestraLP3[[#This Row],[COSTO OCT AL 27-10]]</f>
        <v>-1.3185219368975332E-5</v>
      </c>
      <c r="Y1625" s="57" t="str">
        <f>++IF(Q1625="HASTA AGOTAR STOCK","HASTA AGOTAR STOCK",IF(MaestraLP3[[#This Row],[PRECIO OCT]]=0,"NO PARA LP",IF(MaestraLP3[[#This Row],[PRECIO OCT]]=0,"INCORPORACIÓN",IF(AA1625=0,"MANTIENE",IF(AA1625&lt;0,"BAJA",IF(AA1625&gt;0,"ALZA",""))))))</f>
        <v>BAJA</v>
      </c>
      <c r="Z1625" s="54">
        <v>61200</v>
      </c>
      <c r="AA1625" s="40">
        <f>IF(Z1625=0,"INDICAR PRECIO VTA",Z1625-MaestraLP3[[#This Row],[PRECIO OCT]])</f>
        <v>-8400</v>
      </c>
      <c r="AB1625" s="56">
        <f t="shared" si="25"/>
        <v>0.40516470588235298</v>
      </c>
      <c r="AC1625" s="58">
        <f>IFERROR(MaestraLP3[[#This Row],[PRECIO]]*MaestraLP3[[#This Row],[%MG UMV]],0)</f>
        <v>24796.080000000002</v>
      </c>
      <c r="AD1625" s="59">
        <v>12</v>
      </c>
      <c r="AE1625" s="54">
        <f>IFERROR(MaestraLP3[[#This Row],[MARGEN UNITARIO]]/MaestraLP3[[#This Row],[Peso Neto UMV (KG)]],0)</f>
        <v>2066.34</v>
      </c>
      <c r="AF1625" s="38" t="s">
        <v>50</v>
      </c>
      <c r="AG1625" s="38">
        <v>1</v>
      </c>
      <c r="AH1625" s="56">
        <v>0.03</v>
      </c>
      <c r="AI1625" s="56">
        <v>0.05</v>
      </c>
      <c r="AJ1625" s="38" t="s">
        <v>50</v>
      </c>
      <c r="AK1625" s="38" t="s">
        <v>50</v>
      </c>
    </row>
    <row r="1626" spans="1:37" x14ac:dyDescent="0.35">
      <c r="A1626" s="96" t="s">
        <v>525</v>
      </c>
      <c r="B1626" s="38">
        <v>104524330</v>
      </c>
      <c r="C1626" s="38" t="str">
        <f>+MaestraLP3[[#This Row],[CÓDIGO]]&amp;MaestraLP3[[#Headers],[-]]&amp;MaestraLP3[[#This Row],[UMV]]</f>
        <v>104524330-C06</v>
      </c>
      <c r="D1626" s="45" t="str">
        <f>+MaestraLP3[[#This Row],[CÓDIGO]]&amp;MaestraLP3[[#Headers],[FS00]]</f>
        <v>104524330FS00</v>
      </c>
      <c r="E1626" s="38" t="s">
        <v>159</v>
      </c>
      <c r="F1626" s="38" t="s">
        <v>160</v>
      </c>
      <c r="G1626" s="38" t="s">
        <v>510</v>
      </c>
      <c r="H1626" s="38" t="s">
        <v>1911</v>
      </c>
      <c r="I1626" s="38" t="s">
        <v>1913</v>
      </c>
      <c r="J1626" s="44" t="s">
        <v>53</v>
      </c>
      <c r="K1626" s="45" t="s">
        <v>44</v>
      </c>
      <c r="L1626" s="38"/>
      <c r="M1626" s="38" t="str">
        <f>VLOOKUP(MaestraLP3[[#This Row],[UMV]],VALIDACIONES!J:L,3,0)</f>
        <v>Caja 6 Unidades</v>
      </c>
      <c r="N1626" s="38" t="s">
        <v>71</v>
      </c>
      <c r="O1626" s="38" t="s">
        <v>72</v>
      </c>
      <c r="P1626" s="54">
        <v>34890</v>
      </c>
      <c r="Q1626" s="38" t="s">
        <v>47</v>
      </c>
      <c r="R1626" s="54">
        <v>69600</v>
      </c>
      <c r="S1626" s="56">
        <f>IFERROR((MaestraLP3[[#This Row],[COSTO ]]/MaestraLP3[[#This Row],[COSTO OCT]]-1),0)</f>
        <v>6.2613929492691955E-3</v>
      </c>
      <c r="T1626" s="55" t="s">
        <v>48</v>
      </c>
      <c r="U1626" s="55"/>
      <c r="V1626" s="54">
        <f>+VLOOKUP(MaestraLP3[[#This Row],[-]],'[1]BD MES'!$A:$N,14,0)</f>
        <v>34738.800000000003</v>
      </c>
      <c r="W1626" s="54">
        <v>35108.46</v>
      </c>
      <c r="X1626" s="56">
        <f>+(MaestraLP3[[#This Row],[COSTO ]]-MaestraLP3[[#This Row],[COSTO OCT AL 27-10]])/MaestraLP3[[#This Row],[COSTO OCT AL 27-10]]</f>
        <v>1.0641127500086249E-2</v>
      </c>
      <c r="Y1626" s="57" t="str">
        <f>++IF(Q1626="HASTA AGOTAR STOCK","HASTA AGOTAR STOCK",IF(MaestraLP3[[#This Row],[PRECIO OCT]]=0,"NO PARA LP",IF(MaestraLP3[[#This Row],[PRECIO OCT]]=0,"INCORPORACIÓN",IF(AA1626=0,"MANTIENE",IF(AA1626&lt;0,"BAJA",IF(AA1626&gt;0,"ALZA",""))))))</f>
        <v>BAJA</v>
      </c>
      <c r="Z1626" s="54">
        <v>61200</v>
      </c>
      <c r="AA1626" s="40">
        <f>IF(Z1626=0,"INDICAR PRECIO VTA",Z1626-MaestraLP3[[#This Row],[PRECIO OCT]])</f>
        <v>-8400</v>
      </c>
      <c r="AB1626" s="56">
        <f t="shared" si="25"/>
        <v>0.4263323529411765</v>
      </c>
      <c r="AC1626" s="58">
        <f>IFERROR(MaestraLP3[[#This Row],[PRECIO]]*MaestraLP3[[#This Row],[%MG UMV]],0)</f>
        <v>26091.54</v>
      </c>
      <c r="AD1626" s="59">
        <v>12</v>
      </c>
      <c r="AE1626" s="54">
        <f>IFERROR(MaestraLP3[[#This Row],[MARGEN UNITARIO]]/MaestraLP3[[#This Row],[Peso Neto UMV (KG)]],0)</f>
        <v>2174.2950000000001</v>
      </c>
      <c r="AF1626" s="38" t="s">
        <v>50</v>
      </c>
      <c r="AG1626" s="38">
        <v>1</v>
      </c>
      <c r="AH1626" s="56">
        <v>0.03</v>
      </c>
      <c r="AI1626" s="56">
        <v>0.05</v>
      </c>
      <c r="AJ1626" s="38" t="s">
        <v>50</v>
      </c>
      <c r="AK1626" s="38" t="s">
        <v>50</v>
      </c>
    </row>
    <row r="1627" spans="1:37" x14ac:dyDescent="0.35">
      <c r="A1627" s="96" t="s">
        <v>525</v>
      </c>
      <c r="B1627" s="38">
        <v>104547140</v>
      </c>
      <c r="C1627" s="38" t="str">
        <f>+MaestraLP3[[#This Row],[CÓDIGO]]&amp;MaestraLP3[[#Headers],[-]]&amp;MaestraLP3[[#This Row],[UMV]]</f>
        <v>104547140-C10</v>
      </c>
      <c r="D1627" s="45" t="str">
        <f>+MaestraLP3[[#This Row],[CÓDIGO]]&amp;MaestraLP3[[#Headers],[FS00]]</f>
        <v>104547140FS00</v>
      </c>
      <c r="E1627" s="38" t="s">
        <v>159</v>
      </c>
      <c r="F1627" s="38" t="s">
        <v>160</v>
      </c>
      <c r="G1627" s="38" t="s">
        <v>510</v>
      </c>
      <c r="H1627" s="38" t="s">
        <v>1911</v>
      </c>
      <c r="I1627" s="38" t="s">
        <v>1913</v>
      </c>
      <c r="J1627" s="44" t="s">
        <v>61</v>
      </c>
      <c r="K1627" s="45" t="s">
        <v>44</v>
      </c>
      <c r="L1627" s="38"/>
      <c r="M1627" s="38" t="str">
        <f>VLOOKUP(MaestraLP3[[#This Row],[UMV]],VALIDACIONES!J:L,3,0)</f>
        <v>Caja 10 Unidades</v>
      </c>
      <c r="N1627" s="38" t="s">
        <v>71</v>
      </c>
      <c r="O1627" s="38" t="s">
        <v>72</v>
      </c>
      <c r="P1627" s="54">
        <v>61050</v>
      </c>
      <c r="Q1627" s="38" t="s">
        <v>47</v>
      </c>
      <c r="R1627" s="54">
        <v>116000</v>
      </c>
      <c r="S1627" s="56">
        <f>IFERROR((MaestraLP3[[#This Row],[COSTO ]]/MaestraLP3[[#This Row],[COSTO OCT]]-1),0)</f>
        <v>1.2121212121212199E-2</v>
      </c>
      <c r="T1627" s="55" t="s">
        <v>545</v>
      </c>
      <c r="U1627" s="55"/>
      <c r="V1627" s="54">
        <f>+VLOOKUP(MaestraLP3[[#This Row],[-]],'[1]BD MES'!$A:$N,14,0)</f>
        <v>57090</v>
      </c>
      <c r="W1627" s="54">
        <v>61790</v>
      </c>
      <c r="X1627" s="56">
        <f>+(MaestraLP3[[#This Row],[COSTO ]]-MaestraLP3[[#This Row],[COSTO OCT AL 27-10]])/MaestraLP3[[#This Row],[COSTO OCT AL 27-10]]</f>
        <v>8.2326151690313543E-2</v>
      </c>
      <c r="Y1627" s="57" t="str">
        <f>++IF(Q1627="HASTA AGOTAR STOCK","HASTA AGOTAR STOCK",IF(MaestraLP3[[#This Row],[PRECIO OCT]]=0,"NO PARA LP",IF(MaestraLP3[[#This Row],[PRECIO OCT]]=0,"INCORPORACIÓN",IF(AA1627=0,"MANTIENE",IF(AA1627&lt;0,"BAJA",IF(AA1627&gt;0,"ALZA",""))))))</f>
        <v>BAJA</v>
      </c>
      <c r="Z1627" s="54">
        <v>102000</v>
      </c>
      <c r="AA1627" s="40">
        <f>IF(Z1627=0,"INDICAR PRECIO VTA",Z1627-MaestraLP3[[#This Row],[PRECIO OCT]])</f>
        <v>-14000</v>
      </c>
      <c r="AB1627" s="56">
        <f t="shared" si="25"/>
        <v>0.39421568627450981</v>
      </c>
      <c r="AC1627" s="58">
        <f>IFERROR(MaestraLP3[[#This Row],[PRECIO]]*MaestraLP3[[#This Row],[%MG UMV]],0)</f>
        <v>40210</v>
      </c>
      <c r="AD1627" s="59">
        <v>20</v>
      </c>
      <c r="AE1627" s="54">
        <f>IFERROR(MaestraLP3[[#This Row],[MARGEN UNITARIO]]/MaestraLP3[[#This Row],[Peso Neto UMV (KG)]],0)</f>
        <v>2010.5</v>
      </c>
      <c r="AF1627" s="38" t="s">
        <v>50</v>
      </c>
      <c r="AG1627" s="38">
        <v>1</v>
      </c>
      <c r="AH1627" s="56">
        <v>0.03</v>
      </c>
      <c r="AI1627" s="56">
        <v>0.05</v>
      </c>
      <c r="AJ1627" s="38" t="s">
        <v>50</v>
      </c>
      <c r="AK1627" s="38" t="s">
        <v>50</v>
      </c>
    </row>
    <row r="1628" spans="1:37" x14ac:dyDescent="0.35">
      <c r="A1628" s="96" t="s">
        <v>525</v>
      </c>
      <c r="B1628" s="38">
        <v>150001921</v>
      </c>
      <c r="C1628" s="38" t="str">
        <f>+MaestraLP3[[#This Row],[CÓDIGO]]&amp;MaestraLP3[[#Headers],[-]]&amp;MaestraLP3[[#This Row],[UMV]]</f>
        <v>150001921-KG</v>
      </c>
      <c r="D1628" s="45" t="str">
        <f>+MaestraLP3[[#This Row],[CÓDIGO]]&amp;MaestraLP3[[#Headers],[FS00]]</f>
        <v>150001921FS00</v>
      </c>
      <c r="E1628" s="38" t="s">
        <v>159</v>
      </c>
      <c r="F1628" s="38" t="s">
        <v>160</v>
      </c>
      <c r="G1628" s="38" t="s">
        <v>510</v>
      </c>
      <c r="H1628" s="38" t="s">
        <v>1911</v>
      </c>
      <c r="I1628" s="38" t="s">
        <v>1914</v>
      </c>
      <c r="J1628" s="44" t="s">
        <v>164</v>
      </c>
      <c r="K1628" s="45" t="s">
        <v>164</v>
      </c>
      <c r="L1628" s="38"/>
      <c r="M1628" s="38" t="str">
        <f>VLOOKUP(MaestraLP3[[#This Row],[UMV]],VALIDACIONES!J:L,3,0)</f>
        <v>Kilogramo</v>
      </c>
      <c r="N1628" s="38" t="s">
        <v>71</v>
      </c>
      <c r="O1628" s="38" t="s">
        <v>46</v>
      </c>
      <c r="P1628" s="54">
        <v>3300</v>
      </c>
      <c r="Q1628" s="38" t="s">
        <v>47</v>
      </c>
      <c r="R1628" s="54">
        <v>5100</v>
      </c>
      <c r="S1628" s="56">
        <f>IFERROR((MaestraLP3[[#This Row],[COSTO ]]/MaestraLP3[[#This Row],[COSTO OCT]]-1),0)</f>
        <v>7.575757575757569E-2</v>
      </c>
      <c r="T1628" s="55" t="s">
        <v>48</v>
      </c>
      <c r="U1628" s="55"/>
      <c r="V1628" s="54">
        <f>+VLOOKUP(MaestraLP3[[#This Row],[-]],'[1]BD MES'!$A:$N,14,0)</f>
        <v>3699.46</v>
      </c>
      <c r="W1628" s="54">
        <v>3550</v>
      </c>
      <c r="X1628" s="56">
        <f>+(MaestraLP3[[#This Row],[COSTO ]]-MaestraLP3[[#This Row],[COSTO OCT AL 27-10]])/MaestraLP3[[#This Row],[COSTO OCT AL 27-10]]</f>
        <v>-4.0400490882453122E-2</v>
      </c>
      <c r="Y1628" s="57" t="str">
        <f>++IF(Q1628="HASTA AGOTAR STOCK","HASTA AGOTAR STOCK",IF(MaestraLP3[[#This Row],[PRECIO OCT]]=0,"NO PARA LP",IF(MaestraLP3[[#This Row],[PRECIO OCT]]=0,"INCORPORACIÓN",IF(AA1628=0,"MANTIENE",IF(AA1628&lt;0,"BAJA",IF(AA1628&gt;0,"ALZA",""))))))</f>
        <v>MANTIENE</v>
      </c>
      <c r="Z1628" s="54">
        <v>5100</v>
      </c>
      <c r="AA1628" s="40">
        <f>IF(Z1628=0,"INDICAR PRECIO VTA",Z1628-MaestraLP3[[#This Row],[PRECIO OCT]])</f>
        <v>0</v>
      </c>
      <c r="AB1628" s="56">
        <f t="shared" si="25"/>
        <v>0.30392156862745096</v>
      </c>
      <c r="AC1628" s="58">
        <f>IFERROR(MaestraLP3[[#This Row],[PRECIO]]*MaestraLP3[[#This Row],[%MG UMV]],0)</f>
        <v>1549.9999999999998</v>
      </c>
      <c r="AD1628" s="59">
        <v>1</v>
      </c>
      <c r="AE1628" s="54">
        <f>IFERROR(MaestraLP3[[#This Row],[MARGEN UNITARIO]]/MaestraLP3[[#This Row],[Peso Neto UMV (KG)]],0)</f>
        <v>1549.9999999999998</v>
      </c>
      <c r="AF1628" s="38" t="s">
        <v>49</v>
      </c>
      <c r="AG1628" s="38">
        <v>1</v>
      </c>
      <c r="AH1628" s="56">
        <v>0.03</v>
      </c>
      <c r="AI1628" s="56">
        <v>0.05</v>
      </c>
      <c r="AJ1628" s="38" t="s">
        <v>50</v>
      </c>
      <c r="AK1628" s="38" t="s">
        <v>50</v>
      </c>
    </row>
    <row r="1629" spans="1:37" x14ac:dyDescent="0.35">
      <c r="A1629" s="96" t="s">
        <v>525</v>
      </c>
      <c r="B1629" s="38">
        <v>104520850</v>
      </c>
      <c r="C1629" s="38" t="str">
        <f>+MaestraLP3[[#This Row],[CÓDIGO]]&amp;MaestraLP3[[#Headers],[-]]&amp;MaestraLP3[[#This Row],[UMV]]</f>
        <v>104520850-KG</v>
      </c>
      <c r="D1629" s="45" t="str">
        <f>+MaestraLP3[[#This Row],[CÓDIGO]]&amp;MaestraLP3[[#Headers],[FS00]]</f>
        <v>104520850FS00</v>
      </c>
      <c r="E1629" s="38" t="s">
        <v>159</v>
      </c>
      <c r="F1629" s="38" t="s">
        <v>160</v>
      </c>
      <c r="G1629" s="38" t="s">
        <v>510</v>
      </c>
      <c r="H1629" s="38" t="s">
        <v>1911</v>
      </c>
      <c r="I1629" s="38" t="s">
        <v>1915</v>
      </c>
      <c r="J1629" s="44" t="s">
        <v>164</v>
      </c>
      <c r="K1629" s="45" t="s">
        <v>164</v>
      </c>
      <c r="L1629" s="38"/>
      <c r="M1629" s="38" t="str">
        <f>VLOOKUP(MaestraLP3[[#This Row],[UMV]],VALIDACIONES!J:L,3,0)</f>
        <v>Kilogramo</v>
      </c>
      <c r="N1629" s="38" t="s">
        <v>71</v>
      </c>
      <c r="O1629" s="38" t="s">
        <v>46</v>
      </c>
      <c r="P1629" s="54">
        <v>4700</v>
      </c>
      <c r="Q1629" s="38" t="s">
        <v>47</v>
      </c>
      <c r="R1629" s="54">
        <v>5800</v>
      </c>
      <c r="S1629" s="56">
        <f>IFERROR((MaestraLP3[[#This Row],[COSTO ]]/MaestraLP3[[#This Row],[COSTO OCT]]-1),0)</f>
        <v>-3.1319148936170826E-3</v>
      </c>
      <c r="T1629" s="55" t="s">
        <v>48</v>
      </c>
      <c r="U1629" s="55"/>
      <c r="V1629" s="54">
        <f>+VLOOKUP(MaestraLP3[[#This Row],[-]],'[1]BD MES'!$A:$N,14,0)</f>
        <v>4632.83</v>
      </c>
      <c r="W1629" s="54">
        <v>4685.28</v>
      </c>
      <c r="X1629" s="56">
        <f>+(MaestraLP3[[#This Row],[COSTO ]]-MaestraLP3[[#This Row],[COSTO OCT AL 27-10]])/MaestraLP3[[#This Row],[COSTO OCT AL 27-10]]</f>
        <v>1.1321373760746632E-2</v>
      </c>
      <c r="Y1629" s="57" t="str">
        <f>++IF(Q1629="HASTA AGOTAR STOCK","HASTA AGOTAR STOCK",IF(MaestraLP3[[#This Row],[PRECIO OCT]]=0,"NO PARA LP",IF(MaestraLP3[[#This Row],[PRECIO OCT]]=0,"INCORPORACIÓN",IF(AA1629=0,"MANTIENE",IF(AA1629&lt;0,"BAJA",IF(AA1629&gt;0,"ALZA",""))))))</f>
        <v>MANTIENE</v>
      </c>
      <c r="Z1629" s="54">
        <v>5800</v>
      </c>
      <c r="AA1629" s="40">
        <f>IF(Z1629=0,"INDICAR PRECIO VTA",Z1629-MaestraLP3[[#This Row],[PRECIO OCT]])</f>
        <v>0</v>
      </c>
      <c r="AB1629" s="56">
        <f t="shared" si="25"/>
        <v>0.19219310344827589</v>
      </c>
      <c r="AC1629" s="58">
        <f>IFERROR(MaestraLP3[[#This Row],[PRECIO]]*MaestraLP3[[#This Row],[%MG UMV]],0)</f>
        <v>1114.7200000000003</v>
      </c>
      <c r="AD1629" s="59">
        <v>1</v>
      </c>
      <c r="AE1629" s="54">
        <f>IFERROR(MaestraLP3[[#This Row],[MARGEN UNITARIO]]/MaestraLP3[[#This Row],[Peso Neto UMV (KG)]],0)</f>
        <v>1114.7200000000003</v>
      </c>
      <c r="AF1629" s="38" t="s">
        <v>49</v>
      </c>
      <c r="AG1629" s="38">
        <v>1</v>
      </c>
      <c r="AH1629" s="56">
        <v>0.03</v>
      </c>
      <c r="AI1629" s="56">
        <v>0.05</v>
      </c>
      <c r="AJ1629" s="38" t="s">
        <v>50</v>
      </c>
      <c r="AK1629" s="38" t="s">
        <v>50</v>
      </c>
    </row>
    <row r="1630" spans="1:37" x14ac:dyDescent="0.35">
      <c r="A1630" s="96" t="s">
        <v>525</v>
      </c>
      <c r="B1630" s="38">
        <v>104520890</v>
      </c>
      <c r="C1630" s="38" t="str">
        <f>+MaestraLP3[[#This Row],[CÓDIGO]]&amp;MaestraLP3[[#Headers],[-]]&amp;MaestraLP3[[#This Row],[UMV]]</f>
        <v>104520890-CJ</v>
      </c>
      <c r="D1630" s="45" t="str">
        <f>+MaestraLP3[[#This Row],[CÓDIGO]]&amp;MaestraLP3[[#Headers],[FS00]]</f>
        <v>104520890FS00</v>
      </c>
      <c r="E1630" s="38" t="s">
        <v>159</v>
      </c>
      <c r="F1630" s="38" t="s">
        <v>160</v>
      </c>
      <c r="G1630" s="38" t="s">
        <v>510</v>
      </c>
      <c r="H1630" s="38" t="s">
        <v>1911</v>
      </c>
      <c r="I1630" s="38" t="s">
        <v>1916</v>
      </c>
      <c r="J1630" s="44" t="s">
        <v>77</v>
      </c>
      <c r="K1630" s="45" t="s">
        <v>77</v>
      </c>
      <c r="L1630" s="38"/>
      <c r="M1630" s="38" t="str">
        <f>VLOOKUP(MaestraLP3[[#This Row],[UMV]],VALIDACIONES!J:L,3,0)</f>
        <v>Caja</v>
      </c>
      <c r="N1630" s="38" t="s">
        <v>71</v>
      </c>
      <c r="O1630" s="38" t="s">
        <v>72</v>
      </c>
      <c r="P1630" s="54">
        <v>42000</v>
      </c>
      <c r="Q1630" s="38" t="s">
        <v>47</v>
      </c>
      <c r="R1630" s="54">
        <v>87000</v>
      </c>
      <c r="S1630" s="56">
        <f>IFERROR((MaestraLP3[[#This Row],[COSTO ]]/MaestraLP3[[#This Row],[COSTO OCT]]-1),0)</f>
        <v>0.68214285714285716</v>
      </c>
      <c r="T1630" s="55" t="s">
        <v>545</v>
      </c>
      <c r="U1630" s="55"/>
      <c r="V1630" s="54">
        <f>+VLOOKUP(MaestraLP3[[#This Row],[-]],'[1]BD MES'!$A:$N,14,0)</f>
        <v>42030</v>
      </c>
      <c r="W1630" s="54">
        <v>70650</v>
      </c>
      <c r="X1630" s="56">
        <f>+(MaestraLP3[[#This Row],[COSTO ]]-MaestraLP3[[#This Row],[COSTO OCT AL 27-10]])/MaestraLP3[[#This Row],[COSTO OCT AL 27-10]]</f>
        <v>0.68094218415417562</v>
      </c>
      <c r="Y1630" s="57" t="str">
        <f>++IF(Q1630="HASTA AGOTAR STOCK","HASTA AGOTAR STOCK",IF(MaestraLP3[[#This Row],[PRECIO OCT]]=0,"NO PARA LP",IF(MaestraLP3[[#This Row],[PRECIO OCT]]=0,"INCORPORACIÓN",IF(AA1630=0,"MANTIENE",IF(AA1630&lt;0,"BAJA",IF(AA1630&gt;0,"ALZA",""))))))</f>
        <v>BAJA</v>
      </c>
      <c r="Z1630" s="54">
        <v>76500</v>
      </c>
      <c r="AA1630" s="40">
        <f>IF(Z1630=0,"INDICAR PRECIO VTA",Z1630-MaestraLP3[[#This Row],[PRECIO OCT]])</f>
        <v>-10500</v>
      </c>
      <c r="AB1630" s="56">
        <f t="shared" si="25"/>
        <v>7.6470588235294124E-2</v>
      </c>
      <c r="AC1630" s="58">
        <f>IFERROR(MaestraLP3[[#This Row],[PRECIO]]*MaestraLP3[[#This Row],[%MG UMV]],0)</f>
        <v>5850</v>
      </c>
      <c r="AD1630" s="59">
        <v>15</v>
      </c>
      <c r="AE1630" s="54">
        <f>IFERROR(MaestraLP3[[#This Row],[MARGEN UNITARIO]]/MaestraLP3[[#This Row],[Peso Neto UMV (KG)]],0)</f>
        <v>390</v>
      </c>
      <c r="AF1630" s="38" t="s">
        <v>49</v>
      </c>
      <c r="AG1630" s="38">
        <v>1</v>
      </c>
      <c r="AH1630" s="56">
        <v>0.03</v>
      </c>
      <c r="AI1630" s="56">
        <v>0.05</v>
      </c>
      <c r="AJ1630" s="38" t="s">
        <v>50</v>
      </c>
      <c r="AK1630" s="38" t="s">
        <v>50</v>
      </c>
    </row>
    <row r="1631" spans="1:37" x14ac:dyDescent="0.35">
      <c r="A1631" s="96" t="s">
        <v>525</v>
      </c>
      <c r="B1631" s="38">
        <v>104524530</v>
      </c>
      <c r="C1631" s="38" t="str">
        <f>+MaestraLP3[[#This Row],[CÓDIGO]]&amp;MaestraLP3[[#Headers],[-]]&amp;MaestraLP3[[#This Row],[UMV]]</f>
        <v>104524530-C12</v>
      </c>
      <c r="D1631" s="45" t="str">
        <f>+MaestraLP3[[#This Row],[CÓDIGO]]&amp;MaestraLP3[[#Headers],[FS00]]</f>
        <v>104524530FS00</v>
      </c>
      <c r="E1631" s="38" t="s">
        <v>159</v>
      </c>
      <c r="F1631" s="38" t="s">
        <v>160</v>
      </c>
      <c r="G1631" s="38" t="s">
        <v>510</v>
      </c>
      <c r="H1631" s="38" t="s">
        <v>1917</v>
      </c>
      <c r="I1631" s="38" t="s">
        <v>1918</v>
      </c>
      <c r="J1631" s="44" t="s">
        <v>43</v>
      </c>
      <c r="K1631" s="45" t="s">
        <v>164</v>
      </c>
      <c r="L1631" s="38"/>
      <c r="M1631" s="38" t="str">
        <f>VLOOKUP(MaestraLP3[[#This Row],[UMV]],VALIDACIONES!J:L,3,0)</f>
        <v>Caja 12 Unidades</v>
      </c>
      <c r="N1631" s="38" t="s">
        <v>71</v>
      </c>
      <c r="O1631" s="38" t="s">
        <v>72</v>
      </c>
      <c r="P1631" s="54">
        <v>26744.399999999998</v>
      </c>
      <c r="Q1631" s="38" t="s">
        <v>58</v>
      </c>
      <c r="R1631" s="54">
        <v>50400</v>
      </c>
      <c r="S1631" s="56">
        <f>IFERROR((MaestraLP3[[#This Row],[COSTO ]]/MaestraLP3[[#This Row],[COSTO OCT]]-1),0)</f>
        <v>-6.5374433526270814E-2</v>
      </c>
      <c r="T1631" s="55" t="s">
        <v>545</v>
      </c>
      <c r="U1631" s="55"/>
      <c r="V1631" s="54">
        <f>+VLOOKUP(MaestraLP3[[#This Row],[-]],'[1]BD MES'!$A:$N,14,0)</f>
        <v>25380</v>
      </c>
      <c r="W1631" s="54">
        <v>24996</v>
      </c>
      <c r="X1631" s="56">
        <f>+(MaestraLP3[[#This Row],[COSTO ]]-MaestraLP3[[#This Row],[COSTO OCT AL 27-10]])/MaestraLP3[[#This Row],[COSTO OCT AL 27-10]]</f>
        <v>-1.5130023640661938E-2</v>
      </c>
      <c r="Y1631" s="57" t="str">
        <f>++IF(Q1631="HASTA AGOTAR STOCK","HASTA AGOTAR STOCK",IF(MaestraLP3[[#This Row],[PRECIO OCT]]=0,"NO PARA LP",IF(MaestraLP3[[#This Row],[PRECIO OCT]]=0,"INCORPORACIÓN",IF(AA1631=0,"MANTIENE",IF(AA1631&lt;0,"BAJA",IF(AA1631&gt;0,"ALZA",""))))))</f>
        <v>BAJA</v>
      </c>
      <c r="Z1631" s="54">
        <v>46800</v>
      </c>
      <c r="AA1631" s="40">
        <f>IF(Z1631=0,"INDICAR PRECIO VTA",Z1631-MaestraLP3[[#This Row],[PRECIO OCT]])</f>
        <v>-3600</v>
      </c>
      <c r="AB1631" s="56">
        <f t="shared" si="25"/>
        <v>0.46589743589743587</v>
      </c>
      <c r="AC1631" s="58">
        <f>IFERROR(MaestraLP3[[#This Row],[PRECIO]]*MaestraLP3[[#This Row],[%MG UMV]],0)</f>
        <v>21804</v>
      </c>
      <c r="AD1631" s="59">
        <v>12</v>
      </c>
      <c r="AE1631" s="54">
        <f>IFERROR(MaestraLP3[[#This Row],[MARGEN UNITARIO]]/MaestraLP3[[#This Row],[Peso Neto UMV (KG)]],0)</f>
        <v>1817</v>
      </c>
      <c r="AF1631" s="38" t="s">
        <v>50</v>
      </c>
      <c r="AG1631" s="38">
        <v>1</v>
      </c>
      <c r="AH1631" s="56">
        <v>0.03</v>
      </c>
      <c r="AI1631" s="56">
        <v>0.05</v>
      </c>
      <c r="AJ1631" s="38"/>
      <c r="AK1631" s="38" t="s">
        <v>50</v>
      </c>
    </row>
    <row r="1632" spans="1:37" x14ac:dyDescent="0.35">
      <c r="A1632" s="96" t="s">
        <v>525</v>
      </c>
      <c r="B1632" s="38">
        <v>104522620</v>
      </c>
      <c r="C1632" s="38" t="str">
        <f>+MaestraLP3[[#This Row],[CÓDIGO]]&amp;MaestraLP3[[#Headers],[-]]&amp;MaestraLP3[[#This Row],[UMV]]</f>
        <v>104522620-CJ</v>
      </c>
      <c r="D1632" s="45" t="str">
        <f>+MaestraLP3[[#This Row],[CÓDIGO]]&amp;MaestraLP3[[#Headers],[FS00]]</f>
        <v>104522620FS00</v>
      </c>
      <c r="E1632" s="38" t="s">
        <v>159</v>
      </c>
      <c r="F1632" s="38" t="s">
        <v>160</v>
      </c>
      <c r="G1632" s="38" t="s">
        <v>510</v>
      </c>
      <c r="H1632" s="38" t="s">
        <v>1917</v>
      </c>
      <c r="I1632" s="38" t="s">
        <v>1919</v>
      </c>
      <c r="J1632" s="44" t="s">
        <v>77</v>
      </c>
      <c r="K1632" s="45" t="s">
        <v>164</v>
      </c>
      <c r="L1632" s="38"/>
      <c r="M1632" s="38" t="str">
        <f>VLOOKUP(MaestraLP3[[#This Row],[UMV]],VALIDACIONES!J:L,3,0)</f>
        <v>Caja</v>
      </c>
      <c r="N1632" s="38" t="s">
        <v>71</v>
      </c>
      <c r="O1632" s="38" t="s">
        <v>72</v>
      </c>
      <c r="P1632" s="54">
        <v>33430.5</v>
      </c>
      <c r="Q1632" s="38" t="s">
        <v>58</v>
      </c>
      <c r="R1632" s="54">
        <v>63000</v>
      </c>
      <c r="S1632" s="56">
        <f>IFERROR((MaestraLP3[[#This Row],[COSTO ]]/MaestraLP3[[#This Row],[COSTO OCT]]-1),0)</f>
        <v>-6.4925741463633502E-2</v>
      </c>
      <c r="T1632" s="55" t="s">
        <v>48</v>
      </c>
      <c r="U1632" s="55"/>
      <c r="V1632" s="54">
        <f>+VLOOKUP(MaestraLP3[[#This Row],[-]],'[1]BD MES'!$A:$N,14,0)</f>
        <v>31260</v>
      </c>
      <c r="W1632" s="54">
        <v>31260</v>
      </c>
      <c r="X1632" s="56">
        <f>+(MaestraLP3[[#This Row],[COSTO ]]-MaestraLP3[[#This Row],[COSTO OCT AL 27-10]])/MaestraLP3[[#This Row],[COSTO OCT AL 27-10]]</f>
        <v>0</v>
      </c>
      <c r="Y1632" s="57" t="str">
        <f>++IF(Q1632="HASTA AGOTAR STOCK","HASTA AGOTAR STOCK",IF(MaestraLP3[[#This Row],[PRECIO OCT]]=0,"NO PARA LP",IF(MaestraLP3[[#This Row],[PRECIO OCT]]=0,"INCORPORACIÓN",IF(AA1632=0,"MANTIENE",IF(AA1632&lt;0,"BAJA",IF(AA1632&gt;0,"ALZA",""))))))</f>
        <v>BAJA</v>
      </c>
      <c r="Z1632" s="54">
        <v>58500</v>
      </c>
      <c r="AA1632" s="40">
        <f>IF(Z1632=0,"INDICAR PRECIO VTA",Z1632-MaestraLP3[[#This Row],[PRECIO OCT]])</f>
        <v>-4500</v>
      </c>
      <c r="AB1632" s="56">
        <f t="shared" si="25"/>
        <v>0.46564102564102566</v>
      </c>
      <c r="AC1632" s="58">
        <f>IFERROR(MaestraLP3[[#This Row],[PRECIO]]*MaestraLP3[[#This Row],[%MG UMV]],0)</f>
        <v>27240</v>
      </c>
      <c r="AD1632" s="59">
        <v>15</v>
      </c>
      <c r="AE1632" s="54">
        <f>IFERROR(MaestraLP3[[#This Row],[MARGEN UNITARIO]]/MaestraLP3[[#This Row],[Peso Neto UMV (KG)]],0)</f>
        <v>1816</v>
      </c>
      <c r="AF1632" s="38" t="s">
        <v>49</v>
      </c>
      <c r="AG1632" s="38">
        <v>1</v>
      </c>
      <c r="AH1632" s="56">
        <v>0.03</v>
      </c>
      <c r="AI1632" s="56">
        <v>0.05</v>
      </c>
      <c r="AJ1632" s="38"/>
      <c r="AK1632" s="38" t="s">
        <v>50</v>
      </c>
    </row>
    <row r="1633" spans="1:37" x14ac:dyDescent="0.35">
      <c r="A1633" s="96" t="s">
        <v>525</v>
      </c>
      <c r="B1633" s="38">
        <v>104522910</v>
      </c>
      <c r="C1633" s="38" t="str">
        <f>+MaestraLP3[[#This Row],[CÓDIGO]]&amp;MaestraLP3[[#Headers],[-]]&amp;MaestraLP3[[#This Row],[UMV]]</f>
        <v>104522910-C12</v>
      </c>
      <c r="D1633" s="45" t="str">
        <f>+MaestraLP3[[#This Row],[CÓDIGO]]&amp;MaestraLP3[[#Headers],[FS00]]</f>
        <v>104522910FS00</v>
      </c>
      <c r="E1633" s="38" t="s">
        <v>159</v>
      </c>
      <c r="F1633" s="38" t="s">
        <v>160</v>
      </c>
      <c r="G1633" s="38" t="s">
        <v>510</v>
      </c>
      <c r="H1633" s="38" t="s">
        <v>1917</v>
      </c>
      <c r="I1633" s="38" t="s">
        <v>1920</v>
      </c>
      <c r="J1633" s="44" t="s">
        <v>43</v>
      </c>
      <c r="K1633" s="45" t="s">
        <v>44</v>
      </c>
      <c r="L1633" s="38"/>
      <c r="M1633" s="38" t="str">
        <f>VLOOKUP(MaestraLP3[[#This Row],[UMV]],VALIDACIONES!J:L,3,0)</f>
        <v>Caja 12 Unidades</v>
      </c>
      <c r="N1633" s="38" t="s">
        <v>71</v>
      </c>
      <c r="O1633" s="38" t="s">
        <v>72</v>
      </c>
      <c r="P1633" s="54">
        <v>32558.399999999998</v>
      </c>
      <c r="Q1633" s="38" t="s">
        <v>58</v>
      </c>
      <c r="R1633" s="54">
        <v>50400</v>
      </c>
      <c r="S1633" s="56">
        <f>IFERROR((MaestraLP3[[#This Row],[COSTO ]]/MaestraLP3[[#This Row],[COSTO OCT]]-1),0)</f>
        <v>-0.3052484151555358</v>
      </c>
      <c r="T1633" s="55" t="s">
        <v>545</v>
      </c>
      <c r="U1633" s="55"/>
      <c r="V1633" s="54">
        <f>+VLOOKUP(MaestraLP3[[#This Row],[-]],'[1]BD MES'!$A:$N,14,0)</f>
        <v>22836</v>
      </c>
      <c r="W1633" s="54">
        <v>22620</v>
      </c>
      <c r="X1633" s="56">
        <f>+(MaestraLP3[[#This Row],[COSTO ]]-MaestraLP3[[#This Row],[COSTO OCT AL 27-10]])/MaestraLP3[[#This Row],[COSTO OCT AL 27-10]]</f>
        <v>-9.4587493431424075E-3</v>
      </c>
      <c r="Y1633" s="57" t="str">
        <f>++IF(Q1633="HASTA AGOTAR STOCK","HASTA AGOTAR STOCK",IF(MaestraLP3[[#This Row],[PRECIO OCT]]=0,"NO PARA LP",IF(MaestraLP3[[#This Row],[PRECIO OCT]]=0,"INCORPORACIÓN",IF(AA1633=0,"MANTIENE",IF(AA1633&lt;0,"BAJA",IF(AA1633&gt;0,"ALZA",""))))))</f>
        <v>BAJA</v>
      </c>
      <c r="Z1633" s="54">
        <v>46800</v>
      </c>
      <c r="AA1633" s="40">
        <f>IF(Z1633=0,"INDICAR PRECIO VTA",Z1633-MaestraLP3[[#This Row],[PRECIO OCT]])</f>
        <v>-3600</v>
      </c>
      <c r="AB1633" s="56">
        <f t="shared" si="25"/>
        <v>0.51666666666666672</v>
      </c>
      <c r="AC1633" s="58">
        <f>IFERROR(MaestraLP3[[#This Row],[PRECIO]]*MaestraLP3[[#This Row],[%MG UMV]],0)</f>
        <v>24180.000000000004</v>
      </c>
      <c r="AD1633" s="59">
        <v>12</v>
      </c>
      <c r="AE1633" s="54">
        <f>IFERROR(MaestraLP3[[#This Row],[MARGEN UNITARIO]]/MaestraLP3[[#This Row],[Peso Neto UMV (KG)]],0)</f>
        <v>2015.0000000000002</v>
      </c>
      <c r="AF1633" s="38" t="s">
        <v>50</v>
      </c>
      <c r="AG1633" s="38">
        <v>1</v>
      </c>
      <c r="AH1633" s="56">
        <v>0.03</v>
      </c>
      <c r="AI1633" s="56">
        <v>0.05</v>
      </c>
      <c r="AJ1633" s="38"/>
      <c r="AK1633" s="38" t="s">
        <v>50</v>
      </c>
    </row>
    <row r="1634" spans="1:37" x14ac:dyDescent="0.35">
      <c r="A1634" s="96" t="s">
        <v>525</v>
      </c>
      <c r="B1634" s="38">
        <v>104533780</v>
      </c>
      <c r="C1634" s="38" t="str">
        <f>+MaestraLP3[[#This Row],[CÓDIGO]]&amp;MaestraLP3[[#Headers],[-]]&amp;MaestraLP3[[#This Row],[UMV]]</f>
        <v>104533780-CJ</v>
      </c>
      <c r="D1634" s="45" t="str">
        <f>+MaestraLP3[[#This Row],[CÓDIGO]]&amp;MaestraLP3[[#Headers],[FS00]]</f>
        <v>104533780FS00</v>
      </c>
      <c r="E1634" s="38" t="s">
        <v>159</v>
      </c>
      <c r="F1634" s="38" t="s">
        <v>160</v>
      </c>
      <c r="G1634" s="38" t="s">
        <v>510</v>
      </c>
      <c r="H1634" s="38" t="s">
        <v>1917</v>
      </c>
      <c r="I1634" s="38" t="s">
        <v>1921</v>
      </c>
      <c r="J1634" s="44" t="s">
        <v>77</v>
      </c>
      <c r="K1634" s="45" t="s">
        <v>77</v>
      </c>
      <c r="L1634" s="38"/>
      <c r="M1634" s="38" t="str">
        <f>VLOOKUP(MaestraLP3[[#This Row],[UMV]],VALIDACIONES!J:L,3,0)</f>
        <v>Caja</v>
      </c>
      <c r="N1634" s="38" t="s">
        <v>71</v>
      </c>
      <c r="O1634" s="38" t="s">
        <v>72</v>
      </c>
      <c r="P1634" s="54">
        <v>23000</v>
      </c>
      <c r="Q1634" s="38" t="s">
        <v>58</v>
      </c>
      <c r="R1634" s="54">
        <v>63000</v>
      </c>
      <c r="S1634" s="56">
        <f>IFERROR((MaestraLP3[[#This Row],[COSTO ]]/MaestraLP3[[#This Row],[COSTO OCT]]-1),0)</f>
        <v>0.27695652173913055</v>
      </c>
      <c r="T1634" s="55" t="s">
        <v>48</v>
      </c>
      <c r="U1634" s="55"/>
      <c r="V1634" s="54">
        <f>+VLOOKUP(MaestraLP3[[#This Row],[-]],'[1]BD MES'!$A:$N,14,0)</f>
        <v>29370</v>
      </c>
      <c r="W1634" s="54">
        <v>29370</v>
      </c>
      <c r="X1634" s="56">
        <f>+(MaestraLP3[[#This Row],[COSTO ]]-MaestraLP3[[#This Row],[COSTO OCT AL 27-10]])/MaestraLP3[[#This Row],[COSTO OCT AL 27-10]]</f>
        <v>0</v>
      </c>
      <c r="Y1634" s="57" t="str">
        <f>++IF(Q1634="HASTA AGOTAR STOCK","HASTA AGOTAR STOCK",IF(MaestraLP3[[#This Row],[PRECIO OCT]]=0,"NO PARA LP",IF(MaestraLP3[[#This Row],[PRECIO OCT]]=0,"INCORPORACIÓN",IF(AA1634=0,"MANTIENE",IF(AA1634&lt;0,"BAJA",IF(AA1634&gt;0,"ALZA",""))))))</f>
        <v>BAJA</v>
      </c>
      <c r="Z1634" s="54">
        <v>58500</v>
      </c>
      <c r="AA1634" s="40">
        <f>IF(Z1634=0,"INDICAR PRECIO VTA",Z1634-MaestraLP3[[#This Row],[PRECIO OCT]])</f>
        <v>-4500</v>
      </c>
      <c r="AB1634" s="56">
        <f t="shared" si="25"/>
        <v>0.49794871794871792</v>
      </c>
      <c r="AC1634" s="58">
        <f>IFERROR(MaestraLP3[[#This Row],[PRECIO]]*MaestraLP3[[#This Row],[%MG UMV]],0)</f>
        <v>29130</v>
      </c>
      <c r="AD1634" s="59">
        <v>15</v>
      </c>
      <c r="AE1634" s="54">
        <f>IFERROR(MaestraLP3[[#This Row],[MARGEN UNITARIO]]/MaestraLP3[[#This Row],[Peso Neto UMV (KG)]],0)</f>
        <v>1942</v>
      </c>
      <c r="AF1634" s="38" t="s">
        <v>49</v>
      </c>
      <c r="AG1634" s="38">
        <v>1</v>
      </c>
      <c r="AH1634" s="56">
        <v>0.03</v>
      </c>
      <c r="AI1634" s="56">
        <v>0.05</v>
      </c>
      <c r="AJ1634" s="38"/>
      <c r="AK1634" s="38" t="s">
        <v>50</v>
      </c>
    </row>
    <row r="1635" spans="1:37" x14ac:dyDescent="0.35">
      <c r="A1635" s="96" t="s">
        <v>525</v>
      </c>
      <c r="B1635" s="38">
        <v>104547150</v>
      </c>
      <c r="C1635" s="38" t="str">
        <f>+MaestraLP3[[#This Row],[CÓDIGO]]&amp;MaestraLP3[[#Headers],[-]]&amp;MaestraLP3[[#This Row],[UMV]]</f>
        <v>104547150-C10</v>
      </c>
      <c r="D1635" s="45" t="str">
        <f>+MaestraLP3[[#This Row],[CÓDIGO]]&amp;MaestraLP3[[#Headers],[FS00]]</f>
        <v>104547150FS00</v>
      </c>
      <c r="E1635" s="38" t="s">
        <v>159</v>
      </c>
      <c r="F1635" s="38" t="s">
        <v>160</v>
      </c>
      <c r="G1635" s="38" t="s">
        <v>510</v>
      </c>
      <c r="H1635" s="38" t="s">
        <v>1917</v>
      </c>
      <c r="I1635" s="38" t="s">
        <v>1922</v>
      </c>
      <c r="J1635" s="44" t="s">
        <v>61</v>
      </c>
      <c r="K1635" s="45" t="s">
        <v>44</v>
      </c>
      <c r="L1635" s="38"/>
      <c r="M1635" s="38" t="str">
        <f>VLOOKUP(MaestraLP3[[#This Row],[UMV]],VALIDACIONES!J:L,3,0)</f>
        <v>Caja 10 Unidades</v>
      </c>
      <c r="N1635" s="38" t="s">
        <v>71</v>
      </c>
      <c r="O1635" s="38" t="s">
        <v>72</v>
      </c>
      <c r="P1635" s="54">
        <v>30050</v>
      </c>
      <c r="Q1635" s="38" t="s">
        <v>58</v>
      </c>
      <c r="R1635" s="54">
        <v>66000</v>
      </c>
      <c r="S1635" s="56">
        <f>IFERROR((MaestraLP3[[#This Row],[COSTO ]]/MaestraLP3[[#This Row],[COSTO OCT]]-1),0)</f>
        <v>2.7287853577371068E-2</v>
      </c>
      <c r="T1635" s="55" t="s">
        <v>545</v>
      </c>
      <c r="U1635" s="55"/>
      <c r="V1635" s="54">
        <f>+VLOOKUP(MaestraLP3[[#This Row],[-]],'[1]BD MES'!$A:$N,14,0)</f>
        <v>31450</v>
      </c>
      <c r="W1635" s="54">
        <v>30870</v>
      </c>
      <c r="X1635" s="56">
        <f>+(MaestraLP3[[#This Row],[COSTO ]]-MaestraLP3[[#This Row],[COSTO OCT AL 27-10]])/MaestraLP3[[#This Row],[COSTO OCT AL 27-10]]</f>
        <v>-1.8441971383147855E-2</v>
      </c>
      <c r="Y1635" s="57" t="str">
        <f>++IF(Q1635="HASTA AGOTAR STOCK","HASTA AGOTAR STOCK",IF(MaestraLP3[[#This Row],[PRECIO OCT]]=0,"NO PARA LP",IF(MaestraLP3[[#This Row],[PRECIO OCT]]=0,"INCORPORACIÓN",IF(AA1635=0,"MANTIENE",IF(AA1635&lt;0,"BAJA",IF(AA1635&gt;0,"ALZA",""))))))</f>
        <v>BAJA</v>
      </c>
      <c r="Z1635" s="54">
        <v>56000</v>
      </c>
      <c r="AA1635" s="40">
        <f>IF(Z1635=0,"INDICAR PRECIO VTA",Z1635-MaestraLP3[[#This Row],[PRECIO OCT]])</f>
        <v>-10000</v>
      </c>
      <c r="AB1635" s="56">
        <f t="shared" si="25"/>
        <v>0.44874999999999998</v>
      </c>
      <c r="AC1635" s="58">
        <f>IFERROR(MaestraLP3[[#This Row],[PRECIO]]*MaestraLP3[[#This Row],[%MG UMV]],0)</f>
        <v>25130</v>
      </c>
      <c r="AD1635" s="59">
        <v>20</v>
      </c>
      <c r="AE1635" s="54">
        <f>IFERROR(MaestraLP3[[#This Row],[MARGEN UNITARIO]]/MaestraLP3[[#This Row],[Peso Neto UMV (KG)]],0)</f>
        <v>1256.5</v>
      </c>
      <c r="AF1635" s="38" t="s">
        <v>50</v>
      </c>
      <c r="AG1635" s="38">
        <v>1</v>
      </c>
      <c r="AH1635" s="56">
        <v>0.03</v>
      </c>
      <c r="AI1635" s="56">
        <v>0.05</v>
      </c>
      <c r="AJ1635" s="38"/>
      <c r="AK1635" s="38" t="s">
        <v>50</v>
      </c>
    </row>
    <row r="1636" spans="1:37" x14ac:dyDescent="0.35">
      <c r="A1636" s="96" t="s">
        <v>525</v>
      </c>
      <c r="B1636" s="38">
        <v>104519180</v>
      </c>
      <c r="C1636" s="38" t="str">
        <f>+MaestraLP3[[#This Row],[CÓDIGO]]&amp;MaestraLP3[[#Headers],[-]]&amp;MaestraLP3[[#This Row],[UMV]]</f>
        <v>104519180-C15</v>
      </c>
      <c r="D1636" s="45" t="str">
        <f>+MaestraLP3[[#This Row],[CÓDIGO]]&amp;MaestraLP3[[#Headers],[FS00]]</f>
        <v>104519180FS00</v>
      </c>
      <c r="E1636" s="38" t="s">
        <v>159</v>
      </c>
      <c r="F1636" s="38" t="s">
        <v>160</v>
      </c>
      <c r="G1636" s="38" t="s">
        <v>510</v>
      </c>
      <c r="H1636" s="38" t="s">
        <v>1917</v>
      </c>
      <c r="I1636" s="38" t="s">
        <v>1923</v>
      </c>
      <c r="J1636" s="44" t="s">
        <v>910</v>
      </c>
      <c r="K1636" s="45" t="s">
        <v>164</v>
      </c>
      <c r="L1636" s="38"/>
      <c r="M1636" s="38" t="str">
        <f>VLOOKUP(MaestraLP3[[#This Row],[UMV]],VALIDACIONES!J:L,3,0)</f>
        <v>Caja 15 Unidades</v>
      </c>
      <c r="N1636" s="38" t="s">
        <v>71</v>
      </c>
      <c r="O1636" s="38" t="s">
        <v>72</v>
      </c>
      <c r="P1636" s="54">
        <v>22529.250000000004</v>
      </c>
      <c r="Q1636" s="38" t="s">
        <v>58</v>
      </c>
      <c r="R1636" s="54">
        <v>49500</v>
      </c>
      <c r="S1636" s="56">
        <f>IFERROR((MaestraLP3[[#This Row],[COSTO ]]/MaestraLP3[[#This Row],[COSTO OCT]]-1),0)</f>
        <v>-1.0366523519424908E-2</v>
      </c>
      <c r="T1636" s="55" t="s">
        <v>48</v>
      </c>
      <c r="U1636" s="55"/>
      <c r="V1636" s="54">
        <f>+VLOOKUP(MaestraLP3[[#This Row],[-]],'[1]BD MES'!$A:$N,14,0)</f>
        <v>23413.65</v>
      </c>
      <c r="W1636" s="54">
        <v>22295.7</v>
      </c>
      <c r="X1636" s="56">
        <f>+(MaestraLP3[[#This Row],[COSTO ]]-MaestraLP3[[#This Row],[COSTO OCT AL 27-10]])/MaestraLP3[[#This Row],[COSTO OCT AL 27-10]]</f>
        <v>-4.7747788149220677E-2</v>
      </c>
      <c r="Y1636" s="57" t="str">
        <f>++IF(Q1636="HASTA AGOTAR STOCK","HASTA AGOTAR STOCK",IF(MaestraLP3[[#This Row],[PRECIO OCT]]=0,"NO PARA LP",IF(MaestraLP3[[#This Row],[PRECIO OCT]]=0,"INCORPORACIÓN",IF(AA1636=0,"MANTIENE",IF(AA1636&lt;0,"BAJA",IF(AA1636&gt;0,"ALZA",""))))))</f>
        <v>BAJA</v>
      </c>
      <c r="Z1636" s="54">
        <v>42000</v>
      </c>
      <c r="AA1636" s="40">
        <f>IF(Z1636=0,"INDICAR PRECIO VTA",Z1636-MaestraLP3[[#This Row],[PRECIO OCT]])</f>
        <v>-7500</v>
      </c>
      <c r="AB1636" s="56">
        <f t="shared" si="25"/>
        <v>0.46914999999999996</v>
      </c>
      <c r="AC1636" s="58">
        <f>IFERROR(MaestraLP3[[#This Row],[PRECIO]]*MaestraLP3[[#This Row],[%MG UMV]],0)</f>
        <v>19704.3</v>
      </c>
      <c r="AD1636" s="59">
        <v>15</v>
      </c>
      <c r="AE1636" s="54">
        <f>IFERROR(MaestraLP3[[#This Row],[MARGEN UNITARIO]]/MaestraLP3[[#This Row],[Peso Neto UMV (KG)]],0)</f>
        <v>1313.62</v>
      </c>
      <c r="AF1636" s="38" t="s">
        <v>49</v>
      </c>
      <c r="AG1636" s="38">
        <v>1</v>
      </c>
      <c r="AH1636" s="56">
        <v>0.03</v>
      </c>
      <c r="AI1636" s="56">
        <v>0.05</v>
      </c>
      <c r="AJ1636" s="38"/>
      <c r="AK1636" s="38" t="s">
        <v>50</v>
      </c>
    </row>
    <row r="1637" spans="1:37" x14ac:dyDescent="0.35">
      <c r="A1637" s="96" t="s">
        <v>525</v>
      </c>
      <c r="B1637" s="38">
        <v>150000282</v>
      </c>
      <c r="C1637" s="38" t="str">
        <f>+MaestraLP3[[#This Row],[CÓDIGO]]&amp;MaestraLP3[[#Headers],[-]]&amp;MaestraLP3[[#This Row],[UMV]]</f>
        <v>150000282-C20</v>
      </c>
      <c r="D1637" s="45" t="str">
        <f>+MaestraLP3[[#This Row],[CÓDIGO]]&amp;MaestraLP3[[#Headers],[FS00]]</f>
        <v>150000282FS00</v>
      </c>
      <c r="E1637" s="38" t="s">
        <v>159</v>
      </c>
      <c r="F1637" s="38" t="s">
        <v>160</v>
      </c>
      <c r="G1637" s="38" t="s">
        <v>513</v>
      </c>
      <c r="H1637" s="38" t="s">
        <v>514</v>
      </c>
      <c r="I1637" s="38" t="s">
        <v>1924</v>
      </c>
      <c r="J1637" s="44" t="s">
        <v>86</v>
      </c>
      <c r="K1637" s="45" t="s">
        <v>44</v>
      </c>
      <c r="L1637" s="38"/>
      <c r="M1637" s="38" t="str">
        <f>VLOOKUP(MaestraLP3[[#This Row],[UMV]],VALIDACIONES!J:L,3,0)</f>
        <v>Caja 20 Unidades</v>
      </c>
      <c r="N1637" s="38" t="s">
        <v>375</v>
      </c>
      <c r="O1637" s="38" t="s">
        <v>46</v>
      </c>
      <c r="P1637" s="54">
        <v>65040</v>
      </c>
      <c r="Q1637" s="38" t="s">
        <v>47</v>
      </c>
      <c r="R1637" s="54">
        <v>90500</v>
      </c>
      <c r="S1637" s="56">
        <f>IFERROR((MaestraLP3[[#This Row],[COSTO ]]/MaestraLP3[[#This Row],[COSTO OCT]]-1),0)</f>
        <v>0</v>
      </c>
      <c r="T1637" s="55" t="s">
        <v>48</v>
      </c>
      <c r="U1637" s="55"/>
      <c r="V1637" s="54">
        <f>+VLOOKUP(MaestraLP3[[#This Row],[-]],'[1]BD MES'!$A:$N,14,0)</f>
        <v>64784.799999999996</v>
      </c>
      <c r="W1637" s="54">
        <v>65040</v>
      </c>
      <c r="X1637" s="56">
        <f>+(MaestraLP3[[#This Row],[COSTO ]]-MaestraLP3[[#This Row],[COSTO OCT AL 27-10]])/MaestraLP3[[#This Row],[COSTO OCT AL 27-10]]</f>
        <v>3.9391956137860172E-3</v>
      </c>
      <c r="Y1637" s="57" t="str">
        <f>++IF(Q1637="HASTA AGOTAR STOCK","HASTA AGOTAR STOCK",IF(MaestraLP3[[#This Row],[PRECIO OCT]]=0,"NO PARA LP",IF(MaestraLP3[[#This Row],[PRECIO OCT]]=0,"INCORPORACIÓN",IF(AA1637=0,"MANTIENE",IF(AA1637&lt;0,"BAJA",IF(AA1637&gt;0,"ALZA",""))))))</f>
        <v>MANTIENE</v>
      </c>
      <c r="Z1637" s="54">
        <v>90500</v>
      </c>
      <c r="AA1637" s="40">
        <f>IF(Z1637=0,"INDICAR PRECIO VTA",Z1637-MaestraLP3[[#This Row],[PRECIO OCT]])</f>
        <v>0</v>
      </c>
      <c r="AB1637" s="56">
        <f t="shared" si="25"/>
        <v>0.28132596685082872</v>
      </c>
      <c r="AC1637" s="58">
        <f>IFERROR(MaestraLP3[[#This Row],[PRECIO]]*MaestraLP3[[#This Row],[%MG UMV]],0)</f>
        <v>25460</v>
      </c>
      <c r="AD1637" s="59">
        <v>20</v>
      </c>
      <c r="AE1637" s="54">
        <f>IFERROR(MaestraLP3[[#This Row],[MARGEN UNITARIO]]/MaestraLP3[[#This Row],[Peso Neto UMV (KG)]],0)</f>
        <v>1273</v>
      </c>
      <c r="AF1637" s="38" t="s">
        <v>50</v>
      </c>
      <c r="AG1637" s="38">
        <v>1</v>
      </c>
      <c r="AH1637" s="56">
        <v>0.03</v>
      </c>
      <c r="AI1637" s="56">
        <v>0.05</v>
      </c>
      <c r="AJ1637" s="38"/>
      <c r="AK1637" s="38" t="s">
        <v>50</v>
      </c>
    </row>
    <row r="1638" spans="1:37" x14ac:dyDescent="0.35">
      <c r="A1638" s="96" t="s">
        <v>525</v>
      </c>
      <c r="B1638" s="38">
        <v>104543020</v>
      </c>
      <c r="C1638" s="38" t="str">
        <f>+MaestraLP3[[#This Row],[CÓDIGO]]&amp;MaestraLP3[[#Headers],[-]]&amp;MaestraLP3[[#This Row],[UMV]]</f>
        <v>104543020-CJ</v>
      </c>
      <c r="D1638" s="45" t="str">
        <f>+MaestraLP3[[#This Row],[CÓDIGO]]&amp;MaestraLP3[[#Headers],[FS00]]</f>
        <v>104543020FS00</v>
      </c>
      <c r="E1638" s="38" t="s">
        <v>159</v>
      </c>
      <c r="F1638" s="38" t="s">
        <v>160</v>
      </c>
      <c r="G1638" s="38" t="s">
        <v>513</v>
      </c>
      <c r="H1638" s="38" t="s">
        <v>514</v>
      </c>
      <c r="I1638" s="38" t="s">
        <v>1925</v>
      </c>
      <c r="J1638" s="44" t="s">
        <v>77</v>
      </c>
      <c r="K1638" s="45" t="s">
        <v>77</v>
      </c>
      <c r="L1638" s="38"/>
      <c r="M1638" s="38" t="str">
        <f>VLOOKUP(MaestraLP3[[#This Row],[UMV]],VALIDACIONES!J:L,3,0)</f>
        <v>Caja</v>
      </c>
      <c r="N1638" s="38" t="s">
        <v>375</v>
      </c>
      <c r="O1638" s="38" t="s">
        <v>46</v>
      </c>
      <c r="P1638" s="54">
        <v>28750</v>
      </c>
      <c r="Q1638" s="38" t="s">
        <v>47</v>
      </c>
      <c r="R1638" s="54">
        <v>40000</v>
      </c>
      <c r="S1638" s="56">
        <f>IFERROR((MaestraLP3[[#This Row],[COSTO ]]/MaestraLP3[[#This Row],[COSTO OCT]]-1),0)</f>
        <v>0</v>
      </c>
      <c r="T1638" s="55" t="s">
        <v>48</v>
      </c>
      <c r="U1638" s="55"/>
      <c r="V1638" s="54">
        <f>+VLOOKUP(MaestraLP3[[#This Row],[-]],'[1]BD MES'!$A:$N,14,0)</f>
        <v>28750</v>
      </c>
      <c r="W1638" s="54">
        <v>28750</v>
      </c>
      <c r="X1638" s="56">
        <f>+(MaestraLP3[[#This Row],[COSTO ]]-MaestraLP3[[#This Row],[COSTO OCT AL 27-10]])/MaestraLP3[[#This Row],[COSTO OCT AL 27-10]]</f>
        <v>0</v>
      </c>
      <c r="Y1638" s="57" t="str">
        <f>++IF(Q1638="HASTA AGOTAR STOCK","HASTA AGOTAR STOCK",IF(MaestraLP3[[#This Row],[PRECIO OCT]]=0,"NO PARA LP",IF(MaestraLP3[[#This Row],[PRECIO OCT]]=0,"INCORPORACIÓN",IF(AA1638=0,"MANTIENE",IF(AA1638&lt;0,"BAJA",IF(AA1638&gt;0,"ALZA",""))))))</f>
        <v>MANTIENE</v>
      </c>
      <c r="Z1638" s="54">
        <v>40000</v>
      </c>
      <c r="AA1638" s="40">
        <f>IF(Z1638=0,"INDICAR PRECIO VTA",Z1638-MaestraLP3[[#This Row],[PRECIO OCT]])</f>
        <v>0</v>
      </c>
      <c r="AB1638" s="56">
        <f t="shared" si="25"/>
        <v>0.28125</v>
      </c>
      <c r="AC1638" s="58">
        <f>IFERROR(MaestraLP3[[#This Row],[PRECIO]]*MaestraLP3[[#This Row],[%MG UMV]],0)</f>
        <v>11250</v>
      </c>
      <c r="AD1638" s="59">
        <v>5</v>
      </c>
      <c r="AE1638" s="54">
        <f>IFERROR(MaestraLP3[[#This Row],[MARGEN UNITARIO]]/MaestraLP3[[#This Row],[Peso Neto UMV (KG)]],0)</f>
        <v>2250</v>
      </c>
      <c r="AF1638" s="38" t="s">
        <v>49</v>
      </c>
      <c r="AG1638" s="38">
        <v>1</v>
      </c>
      <c r="AH1638" s="56">
        <v>0.03</v>
      </c>
      <c r="AI1638" s="56">
        <v>0.05</v>
      </c>
      <c r="AJ1638" s="38"/>
      <c r="AK1638" s="38" t="s">
        <v>50</v>
      </c>
    </row>
    <row r="1639" spans="1:37" x14ac:dyDescent="0.35">
      <c r="A1639" s="96" t="s">
        <v>525</v>
      </c>
      <c r="B1639" s="38">
        <v>104543010</v>
      </c>
      <c r="C1639" s="38" t="str">
        <f>+MaestraLP3[[#This Row],[CÓDIGO]]&amp;MaestraLP3[[#Headers],[-]]&amp;MaestraLP3[[#This Row],[UMV]]</f>
        <v>104543010-CJ</v>
      </c>
      <c r="D1639" s="45" t="str">
        <f>+MaestraLP3[[#This Row],[CÓDIGO]]&amp;MaestraLP3[[#Headers],[FS00]]</f>
        <v>104543010FS00</v>
      </c>
      <c r="E1639" s="38" t="s">
        <v>159</v>
      </c>
      <c r="F1639" s="38" t="s">
        <v>160</v>
      </c>
      <c r="G1639" s="38" t="s">
        <v>513</v>
      </c>
      <c r="H1639" s="38" t="s">
        <v>514</v>
      </c>
      <c r="I1639" s="38" t="s">
        <v>1926</v>
      </c>
      <c r="J1639" s="44" t="s">
        <v>77</v>
      </c>
      <c r="K1639" s="45" t="s">
        <v>77</v>
      </c>
      <c r="L1639" s="38"/>
      <c r="M1639" s="38" t="str">
        <f>VLOOKUP(MaestraLP3[[#This Row],[UMV]],VALIDACIONES!J:L,3,0)</f>
        <v>Caja</v>
      </c>
      <c r="N1639" s="38" t="s">
        <v>375</v>
      </c>
      <c r="O1639" s="38" t="s">
        <v>46</v>
      </c>
      <c r="P1639" s="54">
        <v>28750</v>
      </c>
      <c r="Q1639" s="38" t="s">
        <v>47</v>
      </c>
      <c r="R1639" s="54">
        <v>40000</v>
      </c>
      <c r="S1639" s="56">
        <f>IFERROR((MaestraLP3[[#This Row],[COSTO ]]/MaestraLP3[[#This Row],[COSTO OCT]]-1),0)</f>
        <v>0</v>
      </c>
      <c r="T1639" s="55" t="s">
        <v>48</v>
      </c>
      <c r="U1639" s="55"/>
      <c r="V1639" s="54">
        <f>+VLOOKUP(MaestraLP3[[#This Row],[-]],'[1]BD MES'!$A:$N,14,0)</f>
        <v>28655</v>
      </c>
      <c r="W1639" s="54">
        <v>28750</v>
      </c>
      <c r="X1639" s="56">
        <f>+(MaestraLP3[[#This Row],[COSTO ]]-MaestraLP3[[#This Row],[COSTO OCT AL 27-10]])/MaestraLP3[[#This Row],[COSTO OCT AL 27-10]]</f>
        <v>3.3153027394870007E-3</v>
      </c>
      <c r="Y1639" s="57" t="str">
        <f>++IF(Q1639="HASTA AGOTAR STOCK","HASTA AGOTAR STOCK",IF(MaestraLP3[[#This Row],[PRECIO OCT]]=0,"NO PARA LP",IF(MaestraLP3[[#This Row],[PRECIO OCT]]=0,"INCORPORACIÓN",IF(AA1639=0,"MANTIENE",IF(AA1639&lt;0,"BAJA",IF(AA1639&gt;0,"ALZA",""))))))</f>
        <v>MANTIENE</v>
      </c>
      <c r="Z1639" s="54">
        <v>40000</v>
      </c>
      <c r="AA1639" s="40">
        <f>IF(Z1639=0,"INDICAR PRECIO VTA",Z1639-MaestraLP3[[#This Row],[PRECIO OCT]])</f>
        <v>0</v>
      </c>
      <c r="AB1639" s="56">
        <f t="shared" si="25"/>
        <v>0.28125</v>
      </c>
      <c r="AC1639" s="58">
        <f>IFERROR(MaestraLP3[[#This Row],[PRECIO]]*MaestraLP3[[#This Row],[%MG UMV]],0)</f>
        <v>11250</v>
      </c>
      <c r="AD1639" s="59">
        <v>5</v>
      </c>
      <c r="AE1639" s="54">
        <f>IFERROR(MaestraLP3[[#This Row],[MARGEN UNITARIO]]/MaestraLP3[[#This Row],[Peso Neto UMV (KG)]],0)</f>
        <v>2250</v>
      </c>
      <c r="AF1639" s="38" t="s">
        <v>49</v>
      </c>
      <c r="AG1639" s="38">
        <v>1</v>
      </c>
      <c r="AH1639" s="56">
        <v>0.03</v>
      </c>
      <c r="AI1639" s="56">
        <v>0.05</v>
      </c>
      <c r="AJ1639" s="38"/>
      <c r="AK1639" s="38" t="s">
        <v>50</v>
      </c>
    </row>
    <row r="1640" spans="1:37" x14ac:dyDescent="0.35">
      <c r="A1640" s="96" t="s">
        <v>525</v>
      </c>
      <c r="B1640" s="38">
        <v>150000711</v>
      </c>
      <c r="C1640" s="38" t="str">
        <f>+MaestraLP3[[#This Row],[CÓDIGO]]&amp;MaestraLP3[[#Headers],[-]]&amp;MaestraLP3[[#This Row],[UMV]]</f>
        <v>150000711-C40</v>
      </c>
      <c r="D1640" s="45" t="str">
        <f>+MaestraLP3[[#This Row],[CÓDIGO]]&amp;MaestraLP3[[#Headers],[FS00]]</f>
        <v>150000711FS00</v>
      </c>
      <c r="E1640" s="38" t="s">
        <v>159</v>
      </c>
      <c r="F1640" s="38" t="s">
        <v>160</v>
      </c>
      <c r="G1640" s="38" t="s">
        <v>513</v>
      </c>
      <c r="H1640" s="38" t="s">
        <v>514</v>
      </c>
      <c r="I1640" s="38" t="s">
        <v>1927</v>
      </c>
      <c r="J1640" s="44" t="s">
        <v>90</v>
      </c>
      <c r="K1640" s="45" t="s">
        <v>44</v>
      </c>
      <c r="L1640" s="38"/>
      <c r="M1640" s="38" t="str">
        <f>VLOOKUP(MaestraLP3[[#This Row],[UMV]],VALIDACIONES!J:L,3,0)</f>
        <v>Caja 40 Unidades</v>
      </c>
      <c r="N1640" s="38" t="s">
        <v>375</v>
      </c>
      <c r="O1640" s="38" t="s">
        <v>46</v>
      </c>
      <c r="P1640" s="54">
        <v>68200</v>
      </c>
      <c r="Q1640" s="38" t="s">
        <v>73</v>
      </c>
      <c r="R1640" s="55">
        <v>0</v>
      </c>
      <c r="S1640" s="56">
        <f>IFERROR((MaestraLP3[[#This Row],[COSTO ]]/MaestraLP3[[#This Row],[COSTO OCT]]-1),0)</f>
        <v>0</v>
      </c>
      <c r="T1640" s="55" t="s">
        <v>545</v>
      </c>
      <c r="U1640" s="55"/>
      <c r="V1640" s="54">
        <f>+VLOOKUP(MaestraLP3[[#This Row],[-]],'[1]BD MES'!$A:$N,14,0)</f>
        <v>76940</v>
      </c>
      <c r="W1640" s="54">
        <v>68200</v>
      </c>
      <c r="X1640" s="56">
        <f>+(MaestraLP3[[#This Row],[COSTO ]]-MaestraLP3[[#This Row],[COSTO OCT AL 27-10]])/MaestraLP3[[#This Row],[COSTO OCT AL 27-10]]</f>
        <v>-0.11359500909799844</v>
      </c>
      <c r="Y1640" s="57" t="str">
        <f>++IF(Q1640="HASTA AGOTAR STOCK","HASTA AGOTAR STOCK",IF(MaestraLP3[[#This Row],[PRECIO OCT]]=0,"NO PARA LP",IF(MaestraLP3[[#This Row],[PRECIO OCT]]=0,"INCORPORACIÓN",IF(AA1640=0,"MANTIENE",IF(AA1640&lt;0,"BAJA",IF(AA1640&gt;0,"ALZA",""))))))</f>
        <v>NO PARA LP</v>
      </c>
      <c r="Z1640" s="54">
        <v>0</v>
      </c>
      <c r="AA1640" s="40" t="str">
        <f>IF(Z1640=0,"INDICAR PRECIO VTA",Z1640-MaestraLP3[[#This Row],[PRECIO OCT]])</f>
        <v>INDICAR PRECIO VTA</v>
      </c>
      <c r="AB1640" s="56" t="str">
        <f t="shared" si="25"/>
        <v>-</v>
      </c>
      <c r="AC1640" s="58">
        <f>IFERROR(MaestraLP3[[#This Row],[PRECIO]]*MaestraLP3[[#This Row],[%MG UMV]],0)</f>
        <v>0</v>
      </c>
      <c r="AD1640" s="59">
        <v>10</v>
      </c>
      <c r="AE1640" s="54">
        <f>IFERROR(MaestraLP3[[#This Row],[MARGEN UNITARIO]]/MaestraLP3[[#This Row],[Peso Neto UMV (KG)]],0)</f>
        <v>0</v>
      </c>
      <c r="AF1640" s="38" t="s">
        <v>50</v>
      </c>
      <c r="AG1640" s="38">
        <v>1</v>
      </c>
      <c r="AH1640" s="56">
        <v>0</v>
      </c>
      <c r="AI1640" s="56">
        <v>0</v>
      </c>
      <c r="AJ1640" s="38"/>
      <c r="AK1640" s="38" t="s">
        <v>50</v>
      </c>
    </row>
    <row r="1641" spans="1:37" x14ac:dyDescent="0.35">
      <c r="A1641" s="96" t="s">
        <v>525</v>
      </c>
      <c r="B1641" s="38">
        <v>150000457</v>
      </c>
      <c r="C1641" s="38" t="str">
        <f>+MaestraLP3[[#This Row],[CÓDIGO]]&amp;MaestraLP3[[#Headers],[-]]&amp;MaestraLP3[[#This Row],[UMV]]</f>
        <v>150000457-C40</v>
      </c>
      <c r="D1641" s="45" t="str">
        <f>+MaestraLP3[[#This Row],[CÓDIGO]]&amp;MaestraLP3[[#Headers],[FS00]]</f>
        <v>150000457FS00</v>
      </c>
      <c r="E1641" s="38" t="s">
        <v>159</v>
      </c>
      <c r="F1641" s="38" t="s">
        <v>160</v>
      </c>
      <c r="G1641" s="38" t="s">
        <v>513</v>
      </c>
      <c r="H1641" s="38" t="s">
        <v>514</v>
      </c>
      <c r="I1641" s="38" t="s">
        <v>1928</v>
      </c>
      <c r="J1641" s="44" t="s">
        <v>90</v>
      </c>
      <c r="K1641" s="45" t="s">
        <v>44</v>
      </c>
      <c r="L1641" s="38"/>
      <c r="M1641" s="38" t="str">
        <f>VLOOKUP(MaestraLP3[[#This Row],[UMV]],VALIDACIONES!J:L,3,0)</f>
        <v>Caja 40 Unidades</v>
      </c>
      <c r="N1641" s="38" t="s">
        <v>375</v>
      </c>
      <c r="O1641" s="38" t="s">
        <v>46</v>
      </c>
      <c r="P1641" s="54">
        <v>75260</v>
      </c>
      <c r="Q1641" s="38" t="s">
        <v>47</v>
      </c>
      <c r="R1641" s="54">
        <v>104900</v>
      </c>
      <c r="S1641" s="56">
        <f>IFERROR((MaestraLP3[[#This Row],[COSTO ]]/MaestraLP3[[#This Row],[COSTO OCT]]-1),0)</f>
        <v>0</v>
      </c>
      <c r="T1641" s="55" t="s">
        <v>545</v>
      </c>
      <c r="U1641" s="55"/>
      <c r="V1641" s="54">
        <f>+VLOOKUP(MaestraLP3[[#This Row],[-]],'[1]BD MES'!$A:$N,14,0)</f>
        <v>71564</v>
      </c>
      <c r="W1641" s="54">
        <v>75260</v>
      </c>
      <c r="X1641" s="56">
        <f>+(MaestraLP3[[#This Row],[COSTO ]]-MaestraLP3[[#This Row],[COSTO OCT AL 27-10]])/MaestraLP3[[#This Row],[COSTO OCT AL 27-10]]</f>
        <v>5.1646079034151249E-2</v>
      </c>
      <c r="Y1641" s="57" t="str">
        <f>++IF(Q1641="HASTA AGOTAR STOCK","HASTA AGOTAR STOCK",IF(MaestraLP3[[#This Row],[PRECIO OCT]]=0,"NO PARA LP",IF(MaestraLP3[[#This Row],[PRECIO OCT]]=0,"INCORPORACIÓN",IF(AA1641=0,"MANTIENE",IF(AA1641&lt;0,"BAJA",IF(AA1641&gt;0,"ALZA",""))))))</f>
        <v>MANTIENE</v>
      </c>
      <c r="Z1641" s="54">
        <v>104900</v>
      </c>
      <c r="AA1641" s="40">
        <f>IF(Z1641=0,"INDICAR PRECIO VTA",Z1641-MaestraLP3[[#This Row],[PRECIO OCT]])</f>
        <v>0</v>
      </c>
      <c r="AB1641" s="56">
        <f t="shared" si="25"/>
        <v>0.28255481410867495</v>
      </c>
      <c r="AC1641" s="58">
        <f>IFERROR(MaestraLP3[[#This Row],[PRECIO]]*MaestraLP3[[#This Row],[%MG UMV]],0)</f>
        <v>29640</v>
      </c>
      <c r="AD1641" s="59">
        <v>10</v>
      </c>
      <c r="AE1641" s="54">
        <f>IFERROR(MaestraLP3[[#This Row],[MARGEN UNITARIO]]/MaestraLP3[[#This Row],[Peso Neto UMV (KG)]],0)</f>
        <v>2964</v>
      </c>
      <c r="AF1641" s="38" t="s">
        <v>50</v>
      </c>
      <c r="AG1641" s="38">
        <v>1</v>
      </c>
      <c r="AH1641" s="56">
        <v>0.03</v>
      </c>
      <c r="AI1641" s="56">
        <v>0.05</v>
      </c>
      <c r="AJ1641" s="38"/>
      <c r="AK1641" s="38" t="s">
        <v>50</v>
      </c>
    </row>
    <row r="1642" spans="1:37" x14ac:dyDescent="0.35">
      <c r="A1642" s="96" t="s">
        <v>525</v>
      </c>
      <c r="B1642" s="44">
        <v>104547690</v>
      </c>
      <c r="C1642" s="38" t="str">
        <f>+MaestraLP3[[#This Row],[CÓDIGO]]&amp;MaestraLP3[[#Headers],[-]]&amp;MaestraLP3[[#This Row],[UMV]]</f>
        <v>104547690-C10</v>
      </c>
      <c r="D1642" s="45" t="str">
        <f>+MaestraLP3[[#This Row],[CÓDIGO]]&amp;MaestraLP3[[#Headers],[FS00]]</f>
        <v>104547690FS00</v>
      </c>
      <c r="E1642" s="38" t="s">
        <v>159</v>
      </c>
      <c r="F1642" s="38" t="s">
        <v>160</v>
      </c>
      <c r="G1642" s="38" t="s">
        <v>513</v>
      </c>
      <c r="H1642" s="38" t="s">
        <v>514</v>
      </c>
      <c r="I1642" s="38" t="s">
        <v>1929</v>
      </c>
      <c r="J1642" s="45" t="s">
        <v>61</v>
      </c>
      <c r="K1642" s="45" t="s">
        <v>44</v>
      </c>
      <c r="L1642" s="38"/>
      <c r="M1642" s="38" t="str">
        <f>VLOOKUP(MaestraLP3[[#This Row],[UMV]],VALIDACIONES!J:L,3,0)</f>
        <v>Caja 10 Unidades</v>
      </c>
      <c r="N1642" s="38" t="s">
        <v>375</v>
      </c>
      <c r="O1642" s="38" t="s">
        <v>46</v>
      </c>
      <c r="P1642" s="54">
        <v>15000</v>
      </c>
      <c r="Q1642" s="38" t="s">
        <v>47</v>
      </c>
      <c r="R1642" s="55">
        <v>21000</v>
      </c>
      <c r="S1642" s="56">
        <f>IFERROR((MaestraLP3[[#This Row],[COSTO ]]/MaestraLP3[[#This Row],[COSTO OCT]]-1),0)</f>
        <v>0</v>
      </c>
      <c r="T1642" s="55" t="s">
        <v>172</v>
      </c>
      <c r="U1642" s="55"/>
      <c r="V1642" s="54">
        <f>+VLOOKUP(MaestraLP3[[#This Row],[-]],'[1]BD MES'!$A:$N,14,0)</f>
        <v>14970</v>
      </c>
      <c r="W1642" s="54">
        <v>15000</v>
      </c>
      <c r="X1642" s="56">
        <f>+(MaestraLP3[[#This Row],[COSTO ]]-MaestraLP3[[#This Row],[COSTO OCT AL 27-10]])/MaestraLP3[[#This Row],[COSTO OCT AL 27-10]]</f>
        <v>2.004008016032064E-3</v>
      </c>
      <c r="Y1642" s="57" t="str">
        <f>++IF(Q1642="HASTA AGOTAR STOCK","HASTA AGOTAR STOCK",IF(MaestraLP3[[#This Row],[PRECIO OCT]]=0,"NO PARA LP",IF(MaestraLP3[[#This Row],[PRECIO OCT]]=0,"INCORPORACIÓN",IF(AA1642=0,"MANTIENE",IF(AA1642&lt;0,"BAJA",IF(AA1642&gt;0,"ALZA",""))))))</f>
        <v>MANTIENE</v>
      </c>
      <c r="Z1642" s="54">
        <v>21000</v>
      </c>
      <c r="AA1642" s="40">
        <f>IF(Z1642=0,"INDICAR PRECIO VTA",Z1642-MaestraLP3[[#This Row],[PRECIO OCT]])</f>
        <v>0</v>
      </c>
      <c r="AB1642" s="56">
        <f t="shared" si="25"/>
        <v>0.2857142857142857</v>
      </c>
      <c r="AC1642" s="58">
        <f>IFERROR(MaestraLP3[[#This Row],[PRECIO]]*MaestraLP3[[#This Row],[%MG UMV]],0)</f>
        <v>6000</v>
      </c>
      <c r="AD1642" s="59">
        <v>2.5</v>
      </c>
      <c r="AE1642" s="54">
        <f>IFERROR(MaestraLP3[[#This Row],[MARGEN UNITARIO]]/MaestraLP3[[#This Row],[Peso Neto UMV (KG)]],0)</f>
        <v>2400</v>
      </c>
      <c r="AF1642" s="38" t="s">
        <v>50</v>
      </c>
      <c r="AG1642" s="38">
        <v>1</v>
      </c>
      <c r="AH1642" s="56">
        <v>0.05</v>
      </c>
      <c r="AI1642" s="56">
        <v>0.08</v>
      </c>
      <c r="AJ1642" s="38" t="s">
        <v>50</v>
      </c>
      <c r="AK1642" s="38" t="s">
        <v>50</v>
      </c>
    </row>
    <row r="1643" spans="1:37" x14ac:dyDescent="0.35">
      <c r="A1643" s="96" t="s">
        <v>525</v>
      </c>
      <c r="B1643" s="38">
        <v>104543040</v>
      </c>
      <c r="C1643" s="38" t="str">
        <f>+MaestraLP3[[#This Row],[CÓDIGO]]&amp;MaestraLP3[[#Headers],[-]]&amp;MaestraLP3[[#This Row],[UMV]]</f>
        <v>104543040-C03</v>
      </c>
      <c r="D1643" s="45" t="str">
        <f>+MaestraLP3[[#This Row],[CÓDIGO]]&amp;MaestraLP3[[#Headers],[FS00]]</f>
        <v>104543040FS00</v>
      </c>
      <c r="E1643" s="38" t="s">
        <v>159</v>
      </c>
      <c r="F1643" s="38" t="s">
        <v>160</v>
      </c>
      <c r="G1643" s="38" t="s">
        <v>513</v>
      </c>
      <c r="H1643" s="38" t="s">
        <v>514</v>
      </c>
      <c r="I1643" s="38" t="s">
        <v>1930</v>
      </c>
      <c r="J1643" s="44" t="s">
        <v>284</v>
      </c>
      <c r="K1643" s="45" t="s">
        <v>44</v>
      </c>
      <c r="L1643" s="38"/>
      <c r="M1643" s="38" t="str">
        <f>VLOOKUP(MaestraLP3[[#This Row],[UMV]],VALIDACIONES!J:L,3,0)</f>
        <v>Caja 3 Unidades</v>
      </c>
      <c r="N1643" s="38" t="s">
        <v>375</v>
      </c>
      <c r="O1643" s="38" t="s">
        <v>46</v>
      </c>
      <c r="P1643" s="54">
        <v>20460</v>
      </c>
      <c r="Q1643" s="38" t="s">
        <v>47</v>
      </c>
      <c r="R1643" s="54">
        <v>30000</v>
      </c>
      <c r="S1643" s="56">
        <f>IFERROR((MaestraLP3[[#This Row],[COSTO ]]/MaestraLP3[[#This Row],[COSTO OCT]]-1),0)</f>
        <v>0</v>
      </c>
      <c r="T1643" s="55" t="s">
        <v>48</v>
      </c>
      <c r="U1643" s="55"/>
      <c r="V1643" s="54">
        <f>+VLOOKUP(MaestraLP3[[#This Row],[-]],'[1]BD MES'!$A:$N,14,0)</f>
        <v>20460</v>
      </c>
      <c r="W1643" s="54">
        <v>20460</v>
      </c>
      <c r="X1643" s="56">
        <f>+(MaestraLP3[[#This Row],[COSTO ]]-MaestraLP3[[#This Row],[COSTO OCT AL 27-10]])/MaestraLP3[[#This Row],[COSTO OCT AL 27-10]]</f>
        <v>0</v>
      </c>
      <c r="Y1643" s="57" t="str">
        <f>++IF(Q1643="HASTA AGOTAR STOCK","HASTA AGOTAR STOCK",IF(MaestraLP3[[#This Row],[PRECIO OCT]]=0,"NO PARA LP",IF(MaestraLP3[[#This Row],[PRECIO OCT]]=0,"INCORPORACIÓN",IF(AA1643=0,"MANTIENE",IF(AA1643&lt;0,"BAJA",IF(AA1643&gt;0,"ALZA",""))))))</f>
        <v>MANTIENE</v>
      </c>
      <c r="Z1643" s="54">
        <v>30000</v>
      </c>
      <c r="AA1643" s="40">
        <f>IF(Z1643=0,"INDICAR PRECIO VTA",Z1643-MaestraLP3[[#This Row],[PRECIO OCT]])</f>
        <v>0</v>
      </c>
      <c r="AB1643" s="56">
        <f t="shared" si="25"/>
        <v>0.318</v>
      </c>
      <c r="AC1643" s="58">
        <f>IFERROR(MaestraLP3[[#This Row],[PRECIO]]*MaestraLP3[[#This Row],[%MG UMV]],0)</f>
        <v>9540</v>
      </c>
      <c r="AD1643" s="59">
        <v>3</v>
      </c>
      <c r="AE1643" s="54">
        <f>IFERROR(MaestraLP3[[#This Row],[MARGEN UNITARIO]]/MaestraLP3[[#This Row],[Peso Neto UMV (KG)]],0)</f>
        <v>3180</v>
      </c>
      <c r="AF1643" s="38" t="s">
        <v>49</v>
      </c>
      <c r="AG1643" s="38">
        <v>1</v>
      </c>
      <c r="AH1643" s="56">
        <v>0.03</v>
      </c>
      <c r="AI1643" s="56">
        <v>0.05</v>
      </c>
      <c r="AJ1643" s="38" t="s">
        <v>50</v>
      </c>
      <c r="AK1643" s="38" t="s">
        <v>50</v>
      </c>
    </row>
    <row r="1644" spans="1:37" x14ac:dyDescent="0.35">
      <c r="A1644" s="96" t="s">
        <v>525</v>
      </c>
      <c r="B1644" s="38">
        <v>104533910</v>
      </c>
      <c r="C1644" s="38" t="str">
        <f>+MaestraLP3[[#This Row],[CÓDIGO]]&amp;MaestraLP3[[#Headers],[-]]&amp;MaestraLP3[[#This Row],[UMV]]</f>
        <v>104533910-Z44</v>
      </c>
      <c r="D1644" s="45" t="str">
        <f>+MaestraLP3[[#This Row],[CÓDIGO]]&amp;MaestraLP3[[#Headers],[FS00]]</f>
        <v>104533910FS00</v>
      </c>
      <c r="E1644" s="38" t="s">
        <v>159</v>
      </c>
      <c r="F1644" s="38" t="s">
        <v>160</v>
      </c>
      <c r="G1644" s="38" t="s">
        <v>513</v>
      </c>
      <c r="H1644" s="38" t="s">
        <v>514</v>
      </c>
      <c r="I1644" s="38" t="s">
        <v>1931</v>
      </c>
      <c r="J1644" s="44" t="s">
        <v>1932</v>
      </c>
      <c r="K1644" s="45" t="s">
        <v>1932</v>
      </c>
      <c r="L1644" s="38"/>
      <c r="M1644" s="38" t="str">
        <f>VLOOKUP(MaestraLP3[[#This Row],[UMV]],VALIDACIONES!J:L,3,0)</f>
        <v>Caja 144 Unidades</v>
      </c>
      <c r="N1644" s="38" t="s">
        <v>375</v>
      </c>
      <c r="O1644" s="38" t="s">
        <v>46</v>
      </c>
      <c r="P1644" s="54">
        <v>13586</v>
      </c>
      <c r="Q1644" s="38" t="s">
        <v>47</v>
      </c>
      <c r="R1644" s="54">
        <v>18950</v>
      </c>
      <c r="S1644" s="56">
        <f>IFERROR((MaestraLP3[[#This Row],[COSTO ]]/MaestraLP3[[#This Row],[COSTO OCT]]-1),0)</f>
        <v>0</v>
      </c>
      <c r="T1644" s="55" t="s">
        <v>545</v>
      </c>
      <c r="U1644" s="55"/>
      <c r="V1644" s="54">
        <f>+VLOOKUP(MaestraLP3[[#This Row],[-]],'[1]BD MES'!$A:$N,14,0)</f>
        <v>12562</v>
      </c>
      <c r="W1644" s="54">
        <v>13586</v>
      </c>
      <c r="X1644" s="56">
        <f>+(MaestraLP3[[#This Row],[COSTO ]]-MaestraLP3[[#This Row],[COSTO OCT AL 27-10]])/MaestraLP3[[#This Row],[COSTO OCT AL 27-10]]</f>
        <v>8.1515682216207613E-2</v>
      </c>
      <c r="Y1644" s="57" t="str">
        <f>++IF(Q1644="HASTA AGOTAR STOCK","HASTA AGOTAR STOCK",IF(MaestraLP3[[#This Row],[PRECIO OCT]]=0,"NO PARA LP",IF(MaestraLP3[[#This Row],[PRECIO OCT]]=0,"INCORPORACIÓN",IF(AA1644=0,"MANTIENE",IF(AA1644&lt;0,"BAJA",IF(AA1644&gt;0,"ALZA",""))))))</f>
        <v>MANTIENE</v>
      </c>
      <c r="Z1644" s="54">
        <v>18950</v>
      </c>
      <c r="AA1644" s="40">
        <f>IF(Z1644=0,"INDICAR PRECIO VTA",Z1644-MaestraLP3[[#This Row],[PRECIO OCT]])</f>
        <v>0</v>
      </c>
      <c r="AB1644" s="56">
        <f t="shared" si="25"/>
        <v>0.28306068601583112</v>
      </c>
      <c r="AC1644" s="58">
        <f>IFERROR(MaestraLP3[[#This Row],[PRECIO]]*MaestraLP3[[#This Row],[%MG UMV]],0)</f>
        <v>5364</v>
      </c>
      <c r="AD1644" s="59">
        <v>1.44</v>
      </c>
      <c r="AE1644" s="54">
        <f>IFERROR(MaestraLP3[[#This Row],[MARGEN UNITARIO]]/MaestraLP3[[#This Row],[Peso Neto UMV (KG)]],0)</f>
        <v>3725</v>
      </c>
      <c r="AF1644" s="38" t="s">
        <v>49</v>
      </c>
      <c r="AG1644" s="38">
        <v>1</v>
      </c>
      <c r="AH1644" s="56">
        <v>0.03</v>
      </c>
      <c r="AI1644" s="56">
        <v>0.05</v>
      </c>
      <c r="AJ1644" s="38" t="s">
        <v>50</v>
      </c>
      <c r="AK1644" s="38" t="s">
        <v>50</v>
      </c>
    </row>
    <row r="1645" spans="1:37" x14ac:dyDescent="0.35">
      <c r="A1645" s="96" t="s">
        <v>525</v>
      </c>
      <c r="B1645" s="38">
        <v>150000458</v>
      </c>
      <c r="C1645" s="38" t="str">
        <f>+MaestraLP3[[#This Row],[CÓDIGO]]&amp;MaestraLP3[[#Headers],[-]]&amp;MaestraLP3[[#This Row],[UMV]]</f>
        <v>150000458-C40</v>
      </c>
      <c r="D1645" s="45" t="str">
        <f>+MaestraLP3[[#This Row],[CÓDIGO]]&amp;MaestraLP3[[#Headers],[FS00]]</f>
        <v>150000458FS00</v>
      </c>
      <c r="E1645" s="38" t="s">
        <v>159</v>
      </c>
      <c r="F1645" s="38" t="s">
        <v>160</v>
      </c>
      <c r="G1645" s="38" t="s">
        <v>513</v>
      </c>
      <c r="H1645" s="38" t="s">
        <v>514</v>
      </c>
      <c r="I1645" s="38" t="s">
        <v>1933</v>
      </c>
      <c r="J1645" s="44" t="s">
        <v>90</v>
      </c>
      <c r="K1645" s="45" t="s">
        <v>44</v>
      </c>
      <c r="L1645" s="38"/>
      <c r="M1645" s="38" t="str">
        <f>VLOOKUP(MaestraLP3[[#This Row],[UMV]],VALIDACIONES!J:L,3,0)</f>
        <v>Caja 40 Unidades</v>
      </c>
      <c r="N1645" s="38" t="s">
        <v>375</v>
      </c>
      <c r="O1645" s="38" t="s">
        <v>46</v>
      </c>
      <c r="P1645" s="54">
        <v>80610</v>
      </c>
      <c r="Q1645" s="38" t="s">
        <v>47</v>
      </c>
      <c r="R1645" s="54">
        <v>111900</v>
      </c>
      <c r="S1645" s="56">
        <f>IFERROR((MaestraLP3[[#This Row],[COSTO ]]/MaestraLP3[[#This Row],[COSTO OCT]]-1),0)</f>
        <v>0</v>
      </c>
      <c r="T1645" s="55" t="s">
        <v>545</v>
      </c>
      <c r="U1645" s="55"/>
      <c r="V1645" s="54">
        <f>+VLOOKUP(MaestraLP3[[#This Row],[-]],'[1]BD MES'!$A:$N,14,0)</f>
        <v>76702.399999999994</v>
      </c>
      <c r="W1645" s="54">
        <v>80610</v>
      </c>
      <c r="X1645" s="56">
        <f>+(MaestraLP3[[#This Row],[COSTO ]]-MaestraLP3[[#This Row],[COSTO OCT AL 27-10]])/MaestraLP3[[#This Row],[COSTO OCT AL 27-10]]</f>
        <v>5.0944950875070484E-2</v>
      </c>
      <c r="Y1645" s="57" t="str">
        <f>++IF(Q1645="HASTA AGOTAR STOCK","HASTA AGOTAR STOCK",IF(MaestraLP3[[#This Row],[PRECIO OCT]]=0,"NO PARA LP",IF(MaestraLP3[[#This Row],[PRECIO OCT]]=0,"INCORPORACIÓN",IF(AA1645=0,"MANTIENE",IF(AA1645&lt;0,"BAJA",IF(AA1645&gt;0,"ALZA",""))))))</f>
        <v>MANTIENE</v>
      </c>
      <c r="Z1645" s="54">
        <v>111900</v>
      </c>
      <c r="AA1645" s="40">
        <f>IF(Z1645=0,"INDICAR PRECIO VTA",Z1645-MaestraLP3[[#This Row],[PRECIO OCT]])</f>
        <v>0</v>
      </c>
      <c r="AB1645" s="56">
        <f t="shared" si="25"/>
        <v>0.27962466487935655</v>
      </c>
      <c r="AC1645" s="58">
        <f>IFERROR(MaestraLP3[[#This Row],[PRECIO]]*MaestraLP3[[#This Row],[%MG UMV]],0)</f>
        <v>31290</v>
      </c>
      <c r="AD1645" s="59">
        <v>10</v>
      </c>
      <c r="AE1645" s="54">
        <f>IFERROR(MaestraLP3[[#This Row],[MARGEN UNITARIO]]/MaestraLP3[[#This Row],[Peso Neto UMV (KG)]],0)</f>
        <v>3129</v>
      </c>
      <c r="AF1645" s="38" t="s">
        <v>50</v>
      </c>
      <c r="AG1645" s="38">
        <v>1</v>
      </c>
      <c r="AH1645" s="56">
        <v>0.03</v>
      </c>
      <c r="AI1645" s="56">
        <v>0.05</v>
      </c>
      <c r="AJ1645" s="38"/>
      <c r="AK1645" s="38" t="s">
        <v>50</v>
      </c>
    </row>
    <row r="1646" spans="1:37" x14ac:dyDescent="0.35">
      <c r="A1646" s="96" t="s">
        <v>525</v>
      </c>
      <c r="B1646" s="38">
        <v>104529660</v>
      </c>
      <c r="C1646" s="38" t="str">
        <f>+MaestraLP3[[#This Row],[CÓDIGO]]&amp;MaestraLP3[[#Headers],[-]]&amp;MaestraLP3[[#This Row],[UMV]]</f>
        <v>104529660-C12</v>
      </c>
      <c r="D1646" s="45" t="str">
        <f>+MaestraLP3[[#This Row],[CÓDIGO]]&amp;MaestraLP3[[#Headers],[FS00]]</f>
        <v>104529660FS00</v>
      </c>
      <c r="E1646" s="38" t="s">
        <v>159</v>
      </c>
      <c r="F1646" s="38" t="s">
        <v>160</v>
      </c>
      <c r="G1646" s="38" t="s">
        <v>513</v>
      </c>
      <c r="H1646" s="38" t="s">
        <v>514</v>
      </c>
      <c r="I1646" s="38" t="s">
        <v>1934</v>
      </c>
      <c r="J1646" s="44" t="s">
        <v>43</v>
      </c>
      <c r="K1646" s="45" t="s">
        <v>44</v>
      </c>
      <c r="L1646" s="38"/>
      <c r="M1646" s="38" t="str">
        <f>VLOOKUP(MaestraLP3[[#This Row],[UMV]],VALIDACIONES!J:L,3,0)</f>
        <v>Caja 12 Unidades</v>
      </c>
      <c r="N1646" s="38" t="s">
        <v>375</v>
      </c>
      <c r="O1646" s="38" t="s">
        <v>46</v>
      </c>
      <c r="P1646" s="54">
        <v>16836</v>
      </c>
      <c r="Q1646" s="38" t="s">
        <v>47</v>
      </c>
      <c r="R1646" s="54">
        <v>26400</v>
      </c>
      <c r="S1646" s="56">
        <f>IFERROR((MaestraLP3[[#This Row],[COSTO ]]/MaestraLP3[[#This Row],[COSTO OCT]]-1),0)</f>
        <v>0</v>
      </c>
      <c r="T1646" s="55" t="s">
        <v>48</v>
      </c>
      <c r="U1646" s="55"/>
      <c r="V1646" s="54">
        <f>+VLOOKUP(MaestraLP3[[#This Row],[-]],'[1]BD MES'!$A:$N,14,0)</f>
        <v>15060</v>
      </c>
      <c r="W1646" s="54">
        <v>16836</v>
      </c>
      <c r="X1646" s="56">
        <f>+(MaestraLP3[[#This Row],[COSTO ]]-MaestraLP3[[#This Row],[COSTO OCT AL 27-10]])/MaestraLP3[[#This Row],[COSTO OCT AL 27-10]]</f>
        <v>0.11792828685258964</v>
      </c>
      <c r="Y1646" s="57" t="str">
        <f>++IF(Q1646="HASTA AGOTAR STOCK","HASTA AGOTAR STOCK",IF(MaestraLP3[[#This Row],[PRECIO OCT]]=0,"NO PARA LP",IF(MaestraLP3[[#This Row],[PRECIO OCT]]=0,"INCORPORACIÓN",IF(AA1646=0,"MANTIENE",IF(AA1646&lt;0,"BAJA",IF(AA1646&gt;0,"ALZA",""))))))</f>
        <v>MANTIENE</v>
      </c>
      <c r="Z1646" s="54">
        <v>26400</v>
      </c>
      <c r="AA1646" s="40">
        <f>IF(Z1646=0,"INDICAR PRECIO VTA",Z1646-MaestraLP3[[#This Row],[PRECIO OCT]])</f>
        <v>0</v>
      </c>
      <c r="AB1646" s="56">
        <f t="shared" si="25"/>
        <v>0.36227272727272725</v>
      </c>
      <c r="AC1646" s="58">
        <f>IFERROR(MaestraLP3[[#This Row],[PRECIO]]*MaestraLP3[[#This Row],[%MG UMV]],0)</f>
        <v>9564</v>
      </c>
      <c r="AD1646" s="59">
        <v>6</v>
      </c>
      <c r="AE1646" s="54">
        <f>IFERROR(MaestraLP3[[#This Row],[MARGEN UNITARIO]]/MaestraLP3[[#This Row],[Peso Neto UMV (KG)]],0)</f>
        <v>1594</v>
      </c>
      <c r="AF1646" s="38" t="s">
        <v>50</v>
      </c>
      <c r="AG1646" s="38">
        <v>1</v>
      </c>
      <c r="AH1646" s="56">
        <v>0.1</v>
      </c>
      <c r="AI1646" s="56">
        <v>0.15</v>
      </c>
      <c r="AJ1646" s="38"/>
      <c r="AK1646" s="38" t="s">
        <v>50</v>
      </c>
    </row>
    <row r="1647" spans="1:37" x14ac:dyDescent="0.35">
      <c r="A1647" s="96" t="s">
        <v>525</v>
      </c>
      <c r="B1647" s="38">
        <v>150000932</v>
      </c>
      <c r="C1647" s="38" t="str">
        <f>+MaestraLP3[[#This Row],[CÓDIGO]]&amp;MaestraLP3[[#Headers],[-]]&amp;MaestraLP3[[#This Row],[UMV]]</f>
        <v>150000932-C12</v>
      </c>
      <c r="D1647" s="45" t="str">
        <f>+MaestraLP3[[#This Row],[CÓDIGO]]&amp;MaestraLP3[[#Headers],[FS00]]</f>
        <v>150000932FS00</v>
      </c>
      <c r="E1647" s="38" t="s">
        <v>159</v>
      </c>
      <c r="F1647" s="38" t="s">
        <v>160</v>
      </c>
      <c r="G1647" s="38" t="s">
        <v>513</v>
      </c>
      <c r="H1647" s="38" t="s">
        <v>514</v>
      </c>
      <c r="I1647" s="38" t="s">
        <v>1935</v>
      </c>
      <c r="J1647" s="44" t="s">
        <v>43</v>
      </c>
      <c r="K1647" s="45" t="s">
        <v>44</v>
      </c>
      <c r="L1647" s="38"/>
      <c r="M1647" s="38" t="str">
        <f>VLOOKUP(MaestraLP3[[#This Row],[UMV]],VALIDACIONES!J:L,3,0)</f>
        <v>Caja 12 Unidades</v>
      </c>
      <c r="N1647" s="38" t="s">
        <v>375</v>
      </c>
      <c r="O1647" s="38" t="s">
        <v>46</v>
      </c>
      <c r="P1647" s="54">
        <v>23976</v>
      </c>
      <c r="Q1647" s="38" t="s">
        <v>47</v>
      </c>
      <c r="R1647" s="54">
        <v>34800</v>
      </c>
      <c r="S1647" s="56">
        <f>IFERROR((MaestraLP3[[#This Row],[COSTO ]]/MaestraLP3[[#This Row],[COSTO OCT]]-1),0)</f>
        <v>0</v>
      </c>
      <c r="T1647" s="55" t="s">
        <v>48</v>
      </c>
      <c r="U1647" s="55"/>
      <c r="V1647" s="54">
        <f>+VLOOKUP(MaestraLP3[[#This Row],[-]],'[1]BD MES'!$A:$N,14,0)</f>
        <v>23850.6</v>
      </c>
      <c r="W1647" s="54">
        <v>23976</v>
      </c>
      <c r="X1647" s="56">
        <f>+(MaestraLP3[[#This Row],[COSTO ]]-MaestraLP3[[#This Row],[COSTO OCT AL 27-10]])/MaestraLP3[[#This Row],[COSTO OCT AL 27-10]]</f>
        <v>5.2577293652990471E-3</v>
      </c>
      <c r="Y1647" s="57" t="str">
        <f>++IF(Q1647="HASTA AGOTAR STOCK","HASTA AGOTAR STOCK",IF(MaestraLP3[[#This Row],[PRECIO OCT]]=0,"NO PARA LP",IF(MaestraLP3[[#This Row],[PRECIO OCT]]=0,"INCORPORACIÓN",IF(AA1647=0,"MANTIENE",IF(AA1647&lt;0,"BAJA",IF(AA1647&gt;0,"ALZA",""))))))</f>
        <v>MANTIENE</v>
      </c>
      <c r="Z1647" s="54">
        <v>34800</v>
      </c>
      <c r="AA1647" s="40">
        <f>IF(Z1647=0,"INDICAR PRECIO VTA",Z1647-MaestraLP3[[#This Row],[PRECIO OCT]])</f>
        <v>0</v>
      </c>
      <c r="AB1647" s="56">
        <f t="shared" si="25"/>
        <v>0.31103448275862067</v>
      </c>
      <c r="AC1647" s="58">
        <f>IFERROR(MaestraLP3[[#This Row],[PRECIO]]*MaestraLP3[[#This Row],[%MG UMV]],0)</f>
        <v>10824</v>
      </c>
      <c r="AD1647" s="59">
        <v>12</v>
      </c>
      <c r="AE1647" s="54">
        <f>IFERROR(MaestraLP3[[#This Row],[MARGEN UNITARIO]]/MaestraLP3[[#This Row],[Peso Neto UMV (KG)]],0)</f>
        <v>902</v>
      </c>
      <c r="AF1647" s="38" t="s">
        <v>50</v>
      </c>
      <c r="AG1647" s="38">
        <v>1</v>
      </c>
      <c r="AH1647" s="56">
        <v>0.03</v>
      </c>
      <c r="AI1647" s="56">
        <v>0.05</v>
      </c>
      <c r="AJ1647" s="38"/>
      <c r="AK1647" s="38" t="s">
        <v>50</v>
      </c>
    </row>
    <row r="1648" spans="1:37" x14ac:dyDescent="0.35">
      <c r="A1648" s="96" t="s">
        <v>525</v>
      </c>
      <c r="B1648" s="38">
        <v>150001874</v>
      </c>
      <c r="C1648" s="38" t="str">
        <f>+MaestraLP3[[#This Row],[CÓDIGO]]&amp;MaestraLP3[[#Headers],[-]]&amp;MaestraLP3[[#This Row],[UMV]]</f>
        <v>150001874-C40</v>
      </c>
      <c r="D1648" s="45" t="str">
        <f>+MaestraLP3[[#This Row],[CÓDIGO]]&amp;MaestraLP3[[#Headers],[FS00]]</f>
        <v>150001874FS00</v>
      </c>
      <c r="E1648" s="38" t="s">
        <v>159</v>
      </c>
      <c r="F1648" s="38" t="s">
        <v>160</v>
      </c>
      <c r="G1648" s="38" t="s">
        <v>513</v>
      </c>
      <c r="H1648" s="38" t="s">
        <v>514</v>
      </c>
      <c r="I1648" s="38" t="s">
        <v>1936</v>
      </c>
      <c r="J1648" s="44" t="s">
        <v>90</v>
      </c>
      <c r="K1648" s="45" t="s">
        <v>44</v>
      </c>
      <c r="L1648" s="38"/>
      <c r="M1648" s="38" t="str">
        <f>VLOOKUP(MaestraLP3[[#This Row],[UMV]],VALIDACIONES!J:L,3,0)</f>
        <v>Caja 40 Unidades</v>
      </c>
      <c r="N1648" s="38" t="s">
        <v>375</v>
      </c>
      <c r="O1648" s="38" t="s">
        <v>46</v>
      </c>
      <c r="P1648" s="54">
        <v>36960</v>
      </c>
      <c r="Q1648" s="38" t="s">
        <v>73</v>
      </c>
      <c r="R1648" s="55">
        <v>0</v>
      </c>
      <c r="S1648" s="56">
        <f>IFERROR((MaestraLP3[[#This Row],[COSTO ]]/MaestraLP3[[#This Row],[COSTO OCT]]-1),0)</f>
        <v>0</v>
      </c>
      <c r="T1648" s="55" t="s">
        <v>545</v>
      </c>
      <c r="U1648" s="55"/>
      <c r="V1648" s="54">
        <f>+VLOOKUP(MaestraLP3[[#This Row],[-]],'[1]BD MES'!$A:$N,14,0)</f>
        <v>30515.599999999999</v>
      </c>
      <c r="W1648" s="54">
        <v>36960</v>
      </c>
      <c r="X1648" s="56">
        <f>+(MaestraLP3[[#This Row],[COSTO ]]-MaestraLP3[[#This Row],[COSTO OCT AL 27-10]])/MaestraLP3[[#This Row],[COSTO OCT AL 27-10]]</f>
        <v>0.21118378796418888</v>
      </c>
      <c r="Y1648" s="57" t="str">
        <f>++IF(Q1648="HASTA AGOTAR STOCK","HASTA AGOTAR STOCK",IF(MaestraLP3[[#This Row],[PRECIO OCT]]=0,"NO PARA LP",IF(MaestraLP3[[#This Row],[PRECIO OCT]]=0,"INCORPORACIÓN",IF(AA1648=0,"MANTIENE",IF(AA1648&lt;0,"BAJA",IF(AA1648&gt;0,"ALZA",""))))))</f>
        <v>NO PARA LP</v>
      </c>
      <c r="Z1648" s="54">
        <v>0</v>
      </c>
      <c r="AA1648" s="40" t="str">
        <f>IF(Z1648=0,"INDICAR PRECIO VTA",Z1648-MaestraLP3[[#This Row],[PRECIO OCT]])</f>
        <v>INDICAR PRECIO VTA</v>
      </c>
      <c r="AB1648" s="56" t="str">
        <f t="shared" si="25"/>
        <v>-</v>
      </c>
      <c r="AC1648" s="58">
        <f>IFERROR(MaestraLP3[[#This Row],[PRECIO]]*MaestraLP3[[#This Row],[%MG UMV]],0)</f>
        <v>0</v>
      </c>
      <c r="AD1648" s="59">
        <v>10</v>
      </c>
      <c r="AE1648" s="54">
        <f>IFERROR(MaestraLP3[[#This Row],[MARGEN UNITARIO]]/MaestraLP3[[#This Row],[Peso Neto UMV (KG)]],0)</f>
        <v>0</v>
      </c>
      <c r="AF1648" s="38" t="s">
        <v>50</v>
      </c>
      <c r="AG1648" s="38">
        <v>1</v>
      </c>
      <c r="AH1648" s="56">
        <v>0</v>
      </c>
      <c r="AI1648" s="56">
        <v>0</v>
      </c>
      <c r="AJ1648" s="38"/>
      <c r="AK1648" s="38" t="s">
        <v>50</v>
      </c>
    </row>
    <row r="1649" spans="1:37" x14ac:dyDescent="0.35">
      <c r="A1649" s="96" t="s">
        <v>525</v>
      </c>
      <c r="B1649" s="38">
        <v>104539220</v>
      </c>
      <c r="C1649" s="38" t="str">
        <f>+MaestraLP3[[#This Row],[CÓDIGO]]&amp;MaestraLP3[[#Headers],[-]]&amp;MaestraLP3[[#This Row],[UMV]]</f>
        <v>104539220-C06</v>
      </c>
      <c r="D1649" s="45" t="str">
        <f>+MaestraLP3[[#This Row],[CÓDIGO]]&amp;MaestraLP3[[#Headers],[FS00]]</f>
        <v>104539220FS00</v>
      </c>
      <c r="E1649" s="38" t="s">
        <v>159</v>
      </c>
      <c r="F1649" s="38" t="s">
        <v>160</v>
      </c>
      <c r="G1649" s="38" t="s">
        <v>513</v>
      </c>
      <c r="H1649" s="38" t="s">
        <v>514</v>
      </c>
      <c r="I1649" s="38" t="s">
        <v>1937</v>
      </c>
      <c r="J1649" s="44" t="s">
        <v>53</v>
      </c>
      <c r="K1649" s="45" t="s">
        <v>44</v>
      </c>
      <c r="L1649" s="38"/>
      <c r="M1649" s="38" t="str">
        <f>VLOOKUP(MaestraLP3[[#This Row],[UMV]],VALIDACIONES!J:L,3,0)</f>
        <v>Caja 6 Unidades</v>
      </c>
      <c r="N1649" s="38" t="s">
        <v>375</v>
      </c>
      <c r="O1649" s="38" t="s">
        <v>46</v>
      </c>
      <c r="P1649" s="54">
        <v>14100</v>
      </c>
      <c r="Q1649" s="38" t="s">
        <v>47</v>
      </c>
      <c r="R1649" s="54">
        <v>22800</v>
      </c>
      <c r="S1649" s="56">
        <f>IFERROR((MaestraLP3[[#This Row],[COSTO ]]/MaestraLP3[[#This Row],[COSTO OCT]]-1),0)</f>
        <v>0</v>
      </c>
      <c r="T1649" s="55" t="s">
        <v>48</v>
      </c>
      <c r="U1649" s="55"/>
      <c r="V1649" s="54">
        <f>+VLOOKUP(MaestraLP3[[#This Row],[-]],'[1]BD MES'!$A:$N,14,0)</f>
        <v>14088</v>
      </c>
      <c r="W1649" s="54">
        <v>14100</v>
      </c>
      <c r="X1649" s="56">
        <f>+(MaestraLP3[[#This Row],[COSTO ]]-MaestraLP3[[#This Row],[COSTO OCT AL 27-10]])/MaestraLP3[[#This Row],[COSTO OCT AL 27-10]]</f>
        <v>8.5178875638841568E-4</v>
      </c>
      <c r="Y1649" s="57" t="str">
        <f>++IF(Q1649="HASTA AGOTAR STOCK","HASTA AGOTAR STOCK",IF(MaestraLP3[[#This Row],[PRECIO OCT]]=0,"NO PARA LP",IF(MaestraLP3[[#This Row],[PRECIO OCT]]=0,"INCORPORACIÓN",IF(AA1649=0,"MANTIENE",IF(AA1649&lt;0,"BAJA",IF(AA1649&gt;0,"ALZA",""))))))</f>
        <v>MANTIENE</v>
      </c>
      <c r="Z1649" s="54">
        <v>22800</v>
      </c>
      <c r="AA1649" s="40">
        <f>IF(Z1649=0,"INDICAR PRECIO VTA",Z1649-MaestraLP3[[#This Row],[PRECIO OCT]])</f>
        <v>0</v>
      </c>
      <c r="AB1649" s="56">
        <f t="shared" si="25"/>
        <v>0.38157894736842107</v>
      </c>
      <c r="AC1649" s="58">
        <f>IFERROR(MaestraLP3[[#This Row],[PRECIO]]*MaestraLP3[[#This Row],[%MG UMV]],0)</f>
        <v>8700</v>
      </c>
      <c r="AD1649" s="59">
        <v>6</v>
      </c>
      <c r="AE1649" s="54">
        <f>IFERROR(MaestraLP3[[#This Row],[MARGEN UNITARIO]]/MaestraLP3[[#This Row],[Peso Neto UMV (KG)]],0)</f>
        <v>1450</v>
      </c>
      <c r="AF1649" s="38" t="s">
        <v>50</v>
      </c>
      <c r="AG1649" s="38">
        <v>1</v>
      </c>
      <c r="AH1649" s="56">
        <v>0.1</v>
      </c>
      <c r="AI1649" s="56">
        <v>0.15</v>
      </c>
      <c r="AJ1649" s="38"/>
      <c r="AK1649" s="38" t="s">
        <v>50</v>
      </c>
    </row>
    <row r="1650" spans="1:37" x14ac:dyDescent="0.35">
      <c r="A1650" s="96" t="s">
        <v>525</v>
      </c>
      <c r="B1650" s="38">
        <v>150000008</v>
      </c>
      <c r="C1650" s="38" t="str">
        <f>+MaestraLP3[[#This Row],[CÓDIGO]]&amp;MaestraLP3[[#Headers],[-]]&amp;MaestraLP3[[#This Row],[UMV]]</f>
        <v>150000008-C18</v>
      </c>
      <c r="D1650" s="45" t="str">
        <f>+MaestraLP3[[#This Row],[CÓDIGO]]&amp;MaestraLP3[[#Headers],[FS00]]</f>
        <v>150000008FS00</v>
      </c>
      <c r="E1650" s="38" t="s">
        <v>159</v>
      </c>
      <c r="F1650" s="38" t="s">
        <v>160</v>
      </c>
      <c r="G1650" s="38" t="s">
        <v>513</v>
      </c>
      <c r="H1650" s="38" t="s">
        <v>516</v>
      </c>
      <c r="I1650" s="38" t="s">
        <v>1938</v>
      </c>
      <c r="J1650" s="44" t="s">
        <v>94</v>
      </c>
      <c r="K1650" s="45" t="s">
        <v>44</v>
      </c>
      <c r="L1650" s="38"/>
      <c r="M1650" s="38" t="str">
        <f>VLOOKUP(MaestraLP3[[#This Row],[UMV]],VALIDACIONES!J:L,3,0)</f>
        <v>Caja 18 Unidades</v>
      </c>
      <c r="N1650" s="38" t="s">
        <v>375</v>
      </c>
      <c r="O1650" s="38" t="s">
        <v>46</v>
      </c>
      <c r="P1650" s="54">
        <v>25056</v>
      </c>
      <c r="Q1650" s="38" t="s">
        <v>47</v>
      </c>
      <c r="R1650" s="54">
        <v>34920</v>
      </c>
      <c r="S1650" s="56">
        <f>IFERROR((MaestraLP3[[#This Row],[COSTO ]]/MaestraLP3[[#This Row],[COSTO OCT]]-1),0)</f>
        <v>0</v>
      </c>
      <c r="T1650" s="55" t="s">
        <v>48</v>
      </c>
      <c r="U1650" s="55"/>
      <c r="V1650" s="54">
        <f>+VLOOKUP(MaestraLP3[[#This Row],[-]],'[1]BD MES'!$A:$N,14,0)</f>
        <v>24955.02</v>
      </c>
      <c r="W1650" s="54">
        <v>25056</v>
      </c>
      <c r="X1650" s="56">
        <f>+(MaestraLP3[[#This Row],[COSTO ]]-MaestraLP3[[#This Row],[COSTO OCT AL 27-10]])/MaestraLP3[[#This Row],[COSTO OCT AL 27-10]]</f>
        <v>4.0464804275852943E-3</v>
      </c>
      <c r="Y1650" s="57" t="str">
        <f>++IF(Q1650="HASTA AGOTAR STOCK","HASTA AGOTAR STOCK",IF(MaestraLP3[[#This Row],[PRECIO OCT]]=0,"NO PARA LP",IF(MaestraLP3[[#This Row],[PRECIO OCT]]=0,"INCORPORACIÓN",IF(AA1650=0,"MANTIENE",IF(AA1650&lt;0,"BAJA",IF(AA1650&gt;0,"ALZA",""))))))</f>
        <v>MANTIENE</v>
      </c>
      <c r="Z1650" s="54">
        <v>34920</v>
      </c>
      <c r="AA1650" s="40">
        <f>IF(Z1650=0,"INDICAR PRECIO VTA",Z1650-MaestraLP3[[#This Row],[PRECIO OCT]])</f>
        <v>0</v>
      </c>
      <c r="AB1650" s="56">
        <f t="shared" si="25"/>
        <v>0.28247422680412371</v>
      </c>
      <c r="AC1650" s="58">
        <f>IFERROR(MaestraLP3[[#This Row],[PRECIO]]*MaestraLP3[[#This Row],[%MG UMV]],0)</f>
        <v>9864</v>
      </c>
      <c r="AD1650" s="59">
        <v>5.76</v>
      </c>
      <c r="AE1650" s="54">
        <f>IFERROR(MaestraLP3[[#This Row],[MARGEN UNITARIO]]/MaestraLP3[[#This Row],[Peso Neto UMV (KG)]],0)</f>
        <v>1712.5</v>
      </c>
      <c r="AF1650" s="38" t="s">
        <v>50</v>
      </c>
      <c r="AG1650" s="38">
        <v>1</v>
      </c>
      <c r="AH1650" s="56">
        <v>0.05</v>
      </c>
      <c r="AI1650" s="56">
        <v>0.08</v>
      </c>
      <c r="AJ1650" s="38" t="s">
        <v>50</v>
      </c>
      <c r="AK1650" s="38" t="s">
        <v>50</v>
      </c>
    </row>
    <row r="1651" spans="1:37" x14ac:dyDescent="0.35">
      <c r="A1651" s="96" t="s">
        <v>525</v>
      </c>
      <c r="B1651" s="38">
        <v>150000714</v>
      </c>
      <c r="C1651" s="38" t="str">
        <f>+MaestraLP3[[#This Row],[CÓDIGO]]&amp;MaestraLP3[[#Headers],[-]]&amp;MaestraLP3[[#This Row],[UMV]]</f>
        <v>150000714-C18</v>
      </c>
      <c r="D1651" s="45" t="str">
        <f>+MaestraLP3[[#This Row],[CÓDIGO]]&amp;MaestraLP3[[#Headers],[FS00]]</f>
        <v>150000714FS00</v>
      </c>
      <c r="E1651" s="38" t="s">
        <v>159</v>
      </c>
      <c r="F1651" s="38" t="s">
        <v>160</v>
      </c>
      <c r="G1651" s="38" t="s">
        <v>513</v>
      </c>
      <c r="H1651" s="38" t="s">
        <v>516</v>
      </c>
      <c r="I1651" s="38" t="s">
        <v>1939</v>
      </c>
      <c r="J1651" s="44" t="s">
        <v>94</v>
      </c>
      <c r="K1651" s="45" t="s">
        <v>44</v>
      </c>
      <c r="L1651" s="38"/>
      <c r="M1651" s="38" t="str">
        <f>VLOOKUP(MaestraLP3[[#This Row],[UMV]],VALIDACIONES!J:L,3,0)</f>
        <v>Caja 18 Unidades</v>
      </c>
      <c r="N1651" s="38" t="s">
        <v>375</v>
      </c>
      <c r="O1651" s="38" t="s">
        <v>46</v>
      </c>
      <c r="P1651" s="54">
        <v>26820</v>
      </c>
      <c r="Q1651" s="38" t="s">
        <v>47</v>
      </c>
      <c r="R1651" s="54">
        <v>36900</v>
      </c>
      <c r="S1651" s="56">
        <f>IFERROR((MaestraLP3[[#This Row],[COSTO ]]/MaestraLP3[[#This Row],[COSTO OCT]]-1),0)</f>
        <v>0</v>
      </c>
      <c r="T1651" s="55" t="s">
        <v>48</v>
      </c>
      <c r="U1651" s="55"/>
      <c r="V1651" s="54">
        <f>+VLOOKUP(MaestraLP3[[#This Row],[-]],'[1]BD MES'!$A:$N,14,0)</f>
        <v>26817.48</v>
      </c>
      <c r="W1651" s="54">
        <v>26820</v>
      </c>
      <c r="X1651" s="56">
        <f>+(MaestraLP3[[#This Row],[COSTO ]]-MaestraLP3[[#This Row],[COSTO OCT AL 27-10]])/MaestraLP3[[#This Row],[COSTO OCT AL 27-10]]</f>
        <v>9.396856080438716E-5</v>
      </c>
      <c r="Y1651" s="57" t="str">
        <f>++IF(Q1651="HASTA AGOTAR STOCK","HASTA AGOTAR STOCK",IF(MaestraLP3[[#This Row],[PRECIO OCT]]=0,"NO PARA LP",IF(MaestraLP3[[#This Row],[PRECIO OCT]]=0,"INCORPORACIÓN",IF(AA1651=0,"MANTIENE",IF(AA1651&lt;0,"BAJA",IF(AA1651&gt;0,"ALZA",""))))))</f>
        <v>MANTIENE</v>
      </c>
      <c r="Z1651" s="54">
        <v>36900</v>
      </c>
      <c r="AA1651" s="40">
        <f>IF(Z1651=0,"INDICAR PRECIO VTA",Z1651-MaestraLP3[[#This Row],[PRECIO OCT]])</f>
        <v>0</v>
      </c>
      <c r="AB1651" s="56">
        <f t="shared" si="25"/>
        <v>0.27317073170731709</v>
      </c>
      <c r="AC1651" s="58">
        <f>IFERROR(MaestraLP3[[#This Row],[PRECIO]]*MaestraLP3[[#This Row],[%MG UMV]],0)</f>
        <v>10080</v>
      </c>
      <c r="AD1651" s="59">
        <v>5.76</v>
      </c>
      <c r="AE1651" s="54">
        <f>IFERROR(MaestraLP3[[#This Row],[MARGEN UNITARIO]]/MaestraLP3[[#This Row],[Peso Neto UMV (KG)]],0)</f>
        <v>1750</v>
      </c>
      <c r="AF1651" s="38" t="s">
        <v>50</v>
      </c>
      <c r="AG1651" s="38">
        <v>1</v>
      </c>
      <c r="AH1651" s="56">
        <v>0.05</v>
      </c>
      <c r="AI1651" s="56">
        <v>0.08</v>
      </c>
      <c r="AJ1651" s="38" t="s">
        <v>50</v>
      </c>
      <c r="AK1651" s="38" t="s">
        <v>50</v>
      </c>
    </row>
    <row r="1652" spans="1:37" x14ac:dyDescent="0.35">
      <c r="A1652" s="96" t="s">
        <v>525</v>
      </c>
      <c r="B1652" s="38">
        <v>104534980</v>
      </c>
      <c r="C1652" s="38" t="str">
        <f>+MaestraLP3[[#This Row],[CÓDIGO]]&amp;MaestraLP3[[#Headers],[-]]&amp;MaestraLP3[[#This Row],[UMV]]</f>
        <v>104534980-C10</v>
      </c>
      <c r="D1652" s="45" t="str">
        <f>+MaestraLP3[[#This Row],[CÓDIGO]]&amp;MaestraLP3[[#Headers],[FS00]]</f>
        <v>104534980FS00</v>
      </c>
      <c r="E1652" s="38" t="s">
        <v>159</v>
      </c>
      <c r="F1652" s="38" t="s">
        <v>160</v>
      </c>
      <c r="G1652" s="38" t="s">
        <v>513</v>
      </c>
      <c r="H1652" s="38" t="s">
        <v>516</v>
      </c>
      <c r="I1652" s="38" t="s">
        <v>1940</v>
      </c>
      <c r="J1652" s="44" t="s">
        <v>61</v>
      </c>
      <c r="K1652" s="45" t="s">
        <v>44</v>
      </c>
      <c r="L1652" s="38"/>
      <c r="M1652" s="38" t="str">
        <f>VLOOKUP(MaestraLP3[[#This Row],[UMV]],VALIDACIONES!J:L,3,0)</f>
        <v>Caja 10 Unidades</v>
      </c>
      <c r="N1652" s="38" t="s">
        <v>71</v>
      </c>
      <c r="O1652" s="38" t="s">
        <v>46</v>
      </c>
      <c r="P1652" s="54">
        <v>42500</v>
      </c>
      <c r="Q1652" s="38" t="s">
        <v>47</v>
      </c>
      <c r="R1652" s="54">
        <v>60300</v>
      </c>
      <c r="S1652" s="56">
        <f>IFERROR((MaestraLP3[[#This Row],[COSTO ]]/MaestraLP3[[#This Row],[COSTO OCT]]-1),0)</f>
        <v>0</v>
      </c>
      <c r="T1652" s="55" t="s">
        <v>48</v>
      </c>
      <c r="U1652" s="55"/>
      <c r="V1652" s="54">
        <f>+VLOOKUP(MaestraLP3[[#This Row],[-]],'[1]BD MES'!$A:$N,14,0)</f>
        <v>33180</v>
      </c>
      <c r="W1652" s="54">
        <v>42500</v>
      </c>
      <c r="X1652" s="56">
        <f>+(MaestraLP3[[#This Row],[COSTO ]]-MaestraLP3[[#This Row],[COSTO OCT AL 27-10]])/MaestraLP3[[#This Row],[COSTO OCT AL 27-10]]</f>
        <v>0.28089210367691381</v>
      </c>
      <c r="Y1652" s="57" t="str">
        <f>++IF(Q1652="HASTA AGOTAR STOCK","HASTA AGOTAR STOCK",IF(MaestraLP3[[#This Row],[PRECIO OCT]]=0,"NO PARA LP",IF(MaestraLP3[[#This Row],[PRECIO OCT]]=0,"INCORPORACIÓN",IF(AA1652=0,"MANTIENE",IF(AA1652&lt;0,"BAJA",IF(AA1652&gt;0,"ALZA",""))))))</f>
        <v>MANTIENE</v>
      </c>
      <c r="Z1652" s="54">
        <v>60300</v>
      </c>
      <c r="AA1652" s="40">
        <f>IF(Z1652=0,"INDICAR PRECIO VTA",Z1652-MaestraLP3[[#This Row],[PRECIO OCT]])</f>
        <v>0</v>
      </c>
      <c r="AB1652" s="56">
        <f t="shared" si="25"/>
        <v>0.29519071310116085</v>
      </c>
      <c r="AC1652" s="58">
        <f>IFERROR(MaestraLP3[[#This Row],[PRECIO]]*MaestraLP3[[#This Row],[%MG UMV]],0)</f>
        <v>17800</v>
      </c>
      <c r="AD1652" s="59">
        <v>2.5</v>
      </c>
      <c r="AE1652" s="54">
        <f>IFERROR(MaestraLP3[[#This Row],[MARGEN UNITARIO]]/MaestraLP3[[#This Row],[Peso Neto UMV (KG)]],0)</f>
        <v>7120</v>
      </c>
      <c r="AF1652" s="38" t="s">
        <v>50</v>
      </c>
      <c r="AG1652" s="38">
        <v>1</v>
      </c>
      <c r="AH1652" s="56">
        <v>0.05</v>
      </c>
      <c r="AI1652" s="56">
        <v>7.0000000000000007E-2</v>
      </c>
      <c r="AJ1652" s="38" t="s">
        <v>50</v>
      </c>
      <c r="AK1652" s="38" t="s">
        <v>50</v>
      </c>
    </row>
    <row r="1653" spans="1:37" x14ac:dyDescent="0.35">
      <c r="A1653" s="96" t="s">
        <v>525</v>
      </c>
      <c r="B1653" s="38">
        <v>104534790</v>
      </c>
      <c r="C1653" s="38" t="str">
        <f>+MaestraLP3[[#This Row],[CÓDIGO]]&amp;MaestraLP3[[#Headers],[-]]&amp;MaestraLP3[[#This Row],[UMV]]</f>
        <v>104534790-C10</v>
      </c>
      <c r="D1653" s="45" t="str">
        <f>+MaestraLP3[[#This Row],[CÓDIGO]]&amp;MaestraLP3[[#Headers],[FS00]]</f>
        <v>104534790FS00</v>
      </c>
      <c r="E1653" s="38" t="s">
        <v>159</v>
      </c>
      <c r="F1653" s="38" t="s">
        <v>160</v>
      </c>
      <c r="G1653" s="38" t="s">
        <v>513</v>
      </c>
      <c r="H1653" s="38" t="s">
        <v>516</v>
      </c>
      <c r="I1653" s="38" t="s">
        <v>1941</v>
      </c>
      <c r="J1653" s="44" t="s">
        <v>61</v>
      </c>
      <c r="K1653" s="45" t="s">
        <v>44</v>
      </c>
      <c r="L1653" s="38"/>
      <c r="M1653" s="38" t="str">
        <f>VLOOKUP(MaestraLP3[[#This Row],[UMV]],VALIDACIONES!J:L,3,0)</f>
        <v>Caja 10 Unidades</v>
      </c>
      <c r="N1653" s="38" t="s">
        <v>375</v>
      </c>
      <c r="O1653" s="38" t="s">
        <v>72</v>
      </c>
      <c r="P1653" s="54">
        <v>72250</v>
      </c>
      <c r="Q1653" s="38" t="s">
        <v>47</v>
      </c>
      <c r="R1653" s="54">
        <v>105000</v>
      </c>
      <c r="S1653" s="56">
        <f>IFERROR((MaestraLP3[[#This Row],[COSTO ]]/MaestraLP3[[#This Row],[COSTO OCT]]-1),0)</f>
        <v>0</v>
      </c>
      <c r="T1653" s="55" t="s">
        <v>48</v>
      </c>
      <c r="U1653" s="55"/>
      <c r="V1653" s="54">
        <f>+VLOOKUP(MaestraLP3[[#This Row],[-]],'[1]BD MES'!$A:$N,14,0)</f>
        <v>72050</v>
      </c>
      <c r="W1653" s="54">
        <v>72250</v>
      </c>
      <c r="X1653" s="56">
        <f>+(MaestraLP3[[#This Row],[COSTO ]]-MaestraLP3[[#This Row],[COSTO OCT AL 27-10]])/MaestraLP3[[#This Row],[COSTO OCT AL 27-10]]</f>
        <v>2.7758501040943788E-3</v>
      </c>
      <c r="Y1653" s="57" t="str">
        <f>++IF(Q1653="HASTA AGOTAR STOCK","HASTA AGOTAR STOCK",IF(MaestraLP3[[#This Row],[PRECIO OCT]]=0,"NO PARA LP",IF(MaestraLP3[[#This Row],[PRECIO OCT]]=0,"INCORPORACIÓN",IF(AA1653=0,"MANTIENE",IF(AA1653&lt;0,"BAJA",IF(AA1653&gt;0,"ALZA",""))))))</f>
        <v>BAJA</v>
      </c>
      <c r="Z1653" s="54">
        <v>99000</v>
      </c>
      <c r="AA1653" s="40">
        <f>IF(Z1653=0,"INDICAR PRECIO VTA",Z1653-MaestraLP3[[#This Row],[PRECIO OCT]])</f>
        <v>-6000</v>
      </c>
      <c r="AB1653" s="56">
        <f t="shared" si="25"/>
        <v>0.27020202020202022</v>
      </c>
      <c r="AC1653" s="58">
        <f>IFERROR(MaestraLP3[[#This Row],[PRECIO]]*MaestraLP3[[#This Row],[%MG UMV]],0)</f>
        <v>26750.000000000004</v>
      </c>
      <c r="AD1653" s="59">
        <v>13.6</v>
      </c>
      <c r="AE1653" s="54">
        <f>IFERROR(MaestraLP3[[#This Row],[MARGEN UNITARIO]]/MaestraLP3[[#This Row],[Peso Neto UMV (KG)]],0)</f>
        <v>1966.9117647058827</v>
      </c>
      <c r="AF1653" s="38" t="s">
        <v>50</v>
      </c>
      <c r="AG1653" s="38">
        <v>1</v>
      </c>
      <c r="AH1653" s="56">
        <v>0.12</v>
      </c>
      <c r="AI1653" s="56">
        <v>0.15</v>
      </c>
      <c r="AJ1653" s="38" t="s">
        <v>50</v>
      </c>
      <c r="AK1653" s="38" t="s">
        <v>50</v>
      </c>
    </row>
    <row r="1654" spans="1:37" x14ac:dyDescent="0.35">
      <c r="A1654" s="96" t="s">
        <v>525</v>
      </c>
      <c r="B1654" s="38">
        <v>104547160</v>
      </c>
      <c r="C1654" s="38" t="str">
        <f>+MaestraLP3[[#This Row],[CÓDIGO]]&amp;MaestraLP3[[#Headers],[-]]&amp;MaestraLP3[[#This Row],[UMV]]</f>
        <v>104547160-C10</v>
      </c>
      <c r="D1654" s="45" t="str">
        <f>+MaestraLP3[[#This Row],[CÓDIGO]]&amp;MaestraLP3[[#Headers],[FS00]]</f>
        <v>104547160FS00</v>
      </c>
      <c r="E1654" s="38" t="s">
        <v>159</v>
      </c>
      <c r="F1654" s="38" t="s">
        <v>160</v>
      </c>
      <c r="G1654" s="38" t="s">
        <v>513</v>
      </c>
      <c r="H1654" s="38" t="s">
        <v>516</v>
      </c>
      <c r="I1654" s="38" t="s">
        <v>1942</v>
      </c>
      <c r="J1654" s="44" t="s">
        <v>61</v>
      </c>
      <c r="K1654" s="45" t="s">
        <v>44</v>
      </c>
      <c r="L1654" s="38"/>
      <c r="M1654" s="38" t="str">
        <f>VLOOKUP(MaestraLP3[[#This Row],[UMV]],VALIDACIONES!J:L,3,0)</f>
        <v>Caja 10 Unidades</v>
      </c>
      <c r="N1654" s="38" t="s">
        <v>375</v>
      </c>
      <c r="O1654" s="38" t="s">
        <v>72</v>
      </c>
      <c r="P1654" s="54">
        <v>69720</v>
      </c>
      <c r="Q1654" s="38" t="s">
        <v>47</v>
      </c>
      <c r="R1654" s="54">
        <v>98000</v>
      </c>
      <c r="S1654" s="56">
        <f>IFERROR((MaestraLP3[[#This Row],[COSTO ]]/MaestraLP3[[#This Row],[COSTO OCT]]-1),0)</f>
        <v>0</v>
      </c>
      <c r="T1654" s="55" t="s">
        <v>48</v>
      </c>
      <c r="U1654" s="55"/>
      <c r="V1654" s="54">
        <f>+VLOOKUP(MaestraLP3[[#This Row],[-]],'[1]BD MES'!$A:$N,14,0)</f>
        <v>69380</v>
      </c>
      <c r="W1654" s="54">
        <v>69720</v>
      </c>
      <c r="X1654" s="56">
        <f>+(MaestraLP3[[#This Row],[COSTO ]]-MaestraLP3[[#This Row],[COSTO OCT AL 27-10]])/MaestraLP3[[#This Row],[COSTO OCT AL 27-10]]</f>
        <v>4.9005477082732776E-3</v>
      </c>
      <c r="Y1654" s="57" t="str">
        <f>++IF(Q1654="HASTA AGOTAR STOCK","HASTA AGOTAR STOCK",IF(MaestraLP3[[#This Row],[PRECIO OCT]]=0,"NO PARA LP",IF(MaestraLP3[[#This Row],[PRECIO OCT]]=0,"INCORPORACIÓN",IF(AA1654=0,"MANTIENE",IF(AA1654&lt;0,"BAJA",IF(AA1654&gt;0,"ALZA",""))))))</f>
        <v>BAJA</v>
      </c>
      <c r="Z1654" s="54">
        <v>96000</v>
      </c>
      <c r="AA1654" s="40">
        <f>IF(Z1654=0,"INDICAR PRECIO VTA",Z1654-MaestraLP3[[#This Row],[PRECIO OCT]])</f>
        <v>-2000</v>
      </c>
      <c r="AB1654" s="56">
        <f t="shared" si="25"/>
        <v>0.27374999999999999</v>
      </c>
      <c r="AC1654" s="58">
        <f>IFERROR(MaestraLP3[[#This Row],[PRECIO]]*MaestraLP3[[#This Row],[%MG UMV]],0)</f>
        <v>26280</v>
      </c>
      <c r="AD1654" s="59">
        <v>13.6</v>
      </c>
      <c r="AE1654" s="54">
        <f>IFERROR(MaestraLP3[[#This Row],[MARGEN UNITARIO]]/MaestraLP3[[#This Row],[Peso Neto UMV (KG)]],0)</f>
        <v>1932.3529411764707</v>
      </c>
      <c r="AF1654" s="38" t="s">
        <v>50</v>
      </c>
      <c r="AG1654" s="38">
        <v>1</v>
      </c>
      <c r="AH1654" s="56">
        <v>0.1</v>
      </c>
      <c r="AI1654" s="56">
        <v>0.15</v>
      </c>
      <c r="AJ1654" s="38" t="s">
        <v>50</v>
      </c>
      <c r="AK1654" s="38" t="s">
        <v>50</v>
      </c>
    </row>
    <row r="1655" spans="1:37" x14ac:dyDescent="0.35">
      <c r="A1655" s="96" t="s">
        <v>525</v>
      </c>
      <c r="B1655" s="38">
        <v>104547660</v>
      </c>
      <c r="C1655" s="38" t="str">
        <f>+MaestraLP3[[#This Row],[CÓDIGO]]&amp;MaestraLP3[[#Headers],[-]]&amp;MaestraLP3[[#This Row],[UMV]]</f>
        <v>104547660-C04</v>
      </c>
      <c r="D1655" s="45" t="str">
        <f>+MaestraLP3[[#This Row],[CÓDIGO]]&amp;MaestraLP3[[#Headers],[FS00]]</f>
        <v>104547660FS00</v>
      </c>
      <c r="E1655" s="38" t="s">
        <v>159</v>
      </c>
      <c r="F1655" s="38" t="s">
        <v>160</v>
      </c>
      <c r="G1655" s="38" t="s">
        <v>513</v>
      </c>
      <c r="H1655" s="38" t="s">
        <v>516</v>
      </c>
      <c r="I1655" s="83" t="s">
        <v>1943</v>
      </c>
      <c r="J1655" s="45" t="s">
        <v>209</v>
      </c>
      <c r="K1655" s="45" t="s">
        <v>44</v>
      </c>
      <c r="L1655" s="38"/>
      <c r="M1655" s="38" t="str">
        <f>VLOOKUP(MaestraLP3[[#This Row],[UMV]],VALIDACIONES!J:L,3,0)</f>
        <v>Caja 4 Unidades</v>
      </c>
      <c r="N1655" s="38" t="s">
        <v>375</v>
      </c>
      <c r="O1655" s="38" t="s">
        <v>46</v>
      </c>
      <c r="P1655" s="54">
        <v>60400</v>
      </c>
      <c r="Q1655" s="38" t="s">
        <v>47</v>
      </c>
      <c r="R1655" s="55">
        <v>84000</v>
      </c>
      <c r="S1655" s="56">
        <f>IFERROR((MaestraLP3[[#This Row],[COSTO ]]/MaestraLP3[[#This Row],[COSTO OCT]]-1),0)</f>
        <v>0</v>
      </c>
      <c r="T1655" s="55" t="s">
        <v>604</v>
      </c>
      <c r="U1655" s="55"/>
      <c r="V1655" s="54">
        <f>+VLOOKUP(MaestraLP3[[#This Row],[-]],'[1]BD MES'!$A:$N,14,0)</f>
        <v>60400</v>
      </c>
      <c r="W1655" s="54">
        <v>60400</v>
      </c>
      <c r="X1655" s="56">
        <f>+(MaestraLP3[[#This Row],[COSTO ]]-MaestraLP3[[#This Row],[COSTO OCT AL 27-10]])/MaestraLP3[[#This Row],[COSTO OCT AL 27-10]]</f>
        <v>0</v>
      </c>
      <c r="Y1655" s="57" t="str">
        <f>++IF(Q1655="HASTA AGOTAR STOCK","HASTA AGOTAR STOCK",IF(MaestraLP3[[#This Row],[PRECIO OCT]]=0,"NO PARA LP",IF(MaestraLP3[[#This Row],[PRECIO OCT]]=0,"INCORPORACIÓN",IF(AA1655=0,"MANTIENE",IF(AA1655&lt;0,"BAJA",IF(AA1655&gt;0,"ALZA",""))))))</f>
        <v>MANTIENE</v>
      </c>
      <c r="Z1655" s="54">
        <v>84000</v>
      </c>
      <c r="AA1655" s="40">
        <f>IF(Z1655=0,"INDICAR PRECIO VTA",Z1655-MaestraLP3[[#This Row],[PRECIO OCT]])</f>
        <v>0</v>
      </c>
      <c r="AB1655" s="56">
        <f t="shared" si="25"/>
        <v>0.28095238095238095</v>
      </c>
      <c r="AC1655" s="58">
        <f>IFERROR(MaestraLP3[[#This Row],[PRECIO]]*MaestraLP3[[#This Row],[%MG UMV]],0)</f>
        <v>23600</v>
      </c>
      <c r="AD1655" s="59">
        <v>4</v>
      </c>
      <c r="AE1655" s="54">
        <f>IFERROR(MaestraLP3[[#This Row],[MARGEN UNITARIO]]/MaestraLP3[[#This Row],[Peso Neto UMV (KG)]],0)</f>
        <v>5900</v>
      </c>
      <c r="AF1655" s="38" t="s">
        <v>50</v>
      </c>
      <c r="AG1655" s="38">
        <v>1</v>
      </c>
      <c r="AH1655" s="56">
        <v>0.1</v>
      </c>
      <c r="AI1655" s="56">
        <v>0.16</v>
      </c>
      <c r="AJ1655" s="38" t="s">
        <v>50</v>
      </c>
      <c r="AK1655" s="38" t="s">
        <v>50</v>
      </c>
    </row>
    <row r="1656" spans="1:37" x14ac:dyDescent="0.35">
      <c r="A1656" s="96" t="s">
        <v>525</v>
      </c>
      <c r="B1656" s="38">
        <v>104534990</v>
      </c>
      <c r="C1656" s="38" t="str">
        <f>+MaestraLP3[[#This Row],[CÓDIGO]]&amp;MaestraLP3[[#Headers],[-]]&amp;MaestraLP3[[#This Row],[UMV]]</f>
        <v>104534990-C12</v>
      </c>
      <c r="D1656" s="45" t="str">
        <f>+MaestraLP3[[#This Row],[CÓDIGO]]&amp;MaestraLP3[[#Headers],[FS00]]</f>
        <v>104534990FS00</v>
      </c>
      <c r="E1656" s="38" t="s">
        <v>159</v>
      </c>
      <c r="F1656" s="38" t="s">
        <v>160</v>
      </c>
      <c r="G1656" s="38" t="s">
        <v>513</v>
      </c>
      <c r="H1656" s="38" t="s">
        <v>516</v>
      </c>
      <c r="I1656" s="38" t="s">
        <v>1944</v>
      </c>
      <c r="J1656" s="44" t="s">
        <v>43</v>
      </c>
      <c r="K1656" s="45" t="s">
        <v>44</v>
      </c>
      <c r="L1656" s="38"/>
      <c r="M1656" s="38" t="str">
        <f>VLOOKUP(MaestraLP3[[#This Row],[UMV]],VALIDACIONES!J:L,3,0)</f>
        <v>Caja 12 Unidades</v>
      </c>
      <c r="N1656" s="38" t="s">
        <v>375</v>
      </c>
      <c r="O1656" s="38" t="s">
        <v>46</v>
      </c>
      <c r="P1656" s="54">
        <v>40800</v>
      </c>
      <c r="Q1656" s="38" t="s">
        <v>47</v>
      </c>
      <c r="R1656" s="54">
        <v>50400</v>
      </c>
      <c r="S1656" s="56">
        <f>IFERROR((MaestraLP3[[#This Row],[COSTO ]]/MaestraLP3[[#This Row],[COSTO OCT]]-1),0)</f>
        <v>0</v>
      </c>
      <c r="T1656" s="55" t="s">
        <v>48</v>
      </c>
      <c r="U1656" s="55"/>
      <c r="V1656" s="54">
        <f>+VLOOKUP(MaestraLP3[[#This Row],[-]],'[1]BD MES'!$A:$N,14,0)</f>
        <v>40080</v>
      </c>
      <c r="W1656" s="54">
        <v>40800</v>
      </c>
      <c r="X1656" s="56">
        <f>+(MaestraLP3[[#This Row],[COSTO ]]-MaestraLP3[[#This Row],[COSTO OCT AL 27-10]])/MaestraLP3[[#This Row],[COSTO OCT AL 27-10]]</f>
        <v>1.7964071856287425E-2</v>
      </c>
      <c r="Y1656" s="57" t="str">
        <f>++IF(Q1656="HASTA AGOTAR STOCK","HASTA AGOTAR STOCK",IF(MaestraLP3[[#This Row],[PRECIO OCT]]=0,"NO PARA LP",IF(MaestraLP3[[#This Row],[PRECIO OCT]]=0,"INCORPORACIÓN",IF(AA1656=0,"MANTIENE",IF(AA1656&lt;0,"BAJA",IF(AA1656&gt;0,"ALZA",""))))))</f>
        <v>MANTIENE</v>
      </c>
      <c r="Z1656" s="54">
        <v>50400</v>
      </c>
      <c r="AA1656" s="40">
        <f>IF(Z1656=0,"INDICAR PRECIO VTA",Z1656-MaestraLP3[[#This Row],[PRECIO OCT]])</f>
        <v>0</v>
      </c>
      <c r="AB1656" s="56">
        <f t="shared" si="25"/>
        <v>0.19047619047619047</v>
      </c>
      <c r="AC1656" s="58">
        <f>IFERROR(MaestraLP3[[#This Row],[PRECIO]]*MaestraLP3[[#This Row],[%MG UMV]],0)</f>
        <v>9600</v>
      </c>
      <c r="AD1656" s="59">
        <v>2.4</v>
      </c>
      <c r="AE1656" s="54">
        <f>IFERROR(MaestraLP3[[#This Row],[MARGEN UNITARIO]]/MaestraLP3[[#This Row],[Peso Neto UMV (KG)]],0)</f>
        <v>4000</v>
      </c>
      <c r="AF1656" s="38" t="s">
        <v>50</v>
      </c>
      <c r="AG1656" s="38">
        <v>1</v>
      </c>
      <c r="AH1656" s="56">
        <v>0.08</v>
      </c>
      <c r="AI1656" s="56">
        <v>0.1</v>
      </c>
      <c r="AJ1656" s="38" t="s">
        <v>50</v>
      </c>
      <c r="AK1656" s="38" t="s">
        <v>50</v>
      </c>
    </row>
    <row r="1657" spans="1:37" x14ac:dyDescent="0.35">
      <c r="A1657" s="96" t="s">
        <v>525</v>
      </c>
      <c r="B1657" s="38">
        <v>104535010</v>
      </c>
      <c r="C1657" s="38" t="str">
        <f>+MaestraLP3[[#This Row],[CÓDIGO]]&amp;MaestraLP3[[#Headers],[-]]&amp;MaestraLP3[[#This Row],[UMV]]</f>
        <v>104535010-C08</v>
      </c>
      <c r="D1657" s="45" t="str">
        <f>+MaestraLP3[[#This Row],[CÓDIGO]]&amp;MaestraLP3[[#Headers],[FS00]]</f>
        <v>104535010FS00</v>
      </c>
      <c r="E1657" s="38" t="s">
        <v>159</v>
      </c>
      <c r="F1657" s="38" t="s">
        <v>160</v>
      </c>
      <c r="G1657" s="38" t="s">
        <v>513</v>
      </c>
      <c r="H1657" s="38" t="s">
        <v>516</v>
      </c>
      <c r="I1657" s="38" t="s">
        <v>1945</v>
      </c>
      <c r="J1657" s="44" t="s">
        <v>365</v>
      </c>
      <c r="K1657" s="45" t="s">
        <v>44</v>
      </c>
      <c r="L1657" s="38"/>
      <c r="M1657" s="38" t="str">
        <f>VLOOKUP(MaestraLP3[[#This Row],[UMV]],VALIDACIONES!J:L,3,0)</f>
        <v>Caja 8 Unidades</v>
      </c>
      <c r="N1657" s="38" t="s">
        <v>71</v>
      </c>
      <c r="O1657" s="38" t="s">
        <v>46</v>
      </c>
      <c r="P1657" s="54">
        <v>18480</v>
      </c>
      <c r="Q1657" s="38" t="s">
        <v>47</v>
      </c>
      <c r="R1657" s="54">
        <v>24090</v>
      </c>
      <c r="S1657" s="56">
        <f>IFERROR((MaestraLP3[[#This Row],[COSTO ]]/MaestraLP3[[#This Row],[COSTO OCT]]-1),0)</f>
        <v>0</v>
      </c>
      <c r="T1657" s="55" t="s">
        <v>48</v>
      </c>
      <c r="U1657" s="55"/>
      <c r="V1657" s="54">
        <f>+VLOOKUP(MaestraLP3[[#This Row],[-]],'[1]BD MES'!$A:$N,14,0)</f>
        <v>17792</v>
      </c>
      <c r="W1657" s="54">
        <v>18480</v>
      </c>
      <c r="X1657" s="56">
        <f>+(MaestraLP3[[#This Row],[COSTO ]]-MaestraLP3[[#This Row],[COSTO OCT AL 27-10]])/MaestraLP3[[#This Row],[COSTO OCT AL 27-10]]</f>
        <v>3.8669064748201441E-2</v>
      </c>
      <c r="Y1657" s="57" t="str">
        <f>++IF(Q1657="HASTA AGOTAR STOCK","HASTA AGOTAR STOCK",IF(MaestraLP3[[#This Row],[PRECIO OCT]]=0,"NO PARA LP",IF(MaestraLP3[[#This Row],[PRECIO OCT]]=0,"INCORPORACIÓN",IF(AA1657=0,"MANTIENE",IF(AA1657&lt;0,"BAJA",IF(AA1657&gt;0,"ALZA",""))))))</f>
        <v>MANTIENE</v>
      </c>
      <c r="Z1657" s="54">
        <v>24090</v>
      </c>
      <c r="AA1657" s="40">
        <f>IF(Z1657=0,"INDICAR PRECIO VTA",Z1657-MaestraLP3[[#This Row],[PRECIO OCT]])</f>
        <v>0</v>
      </c>
      <c r="AB1657" s="56">
        <f t="shared" si="25"/>
        <v>0.23287671232876711</v>
      </c>
      <c r="AC1657" s="58">
        <f>IFERROR(MaestraLP3[[#This Row],[PRECIO]]*MaestraLP3[[#This Row],[%MG UMV]],0)</f>
        <v>5610</v>
      </c>
      <c r="AD1657" s="59">
        <v>1.2</v>
      </c>
      <c r="AE1657" s="54">
        <f>IFERROR(MaestraLP3[[#This Row],[MARGEN UNITARIO]]/MaestraLP3[[#This Row],[Peso Neto UMV (KG)]],0)</f>
        <v>4675</v>
      </c>
      <c r="AF1657" s="38" t="s">
        <v>50</v>
      </c>
      <c r="AG1657" s="38">
        <v>1</v>
      </c>
      <c r="AH1657" s="56">
        <v>0.03</v>
      </c>
      <c r="AI1657" s="56">
        <v>0.05</v>
      </c>
      <c r="AJ1657" s="38" t="s">
        <v>50</v>
      </c>
      <c r="AK1657" s="38" t="s">
        <v>50</v>
      </c>
    </row>
    <row r="1658" spans="1:37" x14ac:dyDescent="0.35">
      <c r="A1658" s="96" t="s">
        <v>525</v>
      </c>
      <c r="B1658" s="38">
        <v>104535020</v>
      </c>
      <c r="C1658" s="38" t="str">
        <f>+MaestraLP3[[#This Row],[CÓDIGO]]&amp;MaestraLP3[[#Headers],[-]]&amp;MaestraLP3[[#This Row],[UMV]]</f>
        <v>104535020-C12</v>
      </c>
      <c r="D1658" s="45" t="str">
        <f>+MaestraLP3[[#This Row],[CÓDIGO]]&amp;MaestraLP3[[#Headers],[FS00]]</f>
        <v>104535020FS00</v>
      </c>
      <c r="E1658" s="38" t="s">
        <v>159</v>
      </c>
      <c r="F1658" s="38" t="s">
        <v>160</v>
      </c>
      <c r="G1658" s="38" t="s">
        <v>513</v>
      </c>
      <c r="H1658" s="38" t="s">
        <v>516</v>
      </c>
      <c r="I1658" s="38" t="s">
        <v>1946</v>
      </c>
      <c r="J1658" s="44" t="s">
        <v>43</v>
      </c>
      <c r="K1658" s="45" t="s">
        <v>44</v>
      </c>
      <c r="L1658" s="38"/>
      <c r="M1658" s="38" t="str">
        <f>VLOOKUP(MaestraLP3[[#This Row],[UMV]],VALIDACIONES!J:L,3,0)</f>
        <v>Caja 12 Unidades</v>
      </c>
      <c r="N1658" s="38" t="s">
        <v>375</v>
      </c>
      <c r="O1658" s="38" t="s">
        <v>46</v>
      </c>
      <c r="P1658" s="54">
        <v>59400</v>
      </c>
      <c r="Q1658" s="38" t="s">
        <v>47</v>
      </c>
      <c r="R1658" s="54">
        <v>74110</v>
      </c>
      <c r="S1658" s="56">
        <f>IFERROR((MaestraLP3[[#This Row],[COSTO ]]/MaestraLP3[[#This Row],[COSTO OCT]]-1),0)</f>
        <v>0</v>
      </c>
      <c r="T1658" s="55" t="s">
        <v>48</v>
      </c>
      <c r="U1658" s="55"/>
      <c r="V1658" s="54">
        <f>+VLOOKUP(MaestraLP3[[#This Row],[-]],'[1]BD MES'!$A:$N,14,0)</f>
        <v>57252</v>
      </c>
      <c r="W1658" s="54">
        <v>59400</v>
      </c>
      <c r="X1658" s="56">
        <f>+(MaestraLP3[[#This Row],[COSTO ]]-MaestraLP3[[#This Row],[COSTO OCT AL 27-10]])/MaestraLP3[[#This Row],[COSTO OCT AL 27-10]]</f>
        <v>3.7518339970656046E-2</v>
      </c>
      <c r="Y1658" s="57" t="str">
        <f>++IF(Q1658="HASTA AGOTAR STOCK","HASTA AGOTAR STOCK",IF(MaestraLP3[[#This Row],[PRECIO OCT]]=0,"NO PARA LP",IF(MaestraLP3[[#This Row],[PRECIO OCT]]=0,"INCORPORACIÓN",IF(AA1658=0,"MANTIENE",IF(AA1658&lt;0,"BAJA",IF(AA1658&gt;0,"ALZA",""))))))</f>
        <v>MANTIENE</v>
      </c>
      <c r="Z1658" s="54">
        <v>74110</v>
      </c>
      <c r="AA1658" s="40">
        <f>IF(Z1658=0,"INDICAR PRECIO VTA",Z1658-MaestraLP3[[#This Row],[PRECIO OCT]])</f>
        <v>0</v>
      </c>
      <c r="AB1658" s="56">
        <f t="shared" si="25"/>
        <v>0.19848873296451222</v>
      </c>
      <c r="AC1658" s="58">
        <f>IFERROR(MaestraLP3[[#This Row],[PRECIO]]*MaestraLP3[[#This Row],[%MG UMV]],0)</f>
        <v>14710</v>
      </c>
      <c r="AD1658" s="59">
        <v>6</v>
      </c>
      <c r="AE1658" s="54">
        <f>IFERROR(MaestraLP3[[#This Row],[MARGEN UNITARIO]]/MaestraLP3[[#This Row],[Peso Neto UMV (KG)]],0)</f>
        <v>2451.6666666666665</v>
      </c>
      <c r="AF1658" s="38" t="s">
        <v>50</v>
      </c>
      <c r="AG1658" s="38">
        <v>1</v>
      </c>
      <c r="AH1658" s="56">
        <v>0.03</v>
      </c>
      <c r="AI1658" s="56">
        <v>0.03</v>
      </c>
      <c r="AJ1658" s="38" t="s">
        <v>50</v>
      </c>
      <c r="AK1658" s="38" t="s">
        <v>50</v>
      </c>
    </row>
    <row r="1659" spans="1:37" x14ac:dyDescent="0.35">
      <c r="A1659" s="96" t="s">
        <v>525</v>
      </c>
      <c r="B1659" s="38">
        <v>104535030</v>
      </c>
      <c r="C1659" s="38" t="str">
        <f>+MaestraLP3[[#This Row],[CÓDIGO]]&amp;MaestraLP3[[#Headers],[-]]&amp;MaestraLP3[[#This Row],[UMV]]</f>
        <v>104535030-C05</v>
      </c>
      <c r="D1659" s="45" t="str">
        <f>+MaestraLP3[[#This Row],[CÓDIGO]]&amp;MaestraLP3[[#Headers],[FS00]]</f>
        <v>104535030FS00</v>
      </c>
      <c r="E1659" s="38" t="s">
        <v>159</v>
      </c>
      <c r="F1659" s="38" t="s">
        <v>160</v>
      </c>
      <c r="G1659" s="38" t="s">
        <v>513</v>
      </c>
      <c r="H1659" s="38" t="s">
        <v>516</v>
      </c>
      <c r="I1659" s="38" t="s">
        <v>1947</v>
      </c>
      <c r="J1659" s="44" t="s">
        <v>300</v>
      </c>
      <c r="K1659" s="45" t="s">
        <v>44</v>
      </c>
      <c r="L1659" s="38"/>
      <c r="M1659" s="38" t="str">
        <f>VLOOKUP(MaestraLP3[[#This Row],[UMV]],VALIDACIONES!J:L,3,0)</f>
        <v>Caja 5 Unidades</v>
      </c>
      <c r="N1659" s="38" t="s">
        <v>71</v>
      </c>
      <c r="O1659" s="38" t="s">
        <v>46</v>
      </c>
      <c r="P1659" s="54">
        <v>95000</v>
      </c>
      <c r="Q1659" s="38" t="s">
        <v>58</v>
      </c>
      <c r="R1659" s="54">
        <v>120000</v>
      </c>
      <c r="S1659" s="56">
        <f>IFERROR((MaestraLP3[[#This Row],[COSTO ]]/MaestraLP3[[#This Row],[COSTO OCT]]-1),0)</f>
        <v>0</v>
      </c>
      <c r="T1659" s="55" t="s">
        <v>48</v>
      </c>
      <c r="U1659" s="55"/>
      <c r="V1659" s="54">
        <f>+VLOOKUP(MaestraLP3[[#This Row],[-]],'[1]BD MES'!$A:$N,14,0)</f>
        <v>81445</v>
      </c>
      <c r="W1659" s="54">
        <v>95000</v>
      </c>
      <c r="X1659" s="56">
        <f>+(MaestraLP3[[#This Row],[COSTO ]]-MaestraLP3[[#This Row],[COSTO OCT AL 27-10]])/MaestraLP3[[#This Row],[COSTO OCT AL 27-10]]</f>
        <v>0.1664313340290994</v>
      </c>
      <c r="Y1659" s="57" t="str">
        <f>++IF(Q1659="HASTA AGOTAR STOCK","HASTA AGOTAR STOCK",IF(MaestraLP3[[#This Row],[PRECIO OCT]]=0,"NO PARA LP",IF(MaestraLP3[[#This Row],[PRECIO OCT]]=0,"INCORPORACIÓN",IF(AA1659=0,"MANTIENE",IF(AA1659&lt;0,"BAJA",IF(AA1659&gt;0,"ALZA",""))))))</f>
        <v>MANTIENE</v>
      </c>
      <c r="Z1659" s="54">
        <v>120000</v>
      </c>
      <c r="AA1659" s="40">
        <f>IF(Z1659=0,"INDICAR PRECIO VTA",Z1659-MaestraLP3[[#This Row],[PRECIO OCT]])</f>
        <v>0</v>
      </c>
      <c r="AB1659" s="56">
        <f t="shared" si="25"/>
        <v>0.20833333333333334</v>
      </c>
      <c r="AC1659" s="58">
        <f>IFERROR(MaestraLP3[[#This Row],[PRECIO]]*MaestraLP3[[#This Row],[%MG UMV]],0)</f>
        <v>25000</v>
      </c>
      <c r="AD1659" s="59">
        <v>10</v>
      </c>
      <c r="AE1659" s="54">
        <f>IFERROR(MaestraLP3[[#This Row],[MARGEN UNITARIO]]/MaestraLP3[[#This Row],[Peso Neto UMV (KG)]],0)</f>
        <v>2500</v>
      </c>
      <c r="AF1659" s="38" t="s">
        <v>50</v>
      </c>
      <c r="AG1659" s="38">
        <v>1</v>
      </c>
      <c r="AH1659" s="56">
        <v>0.03</v>
      </c>
      <c r="AI1659" s="56">
        <v>0.03</v>
      </c>
      <c r="AJ1659" s="38" t="s">
        <v>50</v>
      </c>
      <c r="AK1659" s="38" t="s">
        <v>50</v>
      </c>
    </row>
    <row r="1660" spans="1:37" x14ac:dyDescent="0.35">
      <c r="A1660" s="96" t="s">
        <v>525</v>
      </c>
      <c r="B1660" s="38">
        <v>104535040</v>
      </c>
      <c r="C1660" s="38" t="str">
        <f>+MaestraLP3[[#This Row],[CÓDIGO]]&amp;MaestraLP3[[#Headers],[-]]&amp;MaestraLP3[[#This Row],[UMV]]</f>
        <v>104535040-C16</v>
      </c>
      <c r="D1660" s="45" t="str">
        <f>+MaestraLP3[[#This Row],[CÓDIGO]]&amp;MaestraLP3[[#Headers],[FS00]]</f>
        <v>104535040FS00</v>
      </c>
      <c r="E1660" s="38" t="s">
        <v>159</v>
      </c>
      <c r="F1660" s="38" t="s">
        <v>160</v>
      </c>
      <c r="G1660" s="38" t="s">
        <v>513</v>
      </c>
      <c r="H1660" s="38" t="s">
        <v>516</v>
      </c>
      <c r="I1660" s="38" t="s">
        <v>1948</v>
      </c>
      <c r="J1660" s="44" t="s">
        <v>112</v>
      </c>
      <c r="K1660" s="45" t="s">
        <v>44</v>
      </c>
      <c r="L1660" s="38"/>
      <c r="M1660" s="38" t="str">
        <f>VLOOKUP(MaestraLP3[[#This Row],[UMV]],VALIDACIONES!J:L,3,0)</f>
        <v>Caja 16 Unidades</v>
      </c>
      <c r="N1660" s="38" t="s">
        <v>71</v>
      </c>
      <c r="O1660" s="38" t="s">
        <v>46</v>
      </c>
      <c r="P1660" s="54">
        <v>29200</v>
      </c>
      <c r="Q1660" s="38" t="s">
        <v>47</v>
      </c>
      <c r="R1660" s="54">
        <v>35200</v>
      </c>
      <c r="S1660" s="56">
        <f>IFERROR((MaestraLP3[[#This Row],[COSTO ]]/MaestraLP3[[#This Row],[COSTO OCT]]-1),0)</f>
        <v>0</v>
      </c>
      <c r="T1660" s="55" t="s">
        <v>48</v>
      </c>
      <c r="U1660" s="55"/>
      <c r="V1660" s="54">
        <f>+VLOOKUP(MaestraLP3[[#This Row],[-]],'[1]BD MES'!$A:$N,14,0)</f>
        <v>28736</v>
      </c>
      <c r="W1660" s="54">
        <v>29200</v>
      </c>
      <c r="X1660" s="56">
        <f>+(MaestraLP3[[#This Row],[COSTO ]]-MaestraLP3[[#This Row],[COSTO OCT AL 27-10]])/MaestraLP3[[#This Row],[COSTO OCT AL 27-10]]</f>
        <v>1.6146993318485525E-2</v>
      </c>
      <c r="Y1660" s="57" t="str">
        <f>++IF(Q1660="HASTA AGOTAR STOCK","HASTA AGOTAR STOCK",IF(MaestraLP3[[#This Row],[PRECIO OCT]]=0,"NO PARA LP",IF(MaestraLP3[[#This Row],[PRECIO OCT]]=0,"INCORPORACIÓN",IF(AA1660=0,"MANTIENE",IF(AA1660&lt;0,"BAJA",IF(AA1660&gt;0,"ALZA",""))))))</f>
        <v>MANTIENE</v>
      </c>
      <c r="Z1660" s="54">
        <v>35200</v>
      </c>
      <c r="AA1660" s="40">
        <f>IF(Z1660=0,"INDICAR PRECIO VTA",Z1660-MaestraLP3[[#This Row],[PRECIO OCT]])</f>
        <v>0</v>
      </c>
      <c r="AB1660" s="56">
        <f t="shared" si="25"/>
        <v>0.17045454545454544</v>
      </c>
      <c r="AC1660" s="58">
        <f>IFERROR(MaestraLP3[[#This Row],[PRECIO]]*MaestraLP3[[#This Row],[%MG UMV]],0)</f>
        <v>6000</v>
      </c>
      <c r="AD1660" s="59">
        <v>2.08</v>
      </c>
      <c r="AE1660" s="54">
        <f>IFERROR(MaestraLP3[[#This Row],[MARGEN UNITARIO]]/MaestraLP3[[#This Row],[Peso Neto UMV (KG)]],0)</f>
        <v>2884.6153846153843</v>
      </c>
      <c r="AF1660" s="38" t="s">
        <v>50</v>
      </c>
      <c r="AG1660" s="38">
        <v>1</v>
      </c>
      <c r="AH1660" s="56">
        <v>0.03</v>
      </c>
      <c r="AI1660" s="56">
        <v>0.06</v>
      </c>
      <c r="AJ1660" s="38" t="s">
        <v>50</v>
      </c>
      <c r="AK1660" s="38" t="s">
        <v>50</v>
      </c>
    </row>
    <row r="1661" spans="1:37" x14ac:dyDescent="0.35">
      <c r="A1661" s="96" t="s">
        <v>525</v>
      </c>
      <c r="B1661" s="38">
        <v>104535050</v>
      </c>
      <c r="C1661" s="38" t="str">
        <f>+MaestraLP3[[#This Row],[CÓDIGO]]&amp;MaestraLP3[[#Headers],[-]]&amp;MaestraLP3[[#This Row],[UMV]]</f>
        <v>104535050-C12</v>
      </c>
      <c r="D1661" s="45" t="str">
        <f>+MaestraLP3[[#This Row],[CÓDIGO]]&amp;MaestraLP3[[#Headers],[FS00]]</f>
        <v>104535050FS00</v>
      </c>
      <c r="E1661" s="38" t="s">
        <v>159</v>
      </c>
      <c r="F1661" s="38" t="s">
        <v>160</v>
      </c>
      <c r="G1661" s="38" t="s">
        <v>513</v>
      </c>
      <c r="H1661" s="38" t="s">
        <v>516</v>
      </c>
      <c r="I1661" s="38" t="s">
        <v>1949</v>
      </c>
      <c r="J1661" s="44" t="s">
        <v>43</v>
      </c>
      <c r="K1661" s="45" t="s">
        <v>44</v>
      </c>
      <c r="L1661" s="38"/>
      <c r="M1661" s="38" t="str">
        <f>VLOOKUP(MaestraLP3[[#This Row],[UMV]],VALIDACIONES!J:L,3,0)</f>
        <v>Caja 12 Unidades</v>
      </c>
      <c r="N1661" s="38" t="s">
        <v>71</v>
      </c>
      <c r="O1661" s="38" t="s">
        <v>46</v>
      </c>
      <c r="P1661" s="54">
        <v>21900</v>
      </c>
      <c r="Q1661" s="38" t="s">
        <v>47</v>
      </c>
      <c r="R1661" s="54">
        <v>28680</v>
      </c>
      <c r="S1661" s="56">
        <f>IFERROR((MaestraLP3[[#This Row],[COSTO ]]/MaestraLP3[[#This Row],[COSTO OCT]]-1),0)</f>
        <v>0</v>
      </c>
      <c r="T1661" s="55" t="s">
        <v>48</v>
      </c>
      <c r="U1661" s="55"/>
      <c r="V1661" s="54">
        <f>+VLOOKUP(MaestraLP3[[#This Row],[-]],'[1]BD MES'!$A:$N,14,0)</f>
        <v>19080</v>
      </c>
      <c r="W1661" s="54">
        <v>21900</v>
      </c>
      <c r="X1661" s="56">
        <f>+(MaestraLP3[[#This Row],[COSTO ]]-MaestraLP3[[#This Row],[COSTO OCT AL 27-10]])/MaestraLP3[[#This Row],[COSTO OCT AL 27-10]]</f>
        <v>0.14779874213836477</v>
      </c>
      <c r="Y1661" s="57" t="str">
        <f>++IF(Q1661="HASTA AGOTAR STOCK","HASTA AGOTAR STOCK",IF(MaestraLP3[[#This Row],[PRECIO OCT]]=0,"NO PARA LP",IF(MaestraLP3[[#This Row],[PRECIO OCT]]=0,"INCORPORACIÓN",IF(AA1661=0,"MANTIENE",IF(AA1661&lt;0,"BAJA",IF(AA1661&gt;0,"ALZA",""))))))</f>
        <v>ALZA</v>
      </c>
      <c r="Z1661" s="54">
        <v>30000</v>
      </c>
      <c r="AA1661" s="40">
        <f>IF(Z1661=0,"INDICAR PRECIO VTA",Z1661-MaestraLP3[[#This Row],[PRECIO OCT]])</f>
        <v>1320</v>
      </c>
      <c r="AB1661" s="56">
        <f t="shared" si="25"/>
        <v>0.27</v>
      </c>
      <c r="AC1661" s="58">
        <f>IFERROR(MaestraLP3[[#This Row],[PRECIO]]*MaestraLP3[[#This Row],[%MG UMV]],0)</f>
        <v>8100.0000000000009</v>
      </c>
      <c r="AD1661" s="59">
        <v>1.56</v>
      </c>
      <c r="AE1661" s="54">
        <f>IFERROR(MaestraLP3[[#This Row],[MARGEN UNITARIO]]/MaestraLP3[[#This Row],[Peso Neto UMV (KG)]],0)</f>
        <v>5192.3076923076924</v>
      </c>
      <c r="AF1661" s="38" t="s">
        <v>50</v>
      </c>
      <c r="AG1661" s="38">
        <v>1</v>
      </c>
      <c r="AH1661" s="56">
        <v>0.03</v>
      </c>
      <c r="AI1661" s="56">
        <v>0.03</v>
      </c>
      <c r="AJ1661" s="38" t="s">
        <v>50</v>
      </c>
      <c r="AK1661" s="38" t="s">
        <v>50</v>
      </c>
    </row>
    <row r="1662" spans="1:37" x14ac:dyDescent="0.35">
      <c r="A1662" s="96" t="s">
        <v>525</v>
      </c>
      <c r="B1662" s="38">
        <v>104535060</v>
      </c>
      <c r="C1662" s="38" t="str">
        <f>+MaestraLP3[[#This Row],[CÓDIGO]]&amp;MaestraLP3[[#Headers],[-]]&amp;MaestraLP3[[#This Row],[UMV]]</f>
        <v>104535060-C06</v>
      </c>
      <c r="D1662" s="45" t="str">
        <f>+MaestraLP3[[#This Row],[CÓDIGO]]&amp;MaestraLP3[[#Headers],[FS00]]</f>
        <v>104535060FS00</v>
      </c>
      <c r="E1662" s="38" t="s">
        <v>159</v>
      </c>
      <c r="F1662" s="38" t="s">
        <v>160</v>
      </c>
      <c r="G1662" s="38" t="s">
        <v>513</v>
      </c>
      <c r="H1662" s="38" t="s">
        <v>516</v>
      </c>
      <c r="I1662" s="38" t="s">
        <v>1950</v>
      </c>
      <c r="J1662" s="44" t="s">
        <v>53</v>
      </c>
      <c r="K1662" s="45" t="s">
        <v>44</v>
      </c>
      <c r="L1662" s="38"/>
      <c r="M1662" s="38" t="str">
        <f>VLOOKUP(MaestraLP3[[#This Row],[UMV]],VALIDACIONES!J:L,3,0)</f>
        <v>Caja 6 Unidades</v>
      </c>
      <c r="N1662" s="38" t="s">
        <v>71</v>
      </c>
      <c r="O1662" s="38" t="s">
        <v>46</v>
      </c>
      <c r="P1662" s="54">
        <v>111552</v>
      </c>
      <c r="Q1662" s="38" t="s">
        <v>47</v>
      </c>
      <c r="R1662" s="54">
        <v>139900</v>
      </c>
      <c r="S1662" s="56">
        <f>IFERROR((MaestraLP3[[#This Row],[COSTO ]]/MaestraLP3[[#This Row],[COSTO OCT]]-1),0)</f>
        <v>0</v>
      </c>
      <c r="T1662" s="55" t="s">
        <v>48</v>
      </c>
      <c r="U1662" s="55"/>
      <c r="V1662" s="54">
        <f>+VLOOKUP(MaestraLP3[[#This Row],[-]],'[1]BD MES'!$A:$N,14,0)</f>
        <v>107070</v>
      </c>
      <c r="W1662" s="54">
        <v>111552</v>
      </c>
      <c r="X1662" s="56">
        <f>+(MaestraLP3[[#This Row],[COSTO ]]-MaestraLP3[[#This Row],[COSTO OCT AL 27-10]])/MaestraLP3[[#This Row],[COSTO OCT AL 27-10]]</f>
        <v>4.1860465116279069E-2</v>
      </c>
      <c r="Y1662" s="57" t="str">
        <f>++IF(Q1662="HASTA AGOTAR STOCK","HASTA AGOTAR STOCK",IF(MaestraLP3[[#This Row],[PRECIO OCT]]=0,"NO PARA LP",IF(MaestraLP3[[#This Row],[PRECIO OCT]]=0,"INCORPORACIÓN",IF(AA1662=0,"MANTIENE",IF(AA1662&lt;0,"BAJA",IF(AA1662&gt;0,"ALZA",""))))))</f>
        <v>MANTIENE</v>
      </c>
      <c r="Z1662" s="54">
        <v>139900</v>
      </c>
      <c r="AA1662" s="40">
        <f>IF(Z1662=0,"INDICAR PRECIO VTA",Z1662-MaestraLP3[[#This Row],[PRECIO OCT]])</f>
        <v>0</v>
      </c>
      <c r="AB1662" s="56">
        <f t="shared" si="25"/>
        <v>0.20263045032165833</v>
      </c>
      <c r="AC1662" s="58">
        <f>IFERROR(MaestraLP3[[#This Row],[PRECIO]]*MaestraLP3[[#This Row],[%MG UMV]],0)</f>
        <v>28348</v>
      </c>
      <c r="AD1662" s="59">
        <v>12</v>
      </c>
      <c r="AE1662" s="54">
        <f>IFERROR(MaestraLP3[[#This Row],[MARGEN UNITARIO]]/MaestraLP3[[#This Row],[Peso Neto UMV (KG)]],0)</f>
        <v>2362.3333333333335</v>
      </c>
      <c r="AF1662" s="38" t="s">
        <v>50</v>
      </c>
      <c r="AG1662" s="38">
        <v>1</v>
      </c>
      <c r="AH1662" s="56">
        <v>0.05</v>
      </c>
      <c r="AI1662" s="56">
        <v>0.08</v>
      </c>
      <c r="AJ1662" s="38" t="s">
        <v>50</v>
      </c>
      <c r="AK1662" s="38" t="s">
        <v>50</v>
      </c>
    </row>
    <row r="1663" spans="1:37" x14ac:dyDescent="0.35">
      <c r="A1663" s="96" t="s">
        <v>525</v>
      </c>
      <c r="B1663" s="38">
        <v>104535070</v>
      </c>
      <c r="C1663" s="38" t="str">
        <f>+MaestraLP3[[#This Row],[CÓDIGO]]&amp;MaestraLP3[[#Headers],[-]]&amp;MaestraLP3[[#This Row],[UMV]]</f>
        <v>104535070-C20</v>
      </c>
      <c r="D1663" s="45" t="str">
        <f>+MaestraLP3[[#This Row],[CÓDIGO]]&amp;MaestraLP3[[#Headers],[FS00]]</f>
        <v>104535070FS00</v>
      </c>
      <c r="E1663" s="38" t="s">
        <v>159</v>
      </c>
      <c r="F1663" s="38" t="s">
        <v>160</v>
      </c>
      <c r="G1663" s="38" t="s">
        <v>513</v>
      </c>
      <c r="H1663" s="38" t="s">
        <v>516</v>
      </c>
      <c r="I1663" s="38" t="s">
        <v>1951</v>
      </c>
      <c r="J1663" s="44" t="s">
        <v>86</v>
      </c>
      <c r="K1663" s="45" t="s">
        <v>44</v>
      </c>
      <c r="L1663" s="38"/>
      <c r="M1663" s="38" t="str">
        <f>VLOOKUP(MaestraLP3[[#This Row],[UMV]],VALIDACIONES!J:L,3,0)</f>
        <v>Caja 20 Unidades</v>
      </c>
      <c r="N1663" s="38" t="s">
        <v>71</v>
      </c>
      <c r="O1663" s="38" t="s">
        <v>46</v>
      </c>
      <c r="P1663" s="54">
        <v>27500</v>
      </c>
      <c r="Q1663" s="38" t="s">
        <v>47</v>
      </c>
      <c r="R1663" s="54">
        <v>35120</v>
      </c>
      <c r="S1663" s="56">
        <f>IFERROR((MaestraLP3[[#This Row],[COSTO ]]/MaestraLP3[[#This Row],[COSTO OCT]]-1),0)</f>
        <v>0</v>
      </c>
      <c r="T1663" s="55" t="s">
        <v>48</v>
      </c>
      <c r="U1663" s="55"/>
      <c r="V1663" s="54">
        <f>+VLOOKUP(MaestraLP3[[#This Row],[-]],'[1]BD MES'!$A:$N,14,0)</f>
        <v>23120</v>
      </c>
      <c r="W1663" s="54">
        <v>27500</v>
      </c>
      <c r="X1663" s="56">
        <f>+(MaestraLP3[[#This Row],[COSTO ]]-MaestraLP3[[#This Row],[COSTO OCT AL 27-10]])/MaestraLP3[[#This Row],[COSTO OCT AL 27-10]]</f>
        <v>0.18944636678200691</v>
      </c>
      <c r="Y1663" s="57" t="str">
        <f>++IF(Q1663="HASTA AGOTAR STOCK","HASTA AGOTAR STOCK",IF(MaestraLP3[[#This Row],[PRECIO OCT]]=0,"NO PARA LP",IF(MaestraLP3[[#This Row],[PRECIO OCT]]=0,"INCORPORACIÓN",IF(AA1663=0,"MANTIENE",IF(AA1663&lt;0,"BAJA",IF(AA1663&gt;0,"ALZA",""))))))</f>
        <v>MANTIENE</v>
      </c>
      <c r="Z1663" s="54">
        <v>35120</v>
      </c>
      <c r="AA1663" s="40">
        <f>IF(Z1663=0,"INDICAR PRECIO VTA",Z1663-MaestraLP3[[#This Row],[PRECIO OCT]])</f>
        <v>0</v>
      </c>
      <c r="AB1663" s="56">
        <f t="shared" si="25"/>
        <v>0.21697038724373577</v>
      </c>
      <c r="AC1663" s="58">
        <f>IFERROR(MaestraLP3[[#This Row],[PRECIO]]*MaestraLP3[[#This Row],[%MG UMV]],0)</f>
        <v>7620</v>
      </c>
      <c r="AD1663" s="59">
        <v>2.6</v>
      </c>
      <c r="AE1663" s="54">
        <f>IFERROR(MaestraLP3[[#This Row],[MARGEN UNITARIO]]/MaestraLP3[[#This Row],[Peso Neto UMV (KG)]],0)</f>
        <v>2930.7692307692305</v>
      </c>
      <c r="AF1663" s="38" t="s">
        <v>50</v>
      </c>
      <c r="AG1663" s="38">
        <v>1</v>
      </c>
      <c r="AH1663" s="56">
        <v>0.02</v>
      </c>
      <c r="AI1663" s="56">
        <v>0.1</v>
      </c>
      <c r="AJ1663" s="38" t="s">
        <v>50</v>
      </c>
      <c r="AK1663" s="38" t="s">
        <v>50</v>
      </c>
    </row>
    <row r="1664" spans="1:37" x14ac:dyDescent="0.35">
      <c r="A1664" s="96" t="s">
        <v>525</v>
      </c>
      <c r="B1664" s="38">
        <v>104535110</v>
      </c>
      <c r="C1664" s="38" t="str">
        <f>+MaestraLP3[[#This Row],[CÓDIGO]]&amp;MaestraLP3[[#Headers],[-]]&amp;MaestraLP3[[#This Row],[UMV]]</f>
        <v>104535110-C06</v>
      </c>
      <c r="D1664" s="45" t="str">
        <f>+MaestraLP3[[#This Row],[CÓDIGO]]&amp;MaestraLP3[[#Headers],[FS00]]</f>
        <v>104535110FS00</v>
      </c>
      <c r="E1664" s="38" t="s">
        <v>159</v>
      </c>
      <c r="F1664" s="38" t="s">
        <v>160</v>
      </c>
      <c r="G1664" s="38" t="s">
        <v>513</v>
      </c>
      <c r="H1664" s="38" t="s">
        <v>516</v>
      </c>
      <c r="I1664" s="38" t="s">
        <v>1952</v>
      </c>
      <c r="J1664" s="44" t="s">
        <v>53</v>
      </c>
      <c r="K1664" s="45" t="s">
        <v>44</v>
      </c>
      <c r="L1664" s="38"/>
      <c r="M1664" s="38" t="str">
        <f>VLOOKUP(MaestraLP3[[#This Row],[UMV]],VALIDACIONES!J:L,3,0)</f>
        <v>Caja 6 Unidades</v>
      </c>
      <c r="N1664" s="38" t="s">
        <v>71</v>
      </c>
      <c r="O1664" s="38" t="s">
        <v>46</v>
      </c>
      <c r="P1664" s="54">
        <v>81600</v>
      </c>
      <c r="Q1664" s="38" t="s">
        <v>47</v>
      </c>
      <c r="R1664" s="54">
        <v>108114</v>
      </c>
      <c r="S1664" s="56">
        <f>IFERROR((MaestraLP3[[#This Row],[COSTO ]]/MaestraLP3[[#This Row],[COSTO OCT]]-1),0)</f>
        <v>0</v>
      </c>
      <c r="T1664" s="55" t="s">
        <v>48</v>
      </c>
      <c r="U1664" s="55"/>
      <c r="V1664" s="54">
        <f>+VLOOKUP(MaestraLP3[[#This Row],[-]],'[1]BD MES'!$A:$N,14,0)</f>
        <v>75762</v>
      </c>
      <c r="W1664" s="54">
        <v>81600</v>
      </c>
      <c r="X1664" s="56">
        <f>+(MaestraLP3[[#This Row],[COSTO ]]-MaestraLP3[[#This Row],[COSTO OCT AL 27-10]])/MaestraLP3[[#This Row],[COSTO OCT AL 27-10]]</f>
        <v>7.7057099865367865E-2</v>
      </c>
      <c r="Y1664" s="57" t="str">
        <f>++IF(Q1664="HASTA AGOTAR STOCK","HASTA AGOTAR STOCK",IF(MaestraLP3[[#This Row],[PRECIO OCT]]=0,"NO PARA LP",IF(MaestraLP3[[#This Row],[PRECIO OCT]]=0,"INCORPORACIÓN",IF(AA1664=0,"MANTIENE",IF(AA1664&lt;0,"BAJA",IF(AA1664&gt;0,"ALZA",""))))))</f>
        <v>MANTIENE</v>
      </c>
      <c r="Z1664" s="54">
        <v>108114</v>
      </c>
      <c r="AA1664" s="40">
        <f>IF(Z1664=0,"INDICAR PRECIO VTA",Z1664-MaestraLP3[[#This Row],[PRECIO OCT]])</f>
        <v>0</v>
      </c>
      <c r="AB1664" s="56">
        <f t="shared" si="25"/>
        <v>0.24524113435817749</v>
      </c>
      <c r="AC1664" s="58">
        <f>IFERROR(MaestraLP3[[#This Row],[PRECIO]]*MaestraLP3[[#This Row],[%MG UMV]],0)</f>
        <v>26514</v>
      </c>
      <c r="AD1664" s="59">
        <v>12</v>
      </c>
      <c r="AE1664" s="54">
        <f>IFERROR(MaestraLP3[[#This Row],[MARGEN UNITARIO]]/MaestraLP3[[#This Row],[Peso Neto UMV (KG)]],0)</f>
        <v>2209.5</v>
      </c>
      <c r="AF1664" s="38" t="s">
        <v>50</v>
      </c>
      <c r="AG1664" s="38">
        <v>1</v>
      </c>
      <c r="AH1664" s="56">
        <v>0.02</v>
      </c>
      <c r="AI1664" s="56">
        <v>0.02</v>
      </c>
      <c r="AJ1664" s="38" t="s">
        <v>50</v>
      </c>
      <c r="AK1664" s="38" t="s">
        <v>50</v>
      </c>
    </row>
    <row r="1665" spans="1:37" x14ac:dyDescent="0.35">
      <c r="A1665" s="96" t="s">
        <v>525</v>
      </c>
      <c r="B1665" s="38">
        <v>104537910</v>
      </c>
      <c r="C1665" s="38" t="str">
        <f>+MaestraLP3[[#This Row],[CÓDIGO]]&amp;MaestraLP3[[#Headers],[-]]&amp;MaestraLP3[[#This Row],[UMV]]</f>
        <v>104537910-C08</v>
      </c>
      <c r="D1665" s="45" t="str">
        <f>+MaestraLP3[[#This Row],[CÓDIGO]]&amp;MaestraLP3[[#Headers],[FS00]]</f>
        <v>104537910FS00</v>
      </c>
      <c r="E1665" s="38" t="s">
        <v>159</v>
      </c>
      <c r="F1665" s="38" t="s">
        <v>160</v>
      </c>
      <c r="G1665" s="38" t="s">
        <v>513</v>
      </c>
      <c r="H1665" s="38" t="s">
        <v>519</v>
      </c>
      <c r="I1665" s="38" t="s">
        <v>1953</v>
      </c>
      <c r="J1665" s="44" t="s">
        <v>365</v>
      </c>
      <c r="K1665" s="45" t="s">
        <v>44</v>
      </c>
      <c r="L1665" s="38"/>
      <c r="M1665" s="38" t="str">
        <f>VLOOKUP(MaestraLP3[[#This Row],[UMV]],VALIDACIONES!J:L,3,0)</f>
        <v>Caja 8 Unidades</v>
      </c>
      <c r="N1665" s="38" t="s">
        <v>375</v>
      </c>
      <c r="O1665" s="38" t="s">
        <v>46</v>
      </c>
      <c r="P1665" s="54">
        <v>32960</v>
      </c>
      <c r="Q1665" s="38" t="s">
        <v>47</v>
      </c>
      <c r="R1665" s="54">
        <v>39500</v>
      </c>
      <c r="S1665" s="56">
        <f>IFERROR((MaestraLP3[[#This Row],[COSTO ]]/MaestraLP3[[#This Row],[COSTO OCT]]-1),0)</f>
        <v>0</v>
      </c>
      <c r="T1665" s="55" t="s">
        <v>48</v>
      </c>
      <c r="U1665" s="55"/>
      <c r="V1665" s="54">
        <f>+VLOOKUP(MaestraLP3[[#This Row],[-]],'[1]BD MES'!$A:$N,14,0)</f>
        <v>31816</v>
      </c>
      <c r="W1665" s="54">
        <v>32960</v>
      </c>
      <c r="X1665" s="56">
        <f>+(MaestraLP3[[#This Row],[COSTO ]]-MaestraLP3[[#This Row],[COSTO OCT AL 27-10]])/MaestraLP3[[#This Row],[COSTO OCT AL 27-10]]</f>
        <v>3.5956751320090519E-2</v>
      </c>
      <c r="Y1665" s="57" t="str">
        <f>++IF(Q1665="HASTA AGOTAR STOCK","HASTA AGOTAR STOCK",IF(MaestraLP3[[#This Row],[PRECIO OCT]]=0,"NO PARA LP",IF(MaestraLP3[[#This Row],[PRECIO OCT]]=0,"INCORPORACIÓN",IF(AA1665=0,"MANTIENE",IF(AA1665&lt;0,"BAJA",IF(AA1665&gt;0,"ALZA",""))))))</f>
        <v>MANTIENE</v>
      </c>
      <c r="Z1665" s="54">
        <v>39500</v>
      </c>
      <c r="AA1665" s="40">
        <f>IF(Z1665=0,"INDICAR PRECIO VTA",Z1665-MaestraLP3[[#This Row],[PRECIO OCT]])</f>
        <v>0</v>
      </c>
      <c r="AB1665" s="56">
        <f t="shared" si="25"/>
        <v>0.16556962025316455</v>
      </c>
      <c r="AC1665" s="58">
        <f>IFERROR(MaestraLP3[[#This Row],[PRECIO]]*MaestraLP3[[#This Row],[%MG UMV]],0)</f>
        <v>6540</v>
      </c>
      <c r="AD1665" s="59">
        <v>1.6</v>
      </c>
      <c r="AE1665" s="54">
        <f>IFERROR(MaestraLP3[[#This Row],[MARGEN UNITARIO]]/MaestraLP3[[#This Row],[Peso Neto UMV (KG)]],0)</f>
        <v>4087.5</v>
      </c>
      <c r="AF1665" s="38" t="s">
        <v>50</v>
      </c>
      <c r="AG1665" s="38">
        <v>1</v>
      </c>
      <c r="AH1665" s="56">
        <v>0.03</v>
      </c>
      <c r="AI1665" s="56">
        <v>0.05</v>
      </c>
      <c r="AJ1665" s="38" t="s">
        <v>50</v>
      </c>
      <c r="AK1665" s="38" t="s">
        <v>50</v>
      </c>
    </row>
    <row r="1666" spans="1:37" x14ac:dyDescent="0.35">
      <c r="A1666" s="96" t="s">
        <v>525</v>
      </c>
      <c r="B1666" s="61">
        <v>104535300</v>
      </c>
      <c r="C1666" s="38" t="str">
        <f>+MaestraLP3[[#This Row],[CÓDIGO]]&amp;MaestraLP3[[#Headers],[-]]&amp;MaestraLP3[[#This Row],[UMV]]</f>
        <v>104535300-KG</v>
      </c>
      <c r="D1666" s="45" t="str">
        <f>+MaestraLP3[[#This Row],[CÓDIGO]]&amp;MaestraLP3[[#Headers],[FS00]]</f>
        <v>104535300FS00</v>
      </c>
      <c r="E1666" s="61" t="s">
        <v>159</v>
      </c>
      <c r="F1666" s="61" t="s">
        <v>160</v>
      </c>
      <c r="G1666" s="61" t="s">
        <v>513</v>
      </c>
      <c r="H1666" s="61" t="s">
        <v>519</v>
      </c>
      <c r="I1666" s="61" t="s">
        <v>1954</v>
      </c>
      <c r="J1666" s="85" t="s">
        <v>164</v>
      </c>
      <c r="K1666" s="100" t="s">
        <v>164</v>
      </c>
      <c r="L1666" s="38"/>
      <c r="M1666" s="38" t="str">
        <f>VLOOKUP(MaestraLP3[[#This Row],[UMV]],VALIDACIONES!J:L,3,0)</f>
        <v>Kilogramo</v>
      </c>
      <c r="N1666" s="38" t="s">
        <v>375</v>
      </c>
      <c r="O1666" s="38" t="s">
        <v>46</v>
      </c>
      <c r="P1666" s="54">
        <v>18600</v>
      </c>
      <c r="Q1666" s="38" t="s">
        <v>47</v>
      </c>
      <c r="R1666" s="54">
        <v>22500</v>
      </c>
      <c r="S1666" s="56">
        <f>IFERROR((MaestraLP3[[#This Row],[COSTO ]]/MaestraLP3[[#This Row],[COSTO OCT]]-1),0)</f>
        <v>0</v>
      </c>
      <c r="T1666" s="55" t="s">
        <v>48</v>
      </c>
      <c r="U1666" s="55"/>
      <c r="V1666" s="54">
        <f>+VLOOKUP(MaestraLP3[[#This Row],[-]],'[1]BD MES'!$A:$N,14,0)</f>
        <v>16072</v>
      </c>
      <c r="W1666" s="54">
        <v>18600</v>
      </c>
      <c r="X1666" s="56">
        <f>+(MaestraLP3[[#This Row],[COSTO ]]-MaestraLP3[[#This Row],[COSTO OCT AL 27-10]])/MaestraLP3[[#This Row],[COSTO OCT AL 27-10]]</f>
        <v>0.15729218516674962</v>
      </c>
      <c r="Y1666" s="57" t="str">
        <f>++IF(Q1666="HASTA AGOTAR STOCK","HASTA AGOTAR STOCK",IF(MaestraLP3[[#This Row],[PRECIO OCT]]=0,"NO PARA LP",IF(MaestraLP3[[#This Row],[PRECIO OCT]]=0,"INCORPORACIÓN",IF(AA1666=0,"MANTIENE",IF(AA1666&lt;0,"BAJA",IF(AA1666&gt;0,"ALZA",""))))))</f>
        <v>MANTIENE</v>
      </c>
      <c r="Z1666" s="54">
        <v>22500</v>
      </c>
      <c r="AA1666" s="40">
        <f>IF(Z1666=0,"INDICAR PRECIO VTA",Z1666-MaestraLP3[[#This Row],[PRECIO OCT]])</f>
        <v>0</v>
      </c>
      <c r="AB1666" s="56">
        <f t="shared" si="25"/>
        <v>0.17333333333333334</v>
      </c>
      <c r="AC1666" s="58">
        <f>IFERROR(MaestraLP3[[#This Row],[PRECIO]]*MaestraLP3[[#This Row],[%MG UMV]],0)</f>
        <v>3900</v>
      </c>
      <c r="AD1666" s="59">
        <v>1</v>
      </c>
      <c r="AE1666" s="54">
        <f>IFERROR(MaestraLP3[[#This Row],[MARGEN UNITARIO]]/MaestraLP3[[#This Row],[Peso Neto UMV (KG)]],0)</f>
        <v>3900</v>
      </c>
      <c r="AF1666" s="61" t="s">
        <v>50</v>
      </c>
      <c r="AG1666" s="61" t="s">
        <v>184</v>
      </c>
      <c r="AH1666" s="56">
        <v>0.03</v>
      </c>
      <c r="AI1666" s="56">
        <v>0.05</v>
      </c>
      <c r="AJ1666" s="38" t="s">
        <v>50</v>
      </c>
      <c r="AK1666" s="38" t="s">
        <v>50</v>
      </c>
    </row>
    <row r="1667" spans="1:37" x14ac:dyDescent="0.35">
      <c r="A1667" s="96" t="s">
        <v>525</v>
      </c>
      <c r="B1667" s="38">
        <v>104535390</v>
      </c>
      <c r="C1667" s="38" t="str">
        <f>+MaestraLP3[[#This Row],[CÓDIGO]]&amp;MaestraLP3[[#Headers],[-]]&amp;MaestraLP3[[#This Row],[UMV]]</f>
        <v>104535390-KG</v>
      </c>
      <c r="D1667" s="45" t="str">
        <f>+MaestraLP3[[#This Row],[CÓDIGO]]&amp;MaestraLP3[[#Headers],[FS00]]</f>
        <v>104535390FS00</v>
      </c>
      <c r="E1667" s="38" t="s">
        <v>159</v>
      </c>
      <c r="F1667" s="38" t="s">
        <v>160</v>
      </c>
      <c r="G1667" s="38" t="s">
        <v>513</v>
      </c>
      <c r="H1667" s="38" t="s">
        <v>519</v>
      </c>
      <c r="I1667" s="38" t="s">
        <v>1955</v>
      </c>
      <c r="J1667" s="44" t="s">
        <v>164</v>
      </c>
      <c r="K1667" s="45" t="s">
        <v>164</v>
      </c>
      <c r="L1667" s="38"/>
      <c r="M1667" s="38" t="str">
        <f>VLOOKUP(MaestraLP3[[#This Row],[UMV]],VALIDACIONES!J:L,3,0)</f>
        <v>Kilogramo</v>
      </c>
      <c r="N1667" s="38" t="s">
        <v>375</v>
      </c>
      <c r="O1667" s="38" t="s">
        <v>46</v>
      </c>
      <c r="P1667" s="54">
        <v>17600</v>
      </c>
      <c r="Q1667" s="38" t="s">
        <v>47</v>
      </c>
      <c r="R1667" s="54">
        <v>21100</v>
      </c>
      <c r="S1667" s="56">
        <f>IFERROR((MaestraLP3[[#This Row],[COSTO ]]/MaestraLP3[[#This Row],[COSTO OCT]]-1),0)</f>
        <v>0</v>
      </c>
      <c r="T1667" s="55" t="s">
        <v>74</v>
      </c>
      <c r="U1667" s="55"/>
      <c r="V1667" s="54">
        <f>+VLOOKUP(MaestraLP3[[#This Row],[-]],'[1]BD MES'!$A:$N,14,0)</f>
        <v>17611</v>
      </c>
      <c r="W1667" s="54">
        <v>17600</v>
      </c>
      <c r="X1667" s="56">
        <f>+(MaestraLP3[[#This Row],[COSTO ]]-MaestraLP3[[#This Row],[COSTO OCT AL 27-10]])/MaestraLP3[[#This Row],[COSTO OCT AL 27-10]]</f>
        <v>-6.2460961898813238E-4</v>
      </c>
      <c r="Y1667" s="57" t="str">
        <f>++IF(Q1667="HASTA AGOTAR STOCK","HASTA AGOTAR STOCK",IF(MaestraLP3[[#This Row],[PRECIO OCT]]=0,"NO PARA LP",IF(MaestraLP3[[#This Row],[PRECIO OCT]]=0,"INCORPORACIÓN",IF(AA1667=0,"MANTIENE",IF(AA1667&lt;0,"BAJA",IF(AA1667&gt;0,"ALZA",""))))))</f>
        <v>MANTIENE</v>
      </c>
      <c r="Z1667" s="54">
        <v>21100</v>
      </c>
      <c r="AA1667" s="40">
        <f>IF(Z1667=0,"INDICAR PRECIO VTA",Z1667-MaestraLP3[[#This Row],[PRECIO OCT]])</f>
        <v>0</v>
      </c>
      <c r="AB1667" s="56">
        <f t="shared" ref="AB1667:AB1730" si="26">+IFERROR((Z1667-W1667)/Z1667,"-")</f>
        <v>0.16587677725118483</v>
      </c>
      <c r="AC1667" s="58">
        <f>IFERROR(MaestraLP3[[#This Row],[PRECIO]]*MaestraLP3[[#This Row],[%MG UMV]],0)</f>
        <v>3500</v>
      </c>
      <c r="AD1667" s="59">
        <v>1</v>
      </c>
      <c r="AE1667" s="54">
        <f>IFERROR(MaestraLP3[[#This Row],[MARGEN UNITARIO]]/MaestraLP3[[#This Row],[Peso Neto UMV (KG)]],0)</f>
        <v>3500</v>
      </c>
      <c r="AF1667" s="38" t="s">
        <v>50</v>
      </c>
      <c r="AG1667" s="38">
        <v>1</v>
      </c>
      <c r="AH1667" s="56">
        <v>0.08</v>
      </c>
      <c r="AI1667" s="56">
        <v>0.08</v>
      </c>
      <c r="AJ1667" s="38" t="s">
        <v>50</v>
      </c>
      <c r="AK1667" s="38" t="s">
        <v>50</v>
      </c>
    </row>
    <row r="1668" spans="1:37" x14ac:dyDescent="0.35">
      <c r="A1668" s="96" t="s">
        <v>525</v>
      </c>
      <c r="B1668" s="38">
        <v>104529560</v>
      </c>
      <c r="C1668" s="38" t="str">
        <f>+MaestraLP3[[#This Row],[CÓDIGO]]&amp;MaestraLP3[[#Headers],[-]]&amp;MaestraLP3[[#This Row],[UMV]]</f>
        <v>104529560-KG</v>
      </c>
      <c r="D1668" s="45" t="str">
        <f>+MaestraLP3[[#This Row],[CÓDIGO]]&amp;MaestraLP3[[#Headers],[FS00]]</f>
        <v>104529560FS00</v>
      </c>
      <c r="E1668" s="38" t="s">
        <v>159</v>
      </c>
      <c r="F1668" s="38" t="s">
        <v>160</v>
      </c>
      <c r="G1668" s="38" t="s">
        <v>513</v>
      </c>
      <c r="H1668" s="38" t="s">
        <v>519</v>
      </c>
      <c r="I1668" s="38" t="s">
        <v>1956</v>
      </c>
      <c r="J1668" s="44" t="s">
        <v>164</v>
      </c>
      <c r="K1668" s="45" t="s">
        <v>164</v>
      </c>
      <c r="L1668" s="38"/>
      <c r="M1668" s="38" t="str">
        <f>VLOOKUP(MaestraLP3[[#This Row],[UMV]],VALIDACIONES!J:L,3,0)</f>
        <v>Kilogramo</v>
      </c>
      <c r="N1668" s="38" t="s">
        <v>375</v>
      </c>
      <c r="O1668" s="38" t="s">
        <v>72</v>
      </c>
      <c r="P1668" s="54">
        <v>6589.2</v>
      </c>
      <c r="Q1668" s="38" t="s">
        <v>47</v>
      </c>
      <c r="R1668" s="54">
        <v>9900</v>
      </c>
      <c r="S1668" s="56">
        <f>IFERROR((MaestraLP3[[#This Row],[COSTO ]]/MaestraLP3[[#This Row],[COSTO OCT]]-1),0)</f>
        <v>0</v>
      </c>
      <c r="T1668" s="55" t="s">
        <v>48</v>
      </c>
      <c r="U1668" s="55"/>
      <c r="V1668" s="54">
        <f>+VLOOKUP(MaestraLP3[[#This Row],[-]],'[1]BD MES'!$A:$N,14,0)</f>
        <v>6612</v>
      </c>
      <c r="W1668" s="54">
        <v>6589.2</v>
      </c>
      <c r="X1668" s="56">
        <f>+(MaestraLP3[[#This Row],[COSTO ]]-MaestraLP3[[#This Row],[COSTO OCT AL 27-10]])/MaestraLP3[[#This Row],[COSTO OCT AL 27-10]]</f>
        <v>-3.4482758620689932E-3</v>
      </c>
      <c r="Y1668" s="57" t="str">
        <f>++IF(Q1668="HASTA AGOTAR STOCK","HASTA AGOTAR STOCK",IF(MaestraLP3[[#This Row],[PRECIO OCT]]=0,"NO PARA LP",IF(MaestraLP3[[#This Row],[PRECIO OCT]]=0,"INCORPORACIÓN",IF(AA1668=0,"MANTIENE",IF(AA1668&lt;0,"BAJA",IF(AA1668&gt;0,"ALZA",""))))))</f>
        <v>MANTIENE</v>
      </c>
      <c r="Z1668" s="54">
        <v>9900</v>
      </c>
      <c r="AA1668" s="40">
        <f>IF(Z1668=0,"INDICAR PRECIO VTA",Z1668-MaestraLP3[[#This Row],[PRECIO OCT]])</f>
        <v>0</v>
      </c>
      <c r="AB1668" s="56">
        <f t="shared" si="26"/>
        <v>0.33442424242424246</v>
      </c>
      <c r="AC1668" s="58">
        <f>IFERROR(MaestraLP3[[#This Row],[PRECIO]]*MaestraLP3[[#This Row],[%MG UMV]],0)</f>
        <v>3310.8</v>
      </c>
      <c r="AD1668" s="59">
        <v>1</v>
      </c>
      <c r="AE1668" s="54">
        <f>IFERROR(MaestraLP3[[#This Row],[MARGEN UNITARIO]]/MaestraLP3[[#This Row],[Peso Neto UMV (KG)]],0)</f>
        <v>3310.8</v>
      </c>
      <c r="AF1668" s="38" t="s">
        <v>50</v>
      </c>
      <c r="AG1668" s="38">
        <v>1</v>
      </c>
      <c r="AH1668" s="56">
        <v>0.08</v>
      </c>
      <c r="AI1668" s="56">
        <v>0.12</v>
      </c>
      <c r="AJ1668" s="38" t="s">
        <v>50</v>
      </c>
      <c r="AK1668" s="38" t="s">
        <v>50</v>
      </c>
    </row>
    <row r="1669" spans="1:37" x14ac:dyDescent="0.35">
      <c r="A1669" s="96" t="s">
        <v>525</v>
      </c>
      <c r="B1669" s="38">
        <v>104540420</v>
      </c>
      <c r="C1669" s="38" t="str">
        <f>+MaestraLP3[[#This Row],[CÓDIGO]]&amp;MaestraLP3[[#Headers],[-]]&amp;MaestraLP3[[#This Row],[UMV]]</f>
        <v>104540420-C12</v>
      </c>
      <c r="D1669" s="45" t="str">
        <f>+MaestraLP3[[#This Row],[CÓDIGO]]&amp;MaestraLP3[[#Headers],[FS00]]</f>
        <v>104540420FS00</v>
      </c>
      <c r="E1669" s="38" t="s">
        <v>159</v>
      </c>
      <c r="F1669" s="38" t="s">
        <v>160</v>
      </c>
      <c r="G1669" s="38" t="s">
        <v>513</v>
      </c>
      <c r="H1669" s="38" t="s">
        <v>519</v>
      </c>
      <c r="I1669" s="38" t="s">
        <v>1957</v>
      </c>
      <c r="J1669" s="44" t="s">
        <v>43</v>
      </c>
      <c r="K1669" s="45" t="s">
        <v>44</v>
      </c>
      <c r="L1669" s="38"/>
      <c r="M1669" s="38" t="str">
        <f>VLOOKUP(MaestraLP3[[#This Row],[UMV]],VALIDACIONES!J:L,3,0)</f>
        <v>Caja 12 Unidades</v>
      </c>
      <c r="N1669" s="38" t="s">
        <v>375</v>
      </c>
      <c r="O1669" s="38" t="s">
        <v>72</v>
      </c>
      <c r="P1669" s="54">
        <v>58631.843999999997</v>
      </c>
      <c r="Q1669" s="38" t="s">
        <v>47</v>
      </c>
      <c r="R1669" s="54">
        <v>84900</v>
      </c>
      <c r="S1669" s="56">
        <f>IFERROR((MaestraLP3[[#This Row],[COSTO ]]/MaestraLP3[[#This Row],[COSTO OCT]]-1),0)</f>
        <v>0</v>
      </c>
      <c r="T1669" s="55" t="s">
        <v>48</v>
      </c>
      <c r="U1669" s="55"/>
      <c r="V1669" s="54">
        <f>+VLOOKUP(MaestraLP3[[#This Row],[-]],'[1]BD MES'!$A:$N,14,0)</f>
        <v>60948</v>
      </c>
      <c r="W1669" s="54">
        <v>58631.843999999997</v>
      </c>
      <c r="X1669" s="56">
        <f>+(MaestraLP3[[#This Row],[COSTO ]]-MaestraLP3[[#This Row],[COSTO OCT AL 27-10]])/MaestraLP3[[#This Row],[COSTO OCT AL 27-10]]</f>
        <v>-3.800216578066553E-2</v>
      </c>
      <c r="Y1669" s="57" t="str">
        <f>++IF(Q1669="HASTA AGOTAR STOCK","HASTA AGOTAR STOCK",IF(MaestraLP3[[#This Row],[PRECIO OCT]]=0,"NO PARA LP",IF(MaestraLP3[[#This Row],[PRECIO OCT]]=0,"INCORPORACIÓN",IF(AA1669=0,"MANTIENE",IF(AA1669&lt;0,"BAJA",IF(AA1669&gt;0,"ALZA",""))))))</f>
        <v>MANTIENE</v>
      </c>
      <c r="Z1669" s="54">
        <v>84900</v>
      </c>
      <c r="AA1669" s="40">
        <f>IF(Z1669=0,"INDICAR PRECIO VTA",Z1669-MaestraLP3[[#This Row],[PRECIO OCT]])</f>
        <v>0</v>
      </c>
      <c r="AB1669" s="56">
        <f t="shared" si="26"/>
        <v>0.3094011307420495</v>
      </c>
      <c r="AC1669" s="58">
        <f>IFERROR(MaestraLP3[[#This Row],[PRECIO]]*MaestraLP3[[#This Row],[%MG UMV]],0)</f>
        <v>26268.156000000003</v>
      </c>
      <c r="AD1669" s="59">
        <v>5.4</v>
      </c>
      <c r="AE1669" s="54">
        <f>IFERROR(MaestraLP3[[#This Row],[MARGEN UNITARIO]]/MaestraLP3[[#This Row],[Peso Neto UMV (KG)]],0)</f>
        <v>4864.4733333333334</v>
      </c>
      <c r="AF1669" s="38" t="s">
        <v>50</v>
      </c>
      <c r="AG1669" s="38">
        <v>1</v>
      </c>
      <c r="AH1669" s="56">
        <v>0.08</v>
      </c>
      <c r="AI1669" s="56">
        <v>0.15</v>
      </c>
      <c r="AJ1669" s="38" t="s">
        <v>50</v>
      </c>
      <c r="AK1669" s="38" t="s">
        <v>50</v>
      </c>
    </row>
    <row r="1670" spans="1:37" x14ac:dyDescent="0.35">
      <c r="A1670" s="96" t="s">
        <v>525</v>
      </c>
      <c r="B1670" s="38">
        <v>104537900</v>
      </c>
      <c r="C1670" s="38" t="str">
        <f>+MaestraLP3[[#This Row],[CÓDIGO]]&amp;MaestraLP3[[#Headers],[-]]&amp;MaestraLP3[[#This Row],[UMV]]</f>
        <v>104537900-C08</v>
      </c>
      <c r="D1670" s="45" t="str">
        <f>+MaestraLP3[[#This Row],[CÓDIGO]]&amp;MaestraLP3[[#Headers],[FS00]]</f>
        <v>104537900FS00</v>
      </c>
      <c r="E1670" s="38" t="s">
        <v>159</v>
      </c>
      <c r="F1670" s="38" t="s">
        <v>160</v>
      </c>
      <c r="G1670" s="38" t="s">
        <v>513</v>
      </c>
      <c r="H1670" s="38" t="s">
        <v>519</v>
      </c>
      <c r="I1670" s="38" t="s">
        <v>1958</v>
      </c>
      <c r="J1670" s="44" t="s">
        <v>365</v>
      </c>
      <c r="K1670" s="45" t="s">
        <v>44</v>
      </c>
      <c r="L1670" s="38"/>
      <c r="M1670" s="38" t="str">
        <f>VLOOKUP(MaestraLP3[[#This Row],[UMV]],VALIDACIONES!J:L,3,0)</f>
        <v>Caja 8 Unidades</v>
      </c>
      <c r="N1670" s="38" t="s">
        <v>375</v>
      </c>
      <c r="O1670" s="38" t="s">
        <v>46</v>
      </c>
      <c r="P1670" s="54">
        <v>36800</v>
      </c>
      <c r="Q1670" s="38" t="s">
        <v>47</v>
      </c>
      <c r="R1670" s="54">
        <v>42400</v>
      </c>
      <c r="S1670" s="56">
        <f>IFERROR((MaestraLP3[[#This Row],[COSTO ]]/MaestraLP3[[#This Row],[COSTO OCT]]-1),0)</f>
        <v>0</v>
      </c>
      <c r="T1670" s="55" t="s">
        <v>48</v>
      </c>
      <c r="U1670" s="55"/>
      <c r="V1670" s="54">
        <f>+VLOOKUP(MaestraLP3[[#This Row],[-]],'[1]BD MES'!$A:$N,14,0)</f>
        <v>36136</v>
      </c>
      <c r="W1670" s="54">
        <v>36800</v>
      </c>
      <c r="X1670" s="56">
        <f>+(MaestraLP3[[#This Row],[COSTO ]]-MaestraLP3[[#This Row],[COSTO OCT AL 27-10]])/MaestraLP3[[#This Row],[COSTO OCT AL 27-10]]</f>
        <v>1.8375027673234446E-2</v>
      </c>
      <c r="Y1670" s="57" t="str">
        <f>++IF(Q1670="HASTA AGOTAR STOCK","HASTA AGOTAR STOCK",IF(MaestraLP3[[#This Row],[PRECIO OCT]]=0,"NO PARA LP",IF(MaestraLP3[[#This Row],[PRECIO OCT]]=0,"INCORPORACIÓN",IF(AA1670=0,"MANTIENE",IF(AA1670&lt;0,"BAJA",IF(AA1670&gt;0,"ALZA",""))))))</f>
        <v>MANTIENE</v>
      </c>
      <c r="Z1670" s="54">
        <v>42400</v>
      </c>
      <c r="AA1670" s="40">
        <f>IF(Z1670=0,"INDICAR PRECIO VTA",Z1670-MaestraLP3[[#This Row],[PRECIO OCT]])</f>
        <v>0</v>
      </c>
      <c r="AB1670" s="56">
        <f t="shared" si="26"/>
        <v>0.13207547169811321</v>
      </c>
      <c r="AC1670" s="58">
        <f>IFERROR(MaestraLP3[[#This Row],[PRECIO]]*MaestraLP3[[#This Row],[%MG UMV]],0)</f>
        <v>5600</v>
      </c>
      <c r="AD1670" s="59">
        <v>1.6</v>
      </c>
      <c r="AE1670" s="54">
        <f>IFERROR(MaestraLP3[[#This Row],[MARGEN UNITARIO]]/MaestraLP3[[#This Row],[Peso Neto UMV (KG)]],0)</f>
        <v>3500</v>
      </c>
      <c r="AF1670" s="38" t="s">
        <v>50</v>
      </c>
      <c r="AG1670" s="38">
        <v>1</v>
      </c>
      <c r="AH1670" s="56">
        <v>0.03</v>
      </c>
      <c r="AI1670" s="56">
        <v>0.05</v>
      </c>
      <c r="AJ1670" s="38" t="s">
        <v>50</v>
      </c>
      <c r="AK1670" s="38" t="s">
        <v>50</v>
      </c>
    </row>
    <row r="1671" spans="1:37" x14ac:dyDescent="0.35">
      <c r="A1671" s="96" t="s">
        <v>525</v>
      </c>
      <c r="B1671" s="38">
        <v>104535080</v>
      </c>
      <c r="C1671" s="38" t="str">
        <f>+MaestraLP3[[#This Row],[CÓDIGO]]&amp;MaestraLP3[[#Headers],[-]]&amp;MaestraLP3[[#This Row],[UMV]]</f>
        <v>104535080-C12</v>
      </c>
      <c r="D1671" s="45" t="str">
        <f>+MaestraLP3[[#This Row],[CÓDIGO]]&amp;MaestraLP3[[#Headers],[FS00]]</f>
        <v>104535080FS00</v>
      </c>
      <c r="E1671" s="38" t="s">
        <v>159</v>
      </c>
      <c r="F1671" s="38" t="s">
        <v>160</v>
      </c>
      <c r="G1671" s="38" t="s">
        <v>513</v>
      </c>
      <c r="H1671" s="38" t="s">
        <v>519</v>
      </c>
      <c r="I1671" s="38" t="s">
        <v>1959</v>
      </c>
      <c r="J1671" s="44" t="s">
        <v>43</v>
      </c>
      <c r="K1671" s="45" t="s">
        <v>44</v>
      </c>
      <c r="L1671" s="38"/>
      <c r="M1671" s="38" t="str">
        <f>VLOOKUP(MaestraLP3[[#This Row],[UMV]],VALIDACIONES!J:L,3,0)</f>
        <v>Caja 12 Unidades</v>
      </c>
      <c r="N1671" s="38" t="s">
        <v>375</v>
      </c>
      <c r="O1671" s="38" t="s">
        <v>46</v>
      </c>
      <c r="P1671" s="54">
        <v>41400</v>
      </c>
      <c r="Q1671" s="38" t="s">
        <v>47</v>
      </c>
      <c r="R1671" s="54">
        <v>53250</v>
      </c>
      <c r="S1671" s="56">
        <f>IFERROR((MaestraLP3[[#This Row],[COSTO ]]/MaestraLP3[[#This Row],[COSTO OCT]]-1),0)</f>
        <v>0</v>
      </c>
      <c r="T1671" s="55" t="s">
        <v>48</v>
      </c>
      <c r="U1671" s="55"/>
      <c r="V1671" s="54">
        <f>+VLOOKUP(MaestraLP3[[#This Row],[-]],'[1]BD MES'!$A:$N,14,0)</f>
        <v>40740</v>
      </c>
      <c r="W1671" s="54">
        <v>41400</v>
      </c>
      <c r="X1671" s="56">
        <f>+(MaestraLP3[[#This Row],[COSTO ]]-MaestraLP3[[#This Row],[COSTO OCT AL 27-10]])/MaestraLP3[[#This Row],[COSTO OCT AL 27-10]]</f>
        <v>1.6200294550810016E-2</v>
      </c>
      <c r="Y1671" s="57" t="str">
        <f>++IF(Q1671="HASTA AGOTAR STOCK","HASTA AGOTAR STOCK",IF(MaestraLP3[[#This Row],[PRECIO OCT]]=0,"NO PARA LP",IF(MaestraLP3[[#This Row],[PRECIO OCT]]=0,"INCORPORACIÓN",IF(AA1671=0,"MANTIENE",IF(AA1671&lt;0,"BAJA",IF(AA1671&gt;0,"ALZA",""))))))</f>
        <v>MANTIENE</v>
      </c>
      <c r="Z1671" s="54">
        <v>53250</v>
      </c>
      <c r="AA1671" s="40">
        <f>IF(Z1671=0,"INDICAR PRECIO VTA",Z1671-MaestraLP3[[#This Row],[PRECIO OCT]])</f>
        <v>0</v>
      </c>
      <c r="AB1671" s="56">
        <f t="shared" si="26"/>
        <v>0.22253521126760564</v>
      </c>
      <c r="AC1671" s="58">
        <f>IFERROR(MaestraLP3[[#This Row],[PRECIO]]*MaestraLP3[[#This Row],[%MG UMV]],0)</f>
        <v>11850</v>
      </c>
      <c r="AD1671" s="59">
        <v>1.8</v>
      </c>
      <c r="AE1671" s="54">
        <f>IFERROR(MaestraLP3[[#This Row],[MARGEN UNITARIO]]/MaestraLP3[[#This Row],[Peso Neto UMV (KG)]],0)</f>
        <v>6583.333333333333</v>
      </c>
      <c r="AF1671" s="38" t="s">
        <v>50</v>
      </c>
      <c r="AG1671" s="38">
        <v>1</v>
      </c>
      <c r="AH1671" s="56">
        <v>0.05</v>
      </c>
      <c r="AI1671" s="56">
        <v>0.08</v>
      </c>
      <c r="AJ1671" s="38" t="s">
        <v>50</v>
      </c>
      <c r="AK1671" s="38" t="s">
        <v>50</v>
      </c>
    </row>
    <row r="1672" spans="1:37" x14ac:dyDescent="0.35">
      <c r="A1672" s="96" t="s">
        <v>525</v>
      </c>
      <c r="B1672" s="61">
        <v>104535100</v>
      </c>
      <c r="C1672" s="38" t="str">
        <f>+MaestraLP3[[#This Row],[CÓDIGO]]&amp;MaestraLP3[[#Headers],[-]]&amp;MaestraLP3[[#This Row],[UMV]]</f>
        <v>104535100-KG</v>
      </c>
      <c r="D1672" s="45" t="str">
        <f>+MaestraLP3[[#This Row],[CÓDIGO]]&amp;MaestraLP3[[#Headers],[FS00]]</f>
        <v>104535100FS00</v>
      </c>
      <c r="E1672" s="61" t="s">
        <v>159</v>
      </c>
      <c r="F1672" s="61" t="s">
        <v>160</v>
      </c>
      <c r="G1672" s="61" t="s">
        <v>513</v>
      </c>
      <c r="H1672" s="61" t="s">
        <v>519</v>
      </c>
      <c r="I1672" s="61" t="s">
        <v>1960</v>
      </c>
      <c r="J1672" s="85" t="s">
        <v>164</v>
      </c>
      <c r="K1672" s="100" t="s">
        <v>164</v>
      </c>
      <c r="L1672" s="38"/>
      <c r="M1672" s="38" t="str">
        <f>VLOOKUP(MaestraLP3[[#This Row],[UMV]],VALIDACIONES!J:L,3,0)</f>
        <v>Kilogramo</v>
      </c>
      <c r="N1672" s="38" t="s">
        <v>375</v>
      </c>
      <c r="O1672" s="38" t="s">
        <v>46</v>
      </c>
      <c r="P1672" s="54">
        <v>15800</v>
      </c>
      <c r="Q1672" s="38" t="s">
        <v>47</v>
      </c>
      <c r="R1672" s="54">
        <v>18200</v>
      </c>
      <c r="S1672" s="56">
        <f>IFERROR((MaestraLP3[[#This Row],[COSTO ]]/MaestraLP3[[#This Row],[COSTO OCT]]-1),0)</f>
        <v>0</v>
      </c>
      <c r="T1672" s="55" t="s">
        <v>48</v>
      </c>
      <c r="U1672" s="55"/>
      <c r="V1672" s="54">
        <f>+VLOOKUP(MaestraLP3[[#This Row],[-]],'[1]BD MES'!$A:$N,14,0)</f>
        <v>12690</v>
      </c>
      <c r="W1672" s="54">
        <v>15800</v>
      </c>
      <c r="X1672" s="56">
        <f>+(MaestraLP3[[#This Row],[COSTO ]]-MaestraLP3[[#This Row],[COSTO OCT AL 27-10]])/MaestraLP3[[#This Row],[COSTO OCT AL 27-10]]</f>
        <v>0.24507486209613868</v>
      </c>
      <c r="Y1672" s="57" t="str">
        <f>++IF(Q1672="HASTA AGOTAR STOCK","HASTA AGOTAR STOCK",IF(MaestraLP3[[#This Row],[PRECIO OCT]]=0,"NO PARA LP",IF(MaestraLP3[[#This Row],[PRECIO OCT]]=0,"INCORPORACIÓN",IF(AA1672=0,"MANTIENE",IF(AA1672&lt;0,"BAJA",IF(AA1672&gt;0,"ALZA",""))))))</f>
        <v>MANTIENE</v>
      </c>
      <c r="Z1672" s="54">
        <v>18200</v>
      </c>
      <c r="AA1672" s="40">
        <f>IF(Z1672=0,"INDICAR PRECIO VTA",Z1672-MaestraLP3[[#This Row],[PRECIO OCT]])</f>
        <v>0</v>
      </c>
      <c r="AB1672" s="56">
        <f t="shared" si="26"/>
        <v>0.13186813186813187</v>
      </c>
      <c r="AC1672" s="58">
        <f>IFERROR(MaestraLP3[[#This Row],[PRECIO]]*MaestraLP3[[#This Row],[%MG UMV]],0)</f>
        <v>2400</v>
      </c>
      <c r="AD1672" s="59">
        <v>1</v>
      </c>
      <c r="AE1672" s="54">
        <f>IFERROR(MaestraLP3[[#This Row],[MARGEN UNITARIO]]/MaestraLP3[[#This Row],[Peso Neto UMV (KG)]],0)</f>
        <v>2400</v>
      </c>
      <c r="AF1672" s="61" t="s">
        <v>50</v>
      </c>
      <c r="AG1672" s="61" t="s">
        <v>63</v>
      </c>
      <c r="AH1672" s="56">
        <v>0.03</v>
      </c>
      <c r="AI1672" s="56">
        <v>0.03</v>
      </c>
      <c r="AJ1672" s="38" t="s">
        <v>50</v>
      </c>
      <c r="AK1672" s="38" t="s">
        <v>50</v>
      </c>
    </row>
    <row r="1673" spans="1:37" x14ac:dyDescent="0.35">
      <c r="A1673" s="96" t="s">
        <v>525</v>
      </c>
      <c r="B1673" s="38">
        <v>104535400</v>
      </c>
      <c r="C1673" s="38" t="str">
        <f>+MaestraLP3[[#This Row],[CÓDIGO]]&amp;MaestraLP3[[#Headers],[-]]&amp;MaestraLP3[[#This Row],[UMV]]</f>
        <v>104535400-KG</v>
      </c>
      <c r="D1673" s="45" t="str">
        <f>+MaestraLP3[[#This Row],[CÓDIGO]]&amp;MaestraLP3[[#Headers],[FS00]]</f>
        <v>104535400FS00</v>
      </c>
      <c r="E1673" s="38" t="s">
        <v>159</v>
      </c>
      <c r="F1673" s="38" t="s">
        <v>160</v>
      </c>
      <c r="G1673" s="38" t="s">
        <v>513</v>
      </c>
      <c r="H1673" s="38" t="s">
        <v>519</v>
      </c>
      <c r="I1673" s="38" t="s">
        <v>1961</v>
      </c>
      <c r="J1673" s="44" t="s">
        <v>164</v>
      </c>
      <c r="K1673" s="45" t="s">
        <v>164</v>
      </c>
      <c r="L1673" s="38"/>
      <c r="M1673" s="38" t="str">
        <f>VLOOKUP(MaestraLP3[[#This Row],[UMV]],VALIDACIONES!J:L,3,0)</f>
        <v>Kilogramo</v>
      </c>
      <c r="N1673" s="38" t="s">
        <v>375</v>
      </c>
      <c r="O1673" s="38" t="s">
        <v>46</v>
      </c>
      <c r="P1673" s="54">
        <v>14800</v>
      </c>
      <c r="Q1673" s="38" t="s">
        <v>47</v>
      </c>
      <c r="R1673" s="54">
        <v>17500</v>
      </c>
      <c r="S1673" s="56">
        <f>IFERROR((MaestraLP3[[#This Row],[COSTO ]]/MaestraLP3[[#This Row],[COSTO OCT]]-1),0)</f>
        <v>0</v>
      </c>
      <c r="T1673" s="55" t="s">
        <v>74</v>
      </c>
      <c r="U1673" s="55"/>
      <c r="V1673" s="54">
        <f>+VLOOKUP(MaestraLP3[[#This Row],[-]],'[1]BD MES'!$A:$N,14,0)</f>
        <v>14800</v>
      </c>
      <c r="W1673" s="54">
        <v>14800</v>
      </c>
      <c r="X1673" s="56">
        <f>+(MaestraLP3[[#This Row],[COSTO ]]-MaestraLP3[[#This Row],[COSTO OCT AL 27-10]])/MaestraLP3[[#This Row],[COSTO OCT AL 27-10]]</f>
        <v>0</v>
      </c>
      <c r="Y1673" s="57" t="str">
        <f>++IF(Q1673="HASTA AGOTAR STOCK","HASTA AGOTAR STOCK",IF(MaestraLP3[[#This Row],[PRECIO OCT]]=0,"NO PARA LP",IF(MaestraLP3[[#This Row],[PRECIO OCT]]=0,"INCORPORACIÓN",IF(AA1673=0,"MANTIENE",IF(AA1673&lt;0,"BAJA",IF(AA1673&gt;0,"ALZA",""))))))</f>
        <v>MANTIENE</v>
      </c>
      <c r="Z1673" s="54">
        <v>17500</v>
      </c>
      <c r="AA1673" s="40">
        <f>IF(Z1673=0,"INDICAR PRECIO VTA",Z1673-MaestraLP3[[#This Row],[PRECIO OCT]])</f>
        <v>0</v>
      </c>
      <c r="AB1673" s="56">
        <f t="shared" si="26"/>
        <v>0.15428571428571428</v>
      </c>
      <c r="AC1673" s="58">
        <f>IFERROR(MaestraLP3[[#This Row],[PRECIO]]*MaestraLP3[[#This Row],[%MG UMV]],0)</f>
        <v>2700</v>
      </c>
      <c r="AD1673" s="59">
        <v>1</v>
      </c>
      <c r="AE1673" s="54">
        <f>IFERROR(MaestraLP3[[#This Row],[MARGEN UNITARIO]]/MaestraLP3[[#This Row],[Peso Neto UMV (KG)]],0)</f>
        <v>2700</v>
      </c>
      <c r="AF1673" s="38" t="s">
        <v>50</v>
      </c>
      <c r="AG1673" s="38">
        <v>1</v>
      </c>
      <c r="AH1673" s="56">
        <v>0.05</v>
      </c>
      <c r="AI1673" s="56">
        <v>0.08</v>
      </c>
      <c r="AJ1673" s="38" t="s">
        <v>50</v>
      </c>
      <c r="AK1673" s="38" t="s">
        <v>50</v>
      </c>
    </row>
    <row r="1674" spans="1:37" x14ac:dyDescent="0.35">
      <c r="A1674" s="96" t="s">
        <v>525</v>
      </c>
      <c r="B1674" s="38">
        <v>150000792</v>
      </c>
      <c r="C1674" s="38" t="str">
        <f>+MaestraLP3[[#This Row],[CÓDIGO]]&amp;MaestraLP3[[#Headers],[-]]&amp;MaestraLP3[[#This Row],[UMV]]</f>
        <v>150000792-C08</v>
      </c>
      <c r="D1674" s="45" t="str">
        <f>+MaestraLP3[[#This Row],[CÓDIGO]]&amp;MaestraLP3[[#Headers],[FS00]]</f>
        <v>150000792FS00</v>
      </c>
      <c r="E1674" s="38" t="s">
        <v>159</v>
      </c>
      <c r="F1674" s="38" t="s">
        <v>160</v>
      </c>
      <c r="G1674" s="38" t="s">
        <v>513</v>
      </c>
      <c r="H1674" s="38" t="s">
        <v>519</v>
      </c>
      <c r="I1674" s="38" t="s">
        <v>1962</v>
      </c>
      <c r="J1674" s="44" t="s">
        <v>365</v>
      </c>
      <c r="K1674" s="45" t="s">
        <v>44</v>
      </c>
      <c r="L1674" s="38"/>
      <c r="M1674" s="38" t="str">
        <f>VLOOKUP(MaestraLP3[[#This Row],[UMV]],VALIDACIONES!J:L,3,0)</f>
        <v>Caja 8 Unidades</v>
      </c>
      <c r="N1674" s="38" t="s">
        <v>45</v>
      </c>
      <c r="O1674" s="38" t="s">
        <v>46</v>
      </c>
      <c r="P1674" s="54">
        <v>63920</v>
      </c>
      <c r="Q1674" s="38" t="s">
        <v>47</v>
      </c>
      <c r="R1674" s="54">
        <v>81600</v>
      </c>
      <c r="S1674" s="56">
        <f>IFERROR((MaestraLP3[[#This Row],[COSTO ]]/MaestraLP3[[#This Row],[COSTO OCT]]-1),0)</f>
        <v>0</v>
      </c>
      <c r="T1674" s="55" t="s">
        <v>48</v>
      </c>
      <c r="U1674" s="55"/>
      <c r="V1674" s="54">
        <f>+VLOOKUP(MaestraLP3[[#This Row],[-]],'[1]BD MES'!$A:$N,14,0)</f>
        <v>52351.44</v>
      </c>
      <c r="W1674" s="54">
        <v>63920</v>
      </c>
      <c r="X1674" s="56">
        <f>+(MaestraLP3[[#This Row],[COSTO ]]-MaestraLP3[[#This Row],[COSTO OCT AL 27-10]])/MaestraLP3[[#This Row],[COSTO OCT AL 27-10]]</f>
        <v>0.22097883076377645</v>
      </c>
      <c r="Y1674" s="57" t="str">
        <f>++IF(Q1674="HASTA AGOTAR STOCK","HASTA AGOTAR STOCK",IF(MaestraLP3[[#This Row],[PRECIO OCT]]=0,"NO PARA LP",IF(MaestraLP3[[#This Row],[PRECIO OCT]]=0,"INCORPORACIÓN",IF(AA1674=0,"MANTIENE",IF(AA1674&lt;0,"BAJA",IF(AA1674&gt;0,"ALZA",""))))))</f>
        <v>MANTIENE</v>
      </c>
      <c r="Z1674" s="54">
        <v>81600</v>
      </c>
      <c r="AA1674" s="40">
        <f>IF(Z1674=0,"INDICAR PRECIO VTA",Z1674-MaestraLP3[[#This Row],[PRECIO OCT]])</f>
        <v>0</v>
      </c>
      <c r="AB1674" s="56">
        <f t="shared" si="26"/>
        <v>0.21666666666666667</v>
      </c>
      <c r="AC1674" s="58">
        <f>IFERROR(MaestraLP3[[#This Row],[PRECIO]]*MaestraLP3[[#This Row],[%MG UMV]],0)</f>
        <v>17680</v>
      </c>
      <c r="AD1674" s="59">
        <v>4</v>
      </c>
      <c r="AE1674" s="54">
        <f>IFERROR(MaestraLP3[[#This Row],[MARGEN UNITARIO]]/MaestraLP3[[#This Row],[Peso Neto UMV (KG)]],0)</f>
        <v>4420</v>
      </c>
      <c r="AF1674" s="38" t="s">
        <v>50</v>
      </c>
      <c r="AG1674" s="38">
        <v>1</v>
      </c>
      <c r="AH1674" s="56">
        <v>0.05</v>
      </c>
      <c r="AI1674" s="56">
        <v>7.0000000000000007E-2</v>
      </c>
      <c r="AJ1674" s="38" t="s">
        <v>50</v>
      </c>
      <c r="AK1674" s="38" t="s">
        <v>50</v>
      </c>
    </row>
    <row r="1675" spans="1:37" x14ac:dyDescent="0.35">
      <c r="A1675" s="96" t="s">
        <v>525</v>
      </c>
      <c r="B1675" s="38">
        <v>104547710</v>
      </c>
      <c r="C1675" s="38" t="str">
        <f>+MaestraLP3[[#This Row],[CÓDIGO]]&amp;MaestraLP3[[#Headers],[-]]&amp;MaestraLP3[[#This Row],[UMV]]</f>
        <v>104547710-C12</v>
      </c>
      <c r="D1675" s="45" t="str">
        <f>+MaestraLP3[[#This Row],[CÓDIGO]]&amp;MaestraLP3[[#Headers],[FS00]]</f>
        <v>104547710FS00</v>
      </c>
      <c r="E1675" s="38" t="s">
        <v>159</v>
      </c>
      <c r="F1675" s="38" t="s">
        <v>160</v>
      </c>
      <c r="G1675" s="38" t="s">
        <v>513</v>
      </c>
      <c r="H1675" s="38" t="s">
        <v>519</v>
      </c>
      <c r="I1675" s="83" t="s">
        <v>1963</v>
      </c>
      <c r="J1675" s="45" t="s">
        <v>43</v>
      </c>
      <c r="K1675" s="45" t="s">
        <v>44</v>
      </c>
      <c r="L1675" s="38"/>
      <c r="M1675" s="38" t="str">
        <f>VLOOKUP(MaestraLP3[[#This Row],[UMV]],VALIDACIONES!J:L,3,0)</f>
        <v>Caja 12 Unidades</v>
      </c>
      <c r="N1675" s="38" t="s">
        <v>375</v>
      </c>
      <c r="O1675" s="38" t="s">
        <v>72</v>
      </c>
      <c r="P1675" s="54">
        <v>42093.36</v>
      </c>
      <c r="Q1675" s="38" t="s">
        <v>47</v>
      </c>
      <c r="R1675" s="55">
        <v>61200</v>
      </c>
      <c r="S1675" s="56">
        <f>IFERROR((MaestraLP3[[#This Row],[COSTO ]]/MaestraLP3[[#This Row],[COSTO OCT]]-1),0)</f>
        <v>0</v>
      </c>
      <c r="T1675" s="55" t="s">
        <v>172</v>
      </c>
      <c r="U1675" s="55"/>
      <c r="V1675" s="54">
        <f>+VLOOKUP(MaestraLP3[[#This Row],[-]],'[1]BD MES'!$A:$N,14,0)</f>
        <v>45768</v>
      </c>
      <c r="W1675" s="54">
        <v>42093.36</v>
      </c>
      <c r="X1675" s="56">
        <f>+(MaestraLP3[[#This Row],[COSTO ]]-MaestraLP3[[#This Row],[COSTO OCT AL 27-10]])/MaestraLP3[[#This Row],[COSTO OCT AL 27-10]]</f>
        <v>-8.0288411116937589E-2</v>
      </c>
      <c r="Y1675" s="57" t="str">
        <f>++IF(Q1675="HASTA AGOTAR STOCK","HASTA AGOTAR STOCK",IF(MaestraLP3[[#This Row],[PRECIO OCT]]=0,"NO PARA LP",IF(MaestraLP3[[#This Row],[PRECIO OCT]]=0,"INCORPORACIÓN",IF(AA1675=0,"MANTIENE",IF(AA1675&lt;0,"BAJA",IF(AA1675&gt;0,"ALZA",""))))))</f>
        <v>MANTIENE</v>
      </c>
      <c r="Z1675" s="54">
        <v>61200</v>
      </c>
      <c r="AA1675" s="40">
        <f>IF(Z1675=0,"INDICAR PRECIO VTA",Z1675-MaestraLP3[[#This Row],[PRECIO OCT]])</f>
        <v>0</v>
      </c>
      <c r="AB1675" s="56">
        <f t="shared" si="26"/>
        <v>0.31219999999999998</v>
      </c>
      <c r="AC1675" s="58">
        <f>IFERROR(MaestraLP3[[#This Row],[PRECIO]]*MaestraLP3[[#This Row],[%MG UMV]],0)</f>
        <v>19106.64</v>
      </c>
      <c r="AD1675" s="59">
        <v>2.76</v>
      </c>
      <c r="AE1675" s="54">
        <f>IFERROR(MaestraLP3[[#This Row],[MARGEN UNITARIO]]/MaestraLP3[[#This Row],[Peso Neto UMV (KG)]],0)</f>
        <v>6922.695652173913</v>
      </c>
      <c r="AF1675" s="38" t="s">
        <v>50</v>
      </c>
      <c r="AG1675" s="38">
        <v>1</v>
      </c>
      <c r="AH1675" s="56">
        <v>0.08</v>
      </c>
      <c r="AI1675" s="56">
        <v>0.15</v>
      </c>
      <c r="AJ1675" s="38" t="s">
        <v>50</v>
      </c>
      <c r="AK1675" s="38" t="s">
        <v>50</v>
      </c>
    </row>
    <row r="1676" spans="1:37" x14ac:dyDescent="0.35">
      <c r="A1676" s="96" t="s">
        <v>525</v>
      </c>
      <c r="B1676" s="38">
        <v>150000793</v>
      </c>
      <c r="C1676" s="38" t="str">
        <f>+MaestraLP3[[#This Row],[CÓDIGO]]&amp;MaestraLP3[[#Headers],[-]]&amp;MaestraLP3[[#This Row],[UMV]]</f>
        <v>150000793-C08</v>
      </c>
      <c r="D1676" s="45" t="str">
        <f>+MaestraLP3[[#This Row],[CÓDIGO]]&amp;MaestraLP3[[#Headers],[FS00]]</f>
        <v>150000793FS00</v>
      </c>
      <c r="E1676" s="38" t="s">
        <v>159</v>
      </c>
      <c r="F1676" s="38" t="s">
        <v>160</v>
      </c>
      <c r="G1676" s="38" t="s">
        <v>513</v>
      </c>
      <c r="H1676" s="38" t="s">
        <v>519</v>
      </c>
      <c r="I1676" s="38" t="s">
        <v>1964</v>
      </c>
      <c r="J1676" s="44" t="s">
        <v>365</v>
      </c>
      <c r="K1676" s="45" t="s">
        <v>44</v>
      </c>
      <c r="L1676" s="38"/>
      <c r="M1676" s="38" t="str">
        <f>VLOOKUP(MaestraLP3[[#This Row],[UMV]],VALIDACIONES!J:L,3,0)</f>
        <v>Caja 8 Unidades</v>
      </c>
      <c r="N1676" s="38" t="s">
        <v>45</v>
      </c>
      <c r="O1676" s="38" t="s">
        <v>46</v>
      </c>
      <c r="P1676" s="54">
        <v>63920</v>
      </c>
      <c r="Q1676" s="38" t="s">
        <v>47</v>
      </c>
      <c r="R1676" s="54">
        <v>81600</v>
      </c>
      <c r="S1676" s="56">
        <f>IFERROR((MaestraLP3[[#This Row],[COSTO ]]/MaestraLP3[[#This Row],[COSTO OCT]]-1),0)</f>
        <v>0</v>
      </c>
      <c r="T1676" s="55" t="s">
        <v>48</v>
      </c>
      <c r="U1676" s="55"/>
      <c r="V1676" s="54">
        <f>+VLOOKUP(MaestraLP3[[#This Row],[-]],'[1]BD MES'!$A:$N,14,0)</f>
        <v>52491.12</v>
      </c>
      <c r="W1676" s="54">
        <v>63920</v>
      </c>
      <c r="X1676" s="56">
        <f>+(MaestraLP3[[#This Row],[COSTO ]]-MaestraLP3[[#This Row],[COSTO OCT AL 27-10]])/MaestraLP3[[#This Row],[COSTO OCT AL 27-10]]</f>
        <v>0.21772977981799582</v>
      </c>
      <c r="Y1676" s="57" t="str">
        <f>++IF(Q1676="HASTA AGOTAR STOCK","HASTA AGOTAR STOCK",IF(MaestraLP3[[#This Row],[PRECIO OCT]]=0,"NO PARA LP",IF(MaestraLP3[[#This Row],[PRECIO OCT]]=0,"INCORPORACIÓN",IF(AA1676=0,"MANTIENE",IF(AA1676&lt;0,"BAJA",IF(AA1676&gt;0,"ALZA",""))))))</f>
        <v>MANTIENE</v>
      </c>
      <c r="Z1676" s="54">
        <v>81600</v>
      </c>
      <c r="AA1676" s="40">
        <f>IF(Z1676=0,"INDICAR PRECIO VTA",Z1676-MaestraLP3[[#This Row],[PRECIO OCT]])</f>
        <v>0</v>
      </c>
      <c r="AB1676" s="56">
        <f t="shared" si="26"/>
        <v>0.21666666666666667</v>
      </c>
      <c r="AC1676" s="58">
        <f>IFERROR(MaestraLP3[[#This Row],[PRECIO]]*MaestraLP3[[#This Row],[%MG UMV]],0)</f>
        <v>17680</v>
      </c>
      <c r="AD1676" s="59">
        <v>4</v>
      </c>
      <c r="AE1676" s="54">
        <f>IFERROR(MaestraLP3[[#This Row],[MARGEN UNITARIO]]/MaestraLP3[[#This Row],[Peso Neto UMV (KG)]],0)</f>
        <v>4420</v>
      </c>
      <c r="AF1676" s="38" t="s">
        <v>50</v>
      </c>
      <c r="AG1676" s="38">
        <v>1</v>
      </c>
      <c r="AH1676" s="56">
        <v>0.05</v>
      </c>
      <c r="AI1676" s="56">
        <v>7.0000000000000007E-2</v>
      </c>
      <c r="AJ1676" s="38" t="s">
        <v>50</v>
      </c>
      <c r="AK1676" s="38" t="s">
        <v>50</v>
      </c>
    </row>
    <row r="1677" spans="1:37" x14ac:dyDescent="0.35">
      <c r="A1677" s="96" t="s">
        <v>525</v>
      </c>
      <c r="B1677" s="38">
        <v>104519090</v>
      </c>
      <c r="C1677" s="38" t="str">
        <f>+MaestraLP3[[#This Row],[CÓDIGO]]&amp;MaestraLP3[[#Headers],[-]]&amp;MaestraLP3[[#This Row],[UMV]]</f>
        <v>104519090-KG</v>
      </c>
      <c r="D1677" s="45" t="str">
        <f>+MaestraLP3[[#This Row],[CÓDIGO]]&amp;MaestraLP3[[#Headers],[FS00]]</f>
        <v>104519090FS00</v>
      </c>
      <c r="E1677" s="38" t="s">
        <v>159</v>
      </c>
      <c r="F1677" s="38" t="s">
        <v>160</v>
      </c>
      <c r="G1677" s="38" t="s">
        <v>513</v>
      </c>
      <c r="H1677" s="38" t="s">
        <v>519</v>
      </c>
      <c r="I1677" s="38" t="s">
        <v>1965</v>
      </c>
      <c r="J1677" s="44" t="s">
        <v>164</v>
      </c>
      <c r="K1677" s="45" t="s">
        <v>164</v>
      </c>
      <c r="L1677" s="38"/>
      <c r="M1677" s="38" t="str">
        <f>VLOOKUP(MaestraLP3[[#This Row],[UMV]],VALIDACIONES!J:L,3,0)</f>
        <v>Kilogramo</v>
      </c>
      <c r="N1677" s="38" t="s">
        <v>375</v>
      </c>
      <c r="O1677" s="38" t="s">
        <v>72</v>
      </c>
      <c r="P1677" s="54">
        <v>6876.3300000000008</v>
      </c>
      <c r="Q1677" s="38" t="s">
        <v>47</v>
      </c>
      <c r="R1677" s="54">
        <v>9900</v>
      </c>
      <c r="S1677" s="56">
        <f>IFERROR((MaestraLP3[[#This Row],[COSTO ]]/MaestraLP3[[#This Row],[COSTO OCT]]-1),0)</f>
        <v>0</v>
      </c>
      <c r="T1677" s="55" t="s">
        <v>48</v>
      </c>
      <c r="U1677" s="55"/>
      <c r="V1677" s="54">
        <f>+VLOOKUP(MaestraLP3[[#This Row],[-]],'[1]BD MES'!$A:$N,14,0)</f>
        <v>6608.05</v>
      </c>
      <c r="W1677" s="54">
        <v>6876.3300000000008</v>
      </c>
      <c r="X1677" s="56">
        <f>+(MaestraLP3[[#This Row],[COSTO ]]-MaestraLP3[[#This Row],[COSTO OCT AL 27-10]])/MaestraLP3[[#This Row],[COSTO OCT AL 27-10]]</f>
        <v>4.059896641217918E-2</v>
      </c>
      <c r="Y1677" s="57" t="str">
        <f>++IF(Q1677="HASTA AGOTAR STOCK","HASTA AGOTAR STOCK",IF(MaestraLP3[[#This Row],[PRECIO OCT]]=0,"NO PARA LP",IF(MaestraLP3[[#This Row],[PRECIO OCT]]=0,"INCORPORACIÓN",IF(AA1677=0,"MANTIENE",IF(AA1677&lt;0,"BAJA",IF(AA1677&gt;0,"ALZA",""))))))</f>
        <v>MANTIENE</v>
      </c>
      <c r="Z1677" s="54">
        <v>9900</v>
      </c>
      <c r="AA1677" s="40">
        <f>IF(Z1677=0,"INDICAR PRECIO VTA",Z1677-MaestraLP3[[#This Row],[PRECIO OCT]])</f>
        <v>0</v>
      </c>
      <c r="AB1677" s="56">
        <f t="shared" si="26"/>
        <v>0.30542121212121204</v>
      </c>
      <c r="AC1677" s="58">
        <f>IFERROR(MaestraLP3[[#This Row],[PRECIO]]*MaestraLP3[[#This Row],[%MG UMV]],0)</f>
        <v>3023.6699999999992</v>
      </c>
      <c r="AD1677" s="59">
        <v>1</v>
      </c>
      <c r="AE1677" s="54">
        <f>IFERROR(MaestraLP3[[#This Row],[MARGEN UNITARIO]]/MaestraLP3[[#This Row],[Peso Neto UMV (KG)]],0)</f>
        <v>3023.6699999999992</v>
      </c>
      <c r="AF1677" s="38" t="s">
        <v>50</v>
      </c>
      <c r="AG1677" s="38">
        <v>1</v>
      </c>
      <c r="AH1677" s="56">
        <v>0.08</v>
      </c>
      <c r="AI1677" s="56">
        <v>0.12</v>
      </c>
      <c r="AJ1677" s="38" t="s">
        <v>50</v>
      </c>
      <c r="AK1677" s="38" t="s">
        <v>50</v>
      </c>
    </row>
    <row r="1678" spans="1:37" x14ac:dyDescent="0.35">
      <c r="A1678" s="96" t="s">
        <v>525</v>
      </c>
      <c r="B1678" s="61">
        <v>150002000</v>
      </c>
      <c r="C1678" s="38" t="str">
        <f>+MaestraLP3[[#This Row],[CÓDIGO]]&amp;MaestraLP3[[#Headers],[-]]&amp;MaestraLP3[[#This Row],[UMV]]</f>
        <v>150002000-KG</v>
      </c>
      <c r="D1678" s="45" t="str">
        <f>+MaestraLP3[[#This Row],[CÓDIGO]]&amp;MaestraLP3[[#Headers],[FS00]]</f>
        <v>150002000FS00</v>
      </c>
      <c r="E1678" s="61" t="s">
        <v>159</v>
      </c>
      <c r="F1678" s="61" t="s">
        <v>160</v>
      </c>
      <c r="G1678" s="61" t="s">
        <v>513</v>
      </c>
      <c r="H1678" s="61" t="s">
        <v>521</v>
      </c>
      <c r="I1678" s="61" t="s">
        <v>1966</v>
      </c>
      <c r="J1678" s="85" t="s">
        <v>164</v>
      </c>
      <c r="K1678" s="100" t="s">
        <v>164</v>
      </c>
      <c r="L1678" s="38"/>
      <c r="M1678" s="38" t="str">
        <f>VLOOKUP(MaestraLP3[[#This Row],[UMV]],VALIDACIONES!J:L,3,0)</f>
        <v>Kilogramo</v>
      </c>
      <c r="N1678" s="38" t="s">
        <v>375</v>
      </c>
      <c r="O1678" s="38" t="s">
        <v>46</v>
      </c>
      <c r="P1678" s="54">
        <v>3500</v>
      </c>
      <c r="Q1678" s="38" t="s">
        <v>47</v>
      </c>
      <c r="R1678" s="54">
        <v>5240</v>
      </c>
      <c r="S1678" s="56">
        <f>IFERROR((MaestraLP3[[#This Row],[COSTO ]]/MaestraLP3[[#This Row],[COSTO OCT]]-1),0)</f>
        <v>0</v>
      </c>
      <c r="T1678" s="55" t="s">
        <v>165</v>
      </c>
      <c r="U1678" s="55"/>
      <c r="V1678" s="54">
        <f>+VLOOKUP(MaestraLP3[[#This Row],[-]],'[1]BD MES'!$A:$N,14,0)</f>
        <v>3501.19</v>
      </c>
      <c r="W1678" s="54">
        <v>3500</v>
      </c>
      <c r="X1678" s="56">
        <f>+(MaestraLP3[[#This Row],[COSTO ]]-MaestraLP3[[#This Row],[COSTO OCT AL 27-10]])/MaestraLP3[[#This Row],[COSTO OCT AL 27-10]]</f>
        <v>-3.3988443929065679E-4</v>
      </c>
      <c r="Y1678" s="57" t="str">
        <f>++IF(Q1678="HASTA AGOTAR STOCK","HASTA AGOTAR STOCK",IF(MaestraLP3[[#This Row],[PRECIO OCT]]=0,"NO PARA LP",IF(MaestraLP3[[#This Row],[PRECIO OCT]]=0,"INCORPORACIÓN",IF(AA1678=0,"MANTIENE",IF(AA1678&lt;0,"BAJA",IF(AA1678&gt;0,"ALZA",""))))))</f>
        <v>MANTIENE</v>
      </c>
      <c r="Z1678" s="54">
        <v>5240</v>
      </c>
      <c r="AA1678" s="40">
        <f>IF(Z1678=0,"INDICAR PRECIO VTA",Z1678-MaestraLP3[[#This Row],[PRECIO OCT]])</f>
        <v>0</v>
      </c>
      <c r="AB1678" s="56">
        <f t="shared" si="26"/>
        <v>0.33206106870229007</v>
      </c>
      <c r="AC1678" s="58">
        <f>IFERROR(MaestraLP3[[#This Row],[PRECIO]]*MaestraLP3[[#This Row],[%MG UMV]],0)</f>
        <v>1740</v>
      </c>
      <c r="AD1678" s="59">
        <v>1</v>
      </c>
      <c r="AE1678" s="54">
        <f>IFERROR(MaestraLP3[[#This Row],[MARGEN UNITARIO]]/MaestraLP3[[#This Row],[Peso Neto UMV (KG)]],0)</f>
        <v>1740</v>
      </c>
      <c r="AF1678" s="61" t="s">
        <v>49</v>
      </c>
      <c r="AG1678" s="61" t="s">
        <v>184</v>
      </c>
      <c r="AH1678" s="56">
        <v>0.05</v>
      </c>
      <c r="AI1678" s="56">
        <v>0.1</v>
      </c>
      <c r="AJ1678" s="38" t="s">
        <v>50</v>
      </c>
      <c r="AK1678" s="38" t="s">
        <v>50</v>
      </c>
    </row>
    <row r="1679" spans="1:37" x14ac:dyDescent="0.35">
      <c r="A1679" s="96" t="s">
        <v>525</v>
      </c>
      <c r="B1679" s="61">
        <v>150002001</v>
      </c>
      <c r="C1679" s="38" t="str">
        <f>+MaestraLP3[[#This Row],[CÓDIGO]]&amp;MaestraLP3[[#Headers],[-]]&amp;MaestraLP3[[#This Row],[UMV]]</f>
        <v>150002001-KG</v>
      </c>
      <c r="D1679" s="45" t="str">
        <f>+MaestraLP3[[#This Row],[CÓDIGO]]&amp;MaestraLP3[[#Headers],[FS00]]</f>
        <v>150002001FS00</v>
      </c>
      <c r="E1679" s="61" t="s">
        <v>159</v>
      </c>
      <c r="F1679" s="61" t="s">
        <v>160</v>
      </c>
      <c r="G1679" s="61" t="s">
        <v>513</v>
      </c>
      <c r="H1679" s="61" t="s">
        <v>521</v>
      </c>
      <c r="I1679" s="61" t="s">
        <v>1967</v>
      </c>
      <c r="J1679" s="85" t="s">
        <v>164</v>
      </c>
      <c r="K1679" s="100" t="s">
        <v>164</v>
      </c>
      <c r="L1679" s="38"/>
      <c r="M1679" s="38" t="str">
        <f>VLOOKUP(MaestraLP3[[#This Row],[UMV]],VALIDACIONES!J:L,3,0)</f>
        <v>Kilogramo</v>
      </c>
      <c r="N1679" s="38" t="s">
        <v>375</v>
      </c>
      <c r="O1679" s="38" t="s">
        <v>46</v>
      </c>
      <c r="P1679" s="54">
        <v>3500</v>
      </c>
      <c r="Q1679" s="38" t="s">
        <v>47</v>
      </c>
      <c r="R1679" s="54">
        <v>5600</v>
      </c>
      <c r="S1679" s="56">
        <f>IFERROR((MaestraLP3[[#This Row],[COSTO ]]/MaestraLP3[[#This Row],[COSTO OCT]]-1),0)</f>
        <v>0</v>
      </c>
      <c r="T1679" s="55" t="s">
        <v>165</v>
      </c>
      <c r="U1679" s="55"/>
      <c r="V1679" s="54">
        <f>+VLOOKUP(MaestraLP3[[#This Row],[-]],'[1]BD MES'!$A:$N,14,0)</f>
        <v>3500</v>
      </c>
      <c r="W1679" s="54">
        <v>3500</v>
      </c>
      <c r="X1679" s="56">
        <f>+(MaestraLP3[[#This Row],[COSTO ]]-MaestraLP3[[#This Row],[COSTO OCT AL 27-10]])/MaestraLP3[[#This Row],[COSTO OCT AL 27-10]]</f>
        <v>0</v>
      </c>
      <c r="Y1679" s="57" t="str">
        <f>++IF(Q1679="HASTA AGOTAR STOCK","HASTA AGOTAR STOCK",IF(MaestraLP3[[#This Row],[PRECIO OCT]]=0,"NO PARA LP",IF(MaestraLP3[[#This Row],[PRECIO OCT]]=0,"INCORPORACIÓN",IF(AA1679=0,"MANTIENE",IF(AA1679&lt;0,"BAJA",IF(AA1679&gt;0,"ALZA",""))))))</f>
        <v>MANTIENE</v>
      </c>
      <c r="Z1679" s="54">
        <v>5600</v>
      </c>
      <c r="AA1679" s="40">
        <f>IF(Z1679=0,"INDICAR PRECIO VTA",Z1679-MaestraLP3[[#This Row],[PRECIO OCT]])</f>
        <v>0</v>
      </c>
      <c r="AB1679" s="56">
        <f t="shared" si="26"/>
        <v>0.375</v>
      </c>
      <c r="AC1679" s="58">
        <f>IFERROR(MaestraLP3[[#This Row],[PRECIO]]*MaestraLP3[[#This Row],[%MG UMV]],0)</f>
        <v>2100</v>
      </c>
      <c r="AD1679" s="59">
        <v>1</v>
      </c>
      <c r="AE1679" s="54">
        <f>IFERROR(MaestraLP3[[#This Row],[MARGEN UNITARIO]]/MaestraLP3[[#This Row],[Peso Neto UMV (KG)]],0)</f>
        <v>2100</v>
      </c>
      <c r="AF1679" s="61" t="s">
        <v>49</v>
      </c>
      <c r="AG1679" s="61" t="s">
        <v>184</v>
      </c>
      <c r="AH1679" s="56">
        <v>0.05</v>
      </c>
      <c r="AI1679" s="56">
        <v>0.08</v>
      </c>
      <c r="AJ1679" s="38" t="s">
        <v>50</v>
      </c>
      <c r="AK1679" s="38" t="s">
        <v>50</v>
      </c>
    </row>
    <row r="1680" spans="1:37" x14ac:dyDescent="0.35">
      <c r="A1680" s="96" t="s">
        <v>525</v>
      </c>
      <c r="B1680" s="38">
        <v>103000900</v>
      </c>
      <c r="C1680" s="38" t="str">
        <f>+MaestraLP3[[#This Row],[CÓDIGO]]&amp;MaestraLP3[[#Headers],[-]]&amp;MaestraLP3[[#This Row],[UMV]]</f>
        <v>103000900-KG</v>
      </c>
      <c r="D1680" s="45" t="str">
        <f>+MaestraLP3[[#This Row],[CÓDIGO]]&amp;MaestraLP3[[#Headers],[FS00]]</f>
        <v>103000900FS00</v>
      </c>
      <c r="E1680" s="38" t="s">
        <v>159</v>
      </c>
      <c r="F1680" s="38" t="s">
        <v>160</v>
      </c>
      <c r="G1680" s="38" t="s">
        <v>513</v>
      </c>
      <c r="H1680" s="38" t="s">
        <v>521</v>
      </c>
      <c r="I1680" s="38" t="s">
        <v>1968</v>
      </c>
      <c r="J1680" s="44" t="s">
        <v>164</v>
      </c>
      <c r="K1680" s="45" t="s">
        <v>164</v>
      </c>
      <c r="L1680" s="38"/>
      <c r="M1680" s="38" t="str">
        <f>VLOOKUP(MaestraLP3[[#This Row],[UMV]],VALIDACIONES!J:L,3,0)</f>
        <v>Kilogramo</v>
      </c>
      <c r="N1680" s="38" t="s">
        <v>375</v>
      </c>
      <c r="O1680" s="38" t="s">
        <v>72</v>
      </c>
      <c r="P1680" s="54">
        <v>7633.91</v>
      </c>
      <c r="Q1680" s="38" t="s">
        <v>47</v>
      </c>
      <c r="R1680" s="54">
        <v>10900</v>
      </c>
      <c r="S1680" s="56">
        <f>IFERROR((MaestraLP3[[#This Row],[COSTO ]]/MaestraLP3[[#This Row],[COSTO OCT]]-1),0)</f>
        <v>0</v>
      </c>
      <c r="T1680" s="55" t="s">
        <v>48</v>
      </c>
      <c r="U1680" s="55"/>
      <c r="V1680" s="54">
        <f>+VLOOKUP(MaestraLP3[[#This Row],[-]],'[1]BD MES'!$A:$N,14,0)</f>
        <v>7813.95</v>
      </c>
      <c r="W1680" s="54">
        <v>7633.91</v>
      </c>
      <c r="X1680" s="56">
        <f>+(MaestraLP3[[#This Row],[COSTO ]]-MaestraLP3[[#This Row],[COSTO OCT AL 27-10]])/MaestraLP3[[#This Row],[COSTO OCT AL 27-10]]</f>
        <v>-2.3040843619424229E-2</v>
      </c>
      <c r="Y1680" s="57" t="str">
        <f>++IF(Q1680="HASTA AGOTAR STOCK","HASTA AGOTAR STOCK",IF(MaestraLP3[[#This Row],[PRECIO OCT]]=0,"NO PARA LP",IF(MaestraLP3[[#This Row],[PRECIO OCT]]=0,"INCORPORACIÓN",IF(AA1680=0,"MANTIENE",IF(AA1680&lt;0,"BAJA",IF(AA1680&gt;0,"ALZA",""))))))</f>
        <v>MANTIENE</v>
      </c>
      <c r="Z1680" s="54">
        <v>10900</v>
      </c>
      <c r="AA1680" s="40">
        <f>IF(Z1680=0,"INDICAR PRECIO VTA",Z1680-MaestraLP3[[#This Row],[PRECIO OCT]])</f>
        <v>0</v>
      </c>
      <c r="AB1680" s="56">
        <f t="shared" si="26"/>
        <v>0.29964128440366972</v>
      </c>
      <c r="AC1680" s="58">
        <f>IFERROR(MaestraLP3[[#This Row],[PRECIO]]*MaestraLP3[[#This Row],[%MG UMV]],0)</f>
        <v>3266.0899999999997</v>
      </c>
      <c r="AD1680" s="59">
        <v>1</v>
      </c>
      <c r="AE1680" s="54">
        <f>IFERROR(MaestraLP3[[#This Row],[MARGEN UNITARIO]]/MaestraLP3[[#This Row],[Peso Neto UMV (KG)]],0)</f>
        <v>3266.0899999999997</v>
      </c>
      <c r="AF1680" s="38" t="s">
        <v>50</v>
      </c>
      <c r="AG1680" s="38">
        <v>1</v>
      </c>
      <c r="AH1680" s="56">
        <v>0.1</v>
      </c>
      <c r="AI1680" s="56">
        <v>0.12</v>
      </c>
      <c r="AJ1680" s="38" t="s">
        <v>50</v>
      </c>
      <c r="AK1680" s="38" t="s">
        <v>50</v>
      </c>
    </row>
    <row r="1681" spans="1:37" x14ac:dyDescent="0.35">
      <c r="A1681" s="96" t="s">
        <v>525</v>
      </c>
      <c r="B1681" s="38">
        <v>104543200</v>
      </c>
      <c r="C1681" s="38" t="str">
        <f>+MaestraLP3[[#This Row],[CÓDIGO]]&amp;MaestraLP3[[#Headers],[-]]&amp;MaestraLP3[[#This Row],[UMV]]</f>
        <v>104543200-C12</v>
      </c>
      <c r="D1681" s="45" t="str">
        <f>+MaestraLP3[[#This Row],[CÓDIGO]]&amp;MaestraLP3[[#Headers],[FS00]]</f>
        <v>104543200FS00</v>
      </c>
      <c r="E1681" s="38" t="s">
        <v>159</v>
      </c>
      <c r="F1681" s="38" t="s">
        <v>160</v>
      </c>
      <c r="G1681" s="38" t="s">
        <v>513</v>
      </c>
      <c r="H1681" s="38" t="s">
        <v>521</v>
      </c>
      <c r="I1681" s="38" t="s">
        <v>1969</v>
      </c>
      <c r="J1681" s="44" t="s">
        <v>43</v>
      </c>
      <c r="K1681" s="45" t="s">
        <v>44</v>
      </c>
      <c r="L1681" s="38"/>
      <c r="M1681" s="38" t="str">
        <f>VLOOKUP(MaestraLP3[[#This Row],[UMV]],VALIDACIONES!J:L,3,0)</f>
        <v>Caja 12 Unidades</v>
      </c>
      <c r="N1681" s="38" t="s">
        <v>375</v>
      </c>
      <c r="O1681" s="38" t="s">
        <v>72</v>
      </c>
      <c r="P1681" s="54">
        <v>20832</v>
      </c>
      <c r="Q1681" s="38" t="s">
        <v>47</v>
      </c>
      <c r="R1681" s="54">
        <v>28800</v>
      </c>
      <c r="S1681" s="56">
        <f>IFERROR((MaestraLP3[[#This Row],[COSTO ]]/MaestraLP3[[#This Row],[COSTO OCT]]-1),0)</f>
        <v>0</v>
      </c>
      <c r="T1681" s="55" t="s">
        <v>48</v>
      </c>
      <c r="U1681" s="55"/>
      <c r="V1681" s="54">
        <f>+VLOOKUP(MaestraLP3[[#This Row],[-]],'[1]BD MES'!$A:$N,14,0)</f>
        <v>20256</v>
      </c>
      <c r="W1681" s="54">
        <v>20832</v>
      </c>
      <c r="X1681" s="56">
        <f>+(MaestraLP3[[#This Row],[COSTO ]]-MaestraLP3[[#This Row],[COSTO OCT AL 27-10]])/MaestraLP3[[#This Row],[COSTO OCT AL 27-10]]</f>
        <v>2.843601895734597E-2</v>
      </c>
      <c r="Y1681" s="57" t="str">
        <f>++IF(Q1681="HASTA AGOTAR STOCK","HASTA AGOTAR STOCK",IF(MaestraLP3[[#This Row],[PRECIO OCT]]=0,"NO PARA LP",IF(MaestraLP3[[#This Row],[PRECIO OCT]]=0,"INCORPORACIÓN",IF(AA1681=0,"MANTIENE",IF(AA1681&lt;0,"BAJA",IF(AA1681&gt;0,"ALZA",""))))))</f>
        <v>MANTIENE</v>
      </c>
      <c r="Z1681" s="54">
        <v>28800</v>
      </c>
      <c r="AA1681" s="40">
        <f>IF(Z1681=0,"INDICAR PRECIO VTA",Z1681-MaestraLP3[[#This Row],[PRECIO OCT]])</f>
        <v>0</v>
      </c>
      <c r="AB1681" s="56">
        <f t="shared" si="26"/>
        <v>0.27666666666666667</v>
      </c>
      <c r="AC1681" s="58">
        <f>IFERROR(MaestraLP3[[#This Row],[PRECIO]]*MaestraLP3[[#This Row],[%MG UMV]],0)</f>
        <v>7968</v>
      </c>
      <c r="AD1681" s="59">
        <v>3.24</v>
      </c>
      <c r="AE1681" s="54">
        <f>IFERROR(MaestraLP3[[#This Row],[MARGEN UNITARIO]]/MaestraLP3[[#This Row],[Peso Neto UMV (KG)]],0)</f>
        <v>2459.2592592592591</v>
      </c>
      <c r="AF1681" s="38" t="s">
        <v>50</v>
      </c>
      <c r="AG1681" s="38">
        <v>1</v>
      </c>
      <c r="AH1681" s="56">
        <v>0.03</v>
      </c>
      <c r="AI1681" s="56">
        <v>0.05</v>
      </c>
      <c r="AJ1681" s="38" t="s">
        <v>50</v>
      </c>
      <c r="AK1681" s="38" t="s">
        <v>50</v>
      </c>
    </row>
    <row r="1682" spans="1:37" x14ac:dyDescent="0.35">
      <c r="A1682" s="96" t="s">
        <v>525</v>
      </c>
      <c r="B1682" s="38">
        <v>104540000</v>
      </c>
      <c r="C1682" s="38" t="str">
        <f>+MaestraLP3[[#This Row],[CÓDIGO]]&amp;MaestraLP3[[#Headers],[-]]&amp;MaestraLP3[[#This Row],[UMV]]</f>
        <v>104540000-C02</v>
      </c>
      <c r="D1682" s="45" t="str">
        <f>+MaestraLP3[[#This Row],[CÓDIGO]]&amp;MaestraLP3[[#Headers],[FS00]]</f>
        <v>104540000FS00</v>
      </c>
      <c r="E1682" s="38" t="s">
        <v>159</v>
      </c>
      <c r="F1682" s="38" t="s">
        <v>160</v>
      </c>
      <c r="G1682" s="38" t="s">
        <v>513</v>
      </c>
      <c r="H1682" s="38" t="s">
        <v>521</v>
      </c>
      <c r="I1682" s="38" t="s">
        <v>1970</v>
      </c>
      <c r="J1682" s="44" t="s">
        <v>176</v>
      </c>
      <c r="K1682" s="45" t="s">
        <v>44</v>
      </c>
      <c r="L1682" s="38"/>
      <c r="M1682" s="38" t="str">
        <f>VLOOKUP(MaestraLP3[[#This Row],[UMV]],VALIDACIONES!J:L,3,0)</f>
        <v>Caja 2 Unidades</v>
      </c>
      <c r="N1682" s="38" t="s">
        <v>375</v>
      </c>
      <c r="O1682" s="38" t="s">
        <v>46</v>
      </c>
      <c r="P1682" s="54">
        <v>18432</v>
      </c>
      <c r="Q1682" s="38" t="s">
        <v>47</v>
      </c>
      <c r="R1682" s="54">
        <v>27000</v>
      </c>
      <c r="S1682" s="56">
        <f>IFERROR((MaestraLP3[[#This Row],[COSTO ]]/MaestraLP3[[#This Row],[COSTO OCT]]-1),0)</f>
        <v>0</v>
      </c>
      <c r="T1682" s="55" t="s">
        <v>48</v>
      </c>
      <c r="U1682" s="55"/>
      <c r="V1682" s="54">
        <f>+VLOOKUP(MaestraLP3[[#This Row],[-]],'[1]BD MES'!$A:$N,14,0)</f>
        <v>18810</v>
      </c>
      <c r="W1682" s="54">
        <v>18432</v>
      </c>
      <c r="X1682" s="56">
        <f>+(MaestraLP3[[#This Row],[COSTO ]]-MaestraLP3[[#This Row],[COSTO OCT AL 27-10]])/MaestraLP3[[#This Row],[COSTO OCT AL 27-10]]</f>
        <v>-2.0095693779904306E-2</v>
      </c>
      <c r="Y1682" s="57" t="str">
        <f>++IF(Q1682="HASTA AGOTAR STOCK","HASTA AGOTAR STOCK",IF(MaestraLP3[[#This Row],[PRECIO OCT]]=0,"NO PARA LP",IF(MaestraLP3[[#This Row],[PRECIO OCT]]=0,"INCORPORACIÓN",IF(AA1682=0,"MANTIENE",IF(AA1682&lt;0,"BAJA",IF(AA1682&gt;0,"ALZA",""))))))</f>
        <v>MANTIENE</v>
      </c>
      <c r="Z1682" s="54">
        <v>27000</v>
      </c>
      <c r="AA1682" s="40">
        <f>IF(Z1682=0,"INDICAR PRECIO VTA",Z1682-MaestraLP3[[#This Row],[PRECIO OCT]])</f>
        <v>0</v>
      </c>
      <c r="AB1682" s="56">
        <f t="shared" si="26"/>
        <v>0.31733333333333336</v>
      </c>
      <c r="AC1682" s="58">
        <f>IFERROR(MaestraLP3[[#This Row],[PRECIO]]*MaestraLP3[[#This Row],[%MG UMV]],0)</f>
        <v>8568</v>
      </c>
      <c r="AD1682" s="59">
        <v>3.84</v>
      </c>
      <c r="AE1682" s="54">
        <f>IFERROR(MaestraLP3[[#This Row],[MARGEN UNITARIO]]/MaestraLP3[[#This Row],[Peso Neto UMV (KG)]],0)</f>
        <v>2231.25</v>
      </c>
      <c r="AF1682" s="38" t="s">
        <v>50</v>
      </c>
      <c r="AG1682" s="38">
        <v>1</v>
      </c>
      <c r="AH1682" s="56">
        <v>0.05</v>
      </c>
      <c r="AI1682" s="56">
        <v>0.1</v>
      </c>
      <c r="AJ1682" s="38" t="s">
        <v>50</v>
      </c>
      <c r="AK1682" s="38" t="s">
        <v>50</v>
      </c>
    </row>
    <row r="1683" spans="1:37" x14ac:dyDescent="0.35">
      <c r="A1683" s="96" t="s">
        <v>525</v>
      </c>
      <c r="B1683" s="38">
        <v>104529870</v>
      </c>
      <c r="C1683" s="38" t="str">
        <f>+MaestraLP3[[#This Row],[CÓDIGO]]&amp;MaestraLP3[[#Headers],[-]]&amp;MaestraLP3[[#This Row],[UMV]]</f>
        <v>104529870-C04</v>
      </c>
      <c r="D1683" s="45" t="str">
        <f>+MaestraLP3[[#This Row],[CÓDIGO]]&amp;MaestraLP3[[#Headers],[FS00]]</f>
        <v>104529870FS00</v>
      </c>
      <c r="E1683" s="38" t="s">
        <v>159</v>
      </c>
      <c r="F1683" s="38" t="s">
        <v>160</v>
      </c>
      <c r="G1683" s="38" t="s">
        <v>513</v>
      </c>
      <c r="H1683" s="38" t="s">
        <v>521</v>
      </c>
      <c r="I1683" s="38" t="s">
        <v>1971</v>
      </c>
      <c r="J1683" s="44" t="s">
        <v>209</v>
      </c>
      <c r="K1683" s="45" t="s">
        <v>44</v>
      </c>
      <c r="L1683" s="38"/>
      <c r="M1683" s="38" t="str">
        <f>VLOOKUP(MaestraLP3[[#This Row],[UMV]],VALIDACIONES!J:L,3,0)</f>
        <v>Caja 4 Unidades</v>
      </c>
      <c r="N1683" s="38" t="s">
        <v>375</v>
      </c>
      <c r="O1683" s="38" t="s">
        <v>72</v>
      </c>
      <c r="P1683" s="54">
        <v>47000</v>
      </c>
      <c r="Q1683" s="38" t="s">
        <v>47</v>
      </c>
      <c r="R1683" s="54">
        <v>65000</v>
      </c>
      <c r="S1683" s="56">
        <f>IFERROR((MaestraLP3[[#This Row],[COSTO ]]/MaestraLP3[[#This Row],[COSTO OCT]]-1),0)</f>
        <v>0</v>
      </c>
      <c r="T1683" s="55" t="s">
        <v>48</v>
      </c>
      <c r="U1683" s="55"/>
      <c r="V1683" s="54">
        <f>+VLOOKUP(MaestraLP3[[#This Row],[-]],'[1]BD MES'!$A:$N,14,0)</f>
        <v>46836</v>
      </c>
      <c r="W1683" s="54">
        <v>47000</v>
      </c>
      <c r="X1683" s="56">
        <f>+(MaestraLP3[[#This Row],[COSTO ]]-MaestraLP3[[#This Row],[COSTO OCT AL 27-10]])/MaestraLP3[[#This Row],[COSTO OCT AL 27-10]]</f>
        <v>3.5015799812110342E-3</v>
      </c>
      <c r="Y1683" s="57" t="str">
        <f>++IF(Q1683="HASTA AGOTAR STOCK","HASTA AGOTAR STOCK",IF(MaestraLP3[[#This Row],[PRECIO OCT]]=0,"NO PARA LP",IF(MaestraLP3[[#This Row],[PRECIO OCT]]=0,"INCORPORACIÓN",IF(AA1683=0,"MANTIENE",IF(AA1683&lt;0,"BAJA",IF(AA1683&gt;0,"ALZA",""))))))</f>
        <v>MANTIENE</v>
      </c>
      <c r="Z1683" s="54">
        <v>65000</v>
      </c>
      <c r="AA1683" s="40">
        <f>IF(Z1683=0,"INDICAR PRECIO VTA",Z1683-MaestraLP3[[#This Row],[PRECIO OCT]])</f>
        <v>0</v>
      </c>
      <c r="AB1683" s="56">
        <f t="shared" si="26"/>
        <v>0.27692307692307694</v>
      </c>
      <c r="AC1683" s="58">
        <f>IFERROR(MaestraLP3[[#This Row],[PRECIO]]*MaestraLP3[[#This Row],[%MG UMV]],0)</f>
        <v>18000</v>
      </c>
      <c r="AD1683" s="59">
        <v>9.0399999999999991</v>
      </c>
      <c r="AE1683" s="54">
        <f>IFERROR(MaestraLP3[[#This Row],[MARGEN UNITARIO]]/MaestraLP3[[#This Row],[Peso Neto UMV (KG)]],0)</f>
        <v>1991.1504424778764</v>
      </c>
      <c r="AF1683" s="38" t="s">
        <v>50</v>
      </c>
      <c r="AG1683" s="38">
        <v>1</v>
      </c>
      <c r="AH1683" s="56">
        <v>0.05</v>
      </c>
      <c r="AI1683" s="56">
        <v>0.1</v>
      </c>
      <c r="AJ1683" s="38" t="s">
        <v>50</v>
      </c>
      <c r="AK1683" s="38" t="s">
        <v>50</v>
      </c>
    </row>
    <row r="1684" spans="1:37" x14ac:dyDescent="0.35">
      <c r="A1684" s="96" t="s">
        <v>525</v>
      </c>
      <c r="B1684" s="38">
        <v>104540400</v>
      </c>
      <c r="C1684" s="38" t="str">
        <f>+MaestraLP3[[#This Row],[CÓDIGO]]&amp;MaestraLP3[[#Headers],[-]]&amp;MaestraLP3[[#This Row],[UMV]]</f>
        <v>104540400-C02</v>
      </c>
      <c r="D1684" s="45" t="str">
        <f>+MaestraLP3[[#This Row],[CÓDIGO]]&amp;MaestraLP3[[#Headers],[FS00]]</f>
        <v>104540400FS00</v>
      </c>
      <c r="E1684" s="38" t="s">
        <v>159</v>
      </c>
      <c r="F1684" s="38" t="s">
        <v>160</v>
      </c>
      <c r="G1684" s="38" t="s">
        <v>513</v>
      </c>
      <c r="H1684" s="38" t="s">
        <v>521</v>
      </c>
      <c r="I1684" s="38" t="s">
        <v>1972</v>
      </c>
      <c r="J1684" s="44" t="s">
        <v>176</v>
      </c>
      <c r="K1684" s="45" t="s">
        <v>44</v>
      </c>
      <c r="L1684" s="38"/>
      <c r="M1684" s="38" t="str">
        <f>VLOOKUP(MaestraLP3[[#This Row],[UMV]],VALIDACIONES!J:L,3,0)</f>
        <v>Caja 2 Unidades</v>
      </c>
      <c r="N1684" s="38" t="s">
        <v>375</v>
      </c>
      <c r="O1684" s="38" t="s">
        <v>72</v>
      </c>
      <c r="P1684" s="54">
        <v>45008</v>
      </c>
      <c r="Q1684" s="38" t="s">
        <v>62</v>
      </c>
      <c r="R1684" s="54">
        <v>60000</v>
      </c>
      <c r="S1684" s="56">
        <f>IFERROR((MaestraLP3[[#This Row],[COSTO ]]/MaestraLP3[[#This Row],[COSTO OCT]]-1),0)</f>
        <v>0</v>
      </c>
      <c r="T1684" s="55" t="s">
        <v>48</v>
      </c>
      <c r="U1684" s="55"/>
      <c r="V1684" s="54">
        <f>+VLOOKUP(MaestraLP3[[#This Row],[-]],'[1]BD MES'!$A:$N,14,0)</f>
        <v>43508</v>
      </c>
      <c r="W1684" s="54">
        <v>45008</v>
      </c>
      <c r="X1684" s="56">
        <f>+(MaestraLP3[[#This Row],[COSTO ]]-MaestraLP3[[#This Row],[COSTO OCT AL 27-10]])/MaestraLP3[[#This Row],[COSTO OCT AL 27-10]]</f>
        <v>3.4476418129999083E-2</v>
      </c>
      <c r="Y1684" s="57" t="str">
        <f>++IF(Q1684="HASTA AGOTAR STOCK","HASTA AGOTAR STOCK",IF(MaestraLP3[[#This Row],[PRECIO OCT]]=0,"NO PARA LP",IF(MaestraLP3[[#This Row],[PRECIO OCT]]=0,"INCORPORACIÓN",IF(AA1684=0,"MANTIENE",IF(AA1684&lt;0,"BAJA",IF(AA1684&gt;0,"ALZA",""))))))</f>
        <v>MANTIENE</v>
      </c>
      <c r="Z1684" s="54">
        <v>60000</v>
      </c>
      <c r="AA1684" s="40">
        <f>IF(Z1684=0,"INDICAR PRECIO VTA",Z1684-MaestraLP3[[#This Row],[PRECIO OCT]])</f>
        <v>0</v>
      </c>
      <c r="AB1684" s="56">
        <f t="shared" si="26"/>
        <v>0.24986666666666665</v>
      </c>
      <c r="AC1684" s="58">
        <f>IFERROR(MaestraLP3[[#This Row],[PRECIO]]*MaestraLP3[[#This Row],[%MG UMV]],0)</f>
        <v>14992</v>
      </c>
      <c r="AD1684" s="59">
        <v>5.44</v>
      </c>
      <c r="AE1684" s="54">
        <f>IFERROR(MaestraLP3[[#This Row],[MARGEN UNITARIO]]/MaestraLP3[[#This Row],[Peso Neto UMV (KG)]],0)</f>
        <v>2755.8823529411761</v>
      </c>
      <c r="AF1684" s="38" t="s">
        <v>50</v>
      </c>
      <c r="AG1684" s="38">
        <v>1</v>
      </c>
      <c r="AH1684" s="56">
        <v>0.05</v>
      </c>
      <c r="AI1684" s="56">
        <v>0.08</v>
      </c>
      <c r="AJ1684" s="38" t="s">
        <v>50</v>
      </c>
      <c r="AK1684" s="38" t="s">
        <v>50</v>
      </c>
    </row>
    <row r="1685" spans="1:37" x14ac:dyDescent="0.35">
      <c r="A1685" s="96" t="s">
        <v>525</v>
      </c>
      <c r="B1685" s="61">
        <v>104547910</v>
      </c>
      <c r="C1685" s="38" t="str">
        <f>+MaestraLP3[[#This Row],[CÓDIGO]]&amp;MaestraLP3[[#Headers],[-]]&amp;MaestraLP3[[#This Row],[UMV]]</f>
        <v>104547910-KG</v>
      </c>
      <c r="D1685" s="45" t="str">
        <f>+MaestraLP3[[#This Row],[CÓDIGO]]&amp;MaestraLP3[[#Headers],[FS00]]</f>
        <v>104547910FS00</v>
      </c>
      <c r="E1685" s="61" t="s">
        <v>159</v>
      </c>
      <c r="F1685" s="61" t="s">
        <v>160</v>
      </c>
      <c r="G1685" s="61" t="s">
        <v>513</v>
      </c>
      <c r="H1685" s="61" t="s">
        <v>521</v>
      </c>
      <c r="I1685" s="61" t="s">
        <v>1973</v>
      </c>
      <c r="J1685" s="85" t="s">
        <v>164</v>
      </c>
      <c r="K1685" s="100" t="s">
        <v>164</v>
      </c>
      <c r="L1685" s="38"/>
      <c r="M1685" s="38" t="str">
        <f>VLOOKUP(MaestraLP3[[#This Row],[UMV]],VALIDACIONES!J:L,3,0)</f>
        <v>Kilogramo</v>
      </c>
      <c r="N1685" s="38" t="s">
        <v>375</v>
      </c>
      <c r="O1685" s="38" t="s">
        <v>46</v>
      </c>
      <c r="P1685" s="54">
        <v>8000</v>
      </c>
      <c r="Q1685" s="38" t="s">
        <v>47</v>
      </c>
      <c r="R1685" s="54">
        <v>10500</v>
      </c>
      <c r="S1685" s="56">
        <f>IFERROR((MaestraLP3[[#This Row],[COSTO ]]/MaestraLP3[[#This Row],[COSTO OCT]]-1),0)</f>
        <v>0</v>
      </c>
      <c r="T1685" s="55" t="s">
        <v>165</v>
      </c>
      <c r="U1685" s="55"/>
      <c r="V1685" s="54">
        <f>+VLOOKUP(MaestraLP3[[#This Row],[-]],'[1]BD MES'!$A:$N,14,0)</f>
        <v>8000</v>
      </c>
      <c r="W1685" s="54">
        <v>8000</v>
      </c>
      <c r="X1685" s="56">
        <f>+(MaestraLP3[[#This Row],[COSTO ]]-MaestraLP3[[#This Row],[COSTO OCT AL 27-10]])/MaestraLP3[[#This Row],[COSTO OCT AL 27-10]]</f>
        <v>0</v>
      </c>
      <c r="Y1685" s="57" t="str">
        <f>++IF(Q1685="HASTA AGOTAR STOCK","HASTA AGOTAR STOCK",IF(MaestraLP3[[#This Row],[PRECIO OCT]]=0,"NO PARA LP",IF(MaestraLP3[[#This Row],[PRECIO OCT]]=0,"INCORPORACIÓN",IF(AA1685=0,"MANTIENE",IF(AA1685&lt;0,"BAJA",IF(AA1685&gt;0,"ALZA",""))))))</f>
        <v>MANTIENE</v>
      </c>
      <c r="Z1685" s="54">
        <v>10500</v>
      </c>
      <c r="AA1685" s="40">
        <f>IF(Z1685=0,"INDICAR PRECIO VTA",Z1685-MaestraLP3[[#This Row],[PRECIO OCT]])</f>
        <v>0</v>
      </c>
      <c r="AB1685" s="56">
        <f t="shared" si="26"/>
        <v>0.23809523809523808</v>
      </c>
      <c r="AC1685" s="58">
        <f>IFERROR(MaestraLP3[[#This Row],[PRECIO]]*MaestraLP3[[#This Row],[%MG UMV]],0)</f>
        <v>2500</v>
      </c>
      <c r="AD1685" s="59">
        <v>1</v>
      </c>
      <c r="AE1685" s="54">
        <f>IFERROR(MaestraLP3[[#This Row],[MARGEN UNITARIO]]/MaestraLP3[[#This Row],[Peso Neto UMV (KG)]],0)</f>
        <v>2500</v>
      </c>
      <c r="AF1685" s="61" t="s">
        <v>50</v>
      </c>
      <c r="AG1685" s="61" t="s">
        <v>184</v>
      </c>
      <c r="AH1685" s="56">
        <v>0.05</v>
      </c>
      <c r="AI1685" s="56">
        <v>0.08</v>
      </c>
      <c r="AJ1685" s="38" t="s">
        <v>50</v>
      </c>
      <c r="AK1685" s="38" t="s">
        <v>50</v>
      </c>
    </row>
    <row r="1686" spans="1:37" x14ac:dyDescent="0.35">
      <c r="A1686" s="96" t="s">
        <v>525</v>
      </c>
      <c r="B1686" s="38">
        <v>104547860</v>
      </c>
      <c r="C1686" s="38" t="str">
        <f>+MaestraLP3[[#This Row],[CÓDIGO]]&amp;MaestraLP3[[#Headers],[-]]&amp;MaestraLP3[[#This Row],[UMV]]</f>
        <v>104547860-C12</v>
      </c>
      <c r="D1686" s="45" t="str">
        <f>+MaestraLP3[[#This Row],[CÓDIGO]]&amp;MaestraLP3[[#Headers],[FS00]]</f>
        <v>104547860FS00</v>
      </c>
      <c r="E1686" s="38" t="s">
        <v>159</v>
      </c>
      <c r="F1686" s="38" t="s">
        <v>160</v>
      </c>
      <c r="G1686" s="38" t="s">
        <v>513</v>
      </c>
      <c r="H1686" s="38" t="s">
        <v>521</v>
      </c>
      <c r="I1686" s="38" t="s">
        <v>1974</v>
      </c>
      <c r="J1686" s="44" t="s">
        <v>43</v>
      </c>
      <c r="K1686" s="45" t="s">
        <v>44</v>
      </c>
      <c r="L1686" s="38"/>
      <c r="M1686" s="38" t="str">
        <f>VLOOKUP(MaestraLP3[[#This Row],[UMV]],VALIDACIONES!J:L,3,0)</f>
        <v>Caja 12 Unidades</v>
      </c>
      <c r="N1686" s="38" t="s">
        <v>375</v>
      </c>
      <c r="O1686" s="38" t="s">
        <v>46</v>
      </c>
      <c r="P1686" s="54">
        <v>56184</v>
      </c>
      <c r="Q1686" s="38" t="s">
        <v>62</v>
      </c>
      <c r="R1686" s="54">
        <v>78000</v>
      </c>
      <c r="S1686" s="56">
        <f>IFERROR((MaestraLP3[[#This Row],[COSTO ]]/MaestraLP3[[#This Row],[COSTO OCT]]-1),0)</f>
        <v>0</v>
      </c>
      <c r="T1686" s="55" t="s">
        <v>165</v>
      </c>
      <c r="U1686" s="55"/>
      <c r="V1686" s="54">
        <f>+VLOOKUP(MaestraLP3[[#This Row],[-]],'[1]BD MES'!$A:$N,14,0)</f>
        <v>55512</v>
      </c>
      <c r="W1686" s="54">
        <v>56184</v>
      </c>
      <c r="X1686" s="56">
        <f>+(MaestraLP3[[#This Row],[COSTO ]]-MaestraLP3[[#This Row],[COSTO OCT AL 27-10]])/MaestraLP3[[#This Row],[COSTO OCT AL 27-10]]</f>
        <v>1.2105490704712495E-2</v>
      </c>
      <c r="Y1686" s="57" t="str">
        <f>++IF(Q1686="HASTA AGOTAR STOCK","HASTA AGOTAR STOCK",IF(MaestraLP3[[#This Row],[PRECIO OCT]]=0,"NO PARA LP",IF(MaestraLP3[[#This Row],[PRECIO OCT]]=0,"INCORPORACIÓN",IF(AA1686=0,"MANTIENE",IF(AA1686&lt;0,"BAJA",IF(AA1686&gt;0,"ALZA",""))))))</f>
        <v>MANTIENE</v>
      </c>
      <c r="Z1686" s="54">
        <v>78000</v>
      </c>
      <c r="AA1686" s="40">
        <f>IF(Z1686=0,"INDICAR PRECIO VTA",Z1686-MaestraLP3[[#This Row],[PRECIO OCT]])</f>
        <v>0</v>
      </c>
      <c r="AB1686" s="56">
        <f t="shared" si="26"/>
        <v>0.27969230769230768</v>
      </c>
      <c r="AC1686" s="58">
        <f>IFERROR(MaestraLP3[[#This Row],[PRECIO]]*MaestraLP3[[#This Row],[%MG UMV]],0)</f>
        <v>21816</v>
      </c>
      <c r="AD1686" s="59">
        <v>6</v>
      </c>
      <c r="AE1686" s="54">
        <f>IFERROR(MaestraLP3[[#This Row],[MARGEN UNITARIO]]/MaestraLP3[[#This Row],[Peso Neto UMV (KG)]],0)</f>
        <v>3636</v>
      </c>
      <c r="AF1686" s="38" t="s">
        <v>50</v>
      </c>
      <c r="AG1686" s="38">
        <v>1</v>
      </c>
      <c r="AH1686" s="56">
        <v>0.1</v>
      </c>
      <c r="AI1686" s="56">
        <v>0.13</v>
      </c>
      <c r="AJ1686" s="38" t="s">
        <v>50</v>
      </c>
      <c r="AK1686" s="38" t="s">
        <v>50</v>
      </c>
    </row>
    <row r="1687" spans="1:37" x14ac:dyDescent="0.35">
      <c r="A1687" s="96" t="s">
        <v>525</v>
      </c>
      <c r="B1687" s="44">
        <v>104547650</v>
      </c>
      <c r="C1687" s="38" t="str">
        <f>+MaestraLP3[[#This Row],[CÓDIGO]]&amp;MaestraLP3[[#Headers],[-]]&amp;MaestraLP3[[#This Row],[UMV]]</f>
        <v>104547650-KG</v>
      </c>
      <c r="D1687" s="45" t="str">
        <f>+MaestraLP3[[#This Row],[CÓDIGO]]&amp;MaestraLP3[[#Headers],[FS00]]</f>
        <v>104547650FS00</v>
      </c>
      <c r="E1687" s="38" t="s">
        <v>159</v>
      </c>
      <c r="F1687" s="38" t="s">
        <v>160</v>
      </c>
      <c r="G1687" s="38" t="s">
        <v>513</v>
      </c>
      <c r="H1687" s="38" t="s">
        <v>521</v>
      </c>
      <c r="I1687" s="83" t="s">
        <v>1975</v>
      </c>
      <c r="J1687" s="45" t="s">
        <v>164</v>
      </c>
      <c r="K1687" s="45" t="s">
        <v>164</v>
      </c>
      <c r="L1687" s="38"/>
      <c r="M1687" s="38" t="str">
        <f>VLOOKUP(MaestraLP3[[#This Row],[UMV]],VALIDACIONES!J:L,3,0)</f>
        <v>Kilogramo</v>
      </c>
      <c r="N1687" s="38" t="s">
        <v>375</v>
      </c>
      <c r="O1687" s="38" t="s">
        <v>46</v>
      </c>
      <c r="P1687" s="54">
        <v>11500</v>
      </c>
      <c r="Q1687" s="38" t="s">
        <v>47</v>
      </c>
      <c r="R1687" s="55">
        <v>18000</v>
      </c>
      <c r="S1687" s="56">
        <f>IFERROR((MaestraLP3[[#This Row],[COSTO ]]/MaestraLP3[[#This Row],[COSTO OCT]]-1),0)</f>
        <v>0</v>
      </c>
      <c r="T1687" s="55" t="s">
        <v>48</v>
      </c>
      <c r="U1687" s="55"/>
      <c r="V1687" s="54">
        <f>+VLOOKUP(MaestraLP3[[#This Row],[-]],'[1]BD MES'!$A:$N,14,0)</f>
        <v>11496</v>
      </c>
      <c r="W1687" s="54">
        <v>11500</v>
      </c>
      <c r="X1687" s="56">
        <f>+(MaestraLP3[[#This Row],[COSTO ]]-MaestraLP3[[#This Row],[COSTO OCT AL 27-10]])/MaestraLP3[[#This Row],[COSTO OCT AL 27-10]]</f>
        <v>3.479471120389701E-4</v>
      </c>
      <c r="Y1687" s="57" t="str">
        <f>++IF(Q1687="HASTA AGOTAR STOCK","HASTA AGOTAR STOCK",IF(MaestraLP3[[#This Row],[PRECIO OCT]]=0,"NO PARA LP",IF(MaestraLP3[[#This Row],[PRECIO OCT]]=0,"INCORPORACIÓN",IF(AA1687=0,"MANTIENE",IF(AA1687&lt;0,"BAJA",IF(AA1687&gt;0,"ALZA",""))))))</f>
        <v>MANTIENE</v>
      </c>
      <c r="Z1687" s="54">
        <v>18000</v>
      </c>
      <c r="AA1687" s="40">
        <f>IF(Z1687=0,"INDICAR PRECIO VTA",Z1687-MaestraLP3[[#This Row],[PRECIO OCT]])</f>
        <v>0</v>
      </c>
      <c r="AB1687" s="56">
        <f t="shared" si="26"/>
        <v>0.3611111111111111</v>
      </c>
      <c r="AC1687" s="58">
        <f>IFERROR(MaestraLP3[[#This Row],[PRECIO]]*MaestraLP3[[#This Row],[%MG UMV]],0)</f>
        <v>6500</v>
      </c>
      <c r="AD1687" s="59">
        <v>1</v>
      </c>
      <c r="AE1687" s="54">
        <f>IFERROR(MaestraLP3[[#This Row],[MARGEN UNITARIO]]/MaestraLP3[[#This Row],[Peso Neto UMV (KG)]],0)</f>
        <v>6500</v>
      </c>
      <c r="AF1687" s="38" t="s">
        <v>50</v>
      </c>
      <c r="AG1687" s="38">
        <v>1</v>
      </c>
      <c r="AH1687" s="56">
        <v>0.08</v>
      </c>
      <c r="AI1687" s="56">
        <v>0.1</v>
      </c>
      <c r="AJ1687" s="38" t="s">
        <v>50</v>
      </c>
      <c r="AK1687" s="38" t="s">
        <v>50</v>
      </c>
    </row>
    <row r="1688" spans="1:37" x14ac:dyDescent="0.35">
      <c r="A1688" s="96" t="s">
        <v>525</v>
      </c>
      <c r="B1688" s="38">
        <v>104543610</v>
      </c>
      <c r="C1688" s="38" t="str">
        <f>+MaestraLP3[[#This Row],[CÓDIGO]]&amp;MaestraLP3[[#Headers],[-]]&amp;MaestraLP3[[#This Row],[UMV]]</f>
        <v>104543610-C08</v>
      </c>
      <c r="D1688" s="45" t="str">
        <f>+MaestraLP3[[#This Row],[CÓDIGO]]&amp;MaestraLP3[[#Headers],[FS00]]</f>
        <v>104543610FS00</v>
      </c>
      <c r="E1688" s="38" t="s">
        <v>159</v>
      </c>
      <c r="F1688" s="38" t="s">
        <v>160</v>
      </c>
      <c r="G1688" s="38" t="s">
        <v>513</v>
      </c>
      <c r="H1688" s="38" t="s">
        <v>521</v>
      </c>
      <c r="I1688" s="38" t="s">
        <v>1976</v>
      </c>
      <c r="J1688" s="44" t="s">
        <v>365</v>
      </c>
      <c r="K1688" s="45" t="s">
        <v>44</v>
      </c>
      <c r="L1688" s="38"/>
      <c r="M1688" s="38" t="str">
        <f>VLOOKUP(MaestraLP3[[#This Row],[UMV]],VALIDACIONES!J:L,3,0)</f>
        <v>Caja 8 Unidades</v>
      </c>
      <c r="N1688" s="38" t="s">
        <v>375</v>
      </c>
      <c r="O1688" s="38" t="s">
        <v>46</v>
      </c>
      <c r="P1688" s="54">
        <v>108800</v>
      </c>
      <c r="Q1688" s="38" t="s">
        <v>47</v>
      </c>
      <c r="R1688" s="54">
        <v>144000</v>
      </c>
      <c r="S1688" s="56">
        <f>IFERROR((MaestraLP3[[#This Row],[COSTO ]]/MaestraLP3[[#This Row],[COSTO OCT]]-1),0)</f>
        <v>0</v>
      </c>
      <c r="T1688" s="55" t="s">
        <v>48</v>
      </c>
      <c r="U1688" s="55"/>
      <c r="V1688" s="54">
        <f>+VLOOKUP(MaestraLP3[[#This Row],[-]],'[1]BD MES'!$A:$N,14,0)</f>
        <v>108800</v>
      </c>
      <c r="W1688" s="54">
        <v>108800</v>
      </c>
      <c r="X1688" s="56">
        <f>+(MaestraLP3[[#This Row],[COSTO ]]-MaestraLP3[[#This Row],[COSTO OCT AL 27-10]])/MaestraLP3[[#This Row],[COSTO OCT AL 27-10]]</f>
        <v>0</v>
      </c>
      <c r="Y1688" s="57" t="str">
        <f>++IF(Q1688="HASTA AGOTAR STOCK","HASTA AGOTAR STOCK",IF(MaestraLP3[[#This Row],[PRECIO OCT]]=0,"NO PARA LP",IF(MaestraLP3[[#This Row],[PRECIO OCT]]=0,"INCORPORACIÓN",IF(AA1688=0,"MANTIENE",IF(AA1688&lt;0,"BAJA",IF(AA1688&gt;0,"ALZA",""))))))</f>
        <v>MANTIENE</v>
      </c>
      <c r="Z1688" s="54">
        <v>144000</v>
      </c>
      <c r="AA1688" s="40">
        <f>IF(Z1688=0,"INDICAR PRECIO VTA",Z1688-MaestraLP3[[#This Row],[PRECIO OCT]])</f>
        <v>0</v>
      </c>
      <c r="AB1688" s="56">
        <f t="shared" si="26"/>
        <v>0.24444444444444444</v>
      </c>
      <c r="AC1688" s="58">
        <f>IFERROR(MaestraLP3[[#This Row],[PRECIO]]*MaestraLP3[[#This Row],[%MG UMV]],0)</f>
        <v>35200</v>
      </c>
      <c r="AD1688" s="59">
        <v>8</v>
      </c>
      <c r="AE1688" s="54">
        <f>IFERROR(MaestraLP3[[#This Row],[MARGEN UNITARIO]]/MaestraLP3[[#This Row],[Peso Neto UMV (KG)]],0)</f>
        <v>4400</v>
      </c>
      <c r="AF1688" s="38" t="s">
        <v>50</v>
      </c>
      <c r="AG1688" s="38">
        <v>1</v>
      </c>
      <c r="AH1688" s="56">
        <v>0.08</v>
      </c>
      <c r="AI1688" s="56">
        <v>0.08</v>
      </c>
      <c r="AJ1688" s="38" t="s">
        <v>50</v>
      </c>
      <c r="AK1688" s="38" t="s">
        <v>50</v>
      </c>
    </row>
    <row r="1689" spans="1:37" x14ac:dyDescent="0.35">
      <c r="A1689" s="96" t="s">
        <v>525</v>
      </c>
      <c r="B1689" s="38">
        <v>104547220</v>
      </c>
      <c r="C1689" s="38" t="str">
        <f>+MaestraLP3[[#This Row],[CÓDIGO]]&amp;MaestraLP3[[#Headers],[-]]&amp;MaestraLP3[[#This Row],[UMV]]</f>
        <v>104547220-KG</v>
      </c>
      <c r="D1689" s="45" t="str">
        <f>+MaestraLP3[[#This Row],[CÓDIGO]]&amp;MaestraLP3[[#Headers],[FS00]]</f>
        <v>104547220FS00</v>
      </c>
      <c r="E1689" s="38" t="s">
        <v>159</v>
      </c>
      <c r="F1689" s="38" t="s">
        <v>160</v>
      </c>
      <c r="G1689" s="38" t="s">
        <v>513</v>
      </c>
      <c r="H1689" s="38" t="s">
        <v>521</v>
      </c>
      <c r="I1689" s="38" t="s">
        <v>1977</v>
      </c>
      <c r="J1689" s="44" t="s">
        <v>164</v>
      </c>
      <c r="K1689" s="44" t="s">
        <v>164</v>
      </c>
      <c r="L1689" s="38"/>
      <c r="M1689" s="38" t="str">
        <f>VLOOKUP(MaestraLP3[[#This Row],[UMV]],VALIDACIONES!J:L,3,0)</f>
        <v>Kilogramo</v>
      </c>
      <c r="N1689" s="38" t="s">
        <v>375</v>
      </c>
      <c r="O1689" s="38" t="s">
        <v>46</v>
      </c>
      <c r="P1689" s="54">
        <v>10900</v>
      </c>
      <c r="Q1689" s="38" t="s">
        <v>47</v>
      </c>
      <c r="R1689" s="55">
        <v>18000</v>
      </c>
      <c r="S1689" s="56">
        <f>IFERROR((MaestraLP3[[#This Row],[COSTO ]]/MaestraLP3[[#This Row],[COSTO OCT]]-1),0)</f>
        <v>0</v>
      </c>
      <c r="T1689" s="55" t="s">
        <v>48</v>
      </c>
      <c r="U1689" s="55"/>
      <c r="V1689" s="54">
        <f>+VLOOKUP(MaestraLP3[[#This Row],[-]],'[1]BD MES'!$A:$N,14,0)</f>
        <v>10900</v>
      </c>
      <c r="W1689" s="54">
        <v>10900</v>
      </c>
      <c r="X1689" s="56">
        <f>+(MaestraLP3[[#This Row],[COSTO ]]-MaestraLP3[[#This Row],[COSTO OCT AL 27-10]])/MaestraLP3[[#This Row],[COSTO OCT AL 27-10]]</f>
        <v>0</v>
      </c>
      <c r="Y1689" s="57" t="str">
        <f>++IF(Q1689="HASTA AGOTAR STOCK","HASTA AGOTAR STOCK",IF(MaestraLP3[[#This Row],[PRECIO OCT]]=0,"NO PARA LP",IF(MaestraLP3[[#This Row],[PRECIO OCT]]=0,"INCORPORACIÓN",IF(AA1689=0,"MANTIENE",IF(AA1689&lt;0,"BAJA",IF(AA1689&gt;0,"ALZA",""))))))</f>
        <v>MANTIENE</v>
      </c>
      <c r="Z1689" s="54">
        <v>18000</v>
      </c>
      <c r="AA1689" s="40">
        <f>IF(Z1689=0,"INDICAR PRECIO VTA",Z1689-MaestraLP3[[#This Row],[PRECIO OCT]])</f>
        <v>0</v>
      </c>
      <c r="AB1689" s="56">
        <f t="shared" si="26"/>
        <v>0.39444444444444443</v>
      </c>
      <c r="AC1689" s="58">
        <f>IFERROR(MaestraLP3[[#This Row],[PRECIO]]*MaestraLP3[[#This Row],[%MG UMV]],0)</f>
        <v>7100</v>
      </c>
      <c r="AD1689" s="59">
        <v>1</v>
      </c>
      <c r="AE1689" s="54">
        <f>IFERROR(MaestraLP3[[#This Row],[MARGEN UNITARIO]]/MaestraLP3[[#This Row],[Peso Neto UMV (KG)]],0)</f>
        <v>7100</v>
      </c>
      <c r="AF1689" s="38" t="s">
        <v>50</v>
      </c>
      <c r="AG1689" s="38">
        <v>1</v>
      </c>
      <c r="AH1689" s="56">
        <v>0.08</v>
      </c>
      <c r="AI1689" s="56">
        <v>0.1</v>
      </c>
      <c r="AJ1689" s="38" t="s">
        <v>50</v>
      </c>
      <c r="AK1689" s="38" t="s">
        <v>50</v>
      </c>
    </row>
    <row r="1690" spans="1:37" x14ac:dyDescent="0.35">
      <c r="A1690" s="96" t="s">
        <v>525</v>
      </c>
      <c r="B1690" s="38">
        <v>104543620</v>
      </c>
      <c r="C1690" s="38" t="str">
        <f>+MaestraLP3[[#This Row],[CÓDIGO]]&amp;MaestraLP3[[#Headers],[-]]&amp;MaestraLP3[[#This Row],[UMV]]</f>
        <v>104543620-C08</v>
      </c>
      <c r="D1690" s="45" t="str">
        <f>+MaestraLP3[[#This Row],[CÓDIGO]]&amp;MaestraLP3[[#Headers],[FS00]]</f>
        <v>104543620FS00</v>
      </c>
      <c r="E1690" s="38" t="s">
        <v>159</v>
      </c>
      <c r="F1690" s="38" t="s">
        <v>160</v>
      </c>
      <c r="G1690" s="38" t="s">
        <v>513</v>
      </c>
      <c r="H1690" s="38" t="s">
        <v>521</v>
      </c>
      <c r="I1690" s="38" t="s">
        <v>1978</v>
      </c>
      <c r="J1690" s="44" t="s">
        <v>365</v>
      </c>
      <c r="K1690" s="45" t="s">
        <v>44</v>
      </c>
      <c r="L1690" s="38"/>
      <c r="M1690" s="38" t="str">
        <f>VLOOKUP(MaestraLP3[[#This Row],[UMV]],VALIDACIONES!J:L,3,0)</f>
        <v>Caja 8 Unidades</v>
      </c>
      <c r="N1690" s="38" t="s">
        <v>375</v>
      </c>
      <c r="O1690" s="38" t="s">
        <v>46</v>
      </c>
      <c r="P1690" s="54">
        <v>55600</v>
      </c>
      <c r="Q1690" s="38" t="s">
        <v>47</v>
      </c>
      <c r="R1690" s="54">
        <v>76000</v>
      </c>
      <c r="S1690" s="56">
        <f>IFERROR((MaestraLP3[[#This Row],[COSTO ]]/MaestraLP3[[#This Row],[COSTO OCT]]-1),0)</f>
        <v>0</v>
      </c>
      <c r="T1690" s="55" t="s">
        <v>48</v>
      </c>
      <c r="U1690" s="55"/>
      <c r="V1690" s="54">
        <f>+VLOOKUP(MaestraLP3[[#This Row],[-]],'[1]BD MES'!$A:$N,14,0)</f>
        <v>54400</v>
      </c>
      <c r="W1690" s="54">
        <v>55600</v>
      </c>
      <c r="X1690" s="56">
        <f>+(MaestraLP3[[#This Row],[COSTO ]]-MaestraLP3[[#This Row],[COSTO OCT AL 27-10]])/MaestraLP3[[#This Row],[COSTO OCT AL 27-10]]</f>
        <v>2.2058823529411766E-2</v>
      </c>
      <c r="Y1690" s="57" t="str">
        <f>++IF(Q1690="HASTA AGOTAR STOCK","HASTA AGOTAR STOCK",IF(MaestraLP3[[#This Row],[PRECIO OCT]]=0,"NO PARA LP",IF(MaestraLP3[[#This Row],[PRECIO OCT]]=0,"INCORPORACIÓN",IF(AA1690=0,"MANTIENE",IF(AA1690&lt;0,"BAJA",IF(AA1690&gt;0,"ALZA",""))))))</f>
        <v>MANTIENE</v>
      </c>
      <c r="Z1690" s="54">
        <v>76000</v>
      </c>
      <c r="AA1690" s="40">
        <f>IF(Z1690=0,"INDICAR PRECIO VTA",Z1690-MaestraLP3[[#This Row],[PRECIO OCT]])</f>
        <v>0</v>
      </c>
      <c r="AB1690" s="56">
        <f t="shared" si="26"/>
        <v>0.26842105263157895</v>
      </c>
      <c r="AC1690" s="58">
        <f>IFERROR(MaestraLP3[[#This Row],[PRECIO]]*MaestraLP3[[#This Row],[%MG UMV]],0)</f>
        <v>20400</v>
      </c>
      <c r="AD1690" s="59">
        <v>4</v>
      </c>
      <c r="AE1690" s="54">
        <f>IFERROR(MaestraLP3[[#This Row],[MARGEN UNITARIO]]/MaestraLP3[[#This Row],[Peso Neto UMV (KG)]],0)</f>
        <v>5100</v>
      </c>
      <c r="AF1690" s="38" t="s">
        <v>50</v>
      </c>
      <c r="AG1690" s="38">
        <v>1</v>
      </c>
      <c r="AH1690" s="56">
        <v>0.08</v>
      </c>
      <c r="AI1690" s="56">
        <v>0.1</v>
      </c>
      <c r="AJ1690" s="38" t="s">
        <v>50</v>
      </c>
      <c r="AK1690" s="38" t="s">
        <v>50</v>
      </c>
    </row>
    <row r="1691" spans="1:37" x14ac:dyDescent="0.35">
      <c r="A1691" s="96" t="s">
        <v>525</v>
      </c>
      <c r="B1691" s="38">
        <v>104518450</v>
      </c>
      <c r="C1691" s="38" t="str">
        <f>+MaestraLP3[[#This Row],[CÓDIGO]]&amp;MaestraLP3[[#Headers],[-]]&amp;MaestraLP3[[#This Row],[UMV]]</f>
        <v>104518450-CJ</v>
      </c>
      <c r="D1691" s="45" t="str">
        <f>+MaestraLP3[[#This Row],[CÓDIGO]]&amp;MaestraLP3[[#Headers],[FS00]]</f>
        <v>104518450FS00</v>
      </c>
      <c r="E1691" s="38" t="s">
        <v>159</v>
      </c>
      <c r="F1691" s="38" t="s">
        <v>509</v>
      </c>
      <c r="G1691" s="38" t="s">
        <v>513</v>
      </c>
      <c r="H1691" s="38" t="s">
        <v>521</v>
      </c>
      <c r="I1691" s="38" t="s">
        <v>1979</v>
      </c>
      <c r="J1691" s="44" t="s">
        <v>77</v>
      </c>
      <c r="K1691" s="45" t="s">
        <v>164</v>
      </c>
      <c r="L1691" s="38"/>
      <c r="M1691" s="38" t="str">
        <f>VLOOKUP(MaestraLP3[[#This Row],[UMV]],VALIDACIONES!J:L,3,0)</f>
        <v>Caja</v>
      </c>
      <c r="N1691" s="38" t="s">
        <v>375</v>
      </c>
      <c r="O1691" s="38" t="s">
        <v>72</v>
      </c>
      <c r="P1691" s="54">
        <v>0</v>
      </c>
      <c r="Q1691" s="38" t="s">
        <v>73</v>
      </c>
      <c r="R1691" s="55">
        <v>0</v>
      </c>
      <c r="S1691" s="56">
        <f>IFERROR((MaestraLP3[[#This Row],[COSTO ]]/MaestraLP3[[#This Row],[COSTO OCT]]-1),0)</f>
        <v>0</v>
      </c>
      <c r="T1691" s="55" t="s">
        <v>604</v>
      </c>
      <c r="U1691" s="55"/>
      <c r="V1691" s="54">
        <f>+VLOOKUP(MaestraLP3[[#This Row],[-]],'[1]BD MES'!$A:$N,14,0)</f>
        <v>11488.92</v>
      </c>
      <c r="W1691" s="54">
        <v>11488.92</v>
      </c>
      <c r="X1691" s="56">
        <f>+(MaestraLP3[[#This Row],[COSTO ]]-MaestraLP3[[#This Row],[COSTO OCT AL 27-10]])/MaestraLP3[[#This Row],[COSTO OCT AL 27-10]]</f>
        <v>0</v>
      </c>
      <c r="Y1691" s="57" t="str">
        <f>++IF(Q1691="HASTA AGOTAR STOCK","HASTA AGOTAR STOCK",IF(MaestraLP3[[#This Row],[PRECIO OCT]]=0,"NO PARA LP",IF(MaestraLP3[[#This Row],[PRECIO OCT]]=0,"INCORPORACIÓN",IF(AA1691=0,"MANTIENE",IF(AA1691&lt;0,"BAJA",IF(AA1691&gt;0,"ALZA",""))))))</f>
        <v>NO PARA LP</v>
      </c>
      <c r="Z1691" s="54">
        <v>0</v>
      </c>
      <c r="AA1691" s="40" t="str">
        <f>IF(Z1691=0,"INDICAR PRECIO VTA",Z1691-MaestraLP3[[#This Row],[PRECIO OCT]])</f>
        <v>INDICAR PRECIO VTA</v>
      </c>
      <c r="AB1691" s="56" t="str">
        <f t="shared" si="26"/>
        <v>-</v>
      </c>
      <c r="AC1691" s="58">
        <f>IFERROR(MaestraLP3[[#This Row],[PRECIO]]*MaestraLP3[[#This Row],[%MG UMV]],0)</f>
        <v>0</v>
      </c>
      <c r="AD1691" s="59">
        <v>3</v>
      </c>
      <c r="AE1691" s="54">
        <f>IFERROR(MaestraLP3[[#This Row],[MARGEN UNITARIO]]/MaestraLP3[[#This Row],[Peso Neto UMV (KG)]],0)</f>
        <v>0</v>
      </c>
      <c r="AF1691" s="38" t="s">
        <v>50</v>
      </c>
      <c r="AG1691" s="38">
        <v>1</v>
      </c>
      <c r="AH1691" s="56">
        <v>0</v>
      </c>
      <c r="AI1691" s="56">
        <v>0</v>
      </c>
      <c r="AJ1691" s="38" t="s">
        <v>50</v>
      </c>
      <c r="AK1691" s="38" t="s">
        <v>50</v>
      </c>
    </row>
    <row r="1692" spans="1:37" x14ac:dyDescent="0.35">
      <c r="A1692" s="96" t="s">
        <v>525</v>
      </c>
      <c r="B1692" s="38">
        <v>104533930</v>
      </c>
      <c r="C1692" s="38" t="str">
        <f>+MaestraLP3[[#This Row],[CÓDIGO]]&amp;MaestraLP3[[#Headers],[-]]&amp;MaestraLP3[[#This Row],[UMV]]</f>
        <v>104533930-C08</v>
      </c>
      <c r="D1692" s="45" t="str">
        <f>+MaestraLP3[[#This Row],[CÓDIGO]]&amp;MaestraLP3[[#Headers],[FS00]]</f>
        <v>104533930FS00</v>
      </c>
      <c r="E1692" s="38" t="s">
        <v>159</v>
      </c>
      <c r="F1692" s="38" t="s">
        <v>160</v>
      </c>
      <c r="G1692" s="38" t="s">
        <v>513</v>
      </c>
      <c r="H1692" s="38" t="s">
        <v>521</v>
      </c>
      <c r="I1692" s="38" t="s">
        <v>1980</v>
      </c>
      <c r="J1692" s="44" t="s">
        <v>365</v>
      </c>
      <c r="K1692" s="45" t="s">
        <v>44</v>
      </c>
      <c r="L1692" s="38"/>
      <c r="M1692" s="38" t="str">
        <f>VLOOKUP(MaestraLP3[[#This Row],[UMV]],VALIDACIONES!J:L,3,0)</f>
        <v>Caja 8 Unidades</v>
      </c>
      <c r="N1692" s="38" t="s">
        <v>375</v>
      </c>
      <c r="O1692" s="38" t="s">
        <v>46</v>
      </c>
      <c r="P1692" s="54">
        <v>39920</v>
      </c>
      <c r="Q1692" s="38" t="s">
        <v>47</v>
      </c>
      <c r="R1692" s="54">
        <v>53600</v>
      </c>
      <c r="S1692" s="56">
        <f>IFERROR((MaestraLP3[[#This Row],[COSTO ]]/MaestraLP3[[#This Row],[COSTO OCT]]-1),0)</f>
        <v>0</v>
      </c>
      <c r="T1692" s="55" t="s">
        <v>48</v>
      </c>
      <c r="U1692" s="55"/>
      <c r="V1692" s="54">
        <f>+VLOOKUP(MaestraLP3[[#This Row],[-]],'[1]BD MES'!$A:$N,14,0)</f>
        <v>40000</v>
      </c>
      <c r="W1692" s="54">
        <v>39920</v>
      </c>
      <c r="X1692" s="56">
        <f>+(MaestraLP3[[#This Row],[COSTO ]]-MaestraLP3[[#This Row],[COSTO OCT AL 27-10]])/MaestraLP3[[#This Row],[COSTO OCT AL 27-10]]</f>
        <v>-2E-3</v>
      </c>
      <c r="Y1692" s="57" t="str">
        <f>++IF(Q1692="HASTA AGOTAR STOCK","HASTA AGOTAR STOCK",IF(MaestraLP3[[#This Row],[PRECIO OCT]]=0,"NO PARA LP",IF(MaestraLP3[[#This Row],[PRECIO OCT]]=0,"INCORPORACIÓN",IF(AA1692=0,"MANTIENE",IF(AA1692&lt;0,"BAJA",IF(AA1692&gt;0,"ALZA",""))))))</f>
        <v>MANTIENE</v>
      </c>
      <c r="Z1692" s="54">
        <v>53600</v>
      </c>
      <c r="AA1692" s="40">
        <f>IF(Z1692=0,"INDICAR PRECIO VTA",Z1692-MaestraLP3[[#This Row],[PRECIO OCT]])</f>
        <v>0</v>
      </c>
      <c r="AB1692" s="56">
        <f t="shared" si="26"/>
        <v>0.25522388059701495</v>
      </c>
      <c r="AC1692" s="58">
        <f>IFERROR(MaestraLP3[[#This Row],[PRECIO]]*MaestraLP3[[#This Row],[%MG UMV]],0)</f>
        <v>13680.000000000002</v>
      </c>
      <c r="AD1692" s="59">
        <v>8</v>
      </c>
      <c r="AE1692" s="54">
        <f>IFERROR(MaestraLP3[[#This Row],[MARGEN UNITARIO]]/MaestraLP3[[#This Row],[Peso Neto UMV (KG)]],0)</f>
        <v>1710.0000000000002</v>
      </c>
      <c r="AF1692" s="38" t="s">
        <v>50</v>
      </c>
      <c r="AG1692" s="38">
        <v>1</v>
      </c>
      <c r="AH1692" s="56">
        <v>0.05</v>
      </c>
      <c r="AI1692" s="56">
        <v>0.08</v>
      </c>
      <c r="AJ1692" s="38" t="s">
        <v>50</v>
      </c>
      <c r="AK1692" s="38" t="s">
        <v>50</v>
      </c>
    </row>
    <row r="1693" spans="1:37" x14ac:dyDescent="0.35">
      <c r="A1693" s="38" t="s">
        <v>525</v>
      </c>
      <c r="B1693" s="38">
        <v>104538530</v>
      </c>
      <c r="C1693" s="38" t="str">
        <f>+MaestraLP3[[#This Row],[CÓDIGO]]&amp;MaestraLP3[[#Headers],[-]]&amp;MaestraLP3[[#This Row],[UMV]]</f>
        <v>104538530-C12</v>
      </c>
      <c r="D1693" s="45" t="str">
        <f>+MaestraLP3[[#This Row],[CÓDIGO]]&amp;MaestraLP3[[#Headers],[FS00]]</f>
        <v>104538530FS00</v>
      </c>
      <c r="E1693" s="38" t="s">
        <v>159</v>
      </c>
      <c r="F1693" s="38" t="s">
        <v>160</v>
      </c>
      <c r="G1693" s="38" t="s">
        <v>513</v>
      </c>
      <c r="H1693" s="38" t="s">
        <v>521</v>
      </c>
      <c r="I1693" s="38" t="s">
        <v>1981</v>
      </c>
      <c r="J1693" s="44" t="s">
        <v>43</v>
      </c>
      <c r="K1693" s="45" t="s">
        <v>44</v>
      </c>
      <c r="L1693" s="38"/>
      <c r="M1693" s="38" t="str">
        <f>VLOOKUP(MaestraLP3[[#This Row],[UMV]],VALIDACIONES!J:L,3,0)</f>
        <v>Caja 12 Unidades</v>
      </c>
      <c r="N1693" s="38" t="s">
        <v>375</v>
      </c>
      <c r="O1693" s="38" t="s">
        <v>46</v>
      </c>
      <c r="P1693" s="54">
        <v>33516</v>
      </c>
      <c r="Q1693" s="38" t="s">
        <v>62</v>
      </c>
      <c r="R1693" s="54">
        <v>45600</v>
      </c>
      <c r="S1693" s="56">
        <f>IFERROR((MaestraLP3[[#This Row],[COSTO ]]/MaestraLP3[[#This Row],[COSTO OCT]]-1),0)</f>
        <v>5.6569996419620461E-2</v>
      </c>
      <c r="T1693" s="55" t="s">
        <v>165</v>
      </c>
      <c r="U1693" s="55"/>
      <c r="V1693" s="54">
        <f>+VLOOKUP(MaestraLP3[[#This Row],[-]],'[1]BD MES'!$A:$N,14,0)</f>
        <v>34728</v>
      </c>
      <c r="W1693" s="54">
        <v>35412</v>
      </c>
      <c r="X1693" s="56">
        <f>+(MaestraLP3[[#This Row],[COSTO ]]-MaestraLP3[[#This Row],[COSTO OCT AL 27-10]])/MaestraLP3[[#This Row],[COSTO OCT AL 27-10]]</f>
        <v>1.9695922598479614E-2</v>
      </c>
      <c r="Y1693" s="57" t="str">
        <f>++IF(Q1693="HASTA AGOTAR STOCK","HASTA AGOTAR STOCK",IF(MaestraLP3[[#This Row],[PRECIO OCT]]=0,"NO PARA LP",IF(MaestraLP3[[#This Row],[PRECIO OCT]]=0,"INCORPORACIÓN",IF(AA1693=0,"MANTIENE",IF(AA1693&lt;0,"BAJA",IF(AA1693&gt;0,"ALZA",""))))))</f>
        <v>MANTIENE</v>
      </c>
      <c r="Z1693" s="54">
        <v>45600</v>
      </c>
      <c r="AA1693" s="40">
        <f>IF(Z1693=0,"INDICAR PRECIO VTA",Z1693-MaestraLP3[[#This Row],[PRECIO OCT]])</f>
        <v>0</v>
      </c>
      <c r="AB1693" s="56">
        <f t="shared" si="26"/>
        <v>0.22342105263157894</v>
      </c>
      <c r="AC1693" s="58">
        <f>IFERROR(MaestraLP3[[#This Row],[PRECIO]]*MaestraLP3[[#This Row],[%MG UMV]],0)</f>
        <v>10188</v>
      </c>
      <c r="AD1693" s="59">
        <v>6</v>
      </c>
      <c r="AE1693" s="54">
        <f>IFERROR(MaestraLP3[[#This Row],[MARGEN UNITARIO]]/MaestraLP3[[#This Row],[Peso Neto UMV (KG)]],0)</f>
        <v>1698</v>
      </c>
      <c r="AF1693" s="38" t="s">
        <v>50</v>
      </c>
      <c r="AG1693" s="38">
        <v>1</v>
      </c>
      <c r="AH1693" s="56">
        <v>0.03</v>
      </c>
      <c r="AI1693" s="56">
        <v>0.05</v>
      </c>
      <c r="AJ1693" s="38" t="s">
        <v>50</v>
      </c>
      <c r="AK1693" s="38" t="s">
        <v>50</v>
      </c>
    </row>
    <row r="1694" spans="1:37" x14ac:dyDescent="0.35">
      <c r="A1694" s="96" t="s">
        <v>525</v>
      </c>
      <c r="B1694" s="38">
        <v>104534920</v>
      </c>
      <c r="C1694" s="38" t="str">
        <f>+MaestraLP3[[#This Row],[CÓDIGO]]&amp;MaestraLP3[[#Headers],[-]]&amp;MaestraLP3[[#This Row],[UMV]]</f>
        <v>104534920-C06</v>
      </c>
      <c r="D1694" s="45" t="str">
        <f>+MaestraLP3[[#This Row],[CÓDIGO]]&amp;MaestraLP3[[#Headers],[FS00]]</f>
        <v>104534920FS00</v>
      </c>
      <c r="E1694" s="38" t="s">
        <v>159</v>
      </c>
      <c r="F1694" s="38" t="s">
        <v>509</v>
      </c>
      <c r="G1694" s="38" t="s">
        <v>513</v>
      </c>
      <c r="H1694" s="38" t="s">
        <v>521</v>
      </c>
      <c r="I1694" s="38" t="s">
        <v>1982</v>
      </c>
      <c r="J1694" s="44" t="s">
        <v>53</v>
      </c>
      <c r="K1694" s="45" t="s">
        <v>44</v>
      </c>
      <c r="L1694" s="38"/>
      <c r="M1694" s="38" t="str">
        <f>VLOOKUP(MaestraLP3[[#This Row],[UMV]],VALIDACIONES!J:L,3,0)</f>
        <v>Caja 6 Unidades</v>
      </c>
      <c r="N1694" s="38" t="s">
        <v>375</v>
      </c>
      <c r="O1694" s="38" t="s">
        <v>72</v>
      </c>
      <c r="P1694" s="54">
        <v>0</v>
      </c>
      <c r="Q1694" s="38" t="s">
        <v>73</v>
      </c>
      <c r="R1694" s="55">
        <v>0</v>
      </c>
      <c r="S1694" s="56">
        <f>IFERROR((MaestraLP3[[#This Row],[COSTO ]]/MaestraLP3[[#This Row],[COSTO OCT]]-1),0)</f>
        <v>0</v>
      </c>
      <c r="T1694" s="55" t="s">
        <v>604</v>
      </c>
      <c r="U1694" s="55"/>
      <c r="V1694" s="54">
        <f>+VLOOKUP(MaestraLP3[[#This Row],[-]],'[1]BD MES'!$A:$N,14,0)</f>
        <v>28590</v>
      </c>
      <c r="W1694" s="54">
        <v>28590</v>
      </c>
      <c r="X1694" s="56">
        <f>+(MaestraLP3[[#This Row],[COSTO ]]-MaestraLP3[[#This Row],[COSTO OCT AL 27-10]])/MaestraLP3[[#This Row],[COSTO OCT AL 27-10]]</f>
        <v>0</v>
      </c>
      <c r="Y1694" s="57" t="str">
        <f>++IF(Q1694="HASTA AGOTAR STOCK","HASTA AGOTAR STOCK",IF(MaestraLP3[[#This Row],[PRECIO OCT]]=0,"NO PARA LP",IF(MaestraLP3[[#This Row],[PRECIO OCT]]=0,"INCORPORACIÓN",IF(AA1694=0,"MANTIENE",IF(AA1694&lt;0,"BAJA",IF(AA1694&gt;0,"ALZA",""))))))</f>
        <v>NO PARA LP</v>
      </c>
      <c r="Z1694" s="54">
        <v>0</v>
      </c>
      <c r="AA1694" s="40" t="str">
        <f>IF(Z1694=0,"INDICAR PRECIO VTA",Z1694-MaestraLP3[[#This Row],[PRECIO OCT]])</f>
        <v>INDICAR PRECIO VTA</v>
      </c>
      <c r="AB1694" s="56" t="str">
        <f t="shared" si="26"/>
        <v>-</v>
      </c>
      <c r="AC1694" s="58">
        <f>IFERROR(MaestraLP3[[#This Row],[PRECIO]]*MaestraLP3[[#This Row],[%MG UMV]],0)</f>
        <v>0</v>
      </c>
      <c r="AD1694" s="59">
        <v>6</v>
      </c>
      <c r="AE1694" s="54">
        <f>IFERROR(MaestraLP3[[#This Row],[MARGEN UNITARIO]]/MaestraLP3[[#This Row],[Peso Neto UMV (KG)]],0)</f>
        <v>0</v>
      </c>
      <c r="AF1694" s="38" t="s">
        <v>49</v>
      </c>
      <c r="AG1694" s="38">
        <v>1</v>
      </c>
      <c r="AH1694" s="56">
        <v>0</v>
      </c>
      <c r="AI1694" s="56">
        <v>0</v>
      </c>
      <c r="AJ1694" s="38" t="s">
        <v>50</v>
      </c>
      <c r="AK1694" s="38" t="s">
        <v>50</v>
      </c>
    </row>
    <row r="1695" spans="1:37" x14ac:dyDescent="0.35">
      <c r="A1695" s="96" t="s">
        <v>525</v>
      </c>
      <c r="B1695" s="38">
        <v>104519930</v>
      </c>
      <c r="C1695" s="38" t="str">
        <f>+MaestraLP3[[#This Row],[CÓDIGO]]&amp;MaestraLP3[[#Headers],[-]]&amp;MaestraLP3[[#This Row],[UMV]]</f>
        <v>104519930-KG</v>
      </c>
      <c r="D1695" s="45" t="str">
        <f>+MaestraLP3[[#This Row],[CÓDIGO]]&amp;MaestraLP3[[#Headers],[FS00]]</f>
        <v>104519930FS00</v>
      </c>
      <c r="E1695" s="38" t="s">
        <v>159</v>
      </c>
      <c r="F1695" s="38" t="s">
        <v>160</v>
      </c>
      <c r="G1695" s="38" t="s">
        <v>513</v>
      </c>
      <c r="H1695" s="38" t="s">
        <v>521</v>
      </c>
      <c r="I1695" s="38" t="s">
        <v>1983</v>
      </c>
      <c r="J1695" s="44" t="s">
        <v>164</v>
      </c>
      <c r="K1695" s="45" t="s">
        <v>164</v>
      </c>
      <c r="L1695" s="38"/>
      <c r="M1695" s="38" t="str">
        <f>VLOOKUP(MaestraLP3[[#This Row],[UMV]],VALIDACIONES!J:L,3,0)</f>
        <v>Kilogramo</v>
      </c>
      <c r="N1695" s="38" t="s">
        <v>375</v>
      </c>
      <c r="O1695" s="38" t="s">
        <v>72</v>
      </c>
      <c r="P1695" s="54">
        <v>4757.79</v>
      </c>
      <c r="Q1695" s="38" t="s">
        <v>62</v>
      </c>
      <c r="R1695" s="54">
        <v>6990</v>
      </c>
      <c r="S1695" s="56">
        <f>IFERROR((MaestraLP3[[#This Row],[COSTO ]]/MaestraLP3[[#This Row],[COSTO OCT]]-1),0)</f>
        <v>2.1052631578947434E-2</v>
      </c>
      <c r="T1695" s="55" t="s">
        <v>48</v>
      </c>
      <c r="U1695" s="55"/>
      <c r="V1695" s="54">
        <f>+VLOOKUP(MaestraLP3[[#This Row],[-]],'[1]BD MES'!$A:$N,14,0)</f>
        <v>4651.22</v>
      </c>
      <c r="W1695" s="54">
        <v>4857.9540000000006</v>
      </c>
      <c r="X1695" s="56">
        <f>+(MaestraLP3[[#This Row],[COSTO ]]-MaestraLP3[[#This Row],[COSTO OCT AL 27-10]])/MaestraLP3[[#This Row],[COSTO OCT AL 27-10]]</f>
        <v>4.4447263298661506E-2</v>
      </c>
      <c r="Y1695" s="57" t="str">
        <f>++IF(Q1695="HASTA AGOTAR STOCK","HASTA AGOTAR STOCK",IF(MaestraLP3[[#This Row],[PRECIO OCT]]=0,"NO PARA LP",IF(MaestraLP3[[#This Row],[PRECIO OCT]]=0,"INCORPORACIÓN",IF(AA1695=0,"MANTIENE",IF(AA1695&lt;0,"BAJA",IF(AA1695&gt;0,"ALZA",""))))))</f>
        <v>BAJA</v>
      </c>
      <c r="Z1695" s="54">
        <v>6790</v>
      </c>
      <c r="AA1695" s="40">
        <f>IF(Z1695=0,"INDICAR PRECIO VTA",Z1695-MaestraLP3[[#This Row],[PRECIO OCT]])</f>
        <v>-200</v>
      </c>
      <c r="AB1695" s="56">
        <f t="shared" si="26"/>
        <v>0.28454285714285704</v>
      </c>
      <c r="AC1695" s="58">
        <f>IFERROR(MaestraLP3[[#This Row],[PRECIO]]*MaestraLP3[[#This Row],[%MG UMV]],0)</f>
        <v>1932.0459999999994</v>
      </c>
      <c r="AD1695" s="59">
        <v>1</v>
      </c>
      <c r="AE1695" s="54">
        <f>IFERROR(MaestraLP3[[#This Row],[MARGEN UNITARIO]]/MaestraLP3[[#This Row],[Peso Neto UMV (KG)]],0)</f>
        <v>1932.0459999999994</v>
      </c>
      <c r="AF1695" s="38" t="s">
        <v>50</v>
      </c>
      <c r="AG1695" s="38">
        <v>1</v>
      </c>
      <c r="AH1695" s="56">
        <v>0.1</v>
      </c>
      <c r="AI1695" s="56">
        <v>0.15</v>
      </c>
      <c r="AJ1695" s="38" t="s">
        <v>50</v>
      </c>
      <c r="AK1695" s="38" t="s">
        <v>50</v>
      </c>
    </row>
    <row r="1696" spans="1:37" x14ac:dyDescent="0.35">
      <c r="A1696" s="96" t="s">
        <v>525</v>
      </c>
      <c r="B1696" s="38">
        <v>104543170</v>
      </c>
      <c r="C1696" s="38" t="str">
        <f>+MaestraLP3[[#This Row],[CÓDIGO]]&amp;MaestraLP3[[#Headers],[-]]&amp;MaestraLP3[[#This Row],[UMV]]</f>
        <v>104543170-C12</v>
      </c>
      <c r="D1696" s="45" t="str">
        <f>+MaestraLP3[[#This Row],[CÓDIGO]]&amp;MaestraLP3[[#Headers],[FS00]]</f>
        <v>104543170FS00</v>
      </c>
      <c r="E1696" s="38" t="s">
        <v>159</v>
      </c>
      <c r="F1696" s="38" t="s">
        <v>160</v>
      </c>
      <c r="G1696" s="38" t="s">
        <v>513</v>
      </c>
      <c r="H1696" s="38" t="s">
        <v>521</v>
      </c>
      <c r="I1696" s="38" t="s">
        <v>1984</v>
      </c>
      <c r="J1696" s="44" t="s">
        <v>43</v>
      </c>
      <c r="K1696" s="45" t="s">
        <v>44</v>
      </c>
      <c r="L1696" s="38"/>
      <c r="M1696" s="38" t="str">
        <f>VLOOKUP(MaestraLP3[[#This Row],[UMV]],VALIDACIONES!J:L,3,0)</f>
        <v>Caja 12 Unidades</v>
      </c>
      <c r="N1696" s="38" t="s">
        <v>375</v>
      </c>
      <c r="O1696" s="38" t="s">
        <v>72</v>
      </c>
      <c r="P1696" s="54">
        <v>49164</v>
      </c>
      <c r="Q1696" s="38" t="s">
        <v>47</v>
      </c>
      <c r="R1696" s="54">
        <v>53000</v>
      </c>
      <c r="S1696" s="56">
        <f>IFERROR((MaestraLP3[[#This Row],[COSTO ]]/MaestraLP3[[#This Row],[COSTO OCT]]-1),0)</f>
        <v>0</v>
      </c>
      <c r="T1696" s="55" t="s">
        <v>48</v>
      </c>
      <c r="U1696" s="55"/>
      <c r="V1696" s="54">
        <f>+VLOOKUP(MaestraLP3[[#This Row],[-]],'[1]BD MES'!$A:$N,14,0)</f>
        <v>48324</v>
      </c>
      <c r="W1696" s="54">
        <v>49164</v>
      </c>
      <c r="X1696" s="56">
        <f>+(MaestraLP3[[#This Row],[COSTO ]]-MaestraLP3[[#This Row],[COSTO OCT AL 27-10]])/MaestraLP3[[#This Row],[COSTO OCT AL 27-10]]</f>
        <v>1.7382666997765087E-2</v>
      </c>
      <c r="Y1696" s="57" t="str">
        <f>++IF(Q1696="HASTA AGOTAR STOCK","HASTA AGOTAR STOCK",IF(MaestraLP3[[#This Row],[PRECIO OCT]]=0,"NO PARA LP",IF(MaestraLP3[[#This Row],[PRECIO OCT]]=0,"INCORPORACIÓN",IF(AA1696=0,"MANTIENE",IF(AA1696&lt;0,"BAJA",IF(AA1696&gt;0,"ALZA",""))))))</f>
        <v>MANTIENE</v>
      </c>
      <c r="Z1696" s="54">
        <v>53000</v>
      </c>
      <c r="AA1696" s="40">
        <f>IF(Z1696=0,"INDICAR PRECIO VTA",Z1696-MaestraLP3[[#This Row],[PRECIO OCT]])</f>
        <v>0</v>
      </c>
      <c r="AB1696" s="56">
        <f t="shared" si="26"/>
        <v>7.2377358490566035E-2</v>
      </c>
      <c r="AC1696" s="58">
        <f>IFERROR(MaestraLP3[[#This Row],[PRECIO]]*MaestraLP3[[#This Row],[%MG UMV]],0)</f>
        <v>3836</v>
      </c>
      <c r="AD1696" s="59">
        <v>1.8</v>
      </c>
      <c r="AE1696" s="54">
        <f>IFERROR(MaestraLP3[[#This Row],[MARGEN UNITARIO]]/MaestraLP3[[#This Row],[Peso Neto UMV (KG)]],0)</f>
        <v>2131.1111111111109</v>
      </c>
      <c r="AF1696" s="38" t="s">
        <v>50</v>
      </c>
      <c r="AG1696" s="38">
        <v>1</v>
      </c>
      <c r="AH1696" s="56">
        <v>0</v>
      </c>
      <c r="AI1696" s="56">
        <v>0</v>
      </c>
      <c r="AJ1696" s="38" t="s">
        <v>50</v>
      </c>
      <c r="AK1696" s="38" t="s">
        <v>50</v>
      </c>
    </row>
    <row r="1697" spans="1:37" x14ac:dyDescent="0.35">
      <c r="A1697" s="96" t="s">
        <v>525</v>
      </c>
      <c r="B1697" s="38">
        <v>104543180</v>
      </c>
      <c r="C1697" s="38" t="str">
        <f>+MaestraLP3[[#This Row],[CÓDIGO]]&amp;MaestraLP3[[#Headers],[-]]&amp;MaestraLP3[[#This Row],[UMV]]</f>
        <v>104543180-C12</v>
      </c>
      <c r="D1697" s="45" t="str">
        <f>+MaestraLP3[[#This Row],[CÓDIGO]]&amp;MaestraLP3[[#Headers],[FS00]]</f>
        <v>104543180FS00</v>
      </c>
      <c r="E1697" s="38" t="s">
        <v>159</v>
      </c>
      <c r="F1697" s="38" t="s">
        <v>160</v>
      </c>
      <c r="G1697" s="38" t="s">
        <v>513</v>
      </c>
      <c r="H1697" s="38" t="s">
        <v>521</v>
      </c>
      <c r="I1697" s="38" t="s">
        <v>1985</v>
      </c>
      <c r="J1697" s="44" t="s">
        <v>43</v>
      </c>
      <c r="K1697" s="45" t="s">
        <v>44</v>
      </c>
      <c r="L1697" s="38"/>
      <c r="M1697" s="38" t="str">
        <f>VLOOKUP(MaestraLP3[[#This Row],[UMV]],VALIDACIONES!J:L,3,0)</f>
        <v>Caja 12 Unidades</v>
      </c>
      <c r="N1697" s="38" t="s">
        <v>375</v>
      </c>
      <c r="O1697" s="38" t="s">
        <v>72</v>
      </c>
      <c r="P1697" s="54">
        <v>48840</v>
      </c>
      <c r="Q1697" s="38" t="s">
        <v>47</v>
      </c>
      <c r="R1697" s="54">
        <v>53000</v>
      </c>
      <c r="S1697" s="56">
        <f>IFERROR((MaestraLP3[[#This Row],[COSTO ]]/MaestraLP3[[#This Row],[COSTO OCT]]-1),0)</f>
        <v>0</v>
      </c>
      <c r="T1697" s="55" t="s">
        <v>48</v>
      </c>
      <c r="U1697" s="55"/>
      <c r="V1697" s="54">
        <f>+VLOOKUP(MaestraLP3[[#This Row],[-]],'[1]BD MES'!$A:$N,14,0)</f>
        <v>48564</v>
      </c>
      <c r="W1697" s="54">
        <v>48840</v>
      </c>
      <c r="X1697" s="56">
        <f>+(MaestraLP3[[#This Row],[COSTO ]]-MaestraLP3[[#This Row],[COSTO OCT AL 27-10]])/MaestraLP3[[#This Row],[COSTO OCT AL 27-10]]</f>
        <v>5.6832221398566843E-3</v>
      </c>
      <c r="Y1697" s="57" t="str">
        <f>++IF(Q1697="HASTA AGOTAR STOCK","HASTA AGOTAR STOCK",IF(MaestraLP3[[#This Row],[PRECIO OCT]]=0,"NO PARA LP",IF(MaestraLP3[[#This Row],[PRECIO OCT]]=0,"INCORPORACIÓN",IF(AA1697=0,"MANTIENE",IF(AA1697&lt;0,"BAJA",IF(AA1697&gt;0,"ALZA",""))))))</f>
        <v>MANTIENE</v>
      </c>
      <c r="Z1697" s="54">
        <v>53000</v>
      </c>
      <c r="AA1697" s="40">
        <f>IF(Z1697=0,"INDICAR PRECIO VTA",Z1697-MaestraLP3[[#This Row],[PRECIO OCT]])</f>
        <v>0</v>
      </c>
      <c r="AB1697" s="56">
        <f t="shared" si="26"/>
        <v>7.8490566037735854E-2</v>
      </c>
      <c r="AC1697" s="58">
        <f>IFERROR(MaestraLP3[[#This Row],[PRECIO]]*MaestraLP3[[#This Row],[%MG UMV]],0)</f>
        <v>4160</v>
      </c>
      <c r="AD1697" s="59">
        <v>1.8</v>
      </c>
      <c r="AE1697" s="54">
        <f>IFERROR(MaestraLP3[[#This Row],[MARGEN UNITARIO]]/MaestraLP3[[#This Row],[Peso Neto UMV (KG)]],0)</f>
        <v>2311.1111111111109</v>
      </c>
      <c r="AF1697" s="38" t="s">
        <v>50</v>
      </c>
      <c r="AG1697" s="38">
        <v>1</v>
      </c>
      <c r="AH1697" s="56">
        <v>0</v>
      </c>
      <c r="AI1697" s="56">
        <v>0</v>
      </c>
      <c r="AJ1697" s="38" t="s">
        <v>50</v>
      </c>
      <c r="AK1697" s="38" t="s">
        <v>50</v>
      </c>
    </row>
    <row r="1698" spans="1:37" x14ac:dyDescent="0.35">
      <c r="A1698" s="96" t="s">
        <v>525</v>
      </c>
      <c r="B1698" s="38">
        <v>104543160</v>
      </c>
      <c r="C1698" s="38" t="str">
        <f>+MaestraLP3[[#This Row],[CÓDIGO]]&amp;MaestraLP3[[#Headers],[-]]&amp;MaestraLP3[[#This Row],[UMV]]</f>
        <v>104543160-C12</v>
      </c>
      <c r="D1698" s="45" t="str">
        <f>+MaestraLP3[[#This Row],[CÓDIGO]]&amp;MaestraLP3[[#Headers],[FS00]]</f>
        <v>104543160FS00</v>
      </c>
      <c r="E1698" s="38" t="s">
        <v>159</v>
      </c>
      <c r="F1698" s="38" t="s">
        <v>160</v>
      </c>
      <c r="G1698" s="38" t="s">
        <v>513</v>
      </c>
      <c r="H1698" s="38" t="s">
        <v>521</v>
      </c>
      <c r="I1698" s="38" t="s">
        <v>1986</v>
      </c>
      <c r="J1698" s="44" t="s">
        <v>43</v>
      </c>
      <c r="K1698" s="45" t="s">
        <v>44</v>
      </c>
      <c r="L1698" s="38"/>
      <c r="M1698" s="38" t="str">
        <f>VLOOKUP(MaestraLP3[[#This Row],[UMV]],VALIDACIONES!J:L,3,0)</f>
        <v>Caja 12 Unidades</v>
      </c>
      <c r="N1698" s="38" t="s">
        <v>375</v>
      </c>
      <c r="O1698" s="38" t="s">
        <v>72</v>
      </c>
      <c r="P1698" s="54">
        <v>48852</v>
      </c>
      <c r="Q1698" s="38" t="s">
        <v>47</v>
      </c>
      <c r="R1698" s="54">
        <v>53000</v>
      </c>
      <c r="S1698" s="56">
        <f>IFERROR((MaestraLP3[[#This Row],[COSTO ]]/MaestraLP3[[#This Row],[COSTO OCT]]-1),0)</f>
        <v>0</v>
      </c>
      <c r="T1698" s="55" t="s">
        <v>48</v>
      </c>
      <c r="U1698" s="55"/>
      <c r="V1698" s="54">
        <f>+VLOOKUP(MaestraLP3[[#This Row],[-]],'[1]BD MES'!$A:$N,14,0)</f>
        <v>48804</v>
      </c>
      <c r="W1698" s="54">
        <v>48852</v>
      </c>
      <c r="X1698" s="56">
        <f>+(MaestraLP3[[#This Row],[COSTO ]]-MaestraLP3[[#This Row],[COSTO OCT AL 27-10]])/MaestraLP3[[#This Row],[COSTO OCT AL 27-10]]</f>
        <v>9.835259404966806E-4</v>
      </c>
      <c r="Y1698" s="57" t="str">
        <f>++IF(Q1698="HASTA AGOTAR STOCK","HASTA AGOTAR STOCK",IF(MaestraLP3[[#This Row],[PRECIO OCT]]=0,"NO PARA LP",IF(MaestraLP3[[#This Row],[PRECIO OCT]]=0,"INCORPORACIÓN",IF(AA1698=0,"MANTIENE",IF(AA1698&lt;0,"BAJA",IF(AA1698&gt;0,"ALZA",""))))))</f>
        <v>MANTIENE</v>
      </c>
      <c r="Z1698" s="54">
        <v>53000</v>
      </c>
      <c r="AA1698" s="40">
        <f>IF(Z1698=0,"INDICAR PRECIO VTA",Z1698-MaestraLP3[[#This Row],[PRECIO OCT]])</f>
        <v>0</v>
      </c>
      <c r="AB1698" s="56">
        <f t="shared" si="26"/>
        <v>7.8264150943396227E-2</v>
      </c>
      <c r="AC1698" s="58">
        <f>IFERROR(MaestraLP3[[#This Row],[PRECIO]]*MaestraLP3[[#This Row],[%MG UMV]],0)</f>
        <v>4148</v>
      </c>
      <c r="AD1698" s="59">
        <v>1.8</v>
      </c>
      <c r="AE1698" s="54">
        <f>IFERROR(MaestraLP3[[#This Row],[MARGEN UNITARIO]]/MaestraLP3[[#This Row],[Peso Neto UMV (KG)]],0)</f>
        <v>2304.4444444444443</v>
      </c>
      <c r="AF1698" s="38" t="s">
        <v>50</v>
      </c>
      <c r="AG1698" s="38">
        <v>1</v>
      </c>
      <c r="AH1698" s="56">
        <v>0</v>
      </c>
      <c r="AI1698" s="56">
        <v>0</v>
      </c>
      <c r="AJ1698" s="38" t="s">
        <v>50</v>
      </c>
      <c r="AK1698" s="38" t="s">
        <v>50</v>
      </c>
    </row>
    <row r="1699" spans="1:37" x14ac:dyDescent="0.35">
      <c r="A1699" s="96" t="s">
        <v>525</v>
      </c>
      <c r="B1699" s="38">
        <v>104538820</v>
      </c>
      <c r="C1699" s="38" t="str">
        <f>+MaestraLP3[[#This Row],[CÓDIGO]]&amp;MaestraLP3[[#Headers],[-]]&amp;MaestraLP3[[#This Row],[UMV]]</f>
        <v>104538820-KG</v>
      </c>
      <c r="D1699" s="45" t="str">
        <f>+MaestraLP3[[#This Row],[CÓDIGO]]&amp;MaestraLP3[[#Headers],[FS00]]</f>
        <v>104538820FS00</v>
      </c>
      <c r="E1699" s="38" t="s">
        <v>159</v>
      </c>
      <c r="F1699" s="38" t="s">
        <v>160</v>
      </c>
      <c r="G1699" s="38" t="s">
        <v>513</v>
      </c>
      <c r="H1699" s="38" t="s">
        <v>521</v>
      </c>
      <c r="I1699" s="38" t="s">
        <v>1987</v>
      </c>
      <c r="J1699" s="44" t="s">
        <v>164</v>
      </c>
      <c r="K1699" s="45" t="s">
        <v>164</v>
      </c>
      <c r="L1699" s="38"/>
      <c r="M1699" s="38" t="str">
        <f>VLOOKUP(MaestraLP3[[#This Row],[UMV]],VALIDACIONES!J:L,3,0)</f>
        <v>Kilogramo</v>
      </c>
      <c r="N1699" s="38" t="s">
        <v>375</v>
      </c>
      <c r="O1699" s="38" t="s">
        <v>46</v>
      </c>
      <c r="P1699" s="54">
        <v>5790</v>
      </c>
      <c r="Q1699" s="38" t="s">
        <v>47</v>
      </c>
      <c r="R1699" s="54">
        <v>7890</v>
      </c>
      <c r="S1699" s="56">
        <f>IFERROR((MaestraLP3[[#This Row],[COSTO ]]/MaestraLP3[[#This Row],[COSTO OCT]]-1),0)</f>
        <v>0</v>
      </c>
      <c r="T1699" s="55" t="s">
        <v>48</v>
      </c>
      <c r="U1699" s="55"/>
      <c r="V1699" s="54">
        <f>+VLOOKUP(MaestraLP3[[#This Row],[-]],'[1]BD MES'!$A:$N,14,0)</f>
        <v>5749</v>
      </c>
      <c r="W1699" s="54">
        <v>5790</v>
      </c>
      <c r="X1699" s="56">
        <f>+(MaestraLP3[[#This Row],[COSTO ]]-MaestraLP3[[#This Row],[COSTO OCT AL 27-10]])/MaestraLP3[[#This Row],[COSTO OCT AL 27-10]]</f>
        <v>7.1316750739258998E-3</v>
      </c>
      <c r="Y1699" s="57" t="str">
        <f>++IF(Q1699="HASTA AGOTAR STOCK","HASTA AGOTAR STOCK",IF(MaestraLP3[[#This Row],[PRECIO OCT]]=0,"NO PARA LP",IF(MaestraLP3[[#This Row],[PRECIO OCT]]=0,"INCORPORACIÓN",IF(AA1699=0,"MANTIENE",IF(AA1699&lt;0,"BAJA",IF(AA1699&gt;0,"ALZA",""))))))</f>
        <v>MANTIENE</v>
      </c>
      <c r="Z1699" s="54">
        <v>7890</v>
      </c>
      <c r="AA1699" s="40">
        <f>IF(Z1699=0,"INDICAR PRECIO VTA",Z1699-MaestraLP3[[#This Row],[PRECIO OCT]])</f>
        <v>0</v>
      </c>
      <c r="AB1699" s="56">
        <f t="shared" si="26"/>
        <v>0.26615969581749049</v>
      </c>
      <c r="AC1699" s="58">
        <f>IFERROR(MaestraLP3[[#This Row],[PRECIO]]*MaestraLP3[[#This Row],[%MG UMV]],0)</f>
        <v>2100</v>
      </c>
      <c r="AD1699" s="59">
        <v>1</v>
      </c>
      <c r="AE1699" s="54">
        <f>IFERROR(MaestraLP3[[#This Row],[MARGEN UNITARIO]]/MaestraLP3[[#This Row],[Peso Neto UMV (KG)]],0)</f>
        <v>2100</v>
      </c>
      <c r="AF1699" s="38" t="s">
        <v>50</v>
      </c>
      <c r="AG1699" s="38">
        <v>1</v>
      </c>
      <c r="AH1699" s="56">
        <v>0.05</v>
      </c>
      <c r="AI1699" s="56">
        <v>0.08</v>
      </c>
      <c r="AJ1699" s="38" t="s">
        <v>50</v>
      </c>
      <c r="AK1699" s="38" t="s">
        <v>50</v>
      </c>
    </row>
    <row r="1700" spans="1:37" x14ac:dyDescent="0.35">
      <c r="A1700" s="96" t="s">
        <v>525</v>
      </c>
      <c r="B1700" s="38">
        <v>104533900</v>
      </c>
      <c r="C1700" s="38" t="str">
        <f>+MaestraLP3[[#This Row],[CÓDIGO]]&amp;MaestraLP3[[#Headers],[-]]&amp;MaestraLP3[[#This Row],[UMV]]</f>
        <v>104533900-C08</v>
      </c>
      <c r="D1700" s="45" t="str">
        <f>+MaestraLP3[[#This Row],[CÓDIGO]]&amp;MaestraLP3[[#Headers],[FS00]]</f>
        <v>104533900FS00</v>
      </c>
      <c r="E1700" s="38" t="s">
        <v>159</v>
      </c>
      <c r="F1700" s="38" t="s">
        <v>160</v>
      </c>
      <c r="G1700" s="38" t="s">
        <v>513</v>
      </c>
      <c r="H1700" s="38" t="s">
        <v>521</v>
      </c>
      <c r="I1700" s="38" t="s">
        <v>1988</v>
      </c>
      <c r="J1700" s="44" t="s">
        <v>365</v>
      </c>
      <c r="K1700" s="45" t="s">
        <v>44</v>
      </c>
      <c r="L1700" s="38"/>
      <c r="M1700" s="38" t="str">
        <f>VLOOKUP(MaestraLP3[[#This Row],[UMV]],VALIDACIONES!J:L,3,0)</f>
        <v>Caja 8 Unidades</v>
      </c>
      <c r="N1700" s="38" t="s">
        <v>375</v>
      </c>
      <c r="O1700" s="38" t="s">
        <v>46</v>
      </c>
      <c r="P1700" s="54">
        <v>47200</v>
      </c>
      <c r="Q1700" s="38" t="s">
        <v>47</v>
      </c>
      <c r="R1700" s="54">
        <v>59500</v>
      </c>
      <c r="S1700" s="56">
        <f>IFERROR((MaestraLP3[[#This Row],[COSTO ]]/MaestraLP3[[#This Row],[COSTO OCT]]-1),0)</f>
        <v>0</v>
      </c>
      <c r="T1700" s="55" t="s">
        <v>48</v>
      </c>
      <c r="U1700" s="55"/>
      <c r="V1700" s="54">
        <f>+VLOOKUP(MaestraLP3[[#This Row],[-]],'[1]BD MES'!$A:$N,14,0)</f>
        <v>46312</v>
      </c>
      <c r="W1700" s="54">
        <v>47200</v>
      </c>
      <c r="X1700" s="56">
        <f>+(MaestraLP3[[#This Row],[COSTO ]]-MaestraLP3[[#This Row],[COSTO OCT AL 27-10]])/MaestraLP3[[#This Row],[COSTO OCT AL 27-10]]</f>
        <v>1.9174296078770081E-2</v>
      </c>
      <c r="Y1700" s="57" t="str">
        <f>++IF(Q1700="HASTA AGOTAR STOCK","HASTA AGOTAR STOCK",IF(MaestraLP3[[#This Row],[PRECIO OCT]]=0,"NO PARA LP",IF(MaestraLP3[[#This Row],[PRECIO OCT]]=0,"INCORPORACIÓN",IF(AA1700=0,"MANTIENE",IF(AA1700&lt;0,"BAJA",IF(AA1700&gt;0,"ALZA",""))))))</f>
        <v>MANTIENE</v>
      </c>
      <c r="Z1700" s="54">
        <v>59500</v>
      </c>
      <c r="AA1700" s="40">
        <f>IF(Z1700=0,"INDICAR PRECIO VTA",Z1700-MaestraLP3[[#This Row],[PRECIO OCT]])</f>
        <v>0</v>
      </c>
      <c r="AB1700" s="56">
        <f t="shared" si="26"/>
        <v>0.20672268907563024</v>
      </c>
      <c r="AC1700" s="58">
        <f>IFERROR(MaestraLP3[[#This Row],[PRECIO]]*MaestraLP3[[#This Row],[%MG UMV]],0)</f>
        <v>12300</v>
      </c>
      <c r="AD1700" s="59">
        <v>8</v>
      </c>
      <c r="AE1700" s="54">
        <f>IFERROR(MaestraLP3[[#This Row],[MARGEN UNITARIO]]/MaestraLP3[[#This Row],[Peso Neto UMV (KG)]],0)</f>
        <v>1537.5</v>
      </c>
      <c r="AF1700" s="38" t="s">
        <v>50</v>
      </c>
      <c r="AG1700" s="38">
        <v>1</v>
      </c>
      <c r="AH1700" s="56">
        <v>0.03</v>
      </c>
      <c r="AI1700" s="56">
        <v>0.05</v>
      </c>
      <c r="AJ1700" s="38" t="s">
        <v>50</v>
      </c>
      <c r="AK1700" s="38" t="s">
        <v>50</v>
      </c>
    </row>
    <row r="1701" spans="1:37" x14ac:dyDescent="0.35">
      <c r="A1701" s="96" t="s">
        <v>525</v>
      </c>
      <c r="B1701" s="38">
        <v>104520790</v>
      </c>
      <c r="C1701" s="38" t="str">
        <f>+MaestraLP3[[#This Row],[CÓDIGO]]&amp;MaestraLP3[[#Headers],[-]]&amp;MaestraLP3[[#This Row],[UMV]]</f>
        <v>104520790-C01</v>
      </c>
      <c r="D1701" s="45" t="str">
        <f>+MaestraLP3[[#This Row],[CÓDIGO]]&amp;MaestraLP3[[#Headers],[FS00]]</f>
        <v>104520790FS00</v>
      </c>
      <c r="E1701" s="38" t="s">
        <v>159</v>
      </c>
      <c r="F1701" s="38" t="s">
        <v>160</v>
      </c>
      <c r="G1701" s="38" t="s">
        <v>513</v>
      </c>
      <c r="H1701" s="38" t="s">
        <v>521</v>
      </c>
      <c r="I1701" s="38" t="s">
        <v>1989</v>
      </c>
      <c r="J1701" s="44" t="s">
        <v>439</v>
      </c>
      <c r="K1701" s="45" t="s">
        <v>164</v>
      </c>
      <c r="L1701" s="38"/>
      <c r="M1701" s="38" t="str">
        <f>VLOOKUP(MaestraLP3[[#This Row],[UMV]],VALIDACIONES!J:L,3,0)</f>
        <v>Caja 1 Unidad</v>
      </c>
      <c r="N1701" s="38" t="s">
        <v>71</v>
      </c>
      <c r="O1701" s="38" t="s">
        <v>72</v>
      </c>
      <c r="P1701" s="54">
        <v>37155.199999999997</v>
      </c>
      <c r="Q1701" s="38" t="s">
        <v>47</v>
      </c>
      <c r="R1701" s="54">
        <v>56800</v>
      </c>
      <c r="S1701" s="56">
        <f>IFERROR((MaestraLP3[[#This Row],[COSTO ]]/MaestraLP3[[#This Row],[COSTO OCT]]-1),0)</f>
        <v>-6.0395314787631271E-5</v>
      </c>
      <c r="T1701" s="55" t="s">
        <v>48</v>
      </c>
      <c r="U1701" s="55"/>
      <c r="V1701" s="54">
        <f>+VLOOKUP(MaestraLP3[[#This Row],[-]],'[1]BD MES'!$A:$N,14,0)</f>
        <v>33440.087999999996</v>
      </c>
      <c r="W1701" s="54">
        <v>37152.955999999998</v>
      </c>
      <c r="X1701" s="56">
        <f>+(MaestraLP3[[#This Row],[COSTO ]]-MaestraLP3[[#This Row],[COSTO OCT AL 27-10]])/MaestraLP3[[#This Row],[COSTO OCT AL 27-10]]</f>
        <v>0.11103044944140107</v>
      </c>
      <c r="Y1701" s="57" t="str">
        <f>++IF(Q1701="HASTA AGOTAR STOCK","HASTA AGOTAR STOCK",IF(MaestraLP3[[#This Row],[PRECIO OCT]]=0,"NO PARA LP",IF(MaestraLP3[[#This Row],[PRECIO OCT]]=0,"INCORPORACIÓN",IF(AA1701=0,"MANTIENE",IF(AA1701&lt;0,"BAJA",IF(AA1701&gt;0,"ALZA",""))))))</f>
        <v>MANTIENE</v>
      </c>
      <c r="Z1701" s="54">
        <v>56800</v>
      </c>
      <c r="AA1701" s="40">
        <f>IF(Z1701=0,"INDICAR PRECIO VTA",Z1701-MaestraLP3[[#This Row],[PRECIO OCT]])</f>
        <v>0</v>
      </c>
      <c r="AB1701" s="56">
        <f t="shared" si="26"/>
        <v>0.345898661971831</v>
      </c>
      <c r="AC1701" s="58">
        <f>IFERROR(MaestraLP3[[#This Row],[PRECIO]]*MaestraLP3[[#This Row],[%MG UMV]],0)</f>
        <v>19647.044000000002</v>
      </c>
      <c r="AD1701" s="59">
        <v>6.8</v>
      </c>
      <c r="AE1701" s="54">
        <f>IFERROR(MaestraLP3[[#This Row],[MARGEN UNITARIO]]/MaestraLP3[[#This Row],[Peso Neto UMV (KG)]],0)</f>
        <v>2889.2711764705887</v>
      </c>
      <c r="AF1701" s="38" t="s">
        <v>49</v>
      </c>
      <c r="AG1701" s="38">
        <v>1</v>
      </c>
      <c r="AH1701" s="56">
        <v>0.05</v>
      </c>
      <c r="AI1701" s="56">
        <v>0.1</v>
      </c>
      <c r="AJ1701" s="38" t="s">
        <v>50</v>
      </c>
      <c r="AK1701" s="38" t="s">
        <v>50</v>
      </c>
    </row>
    <row r="1702" spans="1:37" x14ac:dyDescent="0.35">
      <c r="A1702" s="96" t="s">
        <v>525</v>
      </c>
      <c r="B1702" s="38">
        <v>104543050</v>
      </c>
      <c r="C1702" s="38" t="str">
        <f>+MaestraLP3[[#This Row],[CÓDIGO]]&amp;MaestraLP3[[#Headers],[-]]&amp;MaestraLP3[[#This Row],[UMV]]</f>
        <v>104543050-KG</v>
      </c>
      <c r="D1702" s="45" t="str">
        <f>+MaestraLP3[[#This Row],[CÓDIGO]]&amp;MaestraLP3[[#Headers],[FS00]]</f>
        <v>104543050FS00</v>
      </c>
      <c r="E1702" s="38" t="s">
        <v>159</v>
      </c>
      <c r="F1702" s="38" t="s">
        <v>160</v>
      </c>
      <c r="G1702" s="38" t="s">
        <v>513</v>
      </c>
      <c r="H1702" s="38" t="s">
        <v>521</v>
      </c>
      <c r="I1702" s="38" t="s">
        <v>1990</v>
      </c>
      <c r="J1702" s="44" t="s">
        <v>164</v>
      </c>
      <c r="K1702" s="45" t="s">
        <v>164</v>
      </c>
      <c r="L1702" s="38"/>
      <c r="M1702" s="38" t="str">
        <f>VLOOKUP(MaestraLP3[[#This Row],[UMV]],VALIDACIONES!J:L,3,0)</f>
        <v>Kilogramo</v>
      </c>
      <c r="N1702" s="38" t="s">
        <v>375</v>
      </c>
      <c r="O1702" s="38" t="s">
        <v>72</v>
      </c>
      <c r="P1702" s="54">
        <v>4602.75</v>
      </c>
      <c r="Q1702" s="38" t="s">
        <v>47</v>
      </c>
      <c r="R1702" s="54">
        <v>6590</v>
      </c>
      <c r="S1702" s="56">
        <f>IFERROR((MaestraLP3[[#This Row],[COSTO ]]/MaestraLP3[[#This Row],[COSTO OCT]]-1),0)</f>
        <v>0</v>
      </c>
      <c r="T1702" s="55" t="s">
        <v>545</v>
      </c>
      <c r="U1702" s="55"/>
      <c r="V1702" s="54">
        <f>+VLOOKUP(MaestraLP3[[#This Row],[-]],'[1]BD MES'!$A:$N,14,0)</f>
        <v>4659</v>
      </c>
      <c r="W1702" s="54">
        <v>4602.75</v>
      </c>
      <c r="X1702" s="56">
        <f>+(MaestraLP3[[#This Row],[COSTO ]]-MaestraLP3[[#This Row],[COSTO OCT AL 27-10]])/MaestraLP3[[#This Row],[COSTO OCT AL 27-10]]</f>
        <v>-1.2073406310367031E-2</v>
      </c>
      <c r="Y1702" s="57" t="str">
        <f>++IF(Q1702="HASTA AGOTAR STOCK","HASTA AGOTAR STOCK",IF(MaestraLP3[[#This Row],[PRECIO OCT]]=0,"NO PARA LP",IF(MaestraLP3[[#This Row],[PRECIO OCT]]=0,"INCORPORACIÓN",IF(AA1702=0,"MANTIENE",IF(AA1702&lt;0,"BAJA",IF(AA1702&gt;0,"ALZA",""))))))</f>
        <v>BAJA</v>
      </c>
      <c r="Z1702" s="54">
        <v>6190</v>
      </c>
      <c r="AA1702" s="40">
        <f>IF(Z1702=0,"INDICAR PRECIO VTA",Z1702-MaestraLP3[[#This Row],[PRECIO OCT]])</f>
        <v>-400</v>
      </c>
      <c r="AB1702" s="56">
        <f t="shared" si="26"/>
        <v>0.25642164781906301</v>
      </c>
      <c r="AC1702" s="58">
        <f>IFERROR(MaestraLP3[[#This Row],[PRECIO]]*MaestraLP3[[#This Row],[%MG UMV]],0)</f>
        <v>1587.25</v>
      </c>
      <c r="AD1702" s="59">
        <v>1</v>
      </c>
      <c r="AE1702" s="54">
        <f>IFERROR(MaestraLP3[[#This Row],[MARGEN UNITARIO]]/MaestraLP3[[#This Row],[Peso Neto UMV (KG)]],0)</f>
        <v>1587.25</v>
      </c>
      <c r="AF1702" s="38" t="s">
        <v>50</v>
      </c>
      <c r="AG1702" s="38">
        <v>1</v>
      </c>
      <c r="AH1702" s="56">
        <v>0.1</v>
      </c>
      <c r="AI1702" s="56">
        <v>0.15</v>
      </c>
      <c r="AJ1702" s="38" t="s">
        <v>50</v>
      </c>
      <c r="AK1702" s="38" t="s">
        <v>50</v>
      </c>
    </row>
    <row r="1703" spans="1:37" x14ac:dyDescent="0.35">
      <c r="A1703" s="96" t="s">
        <v>525</v>
      </c>
      <c r="B1703" s="38">
        <v>104542850</v>
      </c>
      <c r="C1703" s="38" t="str">
        <f>+MaestraLP3[[#This Row],[CÓDIGO]]&amp;MaestraLP3[[#Headers],[-]]&amp;MaestraLP3[[#This Row],[UMV]]</f>
        <v>104542850-C12</v>
      </c>
      <c r="D1703" s="45" t="str">
        <f>+MaestraLP3[[#This Row],[CÓDIGO]]&amp;MaestraLP3[[#Headers],[FS00]]</f>
        <v>104542850FS00</v>
      </c>
      <c r="E1703" s="38" t="s">
        <v>159</v>
      </c>
      <c r="F1703" s="38" t="s">
        <v>160</v>
      </c>
      <c r="G1703" s="38" t="s">
        <v>513</v>
      </c>
      <c r="H1703" s="38" t="s">
        <v>521</v>
      </c>
      <c r="I1703" s="38" t="s">
        <v>1991</v>
      </c>
      <c r="J1703" s="44" t="s">
        <v>43</v>
      </c>
      <c r="K1703" s="45" t="s">
        <v>44</v>
      </c>
      <c r="L1703" s="38"/>
      <c r="M1703" s="38" t="str">
        <f>VLOOKUP(MaestraLP3[[#This Row],[UMV]],VALIDACIONES!J:L,3,0)</f>
        <v>Caja 12 Unidades</v>
      </c>
      <c r="N1703" s="38" t="s">
        <v>375</v>
      </c>
      <c r="O1703" s="38" t="s">
        <v>46</v>
      </c>
      <c r="P1703" s="54">
        <v>33600</v>
      </c>
      <c r="Q1703" s="38" t="s">
        <v>47</v>
      </c>
      <c r="R1703" s="54">
        <v>43900</v>
      </c>
      <c r="S1703" s="56">
        <f>IFERROR((MaestraLP3[[#This Row],[COSTO ]]/MaestraLP3[[#This Row],[COSTO OCT]]-1),0)</f>
        <v>0</v>
      </c>
      <c r="T1703" s="55" t="s">
        <v>165</v>
      </c>
      <c r="U1703" s="55"/>
      <c r="V1703" s="54">
        <f>+VLOOKUP(MaestraLP3[[#This Row],[-]],'[1]BD MES'!$A:$N,14,0)</f>
        <v>33540</v>
      </c>
      <c r="W1703" s="54">
        <v>33600</v>
      </c>
      <c r="X1703" s="56">
        <f>+(MaestraLP3[[#This Row],[COSTO ]]-MaestraLP3[[#This Row],[COSTO OCT AL 27-10]])/MaestraLP3[[#This Row],[COSTO OCT AL 27-10]]</f>
        <v>1.7889087656529517E-3</v>
      </c>
      <c r="Y1703" s="57" t="str">
        <f>++IF(Q1703="HASTA AGOTAR STOCK","HASTA AGOTAR STOCK",IF(MaestraLP3[[#This Row],[PRECIO OCT]]=0,"NO PARA LP",IF(MaestraLP3[[#This Row],[PRECIO OCT]]=0,"INCORPORACIÓN",IF(AA1703=0,"MANTIENE",IF(AA1703&lt;0,"BAJA",IF(AA1703&gt;0,"ALZA",""))))))</f>
        <v>MANTIENE</v>
      </c>
      <c r="Z1703" s="54">
        <v>43900</v>
      </c>
      <c r="AA1703" s="40">
        <f>IF(Z1703=0,"INDICAR PRECIO VTA",Z1703-MaestraLP3[[#This Row],[PRECIO OCT]])</f>
        <v>0</v>
      </c>
      <c r="AB1703" s="56">
        <f t="shared" si="26"/>
        <v>0.23462414578587698</v>
      </c>
      <c r="AC1703" s="58">
        <f>IFERROR(MaestraLP3[[#This Row],[PRECIO]]*MaestraLP3[[#This Row],[%MG UMV]],0)</f>
        <v>10300</v>
      </c>
      <c r="AD1703" s="59">
        <v>6</v>
      </c>
      <c r="AE1703" s="54">
        <f>IFERROR(MaestraLP3[[#This Row],[MARGEN UNITARIO]]/MaestraLP3[[#This Row],[Peso Neto UMV (KG)]],0)</f>
        <v>1716.6666666666667</v>
      </c>
      <c r="AF1703" s="38" t="s">
        <v>50</v>
      </c>
      <c r="AG1703" s="38">
        <v>1</v>
      </c>
      <c r="AH1703" s="56">
        <v>0.05</v>
      </c>
      <c r="AI1703" s="56">
        <v>0.1</v>
      </c>
      <c r="AJ1703" s="38" t="s">
        <v>50</v>
      </c>
      <c r="AK1703" s="38" t="s">
        <v>50</v>
      </c>
    </row>
    <row r="1704" spans="1:37" x14ac:dyDescent="0.35">
      <c r="A1704" s="96" t="s">
        <v>525</v>
      </c>
      <c r="B1704" s="38">
        <v>104500500</v>
      </c>
      <c r="C1704" s="38" t="str">
        <f>+MaestraLP3[[#This Row],[CÓDIGO]]&amp;MaestraLP3[[#Headers],[-]]&amp;MaestraLP3[[#This Row],[UMV]]</f>
        <v>104500500-KG</v>
      </c>
      <c r="D1704" s="45" t="str">
        <f>+MaestraLP3[[#This Row],[CÓDIGO]]&amp;MaestraLP3[[#Headers],[FS00]]</f>
        <v>104500500FS00</v>
      </c>
      <c r="E1704" s="38" t="s">
        <v>159</v>
      </c>
      <c r="F1704" s="38" t="s">
        <v>160</v>
      </c>
      <c r="G1704" s="38" t="s">
        <v>513</v>
      </c>
      <c r="H1704" s="38" t="s">
        <v>521</v>
      </c>
      <c r="I1704" s="38" t="s">
        <v>1992</v>
      </c>
      <c r="J1704" s="44" t="s">
        <v>164</v>
      </c>
      <c r="K1704" s="45" t="s">
        <v>164</v>
      </c>
      <c r="L1704" s="38"/>
      <c r="M1704" s="38" t="str">
        <f>VLOOKUP(MaestraLP3[[#This Row],[UMV]],VALIDACIONES!J:L,3,0)</f>
        <v>Kilogramo</v>
      </c>
      <c r="N1704" s="38" t="s">
        <v>375</v>
      </c>
      <c r="O1704" s="38" t="s">
        <v>72</v>
      </c>
      <c r="P1704" s="54">
        <v>4602.75</v>
      </c>
      <c r="Q1704" s="38" t="s">
        <v>47</v>
      </c>
      <c r="R1704" s="54">
        <v>6590</v>
      </c>
      <c r="S1704" s="56">
        <f>IFERROR((MaestraLP3[[#This Row],[COSTO ]]/MaestraLP3[[#This Row],[COSTO OCT]]-1),0)</f>
        <v>0</v>
      </c>
      <c r="T1704" s="55" t="s">
        <v>48</v>
      </c>
      <c r="U1704" s="55"/>
      <c r="V1704" s="54">
        <f>+VLOOKUP(MaestraLP3[[#This Row],[-]],'[1]BD MES'!$A:$N,14,0)</f>
        <v>4436.71</v>
      </c>
      <c r="W1704" s="54">
        <v>4602.75</v>
      </c>
      <c r="X1704" s="56">
        <f>+(MaestraLP3[[#This Row],[COSTO ]]-MaestraLP3[[#This Row],[COSTO OCT AL 27-10]])/MaestraLP3[[#This Row],[COSTO OCT AL 27-10]]</f>
        <v>3.7424127337599249E-2</v>
      </c>
      <c r="Y1704" s="57" t="str">
        <f>++IF(Q1704="HASTA AGOTAR STOCK","HASTA AGOTAR STOCK",IF(MaestraLP3[[#This Row],[PRECIO OCT]]=0,"NO PARA LP",IF(MaestraLP3[[#This Row],[PRECIO OCT]]=0,"INCORPORACIÓN",IF(AA1704=0,"MANTIENE",IF(AA1704&lt;0,"BAJA",IF(AA1704&gt;0,"ALZA",""))))))</f>
        <v>BAJA</v>
      </c>
      <c r="Z1704" s="54">
        <v>6190</v>
      </c>
      <c r="AA1704" s="40">
        <f>IF(Z1704=0,"INDICAR PRECIO VTA",Z1704-MaestraLP3[[#This Row],[PRECIO OCT]])</f>
        <v>-400</v>
      </c>
      <c r="AB1704" s="56">
        <f t="shared" si="26"/>
        <v>0.25642164781906301</v>
      </c>
      <c r="AC1704" s="58">
        <f>IFERROR(MaestraLP3[[#This Row],[PRECIO]]*MaestraLP3[[#This Row],[%MG UMV]],0)</f>
        <v>1587.25</v>
      </c>
      <c r="AD1704" s="59">
        <v>1</v>
      </c>
      <c r="AE1704" s="54">
        <f>IFERROR(MaestraLP3[[#This Row],[MARGEN UNITARIO]]/MaestraLP3[[#This Row],[Peso Neto UMV (KG)]],0)</f>
        <v>1587.25</v>
      </c>
      <c r="AF1704" s="38" t="s">
        <v>50</v>
      </c>
      <c r="AG1704" s="38">
        <v>1</v>
      </c>
      <c r="AH1704" s="56">
        <v>0.1</v>
      </c>
      <c r="AI1704" s="56">
        <v>0.15</v>
      </c>
      <c r="AJ1704" s="38" t="s">
        <v>50</v>
      </c>
      <c r="AK1704" s="38" t="s">
        <v>50</v>
      </c>
    </row>
    <row r="1705" spans="1:37" x14ac:dyDescent="0.35">
      <c r="A1705" s="96" t="s">
        <v>525</v>
      </c>
      <c r="B1705" s="38">
        <v>104524090</v>
      </c>
      <c r="C1705" s="38" t="str">
        <f>+MaestraLP3[[#This Row],[CÓDIGO]]&amp;MaestraLP3[[#Headers],[-]]&amp;MaestraLP3[[#This Row],[UMV]]</f>
        <v>104524090-KG</v>
      </c>
      <c r="D1705" s="45" t="str">
        <f>+MaestraLP3[[#This Row],[CÓDIGO]]&amp;MaestraLP3[[#Headers],[FS00]]</f>
        <v>104524090FS00</v>
      </c>
      <c r="E1705" s="38" t="s">
        <v>159</v>
      </c>
      <c r="F1705" s="38" t="s">
        <v>160</v>
      </c>
      <c r="G1705" s="38" t="s">
        <v>513</v>
      </c>
      <c r="H1705" s="38" t="s">
        <v>521</v>
      </c>
      <c r="I1705" s="38" t="s">
        <v>1993</v>
      </c>
      <c r="J1705" s="44" t="s">
        <v>164</v>
      </c>
      <c r="K1705" s="45" t="s">
        <v>164</v>
      </c>
      <c r="L1705" s="38"/>
      <c r="M1705" s="38" t="str">
        <f>VLOOKUP(MaestraLP3[[#This Row],[UMV]],VALIDACIONES!J:L,3,0)</f>
        <v>Kilogramo</v>
      </c>
      <c r="N1705" s="38" t="s">
        <v>375</v>
      </c>
      <c r="O1705" s="38" t="s">
        <v>72</v>
      </c>
      <c r="P1705" s="54">
        <v>4748.1000000000004</v>
      </c>
      <c r="Q1705" s="38" t="s">
        <v>47</v>
      </c>
      <c r="R1705" s="54">
        <v>6590</v>
      </c>
      <c r="S1705" s="56">
        <f>IFERROR((MaestraLP3[[#This Row],[COSTO ]]/MaestraLP3[[#This Row],[COSTO OCT]]-1),0)</f>
        <v>0</v>
      </c>
      <c r="T1705" s="55" t="s">
        <v>545</v>
      </c>
      <c r="U1705" s="55"/>
      <c r="V1705" s="54">
        <f>+VLOOKUP(MaestraLP3[[#This Row],[-]],'[1]BD MES'!$A:$N,14,0)</f>
        <v>4719.7299999999996</v>
      </c>
      <c r="W1705" s="54">
        <v>4748.1000000000004</v>
      </c>
      <c r="X1705" s="56">
        <f>+(MaestraLP3[[#This Row],[COSTO ]]-MaestraLP3[[#This Row],[COSTO OCT AL 27-10]])/MaestraLP3[[#This Row],[COSTO OCT AL 27-10]]</f>
        <v>6.0109370663154046E-3</v>
      </c>
      <c r="Y1705" s="57" t="str">
        <f>++IF(Q1705="HASTA AGOTAR STOCK","HASTA AGOTAR STOCK",IF(MaestraLP3[[#This Row],[PRECIO OCT]]=0,"NO PARA LP",IF(MaestraLP3[[#This Row],[PRECIO OCT]]=0,"INCORPORACIÓN",IF(AA1705=0,"MANTIENE",IF(AA1705&lt;0,"BAJA",IF(AA1705&gt;0,"ALZA",""))))))</f>
        <v>BAJA</v>
      </c>
      <c r="Z1705" s="54">
        <v>6190</v>
      </c>
      <c r="AA1705" s="40">
        <f>IF(Z1705=0,"INDICAR PRECIO VTA",Z1705-MaestraLP3[[#This Row],[PRECIO OCT]])</f>
        <v>-400</v>
      </c>
      <c r="AB1705" s="56">
        <f t="shared" si="26"/>
        <v>0.23294022617124388</v>
      </c>
      <c r="AC1705" s="58">
        <f>IFERROR(MaestraLP3[[#This Row],[PRECIO]]*MaestraLP3[[#This Row],[%MG UMV]],0)</f>
        <v>1441.8999999999996</v>
      </c>
      <c r="AD1705" s="59">
        <v>1</v>
      </c>
      <c r="AE1705" s="54">
        <f>IFERROR(MaestraLP3[[#This Row],[MARGEN UNITARIO]]/MaestraLP3[[#This Row],[Peso Neto UMV (KG)]],0)</f>
        <v>1441.8999999999996</v>
      </c>
      <c r="AF1705" s="38" t="s">
        <v>50</v>
      </c>
      <c r="AG1705" s="38">
        <v>1</v>
      </c>
      <c r="AH1705" s="56">
        <v>0.1</v>
      </c>
      <c r="AI1705" s="56">
        <v>0.15</v>
      </c>
      <c r="AJ1705" s="38" t="s">
        <v>50</v>
      </c>
      <c r="AK1705" s="38" t="s">
        <v>50</v>
      </c>
    </row>
    <row r="1706" spans="1:37" x14ac:dyDescent="0.35">
      <c r="A1706" s="96" t="s">
        <v>525</v>
      </c>
      <c r="B1706" s="38">
        <v>104545290</v>
      </c>
      <c r="C1706" s="38" t="str">
        <f>+MaestraLP3[[#This Row],[CÓDIGO]]&amp;MaestraLP3[[#Headers],[-]]&amp;MaestraLP3[[#This Row],[UMV]]</f>
        <v>104545290-C10</v>
      </c>
      <c r="D1706" s="45" t="str">
        <f>+MaestraLP3[[#This Row],[CÓDIGO]]&amp;MaestraLP3[[#Headers],[FS00]]</f>
        <v>104545290FS00</v>
      </c>
      <c r="E1706" s="38" t="s">
        <v>159</v>
      </c>
      <c r="F1706" s="38" t="s">
        <v>160</v>
      </c>
      <c r="G1706" s="38" t="s">
        <v>513</v>
      </c>
      <c r="H1706" s="38" t="s">
        <v>521</v>
      </c>
      <c r="I1706" s="38" t="s">
        <v>1994</v>
      </c>
      <c r="J1706" s="44" t="s">
        <v>61</v>
      </c>
      <c r="K1706" s="45" t="s">
        <v>44</v>
      </c>
      <c r="L1706" s="38"/>
      <c r="M1706" s="38" t="str">
        <f>VLOOKUP(MaestraLP3[[#This Row],[UMV]],VALIDACIONES!J:L,3,0)</f>
        <v>Caja 10 Unidades</v>
      </c>
      <c r="N1706" s="38" t="s">
        <v>375</v>
      </c>
      <c r="O1706" s="38" t="s">
        <v>46</v>
      </c>
      <c r="P1706" s="54">
        <v>54900</v>
      </c>
      <c r="Q1706" s="38" t="s">
        <v>47</v>
      </c>
      <c r="R1706" s="54">
        <v>71000</v>
      </c>
      <c r="S1706" s="56">
        <f>IFERROR((MaestraLP3[[#This Row],[COSTO ]]/MaestraLP3[[#This Row],[COSTO OCT]]-1),0)</f>
        <v>0</v>
      </c>
      <c r="T1706" s="55" t="s">
        <v>48</v>
      </c>
      <c r="U1706" s="55"/>
      <c r="V1706" s="54">
        <f>+VLOOKUP(MaestraLP3[[#This Row],[-]],'[1]BD MES'!$A:$N,14,0)</f>
        <v>54500</v>
      </c>
      <c r="W1706" s="54">
        <v>54900</v>
      </c>
      <c r="X1706" s="56">
        <f>+(MaestraLP3[[#This Row],[COSTO ]]-MaestraLP3[[#This Row],[COSTO OCT AL 27-10]])/MaestraLP3[[#This Row],[COSTO OCT AL 27-10]]</f>
        <v>7.3394495412844041E-3</v>
      </c>
      <c r="Y1706" s="57" t="str">
        <f>++IF(Q1706="HASTA AGOTAR STOCK","HASTA AGOTAR STOCK",IF(MaestraLP3[[#This Row],[PRECIO OCT]]=0,"NO PARA LP",IF(MaestraLP3[[#This Row],[PRECIO OCT]]=0,"INCORPORACIÓN",IF(AA1706=0,"MANTIENE",IF(AA1706&lt;0,"BAJA",IF(AA1706&gt;0,"ALZA",""))))))</f>
        <v>MANTIENE</v>
      </c>
      <c r="Z1706" s="54">
        <v>71000</v>
      </c>
      <c r="AA1706" s="40">
        <f>IF(Z1706=0,"INDICAR PRECIO VTA",Z1706-MaestraLP3[[#This Row],[PRECIO OCT]])</f>
        <v>0</v>
      </c>
      <c r="AB1706" s="56">
        <f t="shared" si="26"/>
        <v>0.22676056338028169</v>
      </c>
      <c r="AC1706" s="58">
        <f>IFERROR(MaestraLP3[[#This Row],[PRECIO]]*MaestraLP3[[#This Row],[%MG UMV]],0)</f>
        <v>16100</v>
      </c>
      <c r="AD1706" s="59">
        <v>5</v>
      </c>
      <c r="AE1706" s="54">
        <f>IFERROR(MaestraLP3[[#This Row],[MARGEN UNITARIO]]/MaestraLP3[[#This Row],[Peso Neto UMV (KG)]],0)</f>
        <v>3220</v>
      </c>
      <c r="AF1706" s="38" t="s">
        <v>50</v>
      </c>
      <c r="AG1706" s="38">
        <v>1</v>
      </c>
      <c r="AH1706" s="56">
        <v>0.05</v>
      </c>
      <c r="AI1706" s="56">
        <v>7.0000000000000007E-2</v>
      </c>
      <c r="AJ1706" s="38" t="s">
        <v>50</v>
      </c>
      <c r="AK1706" s="38" t="s">
        <v>50</v>
      </c>
    </row>
    <row r="1707" spans="1:37" x14ac:dyDescent="0.35">
      <c r="A1707" s="96" t="s">
        <v>525</v>
      </c>
      <c r="B1707" s="38">
        <v>104545300</v>
      </c>
      <c r="C1707" s="38" t="str">
        <f>+MaestraLP3[[#This Row],[CÓDIGO]]&amp;MaestraLP3[[#Headers],[-]]&amp;MaestraLP3[[#This Row],[UMV]]</f>
        <v>104545300-C10</v>
      </c>
      <c r="D1707" s="45" t="str">
        <f>+MaestraLP3[[#This Row],[CÓDIGO]]&amp;MaestraLP3[[#Headers],[FS00]]</f>
        <v>104545300FS00</v>
      </c>
      <c r="E1707" s="38" t="s">
        <v>159</v>
      </c>
      <c r="F1707" s="38" t="s">
        <v>160</v>
      </c>
      <c r="G1707" s="38" t="s">
        <v>513</v>
      </c>
      <c r="H1707" s="38" t="s">
        <v>521</v>
      </c>
      <c r="I1707" s="38" t="s">
        <v>1995</v>
      </c>
      <c r="J1707" s="44" t="s">
        <v>61</v>
      </c>
      <c r="K1707" s="45" t="s">
        <v>44</v>
      </c>
      <c r="L1707" s="38"/>
      <c r="M1707" s="38" t="str">
        <f>VLOOKUP(MaestraLP3[[#This Row],[UMV]],VALIDACIONES!J:L,3,0)</f>
        <v>Caja 10 Unidades</v>
      </c>
      <c r="N1707" s="38" t="s">
        <v>45</v>
      </c>
      <c r="O1707" s="38" t="s">
        <v>46</v>
      </c>
      <c r="P1707" s="54">
        <v>54900</v>
      </c>
      <c r="Q1707" s="38" t="s">
        <v>47</v>
      </c>
      <c r="R1707" s="54">
        <v>71000</v>
      </c>
      <c r="S1707" s="56">
        <f>IFERROR((MaestraLP3[[#This Row],[COSTO ]]/MaestraLP3[[#This Row],[COSTO OCT]]-1),0)</f>
        <v>0</v>
      </c>
      <c r="T1707" s="55" t="s">
        <v>48</v>
      </c>
      <c r="U1707" s="55"/>
      <c r="V1707" s="54">
        <f>+VLOOKUP(MaestraLP3[[#This Row],[-]],'[1]BD MES'!$A:$N,14,0)</f>
        <v>54500</v>
      </c>
      <c r="W1707" s="54">
        <v>54900</v>
      </c>
      <c r="X1707" s="56">
        <f>+(MaestraLP3[[#This Row],[COSTO ]]-MaestraLP3[[#This Row],[COSTO OCT AL 27-10]])/MaestraLP3[[#This Row],[COSTO OCT AL 27-10]]</f>
        <v>7.3394495412844041E-3</v>
      </c>
      <c r="Y1707" s="57" t="str">
        <f>++IF(Q1707="HASTA AGOTAR STOCK","HASTA AGOTAR STOCK",IF(MaestraLP3[[#This Row],[PRECIO OCT]]=0,"NO PARA LP",IF(MaestraLP3[[#This Row],[PRECIO OCT]]=0,"INCORPORACIÓN",IF(AA1707=0,"MANTIENE",IF(AA1707&lt;0,"BAJA",IF(AA1707&gt;0,"ALZA",""))))))</f>
        <v>MANTIENE</v>
      </c>
      <c r="Z1707" s="54">
        <v>71000</v>
      </c>
      <c r="AA1707" s="40">
        <f>IF(Z1707=0,"INDICAR PRECIO VTA",Z1707-MaestraLP3[[#This Row],[PRECIO OCT]])</f>
        <v>0</v>
      </c>
      <c r="AB1707" s="56">
        <f t="shared" si="26"/>
        <v>0.22676056338028169</v>
      </c>
      <c r="AC1707" s="58">
        <f>IFERROR(MaestraLP3[[#This Row],[PRECIO]]*MaestraLP3[[#This Row],[%MG UMV]],0)</f>
        <v>16100</v>
      </c>
      <c r="AD1707" s="59">
        <v>5</v>
      </c>
      <c r="AE1707" s="54">
        <f>IFERROR(MaestraLP3[[#This Row],[MARGEN UNITARIO]]/MaestraLP3[[#This Row],[Peso Neto UMV (KG)]],0)</f>
        <v>3220</v>
      </c>
      <c r="AF1707" s="38" t="s">
        <v>50</v>
      </c>
      <c r="AG1707" s="38">
        <v>1</v>
      </c>
      <c r="AH1707" s="56">
        <v>0.05</v>
      </c>
      <c r="AI1707" s="56">
        <v>7.0000000000000007E-2</v>
      </c>
      <c r="AJ1707" s="38" t="s">
        <v>50</v>
      </c>
      <c r="AK1707" s="38" t="s">
        <v>50</v>
      </c>
    </row>
    <row r="1708" spans="1:37" x14ac:dyDescent="0.35">
      <c r="A1708" s="96" t="s">
        <v>525</v>
      </c>
      <c r="B1708" s="38">
        <v>104540390</v>
      </c>
      <c r="C1708" s="38" t="str">
        <f>+MaestraLP3[[#This Row],[CÓDIGO]]&amp;MaestraLP3[[#Headers],[-]]&amp;MaestraLP3[[#This Row],[UMV]]</f>
        <v>104540390-C02</v>
      </c>
      <c r="D1708" s="45" t="str">
        <f>+MaestraLP3[[#This Row],[CÓDIGO]]&amp;MaestraLP3[[#Headers],[FS00]]</f>
        <v>104540390FS00</v>
      </c>
      <c r="E1708" s="38" t="s">
        <v>159</v>
      </c>
      <c r="F1708" s="38" t="s">
        <v>160</v>
      </c>
      <c r="G1708" s="38" t="s">
        <v>513</v>
      </c>
      <c r="H1708" s="38" t="s">
        <v>521</v>
      </c>
      <c r="I1708" s="38" t="s">
        <v>1996</v>
      </c>
      <c r="J1708" s="44" t="s">
        <v>176</v>
      </c>
      <c r="K1708" s="45" t="s">
        <v>44</v>
      </c>
      <c r="L1708" s="38"/>
      <c r="M1708" s="38" t="str">
        <f>VLOOKUP(MaestraLP3[[#This Row],[UMV]],VALIDACIONES!J:L,3,0)</f>
        <v>Caja 2 Unidades</v>
      </c>
      <c r="N1708" s="38" t="s">
        <v>375</v>
      </c>
      <c r="O1708" s="38" t="s">
        <v>72</v>
      </c>
      <c r="P1708" s="54">
        <v>44556</v>
      </c>
      <c r="Q1708" s="38" t="s">
        <v>62</v>
      </c>
      <c r="R1708" s="54">
        <v>60000</v>
      </c>
      <c r="S1708" s="56">
        <f>IFERROR((MaestraLP3[[#This Row],[COSTO ]]/MaestraLP3[[#This Row],[COSTO OCT]]-1),0)</f>
        <v>0</v>
      </c>
      <c r="T1708" s="55" t="s">
        <v>48</v>
      </c>
      <c r="U1708" s="55"/>
      <c r="V1708" s="54">
        <f>+VLOOKUP(MaestraLP3[[#This Row],[-]],'[1]BD MES'!$A:$N,14,0)</f>
        <v>32910</v>
      </c>
      <c r="W1708" s="54">
        <v>44556</v>
      </c>
      <c r="X1708" s="56">
        <f>+(MaestraLP3[[#This Row],[COSTO ]]-MaestraLP3[[#This Row],[COSTO OCT AL 27-10]])/MaestraLP3[[#This Row],[COSTO OCT AL 27-10]]</f>
        <v>0.35387420237010025</v>
      </c>
      <c r="Y1708" s="57" t="str">
        <f>++IF(Q1708="HASTA AGOTAR STOCK","HASTA AGOTAR STOCK",IF(MaestraLP3[[#This Row],[PRECIO OCT]]=0,"NO PARA LP",IF(MaestraLP3[[#This Row],[PRECIO OCT]]=0,"INCORPORACIÓN",IF(AA1708=0,"MANTIENE",IF(AA1708&lt;0,"BAJA",IF(AA1708&gt;0,"ALZA",""))))))</f>
        <v>MANTIENE</v>
      </c>
      <c r="Z1708" s="54">
        <v>60000</v>
      </c>
      <c r="AA1708" s="40">
        <f>IF(Z1708=0,"INDICAR PRECIO VTA",Z1708-MaestraLP3[[#This Row],[PRECIO OCT]])</f>
        <v>0</v>
      </c>
      <c r="AB1708" s="56">
        <f t="shared" si="26"/>
        <v>0.25740000000000002</v>
      </c>
      <c r="AC1708" s="58">
        <f>IFERROR(MaestraLP3[[#This Row],[PRECIO]]*MaestraLP3[[#This Row],[%MG UMV]],0)</f>
        <v>15444.000000000002</v>
      </c>
      <c r="AD1708" s="59">
        <v>5.44</v>
      </c>
      <c r="AE1708" s="54">
        <f>IFERROR(MaestraLP3[[#This Row],[MARGEN UNITARIO]]/MaestraLP3[[#This Row],[Peso Neto UMV (KG)]],0)</f>
        <v>2838.9705882352941</v>
      </c>
      <c r="AF1708" s="38" t="s">
        <v>50</v>
      </c>
      <c r="AG1708" s="38">
        <v>1</v>
      </c>
      <c r="AH1708" s="56">
        <v>0.08</v>
      </c>
      <c r="AI1708" s="56">
        <v>0.13</v>
      </c>
      <c r="AJ1708" s="38" t="s">
        <v>50</v>
      </c>
      <c r="AK1708" s="38" t="s">
        <v>50</v>
      </c>
    </row>
    <row r="1709" spans="1:37" x14ac:dyDescent="0.35">
      <c r="A1709" s="96" t="s">
        <v>525</v>
      </c>
      <c r="B1709" s="61">
        <v>104547920</v>
      </c>
      <c r="C1709" s="38" t="str">
        <f>+MaestraLP3[[#This Row],[CÓDIGO]]&amp;MaestraLP3[[#Headers],[-]]&amp;MaestraLP3[[#This Row],[UMV]]</f>
        <v>104547920-KG</v>
      </c>
      <c r="D1709" s="45" t="str">
        <f>+MaestraLP3[[#This Row],[CÓDIGO]]&amp;MaestraLP3[[#Headers],[FS00]]</f>
        <v>104547920FS00</v>
      </c>
      <c r="E1709" s="61" t="s">
        <v>159</v>
      </c>
      <c r="F1709" s="61" t="s">
        <v>160</v>
      </c>
      <c r="G1709" s="61" t="s">
        <v>513</v>
      </c>
      <c r="H1709" s="61" t="s">
        <v>521</v>
      </c>
      <c r="I1709" s="61" t="s">
        <v>1997</v>
      </c>
      <c r="J1709" s="85" t="s">
        <v>164</v>
      </c>
      <c r="K1709" s="100" t="s">
        <v>164</v>
      </c>
      <c r="L1709" s="38"/>
      <c r="M1709" s="38" t="str">
        <f>VLOOKUP(MaestraLP3[[#This Row],[UMV]],VALIDACIONES!J:L,3,0)</f>
        <v>Kilogramo</v>
      </c>
      <c r="N1709" s="38" t="s">
        <v>375</v>
      </c>
      <c r="O1709" s="38" t="s">
        <v>46</v>
      </c>
      <c r="P1709" s="54">
        <v>8500</v>
      </c>
      <c r="Q1709" s="38" t="s">
        <v>47</v>
      </c>
      <c r="R1709" s="54">
        <v>10500</v>
      </c>
      <c r="S1709" s="56">
        <f>IFERROR((MaestraLP3[[#This Row],[COSTO ]]/MaestraLP3[[#This Row],[COSTO OCT]]-1),0)</f>
        <v>0</v>
      </c>
      <c r="T1709" s="55" t="s">
        <v>165</v>
      </c>
      <c r="U1709" s="55"/>
      <c r="V1709" s="54">
        <f>+VLOOKUP(MaestraLP3[[#This Row],[-]],'[1]BD MES'!$A:$N,14,0)</f>
        <v>8500</v>
      </c>
      <c r="W1709" s="54">
        <v>8500</v>
      </c>
      <c r="X1709" s="56">
        <f>+(MaestraLP3[[#This Row],[COSTO ]]-MaestraLP3[[#This Row],[COSTO OCT AL 27-10]])/MaestraLP3[[#This Row],[COSTO OCT AL 27-10]]</f>
        <v>0</v>
      </c>
      <c r="Y1709" s="57" t="str">
        <f>++IF(Q1709="HASTA AGOTAR STOCK","HASTA AGOTAR STOCK",IF(MaestraLP3[[#This Row],[PRECIO OCT]]=0,"NO PARA LP",IF(MaestraLP3[[#This Row],[PRECIO OCT]]=0,"INCORPORACIÓN",IF(AA1709=0,"MANTIENE",IF(AA1709&lt;0,"BAJA",IF(AA1709&gt;0,"ALZA",""))))))</f>
        <v>MANTIENE</v>
      </c>
      <c r="Z1709" s="54">
        <v>10500</v>
      </c>
      <c r="AA1709" s="40">
        <f>IF(Z1709=0,"INDICAR PRECIO VTA",Z1709-MaestraLP3[[#This Row],[PRECIO OCT]])</f>
        <v>0</v>
      </c>
      <c r="AB1709" s="56">
        <f t="shared" si="26"/>
        <v>0.19047619047619047</v>
      </c>
      <c r="AC1709" s="58">
        <f>IFERROR(MaestraLP3[[#This Row],[PRECIO]]*MaestraLP3[[#This Row],[%MG UMV]],0)</f>
        <v>2000</v>
      </c>
      <c r="AD1709" s="59">
        <v>1</v>
      </c>
      <c r="AE1709" s="54">
        <f>IFERROR(MaestraLP3[[#This Row],[MARGEN UNITARIO]]/MaestraLP3[[#This Row],[Peso Neto UMV (KG)]],0)</f>
        <v>2000</v>
      </c>
      <c r="AF1709" s="61" t="s">
        <v>50</v>
      </c>
      <c r="AG1709" s="61" t="s">
        <v>184</v>
      </c>
      <c r="AH1709" s="56">
        <v>0.05</v>
      </c>
      <c r="AI1709" s="56">
        <v>0.05</v>
      </c>
      <c r="AJ1709" s="38" t="s">
        <v>50</v>
      </c>
      <c r="AK1709" s="38" t="s">
        <v>50</v>
      </c>
    </row>
    <row r="1710" spans="1:37" x14ac:dyDescent="0.35">
      <c r="A1710" s="96" t="s">
        <v>525</v>
      </c>
      <c r="B1710" s="38">
        <v>104547850</v>
      </c>
      <c r="C1710" s="38" t="str">
        <f>+MaestraLP3[[#This Row],[CÓDIGO]]&amp;MaestraLP3[[#Headers],[-]]&amp;MaestraLP3[[#This Row],[UMV]]</f>
        <v>104547850-C12</v>
      </c>
      <c r="D1710" s="45" t="str">
        <f>+MaestraLP3[[#This Row],[CÓDIGO]]&amp;MaestraLP3[[#Headers],[FS00]]</f>
        <v>104547850FS00</v>
      </c>
      <c r="E1710" s="38" t="s">
        <v>159</v>
      </c>
      <c r="F1710" s="38" t="s">
        <v>160</v>
      </c>
      <c r="G1710" s="38" t="s">
        <v>513</v>
      </c>
      <c r="H1710" s="38" t="s">
        <v>521</v>
      </c>
      <c r="I1710" s="38" t="s">
        <v>1998</v>
      </c>
      <c r="J1710" s="44" t="s">
        <v>43</v>
      </c>
      <c r="K1710" s="45" t="s">
        <v>44</v>
      </c>
      <c r="L1710" s="38"/>
      <c r="M1710" s="38" t="str">
        <f>VLOOKUP(MaestraLP3[[#This Row],[UMV]],VALIDACIONES!J:L,3,0)</f>
        <v>Caja 12 Unidades</v>
      </c>
      <c r="N1710" s="38" t="s">
        <v>375</v>
      </c>
      <c r="O1710" s="38" t="s">
        <v>46</v>
      </c>
      <c r="P1710" s="54">
        <v>62868</v>
      </c>
      <c r="Q1710" s="38" t="s">
        <v>62</v>
      </c>
      <c r="R1710" s="54">
        <v>78000</v>
      </c>
      <c r="S1710" s="56">
        <f>IFERROR((MaestraLP3[[#This Row],[COSTO ]]/MaestraLP3[[#This Row],[COSTO OCT]]-1),0)</f>
        <v>0</v>
      </c>
      <c r="T1710" s="55" t="s">
        <v>165</v>
      </c>
      <c r="U1710" s="55"/>
      <c r="V1710" s="54">
        <f>+VLOOKUP(MaestraLP3[[#This Row],[-]],'[1]BD MES'!$A:$N,14,0)</f>
        <v>62928</v>
      </c>
      <c r="W1710" s="54">
        <v>62868</v>
      </c>
      <c r="X1710" s="56">
        <f>+(MaestraLP3[[#This Row],[COSTO ]]-MaestraLP3[[#This Row],[COSTO OCT AL 27-10]])/MaestraLP3[[#This Row],[COSTO OCT AL 27-10]]</f>
        <v>-9.5347063310450035E-4</v>
      </c>
      <c r="Y1710" s="57" t="str">
        <f>++IF(Q1710="HASTA AGOTAR STOCK","HASTA AGOTAR STOCK",IF(MaestraLP3[[#This Row],[PRECIO OCT]]=0,"NO PARA LP",IF(MaestraLP3[[#This Row],[PRECIO OCT]]=0,"INCORPORACIÓN",IF(AA1710=0,"MANTIENE",IF(AA1710&lt;0,"BAJA",IF(AA1710&gt;0,"ALZA",""))))))</f>
        <v>MANTIENE</v>
      </c>
      <c r="Z1710" s="54">
        <v>78000</v>
      </c>
      <c r="AA1710" s="40">
        <f>IF(Z1710=0,"INDICAR PRECIO VTA",Z1710-MaestraLP3[[#This Row],[PRECIO OCT]])</f>
        <v>0</v>
      </c>
      <c r="AB1710" s="56">
        <f t="shared" si="26"/>
        <v>0.19400000000000001</v>
      </c>
      <c r="AC1710" s="58">
        <f>IFERROR(MaestraLP3[[#This Row],[PRECIO]]*MaestraLP3[[#This Row],[%MG UMV]],0)</f>
        <v>15132</v>
      </c>
      <c r="AD1710" s="59">
        <v>6</v>
      </c>
      <c r="AE1710" s="54">
        <f>IFERROR(MaestraLP3[[#This Row],[MARGEN UNITARIO]]/MaestraLP3[[#This Row],[Peso Neto UMV (KG)]],0)</f>
        <v>2522</v>
      </c>
      <c r="AF1710" s="38" t="s">
        <v>50</v>
      </c>
      <c r="AG1710" s="38">
        <v>1</v>
      </c>
      <c r="AH1710" s="56">
        <v>0.05</v>
      </c>
      <c r="AI1710" s="56">
        <v>0.05</v>
      </c>
      <c r="AJ1710" s="38" t="s">
        <v>50</v>
      </c>
      <c r="AK1710" s="38" t="s">
        <v>50</v>
      </c>
    </row>
    <row r="1711" spans="1:37" x14ac:dyDescent="0.35">
      <c r="A1711" s="96" t="s">
        <v>525</v>
      </c>
      <c r="B1711" s="38">
        <v>104535090</v>
      </c>
      <c r="C1711" s="38" t="str">
        <f>+MaestraLP3[[#This Row],[CÓDIGO]]&amp;MaestraLP3[[#Headers],[-]]&amp;MaestraLP3[[#This Row],[UMV]]</f>
        <v>104535090-KG</v>
      </c>
      <c r="D1711" s="45" t="str">
        <f>+MaestraLP3[[#This Row],[CÓDIGO]]&amp;MaestraLP3[[#Headers],[FS00]]</f>
        <v>104535090FS00</v>
      </c>
      <c r="E1711" s="38" t="s">
        <v>159</v>
      </c>
      <c r="F1711" s="38" t="s">
        <v>160</v>
      </c>
      <c r="G1711" s="38" t="s">
        <v>513</v>
      </c>
      <c r="H1711" s="38" t="s">
        <v>521</v>
      </c>
      <c r="I1711" s="38" t="s">
        <v>1999</v>
      </c>
      <c r="J1711" s="44" t="s">
        <v>164</v>
      </c>
      <c r="K1711" s="45" t="s">
        <v>164</v>
      </c>
      <c r="L1711" s="38"/>
      <c r="M1711" s="38" t="str">
        <f>VLOOKUP(MaestraLP3[[#This Row],[UMV]],VALIDACIONES!J:L,3,0)</f>
        <v>Kilogramo</v>
      </c>
      <c r="N1711" s="38" t="s">
        <v>375</v>
      </c>
      <c r="O1711" s="38" t="s">
        <v>46</v>
      </c>
      <c r="P1711" s="54">
        <v>12000</v>
      </c>
      <c r="Q1711" s="38" t="s">
        <v>47</v>
      </c>
      <c r="R1711" s="54">
        <v>14840</v>
      </c>
      <c r="S1711" s="56">
        <f>IFERROR((MaestraLP3[[#This Row],[COSTO ]]/MaestraLP3[[#This Row],[COSTO OCT]]-1),0)</f>
        <v>0</v>
      </c>
      <c r="T1711" s="55" t="s">
        <v>48</v>
      </c>
      <c r="U1711" s="55"/>
      <c r="V1711" s="54">
        <f>+VLOOKUP(MaestraLP3[[#This Row],[-]],'[1]BD MES'!$A:$N,14,0)</f>
        <v>11441</v>
      </c>
      <c r="W1711" s="54">
        <v>12000</v>
      </c>
      <c r="X1711" s="56">
        <f>+(MaestraLP3[[#This Row],[COSTO ]]-MaestraLP3[[#This Row],[COSTO OCT AL 27-10]])/MaestraLP3[[#This Row],[COSTO OCT AL 27-10]]</f>
        <v>4.8859365440083909E-2</v>
      </c>
      <c r="Y1711" s="57" t="str">
        <f>++IF(Q1711="HASTA AGOTAR STOCK","HASTA AGOTAR STOCK",IF(MaestraLP3[[#This Row],[PRECIO OCT]]=0,"NO PARA LP",IF(MaestraLP3[[#This Row],[PRECIO OCT]]=0,"INCORPORACIÓN",IF(AA1711=0,"MANTIENE",IF(AA1711&lt;0,"BAJA",IF(AA1711&gt;0,"ALZA",""))))))</f>
        <v>MANTIENE</v>
      </c>
      <c r="Z1711" s="54">
        <v>14840</v>
      </c>
      <c r="AA1711" s="40">
        <f>IF(Z1711=0,"INDICAR PRECIO VTA",Z1711-MaestraLP3[[#This Row],[PRECIO OCT]])</f>
        <v>0</v>
      </c>
      <c r="AB1711" s="56">
        <f t="shared" si="26"/>
        <v>0.19137466307277629</v>
      </c>
      <c r="AC1711" s="58">
        <f>IFERROR(MaestraLP3[[#This Row],[PRECIO]]*MaestraLP3[[#This Row],[%MG UMV]],0)</f>
        <v>2840</v>
      </c>
      <c r="AD1711" s="59">
        <v>1</v>
      </c>
      <c r="AE1711" s="54">
        <f>IFERROR(MaestraLP3[[#This Row],[MARGEN UNITARIO]]/MaestraLP3[[#This Row],[Peso Neto UMV (KG)]],0)</f>
        <v>2840</v>
      </c>
      <c r="AF1711" s="38" t="s">
        <v>49</v>
      </c>
      <c r="AG1711" s="38">
        <v>1</v>
      </c>
      <c r="AH1711" s="56">
        <v>0.05</v>
      </c>
      <c r="AI1711" s="56">
        <v>0.08</v>
      </c>
      <c r="AJ1711" s="38" t="s">
        <v>50</v>
      </c>
      <c r="AK1711" s="38" t="s">
        <v>50</v>
      </c>
    </row>
    <row r="1712" spans="1:37" x14ac:dyDescent="0.35">
      <c r="A1712" s="96" t="s">
        <v>525</v>
      </c>
      <c r="B1712" s="38">
        <v>104539750</v>
      </c>
      <c r="C1712" s="38" t="str">
        <f>+MaestraLP3[[#This Row],[CÓDIGO]]&amp;MaestraLP3[[#Headers],[-]]&amp;MaestraLP3[[#This Row],[UMV]]</f>
        <v>104539750-KG</v>
      </c>
      <c r="D1712" s="45" t="str">
        <f>+MaestraLP3[[#This Row],[CÓDIGO]]&amp;MaestraLP3[[#Headers],[FS00]]</f>
        <v>104539750FS00</v>
      </c>
      <c r="E1712" s="38" t="s">
        <v>159</v>
      </c>
      <c r="F1712" s="38" t="s">
        <v>166</v>
      </c>
      <c r="G1712" s="38" t="s">
        <v>179</v>
      </c>
      <c r="H1712" s="38" t="s">
        <v>180</v>
      </c>
      <c r="I1712" s="38" t="s">
        <v>2000</v>
      </c>
      <c r="J1712" s="44" t="s">
        <v>164</v>
      </c>
      <c r="K1712" s="45" t="s">
        <v>164</v>
      </c>
      <c r="L1712" s="38" t="s">
        <v>183</v>
      </c>
      <c r="M1712" s="38" t="str">
        <f>VLOOKUP(MaestraLP3[[#This Row],[UMV]],VALIDACIONES!J:L,3,0)</f>
        <v>Kilogramo</v>
      </c>
      <c r="N1712" s="38" t="s">
        <v>71</v>
      </c>
      <c r="O1712" s="38" t="s">
        <v>46</v>
      </c>
      <c r="P1712" s="54">
        <v>9172</v>
      </c>
      <c r="Q1712" s="38" t="s">
        <v>47</v>
      </c>
      <c r="R1712" s="54">
        <v>12990</v>
      </c>
      <c r="S1712" s="56">
        <f>IFERROR((MaestraLP3[[#This Row],[COSTO ]]/MaestraLP3[[#This Row],[COSTO OCT]]-1),0)</f>
        <v>0</v>
      </c>
      <c r="T1712" s="55" t="s">
        <v>48</v>
      </c>
      <c r="U1712" s="55"/>
      <c r="V1712" s="54">
        <f>+VLOOKUP(MaestraLP3[[#This Row],[-]],'[1]BD MES'!$A:$N,14,0)</f>
        <v>9053</v>
      </c>
      <c r="W1712" s="54">
        <v>9172</v>
      </c>
      <c r="X1712" s="56">
        <f>+(MaestraLP3[[#This Row],[COSTO ]]-MaestraLP3[[#This Row],[COSTO OCT AL 27-10]])/MaestraLP3[[#This Row],[COSTO OCT AL 27-10]]</f>
        <v>1.3144813873853972E-2</v>
      </c>
      <c r="Y1712" s="57" t="str">
        <f>++IF(Q1712="HASTA AGOTAR STOCK","HASTA AGOTAR STOCK",IF(MaestraLP3[[#This Row],[PRECIO OCT]]=0,"NO PARA LP",IF(MaestraLP3[[#This Row],[PRECIO OCT]]=0,"INCORPORACIÓN",IF(AA1712=0,"MANTIENE",IF(AA1712&lt;0,"BAJA",IF(AA1712&gt;0,"ALZA",""))))))</f>
        <v>ALZA</v>
      </c>
      <c r="Z1712" s="54">
        <v>0</v>
      </c>
      <c r="AA1712" s="40" t="str">
        <f>IF(Z1712=0,"INDICAR PRECIO VTA",Z1712-MaestraLP3[[#This Row],[PRECIO OCT]])</f>
        <v>INDICAR PRECIO VTA</v>
      </c>
      <c r="AB1712" s="56" t="str">
        <f t="shared" si="26"/>
        <v>-</v>
      </c>
      <c r="AC1712" s="58">
        <f>IFERROR(MaestraLP3[[#This Row],[PRECIO]]*MaestraLP3[[#This Row],[%MG UMV]],0)</f>
        <v>0</v>
      </c>
      <c r="AD1712" s="59">
        <v>1</v>
      </c>
      <c r="AE1712" s="54">
        <f>IFERROR(MaestraLP3[[#This Row],[MARGEN UNITARIO]]/MaestraLP3[[#This Row],[Peso Neto UMV (KG)]],0)</f>
        <v>0</v>
      </c>
      <c r="AF1712" s="38" t="s">
        <v>49</v>
      </c>
      <c r="AG1712" s="38" t="s">
        <v>184</v>
      </c>
      <c r="AH1712" s="56">
        <v>0</v>
      </c>
      <c r="AI1712" s="56">
        <v>0</v>
      </c>
      <c r="AJ1712" s="38"/>
      <c r="AK1712" s="38" t="s">
        <v>50</v>
      </c>
    </row>
    <row r="1713" spans="1:37" x14ac:dyDescent="0.35">
      <c r="A1713" s="96" t="s">
        <v>525</v>
      </c>
      <c r="B1713" s="38">
        <v>104539840</v>
      </c>
      <c r="C1713" s="38" t="str">
        <f>+MaestraLP3[[#This Row],[CÓDIGO]]&amp;MaestraLP3[[#Headers],[-]]&amp;MaestraLP3[[#This Row],[UMV]]</f>
        <v>104539840-KG</v>
      </c>
      <c r="D1713" s="45" t="str">
        <f>+MaestraLP3[[#This Row],[CÓDIGO]]&amp;MaestraLP3[[#Headers],[FS00]]</f>
        <v>104539840FS00</v>
      </c>
      <c r="E1713" s="38" t="s">
        <v>159</v>
      </c>
      <c r="F1713" s="38" t="s">
        <v>166</v>
      </c>
      <c r="G1713" s="38" t="s">
        <v>179</v>
      </c>
      <c r="H1713" s="38" t="s">
        <v>180</v>
      </c>
      <c r="I1713" s="38" t="s">
        <v>2001</v>
      </c>
      <c r="J1713" s="44" t="s">
        <v>164</v>
      </c>
      <c r="K1713" s="45" t="s">
        <v>164</v>
      </c>
      <c r="L1713" s="38" t="s">
        <v>183</v>
      </c>
      <c r="M1713" s="38" t="str">
        <f>VLOOKUP(MaestraLP3[[#This Row],[UMV]],VALIDACIONES!J:L,3,0)</f>
        <v>Kilogramo</v>
      </c>
      <c r="N1713" s="38" t="s">
        <v>71</v>
      </c>
      <c r="O1713" s="38" t="s">
        <v>46</v>
      </c>
      <c r="P1713" s="54">
        <v>9500</v>
      </c>
      <c r="Q1713" s="38" t="s">
        <v>47</v>
      </c>
      <c r="R1713" s="54">
        <v>12990</v>
      </c>
      <c r="S1713" s="56">
        <f>IFERROR((MaestraLP3[[#This Row],[COSTO ]]/MaestraLP3[[#This Row],[COSTO OCT]]-1),0)</f>
        <v>0.15431578947368418</v>
      </c>
      <c r="T1713" s="55" t="s">
        <v>48</v>
      </c>
      <c r="U1713" s="55"/>
      <c r="V1713" s="54">
        <f>+VLOOKUP(MaestraLP3[[#This Row],[-]],'[1]BD MES'!$A:$N,14,0)</f>
        <v>9500</v>
      </c>
      <c r="W1713" s="54">
        <v>10966</v>
      </c>
      <c r="X1713" s="56">
        <f>+(MaestraLP3[[#This Row],[COSTO ]]-MaestraLP3[[#This Row],[COSTO OCT AL 27-10]])/MaestraLP3[[#This Row],[COSTO OCT AL 27-10]]</f>
        <v>0.15431578947368421</v>
      </c>
      <c r="Y1713" s="57" t="str">
        <f>++IF(Q1713="HASTA AGOTAR STOCK","HASTA AGOTAR STOCK",IF(MaestraLP3[[#This Row],[PRECIO OCT]]=0,"NO PARA LP",IF(MaestraLP3[[#This Row],[PRECIO OCT]]=0,"INCORPORACIÓN",IF(AA1713=0,"MANTIENE",IF(AA1713&lt;0,"BAJA",IF(AA1713&gt;0,"ALZA",""))))))</f>
        <v>ALZA</v>
      </c>
      <c r="Z1713" s="54">
        <v>13190</v>
      </c>
      <c r="AA1713" s="40">
        <f>IF(Z1713=0,"INDICAR PRECIO VTA",Z1713-MaestraLP3[[#This Row],[PRECIO OCT]])</f>
        <v>200</v>
      </c>
      <c r="AB1713" s="56">
        <f t="shared" si="26"/>
        <v>0.1686125852918878</v>
      </c>
      <c r="AC1713" s="58">
        <f>IFERROR(MaestraLP3[[#This Row],[PRECIO]]*MaestraLP3[[#This Row],[%MG UMV]],0)</f>
        <v>2224</v>
      </c>
      <c r="AD1713" s="59">
        <v>1</v>
      </c>
      <c r="AE1713" s="54">
        <f>IFERROR(MaestraLP3[[#This Row],[MARGEN UNITARIO]]/MaestraLP3[[#This Row],[Peso Neto UMV (KG)]],0)</f>
        <v>2224</v>
      </c>
      <c r="AF1713" s="38" t="s">
        <v>49</v>
      </c>
      <c r="AG1713" s="38" t="s">
        <v>184</v>
      </c>
      <c r="AH1713" s="56">
        <v>0</v>
      </c>
      <c r="AI1713" s="56">
        <v>0</v>
      </c>
      <c r="AJ1713" s="38"/>
      <c r="AK1713" s="38" t="s">
        <v>50</v>
      </c>
    </row>
    <row r="1714" spans="1:37" x14ac:dyDescent="0.35">
      <c r="A1714" s="96" t="s">
        <v>525</v>
      </c>
      <c r="B1714" s="38">
        <v>104523480</v>
      </c>
      <c r="C1714" s="38" t="str">
        <f>+MaestraLP3[[#This Row],[CÓDIGO]]&amp;MaestraLP3[[#Headers],[-]]&amp;MaestraLP3[[#This Row],[UMV]]</f>
        <v>104523480-KG</v>
      </c>
      <c r="D1714" s="45" t="str">
        <f>+MaestraLP3[[#This Row],[CÓDIGO]]&amp;MaestraLP3[[#Headers],[FS00]]</f>
        <v>104523480FS00</v>
      </c>
      <c r="E1714" s="38" t="s">
        <v>159</v>
      </c>
      <c r="F1714" s="38" t="s">
        <v>166</v>
      </c>
      <c r="G1714" s="38" t="s">
        <v>179</v>
      </c>
      <c r="H1714" s="38" t="s">
        <v>180</v>
      </c>
      <c r="I1714" s="38" t="s">
        <v>2002</v>
      </c>
      <c r="J1714" s="44" t="s">
        <v>164</v>
      </c>
      <c r="K1714" s="45" t="s">
        <v>164</v>
      </c>
      <c r="L1714" s="38" t="s">
        <v>183</v>
      </c>
      <c r="M1714" s="38" t="str">
        <f>VLOOKUP(MaestraLP3[[#This Row],[UMV]],VALIDACIONES!J:L,3,0)</f>
        <v>Kilogramo</v>
      </c>
      <c r="N1714" s="38" t="s">
        <v>71</v>
      </c>
      <c r="O1714" s="38" t="s">
        <v>72</v>
      </c>
      <c r="P1714" s="54">
        <v>15908</v>
      </c>
      <c r="Q1714" s="38" t="s">
        <v>47</v>
      </c>
      <c r="R1714" s="54">
        <v>21990</v>
      </c>
      <c r="S1714" s="56">
        <f>IFERROR((MaestraLP3[[#This Row],[COSTO ]]/MaestraLP3[[#This Row],[COSTO OCT]]-1),0)</f>
        <v>0</v>
      </c>
      <c r="T1714" s="55" t="s">
        <v>48</v>
      </c>
      <c r="U1714" s="55"/>
      <c r="V1714" s="54">
        <f>+VLOOKUP(MaestraLP3[[#This Row],[-]],'[1]BD MES'!$A:$N,14,0)</f>
        <v>15786</v>
      </c>
      <c r="W1714" s="54">
        <v>15908</v>
      </c>
      <c r="X1714" s="56">
        <f>+(MaestraLP3[[#This Row],[COSTO ]]-MaestraLP3[[#This Row],[COSTO OCT AL 27-10]])/MaestraLP3[[#This Row],[COSTO OCT AL 27-10]]</f>
        <v>7.7283669073862915E-3</v>
      </c>
      <c r="Y1714" s="57" t="str">
        <f>++IF(Q1714="HASTA AGOTAR STOCK","HASTA AGOTAR STOCK",IF(MaestraLP3[[#This Row],[PRECIO OCT]]=0,"NO PARA LP",IF(MaestraLP3[[#This Row],[PRECIO OCT]]=0,"INCORPORACIÓN",IF(AA1714=0,"MANTIENE",IF(AA1714&lt;0,"BAJA",IF(AA1714&gt;0,"ALZA",""))))))</f>
        <v>MANTIENE</v>
      </c>
      <c r="Z1714" s="54">
        <v>21990</v>
      </c>
      <c r="AA1714" s="40">
        <f>IF(Z1714=0,"INDICAR PRECIO VTA",Z1714-MaestraLP3[[#This Row],[PRECIO OCT]])</f>
        <v>0</v>
      </c>
      <c r="AB1714" s="56">
        <f t="shared" si="26"/>
        <v>0.27658026375625283</v>
      </c>
      <c r="AC1714" s="58">
        <f>IFERROR(MaestraLP3[[#This Row],[PRECIO]]*MaestraLP3[[#This Row],[%MG UMV]],0)</f>
        <v>6082</v>
      </c>
      <c r="AD1714" s="59">
        <v>1</v>
      </c>
      <c r="AE1714" s="54">
        <f>IFERROR(MaestraLP3[[#This Row],[MARGEN UNITARIO]]/MaestraLP3[[#This Row],[Peso Neto UMV (KG)]],0)</f>
        <v>6082</v>
      </c>
      <c r="AF1714" s="38" t="s">
        <v>49</v>
      </c>
      <c r="AG1714" s="38" t="s">
        <v>184</v>
      </c>
      <c r="AH1714" s="56">
        <v>0.03</v>
      </c>
      <c r="AI1714" s="56">
        <v>0.06</v>
      </c>
      <c r="AJ1714" s="38" t="s">
        <v>50</v>
      </c>
      <c r="AK1714" s="38" t="s">
        <v>50</v>
      </c>
    </row>
    <row r="1715" spans="1:37" x14ac:dyDescent="0.35">
      <c r="A1715" s="96" t="s">
        <v>525</v>
      </c>
      <c r="B1715" s="38">
        <v>104539850</v>
      </c>
      <c r="C1715" s="38" t="str">
        <f>+MaestraLP3[[#This Row],[CÓDIGO]]&amp;MaestraLP3[[#Headers],[-]]&amp;MaestraLP3[[#This Row],[UMV]]</f>
        <v>104539850-KG</v>
      </c>
      <c r="D1715" s="45" t="str">
        <f>+MaestraLP3[[#This Row],[CÓDIGO]]&amp;MaestraLP3[[#Headers],[FS00]]</f>
        <v>104539850FS00</v>
      </c>
      <c r="E1715" s="38" t="s">
        <v>159</v>
      </c>
      <c r="F1715" s="38" t="s">
        <v>166</v>
      </c>
      <c r="G1715" s="38" t="s">
        <v>179</v>
      </c>
      <c r="H1715" s="38" t="s">
        <v>180</v>
      </c>
      <c r="I1715" s="38" t="s">
        <v>2003</v>
      </c>
      <c r="J1715" s="44" t="s">
        <v>164</v>
      </c>
      <c r="K1715" s="45" t="s">
        <v>164</v>
      </c>
      <c r="L1715" s="38" t="s">
        <v>183</v>
      </c>
      <c r="M1715" s="38" t="str">
        <f>VLOOKUP(MaestraLP3[[#This Row],[UMV]],VALIDACIONES!J:L,3,0)</f>
        <v>Kilogramo</v>
      </c>
      <c r="N1715" s="38" t="s">
        <v>71</v>
      </c>
      <c r="O1715" s="38" t="s">
        <v>46</v>
      </c>
      <c r="P1715" s="54">
        <v>12500</v>
      </c>
      <c r="Q1715" s="38" t="s">
        <v>47</v>
      </c>
      <c r="R1715" s="54">
        <v>14590</v>
      </c>
      <c r="S1715" s="56">
        <f>IFERROR((MaestraLP3[[#This Row],[COSTO ]]/MaestraLP3[[#This Row],[COSTO OCT]]-1),0)</f>
        <v>0</v>
      </c>
      <c r="T1715" s="55" t="s">
        <v>48</v>
      </c>
      <c r="U1715" s="55"/>
      <c r="V1715" s="54">
        <f>+VLOOKUP(MaestraLP3[[#This Row],[-]],'[1]BD MES'!$A:$N,14,0)</f>
        <v>12557</v>
      </c>
      <c r="W1715" s="54">
        <v>12500</v>
      </c>
      <c r="X1715" s="56">
        <f>+(MaestraLP3[[#This Row],[COSTO ]]-MaestraLP3[[#This Row],[COSTO OCT AL 27-10]])/MaestraLP3[[#This Row],[COSTO OCT AL 27-10]]</f>
        <v>-4.539300788404874E-3</v>
      </c>
      <c r="Y1715" s="57" t="str">
        <f>++IF(Q1715="HASTA AGOTAR STOCK","HASTA AGOTAR STOCK",IF(MaestraLP3[[#This Row],[PRECIO OCT]]=0,"NO PARA LP",IF(MaestraLP3[[#This Row],[PRECIO OCT]]=0,"INCORPORACIÓN",IF(AA1715=0,"MANTIENE",IF(AA1715&lt;0,"BAJA",IF(AA1715&gt;0,"ALZA",""))))))</f>
        <v>ALZA</v>
      </c>
      <c r="Z1715" s="54">
        <v>14790</v>
      </c>
      <c r="AA1715" s="40">
        <f>IF(Z1715=0,"INDICAR PRECIO VTA",Z1715-MaestraLP3[[#This Row],[PRECIO OCT]])</f>
        <v>200</v>
      </c>
      <c r="AB1715" s="56">
        <f t="shared" si="26"/>
        <v>0.15483434753211631</v>
      </c>
      <c r="AC1715" s="58">
        <f>IFERROR(MaestraLP3[[#This Row],[PRECIO]]*MaestraLP3[[#This Row],[%MG UMV]],0)</f>
        <v>2290</v>
      </c>
      <c r="AD1715" s="59">
        <v>1</v>
      </c>
      <c r="AE1715" s="54">
        <f>IFERROR(MaestraLP3[[#This Row],[MARGEN UNITARIO]]/MaestraLP3[[#This Row],[Peso Neto UMV (KG)]],0)</f>
        <v>2290</v>
      </c>
      <c r="AF1715" s="38" t="s">
        <v>49</v>
      </c>
      <c r="AG1715" s="38" t="s">
        <v>184</v>
      </c>
      <c r="AH1715" s="56">
        <v>0</v>
      </c>
      <c r="AI1715" s="56">
        <v>0</v>
      </c>
      <c r="AJ1715" s="38"/>
      <c r="AK1715" s="38" t="s">
        <v>50</v>
      </c>
    </row>
    <row r="1716" spans="1:37" x14ac:dyDescent="0.35">
      <c r="A1716" s="96" t="s">
        <v>525</v>
      </c>
      <c r="B1716" s="38">
        <v>104500670</v>
      </c>
      <c r="C1716" s="38" t="str">
        <f>+MaestraLP3[[#This Row],[CÓDIGO]]&amp;MaestraLP3[[#Headers],[-]]&amp;MaestraLP3[[#This Row],[UMV]]</f>
        <v>104500670-KG</v>
      </c>
      <c r="D1716" s="45" t="str">
        <f>+MaestraLP3[[#This Row],[CÓDIGO]]&amp;MaestraLP3[[#Headers],[FS00]]</f>
        <v>104500670FS00</v>
      </c>
      <c r="E1716" s="38" t="s">
        <v>159</v>
      </c>
      <c r="F1716" s="38" t="s">
        <v>166</v>
      </c>
      <c r="G1716" s="38" t="s">
        <v>179</v>
      </c>
      <c r="H1716" s="38" t="s">
        <v>180</v>
      </c>
      <c r="I1716" s="38" t="s">
        <v>2004</v>
      </c>
      <c r="J1716" s="44" t="s">
        <v>164</v>
      </c>
      <c r="K1716" s="45" t="s">
        <v>164</v>
      </c>
      <c r="L1716" s="38" t="s">
        <v>183</v>
      </c>
      <c r="M1716" s="38" t="str">
        <f>VLOOKUP(MaestraLP3[[#This Row],[UMV]],VALIDACIONES!J:L,3,0)</f>
        <v>Kilogramo</v>
      </c>
      <c r="N1716" s="38" t="s">
        <v>71</v>
      </c>
      <c r="O1716" s="38" t="s">
        <v>72</v>
      </c>
      <c r="P1716" s="54">
        <v>10870</v>
      </c>
      <c r="Q1716" s="38" t="s">
        <v>47</v>
      </c>
      <c r="R1716" s="54">
        <v>17000</v>
      </c>
      <c r="S1716" s="56">
        <f>IFERROR((MaestraLP3[[#This Row],[COSTO ]]/MaestraLP3[[#This Row],[COSTO OCT]]-1),0)</f>
        <v>0</v>
      </c>
      <c r="T1716" s="55" t="s">
        <v>48</v>
      </c>
      <c r="U1716" s="55"/>
      <c r="V1716" s="54">
        <f>+VLOOKUP(MaestraLP3[[#This Row],[-]],'[1]BD MES'!$A:$N,14,0)</f>
        <v>10823.43</v>
      </c>
      <c r="W1716" s="54">
        <v>10870</v>
      </c>
      <c r="X1716" s="56">
        <f>+(MaestraLP3[[#This Row],[COSTO ]]-MaestraLP3[[#This Row],[COSTO OCT AL 27-10]])/MaestraLP3[[#This Row],[COSTO OCT AL 27-10]]</f>
        <v>4.3027025628659035E-3</v>
      </c>
      <c r="Y1716" s="57" t="str">
        <f>++IF(Q1716="HASTA AGOTAR STOCK","HASTA AGOTAR STOCK",IF(MaestraLP3[[#This Row],[PRECIO OCT]]=0,"NO PARA LP",IF(MaestraLP3[[#This Row],[PRECIO OCT]]=0,"INCORPORACIÓN",IF(AA1716=0,"MANTIENE",IF(AA1716&lt;0,"BAJA",IF(AA1716&gt;0,"ALZA",""))))))</f>
        <v>MANTIENE</v>
      </c>
      <c r="Z1716" s="54">
        <v>17000</v>
      </c>
      <c r="AA1716" s="40">
        <f>IF(Z1716=0,"INDICAR PRECIO VTA",Z1716-MaestraLP3[[#This Row],[PRECIO OCT]])</f>
        <v>0</v>
      </c>
      <c r="AB1716" s="56">
        <f t="shared" si="26"/>
        <v>0.36058823529411765</v>
      </c>
      <c r="AC1716" s="58">
        <f>IFERROR(MaestraLP3[[#This Row],[PRECIO]]*MaestraLP3[[#This Row],[%MG UMV]],0)</f>
        <v>6130</v>
      </c>
      <c r="AD1716" s="59">
        <v>1</v>
      </c>
      <c r="AE1716" s="54">
        <f>IFERROR(MaestraLP3[[#This Row],[MARGEN UNITARIO]]/MaestraLP3[[#This Row],[Peso Neto UMV (KG)]],0)</f>
        <v>6130</v>
      </c>
      <c r="AF1716" s="38" t="s">
        <v>49</v>
      </c>
      <c r="AG1716" s="38" t="s">
        <v>184</v>
      </c>
      <c r="AH1716" s="56">
        <v>0</v>
      </c>
      <c r="AI1716" s="56">
        <v>0</v>
      </c>
      <c r="AJ1716" s="38" t="s">
        <v>50</v>
      </c>
      <c r="AK1716" s="38" t="s">
        <v>50</v>
      </c>
    </row>
    <row r="1717" spans="1:37" x14ac:dyDescent="0.35">
      <c r="A1717" s="96" t="s">
        <v>525</v>
      </c>
      <c r="B1717" s="38">
        <v>104500760</v>
      </c>
      <c r="C1717" s="38" t="str">
        <f>+MaestraLP3[[#This Row],[CÓDIGO]]&amp;MaestraLP3[[#Headers],[-]]&amp;MaestraLP3[[#This Row],[UMV]]</f>
        <v>104500760-KG</v>
      </c>
      <c r="D1717" s="45" t="str">
        <f>+MaestraLP3[[#This Row],[CÓDIGO]]&amp;MaestraLP3[[#Headers],[FS00]]</f>
        <v>104500760FS00</v>
      </c>
      <c r="E1717" s="38" t="s">
        <v>159</v>
      </c>
      <c r="F1717" s="38" t="s">
        <v>166</v>
      </c>
      <c r="G1717" s="38" t="s">
        <v>179</v>
      </c>
      <c r="H1717" s="38" t="s">
        <v>180</v>
      </c>
      <c r="I1717" s="38" t="s">
        <v>2005</v>
      </c>
      <c r="J1717" s="44" t="s">
        <v>164</v>
      </c>
      <c r="K1717" s="45" t="s">
        <v>164</v>
      </c>
      <c r="L1717" s="38" t="s">
        <v>183</v>
      </c>
      <c r="M1717" s="38" t="str">
        <f>VLOOKUP(MaestraLP3[[#This Row],[UMV]],VALIDACIONES!J:L,3,0)</f>
        <v>Kilogramo</v>
      </c>
      <c r="N1717" s="38" t="s">
        <v>71</v>
      </c>
      <c r="O1717" s="38" t="s">
        <v>72</v>
      </c>
      <c r="P1717" s="54">
        <v>19582</v>
      </c>
      <c r="Q1717" s="38" t="s">
        <v>47</v>
      </c>
      <c r="R1717" s="54">
        <v>26900</v>
      </c>
      <c r="S1717" s="56">
        <f>IFERROR((MaestraLP3[[#This Row],[COSTO ]]/MaestraLP3[[#This Row],[COSTO OCT]]-1),0)</f>
        <v>0</v>
      </c>
      <c r="T1717" s="55" t="s">
        <v>48</v>
      </c>
      <c r="U1717" s="55"/>
      <c r="V1717" s="54">
        <f>+VLOOKUP(MaestraLP3[[#This Row],[-]],'[1]BD MES'!$A:$N,14,0)</f>
        <v>19582.009999999998</v>
      </c>
      <c r="W1717" s="54">
        <v>19582</v>
      </c>
      <c r="X1717" s="56">
        <f>+(MaestraLP3[[#This Row],[COSTO ]]-MaestraLP3[[#This Row],[COSTO OCT AL 27-10]])/MaestraLP3[[#This Row],[COSTO OCT AL 27-10]]</f>
        <v>-5.1067280623384882E-7</v>
      </c>
      <c r="Y1717" s="57" t="str">
        <f>++IF(Q1717="HASTA AGOTAR STOCK","HASTA AGOTAR STOCK",IF(MaestraLP3[[#This Row],[PRECIO OCT]]=0,"NO PARA LP",IF(MaestraLP3[[#This Row],[PRECIO OCT]]=0,"INCORPORACIÓN",IF(AA1717=0,"MANTIENE",IF(AA1717&lt;0,"BAJA",IF(AA1717&gt;0,"ALZA",""))))))</f>
        <v>MANTIENE</v>
      </c>
      <c r="Z1717" s="54">
        <v>26900</v>
      </c>
      <c r="AA1717" s="40">
        <f>IF(Z1717=0,"INDICAR PRECIO VTA",Z1717-MaestraLP3[[#This Row],[PRECIO OCT]])</f>
        <v>0</v>
      </c>
      <c r="AB1717" s="56">
        <f t="shared" si="26"/>
        <v>0.27204460966542748</v>
      </c>
      <c r="AC1717" s="58">
        <f>IFERROR(MaestraLP3[[#This Row],[PRECIO]]*MaestraLP3[[#This Row],[%MG UMV]],0)</f>
        <v>7317.9999999999991</v>
      </c>
      <c r="AD1717" s="59">
        <v>1</v>
      </c>
      <c r="AE1717" s="54">
        <f>IFERROR(MaestraLP3[[#This Row],[MARGEN UNITARIO]]/MaestraLP3[[#This Row],[Peso Neto UMV (KG)]],0)</f>
        <v>7317.9999999999991</v>
      </c>
      <c r="AF1717" s="38" t="s">
        <v>49</v>
      </c>
      <c r="AG1717" s="38" t="s">
        <v>184</v>
      </c>
      <c r="AH1717" s="56">
        <v>0.03</v>
      </c>
      <c r="AI1717" s="56">
        <v>0.05</v>
      </c>
      <c r="AJ1717" s="38" t="s">
        <v>50</v>
      </c>
      <c r="AK1717" s="38" t="s">
        <v>50</v>
      </c>
    </row>
    <row r="1718" spans="1:37" x14ac:dyDescent="0.35">
      <c r="A1718" s="96" t="s">
        <v>525</v>
      </c>
      <c r="B1718" s="38">
        <v>104520580</v>
      </c>
      <c r="C1718" s="38" t="str">
        <f>+MaestraLP3[[#This Row],[CÓDIGO]]&amp;MaestraLP3[[#Headers],[-]]&amp;MaestraLP3[[#This Row],[UMV]]</f>
        <v>104520580-KG</v>
      </c>
      <c r="D1718" s="45" t="str">
        <f>+MaestraLP3[[#This Row],[CÓDIGO]]&amp;MaestraLP3[[#Headers],[FS00]]</f>
        <v>104520580FS00</v>
      </c>
      <c r="E1718" s="38" t="s">
        <v>159</v>
      </c>
      <c r="F1718" s="38" t="s">
        <v>166</v>
      </c>
      <c r="G1718" s="38" t="s">
        <v>179</v>
      </c>
      <c r="H1718" s="38" t="s">
        <v>180</v>
      </c>
      <c r="I1718" s="38" t="s">
        <v>2006</v>
      </c>
      <c r="J1718" s="44" t="s">
        <v>164</v>
      </c>
      <c r="K1718" s="45" t="s">
        <v>164</v>
      </c>
      <c r="L1718" s="38" t="s">
        <v>183</v>
      </c>
      <c r="M1718" s="38" t="str">
        <f>VLOOKUP(MaestraLP3[[#This Row],[UMV]],VALIDACIONES!J:L,3,0)</f>
        <v>Kilogramo</v>
      </c>
      <c r="N1718" s="38" t="s">
        <v>71</v>
      </c>
      <c r="O1718" s="38" t="s">
        <v>72</v>
      </c>
      <c r="P1718" s="54">
        <v>18681</v>
      </c>
      <c r="Q1718" s="38" t="s">
        <v>47</v>
      </c>
      <c r="R1718" s="54">
        <v>23890</v>
      </c>
      <c r="S1718" s="56">
        <f>IFERROR((MaestraLP3[[#This Row],[COSTO ]]/MaestraLP3[[#This Row],[COSTO OCT]]-1),0)</f>
        <v>0</v>
      </c>
      <c r="T1718" s="55" t="s">
        <v>48</v>
      </c>
      <c r="U1718" s="55"/>
      <c r="V1718" s="54">
        <f>+VLOOKUP(MaestraLP3[[#This Row],[-]],'[1]BD MES'!$A:$N,14,0)</f>
        <v>18624</v>
      </c>
      <c r="W1718" s="54">
        <v>18681</v>
      </c>
      <c r="X1718" s="56">
        <f>+(MaestraLP3[[#This Row],[COSTO ]]-MaestraLP3[[#This Row],[COSTO OCT AL 27-10]])/MaestraLP3[[#This Row],[COSTO OCT AL 27-10]]</f>
        <v>3.0605670103092783E-3</v>
      </c>
      <c r="Y1718" s="57" t="str">
        <f>++IF(Q1718="HASTA AGOTAR STOCK","HASTA AGOTAR STOCK",IF(MaestraLP3[[#This Row],[PRECIO OCT]]=0,"NO PARA LP",IF(MaestraLP3[[#This Row],[PRECIO OCT]]=0,"INCORPORACIÓN",IF(AA1718=0,"MANTIENE",IF(AA1718&lt;0,"BAJA",IF(AA1718&gt;0,"ALZA",""))))))</f>
        <v>MANTIENE</v>
      </c>
      <c r="Z1718" s="54">
        <v>23890</v>
      </c>
      <c r="AA1718" s="40">
        <f>IF(Z1718=0,"INDICAR PRECIO VTA",Z1718-MaestraLP3[[#This Row],[PRECIO OCT]])</f>
        <v>0</v>
      </c>
      <c r="AB1718" s="56">
        <f t="shared" si="26"/>
        <v>0.21804102134784428</v>
      </c>
      <c r="AC1718" s="58">
        <f>IFERROR(MaestraLP3[[#This Row],[PRECIO]]*MaestraLP3[[#This Row],[%MG UMV]],0)</f>
        <v>5209</v>
      </c>
      <c r="AD1718" s="59">
        <v>1</v>
      </c>
      <c r="AE1718" s="54">
        <f>IFERROR(MaestraLP3[[#This Row],[MARGEN UNITARIO]]/MaestraLP3[[#This Row],[Peso Neto UMV (KG)]],0)</f>
        <v>5209</v>
      </c>
      <c r="AF1718" s="38" t="s">
        <v>49</v>
      </c>
      <c r="AG1718" s="38" t="s">
        <v>184</v>
      </c>
      <c r="AH1718" s="56">
        <v>0.02</v>
      </c>
      <c r="AI1718" s="56">
        <v>0.03</v>
      </c>
      <c r="AJ1718" s="38"/>
      <c r="AK1718" s="38" t="s">
        <v>50</v>
      </c>
    </row>
    <row r="1719" spans="1:37" x14ac:dyDescent="0.35">
      <c r="A1719" s="96" t="s">
        <v>525</v>
      </c>
      <c r="B1719" s="38">
        <v>104521750</v>
      </c>
      <c r="C1719" s="38" t="str">
        <f>+MaestraLP3[[#This Row],[CÓDIGO]]&amp;MaestraLP3[[#Headers],[-]]&amp;MaestraLP3[[#This Row],[UMV]]</f>
        <v>104521750-KG</v>
      </c>
      <c r="D1719" s="45" t="str">
        <f>+MaestraLP3[[#This Row],[CÓDIGO]]&amp;MaestraLP3[[#Headers],[FS00]]</f>
        <v>104521750FS00</v>
      </c>
      <c r="E1719" s="38" t="s">
        <v>159</v>
      </c>
      <c r="F1719" s="38" t="s">
        <v>166</v>
      </c>
      <c r="G1719" s="38" t="s">
        <v>179</v>
      </c>
      <c r="H1719" s="38" t="s">
        <v>180</v>
      </c>
      <c r="I1719" s="38" t="s">
        <v>2007</v>
      </c>
      <c r="J1719" s="44" t="s">
        <v>164</v>
      </c>
      <c r="K1719" s="45" t="s">
        <v>164</v>
      </c>
      <c r="L1719" s="38" t="s">
        <v>183</v>
      </c>
      <c r="M1719" s="38" t="str">
        <f>VLOOKUP(MaestraLP3[[#This Row],[UMV]],VALIDACIONES!J:L,3,0)</f>
        <v>Kilogramo</v>
      </c>
      <c r="N1719" s="38" t="s">
        <v>71</v>
      </c>
      <c r="O1719" s="38" t="s">
        <v>72</v>
      </c>
      <c r="P1719" s="54">
        <v>31317</v>
      </c>
      <c r="Q1719" s="38" t="s">
        <v>47</v>
      </c>
      <c r="R1719" s="54">
        <v>39500</v>
      </c>
      <c r="S1719" s="56">
        <f>IFERROR((MaestraLP3[[#This Row],[COSTO ]]/MaestraLP3[[#This Row],[COSTO OCT]]-1),0)</f>
        <v>0</v>
      </c>
      <c r="T1719" s="55" t="s">
        <v>48</v>
      </c>
      <c r="U1719" s="55"/>
      <c r="V1719" s="54">
        <f>+VLOOKUP(MaestraLP3[[#This Row],[-]],'[1]BD MES'!$A:$N,14,0)</f>
        <v>31265</v>
      </c>
      <c r="W1719" s="54">
        <v>31317</v>
      </c>
      <c r="X1719" s="56">
        <f>+(MaestraLP3[[#This Row],[COSTO ]]-MaestraLP3[[#This Row],[COSTO OCT AL 27-10]])/MaestraLP3[[#This Row],[COSTO OCT AL 27-10]]</f>
        <v>1.6632016632016633E-3</v>
      </c>
      <c r="Y1719" s="57" t="str">
        <f>++IF(Q1719="HASTA AGOTAR STOCK","HASTA AGOTAR STOCK",IF(MaestraLP3[[#This Row],[PRECIO OCT]]=0,"NO PARA LP",IF(MaestraLP3[[#This Row],[PRECIO OCT]]=0,"INCORPORACIÓN",IF(AA1719=0,"MANTIENE",IF(AA1719&lt;0,"BAJA",IF(AA1719&gt;0,"ALZA",""))))))</f>
        <v>MANTIENE</v>
      </c>
      <c r="Z1719" s="54">
        <v>39500</v>
      </c>
      <c r="AA1719" s="40">
        <f>IF(Z1719=0,"INDICAR PRECIO VTA",Z1719-MaestraLP3[[#This Row],[PRECIO OCT]])</f>
        <v>0</v>
      </c>
      <c r="AB1719" s="56">
        <f t="shared" si="26"/>
        <v>0.20716455696202532</v>
      </c>
      <c r="AC1719" s="58">
        <f>IFERROR(MaestraLP3[[#This Row],[PRECIO]]*MaestraLP3[[#This Row],[%MG UMV]],0)</f>
        <v>8183</v>
      </c>
      <c r="AD1719" s="59">
        <v>1</v>
      </c>
      <c r="AE1719" s="54">
        <f>IFERROR(MaestraLP3[[#This Row],[MARGEN UNITARIO]]/MaestraLP3[[#This Row],[Peso Neto UMV (KG)]],0)</f>
        <v>8183</v>
      </c>
      <c r="AF1719" s="38" t="s">
        <v>49</v>
      </c>
      <c r="AG1719" s="38" t="s">
        <v>184</v>
      </c>
      <c r="AH1719" s="56">
        <v>0.02</v>
      </c>
      <c r="AI1719" s="56">
        <v>0.04</v>
      </c>
      <c r="AJ1719" s="38" t="s">
        <v>50</v>
      </c>
      <c r="AK1719" s="38" t="s">
        <v>50</v>
      </c>
    </row>
    <row r="1720" spans="1:37" x14ac:dyDescent="0.35">
      <c r="A1720" s="96" t="s">
        <v>525</v>
      </c>
      <c r="B1720" s="38">
        <v>104539780</v>
      </c>
      <c r="C1720" s="38" t="str">
        <f>+MaestraLP3[[#This Row],[CÓDIGO]]&amp;MaestraLP3[[#Headers],[-]]&amp;MaestraLP3[[#This Row],[UMV]]</f>
        <v>104539780-KG</v>
      </c>
      <c r="D1720" s="45" t="str">
        <f>+MaestraLP3[[#This Row],[CÓDIGO]]&amp;MaestraLP3[[#Headers],[FS00]]</f>
        <v>104539780FS00</v>
      </c>
      <c r="E1720" s="38" t="s">
        <v>159</v>
      </c>
      <c r="F1720" s="38" t="s">
        <v>166</v>
      </c>
      <c r="G1720" s="38" t="s">
        <v>179</v>
      </c>
      <c r="H1720" s="38" t="s">
        <v>180</v>
      </c>
      <c r="I1720" s="38" t="s">
        <v>2008</v>
      </c>
      <c r="J1720" s="44" t="s">
        <v>164</v>
      </c>
      <c r="K1720" s="45" t="s">
        <v>164</v>
      </c>
      <c r="L1720" s="38" t="s">
        <v>183</v>
      </c>
      <c r="M1720" s="38" t="str">
        <f>VLOOKUP(MaestraLP3[[#This Row],[UMV]],VALIDACIONES!J:L,3,0)</f>
        <v>Kilogramo</v>
      </c>
      <c r="N1720" s="38" t="s">
        <v>71</v>
      </c>
      <c r="O1720" s="38" t="s">
        <v>46</v>
      </c>
      <c r="P1720" s="54">
        <v>23500</v>
      </c>
      <c r="Q1720" s="38" t="s">
        <v>47</v>
      </c>
      <c r="R1720" s="54">
        <v>25990</v>
      </c>
      <c r="S1720" s="56">
        <f>IFERROR((MaestraLP3[[#This Row],[COSTO ]]/MaestraLP3[[#This Row],[COSTO OCT]]-1),0)</f>
        <v>0</v>
      </c>
      <c r="T1720" s="55" t="s">
        <v>48</v>
      </c>
      <c r="U1720" s="55"/>
      <c r="V1720" s="54">
        <f>+VLOOKUP(MaestraLP3[[#This Row],[-]],'[1]BD MES'!$A:$N,14,0)</f>
        <v>23500</v>
      </c>
      <c r="W1720" s="54">
        <v>23500</v>
      </c>
      <c r="X1720" s="56">
        <f>+(MaestraLP3[[#This Row],[COSTO ]]-MaestraLP3[[#This Row],[COSTO OCT AL 27-10]])/MaestraLP3[[#This Row],[COSTO OCT AL 27-10]]</f>
        <v>0</v>
      </c>
      <c r="Y1720" s="57" t="str">
        <f>++IF(Q1720="HASTA AGOTAR STOCK","HASTA AGOTAR STOCK",IF(MaestraLP3[[#This Row],[PRECIO OCT]]=0,"NO PARA LP",IF(MaestraLP3[[#This Row],[PRECIO OCT]]=0,"INCORPORACIÓN",IF(AA1720=0,"MANTIENE",IF(AA1720&lt;0,"BAJA",IF(AA1720&gt;0,"ALZA",""))))))</f>
        <v>ALZA</v>
      </c>
      <c r="Z1720" s="54">
        <v>26190</v>
      </c>
      <c r="AA1720" s="40">
        <f>IF(Z1720=0,"INDICAR PRECIO VTA",Z1720-MaestraLP3[[#This Row],[PRECIO OCT]])</f>
        <v>200</v>
      </c>
      <c r="AB1720" s="56">
        <f t="shared" si="26"/>
        <v>0.10271095838106148</v>
      </c>
      <c r="AC1720" s="58">
        <f>IFERROR(MaestraLP3[[#This Row],[PRECIO]]*MaestraLP3[[#This Row],[%MG UMV]],0)</f>
        <v>2690</v>
      </c>
      <c r="AD1720" s="59">
        <v>1</v>
      </c>
      <c r="AE1720" s="54">
        <f>IFERROR(MaestraLP3[[#This Row],[MARGEN UNITARIO]]/MaestraLP3[[#This Row],[Peso Neto UMV (KG)]],0)</f>
        <v>2690</v>
      </c>
      <c r="AF1720" s="38" t="s">
        <v>49</v>
      </c>
      <c r="AG1720" s="38" t="s">
        <v>184</v>
      </c>
      <c r="AH1720" s="56">
        <v>0</v>
      </c>
      <c r="AI1720" s="56">
        <v>0</v>
      </c>
      <c r="AJ1720" s="38"/>
      <c r="AK1720" s="38" t="s">
        <v>50</v>
      </c>
    </row>
    <row r="1721" spans="1:37" x14ac:dyDescent="0.35">
      <c r="A1721" s="96" t="s">
        <v>525</v>
      </c>
      <c r="B1721" s="38">
        <v>104539770</v>
      </c>
      <c r="C1721" s="38" t="str">
        <f>+MaestraLP3[[#This Row],[CÓDIGO]]&amp;MaestraLP3[[#Headers],[-]]&amp;MaestraLP3[[#This Row],[UMV]]</f>
        <v>104539770-KG</v>
      </c>
      <c r="D1721" s="45" t="str">
        <f>+MaestraLP3[[#This Row],[CÓDIGO]]&amp;MaestraLP3[[#Headers],[FS00]]</f>
        <v>104539770FS00</v>
      </c>
      <c r="E1721" s="38" t="s">
        <v>159</v>
      </c>
      <c r="F1721" s="38" t="s">
        <v>166</v>
      </c>
      <c r="G1721" s="38" t="s">
        <v>179</v>
      </c>
      <c r="H1721" s="38" t="s">
        <v>180</v>
      </c>
      <c r="I1721" s="38" t="s">
        <v>2009</v>
      </c>
      <c r="J1721" s="44" t="s">
        <v>164</v>
      </c>
      <c r="K1721" s="45" t="s">
        <v>164</v>
      </c>
      <c r="L1721" s="38" t="s">
        <v>183</v>
      </c>
      <c r="M1721" s="38" t="str">
        <f>VLOOKUP(MaestraLP3[[#This Row],[UMV]],VALIDACIONES!J:L,3,0)</f>
        <v>Kilogramo</v>
      </c>
      <c r="N1721" s="38" t="s">
        <v>71</v>
      </c>
      <c r="O1721" s="38" t="s">
        <v>46</v>
      </c>
      <c r="P1721" s="54">
        <v>0</v>
      </c>
      <c r="Q1721" s="38" t="s">
        <v>73</v>
      </c>
      <c r="R1721" s="54">
        <v>0</v>
      </c>
      <c r="S1721" s="56">
        <f>IFERROR((MaestraLP3[[#This Row],[COSTO ]]/MaestraLP3[[#This Row],[COSTO OCT]]-1),0)</f>
        <v>0</v>
      </c>
      <c r="T1721" s="55" t="s">
        <v>604</v>
      </c>
      <c r="U1721" s="55"/>
      <c r="V1721" s="54">
        <f>+VLOOKUP(MaestraLP3[[#This Row],[-]],'[1]BD MES'!$A:$N,14,0)</f>
        <v>10795</v>
      </c>
      <c r="W1721" s="54">
        <v>10795</v>
      </c>
      <c r="X1721" s="56">
        <f>+(MaestraLP3[[#This Row],[COSTO ]]-MaestraLP3[[#This Row],[COSTO OCT AL 27-10]])/MaestraLP3[[#This Row],[COSTO OCT AL 27-10]]</f>
        <v>0</v>
      </c>
      <c r="Y1721" s="57" t="str">
        <f>++IF(Q1721="HASTA AGOTAR STOCK","HASTA AGOTAR STOCK",IF(MaestraLP3[[#This Row],[PRECIO OCT]]=0,"NO PARA LP",IF(MaestraLP3[[#This Row],[PRECIO OCT]]=0,"INCORPORACIÓN",IF(AA1721=0,"MANTIENE",IF(AA1721&lt;0,"BAJA",IF(AA1721&gt;0,"ALZA",""))))))</f>
        <v>NO PARA LP</v>
      </c>
      <c r="Z1721" s="54">
        <v>0</v>
      </c>
      <c r="AA1721" s="40" t="str">
        <f>IF(Z1721=0,"INDICAR PRECIO VTA",Z1721-MaestraLP3[[#This Row],[PRECIO OCT]])</f>
        <v>INDICAR PRECIO VTA</v>
      </c>
      <c r="AB1721" s="56" t="str">
        <f t="shared" si="26"/>
        <v>-</v>
      </c>
      <c r="AC1721" s="58">
        <f>IFERROR(MaestraLP3[[#This Row],[PRECIO]]*MaestraLP3[[#This Row],[%MG UMV]],0)</f>
        <v>0</v>
      </c>
      <c r="AD1721" s="59">
        <v>1</v>
      </c>
      <c r="AE1721" s="54">
        <f>IFERROR(MaestraLP3[[#This Row],[MARGEN UNITARIO]]/MaestraLP3[[#This Row],[Peso Neto UMV (KG)]],0)</f>
        <v>0</v>
      </c>
      <c r="AF1721" s="38" t="s">
        <v>49</v>
      </c>
      <c r="AG1721" s="38" t="s">
        <v>184</v>
      </c>
      <c r="AH1721" s="56">
        <v>0</v>
      </c>
      <c r="AI1721" s="56">
        <v>0</v>
      </c>
      <c r="AJ1721" s="38"/>
      <c r="AK1721" s="38" t="s">
        <v>50</v>
      </c>
    </row>
    <row r="1722" spans="1:37" x14ac:dyDescent="0.35">
      <c r="A1722" s="96" t="s">
        <v>525</v>
      </c>
      <c r="B1722" s="38">
        <v>104500710</v>
      </c>
      <c r="C1722" s="38" t="str">
        <f>+MaestraLP3[[#This Row],[CÓDIGO]]&amp;MaestraLP3[[#Headers],[-]]&amp;MaestraLP3[[#This Row],[UMV]]</f>
        <v>104500710-KG</v>
      </c>
      <c r="D1722" s="45" t="str">
        <f>+MaestraLP3[[#This Row],[CÓDIGO]]&amp;MaestraLP3[[#Headers],[FS00]]</f>
        <v>104500710FS00</v>
      </c>
      <c r="E1722" s="38" t="s">
        <v>159</v>
      </c>
      <c r="F1722" s="38" t="s">
        <v>166</v>
      </c>
      <c r="G1722" s="38" t="s">
        <v>179</v>
      </c>
      <c r="H1722" s="38" t="s">
        <v>180</v>
      </c>
      <c r="I1722" s="38" t="s">
        <v>2010</v>
      </c>
      <c r="J1722" s="44" t="s">
        <v>164</v>
      </c>
      <c r="K1722" s="45" t="s">
        <v>164</v>
      </c>
      <c r="L1722" s="38" t="s">
        <v>183</v>
      </c>
      <c r="M1722" s="38" t="str">
        <f>VLOOKUP(MaestraLP3[[#This Row],[UMV]],VALIDACIONES!J:L,3,0)</f>
        <v>Kilogramo</v>
      </c>
      <c r="N1722" s="38" t="s">
        <v>71</v>
      </c>
      <c r="O1722" s="38" t="s">
        <v>72</v>
      </c>
      <c r="P1722" s="54">
        <v>20473</v>
      </c>
      <c r="Q1722" s="38" t="s">
        <v>58</v>
      </c>
      <c r="R1722" s="54">
        <v>25000</v>
      </c>
      <c r="S1722" s="56">
        <f>IFERROR((MaestraLP3[[#This Row],[COSTO ]]/MaestraLP3[[#This Row],[COSTO OCT]]-1),0)</f>
        <v>-0.10628632833488005</v>
      </c>
      <c r="T1722" s="55" t="s">
        <v>48</v>
      </c>
      <c r="U1722" s="55"/>
      <c r="V1722" s="54">
        <f>+VLOOKUP(MaestraLP3[[#This Row],[-]],'[1]BD MES'!$A:$N,14,0)</f>
        <v>18339.11</v>
      </c>
      <c r="W1722" s="54">
        <v>18297</v>
      </c>
      <c r="X1722" s="56">
        <f>+(MaestraLP3[[#This Row],[COSTO ]]-MaestraLP3[[#This Row],[COSTO OCT AL 27-10]])/MaestraLP3[[#This Row],[COSTO OCT AL 27-10]]</f>
        <v>-2.2961855837061113E-3</v>
      </c>
      <c r="Y1722" s="57" t="str">
        <f>++IF(Q1722="HASTA AGOTAR STOCK","HASTA AGOTAR STOCK",IF(MaestraLP3[[#This Row],[PRECIO OCT]]=0,"NO PARA LP",IF(MaestraLP3[[#This Row],[PRECIO OCT]]=0,"INCORPORACIÓN",IF(AA1722=0,"MANTIENE",IF(AA1722&lt;0,"BAJA",IF(AA1722&gt;0,"ALZA",""))))))</f>
        <v>MANTIENE</v>
      </c>
      <c r="Z1722" s="54">
        <v>25000</v>
      </c>
      <c r="AA1722" s="40">
        <f>IF(Z1722=0,"INDICAR PRECIO VTA",Z1722-MaestraLP3[[#This Row],[PRECIO OCT]])</f>
        <v>0</v>
      </c>
      <c r="AB1722" s="56">
        <f t="shared" si="26"/>
        <v>0.26812000000000002</v>
      </c>
      <c r="AC1722" s="58">
        <f>IFERROR(MaestraLP3[[#This Row],[PRECIO]]*MaestraLP3[[#This Row],[%MG UMV]],0)</f>
        <v>6703.0000000000009</v>
      </c>
      <c r="AD1722" s="59">
        <v>1</v>
      </c>
      <c r="AE1722" s="54">
        <f>IFERROR(MaestraLP3[[#This Row],[MARGEN UNITARIO]]/MaestraLP3[[#This Row],[Peso Neto UMV (KG)]],0)</f>
        <v>6703.0000000000009</v>
      </c>
      <c r="AF1722" s="38" t="s">
        <v>49</v>
      </c>
      <c r="AG1722" s="38" t="s">
        <v>184</v>
      </c>
      <c r="AH1722" s="56">
        <v>0</v>
      </c>
      <c r="AI1722" s="56">
        <v>0</v>
      </c>
      <c r="AJ1722" s="38" t="s">
        <v>50</v>
      </c>
      <c r="AK1722" s="38" t="s">
        <v>50</v>
      </c>
    </row>
    <row r="1723" spans="1:37" x14ac:dyDescent="0.35">
      <c r="A1723" s="96" t="s">
        <v>525</v>
      </c>
      <c r="B1723" s="38">
        <v>104539760</v>
      </c>
      <c r="C1723" s="38" t="str">
        <f>+MaestraLP3[[#This Row],[CÓDIGO]]&amp;MaestraLP3[[#Headers],[-]]&amp;MaestraLP3[[#This Row],[UMV]]</f>
        <v>104539760-KG</v>
      </c>
      <c r="D1723" s="45" t="str">
        <f>+MaestraLP3[[#This Row],[CÓDIGO]]&amp;MaestraLP3[[#Headers],[FS00]]</f>
        <v>104539760FS00</v>
      </c>
      <c r="E1723" s="38" t="s">
        <v>159</v>
      </c>
      <c r="F1723" s="38" t="s">
        <v>166</v>
      </c>
      <c r="G1723" s="38" t="s">
        <v>179</v>
      </c>
      <c r="H1723" s="38" t="s">
        <v>180</v>
      </c>
      <c r="I1723" s="38" t="s">
        <v>2011</v>
      </c>
      <c r="J1723" s="44" t="s">
        <v>164</v>
      </c>
      <c r="K1723" s="45" t="s">
        <v>164</v>
      </c>
      <c r="L1723" s="38" t="s">
        <v>183</v>
      </c>
      <c r="M1723" s="38" t="str">
        <f>VLOOKUP(MaestraLP3[[#This Row],[UMV]],VALIDACIONES!J:L,3,0)</f>
        <v>Kilogramo</v>
      </c>
      <c r="N1723" s="38" t="s">
        <v>71</v>
      </c>
      <c r="O1723" s="38" t="s">
        <v>46</v>
      </c>
      <c r="P1723" s="54">
        <v>10639</v>
      </c>
      <c r="Q1723" s="38" t="s">
        <v>47</v>
      </c>
      <c r="R1723" s="54">
        <v>13990</v>
      </c>
      <c r="S1723" s="56">
        <f>IFERROR((MaestraLP3[[#This Row],[COSTO ]]/MaestraLP3[[#This Row],[COSTO OCT]]-1),0)</f>
        <v>0</v>
      </c>
      <c r="T1723" s="55" t="s">
        <v>48</v>
      </c>
      <c r="U1723" s="55"/>
      <c r="V1723" s="54">
        <f>+VLOOKUP(MaestraLP3[[#This Row],[-]],'[1]BD MES'!$A:$N,14,0)</f>
        <v>10639</v>
      </c>
      <c r="W1723" s="54">
        <v>10639</v>
      </c>
      <c r="X1723" s="56">
        <f>+(MaestraLP3[[#This Row],[COSTO ]]-MaestraLP3[[#This Row],[COSTO OCT AL 27-10]])/MaestraLP3[[#This Row],[COSTO OCT AL 27-10]]</f>
        <v>0</v>
      </c>
      <c r="Y1723" s="57" t="str">
        <f>++IF(Q1723="HASTA AGOTAR STOCK","HASTA AGOTAR STOCK",IF(MaestraLP3[[#This Row],[PRECIO OCT]]=0,"NO PARA LP",IF(MaestraLP3[[#This Row],[PRECIO OCT]]=0,"INCORPORACIÓN",IF(AA1723=0,"MANTIENE",IF(AA1723&lt;0,"BAJA",IF(AA1723&gt;0,"ALZA",""))))))</f>
        <v>ALZA</v>
      </c>
      <c r="Z1723" s="54">
        <v>14190</v>
      </c>
      <c r="AA1723" s="40">
        <f>IF(Z1723=0,"INDICAR PRECIO VTA",Z1723-MaestraLP3[[#This Row],[PRECIO OCT]])</f>
        <v>200</v>
      </c>
      <c r="AB1723" s="56">
        <f t="shared" si="26"/>
        <v>0.25024665257223394</v>
      </c>
      <c r="AC1723" s="58">
        <f>IFERROR(MaestraLP3[[#This Row],[PRECIO]]*MaestraLP3[[#This Row],[%MG UMV]],0)</f>
        <v>3550.9999999999995</v>
      </c>
      <c r="AD1723" s="59">
        <v>1</v>
      </c>
      <c r="AE1723" s="54">
        <f>IFERROR(MaestraLP3[[#This Row],[MARGEN UNITARIO]]/MaestraLP3[[#This Row],[Peso Neto UMV (KG)]],0)</f>
        <v>3550.9999999999995</v>
      </c>
      <c r="AF1723" s="38" t="s">
        <v>49</v>
      </c>
      <c r="AG1723" s="38" t="s">
        <v>184</v>
      </c>
      <c r="AH1723" s="56">
        <v>0</v>
      </c>
      <c r="AI1723" s="56">
        <v>0</v>
      </c>
      <c r="AJ1723" s="38"/>
      <c r="AK1723" s="38" t="s">
        <v>50</v>
      </c>
    </row>
    <row r="1724" spans="1:37" x14ac:dyDescent="0.35">
      <c r="A1724" s="96" t="s">
        <v>525</v>
      </c>
      <c r="B1724" s="38">
        <v>104500560</v>
      </c>
      <c r="C1724" s="38" t="str">
        <f>+MaestraLP3[[#This Row],[CÓDIGO]]&amp;MaestraLP3[[#Headers],[-]]&amp;MaestraLP3[[#This Row],[UMV]]</f>
        <v>104500560-KG</v>
      </c>
      <c r="D1724" s="45" t="str">
        <f>+MaestraLP3[[#This Row],[CÓDIGO]]&amp;MaestraLP3[[#Headers],[FS00]]</f>
        <v>104500560FS00</v>
      </c>
      <c r="E1724" s="38" t="s">
        <v>159</v>
      </c>
      <c r="F1724" s="38" t="s">
        <v>166</v>
      </c>
      <c r="G1724" s="38" t="s">
        <v>179</v>
      </c>
      <c r="H1724" s="38" t="s">
        <v>180</v>
      </c>
      <c r="I1724" s="38" t="s">
        <v>2012</v>
      </c>
      <c r="J1724" s="44" t="s">
        <v>164</v>
      </c>
      <c r="K1724" s="45" t="s">
        <v>164</v>
      </c>
      <c r="L1724" s="38" t="s">
        <v>183</v>
      </c>
      <c r="M1724" s="38" t="str">
        <f>VLOOKUP(MaestraLP3[[#This Row],[UMV]],VALIDACIONES!J:L,3,0)</f>
        <v>Kilogramo</v>
      </c>
      <c r="N1724" s="38" t="s">
        <v>71</v>
      </c>
      <c r="O1724" s="38" t="s">
        <v>72</v>
      </c>
      <c r="P1724" s="54">
        <v>24996</v>
      </c>
      <c r="Q1724" s="38" t="s">
        <v>58</v>
      </c>
      <c r="R1724" s="54">
        <v>31000</v>
      </c>
      <c r="S1724" s="56">
        <f>IFERROR((MaestraLP3[[#This Row],[COSTO ]]/MaestraLP3[[#This Row],[COSTO OCT]]-1),0)</f>
        <v>0</v>
      </c>
      <c r="T1724" s="55" t="s">
        <v>48</v>
      </c>
      <c r="U1724" s="55"/>
      <c r="V1724" s="54">
        <f>+VLOOKUP(MaestraLP3[[#This Row],[-]],'[1]BD MES'!$A:$N,14,0)</f>
        <v>24725.34</v>
      </c>
      <c r="W1724" s="54">
        <v>24996</v>
      </c>
      <c r="X1724" s="56">
        <f>+(MaestraLP3[[#This Row],[COSTO ]]-MaestraLP3[[#This Row],[COSTO OCT AL 27-10]])/MaestraLP3[[#This Row],[COSTO OCT AL 27-10]]</f>
        <v>1.0946664434139221E-2</v>
      </c>
      <c r="Y1724" s="57" t="str">
        <f>++IF(Q1724="HASTA AGOTAR STOCK","HASTA AGOTAR STOCK",IF(MaestraLP3[[#This Row],[PRECIO OCT]]=0,"NO PARA LP",IF(MaestraLP3[[#This Row],[PRECIO OCT]]=0,"INCORPORACIÓN",IF(AA1724=0,"MANTIENE",IF(AA1724&lt;0,"BAJA",IF(AA1724&gt;0,"ALZA",""))))))</f>
        <v>MANTIENE</v>
      </c>
      <c r="Z1724" s="54">
        <v>31000</v>
      </c>
      <c r="AA1724" s="40">
        <f>IF(Z1724=0,"INDICAR PRECIO VTA",Z1724-MaestraLP3[[#This Row],[PRECIO OCT]])</f>
        <v>0</v>
      </c>
      <c r="AB1724" s="56">
        <f t="shared" si="26"/>
        <v>0.1936774193548387</v>
      </c>
      <c r="AC1724" s="58">
        <f>IFERROR(MaestraLP3[[#This Row],[PRECIO]]*MaestraLP3[[#This Row],[%MG UMV]],0)</f>
        <v>6004</v>
      </c>
      <c r="AD1724" s="59">
        <v>1</v>
      </c>
      <c r="AE1724" s="54">
        <f>IFERROR(MaestraLP3[[#This Row],[MARGEN UNITARIO]]/MaestraLP3[[#This Row],[Peso Neto UMV (KG)]],0)</f>
        <v>6004</v>
      </c>
      <c r="AF1724" s="38" t="s">
        <v>49</v>
      </c>
      <c r="AG1724" s="38" t="s">
        <v>184</v>
      </c>
      <c r="AH1724" s="56">
        <v>0.02</v>
      </c>
      <c r="AI1724" s="56">
        <v>0.03</v>
      </c>
      <c r="AJ1724" s="38" t="s">
        <v>50</v>
      </c>
      <c r="AK1724" s="38" t="s">
        <v>50</v>
      </c>
    </row>
    <row r="1725" spans="1:37" x14ac:dyDescent="0.35">
      <c r="A1725" s="96" t="s">
        <v>525</v>
      </c>
      <c r="B1725" s="38">
        <v>104539800</v>
      </c>
      <c r="C1725" s="38" t="str">
        <f>+MaestraLP3[[#This Row],[CÓDIGO]]&amp;MaestraLP3[[#Headers],[-]]&amp;MaestraLP3[[#This Row],[UMV]]</f>
        <v>104539800-KG</v>
      </c>
      <c r="D1725" s="45" t="str">
        <f>+MaestraLP3[[#This Row],[CÓDIGO]]&amp;MaestraLP3[[#Headers],[FS00]]</f>
        <v>104539800FS00</v>
      </c>
      <c r="E1725" s="38" t="s">
        <v>159</v>
      </c>
      <c r="F1725" s="38" t="s">
        <v>166</v>
      </c>
      <c r="G1725" s="38" t="s">
        <v>179</v>
      </c>
      <c r="H1725" s="38" t="s">
        <v>180</v>
      </c>
      <c r="I1725" s="38" t="s">
        <v>2013</v>
      </c>
      <c r="J1725" s="44" t="s">
        <v>164</v>
      </c>
      <c r="K1725" s="45" t="s">
        <v>164</v>
      </c>
      <c r="L1725" s="38" t="s">
        <v>183</v>
      </c>
      <c r="M1725" s="38" t="str">
        <f>VLOOKUP(MaestraLP3[[#This Row],[UMV]],VALIDACIONES!J:L,3,0)</f>
        <v>Kilogramo</v>
      </c>
      <c r="N1725" s="38" t="s">
        <v>71</v>
      </c>
      <c r="O1725" s="38" t="s">
        <v>46</v>
      </c>
      <c r="P1725" s="54">
        <v>0</v>
      </c>
      <c r="Q1725" s="38" t="s">
        <v>73</v>
      </c>
      <c r="R1725" s="54">
        <v>0</v>
      </c>
      <c r="S1725" s="56">
        <f>IFERROR((MaestraLP3[[#This Row],[COSTO ]]/MaestraLP3[[#This Row],[COSTO OCT]]-1),0)</f>
        <v>0</v>
      </c>
      <c r="T1725" s="55" t="s">
        <v>604</v>
      </c>
      <c r="U1725" s="55"/>
      <c r="V1725" s="54">
        <f>+VLOOKUP(MaestraLP3[[#This Row],[-]],'[1]BD MES'!$A:$N,14,0)</f>
        <v>15508</v>
      </c>
      <c r="W1725" s="54">
        <v>15508</v>
      </c>
      <c r="X1725" s="56">
        <f>+(MaestraLP3[[#This Row],[COSTO ]]-MaestraLP3[[#This Row],[COSTO OCT AL 27-10]])/MaestraLP3[[#This Row],[COSTO OCT AL 27-10]]</f>
        <v>0</v>
      </c>
      <c r="Y1725" s="57" t="str">
        <f>++IF(Q1725="HASTA AGOTAR STOCK","HASTA AGOTAR STOCK",IF(MaestraLP3[[#This Row],[PRECIO OCT]]=0,"NO PARA LP",IF(MaestraLP3[[#This Row],[PRECIO OCT]]=0,"INCORPORACIÓN",IF(AA1725=0,"MANTIENE",IF(AA1725&lt;0,"BAJA",IF(AA1725&gt;0,"ALZA",""))))))</f>
        <v>NO PARA LP</v>
      </c>
      <c r="Z1725" s="54">
        <v>0</v>
      </c>
      <c r="AA1725" s="40" t="str">
        <f>IF(Z1725=0,"INDICAR PRECIO VTA",Z1725-MaestraLP3[[#This Row],[PRECIO OCT]])</f>
        <v>INDICAR PRECIO VTA</v>
      </c>
      <c r="AB1725" s="56" t="str">
        <f t="shared" si="26"/>
        <v>-</v>
      </c>
      <c r="AC1725" s="58">
        <f>IFERROR(MaestraLP3[[#This Row],[PRECIO]]*MaestraLP3[[#This Row],[%MG UMV]],0)</f>
        <v>0</v>
      </c>
      <c r="AD1725" s="59">
        <v>1</v>
      </c>
      <c r="AE1725" s="54">
        <f>IFERROR(MaestraLP3[[#This Row],[MARGEN UNITARIO]]/MaestraLP3[[#This Row],[Peso Neto UMV (KG)]],0)</f>
        <v>0</v>
      </c>
      <c r="AF1725" s="38" t="s">
        <v>49</v>
      </c>
      <c r="AG1725" s="38" t="s">
        <v>184</v>
      </c>
      <c r="AH1725" s="56">
        <v>0</v>
      </c>
      <c r="AI1725" s="56">
        <v>0</v>
      </c>
      <c r="AJ1725" s="38"/>
      <c r="AK1725" s="38" t="s">
        <v>50</v>
      </c>
    </row>
    <row r="1726" spans="1:37" x14ac:dyDescent="0.35">
      <c r="A1726" s="96" t="s">
        <v>525</v>
      </c>
      <c r="B1726" s="38">
        <v>104500740</v>
      </c>
      <c r="C1726" s="38" t="str">
        <f>+MaestraLP3[[#This Row],[CÓDIGO]]&amp;MaestraLP3[[#Headers],[-]]&amp;MaestraLP3[[#This Row],[UMV]]</f>
        <v>104500740-KG</v>
      </c>
      <c r="D1726" s="45" t="str">
        <f>+MaestraLP3[[#This Row],[CÓDIGO]]&amp;MaestraLP3[[#Headers],[FS00]]</f>
        <v>104500740FS00</v>
      </c>
      <c r="E1726" s="38" t="s">
        <v>159</v>
      </c>
      <c r="F1726" s="38" t="s">
        <v>166</v>
      </c>
      <c r="G1726" s="38" t="s">
        <v>179</v>
      </c>
      <c r="H1726" s="38" t="s">
        <v>180</v>
      </c>
      <c r="I1726" s="38" t="s">
        <v>2014</v>
      </c>
      <c r="J1726" s="44" t="s">
        <v>164</v>
      </c>
      <c r="K1726" s="45" t="s">
        <v>164</v>
      </c>
      <c r="L1726" s="38" t="s">
        <v>183</v>
      </c>
      <c r="M1726" s="38" t="str">
        <f>VLOOKUP(MaestraLP3[[#This Row],[UMV]],VALIDACIONES!J:L,3,0)</f>
        <v>Kilogramo</v>
      </c>
      <c r="N1726" s="38" t="s">
        <v>71</v>
      </c>
      <c r="O1726" s="38" t="s">
        <v>72</v>
      </c>
      <c r="P1726" s="54">
        <v>22780</v>
      </c>
      <c r="Q1726" s="38" t="s">
        <v>47</v>
      </c>
      <c r="R1726" s="54">
        <v>31000</v>
      </c>
      <c r="S1726" s="56">
        <f>IFERROR((MaestraLP3[[#This Row],[COSTO ]]/MaestraLP3[[#This Row],[COSTO OCT]]-1),0)</f>
        <v>0</v>
      </c>
      <c r="T1726" s="55" t="s">
        <v>48</v>
      </c>
      <c r="U1726" s="55"/>
      <c r="V1726" s="54">
        <f>+VLOOKUP(MaestraLP3[[#This Row],[-]],'[1]BD MES'!$A:$N,14,0)</f>
        <v>22780.2</v>
      </c>
      <c r="W1726" s="54">
        <v>22780</v>
      </c>
      <c r="X1726" s="56">
        <f>+(MaestraLP3[[#This Row],[COSTO ]]-MaestraLP3[[#This Row],[COSTO OCT AL 27-10]])/MaestraLP3[[#This Row],[COSTO OCT AL 27-10]]</f>
        <v>-8.7795541742709715E-6</v>
      </c>
      <c r="Y1726" s="57" t="str">
        <f>++IF(Q1726="HASTA AGOTAR STOCK","HASTA AGOTAR STOCK",IF(MaestraLP3[[#This Row],[PRECIO OCT]]=0,"NO PARA LP",IF(MaestraLP3[[#This Row],[PRECIO OCT]]=0,"INCORPORACIÓN",IF(AA1726=0,"MANTIENE",IF(AA1726&lt;0,"BAJA",IF(AA1726&gt;0,"ALZA",""))))))</f>
        <v>MANTIENE</v>
      </c>
      <c r="Z1726" s="54">
        <v>31000</v>
      </c>
      <c r="AA1726" s="40">
        <f>IF(Z1726=0,"INDICAR PRECIO VTA",Z1726-MaestraLP3[[#This Row],[PRECIO OCT]])</f>
        <v>0</v>
      </c>
      <c r="AB1726" s="56">
        <f t="shared" si="26"/>
        <v>0.26516129032258062</v>
      </c>
      <c r="AC1726" s="58">
        <f>IFERROR(MaestraLP3[[#This Row],[PRECIO]]*MaestraLP3[[#This Row],[%MG UMV]],0)</f>
        <v>8220</v>
      </c>
      <c r="AD1726" s="59">
        <v>1</v>
      </c>
      <c r="AE1726" s="54">
        <f>IFERROR(MaestraLP3[[#This Row],[MARGEN UNITARIO]]/MaestraLP3[[#This Row],[Peso Neto UMV (KG)]],0)</f>
        <v>8220</v>
      </c>
      <c r="AF1726" s="38" t="s">
        <v>49</v>
      </c>
      <c r="AG1726" s="38" t="s">
        <v>184</v>
      </c>
      <c r="AH1726" s="56">
        <v>0</v>
      </c>
      <c r="AI1726" s="56">
        <v>0</v>
      </c>
      <c r="AJ1726" s="38" t="s">
        <v>50</v>
      </c>
      <c r="AK1726" s="38" t="s">
        <v>50</v>
      </c>
    </row>
    <row r="1727" spans="1:37" x14ac:dyDescent="0.35">
      <c r="A1727" s="96" t="s">
        <v>525</v>
      </c>
      <c r="B1727" s="38">
        <v>104500730</v>
      </c>
      <c r="C1727" s="38" t="str">
        <f>+MaestraLP3[[#This Row],[CÓDIGO]]&amp;MaestraLP3[[#Headers],[-]]&amp;MaestraLP3[[#This Row],[UMV]]</f>
        <v>104500730-KG</v>
      </c>
      <c r="D1727" s="45" t="str">
        <f>+MaestraLP3[[#This Row],[CÓDIGO]]&amp;MaestraLP3[[#Headers],[FS00]]</f>
        <v>104500730FS00</v>
      </c>
      <c r="E1727" s="38" t="s">
        <v>159</v>
      </c>
      <c r="F1727" s="38" t="s">
        <v>166</v>
      </c>
      <c r="G1727" s="38" t="s">
        <v>179</v>
      </c>
      <c r="H1727" s="38" t="s">
        <v>180</v>
      </c>
      <c r="I1727" s="38" t="s">
        <v>2015</v>
      </c>
      <c r="J1727" s="44" t="s">
        <v>164</v>
      </c>
      <c r="K1727" s="45" t="s">
        <v>164</v>
      </c>
      <c r="L1727" s="38" t="s">
        <v>183</v>
      </c>
      <c r="M1727" s="38" t="str">
        <f>VLOOKUP(MaestraLP3[[#This Row],[UMV]],VALIDACIONES!J:L,3,0)</f>
        <v>Kilogramo</v>
      </c>
      <c r="N1727" s="38" t="s">
        <v>71</v>
      </c>
      <c r="O1727" s="38" t="s">
        <v>72</v>
      </c>
      <c r="P1727" s="54">
        <v>26093</v>
      </c>
      <c r="Q1727" s="38" t="s">
        <v>47</v>
      </c>
      <c r="R1727" s="54">
        <v>35500</v>
      </c>
      <c r="S1727" s="56">
        <f>IFERROR((MaestraLP3[[#This Row],[COSTO ]]/MaestraLP3[[#This Row],[COSTO OCT]]-1),0)</f>
        <v>0</v>
      </c>
      <c r="T1727" s="55" t="s">
        <v>48</v>
      </c>
      <c r="U1727" s="55"/>
      <c r="V1727" s="54">
        <f>+VLOOKUP(MaestraLP3[[#This Row],[-]],'[1]BD MES'!$A:$N,14,0)</f>
        <v>26059.05</v>
      </c>
      <c r="W1727" s="54">
        <v>26093</v>
      </c>
      <c r="X1727" s="56">
        <f>+(MaestraLP3[[#This Row],[COSTO ]]-MaestraLP3[[#This Row],[COSTO OCT AL 27-10]])/MaestraLP3[[#This Row],[COSTO OCT AL 27-10]]</f>
        <v>1.3028103480365067E-3</v>
      </c>
      <c r="Y1727" s="57" t="str">
        <f>++IF(Q1727="HASTA AGOTAR STOCK","HASTA AGOTAR STOCK",IF(MaestraLP3[[#This Row],[PRECIO OCT]]=0,"NO PARA LP",IF(MaestraLP3[[#This Row],[PRECIO OCT]]=0,"INCORPORACIÓN",IF(AA1727=0,"MANTIENE",IF(AA1727&lt;0,"BAJA",IF(AA1727&gt;0,"ALZA",""))))))</f>
        <v>MANTIENE</v>
      </c>
      <c r="Z1727" s="54">
        <v>35500</v>
      </c>
      <c r="AA1727" s="40">
        <f>IF(Z1727=0,"INDICAR PRECIO VTA",Z1727-MaestraLP3[[#This Row],[PRECIO OCT]])</f>
        <v>0</v>
      </c>
      <c r="AB1727" s="56">
        <f t="shared" si="26"/>
        <v>0.26498591549295775</v>
      </c>
      <c r="AC1727" s="58">
        <f>IFERROR(MaestraLP3[[#This Row],[PRECIO]]*MaestraLP3[[#This Row],[%MG UMV]],0)</f>
        <v>9407</v>
      </c>
      <c r="AD1727" s="59">
        <v>1</v>
      </c>
      <c r="AE1727" s="54">
        <f>IFERROR(MaestraLP3[[#This Row],[MARGEN UNITARIO]]/MaestraLP3[[#This Row],[Peso Neto UMV (KG)]],0)</f>
        <v>9407</v>
      </c>
      <c r="AF1727" s="38" t="s">
        <v>49</v>
      </c>
      <c r="AG1727" s="38" t="s">
        <v>184</v>
      </c>
      <c r="AH1727" s="56">
        <v>0</v>
      </c>
      <c r="AI1727" s="56">
        <v>0</v>
      </c>
      <c r="AJ1727" s="38" t="s">
        <v>50</v>
      </c>
      <c r="AK1727" s="38" t="s">
        <v>50</v>
      </c>
    </row>
    <row r="1728" spans="1:37" x14ac:dyDescent="0.35">
      <c r="A1728" s="96" t="s">
        <v>525</v>
      </c>
      <c r="B1728" s="38">
        <v>104539810</v>
      </c>
      <c r="C1728" s="38" t="str">
        <f>+MaestraLP3[[#This Row],[CÓDIGO]]&amp;MaestraLP3[[#Headers],[-]]&amp;MaestraLP3[[#This Row],[UMV]]</f>
        <v>104539810-KG</v>
      </c>
      <c r="D1728" s="45" t="str">
        <f>+MaestraLP3[[#This Row],[CÓDIGO]]&amp;MaestraLP3[[#Headers],[FS00]]</f>
        <v>104539810FS00</v>
      </c>
      <c r="E1728" s="38" t="s">
        <v>159</v>
      </c>
      <c r="F1728" s="38" t="s">
        <v>166</v>
      </c>
      <c r="G1728" s="38" t="s">
        <v>179</v>
      </c>
      <c r="H1728" s="38" t="s">
        <v>180</v>
      </c>
      <c r="I1728" s="38" t="s">
        <v>2016</v>
      </c>
      <c r="J1728" s="44" t="s">
        <v>164</v>
      </c>
      <c r="K1728" s="45" t="s">
        <v>164</v>
      </c>
      <c r="L1728" s="38" t="s">
        <v>183</v>
      </c>
      <c r="M1728" s="38" t="str">
        <f>VLOOKUP(MaestraLP3[[#This Row],[UMV]],VALIDACIONES!J:L,3,0)</f>
        <v>Kilogramo</v>
      </c>
      <c r="N1728" s="38" t="s">
        <v>71</v>
      </c>
      <c r="O1728" s="38" t="s">
        <v>46</v>
      </c>
      <c r="P1728" s="54">
        <v>12300</v>
      </c>
      <c r="Q1728" s="38" t="s">
        <v>47</v>
      </c>
      <c r="R1728" s="54">
        <v>14000</v>
      </c>
      <c r="S1728" s="56">
        <f>IFERROR((MaestraLP3[[#This Row],[COSTO ]]/MaestraLP3[[#This Row],[COSTO OCT]]-1),0)</f>
        <v>0</v>
      </c>
      <c r="T1728" s="55" t="s">
        <v>604</v>
      </c>
      <c r="U1728" s="55"/>
      <c r="V1728" s="54">
        <f>+VLOOKUP(MaestraLP3[[#This Row],[-]],'[1]BD MES'!$A:$N,14,0)</f>
        <v>10531</v>
      </c>
      <c r="W1728" s="54">
        <v>12300</v>
      </c>
      <c r="X1728" s="56">
        <f>+(MaestraLP3[[#This Row],[COSTO ]]-MaestraLP3[[#This Row],[COSTO OCT AL 27-10]])/MaestraLP3[[#This Row],[COSTO OCT AL 27-10]]</f>
        <v>0.16798024878928877</v>
      </c>
      <c r="Y1728" s="57" t="str">
        <f>++IF(Q1728="HASTA AGOTAR STOCK","HASTA AGOTAR STOCK",IF(MaestraLP3[[#This Row],[PRECIO OCT]]=0,"NO PARA LP",IF(MaestraLP3[[#This Row],[PRECIO OCT]]=0,"INCORPORACIÓN",IF(AA1728=0,"MANTIENE",IF(AA1728&lt;0,"BAJA",IF(AA1728&gt;0,"ALZA",""))))))</f>
        <v>ALZA</v>
      </c>
      <c r="Z1728" s="54">
        <v>0</v>
      </c>
      <c r="AA1728" s="40" t="str">
        <f>IF(Z1728=0,"INDICAR PRECIO VTA",Z1728-MaestraLP3[[#This Row],[PRECIO OCT]])</f>
        <v>INDICAR PRECIO VTA</v>
      </c>
      <c r="AB1728" s="56" t="str">
        <f t="shared" si="26"/>
        <v>-</v>
      </c>
      <c r="AC1728" s="58">
        <f>IFERROR(MaestraLP3[[#This Row],[PRECIO]]*MaestraLP3[[#This Row],[%MG UMV]],0)</f>
        <v>0</v>
      </c>
      <c r="AD1728" s="59">
        <v>1</v>
      </c>
      <c r="AE1728" s="54">
        <f>IFERROR(MaestraLP3[[#This Row],[MARGEN UNITARIO]]/MaestraLP3[[#This Row],[Peso Neto UMV (KG)]],0)</f>
        <v>0</v>
      </c>
      <c r="AF1728" s="38" t="s">
        <v>49</v>
      </c>
      <c r="AG1728" s="38" t="s">
        <v>184</v>
      </c>
      <c r="AH1728" s="56">
        <v>0</v>
      </c>
      <c r="AI1728" s="56">
        <v>0</v>
      </c>
      <c r="AJ1728" s="38"/>
      <c r="AK1728" s="38" t="s">
        <v>50</v>
      </c>
    </row>
    <row r="1729" spans="1:37" x14ac:dyDescent="0.35">
      <c r="A1729" s="96" t="s">
        <v>525</v>
      </c>
      <c r="B1729" s="38">
        <v>104523770</v>
      </c>
      <c r="C1729" s="38" t="str">
        <f>+MaestraLP3[[#This Row],[CÓDIGO]]&amp;MaestraLP3[[#Headers],[-]]&amp;MaestraLP3[[#This Row],[UMV]]</f>
        <v>104523770-KG</v>
      </c>
      <c r="D1729" s="45" t="str">
        <f>+MaestraLP3[[#This Row],[CÓDIGO]]&amp;MaestraLP3[[#Headers],[FS00]]</f>
        <v>104523770FS00</v>
      </c>
      <c r="E1729" s="38" t="s">
        <v>159</v>
      </c>
      <c r="F1729" s="38" t="s">
        <v>166</v>
      </c>
      <c r="G1729" s="38" t="s">
        <v>179</v>
      </c>
      <c r="H1729" s="38" t="s">
        <v>180</v>
      </c>
      <c r="I1729" s="38" t="s">
        <v>2017</v>
      </c>
      <c r="J1729" s="44" t="s">
        <v>164</v>
      </c>
      <c r="K1729" s="45" t="s">
        <v>164</v>
      </c>
      <c r="L1729" s="38" t="s">
        <v>183</v>
      </c>
      <c r="M1729" s="38" t="str">
        <f>VLOOKUP(MaestraLP3[[#This Row],[UMV]],VALIDACIONES!J:L,3,0)</f>
        <v>Kilogramo</v>
      </c>
      <c r="N1729" s="38" t="s">
        <v>71</v>
      </c>
      <c r="O1729" s="38" t="s">
        <v>72</v>
      </c>
      <c r="P1729" s="54">
        <v>14385</v>
      </c>
      <c r="Q1729" s="38" t="s">
        <v>47</v>
      </c>
      <c r="R1729" s="54">
        <v>18000</v>
      </c>
      <c r="S1729" s="56">
        <f>IFERROR((MaestraLP3[[#This Row],[COSTO ]]/MaestraLP3[[#This Row],[COSTO OCT]]-1),0)</f>
        <v>0</v>
      </c>
      <c r="T1729" s="55" t="s">
        <v>48</v>
      </c>
      <c r="U1729" s="55"/>
      <c r="V1729" s="54">
        <f>+VLOOKUP(MaestraLP3[[#This Row],[-]],'[1]BD MES'!$A:$N,14,0)</f>
        <v>14390.27</v>
      </c>
      <c r="W1729" s="54">
        <v>14385</v>
      </c>
      <c r="X1729" s="56">
        <f>+(MaestraLP3[[#This Row],[COSTO ]]-MaestraLP3[[#This Row],[COSTO OCT AL 27-10]])/MaestraLP3[[#This Row],[COSTO OCT AL 27-10]]</f>
        <v>-3.6621967482197601E-4</v>
      </c>
      <c r="Y1729" s="57" t="str">
        <f>++IF(Q1729="HASTA AGOTAR STOCK","HASTA AGOTAR STOCK",IF(MaestraLP3[[#This Row],[PRECIO OCT]]=0,"NO PARA LP",IF(MaestraLP3[[#This Row],[PRECIO OCT]]=0,"INCORPORACIÓN",IF(AA1729=0,"MANTIENE",IF(AA1729&lt;0,"BAJA",IF(AA1729&gt;0,"ALZA",""))))))</f>
        <v>MANTIENE</v>
      </c>
      <c r="Z1729" s="54">
        <v>18000</v>
      </c>
      <c r="AA1729" s="40">
        <f>IF(Z1729=0,"INDICAR PRECIO VTA",Z1729-MaestraLP3[[#This Row],[PRECIO OCT]])</f>
        <v>0</v>
      </c>
      <c r="AB1729" s="56">
        <f t="shared" si="26"/>
        <v>0.20083333333333334</v>
      </c>
      <c r="AC1729" s="58">
        <f>IFERROR(MaestraLP3[[#This Row],[PRECIO]]*MaestraLP3[[#This Row],[%MG UMV]],0)</f>
        <v>3615</v>
      </c>
      <c r="AD1729" s="59">
        <v>1</v>
      </c>
      <c r="AE1729" s="54">
        <f>IFERROR(MaestraLP3[[#This Row],[MARGEN UNITARIO]]/MaestraLP3[[#This Row],[Peso Neto UMV (KG)]],0)</f>
        <v>3615</v>
      </c>
      <c r="AF1729" s="38" t="s">
        <v>49</v>
      </c>
      <c r="AG1729" s="38" t="s">
        <v>184</v>
      </c>
      <c r="AH1729" s="56">
        <v>0.02</v>
      </c>
      <c r="AI1729" s="56">
        <v>0.03</v>
      </c>
      <c r="AJ1729" s="38" t="s">
        <v>50</v>
      </c>
      <c r="AK1729" s="38" t="s">
        <v>50</v>
      </c>
    </row>
    <row r="1730" spans="1:37" x14ac:dyDescent="0.35">
      <c r="A1730" s="96" t="s">
        <v>525</v>
      </c>
      <c r="B1730" s="38">
        <v>104518690</v>
      </c>
      <c r="C1730" s="38" t="str">
        <f>+MaestraLP3[[#This Row],[CÓDIGO]]&amp;MaestraLP3[[#Headers],[-]]&amp;MaestraLP3[[#This Row],[UMV]]</f>
        <v>104518690-KG</v>
      </c>
      <c r="D1730" s="45" t="str">
        <f>+MaestraLP3[[#This Row],[CÓDIGO]]&amp;MaestraLP3[[#Headers],[FS00]]</f>
        <v>104518690FS00</v>
      </c>
      <c r="E1730" s="38" t="s">
        <v>159</v>
      </c>
      <c r="F1730" s="38" t="s">
        <v>166</v>
      </c>
      <c r="G1730" s="38" t="s">
        <v>179</v>
      </c>
      <c r="H1730" s="38" t="s">
        <v>180</v>
      </c>
      <c r="I1730" s="38" t="s">
        <v>2018</v>
      </c>
      <c r="J1730" s="44" t="s">
        <v>164</v>
      </c>
      <c r="K1730" s="45" t="s">
        <v>164</v>
      </c>
      <c r="L1730" s="38" t="s">
        <v>183</v>
      </c>
      <c r="M1730" s="38" t="str">
        <f>VLOOKUP(MaestraLP3[[#This Row],[UMV]],VALIDACIONES!J:L,3,0)</f>
        <v>Kilogramo</v>
      </c>
      <c r="N1730" s="38" t="s">
        <v>71</v>
      </c>
      <c r="O1730" s="38" t="s">
        <v>72</v>
      </c>
      <c r="P1730" s="54">
        <v>12025</v>
      </c>
      <c r="Q1730" s="38" t="s">
        <v>47</v>
      </c>
      <c r="R1730" s="54">
        <v>15500</v>
      </c>
      <c r="S1730" s="56">
        <f>IFERROR((MaestraLP3[[#This Row],[COSTO ]]/MaestraLP3[[#This Row],[COSTO OCT]]-1),0)</f>
        <v>0</v>
      </c>
      <c r="T1730" s="55" t="s">
        <v>48</v>
      </c>
      <c r="U1730" s="55"/>
      <c r="V1730" s="54">
        <f>+VLOOKUP(MaestraLP3[[#This Row],[-]],'[1]BD MES'!$A:$N,14,0)</f>
        <v>12084.61</v>
      </c>
      <c r="W1730" s="54">
        <v>12025</v>
      </c>
      <c r="X1730" s="56">
        <f>+(MaestraLP3[[#This Row],[COSTO ]]-MaestraLP3[[#This Row],[COSTO OCT AL 27-10]])/MaestraLP3[[#This Row],[COSTO OCT AL 27-10]]</f>
        <v>-4.9327202119059345E-3</v>
      </c>
      <c r="Y1730" s="57" t="str">
        <f>++IF(Q1730="HASTA AGOTAR STOCK","HASTA AGOTAR STOCK",IF(MaestraLP3[[#This Row],[PRECIO OCT]]=0,"NO PARA LP",IF(MaestraLP3[[#This Row],[PRECIO OCT]]=0,"INCORPORACIÓN",IF(AA1730=0,"MANTIENE",IF(AA1730&lt;0,"BAJA",IF(AA1730&gt;0,"ALZA",""))))))</f>
        <v>MANTIENE</v>
      </c>
      <c r="Z1730" s="54">
        <v>15500</v>
      </c>
      <c r="AA1730" s="40">
        <f>IF(Z1730=0,"INDICAR PRECIO VTA",Z1730-MaestraLP3[[#This Row],[PRECIO OCT]])</f>
        <v>0</v>
      </c>
      <c r="AB1730" s="56">
        <f t="shared" si="26"/>
        <v>0.22419354838709676</v>
      </c>
      <c r="AC1730" s="58">
        <f>IFERROR(MaestraLP3[[#This Row],[PRECIO]]*MaestraLP3[[#This Row],[%MG UMV]],0)</f>
        <v>3475</v>
      </c>
      <c r="AD1730" s="59">
        <v>1</v>
      </c>
      <c r="AE1730" s="54">
        <f>IFERROR(MaestraLP3[[#This Row],[MARGEN UNITARIO]]/MaestraLP3[[#This Row],[Peso Neto UMV (KG)]],0)</f>
        <v>3475</v>
      </c>
      <c r="AF1730" s="38" t="s">
        <v>49</v>
      </c>
      <c r="AG1730" s="38" t="s">
        <v>184</v>
      </c>
      <c r="AH1730" s="56">
        <v>0.02</v>
      </c>
      <c r="AI1730" s="56">
        <v>0.03</v>
      </c>
      <c r="AJ1730" s="38" t="s">
        <v>50</v>
      </c>
      <c r="AK1730" s="38" t="s">
        <v>50</v>
      </c>
    </row>
    <row r="1731" spans="1:37" x14ac:dyDescent="0.35">
      <c r="A1731" s="96" t="s">
        <v>525</v>
      </c>
      <c r="B1731" s="38">
        <v>104541850</v>
      </c>
      <c r="C1731" s="38" t="str">
        <f>+MaestraLP3[[#This Row],[CÓDIGO]]&amp;MaestraLP3[[#Headers],[-]]&amp;MaestraLP3[[#This Row],[UMV]]</f>
        <v>104541850-KG</v>
      </c>
      <c r="D1731" s="45" t="str">
        <f>+MaestraLP3[[#This Row],[CÓDIGO]]&amp;MaestraLP3[[#Headers],[FS00]]</f>
        <v>104541850FS00</v>
      </c>
      <c r="E1731" s="38" t="s">
        <v>159</v>
      </c>
      <c r="F1731" s="38" t="s">
        <v>166</v>
      </c>
      <c r="G1731" s="38" t="s">
        <v>179</v>
      </c>
      <c r="H1731" s="38" t="s">
        <v>180</v>
      </c>
      <c r="I1731" s="38" t="s">
        <v>2019</v>
      </c>
      <c r="J1731" s="44" t="s">
        <v>164</v>
      </c>
      <c r="K1731" s="45" t="s">
        <v>164</v>
      </c>
      <c r="L1731" s="38" t="s">
        <v>183</v>
      </c>
      <c r="M1731" s="38" t="str">
        <f>VLOOKUP(MaestraLP3[[#This Row],[UMV]],VALIDACIONES!J:L,3,0)</f>
        <v>Kilogramo</v>
      </c>
      <c r="N1731" s="38" t="s">
        <v>71</v>
      </c>
      <c r="O1731" s="38" t="s">
        <v>72</v>
      </c>
      <c r="P1731" s="54">
        <v>10326</v>
      </c>
      <c r="Q1731" s="38" t="s">
        <v>47</v>
      </c>
      <c r="R1731" s="54">
        <v>15000</v>
      </c>
      <c r="S1731" s="56">
        <f>IFERROR((MaestraLP3[[#This Row],[COSTO ]]/MaestraLP3[[#This Row],[COSTO OCT]]-1),0)</f>
        <v>0</v>
      </c>
      <c r="T1731" s="55" t="s">
        <v>48</v>
      </c>
      <c r="U1731" s="55"/>
      <c r="V1731" s="54">
        <f>+VLOOKUP(MaestraLP3[[#This Row],[-]],'[1]BD MES'!$A:$N,14,0)</f>
        <v>10326</v>
      </c>
      <c r="W1731" s="54">
        <v>10326</v>
      </c>
      <c r="X1731" s="56">
        <f>+(MaestraLP3[[#This Row],[COSTO ]]-MaestraLP3[[#This Row],[COSTO OCT AL 27-10]])/MaestraLP3[[#This Row],[COSTO OCT AL 27-10]]</f>
        <v>0</v>
      </c>
      <c r="Y1731" s="57" t="str">
        <f>++IF(Q1731="HASTA AGOTAR STOCK","HASTA AGOTAR STOCK",IF(MaestraLP3[[#This Row],[PRECIO OCT]]=0,"NO PARA LP",IF(MaestraLP3[[#This Row],[PRECIO OCT]]=0,"INCORPORACIÓN",IF(AA1731=0,"MANTIENE",IF(AA1731&lt;0,"BAJA",IF(AA1731&gt;0,"ALZA",""))))))</f>
        <v>MANTIENE</v>
      </c>
      <c r="Z1731" s="54">
        <v>15000</v>
      </c>
      <c r="AA1731" s="40">
        <f>IF(Z1731=0,"INDICAR PRECIO VTA",Z1731-MaestraLP3[[#This Row],[PRECIO OCT]])</f>
        <v>0</v>
      </c>
      <c r="AB1731" s="56">
        <f t="shared" ref="AB1731:AB1742" si="27">+IFERROR((Z1731-W1731)/Z1731,"-")</f>
        <v>0.31159999999999999</v>
      </c>
      <c r="AC1731" s="58">
        <f>IFERROR(MaestraLP3[[#This Row],[PRECIO]]*MaestraLP3[[#This Row],[%MG UMV]],0)</f>
        <v>4674</v>
      </c>
      <c r="AD1731" s="59">
        <v>1</v>
      </c>
      <c r="AE1731" s="54">
        <f>IFERROR(MaestraLP3[[#This Row],[MARGEN UNITARIO]]/MaestraLP3[[#This Row],[Peso Neto UMV (KG)]],0)</f>
        <v>4674</v>
      </c>
      <c r="AF1731" s="38" t="s">
        <v>49</v>
      </c>
      <c r="AG1731" s="38" t="s">
        <v>184</v>
      </c>
      <c r="AH1731" s="56">
        <v>0.05</v>
      </c>
      <c r="AI1731" s="56">
        <v>7.0000000000000007E-2</v>
      </c>
      <c r="AJ1731" s="38"/>
      <c r="AK1731" s="38" t="s">
        <v>50</v>
      </c>
    </row>
    <row r="1732" spans="1:37" x14ac:dyDescent="0.35">
      <c r="A1732" s="96" t="s">
        <v>525</v>
      </c>
      <c r="B1732" s="38">
        <v>104542590</v>
      </c>
      <c r="C1732" s="38" t="str">
        <f>+MaestraLP3[[#This Row],[CÓDIGO]]&amp;MaestraLP3[[#Headers],[-]]&amp;MaestraLP3[[#This Row],[UMV]]</f>
        <v>104542590-KG</v>
      </c>
      <c r="D1732" s="45" t="str">
        <f>+MaestraLP3[[#This Row],[CÓDIGO]]&amp;MaestraLP3[[#Headers],[FS00]]</f>
        <v>104542590FS00</v>
      </c>
      <c r="E1732" s="38" t="s">
        <v>159</v>
      </c>
      <c r="F1732" s="38" t="s">
        <v>166</v>
      </c>
      <c r="G1732" s="38" t="s">
        <v>179</v>
      </c>
      <c r="H1732" s="38" t="s">
        <v>180</v>
      </c>
      <c r="I1732" s="38" t="s">
        <v>2020</v>
      </c>
      <c r="J1732" s="44" t="s">
        <v>164</v>
      </c>
      <c r="K1732" s="45" t="s">
        <v>164</v>
      </c>
      <c r="L1732" s="38" t="s">
        <v>183</v>
      </c>
      <c r="M1732" s="38" t="str">
        <f>VLOOKUP(MaestraLP3[[#This Row],[UMV]],VALIDACIONES!J:L,3,0)</f>
        <v>Kilogramo</v>
      </c>
      <c r="N1732" s="38" t="s">
        <v>71</v>
      </c>
      <c r="O1732" s="38" t="s">
        <v>72</v>
      </c>
      <c r="P1732" s="54">
        <v>14938</v>
      </c>
      <c r="Q1732" s="38" t="s">
        <v>62</v>
      </c>
      <c r="R1732" s="54">
        <v>19900</v>
      </c>
      <c r="S1732" s="56">
        <f>IFERROR((MaestraLP3[[#This Row],[COSTO ]]/MaestraLP3[[#This Row],[COSTO OCT]]-1),0)</f>
        <v>0</v>
      </c>
      <c r="T1732" s="55" t="s">
        <v>48</v>
      </c>
      <c r="U1732" s="55"/>
      <c r="V1732" s="54">
        <f>+VLOOKUP(MaestraLP3[[#This Row],[-]],'[1]BD MES'!$A:$N,14,0)</f>
        <v>14938</v>
      </c>
      <c r="W1732" s="54">
        <v>14938</v>
      </c>
      <c r="X1732" s="56">
        <f>+(MaestraLP3[[#This Row],[COSTO ]]-MaestraLP3[[#This Row],[COSTO OCT AL 27-10]])/MaestraLP3[[#This Row],[COSTO OCT AL 27-10]]</f>
        <v>0</v>
      </c>
      <c r="Y1732" s="57" t="str">
        <f>++IF(Q1732="HASTA AGOTAR STOCK","HASTA AGOTAR STOCK",IF(MaestraLP3[[#This Row],[PRECIO OCT]]=0,"NO PARA LP",IF(MaestraLP3[[#This Row],[PRECIO OCT]]=0,"INCORPORACIÓN",IF(AA1732=0,"MANTIENE",IF(AA1732&lt;0,"BAJA",IF(AA1732&gt;0,"ALZA",""))))))</f>
        <v>MANTIENE</v>
      </c>
      <c r="Z1732" s="54">
        <v>19900</v>
      </c>
      <c r="AA1732" s="40">
        <f>IF(Z1732=0,"INDICAR PRECIO VTA",Z1732-MaestraLP3[[#This Row],[PRECIO OCT]])</f>
        <v>0</v>
      </c>
      <c r="AB1732" s="56">
        <f t="shared" si="27"/>
        <v>0.2493467336683417</v>
      </c>
      <c r="AC1732" s="58">
        <f>IFERROR(MaestraLP3[[#This Row],[PRECIO]]*MaestraLP3[[#This Row],[%MG UMV]],0)</f>
        <v>4962</v>
      </c>
      <c r="AD1732" s="59">
        <v>1</v>
      </c>
      <c r="AE1732" s="54">
        <f>IFERROR(MaestraLP3[[#This Row],[MARGEN UNITARIO]]/MaestraLP3[[#This Row],[Peso Neto UMV (KG)]],0)</f>
        <v>4962</v>
      </c>
      <c r="AF1732" s="38" t="s">
        <v>49</v>
      </c>
      <c r="AG1732" s="38" t="s">
        <v>184</v>
      </c>
      <c r="AH1732" s="56">
        <v>0.05</v>
      </c>
      <c r="AI1732" s="56">
        <v>7.0000000000000007E-2</v>
      </c>
      <c r="AJ1732" s="38"/>
      <c r="AK1732" s="38" t="s">
        <v>50</v>
      </c>
    </row>
    <row r="1733" spans="1:37" x14ac:dyDescent="0.35">
      <c r="A1733" s="96" t="s">
        <v>525</v>
      </c>
      <c r="B1733" s="38">
        <v>104542660</v>
      </c>
      <c r="C1733" s="38" t="str">
        <f>+MaestraLP3[[#This Row],[CÓDIGO]]&amp;MaestraLP3[[#Headers],[-]]&amp;MaestraLP3[[#This Row],[UMV]]</f>
        <v>104542660-KG</v>
      </c>
      <c r="D1733" s="45" t="str">
        <f>+MaestraLP3[[#This Row],[CÓDIGO]]&amp;MaestraLP3[[#Headers],[FS00]]</f>
        <v>104542660FS00</v>
      </c>
      <c r="E1733" s="38" t="s">
        <v>159</v>
      </c>
      <c r="F1733" s="38" t="s">
        <v>166</v>
      </c>
      <c r="G1733" s="38" t="s">
        <v>179</v>
      </c>
      <c r="H1733" s="38" t="s">
        <v>180</v>
      </c>
      <c r="I1733" s="38" t="s">
        <v>2021</v>
      </c>
      <c r="J1733" s="44" t="s">
        <v>164</v>
      </c>
      <c r="K1733" s="45" t="s">
        <v>164</v>
      </c>
      <c r="L1733" s="38" t="s">
        <v>183</v>
      </c>
      <c r="M1733" s="38" t="str">
        <f>VLOOKUP(MaestraLP3[[#This Row],[UMV]],VALIDACIONES!J:L,3,0)</f>
        <v>Kilogramo</v>
      </c>
      <c r="N1733" s="38" t="s">
        <v>71</v>
      </c>
      <c r="O1733" s="38" t="s">
        <v>46</v>
      </c>
      <c r="P1733" s="54">
        <v>0</v>
      </c>
      <c r="Q1733" s="38" t="s">
        <v>73</v>
      </c>
      <c r="R1733" s="54">
        <v>0</v>
      </c>
      <c r="S1733" s="56">
        <f>IFERROR((MaestraLP3[[#This Row],[COSTO ]]/MaestraLP3[[#This Row],[COSTO OCT]]-1),0)</f>
        <v>0</v>
      </c>
      <c r="T1733" s="55" t="s">
        <v>604</v>
      </c>
      <c r="U1733" s="55"/>
      <c r="V1733" s="54">
        <f>+VLOOKUP(MaestraLP3[[#This Row],[-]],'[1]BD MES'!$A:$N,14,0)</f>
        <v>5400</v>
      </c>
      <c r="W1733" s="54">
        <v>5400</v>
      </c>
      <c r="X1733" s="56">
        <f>+(MaestraLP3[[#This Row],[COSTO ]]-MaestraLP3[[#This Row],[COSTO OCT AL 27-10]])/MaestraLP3[[#This Row],[COSTO OCT AL 27-10]]</f>
        <v>0</v>
      </c>
      <c r="Y1733" s="57" t="str">
        <f>++IF(Q1733="HASTA AGOTAR STOCK","HASTA AGOTAR STOCK",IF(MaestraLP3[[#This Row],[PRECIO OCT]]=0,"NO PARA LP",IF(MaestraLP3[[#This Row],[PRECIO OCT]]=0,"INCORPORACIÓN",IF(AA1733=0,"MANTIENE",IF(AA1733&lt;0,"BAJA",IF(AA1733&gt;0,"ALZA",""))))))</f>
        <v>NO PARA LP</v>
      </c>
      <c r="Z1733" s="54">
        <v>0</v>
      </c>
      <c r="AA1733" s="40" t="str">
        <f>IF(Z1733=0,"INDICAR PRECIO VTA",Z1733-MaestraLP3[[#This Row],[PRECIO OCT]])</f>
        <v>INDICAR PRECIO VTA</v>
      </c>
      <c r="AB1733" s="56" t="str">
        <f t="shared" si="27"/>
        <v>-</v>
      </c>
      <c r="AC1733" s="58">
        <f>IFERROR(MaestraLP3[[#This Row],[PRECIO]]*MaestraLP3[[#This Row],[%MG UMV]],0)</f>
        <v>0</v>
      </c>
      <c r="AD1733" s="59">
        <v>1</v>
      </c>
      <c r="AE1733" s="54">
        <f>IFERROR(MaestraLP3[[#This Row],[MARGEN UNITARIO]]/MaestraLP3[[#This Row],[Peso Neto UMV (KG)]],0)</f>
        <v>0</v>
      </c>
      <c r="AF1733" s="38" t="s">
        <v>49</v>
      </c>
      <c r="AG1733" s="38" t="s">
        <v>184</v>
      </c>
      <c r="AH1733" s="56">
        <v>0</v>
      </c>
      <c r="AI1733" s="56">
        <v>0</v>
      </c>
      <c r="AJ1733" s="38"/>
      <c r="AK1733" s="38" t="s">
        <v>50</v>
      </c>
    </row>
    <row r="1734" spans="1:37" x14ac:dyDescent="0.35">
      <c r="A1734" s="96" t="s">
        <v>525</v>
      </c>
      <c r="B1734" s="38">
        <v>104500580</v>
      </c>
      <c r="C1734" s="38" t="str">
        <f>+MaestraLP3[[#This Row],[CÓDIGO]]&amp;MaestraLP3[[#Headers],[-]]&amp;MaestraLP3[[#This Row],[UMV]]</f>
        <v>104500580-KG</v>
      </c>
      <c r="D1734" s="45" t="str">
        <f>+MaestraLP3[[#This Row],[CÓDIGO]]&amp;MaestraLP3[[#Headers],[FS00]]</f>
        <v>104500580FS00</v>
      </c>
      <c r="E1734" s="38" t="s">
        <v>159</v>
      </c>
      <c r="F1734" s="38" t="s">
        <v>166</v>
      </c>
      <c r="G1734" s="38" t="s">
        <v>179</v>
      </c>
      <c r="H1734" s="38" t="s">
        <v>180</v>
      </c>
      <c r="I1734" s="38" t="s">
        <v>2022</v>
      </c>
      <c r="J1734" s="44" t="s">
        <v>164</v>
      </c>
      <c r="K1734" s="45" t="s">
        <v>164</v>
      </c>
      <c r="L1734" s="38" t="s">
        <v>183</v>
      </c>
      <c r="M1734" s="38" t="str">
        <f>VLOOKUP(MaestraLP3[[#This Row],[UMV]],VALIDACIONES!J:L,3,0)</f>
        <v>Kilogramo</v>
      </c>
      <c r="N1734" s="38" t="s">
        <v>71</v>
      </c>
      <c r="O1734" s="38" t="s">
        <v>72</v>
      </c>
      <c r="P1734" s="54">
        <v>10410</v>
      </c>
      <c r="Q1734" s="38" t="s">
        <v>58</v>
      </c>
      <c r="R1734" s="54">
        <v>14990</v>
      </c>
      <c r="S1734" s="56">
        <f>IFERROR((MaestraLP3[[#This Row],[COSTO ]]/MaestraLP3[[#This Row],[COSTO OCT]]-1),0)</f>
        <v>0</v>
      </c>
      <c r="T1734" s="55" t="s">
        <v>48</v>
      </c>
      <c r="U1734" s="55"/>
      <c r="V1734" s="54">
        <f>+VLOOKUP(MaestraLP3[[#This Row],[-]],'[1]BD MES'!$A:$N,14,0)</f>
        <v>10467.01</v>
      </c>
      <c r="W1734" s="54">
        <v>10410</v>
      </c>
      <c r="X1734" s="56">
        <f>+(MaestraLP3[[#This Row],[COSTO ]]-MaestraLP3[[#This Row],[COSTO OCT AL 27-10]])/MaestraLP3[[#This Row],[COSTO OCT AL 27-10]]</f>
        <v>-5.4466366230662066E-3</v>
      </c>
      <c r="Y1734" s="57" t="str">
        <f>++IF(Q1734="HASTA AGOTAR STOCK","HASTA AGOTAR STOCK",IF(MaestraLP3[[#This Row],[PRECIO OCT]]=0,"NO PARA LP",IF(MaestraLP3[[#This Row],[PRECIO OCT]]=0,"INCORPORACIÓN",IF(AA1734=0,"MANTIENE",IF(AA1734&lt;0,"BAJA",IF(AA1734&gt;0,"ALZA",""))))))</f>
        <v>MANTIENE</v>
      </c>
      <c r="Z1734" s="54">
        <v>14990</v>
      </c>
      <c r="AA1734" s="40">
        <f>IF(Z1734=0,"INDICAR PRECIO VTA",Z1734-MaestraLP3[[#This Row],[PRECIO OCT]])</f>
        <v>0</v>
      </c>
      <c r="AB1734" s="56">
        <f t="shared" si="27"/>
        <v>0.3055370246831221</v>
      </c>
      <c r="AC1734" s="58">
        <f>IFERROR(MaestraLP3[[#This Row],[PRECIO]]*MaestraLP3[[#This Row],[%MG UMV]],0)</f>
        <v>4580</v>
      </c>
      <c r="AD1734" s="59">
        <v>1</v>
      </c>
      <c r="AE1734" s="54">
        <f>IFERROR(MaestraLP3[[#This Row],[MARGEN UNITARIO]]/MaestraLP3[[#This Row],[Peso Neto UMV (KG)]],0)</f>
        <v>4580</v>
      </c>
      <c r="AF1734" s="38" t="s">
        <v>49</v>
      </c>
      <c r="AG1734" s="38" t="s">
        <v>184</v>
      </c>
      <c r="AH1734" s="56">
        <v>0.03</v>
      </c>
      <c r="AI1734" s="56">
        <v>0.05</v>
      </c>
      <c r="AJ1734" s="38" t="s">
        <v>50</v>
      </c>
      <c r="AK1734" s="38" t="s">
        <v>50</v>
      </c>
    </row>
    <row r="1735" spans="1:37" x14ac:dyDescent="0.35">
      <c r="A1735" s="96" t="s">
        <v>525</v>
      </c>
      <c r="B1735" s="38">
        <v>104539830</v>
      </c>
      <c r="C1735" s="38" t="str">
        <f>+MaestraLP3[[#This Row],[CÓDIGO]]&amp;MaestraLP3[[#Headers],[-]]&amp;MaestraLP3[[#This Row],[UMV]]</f>
        <v>104539830-KG</v>
      </c>
      <c r="D1735" s="45" t="str">
        <f>+MaestraLP3[[#This Row],[CÓDIGO]]&amp;MaestraLP3[[#Headers],[FS00]]</f>
        <v>104539830FS00</v>
      </c>
      <c r="E1735" s="38" t="s">
        <v>159</v>
      </c>
      <c r="F1735" s="38" t="s">
        <v>166</v>
      </c>
      <c r="G1735" s="38" t="s">
        <v>179</v>
      </c>
      <c r="H1735" s="38" t="s">
        <v>180</v>
      </c>
      <c r="I1735" s="38" t="s">
        <v>2023</v>
      </c>
      <c r="J1735" s="44" t="s">
        <v>164</v>
      </c>
      <c r="K1735" s="45" t="s">
        <v>164</v>
      </c>
      <c r="L1735" s="38" t="s">
        <v>183</v>
      </c>
      <c r="M1735" s="38" t="str">
        <f>VLOOKUP(MaestraLP3[[#This Row],[UMV]],VALIDACIONES!J:L,3,0)</f>
        <v>Kilogramo</v>
      </c>
      <c r="N1735" s="38" t="s">
        <v>71</v>
      </c>
      <c r="O1735" s="38" t="s">
        <v>46</v>
      </c>
      <c r="P1735" s="54">
        <v>15766</v>
      </c>
      <c r="Q1735" s="38" t="s">
        <v>47</v>
      </c>
      <c r="R1735" s="54">
        <v>21500</v>
      </c>
      <c r="S1735" s="56">
        <f>IFERROR((MaestraLP3[[#This Row],[COSTO ]]/MaestraLP3[[#This Row],[COSTO OCT]]-1),0)</f>
        <v>0.39314152063248953</v>
      </c>
      <c r="T1735" s="55" t="s">
        <v>48</v>
      </c>
      <c r="U1735" s="55"/>
      <c r="V1735" s="54">
        <f>+VLOOKUP(MaestraLP3[[#This Row],[-]],'[1]BD MES'!$A:$N,14,0)</f>
        <v>16467</v>
      </c>
      <c r="W1735" s="54">
        <v>21964.269214291831</v>
      </c>
      <c r="X1735" s="56">
        <f>+(MaestraLP3[[#This Row],[COSTO ]]-MaestraLP3[[#This Row],[COSTO OCT AL 27-10]])/MaestraLP3[[#This Row],[COSTO OCT AL 27-10]]</f>
        <v>0.33383550217354901</v>
      </c>
      <c r="Y1735" s="57" t="str">
        <f>++IF(Q1735="HASTA AGOTAR STOCK","HASTA AGOTAR STOCK",IF(MaestraLP3[[#This Row],[PRECIO OCT]]=0,"NO PARA LP",IF(MaestraLP3[[#This Row],[PRECIO OCT]]=0,"INCORPORACIÓN",IF(AA1735=0,"MANTIENE",IF(AA1735&lt;0,"BAJA",IF(AA1735&gt;0,"ALZA",""))))))</f>
        <v>ALZA</v>
      </c>
      <c r="Z1735" s="54">
        <v>27000</v>
      </c>
      <c r="AA1735" s="40">
        <f>IF(Z1735=0,"INDICAR PRECIO VTA",Z1735-MaestraLP3[[#This Row],[PRECIO OCT]])</f>
        <v>5500</v>
      </c>
      <c r="AB1735" s="56">
        <f t="shared" si="27"/>
        <v>0.18650854761882107</v>
      </c>
      <c r="AC1735" s="58">
        <f>IFERROR(MaestraLP3[[#This Row],[PRECIO]]*MaestraLP3[[#This Row],[%MG UMV]],0)</f>
        <v>5035.7307857081687</v>
      </c>
      <c r="AD1735" s="59">
        <v>1</v>
      </c>
      <c r="AE1735" s="54">
        <f>IFERROR(MaestraLP3[[#This Row],[MARGEN UNITARIO]]/MaestraLP3[[#This Row],[Peso Neto UMV (KG)]],0)</f>
        <v>5035.7307857081687</v>
      </c>
      <c r="AF1735" s="38" t="s">
        <v>49</v>
      </c>
      <c r="AG1735" s="38" t="s">
        <v>184</v>
      </c>
      <c r="AH1735" s="56">
        <v>0</v>
      </c>
      <c r="AI1735" s="56">
        <v>0</v>
      </c>
      <c r="AJ1735" s="38"/>
      <c r="AK1735" s="38" t="s">
        <v>50</v>
      </c>
    </row>
    <row r="1736" spans="1:37" x14ac:dyDescent="0.35">
      <c r="A1736" s="96" t="s">
        <v>525</v>
      </c>
      <c r="B1736" s="38">
        <v>104518830</v>
      </c>
      <c r="C1736" s="38" t="str">
        <f>+MaestraLP3[[#This Row],[CÓDIGO]]&amp;MaestraLP3[[#Headers],[-]]&amp;MaestraLP3[[#This Row],[UMV]]</f>
        <v>104518830-KG</v>
      </c>
      <c r="D1736" s="45" t="str">
        <f>+MaestraLP3[[#This Row],[CÓDIGO]]&amp;MaestraLP3[[#Headers],[FS00]]</f>
        <v>104518830FS00</v>
      </c>
      <c r="E1736" s="38" t="s">
        <v>159</v>
      </c>
      <c r="F1736" s="38" t="s">
        <v>166</v>
      </c>
      <c r="G1736" s="38" t="s">
        <v>179</v>
      </c>
      <c r="H1736" s="38" t="s">
        <v>180</v>
      </c>
      <c r="I1736" s="38" t="s">
        <v>2024</v>
      </c>
      <c r="J1736" s="44" t="s">
        <v>164</v>
      </c>
      <c r="K1736" s="45" t="s">
        <v>164</v>
      </c>
      <c r="L1736" s="38" t="s">
        <v>183</v>
      </c>
      <c r="M1736" s="38" t="str">
        <f>VLOOKUP(MaestraLP3[[#This Row],[UMV]],VALIDACIONES!J:L,3,0)</f>
        <v>Kilogramo</v>
      </c>
      <c r="N1736" s="38" t="s">
        <v>71</v>
      </c>
      <c r="O1736" s="38" t="s">
        <v>72</v>
      </c>
      <c r="P1736" s="54">
        <v>30306</v>
      </c>
      <c r="Q1736" s="38" t="s">
        <v>47</v>
      </c>
      <c r="R1736" s="54">
        <v>37000</v>
      </c>
      <c r="S1736" s="56">
        <f>IFERROR((MaestraLP3[[#This Row],[COSTO ]]/MaestraLP3[[#This Row],[COSTO OCT]]-1),0)</f>
        <v>0</v>
      </c>
      <c r="T1736" s="55" t="s">
        <v>48</v>
      </c>
      <c r="U1736" s="55"/>
      <c r="V1736" s="54">
        <f>+VLOOKUP(MaestraLP3[[#This Row],[-]],'[1]BD MES'!$A:$N,14,0)</f>
        <v>30428.48</v>
      </c>
      <c r="W1736" s="54">
        <v>30306</v>
      </c>
      <c r="X1736" s="56">
        <f>+(MaestraLP3[[#This Row],[COSTO ]]-MaestraLP3[[#This Row],[COSTO OCT AL 27-10]])/MaestraLP3[[#This Row],[COSTO OCT AL 27-10]]</f>
        <v>-4.0251764136755947E-3</v>
      </c>
      <c r="Y1736" s="57" t="str">
        <f>++IF(Q1736="HASTA AGOTAR STOCK","HASTA AGOTAR STOCK",IF(MaestraLP3[[#This Row],[PRECIO OCT]]=0,"NO PARA LP",IF(MaestraLP3[[#This Row],[PRECIO OCT]]=0,"INCORPORACIÓN",IF(AA1736=0,"MANTIENE",IF(AA1736&lt;0,"BAJA",IF(AA1736&gt;0,"ALZA",""))))))</f>
        <v>ALZA</v>
      </c>
      <c r="Z1736" s="54">
        <v>38000</v>
      </c>
      <c r="AA1736" s="40">
        <f>IF(Z1736=0,"INDICAR PRECIO VTA",Z1736-MaestraLP3[[#This Row],[PRECIO OCT]])</f>
        <v>1000</v>
      </c>
      <c r="AB1736" s="56">
        <f t="shared" si="27"/>
        <v>0.20247368421052631</v>
      </c>
      <c r="AC1736" s="58">
        <f>IFERROR(MaestraLP3[[#This Row],[PRECIO]]*MaestraLP3[[#This Row],[%MG UMV]],0)</f>
        <v>7694</v>
      </c>
      <c r="AD1736" s="59">
        <v>1</v>
      </c>
      <c r="AE1736" s="54">
        <f>IFERROR(MaestraLP3[[#This Row],[MARGEN UNITARIO]]/MaestraLP3[[#This Row],[Peso Neto UMV (KG)]],0)</f>
        <v>7694</v>
      </c>
      <c r="AF1736" s="38" t="s">
        <v>49</v>
      </c>
      <c r="AG1736" s="38" t="s">
        <v>184</v>
      </c>
      <c r="AH1736" s="56">
        <v>0</v>
      </c>
      <c r="AI1736" s="56">
        <v>0</v>
      </c>
      <c r="AJ1736" s="38" t="s">
        <v>50</v>
      </c>
      <c r="AK1736" s="38" t="s">
        <v>50</v>
      </c>
    </row>
    <row r="1737" spans="1:37" x14ac:dyDescent="0.35">
      <c r="A1737" s="96" t="s">
        <v>525</v>
      </c>
      <c r="B1737" s="38">
        <v>104547840</v>
      </c>
      <c r="C1737" s="38" t="str">
        <f>+MaestraLP3[[#This Row],[CÓDIGO]]&amp;MaestraLP3[[#Headers],[-]]&amp;MaestraLP3[[#This Row],[UMV]]</f>
        <v>104547840-KG</v>
      </c>
      <c r="D1737" s="45" t="str">
        <f>+MaestraLP3[[#This Row],[CÓDIGO]]&amp;MaestraLP3[[#Headers],[FS00]]</f>
        <v>104547840FS00</v>
      </c>
      <c r="E1737" s="38" t="s">
        <v>159</v>
      </c>
      <c r="F1737" s="38" t="s">
        <v>166</v>
      </c>
      <c r="G1737" s="38" t="s">
        <v>179</v>
      </c>
      <c r="H1737" s="38" t="s">
        <v>2025</v>
      </c>
      <c r="I1737" s="38" t="s">
        <v>2026</v>
      </c>
      <c r="J1737" s="44" t="s">
        <v>164</v>
      </c>
      <c r="K1737" s="45" t="s">
        <v>164</v>
      </c>
      <c r="L1737" s="38"/>
      <c r="M1737" s="38" t="str">
        <f>VLOOKUP(MaestraLP3[[#This Row],[UMV]],VALIDACIONES!J:L,3,0)</f>
        <v>Kilogramo</v>
      </c>
      <c r="N1737" s="38" t="s">
        <v>71</v>
      </c>
      <c r="O1737" s="38" t="s">
        <v>46</v>
      </c>
      <c r="P1737" s="54">
        <v>4013</v>
      </c>
      <c r="Q1737" s="38" t="s">
        <v>47</v>
      </c>
      <c r="R1737" s="55">
        <v>5990</v>
      </c>
      <c r="S1737" s="56">
        <f>IFERROR((MaestraLP3[[#This Row],[COSTO ]]/MaestraLP3[[#This Row],[COSTO OCT]]-1),0)</f>
        <v>0</v>
      </c>
      <c r="T1737" s="55" t="s">
        <v>165</v>
      </c>
      <c r="U1737" s="55"/>
      <c r="V1737" s="54">
        <f>+VLOOKUP(MaestraLP3[[#This Row],[-]],'[1]BD MES'!$A:$N,14,0)</f>
        <v>4013</v>
      </c>
      <c r="W1737" s="54">
        <v>4013</v>
      </c>
      <c r="X1737" s="56">
        <f>+(MaestraLP3[[#This Row],[COSTO ]]-MaestraLP3[[#This Row],[COSTO OCT AL 27-10]])/MaestraLP3[[#This Row],[COSTO OCT AL 27-10]]</f>
        <v>0</v>
      </c>
      <c r="Y1737" s="57" t="str">
        <f>++IF(Q1737="HASTA AGOTAR STOCK","HASTA AGOTAR STOCK",IF(MaestraLP3[[#This Row],[PRECIO OCT]]=0,"NO PARA LP",IF(MaestraLP3[[#This Row],[PRECIO OCT]]=0,"INCORPORACIÓN",IF(AA1737=0,"MANTIENE",IF(AA1737&lt;0,"BAJA",IF(AA1737&gt;0,"ALZA",""))))))</f>
        <v>MANTIENE</v>
      </c>
      <c r="Z1737" s="54">
        <v>5990</v>
      </c>
      <c r="AA1737" s="40">
        <f>IF(Z1737=0,"INDICAR PRECIO VTA",Z1737-MaestraLP3[[#This Row],[PRECIO OCT]])</f>
        <v>0</v>
      </c>
      <c r="AB1737" s="56">
        <f t="shared" si="27"/>
        <v>0.33005008347245407</v>
      </c>
      <c r="AC1737" s="58">
        <f>IFERROR(MaestraLP3[[#This Row],[PRECIO]]*MaestraLP3[[#This Row],[%MG UMV]],0)</f>
        <v>1976.9999999999998</v>
      </c>
      <c r="AD1737" s="59">
        <v>1</v>
      </c>
      <c r="AE1737" s="54">
        <f>IFERROR(MaestraLP3[[#This Row],[MARGEN UNITARIO]]/MaestraLP3[[#This Row],[Peso Neto UMV (KG)]],0)</f>
        <v>1976.9999999999998</v>
      </c>
      <c r="AF1737" s="38" t="s">
        <v>49</v>
      </c>
      <c r="AG1737" s="38">
        <v>1</v>
      </c>
      <c r="AH1737" s="56">
        <v>0</v>
      </c>
      <c r="AI1737" s="56">
        <v>0</v>
      </c>
      <c r="AJ1737" s="38"/>
      <c r="AK1737" s="38" t="s">
        <v>50</v>
      </c>
    </row>
    <row r="1738" spans="1:37" x14ac:dyDescent="0.35">
      <c r="A1738" s="96" t="s">
        <v>525</v>
      </c>
      <c r="B1738" s="44">
        <v>104547640</v>
      </c>
      <c r="C1738" s="38" t="str">
        <f>+MaestraLP3[[#This Row],[CÓDIGO]]&amp;MaestraLP3[[#Headers],[-]]&amp;MaestraLP3[[#This Row],[UMV]]</f>
        <v>104547640-KG</v>
      </c>
      <c r="D1738" s="45" t="str">
        <f>+MaestraLP3[[#This Row],[CÓDIGO]]&amp;MaestraLP3[[#Headers],[FS00]]</f>
        <v>104547640FS00</v>
      </c>
      <c r="E1738" s="38" t="s">
        <v>159</v>
      </c>
      <c r="F1738" s="38" t="s">
        <v>166</v>
      </c>
      <c r="G1738" s="38" t="s">
        <v>179</v>
      </c>
      <c r="H1738" s="38" t="s">
        <v>2025</v>
      </c>
      <c r="I1738" s="38" t="s">
        <v>2027</v>
      </c>
      <c r="J1738" s="45" t="s">
        <v>164</v>
      </c>
      <c r="K1738" s="45" t="s">
        <v>164</v>
      </c>
      <c r="L1738" s="38" t="s">
        <v>183</v>
      </c>
      <c r="M1738" s="38" t="str">
        <f>VLOOKUP(MaestraLP3[[#This Row],[UMV]],VALIDACIONES!J:L,3,0)</f>
        <v>Kilogramo</v>
      </c>
      <c r="N1738" s="38" t="s">
        <v>71</v>
      </c>
      <c r="O1738" s="38" t="s">
        <v>46</v>
      </c>
      <c r="P1738" s="54">
        <v>8677</v>
      </c>
      <c r="Q1738" s="38" t="s">
        <v>47</v>
      </c>
      <c r="R1738" s="55">
        <v>12590</v>
      </c>
      <c r="S1738" s="56">
        <f>IFERROR((MaestraLP3[[#This Row],[COSTO ]]/MaestraLP3[[#This Row],[COSTO OCT]]-1),0)</f>
        <v>0</v>
      </c>
      <c r="T1738" s="55" t="s">
        <v>172</v>
      </c>
      <c r="U1738" s="55"/>
      <c r="V1738" s="54">
        <f>+VLOOKUP(MaestraLP3[[#This Row],[-]],'[1]BD MES'!$A:$N,14,0)</f>
        <v>8680</v>
      </c>
      <c r="W1738" s="54">
        <v>8677</v>
      </c>
      <c r="X1738" s="56">
        <f>+(MaestraLP3[[#This Row],[COSTO ]]-MaestraLP3[[#This Row],[COSTO OCT AL 27-10]])/MaestraLP3[[#This Row],[COSTO OCT AL 27-10]]</f>
        <v>-3.456221198156682E-4</v>
      </c>
      <c r="Y1738" s="57" t="str">
        <f>++IF(Q1738="HASTA AGOTAR STOCK","HASTA AGOTAR STOCK",IF(MaestraLP3[[#This Row],[PRECIO OCT]]=0,"NO PARA LP",IF(MaestraLP3[[#This Row],[PRECIO OCT]]=0,"INCORPORACIÓN",IF(AA1738=0,"MANTIENE",IF(AA1738&lt;0,"BAJA",IF(AA1738&gt;0,"ALZA",""))))))</f>
        <v>MANTIENE</v>
      </c>
      <c r="Z1738" s="54">
        <v>12590</v>
      </c>
      <c r="AA1738" s="40">
        <f>IF(Z1738=0,"INDICAR PRECIO VTA",Z1738-MaestraLP3[[#This Row],[PRECIO OCT]])</f>
        <v>0</v>
      </c>
      <c r="AB1738" s="56">
        <f t="shared" si="27"/>
        <v>0.31080222398729151</v>
      </c>
      <c r="AC1738" s="58">
        <f>IFERROR(MaestraLP3[[#This Row],[PRECIO]]*MaestraLP3[[#This Row],[%MG UMV]],0)</f>
        <v>3913</v>
      </c>
      <c r="AD1738" s="59">
        <v>1</v>
      </c>
      <c r="AE1738" s="54">
        <f>IFERROR(MaestraLP3[[#This Row],[MARGEN UNITARIO]]/MaestraLP3[[#This Row],[Peso Neto UMV (KG)]],0)</f>
        <v>3913</v>
      </c>
      <c r="AF1738" s="38" t="s">
        <v>49</v>
      </c>
      <c r="AG1738" s="38" t="s">
        <v>184</v>
      </c>
      <c r="AH1738" s="56">
        <v>0.03</v>
      </c>
      <c r="AI1738" s="56">
        <v>0.05</v>
      </c>
      <c r="AJ1738" s="38" t="s">
        <v>50</v>
      </c>
      <c r="AK1738" s="38" t="s">
        <v>50</v>
      </c>
    </row>
    <row r="1739" spans="1:37" x14ac:dyDescent="0.35">
      <c r="A1739" s="96" t="s">
        <v>525</v>
      </c>
      <c r="B1739" s="44">
        <v>104547630</v>
      </c>
      <c r="C1739" s="38" t="str">
        <f>+MaestraLP3[[#This Row],[CÓDIGO]]&amp;MaestraLP3[[#Headers],[-]]&amp;MaestraLP3[[#This Row],[UMV]]</f>
        <v>104547630-KG</v>
      </c>
      <c r="D1739" s="45" t="str">
        <f>+MaestraLP3[[#This Row],[CÓDIGO]]&amp;MaestraLP3[[#Headers],[FS00]]</f>
        <v>104547630FS00</v>
      </c>
      <c r="E1739" s="38" t="s">
        <v>159</v>
      </c>
      <c r="F1739" s="38" t="s">
        <v>166</v>
      </c>
      <c r="G1739" s="38" t="s">
        <v>179</v>
      </c>
      <c r="H1739" s="38" t="s">
        <v>2025</v>
      </c>
      <c r="I1739" s="38" t="s">
        <v>2028</v>
      </c>
      <c r="J1739" s="45" t="s">
        <v>164</v>
      </c>
      <c r="K1739" s="45" t="s">
        <v>164</v>
      </c>
      <c r="L1739" s="38" t="s">
        <v>183</v>
      </c>
      <c r="M1739" s="38" t="str">
        <f>VLOOKUP(MaestraLP3[[#This Row],[UMV]],VALIDACIONES!J:L,3,0)</f>
        <v>Kilogramo</v>
      </c>
      <c r="N1739" s="38" t="s">
        <v>71</v>
      </c>
      <c r="O1739" s="38" t="s">
        <v>46</v>
      </c>
      <c r="P1739" s="54">
        <v>11990</v>
      </c>
      <c r="Q1739" s="38" t="s">
        <v>47</v>
      </c>
      <c r="R1739" s="55">
        <v>14590</v>
      </c>
      <c r="S1739" s="56">
        <f>IFERROR((MaestraLP3[[#This Row],[COSTO ]]/MaestraLP3[[#This Row],[COSTO OCT]]-1),0)</f>
        <v>0</v>
      </c>
      <c r="T1739" s="55" t="s">
        <v>172</v>
      </c>
      <c r="U1739" s="55"/>
      <c r="V1739" s="54">
        <f>+VLOOKUP(MaestraLP3[[#This Row],[-]],'[1]BD MES'!$A:$N,14,0)</f>
        <v>11749</v>
      </c>
      <c r="W1739" s="54">
        <v>11990</v>
      </c>
      <c r="X1739" s="56">
        <f>+(MaestraLP3[[#This Row],[COSTO ]]-MaestraLP3[[#This Row],[COSTO OCT AL 27-10]])/MaestraLP3[[#This Row],[COSTO OCT AL 27-10]]</f>
        <v>2.0512384032683632E-2</v>
      </c>
      <c r="Y1739" s="57" t="str">
        <f>++IF(Q1739="HASTA AGOTAR STOCK","HASTA AGOTAR STOCK",IF(MaestraLP3[[#This Row],[PRECIO OCT]]=0,"NO PARA LP",IF(MaestraLP3[[#This Row],[PRECIO OCT]]=0,"INCORPORACIÓN",IF(AA1739=0,"MANTIENE",IF(AA1739&lt;0,"BAJA",IF(AA1739&gt;0,"ALZA",""))))))</f>
        <v>MANTIENE</v>
      </c>
      <c r="Z1739" s="54">
        <v>14590</v>
      </c>
      <c r="AA1739" s="40">
        <f>IF(Z1739=0,"INDICAR PRECIO VTA",Z1739-MaestraLP3[[#This Row],[PRECIO OCT]])</f>
        <v>0</v>
      </c>
      <c r="AB1739" s="56">
        <f t="shared" si="27"/>
        <v>0.17820424948594929</v>
      </c>
      <c r="AC1739" s="58">
        <f>IFERROR(MaestraLP3[[#This Row],[PRECIO]]*MaestraLP3[[#This Row],[%MG UMV]],0)</f>
        <v>2600</v>
      </c>
      <c r="AD1739" s="59">
        <v>1</v>
      </c>
      <c r="AE1739" s="54">
        <f>IFERROR(MaestraLP3[[#This Row],[MARGEN UNITARIO]]/MaestraLP3[[#This Row],[Peso Neto UMV (KG)]],0)</f>
        <v>2600</v>
      </c>
      <c r="AF1739" s="38" t="s">
        <v>49</v>
      </c>
      <c r="AG1739" s="38" t="s">
        <v>184</v>
      </c>
      <c r="AH1739" s="56">
        <v>0.03</v>
      </c>
      <c r="AI1739" s="56">
        <v>0.05</v>
      </c>
      <c r="AJ1739" s="38" t="s">
        <v>50</v>
      </c>
      <c r="AK1739" s="38" t="s">
        <v>50</v>
      </c>
    </row>
    <row r="1740" spans="1:37" x14ac:dyDescent="0.35">
      <c r="A1740" s="96" t="s">
        <v>525</v>
      </c>
      <c r="B1740" s="38">
        <v>150001945</v>
      </c>
      <c r="C1740" s="38" t="str">
        <f>+MaestraLP3[[#This Row],[CÓDIGO]]&amp;MaestraLP3[[#Headers],[-]]&amp;MaestraLP3[[#This Row],[UMV]]</f>
        <v>150001945-KG</v>
      </c>
      <c r="D1740" s="45" t="str">
        <f>+MaestraLP3[[#This Row],[CÓDIGO]]&amp;MaestraLP3[[#Headers],[FS00]]</f>
        <v>150001945FS00</v>
      </c>
      <c r="E1740" s="38" t="s">
        <v>159</v>
      </c>
      <c r="F1740" s="38" t="s">
        <v>166</v>
      </c>
      <c r="G1740" s="38" t="s">
        <v>179</v>
      </c>
      <c r="H1740" s="38" t="s">
        <v>2029</v>
      </c>
      <c r="I1740" s="38" t="s">
        <v>2030</v>
      </c>
      <c r="J1740" s="44" t="s">
        <v>164</v>
      </c>
      <c r="K1740" s="45" t="s">
        <v>164</v>
      </c>
      <c r="L1740" s="38"/>
      <c r="M1740" s="38" t="str">
        <f>VLOOKUP(MaestraLP3[[#This Row],[UMV]],VALIDACIONES!J:L,3,0)</f>
        <v>Kilogramo</v>
      </c>
      <c r="N1740" s="38" t="s">
        <v>71</v>
      </c>
      <c r="O1740" s="38" t="s">
        <v>72</v>
      </c>
      <c r="P1740" s="54">
        <v>4714.96</v>
      </c>
      <c r="Q1740" s="38" t="s">
        <v>58</v>
      </c>
      <c r="R1740" s="54">
        <v>6190</v>
      </c>
      <c r="S1740" s="56">
        <f>IFERROR((MaestraLP3[[#This Row],[COSTO ]]/MaestraLP3[[#This Row],[COSTO OCT]]-1),0)</f>
        <v>1.392292932326411E-2</v>
      </c>
      <c r="T1740" s="55" t="s">
        <v>48</v>
      </c>
      <c r="U1740" s="55"/>
      <c r="V1740" s="54">
        <f>+VLOOKUP(MaestraLP3[[#This Row],[-]],'[1]BD MES'!$A:$N,14,0)</f>
        <v>4778.12</v>
      </c>
      <c r="W1740" s="54">
        <v>4780.6060548420173</v>
      </c>
      <c r="X1740" s="56">
        <f>+(MaestraLP3[[#This Row],[COSTO ]]-MaestraLP3[[#This Row],[COSTO OCT AL 27-10]])/MaestraLP3[[#This Row],[COSTO OCT AL 27-10]]</f>
        <v>5.2029979197203884E-4</v>
      </c>
      <c r="Y1740" s="57" t="str">
        <f>++IF(Q1740="HASTA AGOTAR STOCK","HASTA AGOTAR STOCK",IF(MaestraLP3[[#This Row],[PRECIO OCT]]=0,"NO PARA LP",IF(MaestraLP3[[#This Row],[PRECIO OCT]]=0,"INCORPORACIÓN",IF(AA1740=0,"MANTIENE",IF(AA1740&lt;0,"BAJA",IF(AA1740&gt;0,"ALZA",""))))))</f>
        <v>MANTIENE</v>
      </c>
      <c r="Z1740" s="54">
        <v>6190</v>
      </c>
      <c r="AA1740" s="40">
        <f>IF(Z1740=0,"INDICAR PRECIO VTA",Z1740-MaestraLP3[[#This Row],[PRECIO OCT]])</f>
        <v>0</v>
      </c>
      <c r="AB1740" s="56">
        <f t="shared" si="27"/>
        <v>0.2276888441289148</v>
      </c>
      <c r="AC1740" s="58">
        <f>IFERROR(MaestraLP3[[#This Row],[PRECIO]]*MaestraLP3[[#This Row],[%MG UMV]],0)</f>
        <v>1409.3939451579827</v>
      </c>
      <c r="AD1740" s="59">
        <v>1</v>
      </c>
      <c r="AE1740" s="54">
        <f>IFERROR(MaestraLP3[[#This Row],[MARGEN UNITARIO]]/MaestraLP3[[#This Row],[Peso Neto UMV (KG)]],0)</f>
        <v>1409.3939451579827</v>
      </c>
      <c r="AF1740" s="38" t="s">
        <v>49</v>
      </c>
      <c r="AG1740" s="38">
        <v>1</v>
      </c>
      <c r="AH1740" s="56">
        <v>0.02</v>
      </c>
      <c r="AI1740" s="56">
        <v>0.03</v>
      </c>
      <c r="AJ1740" s="38"/>
      <c r="AK1740" s="38" t="s">
        <v>50</v>
      </c>
    </row>
    <row r="1741" spans="1:37" x14ac:dyDescent="0.35">
      <c r="A1741" s="96" t="s">
        <v>525</v>
      </c>
      <c r="B1741" s="38">
        <v>104524940</v>
      </c>
      <c r="C1741" s="38" t="str">
        <f>+MaestraLP3[[#This Row],[CÓDIGO]]&amp;MaestraLP3[[#Headers],[-]]&amp;MaestraLP3[[#This Row],[UMV]]</f>
        <v>104524940-KG</v>
      </c>
      <c r="D1741" s="45" t="str">
        <f>+MaestraLP3[[#This Row],[CÓDIGO]]&amp;MaestraLP3[[#Headers],[FS00]]</f>
        <v>104524940FS00</v>
      </c>
      <c r="E1741" s="38" t="s">
        <v>159</v>
      </c>
      <c r="F1741" s="38" t="s">
        <v>166</v>
      </c>
      <c r="G1741" s="38" t="s">
        <v>179</v>
      </c>
      <c r="H1741" s="38" t="s">
        <v>2029</v>
      </c>
      <c r="I1741" s="38" t="s">
        <v>2031</v>
      </c>
      <c r="J1741" s="44" t="s">
        <v>164</v>
      </c>
      <c r="K1741" s="45" t="s">
        <v>164</v>
      </c>
      <c r="L1741" s="38"/>
      <c r="M1741" s="38" t="str">
        <f>VLOOKUP(MaestraLP3[[#This Row],[UMV]],VALIDACIONES!J:L,3,0)</f>
        <v>Kilogramo</v>
      </c>
      <c r="N1741" s="38" t="s">
        <v>71</v>
      </c>
      <c r="O1741" s="38" t="s">
        <v>72</v>
      </c>
      <c r="P1741" s="54">
        <v>2586</v>
      </c>
      <c r="Q1741" s="38" t="s">
        <v>58</v>
      </c>
      <c r="R1741" s="54">
        <v>3990</v>
      </c>
      <c r="S1741" s="56">
        <f>IFERROR((MaestraLP3[[#This Row],[COSTO ]]/MaestraLP3[[#This Row],[COSTO OCT]]-1),0)</f>
        <v>-4.0734446171434291E-3</v>
      </c>
      <c r="T1741" s="55" t="s">
        <v>48</v>
      </c>
      <c r="U1741" s="55"/>
      <c r="V1741" s="54">
        <f>+VLOOKUP(MaestraLP3[[#This Row],[-]],'[1]BD MES'!$A:$N,14,0)</f>
        <v>2539</v>
      </c>
      <c r="W1741" s="54">
        <v>2575.466072220067</v>
      </c>
      <c r="X1741" s="56">
        <f>+(MaestraLP3[[#This Row],[COSTO ]]-MaestraLP3[[#This Row],[COSTO OCT AL 27-10]])/MaestraLP3[[#This Row],[COSTO OCT AL 27-10]]</f>
        <v>1.4362375825154377E-2</v>
      </c>
      <c r="Y1741" s="57" t="str">
        <f>++IF(Q1741="HASTA AGOTAR STOCK","HASTA AGOTAR STOCK",IF(MaestraLP3[[#This Row],[PRECIO OCT]]=0,"NO PARA LP",IF(MaestraLP3[[#This Row],[PRECIO OCT]]=0,"INCORPORACIÓN",IF(AA1741=0,"MANTIENE",IF(AA1741&lt;0,"BAJA",IF(AA1741&gt;0,"ALZA",""))))))</f>
        <v>MANTIENE</v>
      </c>
      <c r="Z1741" s="54">
        <v>3990</v>
      </c>
      <c r="AA1741" s="40">
        <f>IF(Z1741=0,"INDICAR PRECIO VTA",Z1741-MaestraLP3[[#This Row],[PRECIO OCT]])</f>
        <v>0</v>
      </c>
      <c r="AB1741" s="56">
        <f t="shared" si="27"/>
        <v>0.35451978139847945</v>
      </c>
      <c r="AC1741" s="58">
        <f>IFERROR(MaestraLP3[[#This Row],[PRECIO]]*MaestraLP3[[#This Row],[%MG UMV]],0)</f>
        <v>1414.533927779933</v>
      </c>
      <c r="AD1741" s="59">
        <v>1</v>
      </c>
      <c r="AE1741" s="54">
        <f>IFERROR(MaestraLP3[[#This Row],[MARGEN UNITARIO]]/MaestraLP3[[#This Row],[Peso Neto UMV (KG)]],0)</f>
        <v>1414.533927779933</v>
      </c>
      <c r="AF1741" s="38" t="s">
        <v>49</v>
      </c>
      <c r="AG1741" s="38">
        <v>1</v>
      </c>
      <c r="AH1741" s="56">
        <v>0.02</v>
      </c>
      <c r="AI1741" s="56">
        <v>0.08</v>
      </c>
      <c r="AJ1741" s="38"/>
      <c r="AK1741" s="38" t="s">
        <v>50</v>
      </c>
    </row>
    <row r="1742" spans="1:37" x14ac:dyDescent="0.35">
      <c r="A1742" s="96" t="s">
        <v>525</v>
      </c>
      <c r="B1742" s="38">
        <v>150001947</v>
      </c>
      <c r="C1742" s="38" t="str">
        <f>+MaestraLP3[[#This Row],[CÓDIGO]]&amp;MaestraLP3[[#Headers],[-]]&amp;MaestraLP3[[#This Row],[UMV]]</f>
        <v>150001947-KG</v>
      </c>
      <c r="D1742" s="45" t="str">
        <f>+MaestraLP3[[#This Row],[CÓDIGO]]&amp;MaestraLP3[[#Headers],[FS00]]</f>
        <v>150001947FS00</v>
      </c>
      <c r="E1742" s="38" t="s">
        <v>159</v>
      </c>
      <c r="F1742" s="38" t="s">
        <v>166</v>
      </c>
      <c r="G1742" s="38" t="s">
        <v>179</v>
      </c>
      <c r="H1742" s="38" t="s">
        <v>2029</v>
      </c>
      <c r="I1742" s="38" t="s">
        <v>2032</v>
      </c>
      <c r="J1742" s="44" t="s">
        <v>164</v>
      </c>
      <c r="K1742" s="45" t="s">
        <v>164</v>
      </c>
      <c r="L1742" s="38"/>
      <c r="M1742" s="38" t="str">
        <f>VLOOKUP(MaestraLP3[[#This Row],[UMV]],VALIDACIONES!J:L,3,0)</f>
        <v>Kilogramo</v>
      </c>
      <c r="N1742" s="38" t="s">
        <v>71</v>
      </c>
      <c r="O1742" s="38" t="s">
        <v>72</v>
      </c>
      <c r="P1742" s="54">
        <v>1818.1304541287711</v>
      </c>
      <c r="Q1742" s="38" t="s">
        <v>47</v>
      </c>
      <c r="R1742" s="54">
        <v>3190</v>
      </c>
      <c r="S1742" s="56">
        <f>IFERROR((MaestraLP3[[#This Row],[COSTO ]]/MaestraLP3[[#This Row],[COSTO OCT]]-1),0)</f>
        <v>1.8991424132457357E-3</v>
      </c>
      <c r="T1742" s="55" t="s">
        <v>48</v>
      </c>
      <c r="U1742" s="55"/>
      <c r="V1742" s="54">
        <f>+VLOOKUP(MaestraLP3[[#This Row],[-]],'[1]BD MES'!$A:$N,14,0)</f>
        <v>1775.21</v>
      </c>
      <c r="W1742" s="54">
        <v>1821.5833427870209</v>
      </c>
      <c r="X1742" s="56">
        <f>+(MaestraLP3[[#This Row],[COSTO ]]-MaestraLP3[[#This Row],[COSTO OCT AL 27-10]])/MaestraLP3[[#This Row],[COSTO OCT AL 27-10]]</f>
        <v>2.6122736345007561E-2</v>
      </c>
      <c r="Y1742" s="57" t="str">
        <f>++IF(Q1742="HASTA AGOTAR STOCK","HASTA AGOTAR STOCK",IF(MaestraLP3[[#This Row],[PRECIO OCT]]=0,"NO PARA LP",IF(MaestraLP3[[#This Row],[PRECIO OCT]]=0,"INCORPORACIÓN",IF(AA1742=0,"MANTIENE",IF(AA1742&lt;0,"BAJA",IF(AA1742&gt;0,"ALZA",""))))))</f>
        <v>ALZA</v>
      </c>
      <c r="Z1742" s="54">
        <v>3290</v>
      </c>
      <c r="AA1742" s="40">
        <f>IF(Z1742=0,"INDICAR PRECIO VTA",Z1742-MaestraLP3[[#This Row],[PRECIO OCT]])</f>
        <v>100</v>
      </c>
      <c r="AB1742" s="56">
        <f t="shared" si="27"/>
        <v>0.44632725143251645</v>
      </c>
      <c r="AC1742" s="58">
        <f>IFERROR(MaestraLP3[[#This Row],[PRECIO]]*MaestraLP3[[#This Row],[%MG UMV]],0)</f>
        <v>1468.4166572129791</v>
      </c>
      <c r="AD1742" s="59">
        <v>1</v>
      </c>
      <c r="AE1742" s="54">
        <f>IFERROR(MaestraLP3[[#This Row],[MARGEN UNITARIO]]/MaestraLP3[[#This Row],[Peso Neto UMV (KG)]],0)</f>
        <v>1468.4166572129791</v>
      </c>
      <c r="AF1742" s="38" t="s">
        <v>49</v>
      </c>
      <c r="AG1742" s="38">
        <v>1</v>
      </c>
      <c r="AH1742" s="56">
        <v>0.03</v>
      </c>
      <c r="AI1742" s="56">
        <v>0.05</v>
      </c>
      <c r="AJ1742" s="38"/>
      <c r="AK1742" s="38" t="s">
        <v>50</v>
      </c>
    </row>
  </sheetData>
  <conditionalFormatting sqref="A1:A1048576">
    <cfRule type="containsText" dxfId="1" priority="1" operator="containsText" text="EXCLUSIVOS">
      <formula>NOT(ISERROR(SEARCH("EXCLUSIVOS",A1)))</formula>
    </cfRule>
    <cfRule type="containsText" dxfId="0" priority="2" operator="containsText" text="NACIONAL">
      <formula>NOT(ISERROR(SEARCH("NACIONAL",A1)))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7"/>
  <sheetViews>
    <sheetView workbookViewId="0"/>
  </sheetViews>
  <sheetFormatPr baseColWidth="10" defaultColWidth="11.453125" defaultRowHeight="14.5" x14ac:dyDescent="0.35"/>
  <sheetData>
    <row r="1" spans="1:38" x14ac:dyDescent="0.35">
      <c r="A1" s="29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3" t="s">
        <v>12</v>
      </c>
      <c r="M1" s="24" t="s">
        <v>13</v>
      </c>
      <c r="N1" s="25" t="s">
        <v>14</v>
      </c>
      <c r="O1" s="35" t="s">
        <v>2033</v>
      </c>
      <c r="P1" s="35" t="s">
        <v>2034</v>
      </c>
      <c r="Q1" s="35" t="s">
        <v>2035</v>
      </c>
      <c r="R1" s="35" t="s">
        <v>2036</v>
      </c>
      <c r="S1" s="35" t="s">
        <v>2037</v>
      </c>
      <c r="T1" s="26" t="s">
        <v>18</v>
      </c>
      <c r="U1" s="26" t="s">
        <v>2038</v>
      </c>
      <c r="V1" s="27" t="s">
        <v>2039</v>
      </c>
      <c r="W1" s="26" t="s">
        <v>2040</v>
      </c>
      <c r="X1" s="26" t="s">
        <v>2041</v>
      </c>
      <c r="Y1" s="26" t="s">
        <v>22</v>
      </c>
      <c r="Z1" s="33" t="s">
        <v>23</v>
      </c>
      <c r="AA1" s="26" t="s">
        <v>24</v>
      </c>
      <c r="AB1" s="27" t="s">
        <v>2042</v>
      </c>
      <c r="AC1" s="27" t="s">
        <v>2043</v>
      </c>
      <c r="AD1" s="26" t="s">
        <v>26</v>
      </c>
      <c r="AE1" s="26" t="s">
        <v>27</v>
      </c>
      <c r="AF1" s="26" t="s">
        <v>2044</v>
      </c>
      <c r="AG1" s="26" t="s">
        <v>29</v>
      </c>
      <c r="AH1" s="26" t="s">
        <v>30</v>
      </c>
      <c r="AI1" s="27" t="s">
        <v>31</v>
      </c>
      <c r="AJ1" s="27" t="s">
        <v>33</v>
      </c>
      <c r="AK1" s="27" t="s">
        <v>34</v>
      </c>
      <c r="AL1" s="23" t="s">
        <v>35</v>
      </c>
    </row>
    <row r="2" spans="1:38" x14ac:dyDescent="0.35">
      <c r="A2" s="38" t="s">
        <v>525</v>
      </c>
      <c r="B2" s="38">
        <v>40642100</v>
      </c>
      <c r="C2" s="38" t="s">
        <v>2045</v>
      </c>
      <c r="D2" s="45" t="s">
        <v>2046</v>
      </c>
      <c r="E2" s="38" t="s">
        <v>2047</v>
      </c>
      <c r="F2" s="38" t="s">
        <v>2047</v>
      </c>
      <c r="G2" s="38" t="s">
        <v>220</v>
      </c>
      <c r="H2" s="38" t="s">
        <v>732</v>
      </c>
      <c r="I2" s="38" t="s">
        <v>2048</v>
      </c>
      <c r="J2" s="44" t="s">
        <v>439</v>
      </c>
      <c r="K2" s="45" t="s">
        <v>44</v>
      </c>
      <c r="L2" s="38" t="s">
        <v>2049</v>
      </c>
      <c r="M2" s="38" t="s">
        <v>45</v>
      </c>
      <c r="N2" s="38" t="s">
        <v>72</v>
      </c>
      <c r="O2" s="54">
        <v>7803</v>
      </c>
      <c r="P2" s="38" t="s">
        <v>73</v>
      </c>
      <c r="Q2" s="55">
        <v>65000</v>
      </c>
      <c r="R2" s="55" t="e">
        <v>#N/A</v>
      </c>
      <c r="S2" s="55" t="e">
        <v>#N/A</v>
      </c>
      <c r="T2" s="56">
        <v>-1</v>
      </c>
      <c r="U2" s="55" t="s">
        <v>74</v>
      </c>
      <c r="V2" s="55"/>
      <c r="W2" s="58">
        <v>0</v>
      </c>
      <c r="X2" s="54">
        <v>7802.54</v>
      </c>
      <c r="Y2" s="54"/>
      <c r="Z2" s="56">
        <v>-1</v>
      </c>
      <c r="AA2" s="57" t="s">
        <v>73</v>
      </c>
      <c r="AB2" s="54"/>
      <c r="AC2" s="54"/>
      <c r="AD2" s="40" t="s">
        <v>2050</v>
      </c>
      <c r="AE2" s="56" t="s">
        <v>2</v>
      </c>
      <c r="AF2" s="58">
        <v>0</v>
      </c>
      <c r="AG2" s="59">
        <v>0.115</v>
      </c>
      <c r="AH2" s="54">
        <v>0</v>
      </c>
      <c r="AI2" s="38" t="s">
        <v>49</v>
      </c>
      <c r="AJ2" s="56">
        <v>0</v>
      </c>
      <c r="AK2" s="56">
        <v>0</v>
      </c>
      <c r="AL2" s="38"/>
    </row>
    <row r="3" spans="1:38" x14ac:dyDescent="0.35">
      <c r="A3" s="38" t="s">
        <v>525</v>
      </c>
      <c r="B3" s="38">
        <v>104516230</v>
      </c>
      <c r="C3" s="38" t="s">
        <v>2051</v>
      </c>
      <c r="D3" s="45" t="s">
        <v>2052</v>
      </c>
      <c r="E3" s="38" t="s">
        <v>2047</v>
      </c>
      <c r="F3" s="38" t="s">
        <v>2047</v>
      </c>
      <c r="G3" s="38" t="s">
        <v>220</v>
      </c>
      <c r="H3" s="38" t="s">
        <v>732</v>
      </c>
      <c r="I3" s="38" t="s">
        <v>735</v>
      </c>
      <c r="J3" s="44" t="s">
        <v>439</v>
      </c>
      <c r="K3" s="45" t="s">
        <v>44</v>
      </c>
      <c r="L3" s="38" t="s">
        <v>2049</v>
      </c>
      <c r="M3" s="38" t="s">
        <v>45</v>
      </c>
      <c r="N3" s="38" t="s">
        <v>72</v>
      </c>
      <c r="O3" s="54">
        <v>27635</v>
      </c>
      <c r="P3" s="38" t="s">
        <v>73</v>
      </c>
      <c r="Q3" s="55">
        <v>280000</v>
      </c>
      <c r="R3" s="55" t="e">
        <v>#N/A</v>
      </c>
      <c r="S3" s="55" t="e">
        <v>#N/A</v>
      </c>
      <c r="T3" s="56">
        <v>-1</v>
      </c>
      <c r="U3" s="55" t="s">
        <v>74</v>
      </c>
      <c r="V3" s="55"/>
      <c r="W3" s="58">
        <v>0</v>
      </c>
      <c r="X3" s="54">
        <v>27635.040000000001</v>
      </c>
      <c r="Y3" s="54"/>
      <c r="Z3" s="56">
        <v>-1</v>
      </c>
      <c r="AA3" s="57" t="s">
        <v>73</v>
      </c>
      <c r="AB3" s="54"/>
      <c r="AC3" s="54"/>
      <c r="AD3" s="40" t="s">
        <v>2050</v>
      </c>
      <c r="AE3" s="56" t="s">
        <v>2</v>
      </c>
      <c r="AF3" s="58">
        <v>0</v>
      </c>
      <c r="AG3" s="59">
        <v>0.115</v>
      </c>
      <c r="AH3" s="54">
        <v>0</v>
      </c>
      <c r="AI3" s="38" t="s">
        <v>49</v>
      </c>
      <c r="AJ3" s="56">
        <v>0</v>
      </c>
      <c r="AK3" s="56">
        <v>0</v>
      </c>
      <c r="AL3" s="38"/>
    </row>
    <row r="4" spans="1:38" x14ac:dyDescent="0.35">
      <c r="A4" s="38" t="s">
        <v>73</v>
      </c>
      <c r="B4" s="38">
        <v>105201010</v>
      </c>
      <c r="C4" s="38" t="s">
        <v>2053</v>
      </c>
      <c r="D4" s="45" t="s">
        <v>2054</v>
      </c>
      <c r="E4" s="38" t="s">
        <v>2047</v>
      </c>
      <c r="F4" s="38" t="s">
        <v>2047</v>
      </c>
      <c r="G4" s="38" t="s">
        <v>220</v>
      </c>
      <c r="H4" s="38" t="s">
        <v>192</v>
      </c>
      <c r="I4" s="38" t="s">
        <v>2055</v>
      </c>
      <c r="J4" s="44" t="s">
        <v>44</v>
      </c>
      <c r="K4" s="45" t="s">
        <v>44</v>
      </c>
      <c r="L4" s="38" t="s">
        <v>2056</v>
      </c>
      <c r="M4" s="38" t="s">
        <v>45</v>
      </c>
      <c r="N4" s="38" t="s">
        <v>72</v>
      </c>
      <c r="O4" s="54">
        <v>0</v>
      </c>
      <c r="P4" s="38" t="s">
        <v>73</v>
      </c>
      <c r="Q4" s="55">
        <v>0</v>
      </c>
      <c r="R4" s="55" t="e">
        <v>#N/A</v>
      </c>
      <c r="S4" s="55" t="e">
        <v>#N/A</v>
      </c>
      <c r="T4" s="56">
        <v>0</v>
      </c>
      <c r="U4" s="55" t="s">
        <v>74</v>
      </c>
      <c r="V4" s="55"/>
      <c r="W4" s="58">
        <v>0</v>
      </c>
      <c r="X4" s="54">
        <v>5569.14</v>
      </c>
      <c r="Y4" s="54"/>
      <c r="Z4" s="56">
        <v>-1</v>
      </c>
      <c r="AA4" s="57" t="s">
        <v>73</v>
      </c>
      <c r="AB4" s="54"/>
      <c r="AC4" s="54"/>
      <c r="AD4" s="40" t="s">
        <v>2050</v>
      </c>
      <c r="AE4" s="56" t="s">
        <v>2</v>
      </c>
      <c r="AF4" s="58">
        <v>0</v>
      </c>
      <c r="AG4" s="59">
        <v>1</v>
      </c>
      <c r="AH4" s="54">
        <v>0</v>
      </c>
      <c r="AI4" s="38" t="s">
        <v>49</v>
      </c>
      <c r="AJ4" s="56">
        <v>0</v>
      </c>
      <c r="AK4" s="56">
        <v>0</v>
      </c>
      <c r="AL4" s="38"/>
    </row>
    <row r="5" spans="1:38" x14ac:dyDescent="0.35">
      <c r="A5" s="38"/>
      <c r="B5" s="38">
        <v>104523560</v>
      </c>
      <c r="C5" s="38" t="s">
        <v>2057</v>
      </c>
      <c r="D5" s="45" t="s">
        <v>2058</v>
      </c>
      <c r="E5" s="38"/>
      <c r="F5" s="38"/>
      <c r="G5" s="61" t="s">
        <v>220</v>
      </c>
      <c r="H5" s="61" t="s">
        <v>732</v>
      </c>
      <c r="I5" s="38" t="s">
        <v>733</v>
      </c>
      <c r="J5" s="44" t="s">
        <v>2059</v>
      </c>
      <c r="K5" s="45" t="s">
        <v>2060</v>
      </c>
      <c r="L5" s="38" t="e">
        <v>#N/A</v>
      </c>
      <c r="M5" s="38" t="s">
        <v>45</v>
      </c>
      <c r="N5" s="38" t="s">
        <v>72</v>
      </c>
      <c r="O5" s="54"/>
      <c r="P5" s="38"/>
      <c r="Q5" s="55"/>
      <c r="R5" s="55"/>
      <c r="S5" s="55">
        <v>0</v>
      </c>
      <c r="T5" s="56">
        <v>0</v>
      </c>
      <c r="U5" s="55" t="s">
        <v>74</v>
      </c>
      <c r="V5" s="55"/>
      <c r="W5" s="58">
        <v>0</v>
      </c>
      <c r="X5" s="54" t="e">
        <v>#N/A</v>
      </c>
      <c r="Y5" s="54"/>
      <c r="Z5" s="56" t="e">
        <v>#N/A</v>
      </c>
      <c r="AA5" s="57" t="s">
        <v>73</v>
      </c>
      <c r="AB5" s="54"/>
      <c r="AC5" s="54"/>
      <c r="AD5" s="40" t="s">
        <v>2050</v>
      </c>
      <c r="AE5" s="56" t="s">
        <v>2</v>
      </c>
      <c r="AF5" s="58">
        <v>0</v>
      </c>
      <c r="AG5" s="59"/>
      <c r="AH5" s="54">
        <v>0</v>
      </c>
      <c r="AI5" s="38"/>
      <c r="AJ5" s="56"/>
      <c r="AK5" s="56"/>
      <c r="AL5" s="38"/>
    </row>
    <row r="6" spans="1:38" x14ac:dyDescent="0.35">
      <c r="A6" s="38"/>
      <c r="B6" s="38">
        <v>104535700</v>
      </c>
      <c r="C6" s="38" t="s">
        <v>2061</v>
      </c>
      <c r="D6" s="45" t="s">
        <v>2062</v>
      </c>
      <c r="E6" s="38"/>
      <c r="F6" s="38"/>
      <c r="G6" s="61" t="s">
        <v>220</v>
      </c>
      <c r="H6" s="61" t="s">
        <v>732</v>
      </c>
      <c r="I6" s="38" t="s">
        <v>2063</v>
      </c>
      <c r="J6" s="44" t="s">
        <v>2059</v>
      </c>
      <c r="K6" s="45" t="s">
        <v>2060</v>
      </c>
      <c r="L6" s="38" t="e">
        <v>#N/A</v>
      </c>
      <c r="M6" s="38" t="s">
        <v>2064</v>
      </c>
      <c r="N6" s="38" t="s">
        <v>72</v>
      </c>
      <c r="O6" s="54"/>
      <c r="P6" s="38"/>
      <c r="Q6" s="55"/>
      <c r="R6" s="55"/>
      <c r="S6" s="55">
        <v>0</v>
      </c>
      <c r="T6" s="56">
        <v>0</v>
      </c>
      <c r="U6" s="55" t="s">
        <v>74</v>
      </c>
      <c r="V6" s="55"/>
      <c r="W6" s="58">
        <v>0</v>
      </c>
      <c r="X6" s="54" t="e">
        <v>#N/A</v>
      </c>
      <c r="Y6" s="54"/>
      <c r="Z6" s="56" t="e">
        <v>#N/A</v>
      </c>
      <c r="AA6" s="57" t="s">
        <v>73</v>
      </c>
      <c r="AB6" s="54"/>
      <c r="AC6" s="54"/>
      <c r="AD6" s="40" t="s">
        <v>2050</v>
      </c>
      <c r="AE6" s="56" t="s">
        <v>2</v>
      </c>
      <c r="AF6" s="58">
        <v>0</v>
      </c>
      <c r="AG6" s="59"/>
      <c r="AH6" s="54">
        <v>0</v>
      </c>
      <c r="AI6" s="38"/>
      <c r="AJ6" s="56"/>
      <c r="AK6" s="56"/>
      <c r="AL6" s="38"/>
    </row>
    <row r="7" spans="1:38" x14ac:dyDescent="0.35">
      <c r="A7" s="38"/>
      <c r="B7" s="38">
        <v>104536070</v>
      </c>
      <c r="C7" s="38" t="s">
        <v>2065</v>
      </c>
      <c r="D7" s="45" t="s">
        <v>2066</v>
      </c>
      <c r="E7" s="38"/>
      <c r="F7" s="38"/>
      <c r="G7" s="61" t="s">
        <v>220</v>
      </c>
      <c r="H7" s="61" t="s">
        <v>732</v>
      </c>
      <c r="I7" s="38" t="s">
        <v>2067</v>
      </c>
      <c r="J7" s="44" t="s">
        <v>2059</v>
      </c>
      <c r="K7" s="45" t="s">
        <v>2060</v>
      </c>
      <c r="L7" s="38" t="e">
        <v>#N/A</v>
      </c>
      <c r="M7" s="38" t="s">
        <v>2064</v>
      </c>
      <c r="N7" s="38" t="s">
        <v>72</v>
      </c>
      <c r="O7" s="54"/>
      <c r="P7" s="38"/>
      <c r="Q7" s="55"/>
      <c r="R7" s="55"/>
      <c r="S7" s="55">
        <v>0</v>
      </c>
      <c r="T7" s="56">
        <v>0</v>
      </c>
      <c r="U7" s="55" t="s">
        <v>74</v>
      </c>
      <c r="V7" s="55"/>
      <c r="W7" s="58">
        <v>0</v>
      </c>
      <c r="X7" s="54" t="e">
        <v>#N/A</v>
      </c>
      <c r="Y7" s="54"/>
      <c r="Z7" s="56" t="e">
        <v>#N/A</v>
      </c>
      <c r="AA7" s="57" t="s">
        <v>73</v>
      </c>
      <c r="AB7" s="54"/>
      <c r="AC7" s="54"/>
      <c r="AD7" s="40" t="s">
        <v>2050</v>
      </c>
      <c r="AE7" s="56" t="s">
        <v>2</v>
      </c>
      <c r="AF7" s="58">
        <v>0</v>
      </c>
      <c r="AG7" s="59"/>
      <c r="AH7" s="54">
        <v>0</v>
      </c>
      <c r="AI7" s="38"/>
      <c r="AJ7" s="56"/>
      <c r="AK7" s="56"/>
      <c r="AL7" s="38"/>
    </row>
    <row r="8" spans="1:38" x14ac:dyDescent="0.35">
      <c r="A8" s="38"/>
      <c r="B8" s="38">
        <v>104536080</v>
      </c>
      <c r="C8" s="38" t="s">
        <v>2068</v>
      </c>
      <c r="D8" s="45" t="s">
        <v>2069</v>
      </c>
      <c r="E8" s="38"/>
      <c r="F8" s="38"/>
      <c r="G8" s="61" t="s">
        <v>220</v>
      </c>
      <c r="H8" s="61" t="s">
        <v>732</v>
      </c>
      <c r="I8" s="38" t="s">
        <v>2070</v>
      </c>
      <c r="J8" s="44" t="s">
        <v>2059</v>
      </c>
      <c r="K8" s="45" t="s">
        <v>2060</v>
      </c>
      <c r="L8" s="38" t="e">
        <v>#N/A</v>
      </c>
      <c r="M8" s="38" t="s">
        <v>2064</v>
      </c>
      <c r="N8" s="38" t="s">
        <v>72</v>
      </c>
      <c r="O8" s="54"/>
      <c r="P8" s="38"/>
      <c r="Q8" s="55"/>
      <c r="R8" s="55"/>
      <c r="S8" s="55">
        <v>0</v>
      </c>
      <c r="T8" s="56">
        <v>0</v>
      </c>
      <c r="U8" s="55" t="s">
        <v>74</v>
      </c>
      <c r="V8" s="55"/>
      <c r="W8" s="58">
        <v>0</v>
      </c>
      <c r="X8" s="54" t="e">
        <v>#N/A</v>
      </c>
      <c r="Y8" s="54"/>
      <c r="Z8" s="56" t="e">
        <v>#N/A</v>
      </c>
      <c r="AA8" s="57" t="s">
        <v>73</v>
      </c>
      <c r="AB8" s="54"/>
      <c r="AC8" s="54"/>
      <c r="AD8" s="40" t="s">
        <v>2050</v>
      </c>
      <c r="AE8" s="56" t="s">
        <v>2</v>
      </c>
      <c r="AF8" s="58">
        <v>0</v>
      </c>
      <c r="AG8" s="59"/>
      <c r="AH8" s="54">
        <v>0</v>
      </c>
      <c r="AI8" s="38"/>
      <c r="AJ8" s="56"/>
      <c r="AK8" s="56"/>
      <c r="AL8" s="38"/>
    </row>
    <row r="9" spans="1:38" x14ac:dyDescent="0.35">
      <c r="A9" s="38"/>
      <c r="B9" s="38">
        <v>104536090</v>
      </c>
      <c r="C9" s="38" t="s">
        <v>2071</v>
      </c>
      <c r="D9" s="45" t="s">
        <v>2072</v>
      </c>
      <c r="E9" s="38"/>
      <c r="F9" s="38"/>
      <c r="G9" s="61" t="s">
        <v>220</v>
      </c>
      <c r="H9" s="61" t="s">
        <v>732</v>
      </c>
      <c r="I9" s="38" t="s">
        <v>2073</v>
      </c>
      <c r="J9" s="44" t="s">
        <v>2059</v>
      </c>
      <c r="K9" s="45" t="s">
        <v>2060</v>
      </c>
      <c r="L9" s="38" t="e">
        <v>#N/A</v>
      </c>
      <c r="M9" s="38" t="s">
        <v>2064</v>
      </c>
      <c r="N9" s="38" t="s">
        <v>72</v>
      </c>
      <c r="O9" s="54"/>
      <c r="P9" s="38"/>
      <c r="Q9" s="55"/>
      <c r="R9" s="55"/>
      <c r="S9" s="55">
        <v>0</v>
      </c>
      <c r="T9" s="56">
        <v>0</v>
      </c>
      <c r="U9" s="55" t="s">
        <v>74</v>
      </c>
      <c r="V9" s="55"/>
      <c r="W9" s="58">
        <v>0</v>
      </c>
      <c r="X9" s="54" t="e">
        <v>#N/A</v>
      </c>
      <c r="Y9" s="54"/>
      <c r="Z9" s="56" t="e">
        <v>#N/A</v>
      </c>
      <c r="AA9" s="57" t="s">
        <v>73</v>
      </c>
      <c r="AB9" s="54"/>
      <c r="AC9" s="54"/>
      <c r="AD9" s="40" t="s">
        <v>2050</v>
      </c>
      <c r="AE9" s="56" t="s">
        <v>2</v>
      </c>
      <c r="AF9" s="58">
        <v>0</v>
      </c>
      <c r="AG9" s="59"/>
      <c r="AH9" s="54">
        <v>0</v>
      </c>
      <c r="AI9" s="38"/>
      <c r="AJ9" s="56"/>
      <c r="AK9" s="56"/>
      <c r="AL9" s="38"/>
    </row>
    <row r="10" spans="1:38" x14ac:dyDescent="0.35">
      <c r="A10" s="38"/>
      <c r="B10" s="38">
        <v>104536110</v>
      </c>
      <c r="C10" s="38" t="s">
        <v>2074</v>
      </c>
      <c r="D10" s="45" t="s">
        <v>2075</v>
      </c>
      <c r="E10" s="38"/>
      <c r="F10" s="38"/>
      <c r="G10" s="61" t="s">
        <v>220</v>
      </c>
      <c r="H10" s="61" t="s">
        <v>732</v>
      </c>
      <c r="I10" s="38" t="s">
        <v>2076</v>
      </c>
      <c r="J10" s="44" t="s">
        <v>2059</v>
      </c>
      <c r="K10" s="45" t="s">
        <v>2060</v>
      </c>
      <c r="L10" s="38" t="e">
        <v>#N/A</v>
      </c>
      <c r="M10" s="38" t="s">
        <v>2064</v>
      </c>
      <c r="N10" s="38" t="s">
        <v>72</v>
      </c>
      <c r="O10" s="54"/>
      <c r="P10" s="38"/>
      <c r="Q10" s="55"/>
      <c r="R10" s="55"/>
      <c r="S10" s="55">
        <v>0</v>
      </c>
      <c r="T10" s="56">
        <v>0</v>
      </c>
      <c r="U10" s="55" t="s">
        <v>74</v>
      </c>
      <c r="V10" s="55"/>
      <c r="W10" s="58">
        <v>0</v>
      </c>
      <c r="X10" s="54" t="e">
        <v>#N/A</v>
      </c>
      <c r="Y10" s="54"/>
      <c r="Z10" s="56" t="e">
        <v>#N/A</v>
      </c>
      <c r="AA10" s="57" t="s">
        <v>73</v>
      </c>
      <c r="AB10" s="54"/>
      <c r="AC10" s="54"/>
      <c r="AD10" s="40" t="s">
        <v>2050</v>
      </c>
      <c r="AE10" s="56" t="s">
        <v>2</v>
      </c>
      <c r="AF10" s="58">
        <v>0</v>
      </c>
      <c r="AG10" s="59"/>
      <c r="AH10" s="54">
        <v>0</v>
      </c>
      <c r="AI10" s="38"/>
      <c r="AJ10" s="56"/>
      <c r="AK10" s="56"/>
      <c r="AL10" s="38"/>
    </row>
    <row r="11" spans="1:38" x14ac:dyDescent="0.35">
      <c r="A11" s="38"/>
      <c r="B11" s="38">
        <v>104536270</v>
      </c>
      <c r="C11" s="38" t="s">
        <v>2077</v>
      </c>
      <c r="D11" s="45" t="s">
        <v>2078</v>
      </c>
      <c r="E11" s="38"/>
      <c r="F11" s="38"/>
      <c r="G11" s="61" t="s">
        <v>220</v>
      </c>
      <c r="H11" s="61" t="s">
        <v>732</v>
      </c>
      <c r="I11" s="38" t="s">
        <v>2079</v>
      </c>
      <c r="J11" s="44" t="s">
        <v>2059</v>
      </c>
      <c r="K11" s="45" t="s">
        <v>2060</v>
      </c>
      <c r="L11" s="38" t="e">
        <v>#N/A</v>
      </c>
      <c r="M11" s="38" t="s">
        <v>2064</v>
      </c>
      <c r="N11" s="38" t="s">
        <v>72</v>
      </c>
      <c r="O11" s="54"/>
      <c r="P11" s="38"/>
      <c r="Q11" s="55"/>
      <c r="R11" s="55"/>
      <c r="S11" s="55">
        <v>0</v>
      </c>
      <c r="T11" s="56">
        <v>0</v>
      </c>
      <c r="U11" s="55" t="s">
        <v>74</v>
      </c>
      <c r="V11" s="55"/>
      <c r="W11" s="58">
        <v>0</v>
      </c>
      <c r="X11" s="54" t="e">
        <v>#N/A</v>
      </c>
      <c r="Y11" s="54"/>
      <c r="Z11" s="56" t="e">
        <v>#N/A</v>
      </c>
      <c r="AA11" s="57" t="s">
        <v>73</v>
      </c>
      <c r="AB11" s="54"/>
      <c r="AC11" s="54"/>
      <c r="AD11" s="40" t="s">
        <v>2050</v>
      </c>
      <c r="AE11" s="56" t="s">
        <v>2</v>
      </c>
      <c r="AF11" s="58">
        <v>0</v>
      </c>
      <c r="AG11" s="59"/>
      <c r="AH11" s="54">
        <v>0</v>
      </c>
      <c r="AI11" s="38"/>
      <c r="AJ11" s="56"/>
      <c r="AK11" s="56"/>
      <c r="AL11" s="38"/>
    </row>
    <row r="12" spans="1:38" x14ac:dyDescent="0.35">
      <c r="A12" s="38"/>
      <c r="B12" s="38">
        <v>104536280</v>
      </c>
      <c r="C12" s="38" t="s">
        <v>2080</v>
      </c>
      <c r="D12" s="45" t="s">
        <v>2081</v>
      </c>
      <c r="E12" s="38"/>
      <c r="F12" s="38"/>
      <c r="G12" s="61" t="s">
        <v>220</v>
      </c>
      <c r="H12" s="61" t="s">
        <v>732</v>
      </c>
      <c r="I12" s="38" t="s">
        <v>2082</v>
      </c>
      <c r="J12" s="44" t="s">
        <v>2059</v>
      </c>
      <c r="K12" s="45" t="s">
        <v>2060</v>
      </c>
      <c r="L12" s="38" t="e">
        <v>#N/A</v>
      </c>
      <c r="M12" s="38" t="s">
        <v>2064</v>
      </c>
      <c r="N12" s="38" t="s">
        <v>72</v>
      </c>
      <c r="O12" s="54"/>
      <c r="P12" s="38"/>
      <c r="Q12" s="55"/>
      <c r="R12" s="55"/>
      <c r="S12" s="55">
        <v>0</v>
      </c>
      <c r="T12" s="56">
        <v>0</v>
      </c>
      <c r="U12" s="55" t="s">
        <v>74</v>
      </c>
      <c r="V12" s="55"/>
      <c r="W12" s="58">
        <v>0</v>
      </c>
      <c r="X12" s="54" t="e">
        <v>#N/A</v>
      </c>
      <c r="Y12" s="54"/>
      <c r="Z12" s="56" t="e">
        <v>#N/A</v>
      </c>
      <c r="AA12" s="57" t="s">
        <v>73</v>
      </c>
      <c r="AB12" s="54"/>
      <c r="AC12" s="54"/>
      <c r="AD12" s="40" t="s">
        <v>2050</v>
      </c>
      <c r="AE12" s="56" t="s">
        <v>2</v>
      </c>
      <c r="AF12" s="58">
        <v>0</v>
      </c>
      <c r="AG12" s="59"/>
      <c r="AH12" s="54">
        <v>0</v>
      </c>
      <c r="AI12" s="38"/>
      <c r="AJ12" s="56"/>
      <c r="AK12" s="56"/>
      <c r="AL12" s="38"/>
    </row>
    <row r="13" spans="1:38" x14ac:dyDescent="0.35">
      <c r="A13" s="38"/>
      <c r="B13" s="38">
        <v>104536480</v>
      </c>
      <c r="C13" s="38" t="s">
        <v>2083</v>
      </c>
      <c r="D13" s="45" t="s">
        <v>2084</v>
      </c>
      <c r="E13" s="38"/>
      <c r="F13" s="38"/>
      <c r="G13" s="61" t="s">
        <v>220</v>
      </c>
      <c r="H13" s="61" t="s">
        <v>732</v>
      </c>
      <c r="I13" s="38" t="s">
        <v>2085</v>
      </c>
      <c r="J13" s="44" t="s">
        <v>2059</v>
      </c>
      <c r="K13" s="45" t="s">
        <v>2060</v>
      </c>
      <c r="L13" s="38" t="e">
        <v>#N/A</v>
      </c>
      <c r="M13" s="38" t="s">
        <v>2064</v>
      </c>
      <c r="N13" s="38" t="s">
        <v>72</v>
      </c>
      <c r="O13" s="54"/>
      <c r="P13" s="38"/>
      <c r="Q13" s="55"/>
      <c r="R13" s="55"/>
      <c r="S13" s="55">
        <v>0</v>
      </c>
      <c r="T13" s="56">
        <v>0</v>
      </c>
      <c r="U13" s="55" t="s">
        <v>74</v>
      </c>
      <c r="V13" s="55"/>
      <c r="W13" s="58">
        <v>0</v>
      </c>
      <c r="X13" s="54" t="e">
        <v>#N/A</v>
      </c>
      <c r="Y13" s="54"/>
      <c r="Z13" s="56" t="e">
        <v>#N/A</v>
      </c>
      <c r="AA13" s="57" t="s">
        <v>73</v>
      </c>
      <c r="AB13" s="54"/>
      <c r="AC13" s="54"/>
      <c r="AD13" s="40" t="s">
        <v>2050</v>
      </c>
      <c r="AE13" s="56" t="s">
        <v>2</v>
      </c>
      <c r="AF13" s="58">
        <v>0</v>
      </c>
      <c r="AG13" s="59"/>
      <c r="AH13" s="54">
        <v>0</v>
      </c>
      <c r="AI13" s="38"/>
      <c r="AJ13" s="56"/>
      <c r="AK13" s="56"/>
      <c r="AL13" s="38"/>
    </row>
    <row r="14" spans="1:38" x14ac:dyDescent="0.35">
      <c r="A14" s="38"/>
      <c r="B14" s="38">
        <v>104536500</v>
      </c>
      <c r="C14" s="38" t="s">
        <v>2086</v>
      </c>
      <c r="D14" s="45" t="s">
        <v>2087</v>
      </c>
      <c r="E14" s="38"/>
      <c r="F14" s="38"/>
      <c r="G14" s="61" t="s">
        <v>220</v>
      </c>
      <c r="H14" s="61" t="s">
        <v>732</v>
      </c>
      <c r="I14" s="38" t="s">
        <v>2088</v>
      </c>
      <c r="J14" s="44" t="s">
        <v>2059</v>
      </c>
      <c r="K14" s="45" t="s">
        <v>2060</v>
      </c>
      <c r="L14" s="38" t="e">
        <v>#N/A</v>
      </c>
      <c r="M14" s="38" t="s">
        <v>2064</v>
      </c>
      <c r="N14" s="38" t="s">
        <v>72</v>
      </c>
      <c r="O14" s="54"/>
      <c r="P14" s="38"/>
      <c r="Q14" s="55"/>
      <c r="R14" s="55"/>
      <c r="S14" s="55">
        <v>0</v>
      </c>
      <c r="T14" s="56">
        <v>0</v>
      </c>
      <c r="U14" s="55" t="s">
        <v>74</v>
      </c>
      <c r="V14" s="55"/>
      <c r="W14" s="58">
        <v>0</v>
      </c>
      <c r="X14" s="54" t="e">
        <v>#N/A</v>
      </c>
      <c r="Y14" s="54"/>
      <c r="Z14" s="56" t="e">
        <v>#N/A</v>
      </c>
      <c r="AA14" s="57" t="s">
        <v>73</v>
      </c>
      <c r="AB14" s="54"/>
      <c r="AC14" s="54"/>
      <c r="AD14" s="40" t="s">
        <v>2050</v>
      </c>
      <c r="AE14" s="56" t="s">
        <v>2</v>
      </c>
      <c r="AF14" s="58">
        <v>0</v>
      </c>
      <c r="AG14" s="59"/>
      <c r="AH14" s="54">
        <v>0</v>
      </c>
      <c r="AI14" s="38"/>
      <c r="AJ14" s="56"/>
      <c r="AK14" s="56"/>
      <c r="AL14" s="38"/>
    </row>
    <row r="15" spans="1:38" x14ac:dyDescent="0.35">
      <c r="A15" s="38"/>
      <c r="B15" s="38">
        <v>104536510</v>
      </c>
      <c r="C15" s="38" t="s">
        <v>2089</v>
      </c>
      <c r="D15" s="45" t="s">
        <v>2090</v>
      </c>
      <c r="E15" s="38"/>
      <c r="F15" s="38"/>
      <c r="G15" s="61" t="s">
        <v>220</v>
      </c>
      <c r="H15" s="61" t="s">
        <v>732</v>
      </c>
      <c r="I15" s="38" t="s">
        <v>2091</v>
      </c>
      <c r="J15" s="44" t="s">
        <v>2059</v>
      </c>
      <c r="K15" s="45" t="s">
        <v>2060</v>
      </c>
      <c r="L15" s="38" t="e">
        <v>#N/A</v>
      </c>
      <c r="M15" s="38" t="s">
        <v>2064</v>
      </c>
      <c r="N15" s="38" t="s">
        <v>72</v>
      </c>
      <c r="O15" s="54"/>
      <c r="P15" s="38"/>
      <c r="Q15" s="55"/>
      <c r="R15" s="55"/>
      <c r="S15" s="55">
        <v>0</v>
      </c>
      <c r="T15" s="56">
        <v>0</v>
      </c>
      <c r="U15" s="55" t="s">
        <v>74</v>
      </c>
      <c r="V15" s="55"/>
      <c r="W15" s="58">
        <v>0</v>
      </c>
      <c r="X15" s="54" t="e">
        <v>#N/A</v>
      </c>
      <c r="Y15" s="54"/>
      <c r="Z15" s="56" t="e">
        <v>#N/A</v>
      </c>
      <c r="AA15" s="57" t="s">
        <v>73</v>
      </c>
      <c r="AB15" s="54"/>
      <c r="AC15" s="54"/>
      <c r="AD15" s="40" t="s">
        <v>2050</v>
      </c>
      <c r="AE15" s="56" t="s">
        <v>2</v>
      </c>
      <c r="AF15" s="58">
        <v>0</v>
      </c>
      <c r="AG15" s="59"/>
      <c r="AH15" s="54">
        <v>0</v>
      </c>
      <c r="AI15" s="38"/>
      <c r="AJ15" s="56"/>
      <c r="AK15" s="56"/>
      <c r="AL15" s="38"/>
    </row>
    <row r="16" spans="1:38" x14ac:dyDescent="0.35">
      <c r="A16" s="38"/>
      <c r="B16" s="38">
        <v>104536530</v>
      </c>
      <c r="C16" s="38" t="s">
        <v>2092</v>
      </c>
      <c r="D16" s="45" t="s">
        <v>2093</v>
      </c>
      <c r="E16" s="38"/>
      <c r="F16" s="38"/>
      <c r="G16" s="61" t="s">
        <v>220</v>
      </c>
      <c r="H16" s="61" t="s">
        <v>732</v>
      </c>
      <c r="I16" s="38" t="s">
        <v>2094</v>
      </c>
      <c r="J16" s="44" t="s">
        <v>2059</v>
      </c>
      <c r="K16" s="45" t="s">
        <v>2060</v>
      </c>
      <c r="L16" s="38" t="e">
        <v>#N/A</v>
      </c>
      <c r="M16" s="38" t="s">
        <v>2064</v>
      </c>
      <c r="N16" s="38" t="s">
        <v>72</v>
      </c>
      <c r="O16" s="54"/>
      <c r="P16" s="38"/>
      <c r="Q16" s="55"/>
      <c r="R16" s="55"/>
      <c r="S16" s="55">
        <v>0</v>
      </c>
      <c r="T16" s="56">
        <v>0</v>
      </c>
      <c r="U16" s="55" t="s">
        <v>74</v>
      </c>
      <c r="V16" s="55"/>
      <c r="W16" s="58">
        <v>0</v>
      </c>
      <c r="X16" s="54" t="e">
        <v>#N/A</v>
      </c>
      <c r="Y16" s="54"/>
      <c r="Z16" s="56" t="e">
        <v>#N/A</v>
      </c>
      <c r="AA16" s="57" t="s">
        <v>73</v>
      </c>
      <c r="AB16" s="54"/>
      <c r="AC16" s="54"/>
      <c r="AD16" s="40" t="s">
        <v>2050</v>
      </c>
      <c r="AE16" s="56" t="s">
        <v>2</v>
      </c>
      <c r="AF16" s="58">
        <v>0</v>
      </c>
      <c r="AG16" s="59"/>
      <c r="AH16" s="54">
        <v>0</v>
      </c>
      <c r="AI16" s="38"/>
      <c r="AJ16" s="56"/>
      <c r="AK16" s="56"/>
      <c r="AL16" s="38"/>
    </row>
    <row r="17" spans="1:38" x14ac:dyDescent="0.35">
      <c r="A17" s="38"/>
      <c r="B17" s="38">
        <v>104536540</v>
      </c>
      <c r="C17" s="38" t="s">
        <v>2095</v>
      </c>
      <c r="D17" s="45" t="s">
        <v>2096</v>
      </c>
      <c r="E17" s="38"/>
      <c r="F17" s="38"/>
      <c r="G17" s="61" t="s">
        <v>220</v>
      </c>
      <c r="H17" s="61" t="s">
        <v>732</v>
      </c>
      <c r="I17" s="38" t="s">
        <v>2097</v>
      </c>
      <c r="J17" s="44" t="s">
        <v>2059</v>
      </c>
      <c r="K17" s="45" t="s">
        <v>2060</v>
      </c>
      <c r="L17" s="38" t="e">
        <v>#N/A</v>
      </c>
      <c r="M17" s="38" t="s">
        <v>2064</v>
      </c>
      <c r="N17" s="38" t="s">
        <v>72</v>
      </c>
      <c r="O17" s="54"/>
      <c r="P17" s="38"/>
      <c r="Q17" s="55"/>
      <c r="R17" s="55"/>
      <c r="S17" s="55">
        <v>0</v>
      </c>
      <c r="T17" s="56">
        <v>0</v>
      </c>
      <c r="U17" s="55" t="s">
        <v>74</v>
      </c>
      <c r="V17" s="55"/>
      <c r="W17" s="58">
        <v>0</v>
      </c>
      <c r="X17" s="54" t="e">
        <v>#N/A</v>
      </c>
      <c r="Y17" s="54"/>
      <c r="Z17" s="56" t="e">
        <v>#N/A</v>
      </c>
      <c r="AA17" s="57" t="s">
        <v>73</v>
      </c>
      <c r="AB17" s="54"/>
      <c r="AC17" s="54"/>
      <c r="AD17" s="40" t="s">
        <v>2050</v>
      </c>
      <c r="AE17" s="56" t="s">
        <v>2</v>
      </c>
      <c r="AF17" s="58">
        <v>0</v>
      </c>
      <c r="AG17" s="59"/>
      <c r="AH17" s="54">
        <v>0</v>
      </c>
      <c r="AI17" s="38"/>
      <c r="AJ17" s="56"/>
      <c r="AK17" s="56"/>
      <c r="AL17" s="38"/>
    </row>
    <row r="18" spans="1:38" x14ac:dyDescent="0.35">
      <c r="A18" s="38"/>
      <c r="B18" s="38">
        <v>104536550</v>
      </c>
      <c r="C18" s="38" t="s">
        <v>2098</v>
      </c>
      <c r="D18" s="45" t="s">
        <v>2099</v>
      </c>
      <c r="E18" s="38"/>
      <c r="F18" s="38"/>
      <c r="G18" s="61" t="s">
        <v>220</v>
      </c>
      <c r="H18" s="61" t="s">
        <v>732</v>
      </c>
      <c r="I18" s="38" t="s">
        <v>2100</v>
      </c>
      <c r="J18" s="44" t="s">
        <v>2059</v>
      </c>
      <c r="K18" s="45" t="s">
        <v>2060</v>
      </c>
      <c r="L18" s="38" t="e">
        <v>#N/A</v>
      </c>
      <c r="M18" s="38" t="s">
        <v>2064</v>
      </c>
      <c r="N18" s="38" t="s">
        <v>72</v>
      </c>
      <c r="O18" s="54"/>
      <c r="P18" s="38"/>
      <c r="Q18" s="55"/>
      <c r="R18" s="55"/>
      <c r="S18" s="55">
        <v>0</v>
      </c>
      <c r="T18" s="56">
        <v>0</v>
      </c>
      <c r="U18" s="55" t="s">
        <v>74</v>
      </c>
      <c r="V18" s="55"/>
      <c r="W18" s="58">
        <v>0</v>
      </c>
      <c r="X18" s="54" t="e">
        <v>#N/A</v>
      </c>
      <c r="Y18" s="54"/>
      <c r="Z18" s="56" t="e">
        <v>#N/A</v>
      </c>
      <c r="AA18" s="57" t="s">
        <v>73</v>
      </c>
      <c r="AB18" s="54"/>
      <c r="AC18" s="54"/>
      <c r="AD18" s="40" t="s">
        <v>2050</v>
      </c>
      <c r="AE18" s="56" t="s">
        <v>2</v>
      </c>
      <c r="AF18" s="58">
        <v>0</v>
      </c>
      <c r="AG18" s="59"/>
      <c r="AH18" s="54">
        <v>0</v>
      </c>
      <c r="AI18" s="38"/>
      <c r="AJ18" s="56"/>
      <c r="AK18" s="56"/>
      <c r="AL18" s="38"/>
    </row>
    <row r="19" spans="1:38" x14ac:dyDescent="0.35">
      <c r="A19" s="38"/>
      <c r="B19" s="38">
        <v>104536560</v>
      </c>
      <c r="C19" s="38" t="s">
        <v>2101</v>
      </c>
      <c r="D19" s="45" t="s">
        <v>2102</v>
      </c>
      <c r="E19" s="38"/>
      <c r="F19" s="38"/>
      <c r="G19" s="61" t="s">
        <v>220</v>
      </c>
      <c r="H19" s="61" t="s">
        <v>732</v>
      </c>
      <c r="I19" s="38" t="s">
        <v>2103</v>
      </c>
      <c r="J19" s="44" t="s">
        <v>2059</v>
      </c>
      <c r="K19" s="45" t="s">
        <v>2060</v>
      </c>
      <c r="L19" s="38" t="e">
        <v>#N/A</v>
      </c>
      <c r="M19" s="38" t="s">
        <v>2064</v>
      </c>
      <c r="N19" s="38" t="s">
        <v>72</v>
      </c>
      <c r="O19" s="54"/>
      <c r="P19" s="38"/>
      <c r="Q19" s="55"/>
      <c r="R19" s="55"/>
      <c r="S19" s="55">
        <v>0</v>
      </c>
      <c r="T19" s="56">
        <v>0</v>
      </c>
      <c r="U19" s="55" t="s">
        <v>74</v>
      </c>
      <c r="V19" s="55"/>
      <c r="W19" s="58">
        <v>0</v>
      </c>
      <c r="X19" s="54" t="e">
        <v>#N/A</v>
      </c>
      <c r="Y19" s="54"/>
      <c r="Z19" s="56" t="e">
        <v>#N/A</v>
      </c>
      <c r="AA19" s="57" t="s">
        <v>73</v>
      </c>
      <c r="AB19" s="54"/>
      <c r="AC19" s="54"/>
      <c r="AD19" s="40" t="s">
        <v>2050</v>
      </c>
      <c r="AE19" s="56" t="s">
        <v>2</v>
      </c>
      <c r="AF19" s="58">
        <v>0</v>
      </c>
      <c r="AG19" s="59"/>
      <c r="AH19" s="54">
        <v>0</v>
      </c>
      <c r="AI19" s="38"/>
      <c r="AJ19" s="56"/>
      <c r="AK19" s="56"/>
      <c r="AL19" s="38"/>
    </row>
    <row r="20" spans="1:38" x14ac:dyDescent="0.35">
      <c r="A20" s="38"/>
      <c r="B20" s="38">
        <v>104536570</v>
      </c>
      <c r="C20" s="38" t="s">
        <v>2104</v>
      </c>
      <c r="D20" s="45" t="s">
        <v>2105</v>
      </c>
      <c r="E20" s="38"/>
      <c r="F20" s="38"/>
      <c r="G20" s="61" t="s">
        <v>220</v>
      </c>
      <c r="H20" s="61" t="s">
        <v>732</v>
      </c>
      <c r="I20" s="38" t="s">
        <v>2106</v>
      </c>
      <c r="J20" s="44" t="s">
        <v>2059</v>
      </c>
      <c r="K20" s="45" t="s">
        <v>2060</v>
      </c>
      <c r="L20" s="38" t="e">
        <v>#N/A</v>
      </c>
      <c r="M20" s="38" t="s">
        <v>2064</v>
      </c>
      <c r="N20" s="38" t="s">
        <v>72</v>
      </c>
      <c r="O20" s="54"/>
      <c r="P20" s="38"/>
      <c r="Q20" s="55"/>
      <c r="R20" s="55"/>
      <c r="S20" s="55">
        <v>0</v>
      </c>
      <c r="T20" s="56">
        <v>0</v>
      </c>
      <c r="U20" s="55" t="s">
        <v>74</v>
      </c>
      <c r="V20" s="55"/>
      <c r="W20" s="58">
        <v>0</v>
      </c>
      <c r="X20" s="54" t="e">
        <v>#N/A</v>
      </c>
      <c r="Y20" s="54"/>
      <c r="Z20" s="56" t="e">
        <v>#N/A</v>
      </c>
      <c r="AA20" s="57" t="s">
        <v>73</v>
      </c>
      <c r="AB20" s="54"/>
      <c r="AC20" s="54"/>
      <c r="AD20" s="40" t="s">
        <v>2050</v>
      </c>
      <c r="AE20" s="56" t="s">
        <v>2</v>
      </c>
      <c r="AF20" s="58">
        <v>0</v>
      </c>
      <c r="AG20" s="59"/>
      <c r="AH20" s="54">
        <v>0</v>
      </c>
      <c r="AI20" s="38"/>
      <c r="AJ20" s="56"/>
      <c r="AK20" s="56"/>
      <c r="AL20" s="38"/>
    </row>
    <row r="21" spans="1:38" x14ac:dyDescent="0.35">
      <c r="A21" s="38"/>
      <c r="B21" s="38">
        <v>104536580</v>
      </c>
      <c r="C21" s="38" t="s">
        <v>2107</v>
      </c>
      <c r="D21" s="45" t="s">
        <v>2108</v>
      </c>
      <c r="E21" s="38"/>
      <c r="F21" s="38"/>
      <c r="G21" s="61" t="s">
        <v>220</v>
      </c>
      <c r="H21" s="61" t="s">
        <v>732</v>
      </c>
      <c r="I21" s="38" t="s">
        <v>2109</v>
      </c>
      <c r="J21" s="44" t="s">
        <v>2059</v>
      </c>
      <c r="K21" s="45" t="s">
        <v>2060</v>
      </c>
      <c r="L21" s="38" t="e">
        <v>#N/A</v>
      </c>
      <c r="M21" s="38" t="s">
        <v>2064</v>
      </c>
      <c r="N21" s="38" t="s">
        <v>72</v>
      </c>
      <c r="O21" s="54"/>
      <c r="P21" s="38"/>
      <c r="Q21" s="55"/>
      <c r="R21" s="55"/>
      <c r="S21" s="55">
        <v>0</v>
      </c>
      <c r="T21" s="56">
        <v>0</v>
      </c>
      <c r="U21" s="55" t="s">
        <v>74</v>
      </c>
      <c r="V21" s="55"/>
      <c r="W21" s="58">
        <v>0</v>
      </c>
      <c r="X21" s="54" t="e">
        <v>#N/A</v>
      </c>
      <c r="Y21" s="54"/>
      <c r="Z21" s="56" t="e">
        <v>#N/A</v>
      </c>
      <c r="AA21" s="57" t="s">
        <v>73</v>
      </c>
      <c r="AB21" s="54"/>
      <c r="AC21" s="54"/>
      <c r="AD21" s="40" t="s">
        <v>2050</v>
      </c>
      <c r="AE21" s="56" t="s">
        <v>2</v>
      </c>
      <c r="AF21" s="58">
        <v>0</v>
      </c>
      <c r="AG21" s="59"/>
      <c r="AH21" s="54">
        <v>0</v>
      </c>
      <c r="AI21" s="38"/>
      <c r="AJ21" s="56"/>
      <c r="AK21" s="56"/>
      <c r="AL21" s="38"/>
    </row>
    <row r="22" spans="1:38" x14ac:dyDescent="0.35">
      <c r="A22" s="38"/>
      <c r="B22" s="38">
        <v>104536590</v>
      </c>
      <c r="C22" s="38" t="s">
        <v>2110</v>
      </c>
      <c r="D22" s="45" t="s">
        <v>2111</v>
      </c>
      <c r="E22" s="38"/>
      <c r="F22" s="38"/>
      <c r="G22" s="61" t="s">
        <v>220</v>
      </c>
      <c r="H22" s="61" t="s">
        <v>732</v>
      </c>
      <c r="I22" s="38" t="s">
        <v>2112</v>
      </c>
      <c r="J22" s="44" t="s">
        <v>2059</v>
      </c>
      <c r="K22" s="45" t="s">
        <v>2060</v>
      </c>
      <c r="L22" s="38" t="e">
        <v>#N/A</v>
      </c>
      <c r="M22" s="38" t="s">
        <v>2064</v>
      </c>
      <c r="N22" s="38" t="s">
        <v>72</v>
      </c>
      <c r="O22" s="54"/>
      <c r="P22" s="38"/>
      <c r="Q22" s="55"/>
      <c r="R22" s="55"/>
      <c r="S22" s="55">
        <v>0</v>
      </c>
      <c r="T22" s="56">
        <v>0</v>
      </c>
      <c r="U22" s="55" t="s">
        <v>74</v>
      </c>
      <c r="V22" s="55"/>
      <c r="W22" s="58">
        <v>0</v>
      </c>
      <c r="X22" s="54" t="e">
        <v>#N/A</v>
      </c>
      <c r="Y22" s="54"/>
      <c r="Z22" s="56" t="e">
        <v>#N/A</v>
      </c>
      <c r="AA22" s="57" t="s">
        <v>73</v>
      </c>
      <c r="AB22" s="54"/>
      <c r="AC22" s="54"/>
      <c r="AD22" s="40" t="s">
        <v>2050</v>
      </c>
      <c r="AE22" s="56" t="s">
        <v>2</v>
      </c>
      <c r="AF22" s="58">
        <v>0</v>
      </c>
      <c r="AG22" s="59"/>
      <c r="AH22" s="54">
        <v>0</v>
      </c>
      <c r="AI22" s="38"/>
      <c r="AJ22" s="56"/>
      <c r="AK22" s="56"/>
      <c r="AL22" s="38"/>
    </row>
    <row r="23" spans="1:38" x14ac:dyDescent="0.35">
      <c r="A23" s="38"/>
      <c r="B23" s="38">
        <v>104536860</v>
      </c>
      <c r="C23" s="38" t="s">
        <v>2113</v>
      </c>
      <c r="D23" s="45" t="s">
        <v>2114</v>
      </c>
      <c r="E23" s="38"/>
      <c r="F23" s="38"/>
      <c r="G23" s="61" t="s">
        <v>220</v>
      </c>
      <c r="H23" s="61" t="s">
        <v>732</v>
      </c>
      <c r="I23" s="38" t="s">
        <v>2115</v>
      </c>
      <c r="J23" s="44" t="s">
        <v>2059</v>
      </c>
      <c r="K23" s="45" t="s">
        <v>2060</v>
      </c>
      <c r="L23" s="38" t="e">
        <v>#N/A</v>
      </c>
      <c r="M23" s="38" t="s">
        <v>2064</v>
      </c>
      <c r="N23" s="38" t="s">
        <v>72</v>
      </c>
      <c r="O23" s="54"/>
      <c r="P23" s="38"/>
      <c r="Q23" s="55"/>
      <c r="R23" s="55"/>
      <c r="S23" s="55">
        <v>0</v>
      </c>
      <c r="T23" s="56">
        <v>0</v>
      </c>
      <c r="U23" s="55" t="s">
        <v>74</v>
      </c>
      <c r="V23" s="55"/>
      <c r="W23" s="58">
        <v>0</v>
      </c>
      <c r="X23" s="54" t="e">
        <v>#N/A</v>
      </c>
      <c r="Y23" s="54"/>
      <c r="Z23" s="56" t="e">
        <v>#N/A</v>
      </c>
      <c r="AA23" s="57" t="s">
        <v>73</v>
      </c>
      <c r="AB23" s="54"/>
      <c r="AC23" s="54"/>
      <c r="AD23" s="40" t="s">
        <v>2050</v>
      </c>
      <c r="AE23" s="56" t="s">
        <v>2</v>
      </c>
      <c r="AF23" s="58">
        <v>0</v>
      </c>
      <c r="AG23" s="59"/>
      <c r="AH23" s="54">
        <v>0</v>
      </c>
      <c r="AI23" s="38"/>
      <c r="AJ23" s="56"/>
      <c r="AK23" s="56"/>
      <c r="AL23" s="38"/>
    </row>
    <row r="24" spans="1:38" x14ac:dyDescent="0.35">
      <c r="A24" s="38"/>
      <c r="B24" s="38">
        <v>104536880</v>
      </c>
      <c r="C24" s="38" t="s">
        <v>2116</v>
      </c>
      <c r="D24" s="45" t="s">
        <v>2117</v>
      </c>
      <c r="E24" s="38"/>
      <c r="F24" s="38"/>
      <c r="G24" s="61" t="s">
        <v>220</v>
      </c>
      <c r="H24" s="61" t="s">
        <v>732</v>
      </c>
      <c r="I24" s="38" t="s">
        <v>2118</v>
      </c>
      <c r="J24" s="44" t="s">
        <v>2059</v>
      </c>
      <c r="K24" s="45" t="s">
        <v>2060</v>
      </c>
      <c r="L24" s="38" t="e">
        <v>#N/A</v>
      </c>
      <c r="M24" s="38" t="s">
        <v>2064</v>
      </c>
      <c r="N24" s="38" t="s">
        <v>72</v>
      </c>
      <c r="O24" s="54"/>
      <c r="P24" s="38"/>
      <c r="Q24" s="55"/>
      <c r="R24" s="55"/>
      <c r="S24" s="55">
        <v>0</v>
      </c>
      <c r="T24" s="56">
        <v>0</v>
      </c>
      <c r="U24" s="55" t="s">
        <v>74</v>
      </c>
      <c r="V24" s="55"/>
      <c r="W24" s="58">
        <v>0</v>
      </c>
      <c r="X24" s="54" t="e">
        <v>#N/A</v>
      </c>
      <c r="Y24" s="54"/>
      <c r="Z24" s="56" t="e">
        <v>#N/A</v>
      </c>
      <c r="AA24" s="57" t="s">
        <v>73</v>
      </c>
      <c r="AB24" s="54"/>
      <c r="AC24" s="54"/>
      <c r="AD24" s="40" t="s">
        <v>2050</v>
      </c>
      <c r="AE24" s="56" t="s">
        <v>2</v>
      </c>
      <c r="AF24" s="58">
        <v>0</v>
      </c>
      <c r="AG24" s="59"/>
      <c r="AH24" s="54">
        <v>0</v>
      </c>
      <c r="AI24" s="38"/>
      <c r="AJ24" s="56"/>
      <c r="AK24" s="56"/>
      <c r="AL24" s="38"/>
    </row>
    <row r="25" spans="1:38" x14ac:dyDescent="0.35">
      <c r="A25" s="38"/>
      <c r="B25" s="38">
        <v>104536900</v>
      </c>
      <c r="C25" s="38" t="s">
        <v>2119</v>
      </c>
      <c r="D25" s="45" t="s">
        <v>2120</v>
      </c>
      <c r="E25" s="38"/>
      <c r="F25" s="38"/>
      <c r="G25" s="61" t="s">
        <v>220</v>
      </c>
      <c r="H25" s="61" t="s">
        <v>732</v>
      </c>
      <c r="I25" s="38" t="s">
        <v>2121</v>
      </c>
      <c r="J25" s="44" t="s">
        <v>2059</v>
      </c>
      <c r="K25" s="45" t="s">
        <v>2060</v>
      </c>
      <c r="L25" s="38" t="e">
        <v>#N/A</v>
      </c>
      <c r="M25" s="38" t="s">
        <v>2064</v>
      </c>
      <c r="N25" s="38" t="s">
        <v>72</v>
      </c>
      <c r="O25" s="54"/>
      <c r="P25" s="38"/>
      <c r="Q25" s="55"/>
      <c r="R25" s="55"/>
      <c r="S25" s="55">
        <v>0</v>
      </c>
      <c r="T25" s="56">
        <v>0</v>
      </c>
      <c r="U25" s="55" t="s">
        <v>74</v>
      </c>
      <c r="V25" s="55"/>
      <c r="W25" s="58">
        <v>0</v>
      </c>
      <c r="X25" s="54" t="e">
        <v>#N/A</v>
      </c>
      <c r="Y25" s="54"/>
      <c r="Z25" s="56" t="e">
        <v>#N/A</v>
      </c>
      <c r="AA25" s="57" t="s">
        <v>73</v>
      </c>
      <c r="AB25" s="54"/>
      <c r="AC25" s="54"/>
      <c r="AD25" s="40" t="s">
        <v>2050</v>
      </c>
      <c r="AE25" s="56" t="s">
        <v>2</v>
      </c>
      <c r="AF25" s="58">
        <v>0</v>
      </c>
      <c r="AG25" s="59"/>
      <c r="AH25" s="54">
        <v>0</v>
      </c>
      <c r="AI25" s="38"/>
      <c r="AJ25" s="56"/>
      <c r="AK25" s="56"/>
      <c r="AL25" s="38"/>
    </row>
    <row r="26" spans="1:38" x14ac:dyDescent="0.35">
      <c r="A26" s="38"/>
      <c r="B26" s="38">
        <v>104536910</v>
      </c>
      <c r="C26" s="38" t="s">
        <v>2122</v>
      </c>
      <c r="D26" s="45" t="s">
        <v>2123</v>
      </c>
      <c r="E26" s="38"/>
      <c r="F26" s="38"/>
      <c r="G26" s="61" t="s">
        <v>220</v>
      </c>
      <c r="H26" s="61" t="s">
        <v>732</v>
      </c>
      <c r="I26" s="38" t="s">
        <v>2124</v>
      </c>
      <c r="J26" s="44" t="s">
        <v>2059</v>
      </c>
      <c r="K26" s="45" t="s">
        <v>2060</v>
      </c>
      <c r="L26" s="38" t="e">
        <v>#N/A</v>
      </c>
      <c r="M26" s="38" t="s">
        <v>2064</v>
      </c>
      <c r="N26" s="38" t="s">
        <v>72</v>
      </c>
      <c r="O26" s="54"/>
      <c r="P26" s="38"/>
      <c r="Q26" s="55"/>
      <c r="R26" s="55"/>
      <c r="S26" s="55">
        <v>0</v>
      </c>
      <c r="T26" s="56">
        <v>0</v>
      </c>
      <c r="U26" s="55" t="s">
        <v>74</v>
      </c>
      <c r="V26" s="55"/>
      <c r="W26" s="58">
        <v>0</v>
      </c>
      <c r="X26" s="54" t="e">
        <v>#N/A</v>
      </c>
      <c r="Y26" s="54"/>
      <c r="Z26" s="56" t="e">
        <v>#N/A</v>
      </c>
      <c r="AA26" s="57" t="s">
        <v>73</v>
      </c>
      <c r="AB26" s="54"/>
      <c r="AC26" s="54"/>
      <c r="AD26" s="40" t="s">
        <v>2050</v>
      </c>
      <c r="AE26" s="56" t="s">
        <v>2</v>
      </c>
      <c r="AF26" s="58">
        <v>0</v>
      </c>
      <c r="AG26" s="59"/>
      <c r="AH26" s="54">
        <v>0</v>
      </c>
      <c r="AI26" s="38"/>
      <c r="AJ26" s="56"/>
      <c r="AK26" s="56"/>
      <c r="AL26" s="38"/>
    </row>
    <row r="27" spans="1:38" x14ac:dyDescent="0.35">
      <c r="A27" s="38"/>
      <c r="B27" s="38">
        <v>104537130</v>
      </c>
      <c r="C27" s="38" t="s">
        <v>2125</v>
      </c>
      <c r="D27" s="45" t="s">
        <v>2126</v>
      </c>
      <c r="E27" s="38"/>
      <c r="F27" s="38"/>
      <c r="G27" s="61" t="s">
        <v>220</v>
      </c>
      <c r="H27" s="61" t="s">
        <v>732</v>
      </c>
      <c r="I27" s="38" t="s">
        <v>2127</v>
      </c>
      <c r="J27" s="44" t="s">
        <v>2059</v>
      </c>
      <c r="K27" s="45" t="s">
        <v>2060</v>
      </c>
      <c r="L27" s="38" t="e">
        <v>#N/A</v>
      </c>
      <c r="M27" s="38" t="s">
        <v>2064</v>
      </c>
      <c r="N27" s="38" t="s">
        <v>72</v>
      </c>
      <c r="O27" s="54"/>
      <c r="P27" s="38"/>
      <c r="Q27" s="55"/>
      <c r="R27" s="55"/>
      <c r="S27" s="55">
        <v>0</v>
      </c>
      <c r="T27" s="56">
        <v>0</v>
      </c>
      <c r="U27" s="55" t="s">
        <v>74</v>
      </c>
      <c r="V27" s="55"/>
      <c r="W27" s="58">
        <v>0</v>
      </c>
      <c r="X27" s="54" t="e">
        <v>#N/A</v>
      </c>
      <c r="Y27" s="54"/>
      <c r="Z27" s="56" t="e">
        <v>#N/A</v>
      </c>
      <c r="AA27" s="57" t="s">
        <v>73</v>
      </c>
      <c r="AB27" s="54"/>
      <c r="AC27" s="54"/>
      <c r="AD27" s="40" t="s">
        <v>2050</v>
      </c>
      <c r="AE27" s="56" t="s">
        <v>2</v>
      </c>
      <c r="AF27" s="58">
        <v>0</v>
      </c>
      <c r="AG27" s="59"/>
      <c r="AH27" s="54">
        <v>0</v>
      </c>
      <c r="AI27" s="38"/>
      <c r="AJ27" s="56"/>
      <c r="AK27" s="56"/>
      <c r="AL27" s="38"/>
    </row>
    <row r="28" spans="1:38" x14ac:dyDescent="0.35">
      <c r="A28" s="38"/>
      <c r="B28" s="38">
        <v>104537140</v>
      </c>
      <c r="C28" s="38" t="s">
        <v>2128</v>
      </c>
      <c r="D28" s="45" t="s">
        <v>2129</v>
      </c>
      <c r="E28" s="38"/>
      <c r="F28" s="38"/>
      <c r="G28" s="61" t="s">
        <v>220</v>
      </c>
      <c r="H28" s="61" t="s">
        <v>732</v>
      </c>
      <c r="I28" s="38" t="s">
        <v>2130</v>
      </c>
      <c r="J28" s="44" t="s">
        <v>2059</v>
      </c>
      <c r="K28" s="45" t="s">
        <v>2060</v>
      </c>
      <c r="L28" s="38" t="e">
        <v>#N/A</v>
      </c>
      <c r="M28" s="38" t="s">
        <v>2064</v>
      </c>
      <c r="N28" s="38" t="s">
        <v>72</v>
      </c>
      <c r="O28" s="54"/>
      <c r="P28" s="38"/>
      <c r="Q28" s="55"/>
      <c r="R28" s="55"/>
      <c r="S28" s="55">
        <v>0</v>
      </c>
      <c r="T28" s="56">
        <v>0</v>
      </c>
      <c r="U28" s="55" t="s">
        <v>74</v>
      </c>
      <c r="V28" s="55"/>
      <c r="W28" s="58">
        <v>0</v>
      </c>
      <c r="X28" s="54" t="e">
        <v>#N/A</v>
      </c>
      <c r="Y28" s="54"/>
      <c r="Z28" s="56" t="e">
        <v>#N/A</v>
      </c>
      <c r="AA28" s="57" t="s">
        <v>73</v>
      </c>
      <c r="AB28" s="54"/>
      <c r="AC28" s="54"/>
      <c r="AD28" s="40" t="s">
        <v>2050</v>
      </c>
      <c r="AE28" s="56" t="s">
        <v>2</v>
      </c>
      <c r="AF28" s="58">
        <v>0</v>
      </c>
      <c r="AG28" s="59"/>
      <c r="AH28" s="54">
        <v>0</v>
      </c>
      <c r="AI28" s="38"/>
      <c r="AJ28" s="56"/>
      <c r="AK28" s="56"/>
      <c r="AL28" s="38"/>
    </row>
    <row r="29" spans="1:38" x14ac:dyDescent="0.35">
      <c r="A29" s="38"/>
      <c r="B29" s="38">
        <v>104537150</v>
      </c>
      <c r="C29" s="38" t="s">
        <v>2131</v>
      </c>
      <c r="D29" s="45" t="s">
        <v>2132</v>
      </c>
      <c r="E29" s="38"/>
      <c r="F29" s="38"/>
      <c r="G29" s="61" t="s">
        <v>220</v>
      </c>
      <c r="H29" s="61" t="s">
        <v>732</v>
      </c>
      <c r="I29" s="38" t="s">
        <v>2133</v>
      </c>
      <c r="J29" s="44" t="s">
        <v>2059</v>
      </c>
      <c r="K29" s="45" t="s">
        <v>2060</v>
      </c>
      <c r="L29" s="38" t="e">
        <v>#N/A</v>
      </c>
      <c r="M29" s="38" t="s">
        <v>2064</v>
      </c>
      <c r="N29" s="38" t="s">
        <v>72</v>
      </c>
      <c r="O29" s="54"/>
      <c r="P29" s="38"/>
      <c r="Q29" s="55"/>
      <c r="R29" s="55"/>
      <c r="S29" s="55">
        <v>0</v>
      </c>
      <c r="T29" s="56">
        <v>0</v>
      </c>
      <c r="U29" s="55" t="s">
        <v>74</v>
      </c>
      <c r="V29" s="55"/>
      <c r="W29" s="58">
        <v>0</v>
      </c>
      <c r="X29" s="54" t="e">
        <v>#N/A</v>
      </c>
      <c r="Y29" s="54"/>
      <c r="Z29" s="56" t="e">
        <v>#N/A</v>
      </c>
      <c r="AA29" s="57" t="s">
        <v>73</v>
      </c>
      <c r="AB29" s="54"/>
      <c r="AC29" s="54"/>
      <c r="AD29" s="40" t="s">
        <v>2050</v>
      </c>
      <c r="AE29" s="56" t="s">
        <v>2</v>
      </c>
      <c r="AF29" s="58">
        <v>0</v>
      </c>
      <c r="AG29" s="59"/>
      <c r="AH29" s="54">
        <v>0</v>
      </c>
      <c r="AI29" s="38"/>
      <c r="AJ29" s="56"/>
      <c r="AK29" s="56"/>
      <c r="AL29" s="38"/>
    </row>
    <row r="30" spans="1:38" x14ac:dyDescent="0.35">
      <c r="A30" s="38"/>
      <c r="B30" s="38">
        <v>104537250</v>
      </c>
      <c r="C30" s="38" t="s">
        <v>2134</v>
      </c>
      <c r="D30" s="45" t="s">
        <v>2135</v>
      </c>
      <c r="E30" s="38"/>
      <c r="F30" s="38"/>
      <c r="G30" s="61" t="s">
        <v>220</v>
      </c>
      <c r="H30" s="61" t="s">
        <v>732</v>
      </c>
      <c r="I30" s="38" t="s">
        <v>2136</v>
      </c>
      <c r="J30" s="44" t="s">
        <v>2059</v>
      </c>
      <c r="K30" s="45" t="s">
        <v>2060</v>
      </c>
      <c r="L30" s="38" t="e">
        <v>#N/A</v>
      </c>
      <c r="M30" s="38" t="s">
        <v>2064</v>
      </c>
      <c r="N30" s="38" t="s">
        <v>46</v>
      </c>
      <c r="O30" s="54"/>
      <c r="P30" s="38"/>
      <c r="Q30" s="55"/>
      <c r="R30" s="55"/>
      <c r="S30" s="55">
        <v>0</v>
      </c>
      <c r="T30" s="56">
        <v>0</v>
      </c>
      <c r="U30" s="55" t="s">
        <v>74</v>
      </c>
      <c r="V30" s="55"/>
      <c r="W30" s="58">
        <v>0</v>
      </c>
      <c r="X30" s="54" t="e">
        <v>#N/A</v>
      </c>
      <c r="Y30" s="54"/>
      <c r="Z30" s="56" t="e">
        <v>#N/A</v>
      </c>
      <c r="AA30" s="57" t="s">
        <v>73</v>
      </c>
      <c r="AB30" s="54"/>
      <c r="AC30" s="54"/>
      <c r="AD30" s="40" t="s">
        <v>2050</v>
      </c>
      <c r="AE30" s="56" t="s">
        <v>2</v>
      </c>
      <c r="AF30" s="58">
        <v>0</v>
      </c>
      <c r="AG30" s="59"/>
      <c r="AH30" s="54">
        <v>0</v>
      </c>
      <c r="AI30" s="38"/>
      <c r="AJ30" s="56"/>
      <c r="AK30" s="56"/>
      <c r="AL30" s="38"/>
    </row>
    <row r="31" spans="1:38" x14ac:dyDescent="0.35">
      <c r="A31" s="38"/>
      <c r="B31" s="38">
        <v>104537260</v>
      </c>
      <c r="C31" s="38" t="s">
        <v>2137</v>
      </c>
      <c r="D31" s="45" t="s">
        <v>2138</v>
      </c>
      <c r="E31" s="38"/>
      <c r="F31" s="38"/>
      <c r="G31" s="61" t="s">
        <v>220</v>
      </c>
      <c r="H31" s="61" t="s">
        <v>732</v>
      </c>
      <c r="I31" s="38" t="s">
        <v>2139</v>
      </c>
      <c r="J31" s="44" t="s">
        <v>2059</v>
      </c>
      <c r="K31" s="45" t="s">
        <v>2060</v>
      </c>
      <c r="L31" s="38" t="e">
        <v>#N/A</v>
      </c>
      <c r="M31" s="38" t="s">
        <v>2064</v>
      </c>
      <c r="N31" s="38" t="s">
        <v>46</v>
      </c>
      <c r="O31" s="54"/>
      <c r="P31" s="38"/>
      <c r="Q31" s="55"/>
      <c r="R31" s="55"/>
      <c r="S31" s="55">
        <v>0</v>
      </c>
      <c r="T31" s="56">
        <v>0</v>
      </c>
      <c r="U31" s="55" t="s">
        <v>74</v>
      </c>
      <c r="V31" s="55"/>
      <c r="W31" s="58">
        <v>0</v>
      </c>
      <c r="X31" s="54" t="e">
        <v>#N/A</v>
      </c>
      <c r="Y31" s="54"/>
      <c r="Z31" s="56" t="e">
        <v>#N/A</v>
      </c>
      <c r="AA31" s="57" t="s">
        <v>73</v>
      </c>
      <c r="AB31" s="54"/>
      <c r="AC31" s="54"/>
      <c r="AD31" s="40" t="s">
        <v>2050</v>
      </c>
      <c r="AE31" s="56" t="s">
        <v>2</v>
      </c>
      <c r="AF31" s="58">
        <v>0</v>
      </c>
      <c r="AG31" s="59"/>
      <c r="AH31" s="54">
        <v>0</v>
      </c>
      <c r="AI31" s="38"/>
      <c r="AJ31" s="56"/>
      <c r="AK31" s="56"/>
      <c r="AL31" s="38"/>
    </row>
    <row r="32" spans="1:38" x14ac:dyDescent="0.35">
      <c r="A32" s="38"/>
      <c r="B32" s="38">
        <v>104537270</v>
      </c>
      <c r="C32" s="38" t="s">
        <v>2140</v>
      </c>
      <c r="D32" s="45" t="s">
        <v>2141</v>
      </c>
      <c r="E32" s="38"/>
      <c r="F32" s="38"/>
      <c r="G32" s="61" t="s">
        <v>220</v>
      </c>
      <c r="H32" s="61" t="s">
        <v>732</v>
      </c>
      <c r="I32" s="38" t="s">
        <v>2142</v>
      </c>
      <c r="J32" s="44" t="s">
        <v>2059</v>
      </c>
      <c r="K32" s="45" t="s">
        <v>2060</v>
      </c>
      <c r="L32" s="38" t="e">
        <v>#N/A</v>
      </c>
      <c r="M32" s="38" t="s">
        <v>2064</v>
      </c>
      <c r="N32" s="38" t="s">
        <v>46</v>
      </c>
      <c r="O32" s="54"/>
      <c r="P32" s="38"/>
      <c r="Q32" s="55"/>
      <c r="R32" s="55"/>
      <c r="S32" s="55">
        <v>0</v>
      </c>
      <c r="T32" s="56">
        <v>0</v>
      </c>
      <c r="U32" s="55" t="s">
        <v>74</v>
      </c>
      <c r="V32" s="55"/>
      <c r="W32" s="58">
        <v>0</v>
      </c>
      <c r="X32" s="54" t="e">
        <v>#N/A</v>
      </c>
      <c r="Y32" s="54"/>
      <c r="Z32" s="56" t="e">
        <v>#N/A</v>
      </c>
      <c r="AA32" s="57" t="s">
        <v>73</v>
      </c>
      <c r="AB32" s="54"/>
      <c r="AC32" s="54"/>
      <c r="AD32" s="40" t="s">
        <v>2050</v>
      </c>
      <c r="AE32" s="56" t="s">
        <v>2</v>
      </c>
      <c r="AF32" s="58">
        <v>0</v>
      </c>
      <c r="AG32" s="59"/>
      <c r="AH32" s="54">
        <v>0</v>
      </c>
      <c r="AI32" s="38"/>
      <c r="AJ32" s="56"/>
      <c r="AK32" s="56"/>
      <c r="AL32" s="38"/>
    </row>
    <row r="33" spans="1:38" x14ac:dyDescent="0.35">
      <c r="A33" s="38"/>
      <c r="B33" s="38">
        <v>104537280</v>
      </c>
      <c r="C33" s="38" t="s">
        <v>2143</v>
      </c>
      <c r="D33" s="45" t="s">
        <v>2144</v>
      </c>
      <c r="E33" s="38"/>
      <c r="F33" s="38"/>
      <c r="G33" s="61" t="s">
        <v>220</v>
      </c>
      <c r="H33" s="61" t="s">
        <v>732</v>
      </c>
      <c r="I33" s="38" t="s">
        <v>2145</v>
      </c>
      <c r="J33" s="44" t="s">
        <v>2059</v>
      </c>
      <c r="K33" s="45" t="s">
        <v>2060</v>
      </c>
      <c r="L33" s="38" t="e">
        <v>#N/A</v>
      </c>
      <c r="M33" s="38" t="s">
        <v>2064</v>
      </c>
      <c r="N33" s="38" t="s">
        <v>46</v>
      </c>
      <c r="O33" s="54"/>
      <c r="P33" s="38"/>
      <c r="Q33" s="55"/>
      <c r="R33" s="55"/>
      <c r="S33" s="55">
        <v>0</v>
      </c>
      <c r="T33" s="56">
        <v>0</v>
      </c>
      <c r="U33" s="55" t="s">
        <v>74</v>
      </c>
      <c r="V33" s="55"/>
      <c r="W33" s="58">
        <v>0</v>
      </c>
      <c r="X33" s="54" t="e">
        <v>#N/A</v>
      </c>
      <c r="Y33" s="54"/>
      <c r="Z33" s="56" t="e">
        <v>#N/A</v>
      </c>
      <c r="AA33" s="57" t="s">
        <v>73</v>
      </c>
      <c r="AB33" s="54"/>
      <c r="AC33" s="54"/>
      <c r="AD33" s="40" t="s">
        <v>2050</v>
      </c>
      <c r="AE33" s="56" t="s">
        <v>2</v>
      </c>
      <c r="AF33" s="58">
        <v>0</v>
      </c>
      <c r="AG33" s="59"/>
      <c r="AH33" s="54">
        <v>0</v>
      </c>
      <c r="AI33" s="38"/>
      <c r="AJ33" s="56"/>
      <c r="AK33" s="56"/>
      <c r="AL33" s="38"/>
    </row>
    <row r="34" spans="1:38" x14ac:dyDescent="0.35">
      <c r="A34" s="38"/>
      <c r="B34" s="38">
        <v>104544880</v>
      </c>
      <c r="C34" s="38" t="s">
        <v>2146</v>
      </c>
      <c r="D34" s="45" t="s">
        <v>2147</v>
      </c>
      <c r="E34" s="38"/>
      <c r="F34" s="38"/>
      <c r="G34" s="61" t="s">
        <v>220</v>
      </c>
      <c r="H34" s="61" t="s">
        <v>732</v>
      </c>
      <c r="I34" s="38" t="s">
        <v>734</v>
      </c>
      <c r="J34" s="44" t="s">
        <v>2059</v>
      </c>
      <c r="K34" s="45" t="s">
        <v>2060</v>
      </c>
      <c r="L34" s="38" t="e">
        <v>#N/A</v>
      </c>
      <c r="M34" s="38" t="s">
        <v>45</v>
      </c>
      <c r="N34" s="38" t="s">
        <v>46</v>
      </c>
      <c r="O34" s="54"/>
      <c r="P34" s="38"/>
      <c r="Q34" s="55"/>
      <c r="R34" s="55"/>
      <c r="S34" s="55">
        <v>0</v>
      </c>
      <c r="T34" s="56">
        <v>0</v>
      </c>
      <c r="U34" s="55" t="s">
        <v>74</v>
      </c>
      <c r="V34" s="55"/>
      <c r="W34" s="58">
        <v>0</v>
      </c>
      <c r="X34" s="54" t="e">
        <v>#N/A</v>
      </c>
      <c r="Y34" s="54"/>
      <c r="Z34" s="56" t="e">
        <v>#N/A</v>
      </c>
      <c r="AA34" s="57" t="s">
        <v>73</v>
      </c>
      <c r="AB34" s="54"/>
      <c r="AC34" s="54"/>
      <c r="AD34" s="40" t="s">
        <v>2050</v>
      </c>
      <c r="AE34" s="56" t="s">
        <v>2</v>
      </c>
      <c r="AF34" s="58">
        <v>0</v>
      </c>
      <c r="AG34" s="59"/>
      <c r="AH34" s="54">
        <v>0</v>
      </c>
      <c r="AI34" s="38"/>
      <c r="AJ34" s="56"/>
      <c r="AK34" s="56"/>
      <c r="AL34" s="38"/>
    </row>
    <row r="35" spans="1:38" x14ac:dyDescent="0.35">
      <c r="A35" s="38"/>
      <c r="B35" s="38">
        <v>105201660</v>
      </c>
      <c r="C35" s="38" t="s">
        <v>2148</v>
      </c>
      <c r="D35" s="45" t="s">
        <v>2149</v>
      </c>
      <c r="E35" s="38"/>
      <c r="F35" s="38"/>
      <c r="G35" s="61" t="s">
        <v>220</v>
      </c>
      <c r="H35" s="61" t="s">
        <v>732</v>
      </c>
      <c r="I35" s="38" t="s">
        <v>2150</v>
      </c>
      <c r="J35" s="44" t="s">
        <v>2059</v>
      </c>
      <c r="K35" s="45" t="s">
        <v>2060</v>
      </c>
      <c r="L35" s="38" t="e">
        <v>#N/A</v>
      </c>
      <c r="M35" s="38" t="s">
        <v>45</v>
      </c>
      <c r="N35" s="38" t="s">
        <v>72</v>
      </c>
      <c r="O35" s="54"/>
      <c r="P35" s="38"/>
      <c r="Q35" s="55"/>
      <c r="R35" s="55"/>
      <c r="S35" s="55">
        <v>0</v>
      </c>
      <c r="T35" s="56">
        <v>0</v>
      </c>
      <c r="U35" s="55" t="s">
        <v>74</v>
      </c>
      <c r="V35" s="55"/>
      <c r="W35" s="58">
        <v>0</v>
      </c>
      <c r="X35" s="54" t="e">
        <v>#N/A</v>
      </c>
      <c r="Y35" s="54"/>
      <c r="Z35" s="56" t="e">
        <v>#N/A</v>
      </c>
      <c r="AA35" s="57" t="s">
        <v>73</v>
      </c>
      <c r="AB35" s="54"/>
      <c r="AC35" s="54"/>
      <c r="AD35" s="40" t="s">
        <v>2050</v>
      </c>
      <c r="AE35" s="56" t="s">
        <v>2</v>
      </c>
      <c r="AF35" s="58">
        <v>0</v>
      </c>
      <c r="AG35" s="59"/>
      <c r="AH35" s="54">
        <v>0</v>
      </c>
      <c r="AI35" s="38"/>
      <c r="AJ35" s="56"/>
      <c r="AK35" s="56"/>
      <c r="AL35" s="38"/>
    </row>
    <row r="36" spans="1:38" x14ac:dyDescent="0.35">
      <c r="A36" s="38"/>
      <c r="B36" s="38">
        <v>105201680</v>
      </c>
      <c r="C36" s="38" t="s">
        <v>2151</v>
      </c>
      <c r="D36" s="45" t="s">
        <v>2152</v>
      </c>
      <c r="E36" s="38"/>
      <c r="F36" s="38"/>
      <c r="G36" s="61" t="s">
        <v>220</v>
      </c>
      <c r="H36" s="61" t="s">
        <v>732</v>
      </c>
      <c r="I36" s="38" t="s">
        <v>2153</v>
      </c>
      <c r="J36" s="44" t="s">
        <v>2059</v>
      </c>
      <c r="K36" s="45" t="s">
        <v>2060</v>
      </c>
      <c r="L36" s="38" t="e">
        <v>#N/A</v>
      </c>
      <c r="M36" s="38" t="s">
        <v>45</v>
      </c>
      <c r="N36" s="38" t="s">
        <v>72</v>
      </c>
      <c r="O36" s="54"/>
      <c r="P36" s="38"/>
      <c r="Q36" s="55"/>
      <c r="R36" s="55"/>
      <c r="S36" s="55">
        <v>0</v>
      </c>
      <c r="T36" s="56">
        <v>0</v>
      </c>
      <c r="U36" s="55" t="s">
        <v>74</v>
      </c>
      <c r="V36" s="55"/>
      <c r="W36" s="58">
        <v>0</v>
      </c>
      <c r="X36" s="54" t="e">
        <v>#N/A</v>
      </c>
      <c r="Y36" s="54"/>
      <c r="Z36" s="56" t="e">
        <v>#N/A</v>
      </c>
      <c r="AA36" s="57" t="s">
        <v>73</v>
      </c>
      <c r="AB36" s="54"/>
      <c r="AC36" s="54"/>
      <c r="AD36" s="40" t="s">
        <v>2050</v>
      </c>
      <c r="AE36" s="56" t="s">
        <v>2</v>
      </c>
      <c r="AF36" s="58">
        <v>0</v>
      </c>
      <c r="AG36" s="59"/>
      <c r="AH36" s="54">
        <v>0</v>
      </c>
      <c r="AI36" s="38"/>
      <c r="AJ36" s="56"/>
      <c r="AK36" s="56"/>
      <c r="AL36" s="38"/>
    </row>
    <row r="37" spans="1:38" x14ac:dyDescent="0.35">
      <c r="A37" s="38"/>
      <c r="B37" s="38">
        <v>105201700</v>
      </c>
      <c r="C37" s="38" t="s">
        <v>2154</v>
      </c>
      <c r="D37" s="45" t="s">
        <v>2155</v>
      </c>
      <c r="E37" s="38"/>
      <c r="F37" s="38"/>
      <c r="G37" s="61" t="s">
        <v>220</v>
      </c>
      <c r="H37" s="61" t="s">
        <v>732</v>
      </c>
      <c r="I37" s="38" t="s">
        <v>2156</v>
      </c>
      <c r="J37" s="44" t="s">
        <v>2059</v>
      </c>
      <c r="K37" s="45" t="s">
        <v>2060</v>
      </c>
      <c r="L37" s="38" t="e">
        <v>#N/A</v>
      </c>
      <c r="M37" s="38" t="s">
        <v>45</v>
      </c>
      <c r="N37" s="38" t="s">
        <v>72</v>
      </c>
      <c r="O37" s="54"/>
      <c r="P37" s="38"/>
      <c r="Q37" s="55"/>
      <c r="R37" s="55"/>
      <c r="S37" s="55">
        <v>0</v>
      </c>
      <c r="T37" s="56">
        <v>0</v>
      </c>
      <c r="U37" s="55" t="s">
        <v>74</v>
      </c>
      <c r="V37" s="55"/>
      <c r="W37" s="58">
        <v>0</v>
      </c>
      <c r="X37" s="54" t="e">
        <v>#N/A</v>
      </c>
      <c r="Y37" s="54"/>
      <c r="Z37" s="56" t="e">
        <v>#N/A</v>
      </c>
      <c r="AA37" s="57" t="s">
        <v>73</v>
      </c>
      <c r="AB37" s="54"/>
      <c r="AC37" s="54"/>
      <c r="AD37" s="40" t="s">
        <v>2050</v>
      </c>
      <c r="AE37" s="56" t="s">
        <v>2</v>
      </c>
      <c r="AF37" s="58">
        <v>0</v>
      </c>
      <c r="AG37" s="59"/>
      <c r="AH37" s="54">
        <v>0</v>
      </c>
      <c r="AI37" s="38"/>
      <c r="AJ37" s="56"/>
      <c r="AK37" s="56"/>
      <c r="AL37" s="38"/>
    </row>
    <row r="38" spans="1:38" x14ac:dyDescent="0.35">
      <c r="A38" s="38"/>
      <c r="B38" s="38">
        <v>105201730</v>
      </c>
      <c r="C38" s="38" t="s">
        <v>2157</v>
      </c>
      <c r="D38" s="45" t="s">
        <v>2158</v>
      </c>
      <c r="E38" s="38"/>
      <c r="F38" s="38"/>
      <c r="G38" s="61" t="s">
        <v>220</v>
      </c>
      <c r="H38" s="61" t="s">
        <v>732</v>
      </c>
      <c r="I38" s="38" t="s">
        <v>2159</v>
      </c>
      <c r="J38" s="44" t="s">
        <v>2059</v>
      </c>
      <c r="K38" s="45" t="s">
        <v>2060</v>
      </c>
      <c r="L38" s="38" t="e">
        <v>#N/A</v>
      </c>
      <c r="M38" s="38" t="s">
        <v>45</v>
      </c>
      <c r="N38" s="38" t="s">
        <v>72</v>
      </c>
      <c r="O38" s="54"/>
      <c r="P38" s="38"/>
      <c r="Q38" s="55"/>
      <c r="R38" s="55"/>
      <c r="S38" s="55">
        <v>0</v>
      </c>
      <c r="T38" s="56">
        <v>0</v>
      </c>
      <c r="U38" s="55" t="s">
        <v>74</v>
      </c>
      <c r="V38" s="55"/>
      <c r="W38" s="58">
        <v>0</v>
      </c>
      <c r="X38" s="54" t="e">
        <v>#N/A</v>
      </c>
      <c r="Y38" s="54"/>
      <c r="Z38" s="56" t="e">
        <v>#N/A</v>
      </c>
      <c r="AA38" s="57" t="s">
        <v>73</v>
      </c>
      <c r="AB38" s="54"/>
      <c r="AC38" s="54"/>
      <c r="AD38" s="40" t="s">
        <v>2050</v>
      </c>
      <c r="AE38" s="56" t="s">
        <v>2</v>
      </c>
      <c r="AF38" s="58">
        <v>0</v>
      </c>
      <c r="AG38" s="59"/>
      <c r="AH38" s="54">
        <v>0</v>
      </c>
      <c r="AI38" s="38"/>
      <c r="AJ38" s="56"/>
      <c r="AK38" s="56"/>
      <c r="AL38" s="38"/>
    </row>
    <row r="39" spans="1:38" x14ac:dyDescent="0.35">
      <c r="A39" s="38"/>
      <c r="B39" s="38">
        <v>105201740</v>
      </c>
      <c r="C39" s="38" t="s">
        <v>2160</v>
      </c>
      <c r="D39" s="45" t="s">
        <v>2161</v>
      </c>
      <c r="E39" s="38"/>
      <c r="F39" s="38"/>
      <c r="G39" s="61" t="s">
        <v>220</v>
      </c>
      <c r="H39" s="61" t="s">
        <v>732</v>
      </c>
      <c r="I39" s="38" t="s">
        <v>2162</v>
      </c>
      <c r="J39" s="44" t="s">
        <v>2059</v>
      </c>
      <c r="K39" s="45" t="s">
        <v>2060</v>
      </c>
      <c r="L39" s="38" t="e">
        <v>#N/A</v>
      </c>
      <c r="M39" s="38" t="s">
        <v>45</v>
      </c>
      <c r="N39" s="38" t="s">
        <v>72</v>
      </c>
      <c r="O39" s="54"/>
      <c r="P39" s="38"/>
      <c r="Q39" s="55"/>
      <c r="R39" s="55"/>
      <c r="S39" s="55">
        <v>0</v>
      </c>
      <c r="T39" s="56">
        <v>0</v>
      </c>
      <c r="U39" s="55" t="s">
        <v>74</v>
      </c>
      <c r="V39" s="55"/>
      <c r="W39" s="58">
        <v>0</v>
      </c>
      <c r="X39" s="54" t="e">
        <v>#N/A</v>
      </c>
      <c r="Y39" s="54"/>
      <c r="Z39" s="56" t="e">
        <v>#N/A</v>
      </c>
      <c r="AA39" s="57" t="s">
        <v>73</v>
      </c>
      <c r="AB39" s="54"/>
      <c r="AC39" s="54"/>
      <c r="AD39" s="40" t="s">
        <v>2050</v>
      </c>
      <c r="AE39" s="56" t="s">
        <v>2</v>
      </c>
      <c r="AF39" s="58">
        <v>0</v>
      </c>
      <c r="AG39" s="59"/>
      <c r="AH39" s="54">
        <v>0</v>
      </c>
      <c r="AI39" s="38"/>
      <c r="AJ39" s="56"/>
      <c r="AK39" s="56"/>
      <c r="AL39" s="38"/>
    </row>
    <row r="40" spans="1:38" x14ac:dyDescent="0.35">
      <c r="A40" s="38"/>
      <c r="B40" s="38">
        <v>105201760</v>
      </c>
      <c r="C40" s="38" t="s">
        <v>2163</v>
      </c>
      <c r="D40" s="45" t="s">
        <v>2164</v>
      </c>
      <c r="E40" s="38"/>
      <c r="F40" s="38"/>
      <c r="G40" s="61" t="s">
        <v>220</v>
      </c>
      <c r="H40" s="61" t="s">
        <v>732</v>
      </c>
      <c r="I40" s="38" t="s">
        <v>2165</v>
      </c>
      <c r="J40" s="44" t="s">
        <v>2059</v>
      </c>
      <c r="K40" s="45" t="s">
        <v>2060</v>
      </c>
      <c r="L40" s="38" t="e">
        <v>#N/A</v>
      </c>
      <c r="M40" s="38" t="s">
        <v>45</v>
      </c>
      <c r="N40" s="38" t="s">
        <v>72</v>
      </c>
      <c r="O40" s="54"/>
      <c r="P40" s="38"/>
      <c r="Q40" s="55"/>
      <c r="R40" s="55"/>
      <c r="S40" s="55">
        <v>0</v>
      </c>
      <c r="T40" s="56">
        <v>0</v>
      </c>
      <c r="U40" s="55" t="s">
        <v>74</v>
      </c>
      <c r="V40" s="55"/>
      <c r="W40" s="58">
        <v>0</v>
      </c>
      <c r="X40" s="54" t="e">
        <v>#N/A</v>
      </c>
      <c r="Y40" s="54"/>
      <c r="Z40" s="56" t="e">
        <v>#N/A</v>
      </c>
      <c r="AA40" s="57" t="s">
        <v>73</v>
      </c>
      <c r="AB40" s="54"/>
      <c r="AC40" s="54"/>
      <c r="AD40" s="40" t="s">
        <v>2050</v>
      </c>
      <c r="AE40" s="56" t="s">
        <v>2</v>
      </c>
      <c r="AF40" s="58">
        <v>0</v>
      </c>
      <c r="AG40" s="59"/>
      <c r="AH40" s="54">
        <v>0</v>
      </c>
      <c r="AI40" s="38"/>
      <c r="AJ40" s="56"/>
      <c r="AK40" s="56"/>
      <c r="AL40" s="38"/>
    </row>
    <row r="41" spans="1:38" x14ac:dyDescent="0.35">
      <c r="A41" s="38"/>
      <c r="B41" s="38">
        <v>105201780</v>
      </c>
      <c r="C41" s="38" t="s">
        <v>2166</v>
      </c>
      <c r="D41" s="45" t="s">
        <v>2167</v>
      </c>
      <c r="E41" s="38"/>
      <c r="F41" s="38"/>
      <c r="G41" s="61" t="s">
        <v>220</v>
      </c>
      <c r="H41" s="61" t="s">
        <v>732</v>
      </c>
      <c r="I41" s="38" t="s">
        <v>2168</v>
      </c>
      <c r="J41" s="44" t="s">
        <v>2059</v>
      </c>
      <c r="K41" s="45" t="s">
        <v>2060</v>
      </c>
      <c r="L41" s="38" t="e">
        <v>#N/A</v>
      </c>
      <c r="M41" s="38" t="s">
        <v>45</v>
      </c>
      <c r="N41" s="38" t="s">
        <v>72</v>
      </c>
      <c r="O41" s="54"/>
      <c r="P41" s="38"/>
      <c r="Q41" s="55"/>
      <c r="R41" s="55"/>
      <c r="S41" s="55">
        <v>0</v>
      </c>
      <c r="T41" s="56">
        <v>0</v>
      </c>
      <c r="U41" s="55" t="s">
        <v>74</v>
      </c>
      <c r="V41" s="55"/>
      <c r="W41" s="58">
        <v>0</v>
      </c>
      <c r="X41" s="54" t="e">
        <v>#N/A</v>
      </c>
      <c r="Y41" s="54"/>
      <c r="Z41" s="56" t="e">
        <v>#N/A</v>
      </c>
      <c r="AA41" s="57" t="s">
        <v>73</v>
      </c>
      <c r="AB41" s="54"/>
      <c r="AC41" s="54"/>
      <c r="AD41" s="40" t="s">
        <v>2050</v>
      </c>
      <c r="AE41" s="56" t="s">
        <v>2</v>
      </c>
      <c r="AF41" s="58">
        <v>0</v>
      </c>
      <c r="AG41" s="59"/>
      <c r="AH41" s="54">
        <v>0</v>
      </c>
      <c r="AI41" s="38"/>
      <c r="AJ41" s="56"/>
      <c r="AK41" s="56"/>
      <c r="AL41" s="38"/>
    </row>
    <row r="42" spans="1:38" x14ac:dyDescent="0.35">
      <c r="A42" s="38"/>
      <c r="B42" s="38">
        <v>105201790</v>
      </c>
      <c r="C42" s="38" t="s">
        <v>2169</v>
      </c>
      <c r="D42" s="45" t="s">
        <v>2170</v>
      </c>
      <c r="E42" s="38"/>
      <c r="F42" s="38"/>
      <c r="G42" s="61" t="s">
        <v>220</v>
      </c>
      <c r="H42" s="61" t="s">
        <v>732</v>
      </c>
      <c r="I42" s="38" t="s">
        <v>2171</v>
      </c>
      <c r="J42" s="44" t="s">
        <v>2059</v>
      </c>
      <c r="K42" s="45" t="s">
        <v>2060</v>
      </c>
      <c r="L42" s="38" t="e">
        <v>#N/A</v>
      </c>
      <c r="M42" s="38" t="s">
        <v>45</v>
      </c>
      <c r="N42" s="38" t="s">
        <v>72</v>
      </c>
      <c r="O42" s="54"/>
      <c r="P42" s="38"/>
      <c r="Q42" s="55"/>
      <c r="R42" s="55"/>
      <c r="S42" s="55">
        <v>0</v>
      </c>
      <c r="T42" s="56">
        <v>0</v>
      </c>
      <c r="U42" s="55" t="s">
        <v>74</v>
      </c>
      <c r="V42" s="55"/>
      <c r="W42" s="58">
        <v>0</v>
      </c>
      <c r="X42" s="54" t="e">
        <v>#N/A</v>
      </c>
      <c r="Y42" s="54"/>
      <c r="Z42" s="56" t="e">
        <v>#N/A</v>
      </c>
      <c r="AA42" s="57" t="s">
        <v>73</v>
      </c>
      <c r="AB42" s="54"/>
      <c r="AC42" s="54"/>
      <c r="AD42" s="40" t="s">
        <v>2050</v>
      </c>
      <c r="AE42" s="56" t="s">
        <v>2</v>
      </c>
      <c r="AF42" s="58">
        <v>0</v>
      </c>
      <c r="AG42" s="59"/>
      <c r="AH42" s="54">
        <v>0</v>
      </c>
      <c r="AI42" s="38"/>
      <c r="AJ42" s="56"/>
      <c r="AK42" s="56"/>
      <c r="AL42" s="38"/>
    </row>
    <row r="43" spans="1:38" x14ac:dyDescent="0.35">
      <c r="A43" s="38"/>
      <c r="B43" s="38">
        <v>40009390</v>
      </c>
      <c r="C43" s="38" t="s">
        <v>2172</v>
      </c>
      <c r="D43" s="45" t="s">
        <v>2173</v>
      </c>
      <c r="E43" s="38"/>
      <c r="F43" s="38"/>
      <c r="G43" s="61" t="s">
        <v>220</v>
      </c>
      <c r="H43" s="61" t="s">
        <v>732</v>
      </c>
      <c r="I43" s="38" t="s">
        <v>2174</v>
      </c>
      <c r="J43" s="44" t="s">
        <v>2059</v>
      </c>
      <c r="K43" s="45" t="s">
        <v>2060</v>
      </c>
      <c r="L43" s="38" t="e">
        <v>#N/A</v>
      </c>
      <c r="M43" s="38" t="s">
        <v>45</v>
      </c>
      <c r="N43" s="38" t="s">
        <v>72</v>
      </c>
      <c r="O43" s="54"/>
      <c r="P43" s="38"/>
      <c r="Q43" s="55"/>
      <c r="R43" s="55"/>
      <c r="S43" s="55">
        <v>0</v>
      </c>
      <c r="T43" s="56">
        <v>0</v>
      </c>
      <c r="U43" s="55" t="s">
        <v>74</v>
      </c>
      <c r="V43" s="55"/>
      <c r="W43" s="58">
        <v>0</v>
      </c>
      <c r="X43" s="54" t="e">
        <v>#N/A</v>
      </c>
      <c r="Y43" s="54"/>
      <c r="Z43" s="56" t="e">
        <v>#N/A</v>
      </c>
      <c r="AA43" s="57" t="s">
        <v>73</v>
      </c>
      <c r="AB43" s="54"/>
      <c r="AC43" s="54"/>
      <c r="AD43" s="40" t="s">
        <v>2050</v>
      </c>
      <c r="AE43" s="56" t="s">
        <v>2</v>
      </c>
      <c r="AF43" s="58">
        <v>0</v>
      </c>
      <c r="AG43" s="59"/>
      <c r="AH43" s="54">
        <v>0</v>
      </c>
      <c r="AI43" s="38"/>
      <c r="AJ43" s="56"/>
      <c r="AK43" s="56"/>
      <c r="AL43" s="38"/>
    </row>
    <row r="44" spans="1:38" x14ac:dyDescent="0.35">
      <c r="A44" s="38"/>
      <c r="B44" s="38">
        <v>40009410</v>
      </c>
      <c r="C44" s="38" t="s">
        <v>2175</v>
      </c>
      <c r="D44" s="45" t="s">
        <v>2176</v>
      </c>
      <c r="E44" s="38"/>
      <c r="F44" s="38"/>
      <c r="G44" s="61" t="s">
        <v>220</v>
      </c>
      <c r="H44" s="61" t="s">
        <v>732</v>
      </c>
      <c r="I44" s="38" t="s">
        <v>2177</v>
      </c>
      <c r="J44" s="44" t="s">
        <v>2059</v>
      </c>
      <c r="K44" s="45" t="s">
        <v>2060</v>
      </c>
      <c r="L44" s="38" t="e">
        <v>#N/A</v>
      </c>
      <c r="M44" s="38" t="s">
        <v>45</v>
      </c>
      <c r="N44" s="38" t="s">
        <v>72</v>
      </c>
      <c r="O44" s="54"/>
      <c r="P44" s="38"/>
      <c r="Q44" s="55"/>
      <c r="R44" s="55"/>
      <c r="S44" s="55">
        <v>0</v>
      </c>
      <c r="T44" s="56">
        <v>0</v>
      </c>
      <c r="U44" s="55" t="s">
        <v>74</v>
      </c>
      <c r="V44" s="55"/>
      <c r="W44" s="58">
        <v>0</v>
      </c>
      <c r="X44" s="54" t="e">
        <v>#N/A</v>
      </c>
      <c r="Y44" s="54"/>
      <c r="Z44" s="56" t="e">
        <v>#N/A</v>
      </c>
      <c r="AA44" s="57" t="s">
        <v>73</v>
      </c>
      <c r="AB44" s="54"/>
      <c r="AC44" s="54"/>
      <c r="AD44" s="40" t="s">
        <v>2050</v>
      </c>
      <c r="AE44" s="56" t="s">
        <v>2</v>
      </c>
      <c r="AF44" s="58">
        <v>0</v>
      </c>
      <c r="AG44" s="59"/>
      <c r="AH44" s="54">
        <v>0</v>
      </c>
      <c r="AI44" s="38"/>
      <c r="AJ44" s="56"/>
      <c r="AK44" s="56"/>
      <c r="AL44" s="38"/>
    </row>
    <row r="45" spans="1:38" x14ac:dyDescent="0.35">
      <c r="A45" s="38"/>
      <c r="B45" s="38">
        <v>40009430</v>
      </c>
      <c r="C45" s="38" t="s">
        <v>2178</v>
      </c>
      <c r="D45" s="45" t="s">
        <v>2179</v>
      </c>
      <c r="E45" s="38"/>
      <c r="F45" s="38"/>
      <c r="G45" s="61" t="s">
        <v>220</v>
      </c>
      <c r="H45" s="61" t="s">
        <v>732</v>
      </c>
      <c r="I45" s="38" t="s">
        <v>2180</v>
      </c>
      <c r="J45" s="44" t="s">
        <v>2059</v>
      </c>
      <c r="K45" s="45" t="s">
        <v>2060</v>
      </c>
      <c r="L45" s="38" t="e">
        <v>#N/A</v>
      </c>
      <c r="M45" s="38" t="s">
        <v>45</v>
      </c>
      <c r="N45" s="38" t="s">
        <v>72</v>
      </c>
      <c r="O45" s="54"/>
      <c r="P45" s="38"/>
      <c r="Q45" s="55"/>
      <c r="R45" s="55"/>
      <c r="S45" s="55">
        <v>0</v>
      </c>
      <c r="T45" s="56">
        <v>0</v>
      </c>
      <c r="U45" s="55" t="s">
        <v>74</v>
      </c>
      <c r="V45" s="55"/>
      <c r="W45" s="58">
        <v>0</v>
      </c>
      <c r="X45" s="54" t="e">
        <v>#N/A</v>
      </c>
      <c r="Y45" s="54"/>
      <c r="Z45" s="56" t="e">
        <v>#N/A</v>
      </c>
      <c r="AA45" s="57" t="s">
        <v>73</v>
      </c>
      <c r="AB45" s="54"/>
      <c r="AC45" s="54"/>
      <c r="AD45" s="40" t="s">
        <v>2050</v>
      </c>
      <c r="AE45" s="56" t="s">
        <v>2</v>
      </c>
      <c r="AF45" s="58">
        <v>0</v>
      </c>
      <c r="AG45" s="59"/>
      <c r="AH45" s="54">
        <v>0</v>
      </c>
      <c r="AI45" s="38"/>
      <c r="AJ45" s="56"/>
      <c r="AK45" s="56"/>
      <c r="AL45" s="38"/>
    </row>
    <row r="46" spans="1:38" x14ac:dyDescent="0.35">
      <c r="A46" s="38"/>
      <c r="B46" s="38">
        <v>40009440</v>
      </c>
      <c r="C46" s="38" t="s">
        <v>2181</v>
      </c>
      <c r="D46" s="45" t="s">
        <v>2182</v>
      </c>
      <c r="E46" s="38"/>
      <c r="F46" s="38"/>
      <c r="G46" s="61" t="s">
        <v>220</v>
      </c>
      <c r="H46" s="61" t="s">
        <v>732</v>
      </c>
      <c r="I46" s="38" t="s">
        <v>2183</v>
      </c>
      <c r="J46" s="44" t="s">
        <v>2059</v>
      </c>
      <c r="K46" s="45" t="s">
        <v>2060</v>
      </c>
      <c r="L46" s="38" t="e">
        <v>#N/A</v>
      </c>
      <c r="M46" s="38" t="s">
        <v>45</v>
      </c>
      <c r="N46" s="38" t="s">
        <v>72</v>
      </c>
      <c r="O46" s="54"/>
      <c r="P46" s="38"/>
      <c r="Q46" s="55"/>
      <c r="R46" s="55"/>
      <c r="S46" s="55">
        <v>0</v>
      </c>
      <c r="T46" s="56">
        <v>0</v>
      </c>
      <c r="U46" s="55" t="s">
        <v>74</v>
      </c>
      <c r="V46" s="55"/>
      <c r="W46" s="58">
        <v>0</v>
      </c>
      <c r="X46" s="54" t="e">
        <v>#N/A</v>
      </c>
      <c r="Y46" s="54"/>
      <c r="Z46" s="56" t="e">
        <v>#N/A</v>
      </c>
      <c r="AA46" s="57" t="s">
        <v>73</v>
      </c>
      <c r="AB46" s="54"/>
      <c r="AC46" s="54"/>
      <c r="AD46" s="40" t="s">
        <v>2050</v>
      </c>
      <c r="AE46" s="56" t="s">
        <v>2</v>
      </c>
      <c r="AF46" s="58">
        <v>0</v>
      </c>
      <c r="AG46" s="59"/>
      <c r="AH46" s="54">
        <v>0</v>
      </c>
      <c r="AI46" s="38"/>
      <c r="AJ46" s="56"/>
      <c r="AK46" s="56"/>
      <c r="AL46" s="38"/>
    </row>
    <row r="47" spans="1:38" x14ac:dyDescent="0.35">
      <c r="A47" s="38"/>
      <c r="B47" s="38">
        <v>40009450</v>
      </c>
      <c r="C47" s="38" t="s">
        <v>2184</v>
      </c>
      <c r="D47" s="45" t="s">
        <v>2185</v>
      </c>
      <c r="E47" s="38"/>
      <c r="F47" s="38"/>
      <c r="G47" s="61" t="s">
        <v>220</v>
      </c>
      <c r="H47" s="61" t="s">
        <v>732</v>
      </c>
      <c r="I47" s="38" t="s">
        <v>2186</v>
      </c>
      <c r="J47" s="44" t="s">
        <v>2059</v>
      </c>
      <c r="K47" s="45" t="s">
        <v>2060</v>
      </c>
      <c r="L47" s="38" t="e">
        <v>#N/A</v>
      </c>
      <c r="M47" s="38" t="s">
        <v>45</v>
      </c>
      <c r="N47" s="38" t="s">
        <v>72</v>
      </c>
      <c r="O47" s="54"/>
      <c r="P47" s="38"/>
      <c r="Q47" s="55"/>
      <c r="R47" s="55"/>
      <c r="S47" s="55">
        <v>0</v>
      </c>
      <c r="T47" s="56">
        <v>0</v>
      </c>
      <c r="U47" s="55" t="s">
        <v>74</v>
      </c>
      <c r="V47" s="55"/>
      <c r="W47" s="58">
        <v>0</v>
      </c>
      <c r="X47" s="54" t="e">
        <v>#N/A</v>
      </c>
      <c r="Y47" s="54"/>
      <c r="Z47" s="56" t="e">
        <v>#N/A</v>
      </c>
      <c r="AA47" s="57" t="s">
        <v>73</v>
      </c>
      <c r="AB47" s="54"/>
      <c r="AC47" s="54"/>
      <c r="AD47" s="40" t="s">
        <v>2050</v>
      </c>
      <c r="AE47" s="56" t="s">
        <v>2</v>
      </c>
      <c r="AF47" s="58">
        <v>0</v>
      </c>
      <c r="AG47" s="59"/>
      <c r="AH47" s="54">
        <v>0</v>
      </c>
      <c r="AI47" s="38"/>
      <c r="AJ47" s="56"/>
      <c r="AK47" s="56"/>
      <c r="AL47" s="3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7"/>
  <sheetViews>
    <sheetView topLeftCell="G1" workbookViewId="0">
      <selection activeCell="H5" sqref="H5:J5"/>
    </sheetView>
  </sheetViews>
  <sheetFormatPr baseColWidth="10" defaultColWidth="11.453125" defaultRowHeight="14.5" x14ac:dyDescent="0.35"/>
  <cols>
    <col min="1" max="2" width="13.81640625" bestFit="1" customWidth="1"/>
    <col min="3" max="3" width="31.54296875" bestFit="1" customWidth="1"/>
    <col min="4" max="4" width="23.1796875" bestFit="1" customWidth="1"/>
    <col min="5" max="5" width="21.453125" bestFit="1" customWidth="1"/>
    <col min="6" max="6" width="18.54296875" bestFit="1" customWidth="1"/>
    <col min="7" max="7" width="40.7265625" bestFit="1" customWidth="1"/>
    <col min="8" max="9" width="10.1796875" bestFit="1" customWidth="1"/>
    <col min="10" max="10" width="25.453125" bestFit="1" customWidth="1"/>
    <col min="11" max="11" width="12.54296875" bestFit="1" customWidth="1"/>
    <col min="12" max="12" width="15.1796875" bestFit="1" customWidth="1"/>
    <col min="13" max="13" width="18.26953125" bestFit="1" customWidth="1"/>
    <col min="14" max="14" width="19.26953125" bestFit="1" customWidth="1"/>
    <col min="15" max="15" width="17.1796875" bestFit="1" customWidth="1"/>
    <col min="16" max="16" width="20.453125" bestFit="1" customWidth="1"/>
    <col min="17" max="17" width="13.7265625" bestFit="1" customWidth="1"/>
    <col min="18" max="18" width="14.7265625" bestFit="1" customWidth="1"/>
    <col min="19" max="19" width="8.7265625" bestFit="1" customWidth="1"/>
    <col min="20" max="20" width="23.7265625" bestFit="1" customWidth="1"/>
    <col min="21" max="21" width="32.26953125" bestFit="1" customWidth="1"/>
  </cols>
  <sheetData>
    <row r="1" spans="1:21" x14ac:dyDescent="0.35">
      <c r="A1" s="21" t="s">
        <v>1</v>
      </c>
      <c r="B1" s="22" t="s">
        <v>2187</v>
      </c>
      <c r="C1" s="22" t="s">
        <v>2188</v>
      </c>
      <c r="D1" s="22" t="s">
        <v>5</v>
      </c>
      <c r="E1" s="22" t="s">
        <v>6</v>
      </c>
      <c r="F1" s="22" t="s">
        <v>7</v>
      </c>
      <c r="G1" s="22" t="s">
        <v>8</v>
      </c>
      <c r="H1" s="22" t="s">
        <v>9</v>
      </c>
      <c r="I1" s="22" t="s">
        <v>10</v>
      </c>
      <c r="J1" s="23" t="s">
        <v>12</v>
      </c>
      <c r="K1" s="24" t="s">
        <v>13</v>
      </c>
      <c r="L1" s="25" t="s">
        <v>14</v>
      </c>
      <c r="M1" s="39" t="s">
        <v>2033</v>
      </c>
      <c r="N1" s="39" t="s">
        <v>2035</v>
      </c>
      <c r="O1" s="27" t="s">
        <v>2189</v>
      </c>
      <c r="P1" s="42" t="s">
        <v>2190</v>
      </c>
      <c r="Q1" s="26" t="s">
        <v>2191</v>
      </c>
      <c r="R1" s="26" t="s">
        <v>25</v>
      </c>
      <c r="S1" s="33" t="s">
        <v>2192</v>
      </c>
      <c r="T1" s="28" t="s">
        <v>31</v>
      </c>
      <c r="U1" s="42" t="s">
        <v>2193</v>
      </c>
    </row>
    <row r="2" spans="1:21" x14ac:dyDescent="0.35">
      <c r="A2" s="3">
        <v>104518450</v>
      </c>
      <c r="B2" s="31" t="s">
        <v>2194</v>
      </c>
      <c r="C2" s="3" t="s">
        <v>159</v>
      </c>
      <c r="D2" s="3" t="s">
        <v>160</v>
      </c>
      <c r="E2" s="3" t="s">
        <v>513</v>
      </c>
      <c r="F2" s="3" t="s">
        <v>521</v>
      </c>
      <c r="G2" s="3" t="s">
        <v>2195</v>
      </c>
      <c r="H2" s="3" t="s">
        <v>164</v>
      </c>
      <c r="I2" s="3" t="s">
        <v>164</v>
      </c>
      <c r="J2" s="3" t="s">
        <v>2196</v>
      </c>
      <c r="K2" s="3" t="s">
        <v>375</v>
      </c>
      <c r="L2" s="3" t="s">
        <v>72</v>
      </c>
      <c r="M2" s="30">
        <v>4917</v>
      </c>
      <c r="N2" s="30">
        <v>6990</v>
      </c>
      <c r="O2" s="32">
        <f t="shared" ref="O2:O17" si="0">+IFERROR((Q2/M2-1),0)</f>
        <v>8.541793776693174E-3</v>
      </c>
      <c r="P2" s="34">
        <v>4959</v>
      </c>
      <c r="Q2" s="81">
        <v>4959</v>
      </c>
      <c r="R2" s="80">
        <v>6990</v>
      </c>
      <c r="S2" s="32">
        <f t="shared" ref="S2:S17" si="1">+IFERROR((R2-Q2)/R2,"-")</f>
        <v>0.29055793991416307</v>
      </c>
      <c r="T2" s="3" t="s">
        <v>49</v>
      </c>
      <c r="U2" s="88">
        <v>0</v>
      </c>
    </row>
    <row r="3" spans="1:21" x14ac:dyDescent="0.35">
      <c r="A3" s="3">
        <v>104519930</v>
      </c>
      <c r="B3" s="31" t="s">
        <v>2197</v>
      </c>
      <c r="C3" s="3" t="s">
        <v>159</v>
      </c>
      <c r="D3" s="3" t="s">
        <v>160</v>
      </c>
      <c r="E3" s="3" t="s">
        <v>513</v>
      </c>
      <c r="F3" s="3" t="s">
        <v>521</v>
      </c>
      <c r="G3" s="3" t="s">
        <v>2198</v>
      </c>
      <c r="H3" s="3" t="s">
        <v>164</v>
      </c>
      <c r="I3" s="3" t="s">
        <v>164</v>
      </c>
      <c r="J3" s="3" t="s">
        <v>2196</v>
      </c>
      <c r="K3" s="3" t="s">
        <v>375</v>
      </c>
      <c r="L3" s="3" t="s">
        <v>72</v>
      </c>
      <c r="M3" s="30">
        <v>4639.29</v>
      </c>
      <c r="N3" s="30">
        <v>7590</v>
      </c>
      <c r="O3" s="32">
        <f t="shared" si="0"/>
        <v>0</v>
      </c>
      <c r="P3" s="34">
        <v>4639.29</v>
      </c>
      <c r="Q3" s="81">
        <v>4639.29</v>
      </c>
      <c r="R3" s="80">
        <v>7590</v>
      </c>
      <c r="S3" s="32">
        <f t="shared" si="1"/>
        <v>0.38876284584980236</v>
      </c>
      <c r="T3" s="3" t="s">
        <v>50</v>
      </c>
      <c r="U3" s="88">
        <v>0</v>
      </c>
    </row>
    <row r="4" spans="1:21" x14ac:dyDescent="0.35">
      <c r="A4" s="3">
        <v>104522620</v>
      </c>
      <c r="B4" s="31" t="s">
        <v>2199</v>
      </c>
      <c r="C4" s="3" t="s">
        <v>159</v>
      </c>
      <c r="D4" s="3" t="s">
        <v>160</v>
      </c>
      <c r="E4" s="3" t="s">
        <v>510</v>
      </c>
      <c r="F4" s="3" t="s">
        <v>1917</v>
      </c>
      <c r="G4" s="3" t="s">
        <v>2200</v>
      </c>
      <c r="H4" s="3" t="s">
        <v>77</v>
      </c>
      <c r="I4" s="3" t="s">
        <v>164</v>
      </c>
      <c r="J4" s="3" t="s">
        <v>2201</v>
      </c>
      <c r="K4" s="3" t="s">
        <v>71</v>
      </c>
      <c r="L4" s="3" t="s">
        <v>72</v>
      </c>
      <c r="M4" s="30">
        <v>32500</v>
      </c>
      <c r="N4" s="30">
        <v>63000</v>
      </c>
      <c r="O4" s="32">
        <f t="shared" si="0"/>
        <v>-6.3999999999999946E-2</v>
      </c>
      <c r="P4" s="34">
        <v>30420</v>
      </c>
      <c r="Q4" s="81">
        <v>30420</v>
      </c>
      <c r="R4" s="80">
        <v>46800</v>
      </c>
      <c r="S4" s="32">
        <f t="shared" si="1"/>
        <v>0.35</v>
      </c>
      <c r="T4" s="3" t="s">
        <v>49</v>
      </c>
      <c r="U4" s="88">
        <v>0</v>
      </c>
    </row>
    <row r="5" spans="1:21" x14ac:dyDescent="0.35">
      <c r="A5" s="3">
        <v>104524330</v>
      </c>
      <c r="B5" s="31" t="s">
        <v>2202</v>
      </c>
      <c r="C5" s="3" t="s">
        <v>159</v>
      </c>
      <c r="D5" s="3" t="s">
        <v>160</v>
      </c>
      <c r="E5" s="3" t="s">
        <v>510</v>
      </c>
      <c r="F5" s="3" t="s">
        <v>1844</v>
      </c>
      <c r="G5" s="3" t="s">
        <v>2203</v>
      </c>
      <c r="H5" s="3" t="s">
        <v>53</v>
      </c>
      <c r="I5" s="3" t="s">
        <v>44</v>
      </c>
      <c r="J5" s="3" t="s">
        <v>2204</v>
      </c>
      <c r="K5" s="3" t="s">
        <v>71</v>
      </c>
      <c r="L5" s="3" t="s">
        <v>72</v>
      </c>
      <c r="M5" s="30">
        <v>35300</v>
      </c>
      <c r="N5" s="30">
        <v>69600</v>
      </c>
      <c r="O5" s="32">
        <f t="shared" si="0"/>
        <v>-4.319546742209468E-3</v>
      </c>
      <c r="P5" s="34">
        <v>35147.520000000004</v>
      </c>
      <c r="Q5" s="81">
        <v>35147.520000000004</v>
      </c>
      <c r="R5" s="80">
        <v>61200</v>
      </c>
      <c r="S5" s="32">
        <f t="shared" si="1"/>
        <v>0.42569411764705878</v>
      </c>
      <c r="T5" s="3" t="s">
        <v>50</v>
      </c>
      <c r="U5" s="88">
        <v>0</v>
      </c>
    </row>
    <row r="6" spans="1:21" x14ac:dyDescent="0.35">
      <c r="A6" s="3">
        <v>104524530</v>
      </c>
      <c r="B6" s="31" t="s">
        <v>2205</v>
      </c>
      <c r="C6" s="3" t="s">
        <v>159</v>
      </c>
      <c r="D6" s="3" t="s">
        <v>160</v>
      </c>
      <c r="E6" s="3" t="s">
        <v>510</v>
      </c>
      <c r="F6" s="3" t="s">
        <v>1917</v>
      </c>
      <c r="G6" s="3" t="s">
        <v>2206</v>
      </c>
      <c r="H6" s="3" t="s">
        <v>43</v>
      </c>
      <c r="I6" s="3" t="s">
        <v>164</v>
      </c>
      <c r="J6" s="3" t="s">
        <v>2196</v>
      </c>
      <c r="K6" s="3" t="s">
        <v>71</v>
      </c>
      <c r="L6" s="3" t="s">
        <v>72</v>
      </c>
      <c r="M6" s="30">
        <v>24120</v>
      </c>
      <c r="N6" s="30">
        <v>42000</v>
      </c>
      <c r="O6" s="32">
        <f t="shared" si="0"/>
        <v>0</v>
      </c>
      <c r="P6" s="34">
        <v>24120</v>
      </c>
      <c r="Q6" s="81">
        <v>24120</v>
      </c>
      <c r="R6" s="80">
        <v>46800</v>
      </c>
      <c r="S6" s="32">
        <f t="shared" si="1"/>
        <v>0.48461538461538461</v>
      </c>
      <c r="T6" s="3" t="s">
        <v>49</v>
      </c>
      <c r="U6" s="88">
        <v>0</v>
      </c>
    </row>
    <row r="7" spans="1:21" x14ac:dyDescent="0.35">
      <c r="A7" s="3">
        <v>104524940</v>
      </c>
      <c r="B7" s="31" t="s">
        <v>2207</v>
      </c>
      <c r="C7" s="3" t="s">
        <v>159</v>
      </c>
      <c r="D7" s="3" t="s">
        <v>166</v>
      </c>
      <c r="E7" s="3" t="s">
        <v>2208</v>
      </c>
      <c r="F7" s="3" t="s">
        <v>2029</v>
      </c>
      <c r="G7" s="3" t="s">
        <v>2209</v>
      </c>
      <c r="H7" s="3" t="s">
        <v>164</v>
      </c>
      <c r="I7" s="3" t="s">
        <v>164</v>
      </c>
      <c r="J7" s="3" t="s">
        <v>2196</v>
      </c>
      <c r="K7" s="3" t="s">
        <v>71</v>
      </c>
      <c r="L7" s="3" t="s">
        <v>72</v>
      </c>
      <c r="M7" s="30">
        <v>2567</v>
      </c>
      <c r="N7" s="30">
        <v>3690</v>
      </c>
      <c r="O7" s="32">
        <f t="shared" si="0"/>
        <v>-4.0124659135177265E-2</v>
      </c>
      <c r="P7" s="34">
        <v>2464</v>
      </c>
      <c r="Q7" s="81">
        <v>2464</v>
      </c>
      <c r="R7" s="80">
        <v>3690</v>
      </c>
      <c r="S7" s="32">
        <f t="shared" si="1"/>
        <v>0.33224932249322492</v>
      </c>
      <c r="T7" s="3" t="s">
        <v>49</v>
      </c>
      <c r="U7" s="88">
        <v>0</v>
      </c>
    </row>
    <row r="8" spans="1:21" x14ac:dyDescent="0.35">
      <c r="A8" s="3">
        <v>104524980</v>
      </c>
      <c r="B8" s="31" t="s">
        <v>2210</v>
      </c>
      <c r="C8" s="3" t="s">
        <v>159</v>
      </c>
      <c r="D8" s="3" t="s">
        <v>166</v>
      </c>
      <c r="E8" s="3" t="s">
        <v>2208</v>
      </c>
      <c r="F8" s="3" t="s">
        <v>2211</v>
      </c>
      <c r="G8" s="3" t="s">
        <v>2212</v>
      </c>
      <c r="H8" s="3" t="s">
        <v>164</v>
      </c>
      <c r="I8" s="3" t="s">
        <v>164</v>
      </c>
      <c r="J8" s="3" t="s">
        <v>2196</v>
      </c>
      <c r="K8" s="3" t="s">
        <v>71</v>
      </c>
      <c r="L8" s="3" t="s">
        <v>72</v>
      </c>
      <c r="M8" s="30">
        <v>5807</v>
      </c>
      <c r="N8" s="30">
        <v>8990</v>
      </c>
      <c r="O8" s="32">
        <f t="shared" si="0"/>
        <v>0</v>
      </c>
      <c r="P8" s="34">
        <v>5807</v>
      </c>
      <c r="Q8" s="81">
        <v>5807</v>
      </c>
      <c r="R8" s="80">
        <v>8990</v>
      </c>
      <c r="S8" s="32">
        <f t="shared" si="1"/>
        <v>0.35406006674082313</v>
      </c>
      <c r="T8" s="3" t="s">
        <v>49</v>
      </c>
      <c r="U8" s="88">
        <v>0</v>
      </c>
    </row>
    <row r="9" spans="1:21" x14ac:dyDescent="0.35">
      <c r="A9" s="3">
        <v>104524990</v>
      </c>
      <c r="B9" s="31" t="str">
        <f>+A9&amp;$B$1</f>
        <v>104524990AF01</v>
      </c>
      <c r="C9" s="3" t="s">
        <v>159</v>
      </c>
      <c r="D9" s="3" t="s">
        <v>166</v>
      </c>
      <c r="E9" s="3" t="s">
        <v>2208</v>
      </c>
      <c r="F9" s="3" t="s">
        <v>2211</v>
      </c>
      <c r="G9" s="3" t="s">
        <v>2213</v>
      </c>
      <c r="H9" s="3" t="s">
        <v>164</v>
      </c>
      <c r="I9" s="3" t="s">
        <v>164</v>
      </c>
      <c r="J9" s="3" t="s">
        <v>2196</v>
      </c>
      <c r="K9" s="3" t="s">
        <v>71</v>
      </c>
      <c r="L9" s="3" t="s">
        <v>72</v>
      </c>
      <c r="M9" s="30">
        <v>5760</v>
      </c>
      <c r="N9" s="30">
        <v>8990</v>
      </c>
      <c r="O9" s="32">
        <f t="shared" si="0"/>
        <v>0</v>
      </c>
      <c r="P9" s="34">
        <v>5760</v>
      </c>
      <c r="Q9" s="81">
        <v>5760</v>
      </c>
      <c r="R9" s="80">
        <v>8990</v>
      </c>
      <c r="S9" s="32">
        <f t="shared" si="1"/>
        <v>0.35928809788654059</v>
      </c>
      <c r="T9" s="3" t="s">
        <v>49</v>
      </c>
      <c r="U9" s="88">
        <v>0</v>
      </c>
    </row>
    <row r="10" spans="1:21" x14ac:dyDescent="0.35">
      <c r="A10" s="3">
        <v>104525000</v>
      </c>
      <c r="B10" s="31" t="s">
        <v>2214</v>
      </c>
      <c r="C10" s="3" t="s">
        <v>159</v>
      </c>
      <c r="D10" s="3" t="s">
        <v>166</v>
      </c>
      <c r="E10" s="3" t="s">
        <v>2208</v>
      </c>
      <c r="F10" s="3" t="s">
        <v>2211</v>
      </c>
      <c r="G10" s="3" t="s">
        <v>2215</v>
      </c>
      <c r="H10" s="3" t="s">
        <v>164</v>
      </c>
      <c r="I10" s="3" t="s">
        <v>164</v>
      </c>
      <c r="J10" s="3" t="s">
        <v>2196</v>
      </c>
      <c r="K10" s="3" t="s">
        <v>71</v>
      </c>
      <c r="L10" s="3" t="s">
        <v>72</v>
      </c>
      <c r="M10" s="30">
        <v>5494</v>
      </c>
      <c r="N10" s="30">
        <v>8990</v>
      </c>
      <c r="O10" s="32">
        <f t="shared" si="0"/>
        <v>0</v>
      </c>
      <c r="P10" s="34">
        <v>5494</v>
      </c>
      <c r="Q10" s="81">
        <v>5494</v>
      </c>
      <c r="R10" s="80">
        <v>8990</v>
      </c>
      <c r="S10" s="32">
        <f t="shared" si="1"/>
        <v>0.38887652947719686</v>
      </c>
      <c r="T10" s="3" t="s">
        <v>49</v>
      </c>
      <c r="U10" s="88">
        <v>0</v>
      </c>
    </row>
    <row r="11" spans="1:21" x14ac:dyDescent="0.35">
      <c r="A11" s="3">
        <v>104526890</v>
      </c>
      <c r="B11" s="31" t="s">
        <v>2216</v>
      </c>
      <c r="C11" s="3" t="s">
        <v>159</v>
      </c>
      <c r="D11" s="3" t="s">
        <v>166</v>
      </c>
      <c r="E11" s="3" t="s">
        <v>2208</v>
      </c>
      <c r="F11" s="3" t="s">
        <v>2211</v>
      </c>
      <c r="G11" s="3" t="s">
        <v>2217</v>
      </c>
      <c r="H11" s="3" t="s">
        <v>164</v>
      </c>
      <c r="I11" s="3" t="s">
        <v>164</v>
      </c>
      <c r="J11" s="3" t="s">
        <v>2196</v>
      </c>
      <c r="K11" s="3" t="s">
        <v>71</v>
      </c>
      <c r="L11" s="3" t="s">
        <v>72</v>
      </c>
      <c r="M11" s="30">
        <v>5986</v>
      </c>
      <c r="N11" s="30">
        <v>8990</v>
      </c>
      <c r="O11" s="32">
        <f t="shared" si="0"/>
        <v>1.0357500835282307E-2</v>
      </c>
      <c r="P11" s="34">
        <v>6048</v>
      </c>
      <c r="Q11" s="81">
        <v>6048</v>
      </c>
      <c r="R11" s="80">
        <v>8990</v>
      </c>
      <c r="S11" s="32">
        <f t="shared" si="1"/>
        <v>0.32725250278086765</v>
      </c>
      <c r="T11" s="3" t="s">
        <v>49</v>
      </c>
      <c r="U11" s="88">
        <v>0</v>
      </c>
    </row>
    <row r="12" spans="1:21" x14ac:dyDescent="0.35">
      <c r="A12" s="3">
        <v>104539990</v>
      </c>
      <c r="B12" s="31" t="s">
        <v>2218</v>
      </c>
      <c r="C12" s="3" t="s">
        <v>159</v>
      </c>
      <c r="D12" s="3" t="s">
        <v>160</v>
      </c>
      <c r="E12" s="3" t="s">
        <v>513</v>
      </c>
      <c r="F12" s="3" t="s">
        <v>521</v>
      </c>
      <c r="G12" s="3" t="s">
        <v>2219</v>
      </c>
      <c r="H12" s="3" t="s">
        <v>53</v>
      </c>
      <c r="I12" s="3" t="s">
        <v>44</v>
      </c>
      <c r="J12" s="3" t="s">
        <v>2204</v>
      </c>
      <c r="K12" s="3" t="s">
        <v>375</v>
      </c>
      <c r="L12" s="3" t="s">
        <v>72</v>
      </c>
      <c r="M12" s="30">
        <v>35364</v>
      </c>
      <c r="N12" s="30">
        <v>38000</v>
      </c>
      <c r="O12" s="32">
        <f t="shared" si="0"/>
        <v>3.9022734984730523E-3</v>
      </c>
      <c r="P12" s="34">
        <v>35502</v>
      </c>
      <c r="Q12" s="81">
        <v>35502</v>
      </c>
      <c r="R12" s="80">
        <v>38000</v>
      </c>
      <c r="S12" s="32">
        <f t="shared" si="1"/>
        <v>6.5736842105263163E-2</v>
      </c>
      <c r="T12" s="3" t="s">
        <v>50</v>
      </c>
      <c r="U12" s="88">
        <v>0</v>
      </c>
    </row>
    <row r="13" spans="1:21" x14ac:dyDescent="0.35">
      <c r="A13" s="3">
        <v>150001947</v>
      </c>
      <c r="B13" s="31" t="s">
        <v>2220</v>
      </c>
      <c r="C13" s="3" t="s">
        <v>159</v>
      </c>
      <c r="D13" s="3" t="s">
        <v>166</v>
      </c>
      <c r="E13" s="3" t="s">
        <v>2208</v>
      </c>
      <c r="F13" s="3" t="s">
        <v>2029</v>
      </c>
      <c r="G13" s="3" t="s">
        <v>2221</v>
      </c>
      <c r="H13" s="3" t="s">
        <v>164</v>
      </c>
      <c r="I13" s="3" t="s">
        <v>164</v>
      </c>
      <c r="J13" s="3" t="s">
        <v>2196</v>
      </c>
      <c r="K13" s="3" t="s">
        <v>71</v>
      </c>
      <c r="L13" s="3" t="s">
        <v>72</v>
      </c>
      <c r="M13" s="30">
        <v>2000</v>
      </c>
      <c r="N13" s="30">
        <v>3290</v>
      </c>
      <c r="O13" s="32">
        <f t="shared" si="0"/>
        <v>0</v>
      </c>
      <c r="P13" s="34">
        <v>2000</v>
      </c>
      <c r="Q13" s="81">
        <v>2000</v>
      </c>
      <c r="R13" s="80">
        <v>3290</v>
      </c>
      <c r="S13" s="32">
        <f t="shared" si="1"/>
        <v>0.39209726443769</v>
      </c>
      <c r="T13" s="3" t="s">
        <v>49</v>
      </c>
      <c r="U13" s="88">
        <v>0</v>
      </c>
    </row>
    <row r="14" spans="1:21" x14ac:dyDescent="0.35">
      <c r="A14" s="3">
        <v>150001952</v>
      </c>
      <c r="B14" s="31" t="s">
        <v>2222</v>
      </c>
      <c r="C14" s="3" t="s">
        <v>159</v>
      </c>
      <c r="D14" s="3" t="s">
        <v>166</v>
      </c>
      <c r="E14" s="3" t="s">
        <v>2208</v>
      </c>
      <c r="F14" s="3" t="s">
        <v>2211</v>
      </c>
      <c r="G14" s="3" t="s">
        <v>2223</v>
      </c>
      <c r="H14" s="3" t="s">
        <v>164</v>
      </c>
      <c r="I14" s="3" t="s">
        <v>164</v>
      </c>
      <c r="J14" s="3" t="s">
        <v>2196</v>
      </c>
      <c r="K14" s="3" t="s">
        <v>71</v>
      </c>
      <c r="L14" s="3" t="s">
        <v>72</v>
      </c>
      <c r="M14" s="30">
        <v>5802</v>
      </c>
      <c r="N14" s="30">
        <v>8990</v>
      </c>
      <c r="O14" s="32">
        <f t="shared" si="0"/>
        <v>0</v>
      </c>
      <c r="P14" s="34">
        <v>5802</v>
      </c>
      <c r="Q14" s="81">
        <v>5802</v>
      </c>
      <c r="R14" s="80">
        <v>8990</v>
      </c>
      <c r="S14" s="32">
        <f t="shared" si="1"/>
        <v>0.35461624026696331</v>
      </c>
      <c r="T14" s="3" t="s">
        <v>49</v>
      </c>
      <c r="U14" s="88">
        <v>0</v>
      </c>
    </row>
    <row r="15" spans="1:21" x14ac:dyDescent="0.35">
      <c r="A15" s="3">
        <v>150001986</v>
      </c>
      <c r="B15" s="31" t="s">
        <v>2224</v>
      </c>
      <c r="C15" s="3" t="s">
        <v>159</v>
      </c>
      <c r="D15" s="3" t="s">
        <v>160</v>
      </c>
      <c r="E15" s="3" t="s">
        <v>161</v>
      </c>
      <c r="F15" s="3" t="s">
        <v>1725</v>
      </c>
      <c r="G15" s="3" t="s">
        <v>2225</v>
      </c>
      <c r="H15" s="3" t="s">
        <v>164</v>
      </c>
      <c r="I15" s="3" t="s">
        <v>164</v>
      </c>
      <c r="J15" s="3" t="s">
        <v>2196</v>
      </c>
      <c r="K15" s="3" t="s">
        <v>71</v>
      </c>
      <c r="L15" s="3" t="s">
        <v>72</v>
      </c>
      <c r="M15" s="30">
        <v>2364</v>
      </c>
      <c r="N15" s="30">
        <v>4290</v>
      </c>
      <c r="O15" s="32">
        <f t="shared" si="0"/>
        <v>-1.6074450084602399E-2</v>
      </c>
      <c r="P15" s="34">
        <v>2326</v>
      </c>
      <c r="Q15" s="81">
        <v>2326</v>
      </c>
      <c r="R15" s="80">
        <v>4290</v>
      </c>
      <c r="S15" s="32">
        <f t="shared" si="1"/>
        <v>0.45780885780885783</v>
      </c>
      <c r="T15" s="3" t="s">
        <v>49</v>
      </c>
      <c r="U15" s="88">
        <v>0</v>
      </c>
    </row>
    <row r="16" spans="1:21" x14ac:dyDescent="0.35">
      <c r="A16" s="3">
        <v>150001987</v>
      </c>
      <c r="B16" s="31" t="s">
        <v>2226</v>
      </c>
      <c r="C16" s="3" t="s">
        <v>159</v>
      </c>
      <c r="D16" s="3" t="s">
        <v>160</v>
      </c>
      <c r="E16" s="3" t="s">
        <v>161</v>
      </c>
      <c r="F16" s="3" t="s">
        <v>1725</v>
      </c>
      <c r="G16" s="3" t="s">
        <v>2227</v>
      </c>
      <c r="H16" s="3" t="s">
        <v>164</v>
      </c>
      <c r="I16" s="3" t="s">
        <v>164</v>
      </c>
      <c r="J16" s="3" t="s">
        <v>2196</v>
      </c>
      <c r="K16" s="3" t="s">
        <v>71</v>
      </c>
      <c r="L16" s="3" t="s">
        <v>72</v>
      </c>
      <c r="M16" s="30">
        <v>2489</v>
      </c>
      <c r="N16" s="30">
        <v>4380</v>
      </c>
      <c r="O16" s="32">
        <f t="shared" si="0"/>
        <v>-2.4909602249899576E-2</v>
      </c>
      <c r="P16" s="34">
        <v>2427</v>
      </c>
      <c r="Q16" s="81">
        <v>2427</v>
      </c>
      <c r="R16" s="80">
        <v>4380</v>
      </c>
      <c r="S16" s="32">
        <f t="shared" si="1"/>
        <v>0.44589041095890408</v>
      </c>
      <c r="T16" s="3" t="s">
        <v>49</v>
      </c>
      <c r="U16" s="88">
        <v>0</v>
      </c>
    </row>
    <row r="17" spans="1:21" x14ac:dyDescent="0.35">
      <c r="A17" s="3">
        <v>150001995</v>
      </c>
      <c r="B17" s="31" t="s">
        <v>2228</v>
      </c>
      <c r="C17" s="3" t="s">
        <v>159</v>
      </c>
      <c r="D17" s="3" t="s">
        <v>160</v>
      </c>
      <c r="E17" s="3" t="s">
        <v>161</v>
      </c>
      <c r="F17" s="3" t="s">
        <v>1718</v>
      </c>
      <c r="G17" s="3" t="s">
        <v>2229</v>
      </c>
      <c r="H17" s="3" t="s">
        <v>164</v>
      </c>
      <c r="I17" s="3" t="s">
        <v>164</v>
      </c>
      <c r="J17" s="3" t="s">
        <v>2196</v>
      </c>
      <c r="K17" s="3" t="s">
        <v>71</v>
      </c>
      <c r="L17" s="3" t="s">
        <v>72</v>
      </c>
      <c r="M17" s="30">
        <v>2926</v>
      </c>
      <c r="N17" s="30">
        <v>4590</v>
      </c>
      <c r="O17" s="32">
        <f t="shared" si="0"/>
        <v>-0.10082023239917981</v>
      </c>
      <c r="P17" s="34">
        <v>2631</v>
      </c>
      <c r="Q17" s="81">
        <v>2631</v>
      </c>
      <c r="R17" s="80">
        <v>4590</v>
      </c>
      <c r="S17" s="32">
        <f t="shared" si="1"/>
        <v>0.42679738562091502</v>
      </c>
      <c r="T17" s="3" t="s">
        <v>49</v>
      </c>
      <c r="U17" s="88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AL1137"/>
  <sheetViews>
    <sheetView topLeftCell="F1" workbookViewId="0">
      <selection activeCell="F1" sqref="A1:XFD1048576"/>
    </sheetView>
  </sheetViews>
  <sheetFormatPr baseColWidth="10" defaultColWidth="10.81640625" defaultRowHeight="14.5" x14ac:dyDescent="0.35"/>
  <cols>
    <col min="1" max="1" width="12" style="2" bestFit="1" customWidth="1"/>
    <col min="2" max="2" width="13.81640625" style="2" bestFit="1" customWidth="1"/>
    <col min="3" max="3" width="14.1796875" style="2" bestFit="1" customWidth="1"/>
    <col min="4" max="4" width="13.81640625" style="2" bestFit="1" customWidth="1"/>
    <col min="5" max="5" width="27.26953125" style="2" bestFit="1" customWidth="1"/>
    <col min="6" max="6" width="23.1796875" style="2" bestFit="1" customWidth="1"/>
    <col min="7" max="7" width="30" style="2" bestFit="1" customWidth="1"/>
    <col min="8" max="8" width="27.26953125" style="2" bestFit="1" customWidth="1"/>
    <col min="9" max="9" width="50.26953125" style="2" bestFit="1" customWidth="1"/>
    <col min="10" max="11" width="10.1796875" style="2" bestFit="1" customWidth="1"/>
    <col min="12" max="12" width="25.453125" style="2" bestFit="1" customWidth="1"/>
    <col min="13" max="13" width="14.81640625" style="2" bestFit="1" customWidth="1"/>
    <col min="14" max="14" width="13.81640625" style="2" bestFit="1" customWidth="1"/>
    <col min="15" max="15" width="17.1796875" style="2" bestFit="1" customWidth="1"/>
    <col min="16" max="16" width="25.81640625" style="2" bestFit="1" customWidth="1"/>
    <col min="17" max="17" width="18.1796875" style="2" bestFit="1" customWidth="1"/>
    <col min="18" max="18" width="15.81640625" style="2" bestFit="1" customWidth="1"/>
    <col min="19" max="19" width="28.81640625" style="2" bestFit="1" customWidth="1"/>
    <col min="20" max="20" width="28.26953125" style="2" bestFit="1" customWidth="1"/>
    <col min="21" max="21" width="26.81640625" style="2" bestFit="1" customWidth="1"/>
    <col min="22" max="23" width="21.54296875" style="2" bestFit="1" customWidth="1"/>
    <col min="24" max="24" width="20.81640625" style="2" bestFit="1" customWidth="1"/>
    <col min="25" max="25" width="20.1796875" style="2" bestFit="1" customWidth="1"/>
    <col min="26" max="26" width="19.81640625" style="2" bestFit="1" customWidth="1"/>
    <col min="27" max="27" width="18.54296875" style="2" bestFit="1" customWidth="1"/>
    <col min="28" max="28" width="26" style="2" bestFit="1" customWidth="1"/>
    <col min="29" max="29" width="26.7265625" style="2" bestFit="1" customWidth="1"/>
    <col min="30" max="30" width="23.81640625" style="2" bestFit="1" customWidth="1"/>
    <col min="31" max="31" width="23.7265625" style="2" bestFit="1" customWidth="1"/>
    <col min="32" max="32" width="20.453125" style="2" bestFit="1" customWidth="1"/>
    <col min="33" max="33" width="23.7265625" style="2" bestFit="1" customWidth="1"/>
    <col min="34" max="34" width="23.26953125" style="2" bestFit="1" customWidth="1"/>
    <col min="35" max="35" width="5" style="2" bestFit="1" customWidth="1"/>
    <col min="36" max="36" width="6.81640625" style="2" bestFit="1" customWidth="1"/>
    <col min="37" max="37" width="3.453125" style="2" bestFit="1" customWidth="1"/>
    <col min="38" max="38" width="2.26953125" style="2" bestFit="1" customWidth="1"/>
    <col min="39" max="16384" width="10.81640625" style="2"/>
  </cols>
  <sheetData>
    <row r="1" spans="1:34" x14ac:dyDescent="0.35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12</v>
      </c>
      <c r="M1" s="29" t="s">
        <v>13</v>
      </c>
      <c r="N1" s="29" t="s">
        <v>14</v>
      </c>
      <c r="O1" s="29" t="s">
        <v>2230</v>
      </c>
      <c r="P1" s="29" t="s">
        <v>2231</v>
      </c>
      <c r="Q1" s="29" t="s">
        <v>2232</v>
      </c>
      <c r="R1" s="29" t="s">
        <v>2189</v>
      </c>
      <c r="S1" s="29" t="s">
        <v>2233</v>
      </c>
      <c r="T1" s="29" t="s">
        <v>2234</v>
      </c>
      <c r="U1" s="29" t="s">
        <v>2235</v>
      </c>
      <c r="V1" s="29" t="s">
        <v>2236</v>
      </c>
      <c r="W1" s="29" t="s">
        <v>2237</v>
      </c>
      <c r="X1" s="29" t="s">
        <v>2238</v>
      </c>
      <c r="Y1" s="29" t="s">
        <v>25</v>
      </c>
      <c r="Z1" s="29" t="s">
        <v>26</v>
      </c>
      <c r="AA1" s="29" t="s">
        <v>2239</v>
      </c>
      <c r="AB1" s="29" t="s">
        <v>28</v>
      </c>
      <c r="AC1" s="29" t="s">
        <v>29</v>
      </c>
      <c r="AD1" s="29" t="s">
        <v>30</v>
      </c>
      <c r="AE1" s="29" t="s">
        <v>31</v>
      </c>
      <c r="AF1" s="29" t="s">
        <v>33</v>
      </c>
      <c r="AG1" s="29" t="s">
        <v>34</v>
      </c>
      <c r="AH1" s="29" t="s">
        <v>35</v>
      </c>
    </row>
    <row r="2" spans="1:34" customFormat="1" hidden="1" x14ac:dyDescent="0.35">
      <c r="A2" s="2" t="s">
        <v>525</v>
      </c>
      <c r="B2" s="2">
        <v>150002033</v>
      </c>
      <c r="E2" s="2" t="s">
        <v>159</v>
      </c>
      <c r="G2" s="2" t="s">
        <v>173</v>
      </c>
      <c r="H2" s="2" t="s">
        <v>174</v>
      </c>
      <c r="I2" s="2" t="s">
        <v>2240</v>
      </c>
      <c r="J2" s="2" t="s">
        <v>44</v>
      </c>
      <c r="K2" s="2" t="s">
        <v>44</v>
      </c>
      <c r="M2" s="53" t="s">
        <v>375</v>
      </c>
    </row>
    <row r="3" spans="1:34" customFormat="1" hidden="1" x14ac:dyDescent="0.35">
      <c r="A3" s="2" t="s">
        <v>525</v>
      </c>
      <c r="B3" s="53">
        <v>104542730</v>
      </c>
      <c r="E3" s="2" t="s">
        <v>95</v>
      </c>
      <c r="G3" s="2" t="s">
        <v>266</v>
      </c>
      <c r="H3" s="2" t="s">
        <v>272</v>
      </c>
      <c r="I3" s="2" t="s">
        <v>2241</v>
      </c>
      <c r="J3" s="2" t="s">
        <v>300</v>
      </c>
      <c r="K3" s="2" t="s">
        <v>44</v>
      </c>
      <c r="M3" s="2" t="s">
        <v>71</v>
      </c>
    </row>
    <row r="4" spans="1:34" customFormat="1" hidden="1" x14ac:dyDescent="0.35">
      <c r="A4" s="2" t="s">
        <v>525</v>
      </c>
      <c r="B4" s="36">
        <v>104528570</v>
      </c>
      <c r="E4" s="2" t="s">
        <v>95</v>
      </c>
      <c r="G4" s="2" t="s">
        <v>2242</v>
      </c>
      <c r="H4" s="2" t="s">
        <v>380</v>
      </c>
      <c r="I4" s="2" t="s">
        <v>2243</v>
      </c>
      <c r="J4" s="2" t="s">
        <v>53</v>
      </c>
      <c r="K4" s="2" t="s">
        <v>44</v>
      </c>
      <c r="M4" s="2" t="s">
        <v>71</v>
      </c>
    </row>
    <row r="5" spans="1:34" customFormat="1" hidden="1" x14ac:dyDescent="0.35">
      <c r="A5" s="2" t="s">
        <v>525</v>
      </c>
      <c r="B5" s="36">
        <v>201700245</v>
      </c>
      <c r="E5" s="2" t="s">
        <v>95</v>
      </c>
      <c r="G5" s="2" t="s">
        <v>412</v>
      </c>
      <c r="H5" s="2" t="s">
        <v>413</v>
      </c>
      <c r="I5" s="2" t="s">
        <v>2244</v>
      </c>
      <c r="J5" s="2" t="s">
        <v>43</v>
      </c>
      <c r="K5" s="2" t="s">
        <v>44</v>
      </c>
      <c r="M5" s="2" t="s">
        <v>45</v>
      </c>
    </row>
    <row r="6" spans="1:34" customFormat="1" hidden="1" x14ac:dyDescent="0.35">
      <c r="A6" s="2" t="s">
        <v>525</v>
      </c>
      <c r="B6" s="36">
        <v>101310103</v>
      </c>
      <c r="E6" s="2" t="s">
        <v>95</v>
      </c>
      <c r="G6" s="2" t="s">
        <v>412</v>
      </c>
      <c r="H6" s="2" t="s">
        <v>413</v>
      </c>
      <c r="I6" s="2" t="s">
        <v>2245</v>
      </c>
      <c r="J6" s="2" t="s">
        <v>43</v>
      </c>
      <c r="K6" s="2" t="s">
        <v>44</v>
      </c>
      <c r="M6" s="2" t="s">
        <v>45</v>
      </c>
    </row>
    <row r="7" spans="1:34" customFormat="1" hidden="1" x14ac:dyDescent="0.35">
      <c r="A7" s="2" t="s">
        <v>191</v>
      </c>
      <c r="B7" s="2">
        <v>104534890</v>
      </c>
      <c r="E7" s="2" t="s">
        <v>159</v>
      </c>
      <c r="G7" s="2" t="s">
        <v>490</v>
      </c>
      <c r="H7" s="2" t="s">
        <v>503</v>
      </c>
      <c r="I7" s="2" t="s">
        <v>2246</v>
      </c>
      <c r="J7" s="2" t="s">
        <v>77</v>
      </c>
      <c r="K7" s="2" t="s">
        <v>164</v>
      </c>
      <c r="M7" s="53" t="s">
        <v>71</v>
      </c>
    </row>
    <row r="8" spans="1:34" customFormat="1" hidden="1" x14ac:dyDescent="0.35">
      <c r="A8" s="2" t="s">
        <v>191</v>
      </c>
      <c r="B8" s="43">
        <v>104539610</v>
      </c>
      <c r="E8" s="2" t="s">
        <v>159</v>
      </c>
      <c r="G8" s="2" t="s">
        <v>513</v>
      </c>
      <c r="H8" s="2" t="s">
        <v>516</v>
      </c>
      <c r="I8" s="2" t="s">
        <v>2247</v>
      </c>
      <c r="J8" s="2" t="s">
        <v>44</v>
      </c>
      <c r="K8" s="2" t="s">
        <v>44</v>
      </c>
      <c r="M8" s="53" t="s">
        <v>375</v>
      </c>
    </row>
    <row r="9" spans="1:34" customFormat="1" hidden="1" x14ac:dyDescent="0.35">
      <c r="A9" s="2" t="s">
        <v>191</v>
      </c>
      <c r="B9" s="2">
        <v>104541760</v>
      </c>
      <c r="E9" s="2" t="s">
        <v>159</v>
      </c>
      <c r="G9" s="2" t="s">
        <v>513</v>
      </c>
      <c r="H9" s="2" t="s">
        <v>516</v>
      </c>
      <c r="I9" s="2" t="s">
        <v>518</v>
      </c>
      <c r="J9" s="2" t="s">
        <v>44</v>
      </c>
      <c r="K9" s="2" t="s">
        <v>44</v>
      </c>
      <c r="M9" s="53" t="s">
        <v>375</v>
      </c>
    </row>
    <row r="10" spans="1:34" customFormat="1" hidden="1" x14ac:dyDescent="0.35">
      <c r="A10" s="2" t="s">
        <v>191</v>
      </c>
      <c r="B10" s="36">
        <v>104525480</v>
      </c>
      <c r="E10" s="2" t="s">
        <v>159</v>
      </c>
      <c r="G10" s="2" t="s">
        <v>513</v>
      </c>
      <c r="H10" s="2" t="s">
        <v>521</v>
      </c>
      <c r="I10" s="2" t="s">
        <v>2248</v>
      </c>
      <c r="J10" s="2" t="s">
        <v>365</v>
      </c>
      <c r="K10" s="2" t="s">
        <v>44</v>
      </c>
      <c r="M10" s="53" t="s">
        <v>375</v>
      </c>
    </row>
    <row r="11" spans="1:34" customFormat="1" hidden="1" x14ac:dyDescent="0.35">
      <c r="A11" s="2" t="s">
        <v>191</v>
      </c>
      <c r="B11" s="36">
        <v>104532620</v>
      </c>
      <c r="E11" s="2" t="s">
        <v>95</v>
      </c>
      <c r="G11" s="2" t="s">
        <v>249</v>
      </c>
      <c r="H11" s="2" t="s">
        <v>250</v>
      </c>
      <c r="I11" s="2" t="s">
        <v>2249</v>
      </c>
      <c r="J11" s="2" t="s">
        <v>284</v>
      </c>
      <c r="K11" s="2" t="s">
        <v>44</v>
      </c>
      <c r="M11" s="2" t="s">
        <v>45</v>
      </c>
    </row>
    <row r="12" spans="1:34" customFormat="1" hidden="1" x14ac:dyDescent="0.35">
      <c r="A12" s="2" t="s">
        <v>191</v>
      </c>
      <c r="B12" s="2">
        <v>150000473</v>
      </c>
      <c r="E12" s="2" t="s">
        <v>95</v>
      </c>
      <c r="G12" s="2" t="s">
        <v>2242</v>
      </c>
      <c r="H12" s="2" t="s">
        <v>2250</v>
      </c>
      <c r="I12" s="2" t="s">
        <v>2251</v>
      </c>
      <c r="J12" s="2" t="s">
        <v>43</v>
      </c>
      <c r="K12" s="2" t="s">
        <v>44</v>
      </c>
      <c r="M12" s="2" t="s">
        <v>375</v>
      </c>
    </row>
    <row r="13" spans="1:34" customFormat="1" hidden="1" x14ac:dyDescent="0.35">
      <c r="A13" s="2" t="s">
        <v>191</v>
      </c>
      <c r="B13" s="2">
        <v>201130895</v>
      </c>
      <c r="E13" s="2" t="s">
        <v>95</v>
      </c>
      <c r="G13" s="2" t="s">
        <v>2242</v>
      </c>
      <c r="H13" s="2" t="s">
        <v>386</v>
      </c>
      <c r="I13" s="2" t="s">
        <v>2252</v>
      </c>
      <c r="J13" s="2" t="s">
        <v>43</v>
      </c>
      <c r="K13" s="2" t="s">
        <v>44</v>
      </c>
      <c r="M13" s="2" t="s">
        <v>45</v>
      </c>
    </row>
    <row r="14" spans="1:34" customFormat="1" hidden="1" x14ac:dyDescent="0.35">
      <c r="A14" s="2" t="s">
        <v>191</v>
      </c>
      <c r="B14" s="2">
        <v>104539300</v>
      </c>
      <c r="E14" s="2" t="s">
        <v>95</v>
      </c>
      <c r="G14" s="2" t="s">
        <v>2242</v>
      </c>
      <c r="H14" s="2" t="s">
        <v>817</v>
      </c>
      <c r="I14" s="2" t="s">
        <v>2253</v>
      </c>
      <c r="J14" s="2" t="s">
        <v>585</v>
      </c>
      <c r="K14" s="2" t="s">
        <v>44</v>
      </c>
      <c r="M14" s="2" t="s">
        <v>71</v>
      </c>
    </row>
    <row r="15" spans="1:34" customFormat="1" hidden="1" x14ac:dyDescent="0.35">
      <c r="A15" s="2" t="s">
        <v>191</v>
      </c>
      <c r="B15" s="2">
        <v>104533260</v>
      </c>
      <c r="E15" s="2" t="s">
        <v>95</v>
      </c>
      <c r="G15" s="2" t="s">
        <v>2242</v>
      </c>
      <c r="H15" s="2" t="s">
        <v>2254</v>
      </c>
      <c r="I15" s="2" t="s">
        <v>2255</v>
      </c>
      <c r="J15" s="2" t="s">
        <v>378</v>
      </c>
      <c r="K15" s="2" t="s">
        <v>378</v>
      </c>
      <c r="M15" s="2" t="s">
        <v>45</v>
      </c>
    </row>
    <row r="16" spans="1:34" customFormat="1" hidden="1" x14ac:dyDescent="0.35">
      <c r="A16" s="2" t="s">
        <v>191</v>
      </c>
      <c r="B16" s="2">
        <v>104533370</v>
      </c>
      <c r="E16" s="2" t="s">
        <v>95</v>
      </c>
      <c r="G16" s="2" t="s">
        <v>2242</v>
      </c>
      <c r="H16" s="2" t="s">
        <v>2254</v>
      </c>
      <c r="I16" s="2" t="s">
        <v>2256</v>
      </c>
      <c r="J16" s="2" t="s">
        <v>378</v>
      </c>
      <c r="K16" s="2" t="s">
        <v>378</v>
      </c>
      <c r="M16" s="2" t="s">
        <v>45</v>
      </c>
    </row>
    <row r="17" spans="1:13" customFormat="1" hidden="1" x14ac:dyDescent="0.35">
      <c r="A17" s="2" t="s">
        <v>191</v>
      </c>
      <c r="B17" s="36">
        <v>101530700</v>
      </c>
      <c r="E17" s="2" t="s">
        <v>95</v>
      </c>
      <c r="G17" s="2" t="s">
        <v>97</v>
      </c>
      <c r="H17" s="2" t="s">
        <v>285</v>
      </c>
      <c r="I17" s="2" t="s">
        <v>2257</v>
      </c>
      <c r="J17" s="2" t="s">
        <v>288</v>
      </c>
      <c r="K17" s="2" t="s">
        <v>44</v>
      </c>
      <c r="M17" s="2" t="s">
        <v>45</v>
      </c>
    </row>
    <row r="18" spans="1:13" customFormat="1" hidden="1" x14ac:dyDescent="0.35">
      <c r="A18" s="2" t="s">
        <v>191</v>
      </c>
      <c r="B18" s="2">
        <v>104532090</v>
      </c>
      <c r="E18" s="2" t="s">
        <v>95</v>
      </c>
      <c r="G18" s="2" t="s">
        <v>2258</v>
      </c>
      <c r="H18" s="2" t="s">
        <v>2259</v>
      </c>
      <c r="I18" s="2" t="s">
        <v>2260</v>
      </c>
      <c r="J18" s="2" t="s">
        <v>288</v>
      </c>
      <c r="K18" s="2" t="s">
        <v>44</v>
      </c>
      <c r="M18" s="2" t="s">
        <v>45</v>
      </c>
    </row>
    <row r="19" spans="1:13" customFormat="1" hidden="1" x14ac:dyDescent="0.35">
      <c r="A19" s="2" t="s">
        <v>191</v>
      </c>
      <c r="B19" s="2">
        <v>104531760</v>
      </c>
      <c r="E19" s="2" t="s">
        <v>95</v>
      </c>
      <c r="G19" s="2" t="s">
        <v>2258</v>
      </c>
      <c r="H19" s="2" t="s">
        <v>2259</v>
      </c>
      <c r="I19" s="2" t="s">
        <v>2261</v>
      </c>
      <c r="J19" s="2" t="s">
        <v>288</v>
      </c>
      <c r="K19" s="2" t="s">
        <v>44</v>
      </c>
      <c r="M19" s="2" t="s">
        <v>45</v>
      </c>
    </row>
    <row r="20" spans="1:13" customFormat="1" hidden="1" x14ac:dyDescent="0.35">
      <c r="A20" s="2" t="s">
        <v>191</v>
      </c>
      <c r="B20" s="2">
        <v>104531770</v>
      </c>
      <c r="E20" s="2" t="s">
        <v>95</v>
      </c>
      <c r="G20" s="2" t="s">
        <v>2258</v>
      </c>
      <c r="H20" s="2" t="s">
        <v>2259</v>
      </c>
      <c r="I20" s="2" t="s">
        <v>2262</v>
      </c>
      <c r="J20" s="2" t="s">
        <v>288</v>
      </c>
      <c r="K20" s="2" t="s">
        <v>44</v>
      </c>
      <c r="M20" s="2" t="s">
        <v>45</v>
      </c>
    </row>
    <row r="21" spans="1:13" customFormat="1" hidden="1" x14ac:dyDescent="0.35">
      <c r="A21" s="2" t="s">
        <v>191</v>
      </c>
      <c r="B21" s="2">
        <v>104531750</v>
      </c>
      <c r="E21" s="2" t="s">
        <v>95</v>
      </c>
      <c r="G21" s="2" t="s">
        <v>2258</v>
      </c>
      <c r="H21" s="2" t="s">
        <v>2259</v>
      </c>
      <c r="I21" s="2" t="s">
        <v>2263</v>
      </c>
      <c r="J21" s="2" t="s">
        <v>288</v>
      </c>
      <c r="K21" s="2" t="s">
        <v>44</v>
      </c>
      <c r="M21" s="2" t="s">
        <v>45</v>
      </c>
    </row>
    <row r="22" spans="1:13" customFormat="1" hidden="1" x14ac:dyDescent="0.35">
      <c r="A22" s="2" t="s">
        <v>191</v>
      </c>
      <c r="B22" s="2">
        <v>104531800</v>
      </c>
      <c r="E22" s="2" t="s">
        <v>95</v>
      </c>
      <c r="G22" s="2" t="s">
        <v>2258</v>
      </c>
      <c r="H22" s="2" t="s">
        <v>2264</v>
      </c>
      <c r="I22" s="2" t="s">
        <v>2265</v>
      </c>
      <c r="J22" s="2" t="s">
        <v>43</v>
      </c>
      <c r="K22" s="2" t="s">
        <v>44</v>
      </c>
      <c r="M22" s="2" t="s">
        <v>45</v>
      </c>
    </row>
    <row r="23" spans="1:13" customFormat="1" hidden="1" x14ac:dyDescent="0.35">
      <c r="A23" s="2" t="s">
        <v>191</v>
      </c>
      <c r="B23" s="2">
        <v>104531790</v>
      </c>
      <c r="E23" s="2" t="s">
        <v>95</v>
      </c>
      <c r="G23" s="2" t="s">
        <v>2258</v>
      </c>
      <c r="H23" s="2" t="s">
        <v>2264</v>
      </c>
      <c r="I23" s="2" t="s">
        <v>2266</v>
      </c>
      <c r="J23" s="2" t="s">
        <v>43</v>
      </c>
      <c r="K23" s="2" t="s">
        <v>44</v>
      </c>
      <c r="M23" s="2" t="s">
        <v>45</v>
      </c>
    </row>
    <row r="24" spans="1:13" customFormat="1" hidden="1" x14ac:dyDescent="0.35">
      <c r="A24" s="2" t="s">
        <v>191</v>
      </c>
      <c r="B24" s="2">
        <v>104531780</v>
      </c>
      <c r="E24" s="2" t="s">
        <v>95</v>
      </c>
      <c r="G24" s="2" t="s">
        <v>2258</v>
      </c>
      <c r="H24" s="2" t="s">
        <v>2264</v>
      </c>
      <c r="I24" s="2" t="s">
        <v>2267</v>
      </c>
      <c r="J24" s="2" t="s">
        <v>43</v>
      </c>
      <c r="K24" s="2" t="s">
        <v>44</v>
      </c>
      <c r="M24" s="2" t="s">
        <v>45</v>
      </c>
    </row>
    <row r="25" spans="1:13" customFormat="1" hidden="1" x14ac:dyDescent="0.35">
      <c r="A25" s="2" t="s">
        <v>191</v>
      </c>
      <c r="B25" s="2">
        <v>104531830</v>
      </c>
      <c r="E25" s="2" t="s">
        <v>95</v>
      </c>
      <c r="G25" s="2" t="s">
        <v>2258</v>
      </c>
      <c r="H25" s="2" t="s">
        <v>2268</v>
      </c>
      <c r="I25" s="2" t="s">
        <v>2269</v>
      </c>
      <c r="J25" s="2" t="s">
        <v>53</v>
      </c>
      <c r="K25" s="2" t="s">
        <v>44</v>
      </c>
      <c r="M25" s="2" t="s">
        <v>45</v>
      </c>
    </row>
    <row r="26" spans="1:13" customFormat="1" hidden="1" x14ac:dyDescent="0.35">
      <c r="A26" s="2" t="s">
        <v>191</v>
      </c>
      <c r="B26" s="2">
        <v>104531820</v>
      </c>
      <c r="E26" s="2" t="s">
        <v>95</v>
      </c>
      <c r="G26" s="2" t="s">
        <v>2258</v>
      </c>
      <c r="H26" s="2" t="s">
        <v>2268</v>
      </c>
      <c r="I26" s="2" t="s">
        <v>2270</v>
      </c>
      <c r="J26" s="2" t="s">
        <v>53</v>
      </c>
      <c r="K26" s="2" t="s">
        <v>44</v>
      </c>
      <c r="M26" s="2" t="s">
        <v>45</v>
      </c>
    </row>
    <row r="27" spans="1:13" customFormat="1" hidden="1" x14ac:dyDescent="0.35">
      <c r="A27" s="2" t="s">
        <v>191</v>
      </c>
      <c r="B27" s="2">
        <v>104531810</v>
      </c>
      <c r="E27" s="2" t="s">
        <v>95</v>
      </c>
      <c r="G27" s="2" t="s">
        <v>2258</v>
      </c>
      <c r="H27" s="2" t="s">
        <v>2268</v>
      </c>
      <c r="I27" s="2" t="s">
        <v>2271</v>
      </c>
      <c r="J27" s="2" t="s">
        <v>53</v>
      </c>
      <c r="K27" s="2" t="s">
        <v>44</v>
      </c>
      <c r="M27" s="2" t="s">
        <v>45</v>
      </c>
    </row>
    <row r="28" spans="1:13" customFormat="1" hidden="1" x14ac:dyDescent="0.35">
      <c r="A28" s="2" t="s">
        <v>191</v>
      </c>
      <c r="B28" s="2">
        <v>104531850</v>
      </c>
      <c r="E28" s="2" t="s">
        <v>95</v>
      </c>
      <c r="G28" s="2" t="s">
        <v>2258</v>
      </c>
      <c r="H28" s="2" t="s">
        <v>2272</v>
      </c>
      <c r="I28" s="2" t="s">
        <v>2273</v>
      </c>
      <c r="J28" s="2" t="s">
        <v>43</v>
      </c>
      <c r="K28" s="2" t="s">
        <v>44</v>
      </c>
      <c r="M28" s="2" t="s">
        <v>45</v>
      </c>
    </row>
    <row r="29" spans="1:13" customFormat="1" hidden="1" x14ac:dyDescent="0.35">
      <c r="A29" s="2" t="s">
        <v>191</v>
      </c>
      <c r="B29" s="2">
        <v>104531860</v>
      </c>
      <c r="E29" s="2" t="s">
        <v>95</v>
      </c>
      <c r="G29" s="2" t="s">
        <v>2258</v>
      </c>
      <c r="H29" s="2" t="s">
        <v>2272</v>
      </c>
      <c r="I29" s="2" t="s">
        <v>2274</v>
      </c>
      <c r="J29" s="2" t="s">
        <v>43</v>
      </c>
      <c r="K29" s="2" t="s">
        <v>44</v>
      </c>
      <c r="M29" s="2" t="s">
        <v>45</v>
      </c>
    </row>
    <row r="30" spans="1:13" customFormat="1" hidden="1" x14ac:dyDescent="0.35">
      <c r="A30" s="2" t="s">
        <v>191</v>
      </c>
      <c r="B30" s="2">
        <v>104531870</v>
      </c>
      <c r="E30" s="2" t="s">
        <v>95</v>
      </c>
      <c r="G30" s="2" t="s">
        <v>2258</v>
      </c>
      <c r="H30" s="2" t="s">
        <v>2272</v>
      </c>
      <c r="I30" s="2" t="s">
        <v>2275</v>
      </c>
      <c r="J30" s="2" t="s">
        <v>43</v>
      </c>
      <c r="K30" s="2" t="s">
        <v>44</v>
      </c>
      <c r="M30" s="2" t="s">
        <v>45</v>
      </c>
    </row>
    <row r="31" spans="1:13" customFormat="1" hidden="1" x14ac:dyDescent="0.35">
      <c r="A31" s="2" t="s">
        <v>191</v>
      </c>
      <c r="B31" s="2">
        <v>104531880</v>
      </c>
      <c r="E31" s="2" t="s">
        <v>95</v>
      </c>
      <c r="G31" s="2" t="s">
        <v>2258</v>
      </c>
      <c r="H31" s="2" t="s">
        <v>2272</v>
      </c>
      <c r="I31" s="2" t="s">
        <v>2276</v>
      </c>
      <c r="J31" s="2" t="s">
        <v>43</v>
      </c>
      <c r="K31" s="2" t="s">
        <v>44</v>
      </c>
      <c r="M31" s="2" t="s">
        <v>45</v>
      </c>
    </row>
    <row r="32" spans="1:13" customFormat="1" hidden="1" x14ac:dyDescent="0.35">
      <c r="A32" s="2" t="s">
        <v>191</v>
      </c>
      <c r="B32" s="2">
        <v>104531890</v>
      </c>
      <c r="E32" s="2" t="s">
        <v>95</v>
      </c>
      <c r="G32" s="2" t="s">
        <v>2258</v>
      </c>
      <c r="H32" s="2" t="s">
        <v>2272</v>
      </c>
      <c r="I32" s="2" t="s">
        <v>2277</v>
      </c>
      <c r="J32" s="2" t="s">
        <v>43</v>
      </c>
      <c r="K32" s="2" t="s">
        <v>44</v>
      </c>
      <c r="M32" s="2" t="s">
        <v>45</v>
      </c>
    </row>
    <row r="33" spans="1:13" customFormat="1" hidden="1" x14ac:dyDescent="0.35">
      <c r="A33" s="2" t="s">
        <v>191</v>
      </c>
      <c r="B33" s="2">
        <v>104531840</v>
      </c>
      <c r="E33" s="2" t="s">
        <v>95</v>
      </c>
      <c r="G33" s="2" t="s">
        <v>2258</v>
      </c>
      <c r="H33" s="2" t="s">
        <v>2278</v>
      </c>
      <c r="I33" s="2" t="s">
        <v>2279</v>
      </c>
      <c r="J33" s="2" t="s">
        <v>53</v>
      </c>
      <c r="K33" s="2" t="s">
        <v>44</v>
      </c>
      <c r="M33" s="2" t="s">
        <v>45</v>
      </c>
    </row>
    <row r="34" spans="1:13" customFormat="1" hidden="1" x14ac:dyDescent="0.35">
      <c r="A34" s="2" t="s">
        <v>191</v>
      </c>
      <c r="B34" s="2">
        <v>104531900</v>
      </c>
      <c r="E34" s="2" t="s">
        <v>95</v>
      </c>
      <c r="G34" s="2" t="s">
        <v>2258</v>
      </c>
      <c r="H34" s="2" t="s">
        <v>2278</v>
      </c>
      <c r="I34" s="2" t="s">
        <v>2280</v>
      </c>
      <c r="J34" s="2" t="s">
        <v>43</v>
      </c>
      <c r="K34" s="2" t="s">
        <v>44</v>
      </c>
      <c r="M34" s="2" t="s">
        <v>45</v>
      </c>
    </row>
    <row r="35" spans="1:13" customFormat="1" hidden="1" x14ac:dyDescent="0.35">
      <c r="A35" s="2" t="s">
        <v>191</v>
      </c>
      <c r="B35" s="2">
        <v>104531970</v>
      </c>
      <c r="E35" s="2" t="s">
        <v>95</v>
      </c>
      <c r="G35" s="2" t="s">
        <v>2258</v>
      </c>
      <c r="H35" s="2" t="s">
        <v>2281</v>
      </c>
      <c r="I35" s="2" t="s">
        <v>2282</v>
      </c>
      <c r="J35" s="2" t="s">
        <v>53</v>
      </c>
      <c r="K35" s="2" t="s">
        <v>44</v>
      </c>
      <c r="M35" s="2" t="s">
        <v>45</v>
      </c>
    </row>
    <row r="36" spans="1:13" customFormat="1" hidden="1" x14ac:dyDescent="0.35">
      <c r="A36" s="2" t="s">
        <v>191</v>
      </c>
      <c r="B36" s="2">
        <v>104531960</v>
      </c>
      <c r="E36" s="2" t="s">
        <v>95</v>
      </c>
      <c r="G36" s="2" t="s">
        <v>2258</v>
      </c>
      <c r="H36" s="2" t="s">
        <v>2281</v>
      </c>
      <c r="I36" s="2" t="s">
        <v>2283</v>
      </c>
      <c r="J36" s="2" t="s">
        <v>53</v>
      </c>
      <c r="K36" s="2" t="s">
        <v>44</v>
      </c>
      <c r="M36" s="2" t="s">
        <v>45</v>
      </c>
    </row>
    <row r="37" spans="1:13" customFormat="1" hidden="1" x14ac:dyDescent="0.35">
      <c r="A37" s="2" t="s">
        <v>191</v>
      </c>
      <c r="B37" s="2">
        <v>104531980</v>
      </c>
      <c r="E37" s="2" t="s">
        <v>95</v>
      </c>
      <c r="G37" s="2" t="s">
        <v>2258</v>
      </c>
      <c r="H37" s="2" t="s">
        <v>2281</v>
      </c>
      <c r="I37" s="2" t="s">
        <v>2284</v>
      </c>
      <c r="J37" s="2" t="s">
        <v>53</v>
      </c>
      <c r="K37" s="2" t="s">
        <v>44</v>
      </c>
      <c r="M37" s="2" t="s">
        <v>45</v>
      </c>
    </row>
    <row r="38" spans="1:13" customFormat="1" hidden="1" x14ac:dyDescent="0.35">
      <c r="A38" s="2" t="s">
        <v>191</v>
      </c>
      <c r="B38" s="2">
        <v>104531990</v>
      </c>
      <c r="E38" s="2" t="s">
        <v>95</v>
      </c>
      <c r="G38" s="2" t="s">
        <v>2258</v>
      </c>
      <c r="H38" s="2" t="s">
        <v>2281</v>
      </c>
      <c r="I38" s="2" t="s">
        <v>2285</v>
      </c>
      <c r="J38" s="2" t="s">
        <v>53</v>
      </c>
      <c r="K38" s="2" t="s">
        <v>44</v>
      </c>
      <c r="M38" s="2" t="s">
        <v>45</v>
      </c>
    </row>
    <row r="39" spans="1:13" customFormat="1" hidden="1" x14ac:dyDescent="0.35">
      <c r="A39" s="2" t="s">
        <v>191</v>
      </c>
      <c r="B39" s="2">
        <v>104531920</v>
      </c>
      <c r="E39" s="2" t="s">
        <v>95</v>
      </c>
      <c r="G39" s="2" t="s">
        <v>2258</v>
      </c>
      <c r="H39" s="2" t="s">
        <v>2281</v>
      </c>
      <c r="I39" s="2" t="s">
        <v>2286</v>
      </c>
      <c r="J39" s="2" t="s">
        <v>53</v>
      </c>
      <c r="K39" s="2" t="s">
        <v>44</v>
      </c>
      <c r="M39" s="2" t="s">
        <v>45</v>
      </c>
    </row>
    <row r="40" spans="1:13" customFormat="1" hidden="1" x14ac:dyDescent="0.35">
      <c r="A40" s="2" t="s">
        <v>191</v>
      </c>
      <c r="B40" s="2">
        <v>104531940</v>
      </c>
      <c r="E40" s="2" t="s">
        <v>95</v>
      </c>
      <c r="G40" s="2" t="s">
        <v>2258</v>
      </c>
      <c r="H40" s="2" t="s">
        <v>2281</v>
      </c>
      <c r="I40" s="2" t="s">
        <v>2287</v>
      </c>
      <c r="J40" s="2" t="s">
        <v>53</v>
      </c>
      <c r="K40" s="2" t="s">
        <v>44</v>
      </c>
      <c r="M40" s="2" t="s">
        <v>45</v>
      </c>
    </row>
    <row r="41" spans="1:13" customFormat="1" hidden="1" x14ac:dyDescent="0.35">
      <c r="A41" s="2" t="s">
        <v>191</v>
      </c>
      <c r="B41" s="2">
        <v>104532020</v>
      </c>
      <c r="E41" s="2" t="s">
        <v>95</v>
      </c>
      <c r="G41" s="2" t="s">
        <v>2258</v>
      </c>
      <c r="H41" s="2" t="s">
        <v>2281</v>
      </c>
      <c r="I41" s="2" t="s">
        <v>2288</v>
      </c>
      <c r="J41" s="2" t="s">
        <v>43</v>
      </c>
      <c r="K41" s="2" t="s">
        <v>44</v>
      </c>
      <c r="M41" s="2" t="s">
        <v>45</v>
      </c>
    </row>
    <row r="42" spans="1:13" customFormat="1" hidden="1" x14ac:dyDescent="0.35">
      <c r="A42" s="2" t="s">
        <v>191</v>
      </c>
      <c r="B42" s="2">
        <v>104531950</v>
      </c>
      <c r="E42" s="2" t="s">
        <v>95</v>
      </c>
      <c r="G42" s="2" t="s">
        <v>2258</v>
      </c>
      <c r="H42" s="2" t="s">
        <v>2281</v>
      </c>
      <c r="I42" s="2" t="s">
        <v>2289</v>
      </c>
      <c r="J42" s="2" t="s">
        <v>53</v>
      </c>
      <c r="K42" s="2" t="s">
        <v>44</v>
      </c>
      <c r="M42" s="2" t="s">
        <v>45</v>
      </c>
    </row>
    <row r="43" spans="1:13" customFormat="1" hidden="1" x14ac:dyDescent="0.35">
      <c r="A43" s="2" t="s">
        <v>191</v>
      </c>
      <c r="B43" s="2">
        <v>104532010</v>
      </c>
      <c r="E43" s="2" t="s">
        <v>95</v>
      </c>
      <c r="G43" s="2" t="s">
        <v>2258</v>
      </c>
      <c r="H43" s="2" t="s">
        <v>2281</v>
      </c>
      <c r="I43" s="2" t="s">
        <v>2290</v>
      </c>
      <c r="J43" s="2" t="s">
        <v>43</v>
      </c>
      <c r="K43" s="2" t="s">
        <v>44</v>
      </c>
      <c r="M43" s="2" t="s">
        <v>45</v>
      </c>
    </row>
    <row r="44" spans="1:13" customFormat="1" hidden="1" x14ac:dyDescent="0.35">
      <c r="A44" s="2" t="s">
        <v>191</v>
      </c>
      <c r="B44" s="2">
        <v>104532000</v>
      </c>
      <c r="E44" s="2" t="s">
        <v>95</v>
      </c>
      <c r="G44" s="2" t="s">
        <v>2258</v>
      </c>
      <c r="H44" s="2" t="s">
        <v>2281</v>
      </c>
      <c r="I44" s="2" t="s">
        <v>2291</v>
      </c>
      <c r="J44" s="2" t="s">
        <v>43</v>
      </c>
      <c r="K44" s="2" t="s">
        <v>44</v>
      </c>
      <c r="M44" s="2" t="s">
        <v>45</v>
      </c>
    </row>
    <row r="45" spans="1:13" customFormat="1" hidden="1" x14ac:dyDescent="0.35">
      <c r="A45" s="2" t="s">
        <v>191</v>
      </c>
      <c r="B45" s="2">
        <v>104531930</v>
      </c>
      <c r="E45" s="2" t="s">
        <v>95</v>
      </c>
      <c r="G45" s="2" t="s">
        <v>2258</v>
      </c>
      <c r="H45" s="2" t="s">
        <v>2281</v>
      </c>
      <c r="I45" s="2" t="s">
        <v>2292</v>
      </c>
      <c r="J45" s="2" t="s">
        <v>53</v>
      </c>
      <c r="K45" s="2" t="s">
        <v>44</v>
      </c>
      <c r="M45" s="2" t="s">
        <v>45</v>
      </c>
    </row>
    <row r="46" spans="1:13" customFormat="1" hidden="1" x14ac:dyDescent="0.35">
      <c r="A46" s="2" t="s">
        <v>191</v>
      </c>
      <c r="B46" s="2">
        <v>104532060</v>
      </c>
      <c r="E46" s="2" t="s">
        <v>95</v>
      </c>
      <c r="G46" s="2" t="s">
        <v>2258</v>
      </c>
      <c r="H46" s="2" t="s">
        <v>2293</v>
      </c>
      <c r="I46" s="2" t="s">
        <v>2294</v>
      </c>
      <c r="J46" s="2" t="s">
        <v>43</v>
      </c>
      <c r="K46" s="2" t="s">
        <v>44</v>
      </c>
      <c r="M46" s="2" t="s">
        <v>45</v>
      </c>
    </row>
    <row r="47" spans="1:13" customFormat="1" hidden="1" x14ac:dyDescent="0.35">
      <c r="A47" s="2" t="s">
        <v>191</v>
      </c>
      <c r="B47" s="2">
        <v>104532070</v>
      </c>
      <c r="E47" s="2" t="s">
        <v>95</v>
      </c>
      <c r="G47" s="2" t="s">
        <v>2258</v>
      </c>
      <c r="H47" s="2" t="s">
        <v>2293</v>
      </c>
      <c r="I47" s="2" t="s">
        <v>2295</v>
      </c>
      <c r="J47" s="2" t="s">
        <v>43</v>
      </c>
      <c r="K47" s="2" t="s">
        <v>44</v>
      </c>
      <c r="M47" s="2" t="s">
        <v>45</v>
      </c>
    </row>
    <row r="48" spans="1:13" customFormat="1" hidden="1" x14ac:dyDescent="0.35">
      <c r="A48" s="2" t="s">
        <v>191</v>
      </c>
      <c r="B48" s="2">
        <v>104532080</v>
      </c>
      <c r="E48" s="2" t="s">
        <v>95</v>
      </c>
      <c r="G48" s="2" t="s">
        <v>2258</v>
      </c>
      <c r="H48" s="2" t="s">
        <v>2293</v>
      </c>
      <c r="I48" s="2" t="s">
        <v>2296</v>
      </c>
      <c r="J48" s="2" t="s">
        <v>43</v>
      </c>
      <c r="K48" s="2" t="s">
        <v>44</v>
      </c>
      <c r="M48" s="2" t="s">
        <v>45</v>
      </c>
    </row>
    <row r="49" spans="1:16" customFormat="1" hidden="1" x14ac:dyDescent="0.35">
      <c r="A49" s="2" t="s">
        <v>191</v>
      </c>
      <c r="B49" s="2">
        <v>104539880</v>
      </c>
      <c r="E49" s="2" t="s">
        <v>95</v>
      </c>
      <c r="G49" s="2" t="s">
        <v>100</v>
      </c>
      <c r="H49" s="2" t="s">
        <v>1276</v>
      </c>
      <c r="I49" s="2" t="s">
        <v>2297</v>
      </c>
      <c r="J49" s="2" t="s">
        <v>61</v>
      </c>
      <c r="K49" s="2" t="s">
        <v>44</v>
      </c>
      <c r="M49" s="2" t="s">
        <v>45</v>
      </c>
    </row>
    <row r="50" spans="1:16" customFormat="1" hidden="1" x14ac:dyDescent="0.35">
      <c r="A50" s="2" t="s">
        <v>191</v>
      </c>
      <c r="B50" s="36">
        <v>201700037</v>
      </c>
      <c r="E50" s="2" t="s">
        <v>95</v>
      </c>
      <c r="G50" s="2" t="s">
        <v>412</v>
      </c>
      <c r="H50" s="2" t="s">
        <v>1557</v>
      </c>
      <c r="I50" s="2" t="s">
        <v>2298</v>
      </c>
      <c r="J50" s="2" t="s">
        <v>43</v>
      </c>
      <c r="K50" s="2" t="s">
        <v>44</v>
      </c>
      <c r="M50" s="2" t="s">
        <v>45</v>
      </c>
    </row>
    <row r="51" spans="1:16" customFormat="1" hidden="1" x14ac:dyDescent="0.35">
      <c r="B51" s="62">
        <v>104532390</v>
      </c>
      <c r="E51" s="62" t="s">
        <v>95</v>
      </c>
      <c r="G51" s="62" t="s">
        <v>2258</v>
      </c>
      <c r="H51" s="62" t="s">
        <v>616</v>
      </c>
      <c r="I51" s="62" t="s">
        <v>2299</v>
      </c>
      <c r="J51" s="62" t="s">
        <v>43</v>
      </c>
      <c r="P51" s="62" t="s">
        <v>2300</v>
      </c>
    </row>
    <row r="52" spans="1:16" customFormat="1" hidden="1" x14ac:dyDescent="0.35">
      <c r="B52" s="63">
        <v>104528290</v>
      </c>
      <c r="E52" s="63" t="s">
        <v>95</v>
      </c>
      <c r="G52" s="63" t="s">
        <v>115</v>
      </c>
      <c r="H52" s="63" t="s">
        <v>398</v>
      </c>
      <c r="I52" s="63" t="s">
        <v>2301</v>
      </c>
      <c r="J52" s="63" t="s">
        <v>1462</v>
      </c>
      <c r="P52" s="62" t="s">
        <v>2300</v>
      </c>
    </row>
    <row r="53" spans="1:16" customFormat="1" hidden="1" x14ac:dyDescent="0.35">
      <c r="B53" s="2">
        <v>104539530</v>
      </c>
      <c r="E53" s="2" t="s">
        <v>95</v>
      </c>
      <c r="G53" s="2" t="s">
        <v>2242</v>
      </c>
      <c r="H53" s="2" t="s">
        <v>376</v>
      </c>
      <c r="I53" s="2" t="s">
        <v>2302</v>
      </c>
      <c r="J53" s="2" t="s">
        <v>61</v>
      </c>
      <c r="P53" s="62" t="s">
        <v>2300</v>
      </c>
    </row>
    <row r="54" spans="1:16" customFormat="1" hidden="1" x14ac:dyDescent="0.35">
      <c r="B54" s="63">
        <v>104524270</v>
      </c>
      <c r="E54" s="63" t="s">
        <v>95</v>
      </c>
      <c r="G54" s="63" t="s">
        <v>115</v>
      </c>
      <c r="H54" s="63" t="s">
        <v>398</v>
      </c>
      <c r="I54" s="63" t="s">
        <v>2303</v>
      </c>
      <c r="J54" s="63" t="s">
        <v>1462</v>
      </c>
      <c r="P54" s="62" t="s">
        <v>2300</v>
      </c>
    </row>
    <row r="55" spans="1:16" customFormat="1" hidden="1" x14ac:dyDescent="0.35">
      <c r="B55" s="2">
        <v>150000880</v>
      </c>
      <c r="E55" s="2" t="s">
        <v>95</v>
      </c>
      <c r="G55" s="2" t="s">
        <v>97</v>
      </c>
      <c r="H55" s="2" t="s">
        <v>285</v>
      </c>
      <c r="I55" s="2" t="s">
        <v>2304</v>
      </c>
      <c r="J55" s="2" t="s">
        <v>43</v>
      </c>
      <c r="P55" s="62" t="s">
        <v>2300</v>
      </c>
    </row>
    <row r="56" spans="1:16" customFormat="1" hidden="1" x14ac:dyDescent="0.35">
      <c r="B56" s="2">
        <v>150000592</v>
      </c>
      <c r="E56" s="2" t="s">
        <v>95</v>
      </c>
      <c r="G56" s="2" t="s">
        <v>120</v>
      </c>
      <c r="H56" s="2" t="s">
        <v>466</v>
      </c>
      <c r="I56" s="2" t="s">
        <v>2305</v>
      </c>
      <c r="J56" s="2" t="s">
        <v>43</v>
      </c>
      <c r="P56" s="62" t="s">
        <v>2300</v>
      </c>
    </row>
    <row r="57" spans="1:16" customFormat="1" hidden="1" x14ac:dyDescent="0.35">
      <c r="B57" s="64">
        <v>104523930</v>
      </c>
      <c r="E57" s="63" t="s">
        <v>95</v>
      </c>
      <c r="G57" s="63" t="s">
        <v>120</v>
      </c>
      <c r="H57" s="63" t="s">
        <v>120</v>
      </c>
      <c r="I57" s="63" t="s">
        <v>204</v>
      </c>
      <c r="J57" s="63" t="s">
        <v>44</v>
      </c>
      <c r="P57" s="62" t="s">
        <v>2306</v>
      </c>
    </row>
    <row r="58" spans="1:16" customFormat="1" hidden="1" x14ac:dyDescent="0.35">
      <c r="B58" s="2">
        <v>150000881</v>
      </c>
      <c r="E58" s="2" t="s">
        <v>95</v>
      </c>
      <c r="G58" s="2" t="s">
        <v>97</v>
      </c>
      <c r="H58" s="2" t="s">
        <v>503</v>
      </c>
      <c r="I58" s="2" t="s">
        <v>2307</v>
      </c>
      <c r="J58" s="2" t="s">
        <v>43</v>
      </c>
      <c r="P58" s="62" t="s">
        <v>2300</v>
      </c>
    </row>
    <row r="59" spans="1:16" customFormat="1" hidden="1" x14ac:dyDescent="0.35">
      <c r="B59" s="64">
        <v>104524700</v>
      </c>
      <c r="E59" s="63" t="s">
        <v>95</v>
      </c>
      <c r="G59" s="63" t="s">
        <v>120</v>
      </c>
      <c r="H59" s="63" t="s">
        <v>204</v>
      </c>
      <c r="I59" s="63" t="s">
        <v>2308</v>
      </c>
      <c r="J59" s="63" t="s">
        <v>44</v>
      </c>
      <c r="P59" s="62" t="s">
        <v>2309</v>
      </c>
    </row>
    <row r="60" spans="1:16" customFormat="1" hidden="1" x14ac:dyDescent="0.35">
      <c r="B60" s="64">
        <v>105201180</v>
      </c>
      <c r="E60" s="63" t="s">
        <v>95</v>
      </c>
      <c r="G60" s="63" t="s">
        <v>120</v>
      </c>
      <c r="H60" s="63" t="s">
        <v>204</v>
      </c>
      <c r="I60" s="63" t="s">
        <v>2310</v>
      </c>
      <c r="J60" s="63" t="s">
        <v>44</v>
      </c>
      <c r="P60" s="62" t="s">
        <v>2311</v>
      </c>
    </row>
    <row r="61" spans="1:16" customFormat="1" hidden="1" x14ac:dyDescent="0.35">
      <c r="B61" s="63">
        <v>104534260</v>
      </c>
      <c r="E61" s="63" t="s">
        <v>95</v>
      </c>
      <c r="G61" s="63" t="s">
        <v>120</v>
      </c>
      <c r="H61" s="63" t="s">
        <v>468</v>
      </c>
      <c r="I61" s="63" t="s">
        <v>2312</v>
      </c>
      <c r="J61" s="63" t="s">
        <v>176</v>
      </c>
      <c r="P61" s="62" t="s">
        <v>2313</v>
      </c>
    </row>
    <row r="62" spans="1:16" customFormat="1" hidden="1" x14ac:dyDescent="0.35">
      <c r="B62" s="63">
        <v>104538070</v>
      </c>
      <c r="E62" s="63" t="s">
        <v>159</v>
      </c>
      <c r="G62" s="63" t="s">
        <v>115</v>
      </c>
      <c r="H62" s="63" t="s">
        <v>2314</v>
      </c>
      <c r="I62" s="63" t="s">
        <v>2315</v>
      </c>
      <c r="J62" s="63" t="s">
        <v>53</v>
      </c>
      <c r="P62" s="62" t="s">
        <v>2313</v>
      </c>
    </row>
    <row r="63" spans="1:16" customFormat="1" hidden="1" x14ac:dyDescent="0.35">
      <c r="B63" s="64">
        <v>150000649</v>
      </c>
      <c r="E63" s="63" t="s">
        <v>95</v>
      </c>
      <c r="G63" s="63" t="s">
        <v>120</v>
      </c>
      <c r="H63" s="63" t="s">
        <v>120</v>
      </c>
      <c r="I63" s="63" t="s">
        <v>121</v>
      </c>
      <c r="J63" s="63" t="s">
        <v>44</v>
      </c>
      <c r="P63" s="62" t="s">
        <v>2306</v>
      </c>
    </row>
    <row r="64" spans="1:16" customFormat="1" hidden="1" x14ac:dyDescent="0.35">
      <c r="B64" s="64">
        <v>105201130</v>
      </c>
      <c r="E64" s="63" t="s">
        <v>95</v>
      </c>
      <c r="G64" s="63" t="s">
        <v>120</v>
      </c>
      <c r="H64" s="63" t="s">
        <v>120</v>
      </c>
      <c r="I64" s="63" t="s">
        <v>204</v>
      </c>
      <c r="J64" s="63" t="s">
        <v>44</v>
      </c>
      <c r="P64" s="62" t="s">
        <v>2306</v>
      </c>
    </row>
    <row r="65" spans="2:16" customFormat="1" hidden="1" x14ac:dyDescent="0.35">
      <c r="B65" s="64">
        <v>104531070</v>
      </c>
      <c r="E65" s="63" t="s">
        <v>95</v>
      </c>
      <c r="G65" s="63" t="s">
        <v>249</v>
      </c>
      <c r="H65" s="63" t="s">
        <v>250</v>
      </c>
      <c r="I65" s="63" t="s">
        <v>2316</v>
      </c>
      <c r="J65" s="63" t="s">
        <v>43</v>
      </c>
      <c r="P65" s="62" t="s">
        <v>2311</v>
      </c>
    </row>
    <row r="66" spans="2:16" customFormat="1" hidden="1" x14ac:dyDescent="0.35">
      <c r="B66" s="63">
        <v>104535250</v>
      </c>
      <c r="E66" s="63" t="s">
        <v>95</v>
      </c>
      <c r="G66" s="63" t="s">
        <v>100</v>
      </c>
      <c r="H66" s="63" t="s">
        <v>398</v>
      </c>
      <c r="I66" s="63" t="s">
        <v>2317</v>
      </c>
      <c r="J66" s="63" t="s">
        <v>905</v>
      </c>
      <c r="P66" s="62" t="s">
        <v>2300</v>
      </c>
    </row>
    <row r="67" spans="2:16" customFormat="1" hidden="1" x14ac:dyDescent="0.35">
      <c r="B67" s="36">
        <v>201222000</v>
      </c>
      <c r="E67" s="2" t="s">
        <v>95</v>
      </c>
      <c r="G67" s="2" t="s">
        <v>115</v>
      </c>
      <c r="H67" s="2" t="s">
        <v>204</v>
      </c>
      <c r="I67" s="2" t="s">
        <v>2318</v>
      </c>
      <c r="J67" s="2" t="s">
        <v>43</v>
      </c>
      <c r="P67" s="62" t="s">
        <v>2319</v>
      </c>
    </row>
    <row r="68" spans="2:16" customFormat="1" hidden="1" x14ac:dyDescent="0.35">
      <c r="B68" s="36">
        <v>101310112</v>
      </c>
      <c r="E68" s="2" t="s">
        <v>95</v>
      </c>
      <c r="G68" s="2" t="s">
        <v>115</v>
      </c>
      <c r="H68" s="2" t="s">
        <v>398</v>
      </c>
      <c r="I68" s="2" t="s">
        <v>2320</v>
      </c>
      <c r="J68" s="2" t="s">
        <v>2321</v>
      </c>
      <c r="P68" s="62" t="s">
        <v>2319</v>
      </c>
    </row>
    <row r="69" spans="2:16" customFormat="1" hidden="1" x14ac:dyDescent="0.35">
      <c r="B69" s="36">
        <v>102100050</v>
      </c>
      <c r="E69" s="2" t="s">
        <v>95</v>
      </c>
      <c r="G69" s="2" t="s">
        <v>97</v>
      </c>
      <c r="H69" s="2" t="s">
        <v>204</v>
      </c>
      <c r="I69" s="2" t="s">
        <v>2322</v>
      </c>
      <c r="J69" s="2" t="s">
        <v>288</v>
      </c>
      <c r="P69" s="62" t="s">
        <v>2319</v>
      </c>
    </row>
    <row r="70" spans="2:16" customFormat="1" hidden="1" x14ac:dyDescent="0.35">
      <c r="B70" s="36">
        <v>102100300</v>
      </c>
      <c r="E70" s="2" t="s">
        <v>95</v>
      </c>
      <c r="G70" s="2" t="s">
        <v>97</v>
      </c>
      <c r="H70" s="2" t="s">
        <v>204</v>
      </c>
      <c r="I70" s="2" t="s">
        <v>2323</v>
      </c>
      <c r="J70" s="2" t="s">
        <v>242</v>
      </c>
      <c r="P70" s="62" t="s">
        <v>2319</v>
      </c>
    </row>
    <row r="71" spans="2:16" customFormat="1" hidden="1" x14ac:dyDescent="0.35">
      <c r="B71" s="2">
        <v>102402760</v>
      </c>
      <c r="E71" s="2" t="s">
        <v>95</v>
      </c>
      <c r="G71" s="2" t="s">
        <v>412</v>
      </c>
      <c r="H71" s="2" t="s">
        <v>413</v>
      </c>
      <c r="I71" s="2" t="s">
        <v>2324</v>
      </c>
      <c r="J71" s="2" t="s">
        <v>331</v>
      </c>
      <c r="P71" s="62" t="s">
        <v>2319</v>
      </c>
    </row>
    <row r="72" spans="2:16" customFormat="1" hidden="1" x14ac:dyDescent="0.35">
      <c r="B72" s="36">
        <v>104510680</v>
      </c>
      <c r="E72" s="2" t="s">
        <v>95</v>
      </c>
      <c r="G72" s="2" t="s">
        <v>120</v>
      </c>
      <c r="H72" s="2" t="s">
        <v>204</v>
      </c>
      <c r="I72" s="2" t="s">
        <v>2325</v>
      </c>
      <c r="J72" s="2" t="s">
        <v>86</v>
      </c>
      <c r="P72" s="62" t="s">
        <v>2319</v>
      </c>
    </row>
    <row r="73" spans="2:16" customFormat="1" hidden="1" x14ac:dyDescent="0.35">
      <c r="B73" s="36">
        <v>104511960</v>
      </c>
      <c r="E73" s="2" t="s">
        <v>95</v>
      </c>
      <c r="G73" s="2" t="s">
        <v>100</v>
      </c>
      <c r="H73" s="2" t="s">
        <v>204</v>
      </c>
      <c r="I73" s="2" t="s">
        <v>2326</v>
      </c>
      <c r="J73" s="2" t="s">
        <v>86</v>
      </c>
      <c r="P73" s="62" t="s">
        <v>2319</v>
      </c>
    </row>
    <row r="74" spans="2:16" customFormat="1" hidden="1" x14ac:dyDescent="0.35">
      <c r="B74" s="36">
        <v>104512200</v>
      </c>
      <c r="E74" s="2" t="s">
        <v>95</v>
      </c>
      <c r="G74" s="2" t="s">
        <v>100</v>
      </c>
      <c r="H74" s="2" t="s">
        <v>204</v>
      </c>
      <c r="I74" s="2" t="s">
        <v>2327</v>
      </c>
      <c r="J74" s="2" t="s">
        <v>86</v>
      </c>
      <c r="P74" s="62" t="s">
        <v>2319</v>
      </c>
    </row>
    <row r="75" spans="2:16" customFormat="1" hidden="1" x14ac:dyDescent="0.35">
      <c r="B75" s="36">
        <v>104516350</v>
      </c>
      <c r="E75" s="2" t="s">
        <v>95</v>
      </c>
      <c r="G75" s="2" t="s">
        <v>263</v>
      </c>
      <c r="H75" s="2" t="s">
        <v>204</v>
      </c>
      <c r="I75" s="2" t="s">
        <v>2328</v>
      </c>
      <c r="J75" s="2" t="s">
        <v>61</v>
      </c>
      <c r="P75" s="62" t="s">
        <v>2319</v>
      </c>
    </row>
    <row r="76" spans="2:16" customFormat="1" hidden="1" x14ac:dyDescent="0.35">
      <c r="B76" s="36">
        <v>104519270</v>
      </c>
      <c r="E76" s="2" t="s">
        <v>2329</v>
      </c>
      <c r="G76" s="2" t="s">
        <v>2330</v>
      </c>
      <c r="H76" s="2" t="s">
        <v>2331</v>
      </c>
      <c r="I76" s="2" t="s">
        <v>2332</v>
      </c>
      <c r="J76" s="2" t="s">
        <v>112</v>
      </c>
      <c r="P76" s="62" t="s">
        <v>2319</v>
      </c>
    </row>
    <row r="77" spans="2:16" customFormat="1" hidden="1" x14ac:dyDescent="0.35">
      <c r="B77" s="36">
        <v>104519830</v>
      </c>
      <c r="E77" s="2" t="s">
        <v>95</v>
      </c>
      <c r="G77" s="2" t="s">
        <v>100</v>
      </c>
      <c r="H77" s="2" t="s">
        <v>204</v>
      </c>
      <c r="I77" s="2" t="s">
        <v>2333</v>
      </c>
      <c r="J77" s="2" t="s">
        <v>1090</v>
      </c>
      <c r="P77" s="62" t="s">
        <v>2319</v>
      </c>
    </row>
    <row r="78" spans="2:16" customFormat="1" hidden="1" x14ac:dyDescent="0.35">
      <c r="B78" s="36">
        <v>104521810</v>
      </c>
      <c r="E78" s="2" t="s">
        <v>95</v>
      </c>
      <c r="G78" s="2" t="s">
        <v>249</v>
      </c>
      <c r="H78" s="2" t="s">
        <v>254</v>
      </c>
      <c r="I78" s="2" t="s">
        <v>2334</v>
      </c>
      <c r="J78" s="2" t="s">
        <v>44</v>
      </c>
      <c r="P78" s="62" t="s">
        <v>2319</v>
      </c>
    </row>
    <row r="79" spans="2:16" customFormat="1" hidden="1" x14ac:dyDescent="0.35">
      <c r="B79" s="36">
        <v>104523320</v>
      </c>
      <c r="E79" s="2" t="s">
        <v>95</v>
      </c>
      <c r="G79" s="2" t="s">
        <v>100</v>
      </c>
      <c r="H79" s="2" t="s">
        <v>204</v>
      </c>
      <c r="I79" s="2" t="s">
        <v>2335</v>
      </c>
      <c r="J79" s="2" t="s">
        <v>325</v>
      </c>
      <c r="P79" s="62" t="s">
        <v>2319</v>
      </c>
    </row>
    <row r="80" spans="2:16" customFormat="1" hidden="1" x14ac:dyDescent="0.35">
      <c r="B80" s="36">
        <v>104523940</v>
      </c>
      <c r="E80" s="2" t="s">
        <v>95</v>
      </c>
      <c r="G80" s="2" t="s">
        <v>120</v>
      </c>
      <c r="H80" s="2" t="s">
        <v>1642</v>
      </c>
      <c r="I80" s="2" t="s">
        <v>2336</v>
      </c>
      <c r="J80" s="2" t="s">
        <v>44</v>
      </c>
      <c r="P80" s="62" t="s">
        <v>2319</v>
      </c>
    </row>
    <row r="81" spans="2:16" customFormat="1" hidden="1" x14ac:dyDescent="0.35">
      <c r="B81" s="36">
        <v>104523980</v>
      </c>
      <c r="E81" s="2" t="s">
        <v>95</v>
      </c>
      <c r="G81" s="2" t="s">
        <v>120</v>
      </c>
      <c r="H81" s="2" t="s">
        <v>204</v>
      </c>
      <c r="I81" s="2" t="s">
        <v>2337</v>
      </c>
      <c r="J81" s="2" t="s">
        <v>1674</v>
      </c>
      <c r="P81" s="62" t="s">
        <v>2319</v>
      </c>
    </row>
    <row r="82" spans="2:16" customFormat="1" hidden="1" x14ac:dyDescent="0.35">
      <c r="B82" s="36">
        <v>104524560</v>
      </c>
      <c r="E82" s="2" t="s">
        <v>2329</v>
      </c>
      <c r="G82" s="2" t="s">
        <v>513</v>
      </c>
      <c r="H82" s="2" t="s">
        <v>521</v>
      </c>
      <c r="I82" s="2" t="s">
        <v>2338</v>
      </c>
      <c r="J82" s="2" t="s">
        <v>209</v>
      </c>
      <c r="P82" s="62" t="s">
        <v>2319</v>
      </c>
    </row>
    <row r="83" spans="2:16" customFormat="1" hidden="1" x14ac:dyDescent="0.35">
      <c r="B83" s="36">
        <v>104525190</v>
      </c>
      <c r="E83" s="2" t="s">
        <v>95</v>
      </c>
      <c r="G83" s="2" t="s">
        <v>100</v>
      </c>
      <c r="H83" s="2" t="s">
        <v>204</v>
      </c>
      <c r="I83" s="2" t="s">
        <v>2339</v>
      </c>
      <c r="J83" s="2" t="s">
        <v>325</v>
      </c>
      <c r="P83" s="62" t="s">
        <v>2319</v>
      </c>
    </row>
    <row r="84" spans="2:16" customFormat="1" hidden="1" x14ac:dyDescent="0.35">
      <c r="B84" s="36">
        <v>104525690</v>
      </c>
      <c r="E84" s="2" t="s">
        <v>95</v>
      </c>
      <c r="G84" s="2" t="s">
        <v>100</v>
      </c>
      <c r="H84" s="2" t="s">
        <v>204</v>
      </c>
      <c r="I84" s="2" t="s">
        <v>2340</v>
      </c>
      <c r="J84" s="2" t="s">
        <v>94</v>
      </c>
      <c r="P84" s="62" t="s">
        <v>2319</v>
      </c>
    </row>
    <row r="85" spans="2:16" customFormat="1" hidden="1" x14ac:dyDescent="0.35">
      <c r="B85" s="36">
        <v>104525710</v>
      </c>
      <c r="E85" s="2" t="s">
        <v>95</v>
      </c>
      <c r="G85" s="2" t="s">
        <v>100</v>
      </c>
      <c r="H85" s="2" t="s">
        <v>204</v>
      </c>
      <c r="I85" s="2" t="s">
        <v>2341</v>
      </c>
      <c r="J85" s="2" t="s">
        <v>94</v>
      </c>
      <c r="P85" s="62" t="s">
        <v>2319</v>
      </c>
    </row>
    <row r="86" spans="2:16" customFormat="1" hidden="1" x14ac:dyDescent="0.35">
      <c r="B86" s="36">
        <v>104525930</v>
      </c>
      <c r="E86" s="2" t="s">
        <v>95</v>
      </c>
      <c r="G86" s="2" t="s">
        <v>100</v>
      </c>
      <c r="H86" s="2" t="s">
        <v>204</v>
      </c>
      <c r="I86" s="2" t="s">
        <v>2342</v>
      </c>
      <c r="J86" s="2" t="s">
        <v>94</v>
      </c>
      <c r="P86" s="62" t="s">
        <v>2319</v>
      </c>
    </row>
    <row r="87" spans="2:16" customFormat="1" hidden="1" x14ac:dyDescent="0.35">
      <c r="B87" s="36">
        <v>104525970</v>
      </c>
      <c r="E87" s="2" t="s">
        <v>95</v>
      </c>
      <c r="G87" s="2" t="s">
        <v>100</v>
      </c>
      <c r="H87" s="2" t="s">
        <v>204</v>
      </c>
      <c r="I87" s="2" t="s">
        <v>2343</v>
      </c>
      <c r="J87" s="2" t="s">
        <v>94</v>
      </c>
      <c r="P87" s="62" t="s">
        <v>2319</v>
      </c>
    </row>
    <row r="88" spans="2:16" customFormat="1" hidden="1" x14ac:dyDescent="0.35">
      <c r="B88" s="36">
        <v>104525980</v>
      </c>
      <c r="E88" s="2" t="s">
        <v>95</v>
      </c>
      <c r="G88" s="2" t="s">
        <v>97</v>
      </c>
      <c r="H88" s="2" t="s">
        <v>204</v>
      </c>
      <c r="I88" s="2" t="s">
        <v>2344</v>
      </c>
      <c r="J88" s="2" t="s">
        <v>112</v>
      </c>
      <c r="P88" s="62" t="s">
        <v>2319</v>
      </c>
    </row>
    <row r="89" spans="2:16" customFormat="1" hidden="1" x14ac:dyDescent="0.35">
      <c r="B89" s="36">
        <v>104526050</v>
      </c>
      <c r="E89" s="2" t="s">
        <v>95</v>
      </c>
      <c r="G89" s="2" t="s">
        <v>100</v>
      </c>
      <c r="H89" s="2" t="s">
        <v>204</v>
      </c>
      <c r="I89" s="2" t="s">
        <v>2345</v>
      </c>
      <c r="J89" s="2" t="s">
        <v>361</v>
      </c>
      <c r="P89" s="62" t="s">
        <v>2319</v>
      </c>
    </row>
    <row r="90" spans="2:16" customFormat="1" hidden="1" x14ac:dyDescent="0.35">
      <c r="B90" s="36">
        <v>104526150</v>
      </c>
      <c r="E90" s="2" t="s">
        <v>95</v>
      </c>
      <c r="G90" s="2" t="s">
        <v>120</v>
      </c>
      <c r="H90" s="2" t="s">
        <v>204</v>
      </c>
      <c r="I90" s="2" t="s">
        <v>2346</v>
      </c>
      <c r="J90" s="2" t="s">
        <v>44</v>
      </c>
      <c r="P90" s="62" t="s">
        <v>2319</v>
      </c>
    </row>
    <row r="91" spans="2:16" customFormat="1" hidden="1" x14ac:dyDescent="0.35">
      <c r="B91" s="36">
        <v>104526340</v>
      </c>
      <c r="E91" s="2" t="s">
        <v>95</v>
      </c>
      <c r="G91" s="2" t="s">
        <v>100</v>
      </c>
      <c r="H91" s="2" t="s">
        <v>204</v>
      </c>
      <c r="I91" s="2" t="s">
        <v>2347</v>
      </c>
      <c r="J91" s="2" t="s">
        <v>94</v>
      </c>
      <c r="P91" s="62" t="s">
        <v>2319</v>
      </c>
    </row>
    <row r="92" spans="2:16" customFormat="1" hidden="1" x14ac:dyDescent="0.35">
      <c r="B92" s="36">
        <v>104526350</v>
      </c>
      <c r="E92" s="2" t="s">
        <v>95</v>
      </c>
      <c r="G92" s="2" t="s">
        <v>100</v>
      </c>
      <c r="H92" s="2" t="s">
        <v>204</v>
      </c>
      <c r="I92" s="2" t="s">
        <v>2348</v>
      </c>
      <c r="J92" s="2" t="s">
        <v>94</v>
      </c>
      <c r="P92" s="62" t="s">
        <v>2319</v>
      </c>
    </row>
    <row r="93" spans="2:16" customFormat="1" hidden="1" x14ac:dyDescent="0.35">
      <c r="B93" s="36">
        <v>104526500</v>
      </c>
      <c r="E93" s="2" t="s">
        <v>95</v>
      </c>
      <c r="G93" s="2" t="s">
        <v>100</v>
      </c>
      <c r="H93" s="2" t="s">
        <v>204</v>
      </c>
      <c r="I93" s="2" t="s">
        <v>2349</v>
      </c>
      <c r="J93" s="2" t="s">
        <v>94</v>
      </c>
      <c r="P93" s="62" t="s">
        <v>2319</v>
      </c>
    </row>
    <row r="94" spans="2:16" customFormat="1" hidden="1" x14ac:dyDescent="0.35">
      <c r="B94" s="36">
        <v>104526950</v>
      </c>
      <c r="E94" s="2" t="s">
        <v>95</v>
      </c>
      <c r="G94" s="2" t="s">
        <v>120</v>
      </c>
      <c r="H94" s="2" t="s">
        <v>466</v>
      </c>
      <c r="I94" s="2" t="s">
        <v>2350</v>
      </c>
      <c r="J94" s="2" t="s">
        <v>43</v>
      </c>
      <c r="P94" s="62" t="s">
        <v>2319</v>
      </c>
    </row>
    <row r="95" spans="2:16" customFormat="1" hidden="1" x14ac:dyDescent="0.35">
      <c r="B95" s="36">
        <v>104527160</v>
      </c>
      <c r="E95" s="2" t="s">
        <v>95</v>
      </c>
      <c r="G95" s="2" t="s">
        <v>100</v>
      </c>
      <c r="H95" s="2" t="s">
        <v>204</v>
      </c>
      <c r="I95" s="2" t="s">
        <v>2351</v>
      </c>
      <c r="J95" s="2" t="s">
        <v>44</v>
      </c>
      <c r="P95" s="62" t="s">
        <v>2319</v>
      </c>
    </row>
    <row r="96" spans="2:16" customFormat="1" hidden="1" x14ac:dyDescent="0.35">
      <c r="B96" s="36">
        <v>104527250</v>
      </c>
      <c r="E96" s="2" t="s">
        <v>95</v>
      </c>
      <c r="G96" s="2" t="s">
        <v>100</v>
      </c>
      <c r="H96" s="2" t="s">
        <v>1171</v>
      </c>
      <c r="I96" s="2" t="s">
        <v>2352</v>
      </c>
      <c r="J96" s="2" t="s">
        <v>325</v>
      </c>
      <c r="P96" s="62" t="s">
        <v>2319</v>
      </c>
    </row>
    <row r="97" spans="2:16" customFormat="1" hidden="1" x14ac:dyDescent="0.35">
      <c r="B97" s="36">
        <v>104527360</v>
      </c>
      <c r="E97" s="2" t="s">
        <v>95</v>
      </c>
      <c r="G97" s="2" t="s">
        <v>120</v>
      </c>
      <c r="H97" s="2" t="s">
        <v>204</v>
      </c>
      <c r="I97" s="2" t="s">
        <v>2353</v>
      </c>
      <c r="J97" s="2" t="s">
        <v>242</v>
      </c>
      <c r="P97" s="62" t="s">
        <v>2319</v>
      </c>
    </row>
    <row r="98" spans="2:16" customFormat="1" hidden="1" x14ac:dyDescent="0.35">
      <c r="B98" s="36">
        <v>104527480</v>
      </c>
      <c r="E98" s="2" t="s">
        <v>95</v>
      </c>
      <c r="G98" s="2" t="s">
        <v>97</v>
      </c>
      <c r="H98" s="2" t="s">
        <v>204</v>
      </c>
      <c r="I98" s="2" t="s">
        <v>2354</v>
      </c>
      <c r="J98" s="2" t="s">
        <v>288</v>
      </c>
      <c r="P98" s="62" t="s">
        <v>2319</v>
      </c>
    </row>
    <row r="99" spans="2:16" customFormat="1" hidden="1" x14ac:dyDescent="0.35">
      <c r="B99" s="36">
        <v>104529140</v>
      </c>
      <c r="E99" s="2" t="s">
        <v>2329</v>
      </c>
      <c r="G99" s="2" t="s">
        <v>161</v>
      </c>
      <c r="H99" s="2" t="s">
        <v>1725</v>
      </c>
      <c r="I99" s="2" t="s">
        <v>2355</v>
      </c>
      <c r="J99" s="2" t="s">
        <v>164</v>
      </c>
      <c r="P99" s="62" t="s">
        <v>2319</v>
      </c>
    </row>
    <row r="100" spans="2:16" customFormat="1" hidden="1" x14ac:dyDescent="0.35">
      <c r="B100" s="36">
        <v>104529200</v>
      </c>
      <c r="E100" s="2" t="s">
        <v>2329</v>
      </c>
      <c r="G100" s="2" t="s">
        <v>513</v>
      </c>
      <c r="H100" s="2" t="s">
        <v>204</v>
      </c>
      <c r="I100" s="2" t="s">
        <v>2356</v>
      </c>
      <c r="J100" s="2" t="s">
        <v>2357</v>
      </c>
      <c r="P100" s="62" t="s">
        <v>2319</v>
      </c>
    </row>
    <row r="101" spans="2:16" customFormat="1" hidden="1" x14ac:dyDescent="0.35">
      <c r="B101" s="36">
        <v>104529250</v>
      </c>
      <c r="E101" s="2" t="s">
        <v>2329</v>
      </c>
      <c r="G101" s="2" t="s">
        <v>490</v>
      </c>
      <c r="H101" s="2" t="s">
        <v>503</v>
      </c>
      <c r="I101" s="2" t="s">
        <v>2358</v>
      </c>
      <c r="J101" s="2" t="s">
        <v>164</v>
      </c>
      <c r="P101" s="62" t="s">
        <v>2319</v>
      </c>
    </row>
    <row r="102" spans="2:16" customFormat="1" hidden="1" x14ac:dyDescent="0.35">
      <c r="B102" s="36">
        <v>104529850</v>
      </c>
      <c r="E102" s="2" t="s">
        <v>2329</v>
      </c>
      <c r="G102" s="2" t="s">
        <v>173</v>
      </c>
      <c r="H102" s="2" t="s">
        <v>177</v>
      </c>
      <c r="I102" s="2" t="s">
        <v>2359</v>
      </c>
      <c r="J102" s="2" t="s">
        <v>43</v>
      </c>
      <c r="P102" s="62" t="s">
        <v>2319</v>
      </c>
    </row>
    <row r="103" spans="2:16" customFormat="1" hidden="1" x14ac:dyDescent="0.35">
      <c r="B103" s="36">
        <v>104530520</v>
      </c>
      <c r="E103" s="2" t="s">
        <v>2329</v>
      </c>
      <c r="G103" s="2" t="s">
        <v>490</v>
      </c>
      <c r="H103" s="2" t="s">
        <v>503</v>
      </c>
      <c r="I103" s="2" t="s">
        <v>2360</v>
      </c>
      <c r="J103" s="2" t="s">
        <v>90</v>
      </c>
      <c r="P103" s="62" t="s">
        <v>2319</v>
      </c>
    </row>
    <row r="104" spans="2:16" customFormat="1" hidden="1" x14ac:dyDescent="0.35">
      <c r="B104" s="36">
        <v>104531190</v>
      </c>
      <c r="E104" s="2" t="s">
        <v>95</v>
      </c>
      <c r="G104" s="2" t="s">
        <v>120</v>
      </c>
      <c r="H104" s="2" t="s">
        <v>204</v>
      </c>
      <c r="I104" s="2" t="s">
        <v>2361</v>
      </c>
      <c r="J104" s="2" t="s">
        <v>246</v>
      </c>
      <c r="P104" s="62" t="s">
        <v>2319</v>
      </c>
    </row>
    <row r="105" spans="2:16" customFormat="1" hidden="1" x14ac:dyDescent="0.35">
      <c r="B105" s="36">
        <v>104531610</v>
      </c>
      <c r="E105" s="2" t="s">
        <v>2329</v>
      </c>
      <c r="G105" s="2" t="s">
        <v>1843</v>
      </c>
      <c r="H105" s="2" t="s">
        <v>1844</v>
      </c>
      <c r="I105" s="2" t="s">
        <v>2362</v>
      </c>
      <c r="J105" s="2" t="s">
        <v>164</v>
      </c>
      <c r="P105" s="62" t="s">
        <v>2319</v>
      </c>
    </row>
    <row r="106" spans="2:16" customFormat="1" hidden="1" x14ac:dyDescent="0.35">
      <c r="B106" s="36">
        <v>105201350</v>
      </c>
      <c r="E106" s="2" t="s">
        <v>95</v>
      </c>
      <c r="G106" s="2" t="s">
        <v>120</v>
      </c>
      <c r="H106" s="2" t="s">
        <v>204</v>
      </c>
      <c r="I106" s="2" t="s">
        <v>2363</v>
      </c>
      <c r="J106" s="2" t="s">
        <v>128</v>
      </c>
      <c r="P106" s="62" t="s">
        <v>2319</v>
      </c>
    </row>
    <row r="107" spans="2:16" customFormat="1" hidden="1" x14ac:dyDescent="0.35">
      <c r="B107" s="36">
        <v>150000314</v>
      </c>
      <c r="E107" s="2" t="s">
        <v>95</v>
      </c>
      <c r="G107" s="2" t="s">
        <v>100</v>
      </c>
      <c r="H107" s="2" t="s">
        <v>204</v>
      </c>
      <c r="I107" s="2" t="s">
        <v>2364</v>
      </c>
      <c r="J107" s="2" t="s">
        <v>242</v>
      </c>
      <c r="P107" s="62" t="s">
        <v>2319</v>
      </c>
    </row>
    <row r="108" spans="2:16" customFormat="1" hidden="1" x14ac:dyDescent="0.35">
      <c r="B108" s="36">
        <v>150000547</v>
      </c>
      <c r="E108" s="2" t="s">
        <v>95</v>
      </c>
      <c r="G108" s="2" t="s">
        <v>120</v>
      </c>
      <c r="H108" s="2" t="s">
        <v>204</v>
      </c>
      <c r="I108" s="2" t="s">
        <v>2365</v>
      </c>
      <c r="J108" s="2" t="s">
        <v>1674</v>
      </c>
      <c r="P108" s="62" t="s">
        <v>2319</v>
      </c>
    </row>
    <row r="109" spans="2:16" customFormat="1" hidden="1" x14ac:dyDescent="0.35">
      <c r="B109" s="36">
        <v>150000936</v>
      </c>
      <c r="E109" s="2" t="s">
        <v>2329</v>
      </c>
      <c r="G109" s="2" t="s">
        <v>513</v>
      </c>
      <c r="H109" s="2" t="s">
        <v>521</v>
      </c>
      <c r="I109" s="2" t="s">
        <v>2366</v>
      </c>
      <c r="J109" s="2" t="s">
        <v>44</v>
      </c>
      <c r="P109" s="62" t="s">
        <v>2319</v>
      </c>
    </row>
    <row r="110" spans="2:16" customFormat="1" hidden="1" x14ac:dyDescent="0.35">
      <c r="B110" s="36">
        <v>150001142</v>
      </c>
      <c r="E110" s="2" t="s">
        <v>95</v>
      </c>
      <c r="G110" s="2" t="s">
        <v>120</v>
      </c>
      <c r="H110" s="2" t="s">
        <v>204</v>
      </c>
      <c r="I110" s="2" t="s">
        <v>2367</v>
      </c>
      <c r="J110" s="2" t="s">
        <v>176</v>
      </c>
      <c r="P110" s="62" t="s">
        <v>2319</v>
      </c>
    </row>
    <row r="111" spans="2:16" customFormat="1" hidden="1" x14ac:dyDescent="0.35">
      <c r="B111" s="36">
        <v>150001275</v>
      </c>
      <c r="E111" s="2" t="s">
        <v>95</v>
      </c>
      <c r="G111" s="2" t="s">
        <v>100</v>
      </c>
      <c r="H111" s="2" t="s">
        <v>204</v>
      </c>
      <c r="I111" s="2" t="s">
        <v>2368</v>
      </c>
      <c r="J111" s="2" t="s">
        <v>43</v>
      </c>
      <c r="P111" s="62" t="s">
        <v>2319</v>
      </c>
    </row>
    <row r="112" spans="2:16" customFormat="1" hidden="1" x14ac:dyDescent="0.35">
      <c r="B112" s="36">
        <v>150001886</v>
      </c>
      <c r="E112" s="2" t="s">
        <v>95</v>
      </c>
      <c r="G112" s="2" t="s">
        <v>100</v>
      </c>
      <c r="H112" s="2" t="s">
        <v>204</v>
      </c>
      <c r="I112" s="2" t="s">
        <v>2369</v>
      </c>
      <c r="J112" s="2" t="s">
        <v>383</v>
      </c>
      <c r="P112" s="62" t="s">
        <v>2319</v>
      </c>
    </row>
    <row r="113" spans="2:16" customFormat="1" hidden="1" x14ac:dyDescent="0.35">
      <c r="B113" s="36">
        <v>150001893</v>
      </c>
      <c r="E113" s="2" t="s">
        <v>95</v>
      </c>
      <c r="G113" s="2" t="s">
        <v>276</v>
      </c>
      <c r="H113" s="2" t="s">
        <v>277</v>
      </c>
      <c r="I113" s="2" t="s">
        <v>2370</v>
      </c>
      <c r="J113" s="2" t="s">
        <v>43</v>
      </c>
      <c r="P113" s="62" t="s">
        <v>2319</v>
      </c>
    </row>
    <row r="114" spans="2:16" customFormat="1" hidden="1" x14ac:dyDescent="0.35">
      <c r="B114" s="36">
        <v>150001895</v>
      </c>
      <c r="E114" s="2" t="s">
        <v>95</v>
      </c>
      <c r="G114" s="2" t="s">
        <v>276</v>
      </c>
      <c r="H114" s="2" t="s">
        <v>277</v>
      </c>
      <c r="I114" s="2" t="s">
        <v>2371</v>
      </c>
      <c r="J114" s="2" t="s">
        <v>43</v>
      </c>
      <c r="P114" s="62" t="s">
        <v>2319</v>
      </c>
    </row>
    <row r="115" spans="2:16" customFormat="1" hidden="1" x14ac:dyDescent="0.35">
      <c r="B115" s="36">
        <v>150001911</v>
      </c>
      <c r="E115" s="2" t="s">
        <v>2329</v>
      </c>
      <c r="G115" s="2" t="s">
        <v>173</v>
      </c>
      <c r="H115" s="2" t="s">
        <v>174</v>
      </c>
      <c r="I115" s="2" t="s">
        <v>2372</v>
      </c>
      <c r="J115" s="2" t="s">
        <v>53</v>
      </c>
      <c r="P115" s="62" t="s">
        <v>2319</v>
      </c>
    </row>
    <row r="116" spans="2:16" customFormat="1" hidden="1" x14ac:dyDescent="0.35">
      <c r="B116" s="36">
        <v>150001913</v>
      </c>
      <c r="E116" s="2" t="s">
        <v>2329</v>
      </c>
      <c r="G116" s="2" t="s">
        <v>173</v>
      </c>
      <c r="H116" s="2" t="s">
        <v>174</v>
      </c>
      <c r="I116" s="2" t="s">
        <v>2373</v>
      </c>
      <c r="J116" s="2" t="s">
        <v>44</v>
      </c>
      <c r="P116" s="62" t="s">
        <v>2319</v>
      </c>
    </row>
    <row r="117" spans="2:16" customFormat="1" hidden="1" x14ac:dyDescent="0.35">
      <c r="B117" s="36">
        <v>150001925</v>
      </c>
      <c r="E117" s="2" t="s">
        <v>95</v>
      </c>
      <c r="G117" s="2" t="s">
        <v>100</v>
      </c>
      <c r="H117" s="2" t="s">
        <v>204</v>
      </c>
      <c r="I117" s="2" t="s">
        <v>1254</v>
      </c>
      <c r="J117" s="2" t="s">
        <v>339</v>
      </c>
      <c r="P117" s="62" t="s">
        <v>2319</v>
      </c>
    </row>
    <row r="118" spans="2:16" customFormat="1" hidden="1" x14ac:dyDescent="0.35">
      <c r="B118" s="36">
        <v>201100750</v>
      </c>
      <c r="E118" s="2" t="s">
        <v>95</v>
      </c>
      <c r="G118" s="2" t="s">
        <v>279</v>
      </c>
      <c r="H118" s="2" t="s">
        <v>204</v>
      </c>
      <c r="I118" s="2" t="s">
        <v>2374</v>
      </c>
      <c r="J118" s="2" t="s">
        <v>288</v>
      </c>
      <c r="P118" s="62" t="s">
        <v>2319</v>
      </c>
    </row>
    <row r="119" spans="2:16" customFormat="1" hidden="1" x14ac:dyDescent="0.35">
      <c r="B119" s="36">
        <v>201101090</v>
      </c>
      <c r="E119" s="2" t="s">
        <v>95</v>
      </c>
      <c r="G119" s="2" t="s">
        <v>279</v>
      </c>
      <c r="H119" s="2" t="s">
        <v>204</v>
      </c>
      <c r="I119" s="2" t="s">
        <v>2375</v>
      </c>
      <c r="J119" s="2" t="s">
        <v>211</v>
      </c>
      <c r="P119" s="62" t="s">
        <v>2319</v>
      </c>
    </row>
    <row r="120" spans="2:16" customFormat="1" hidden="1" x14ac:dyDescent="0.35">
      <c r="B120" s="36">
        <v>201103200</v>
      </c>
      <c r="E120" s="2" t="s">
        <v>95</v>
      </c>
      <c r="G120" s="2" t="s">
        <v>279</v>
      </c>
      <c r="H120" s="2" t="s">
        <v>204</v>
      </c>
      <c r="I120" s="2" t="s">
        <v>2376</v>
      </c>
      <c r="J120" s="2" t="s">
        <v>211</v>
      </c>
      <c r="P120" s="62" t="s">
        <v>2319</v>
      </c>
    </row>
    <row r="121" spans="2:16" customFormat="1" hidden="1" x14ac:dyDescent="0.35">
      <c r="B121" s="36">
        <v>201103350</v>
      </c>
      <c r="E121" s="2" t="s">
        <v>95</v>
      </c>
      <c r="G121" s="2" t="s">
        <v>279</v>
      </c>
      <c r="H121" s="2" t="s">
        <v>204</v>
      </c>
      <c r="I121" s="2" t="s">
        <v>2377</v>
      </c>
      <c r="J121" s="2" t="s">
        <v>211</v>
      </c>
      <c r="P121" s="62" t="s">
        <v>2319</v>
      </c>
    </row>
    <row r="122" spans="2:16" customFormat="1" hidden="1" x14ac:dyDescent="0.35">
      <c r="B122" s="36">
        <v>201103450</v>
      </c>
      <c r="E122" s="2" t="s">
        <v>95</v>
      </c>
      <c r="G122" s="2" t="s">
        <v>279</v>
      </c>
      <c r="H122" s="2" t="s">
        <v>204</v>
      </c>
      <c r="I122" s="2" t="s">
        <v>2378</v>
      </c>
      <c r="J122" s="2" t="s">
        <v>211</v>
      </c>
      <c r="P122" s="62" t="s">
        <v>2319</v>
      </c>
    </row>
    <row r="123" spans="2:16" customFormat="1" hidden="1" x14ac:dyDescent="0.35">
      <c r="B123" s="36">
        <v>201211560</v>
      </c>
      <c r="E123" s="2" t="s">
        <v>95</v>
      </c>
      <c r="G123" s="2" t="s">
        <v>263</v>
      </c>
      <c r="H123" s="2" t="s">
        <v>204</v>
      </c>
      <c r="I123" s="2" t="s">
        <v>2379</v>
      </c>
      <c r="J123" s="2" t="s">
        <v>209</v>
      </c>
      <c r="P123" s="62" t="s">
        <v>2319</v>
      </c>
    </row>
    <row r="124" spans="2:16" customFormat="1" hidden="1" x14ac:dyDescent="0.35">
      <c r="B124" s="36">
        <v>201221120</v>
      </c>
      <c r="E124" s="2" t="s">
        <v>95</v>
      </c>
      <c r="G124" s="2" t="s">
        <v>97</v>
      </c>
      <c r="H124" s="2" t="s">
        <v>98</v>
      </c>
      <c r="I124" s="2" t="s">
        <v>2380</v>
      </c>
      <c r="J124" s="2" t="s">
        <v>209</v>
      </c>
      <c r="P124" s="62" t="s">
        <v>2319</v>
      </c>
    </row>
    <row r="125" spans="2:16" customFormat="1" hidden="1" x14ac:dyDescent="0.35">
      <c r="B125" s="36">
        <v>201221121</v>
      </c>
      <c r="E125" s="2" t="s">
        <v>95</v>
      </c>
      <c r="G125" s="2" t="s">
        <v>263</v>
      </c>
      <c r="H125" s="2" t="s">
        <v>204</v>
      </c>
      <c r="I125" s="2" t="s">
        <v>2381</v>
      </c>
      <c r="J125" s="2" t="s">
        <v>209</v>
      </c>
      <c r="P125" s="62" t="s">
        <v>2319</v>
      </c>
    </row>
    <row r="126" spans="2:16" customFormat="1" hidden="1" x14ac:dyDescent="0.35">
      <c r="B126" s="36">
        <v>201221669</v>
      </c>
      <c r="E126" s="2" t="s">
        <v>95</v>
      </c>
      <c r="G126" s="2" t="s">
        <v>115</v>
      </c>
      <c r="H126" s="2" t="s">
        <v>204</v>
      </c>
      <c r="I126" s="2" t="s">
        <v>2382</v>
      </c>
      <c r="J126" s="2" t="s">
        <v>910</v>
      </c>
      <c r="P126" s="62" t="s">
        <v>2319</v>
      </c>
    </row>
    <row r="127" spans="2:16" customFormat="1" hidden="1" x14ac:dyDescent="0.35">
      <c r="B127" s="36">
        <v>201700044</v>
      </c>
      <c r="E127" s="2" t="s">
        <v>95</v>
      </c>
      <c r="G127" s="2" t="s">
        <v>412</v>
      </c>
      <c r="H127" s="2" t="s">
        <v>204</v>
      </c>
      <c r="I127" s="2" t="s">
        <v>2383</v>
      </c>
      <c r="J127" s="2" t="s">
        <v>43</v>
      </c>
      <c r="P127" s="62" t="s">
        <v>2319</v>
      </c>
    </row>
    <row r="128" spans="2:16" customFormat="1" hidden="1" x14ac:dyDescent="0.35">
      <c r="B128" s="2">
        <v>104529450</v>
      </c>
      <c r="E128" s="2" t="s">
        <v>2329</v>
      </c>
      <c r="G128" s="2" t="s">
        <v>1803</v>
      </c>
      <c r="H128" s="2" t="s">
        <v>1804</v>
      </c>
      <c r="I128" s="2" t="s">
        <v>2384</v>
      </c>
      <c r="J128" s="2" t="s">
        <v>43</v>
      </c>
      <c r="P128" s="62" t="s">
        <v>2385</v>
      </c>
    </row>
    <row r="129" spans="2:16" customFormat="1" hidden="1" x14ac:dyDescent="0.35">
      <c r="B129" s="36">
        <v>104331010</v>
      </c>
      <c r="E129" s="2" t="s">
        <v>95</v>
      </c>
      <c r="G129" s="2" t="s">
        <v>266</v>
      </c>
      <c r="H129" s="2" t="s">
        <v>272</v>
      </c>
      <c r="I129" s="2" t="s">
        <v>2386</v>
      </c>
      <c r="J129" s="2" t="s">
        <v>284</v>
      </c>
      <c r="P129" s="62" t="s">
        <v>2385</v>
      </c>
    </row>
    <row r="130" spans="2:16" customFormat="1" hidden="1" x14ac:dyDescent="0.35">
      <c r="B130" s="36">
        <v>102201500</v>
      </c>
      <c r="E130" s="2" t="s">
        <v>95</v>
      </c>
      <c r="G130" s="2" t="s">
        <v>100</v>
      </c>
      <c r="H130" s="2" t="s">
        <v>343</v>
      </c>
      <c r="I130" s="2" t="s">
        <v>2387</v>
      </c>
      <c r="J130" s="2" t="s">
        <v>43</v>
      </c>
      <c r="P130" s="62" t="s">
        <v>2385</v>
      </c>
    </row>
    <row r="131" spans="2:16" customFormat="1" hidden="1" x14ac:dyDescent="0.35">
      <c r="B131" s="36">
        <v>104360470</v>
      </c>
      <c r="E131" s="2" t="s">
        <v>95</v>
      </c>
      <c r="G131" s="2" t="s">
        <v>279</v>
      </c>
      <c r="H131" s="2" t="s">
        <v>1001</v>
      </c>
      <c r="I131" s="2" t="s">
        <v>2388</v>
      </c>
      <c r="J131" s="2" t="s">
        <v>61</v>
      </c>
      <c r="P131" s="62" t="s">
        <v>2385</v>
      </c>
    </row>
    <row r="132" spans="2:16" customFormat="1" hidden="1" x14ac:dyDescent="0.35">
      <c r="B132" s="2">
        <v>104521920</v>
      </c>
      <c r="E132" s="2" t="s">
        <v>95</v>
      </c>
      <c r="G132" s="2" t="s">
        <v>120</v>
      </c>
      <c r="H132" s="2" t="s">
        <v>468</v>
      </c>
      <c r="I132" s="2" t="s">
        <v>2389</v>
      </c>
      <c r="J132" s="2" t="s">
        <v>804</v>
      </c>
      <c r="P132" s="78" t="s">
        <v>2385</v>
      </c>
    </row>
    <row r="133" spans="2:16" customFormat="1" hidden="1" x14ac:dyDescent="0.35">
      <c r="B133" s="36">
        <v>104523580</v>
      </c>
      <c r="E133" s="2" t="s">
        <v>95</v>
      </c>
      <c r="G133" s="2" t="s">
        <v>100</v>
      </c>
      <c r="H133" s="2" t="s">
        <v>1171</v>
      </c>
      <c r="I133" s="2" t="s">
        <v>2390</v>
      </c>
      <c r="J133" s="2" t="s">
        <v>325</v>
      </c>
      <c r="P133" s="62" t="s">
        <v>2385</v>
      </c>
    </row>
    <row r="134" spans="2:16" customFormat="1" hidden="1" x14ac:dyDescent="0.35">
      <c r="B134" s="2">
        <v>104528780</v>
      </c>
      <c r="E134" s="2" t="s">
        <v>95</v>
      </c>
      <c r="G134" s="2" t="s">
        <v>115</v>
      </c>
      <c r="H134" s="2" t="s">
        <v>398</v>
      </c>
      <c r="I134" s="2" t="s">
        <v>2391</v>
      </c>
      <c r="J134" s="2" t="s">
        <v>822</v>
      </c>
      <c r="P134" s="78" t="s">
        <v>2385</v>
      </c>
    </row>
    <row r="135" spans="2:16" customFormat="1" hidden="1" x14ac:dyDescent="0.35">
      <c r="B135" s="2">
        <v>104528790</v>
      </c>
      <c r="E135" s="2" t="s">
        <v>95</v>
      </c>
      <c r="G135" s="2" t="s">
        <v>115</v>
      </c>
      <c r="H135" s="2" t="s">
        <v>398</v>
      </c>
      <c r="I135" s="2" t="s">
        <v>2392</v>
      </c>
      <c r="J135" s="2" t="s">
        <v>822</v>
      </c>
      <c r="P135" s="78" t="s">
        <v>2385</v>
      </c>
    </row>
    <row r="136" spans="2:16" customFormat="1" hidden="1" x14ac:dyDescent="0.35">
      <c r="B136" s="2">
        <v>104529880</v>
      </c>
      <c r="E136" s="2" t="s">
        <v>2329</v>
      </c>
      <c r="G136" s="2" t="s">
        <v>513</v>
      </c>
      <c r="H136" s="2" t="s">
        <v>204</v>
      </c>
      <c r="I136" s="2" t="s">
        <v>2393</v>
      </c>
      <c r="J136" s="2" t="s">
        <v>164</v>
      </c>
      <c r="P136" s="78" t="s">
        <v>2385</v>
      </c>
    </row>
    <row r="137" spans="2:16" customFormat="1" hidden="1" x14ac:dyDescent="0.35">
      <c r="B137" s="2">
        <v>104530340</v>
      </c>
      <c r="E137" s="2" t="s">
        <v>2329</v>
      </c>
      <c r="G137" s="2" t="s">
        <v>510</v>
      </c>
      <c r="H137" s="2" t="s">
        <v>1844</v>
      </c>
      <c r="I137" s="2" t="s">
        <v>2394</v>
      </c>
      <c r="J137" s="2" t="s">
        <v>53</v>
      </c>
      <c r="P137" s="78" t="s">
        <v>2385</v>
      </c>
    </row>
    <row r="138" spans="2:16" customFormat="1" hidden="1" x14ac:dyDescent="0.35">
      <c r="B138" s="2">
        <v>104530390</v>
      </c>
      <c r="E138" s="2" t="s">
        <v>2329</v>
      </c>
      <c r="G138" s="2" t="s">
        <v>490</v>
      </c>
      <c r="H138" s="2" t="s">
        <v>503</v>
      </c>
      <c r="I138" s="2" t="s">
        <v>2395</v>
      </c>
      <c r="J138" s="2" t="s">
        <v>284</v>
      </c>
      <c r="P138" s="62" t="s">
        <v>2385</v>
      </c>
    </row>
    <row r="139" spans="2:16" customFormat="1" hidden="1" x14ac:dyDescent="0.35">
      <c r="B139" s="2">
        <v>104530510</v>
      </c>
      <c r="E139" s="2" t="s">
        <v>95</v>
      </c>
      <c r="G139" s="2" t="s">
        <v>115</v>
      </c>
      <c r="H139" s="2" t="s">
        <v>204</v>
      </c>
      <c r="I139" s="2" t="s">
        <v>2396</v>
      </c>
      <c r="J139" s="2" t="s">
        <v>53</v>
      </c>
      <c r="P139" s="78" t="s">
        <v>2385</v>
      </c>
    </row>
    <row r="140" spans="2:16" customFormat="1" hidden="1" x14ac:dyDescent="0.35">
      <c r="B140" s="2">
        <v>104531020</v>
      </c>
      <c r="E140" s="2" t="s">
        <v>2329</v>
      </c>
      <c r="G140" s="2" t="s">
        <v>513</v>
      </c>
      <c r="H140" s="2" t="s">
        <v>204</v>
      </c>
      <c r="I140" s="2" t="s">
        <v>2397</v>
      </c>
      <c r="J140" s="2" t="s">
        <v>804</v>
      </c>
      <c r="P140" s="78" t="s">
        <v>2385</v>
      </c>
    </row>
    <row r="141" spans="2:16" customFormat="1" hidden="1" x14ac:dyDescent="0.35">
      <c r="B141" s="2">
        <v>104531040</v>
      </c>
      <c r="E141" s="2" t="s">
        <v>2329</v>
      </c>
      <c r="G141" s="2" t="s">
        <v>513</v>
      </c>
      <c r="H141" s="2" t="s">
        <v>204</v>
      </c>
      <c r="I141" s="2" t="s">
        <v>2398</v>
      </c>
      <c r="J141" s="2" t="s">
        <v>81</v>
      </c>
      <c r="P141" s="78" t="s">
        <v>2385</v>
      </c>
    </row>
    <row r="142" spans="2:16" customFormat="1" hidden="1" x14ac:dyDescent="0.35">
      <c r="B142" s="2">
        <v>104531050</v>
      </c>
      <c r="E142" s="2" t="s">
        <v>2329</v>
      </c>
      <c r="G142" s="2" t="s">
        <v>513</v>
      </c>
      <c r="H142" s="2" t="s">
        <v>519</v>
      </c>
      <c r="I142" s="2" t="s">
        <v>2399</v>
      </c>
      <c r="J142" s="2" t="s">
        <v>61</v>
      </c>
      <c r="P142" s="78" t="s">
        <v>2385</v>
      </c>
    </row>
    <row r="143" spans="2:16" customFormat="1" hidden="1" x14ac:dyDescent="0.35">
      <c r="B143" s="2">
        <v>104532920</v>
      </c>
      <c r="E143" s="2" t="s">
        <v>95</v>
      </c>
      <c r="G143" s="2" t="s">
        <v>2330</v>
      </c>
      <c r="H143" s="2" t="s">
        <v>204</v>
      </c>
      <c r="I143" s="2" t="s">
        <v>2400</v>
      </c>
      <c r="J143" s="2" t="s">
        <v>365</v>
      </c>
      <c r="P143" s="62" t="s">
        <v>2385</v>
      </c>
    </row>
    <row r="144" spans="2:16" customFormat="1" hidden="1" x14ac:dyDescent="0.35">
      <c r="B144" s="2">
        <v>104533050</v>
      </c>
      <c r="E144" s="2" t="s">
        <v>95</v>
      </c>
      <c r="G144" s="2" t="s">
        <v>100</v>
      </c>
      <c r="H144" s="2" t="s">
        <v>204</v>
      </c>
      <c r="I144" s="2" t="s">
        <v>2401</v>
      </c>
      <c r="J144" s="2" t="s">
        <v>53</v>
      </c>
      <c r="P144" s="62" t="s">
        <v>2385</v>
      </c>
    </row>
    <row r="145" spans="2:16" customFormat="1" hidden="1" x14ac:dyDescent="0.35">
      <c r="B145" s="2">
        <v>104533060</v>
      </c>
      <c r="E145" s="2" t="s">
        <v>95</v>
      </c>
      <c r="G145" s="2" t="s">
        <v>100</v>
      </c>
      <c r="H145" s="2" t="s">
        <v>204</v>
      </c>
      <c r="I145" s="2" t="s">
        <v>2402</v>
      </c>
      <c r="J145" s="2" t="s">
        <v>43</v>
      </c>
      <c r="P145" s="62" t="s">
        <v>2385</v>
      </c>
    </row>
    <row r="146" spans="2:16" customFormat="1" hidden="1" x14ac:dyDescent="0.35">
      <c r="B146" s="2">
        <v>104533080</v>
      </c>
      <c r="E146" s="2" t="s">
        <v>95</v>
      </c>
      <c r="G146" s="2" t="s">
        <v>115</v>
      </c>
      <c r="H146" s="2" t="s">
        <v>204</v>
      </c>
      <c r="I146" s="2" t="s">
        <v>2403</v>
      </c>
      <c r="J146" s="2" t="s">
        <v>209</v>
      </c>
      <c r="P146" s="62" t="s">
        <v>2385</v>
      </c>
    </row>
    <row r="147" spans="2:16" customFormat="1" hidden="1" x14ac:dyDescent="0.35">
      <c r="B147" s="2">
        <v>104534750</v>
      </c>
      <c r="E147" s="2" t="s">
        <v>95</v>
      </c>
      <c r="G147" s="2" t="s">
        <v>2242</v>
      </c>
      <c r="H147" s="2" t="s">
        <v>1408</v>
      </c>
      <c r="I147" s="2" t="s">
        <v>2404</v>
      </c>
      <c r="J147" s="2" t="s">
        <v>44</v>
      </c>
      <c r="P147" s="62" t="s">
        <v>2385</v>
      </c>
    </row>
    <row r="148" spans="2:16" customFormat="1" hidden="1" x14ac:dyDescent="0.35">
      <c r="B148" s="2">
        <v>104535320</v>
      </c>
      <c r="E148" s="2" t="s">
        <v>2329</v>
      </c>
      <c r="G148" s="2" t="s">
        <v>490</v>
      </c>
      <c r="H148" s="2" t="s">
        <v>503</v>
      </c>
      <c r="I148" s="2" t="s">
        <v>2405</v>
      </c>
      <c r="J148" s="2" t="s">
        <v>61</v>
      </c>
      <c r="P148" s="62" t="s">
        <v>2385</v>
      </c>
    </row>
    <row r="149" spans="2:16" customFormat="1" hidden="1" x14ac:dyDescent="0.35">
      <c r="B149" s="36">
        <v>105010960</v>
      </c>
      <c r="E149" s="2" t="s">
        <v>95</v>
      </c>
      <c r="G149" s="2" t="s">
        <v>120</v>
      </c>
      <c r="H149" s="2" t="s">
        <v>121</v>
      </c>
      <c r="I149" s="2" t="s">
        <v>2406</v>
      </c>
      <c r="J149" s="2" t="s">
        <v>128</v>
      </c>
      <c r="P149" s="62" t="s">
        <v>2385</v>
      </c>
    </row>
    <row r="150" spans="2:16" customFormat="1" hidden="1" x14ac:dyDescent="0.35">
      <c r="B150" s="36">
        <v>201211550</v>
      </c>
      <c r="E150" s="2" t="s">
        <v>95</v>
      </c>
      <c r="G150" s="2" t="s">
        <v>263</v>
      </c>
      <c r="H150" s="2" t="s">
        <v>877</v>
      </c>
      <c r="I150" s="2" t="s">
        <v>2407</v>
      </c>
      <c r="J150" s="2" t="s">
        <v>209</v>
      </c>
      <c r="P150" s="62" t="s">
        <v>2385</v>
      </c>
    </row>
    <row r="151" spans="2:16" customFormat="1" hidden="1" x14ac:dyDescent="0.35">
      <c r="B151" s="2">
        <v>201700190</v>
      </c>
      <c r="E151" s="2" t="s">
        <v>95</v>
      </c>
      <c r="G151" s="2" t="s">
        <v>412</v>
      </c>
      <c r="H151" s="2" t="s">
        <v>204</v>
      </c>
      <c r="I151" s="2" t="s">
        <v>2408</v>
      </c>
      <c r="J151" s="2" t="s">
        <v>475</v>
      </c>
      <c r="P151" s="78" t="s">
        <v>2385</v>
      </c>
    </row>
    <row r="152" spans="2:16" customFormat="1" hidden="1" x14ac:dyDescent="0.35">
      <c r="B152" s="2">
        <v>104529620</v>
      </c>
      <c r="E152" s="2" t="s">
        <v>2329</v>
      </c>
      <c r="G152" s="2" t="s">
        <v>513</v>
      </c>
      <c r="H152" s="2" t="s">
        <v>204</v>
      </c>
      <c r="I152" s="2" t="s">
        <v>2409</v>
      </c>
      <c r="J152" s="2" t="s">
        <v>2410</v>
      </c>
      <c r="P152" s="78" t="s">
        <v>2385</v>
      </c>
    </row>
    <row r="153" spans="2:16" customFormat="1" hidden="1" x14ac:dyDescent="0.35">
      <c r="B153" s="2">
        <v>104534860</v>
      </c>
      <c r="E153" s="2" t="s">
        <v>2329</v>
      </c>
      <c r="G153" s="2" t="s">
        <v>510</v>
      </c>
      <c r="H153" s="2" t="s">
        <v>511</v>
      </c>
      <c r="I153" s="2" t="s">
        <v>2411</v>
      </c>
      <c r="J153" s="2" t="s">
        <v>415</v>
      </c>
      <c r="P153" s="62" t="s">
        <v>2385</v>
      </c>
    </row>
    <row r="154" spans="2:16" customFormat="1" hidden="1" x14ac:dyDescent="0.35">
      <c r="B154" s="63">
        <v>104534840</v>
      </c>
      <c r="E154" s="63" t="s">
        <v>95</v>
      </c>
      <c r="G154" s="63" t="s">
        <v>2242</v>
      </c>
      <c r="H154" s="63" t="s">
        <v>2412</v>
      </c>
      <c r="I154" s="63" t="s">
        <v>2413</v>
      </c>
      <c r="J154" s="63" t="s">
        <v>486</v>
      </c>
      <c r="P154" s="62" t="s">
        <v>2311</v>
      </c>
    </row>
    <row r="155" spans="2:16" customFormat="1" hidden="1" x14ac:dyDescent="0.35">
      <c r="B155" s="36">
        <v>104529900</v>
      </c>
      <c r="E155" s="2" t="s">
        <v>95</v>
      </c>
      <c r="G155" s="2" t="s">
        <v>100</v>
      </c>
      <c r="H155" s="2" t="s">
        <v>323</v>
      </c>
      <c r="I155" s="2" t="s">
        <v>2414</v>
      </c>
      <c r="J155" s="2" t="s">
        <v>44</v>
      </c>
      <c r="P155" s="62" t="s">
        <v>2311</v>
      </c>
    </row>
    <row r="156" spans="2:16" customFormat="1" hidden="1" x14ac:dyDescent="0.35">
      <c r="B156" s="36">
        <v>104524400</v>
      </c>
      <c r="E156" s="2" t="s">
        <v>95</v>
      </c>
      <c r="G156" s="2" t="s">
        <v>97</v>
      </c>
      <c r="H156" s="2" t="s">
        <v>204</v>
      </c>
      <c r="I156" s="2" t="s">
        <v>2415</v>
      </c>
      <c r="J156" s="2" t="s">
        <v>44</v>
      </c>
      <c r="P156" s="62" t="s">
        <v>2311</v>
      </c>
    </row>
    <row r="157" spans="2:16" customFormat="1" hidden="1" x14ac:dyDescent="0.35">
      <c r="B157" s="36">
        <v>104512150</v>
      </c>
      <c r="E157" s="2" t="s">
        <v>95</v>
      </c>
      <c r="G157" s="2" t="s">
        <v>100</v>
      </c>
      <c r="H157" s="2" t="s">
        <v>204</v>
      </c>
      <c r="I157" s="2" t="s">
        <v>2416</v>
      </c>
      <c r="J157" s="2" t="s">
        <v>44</v>
      </c>
      <c r="P157" s="62" t="s">
        <v>2311</v>
      </c>
    </row>
    <row r="158" spans="2:16" customFormat="1" hidden="1" x14ac:dyDescent="0.35">
      <c r="B158" s="2">
        <v>104512180</v>
      </c>
      <c r="E158" s="2" t="s">
        <v>95</v>
      </c>
      <c r="G158" s="2" t="s">
        <v>100</v>
      </c>
      <c r="H158" s="2" t="s">
        <v>204</v>
      </c>
      <c r="I158" s="2" t="s">
        <v>2417</v>
      </c>
      <c r="J158" s="2" t="s">
        <v>44</v>
      </c>
      <c r="P158" s="62" t="s">
        <v>2311</v>
      </c>
    </row>
    <row r="159" spans="2:16" customFormat="1" hidden="1" x14ac:dyDescent="0.35">
      <c r="B159" s="36">
        <v>104521400</v>
      </c>
      <c r="E159" s="2" t="s">
        <v>95</v>
      </c>
      <c r="G159" s="2" t="s">
        <v>249</v>
      </c>
      <c r="H159" s="2" t="s">
        <v>204</v>
      </c>
      <c r="I159" s="2" t="s">
        <v>2418</v>
      </c>
      <c r="J159" s="2" t="s">
        <v>44</v>
      </c>
      <c r="P159" s="62" t="s">
        <v>2311</v>
      </c>
    </row>
    <row r="160" spans="2:16" customFormat="1" hidden="1" x14ac:dyDescent="0.35">
      <c r="B160" s="2">
        <v>104522890</v>
      </c>
      <c r="E160" s="2" t="s">
        <v>2329</v>
      </c>
      <c r="G160" s="2" t="s">
        <v>490</v>
      </c>
      <c r="H160" s="2" t="s">
        <v>204</v>
      </c>
      <c r="I160" s="2" t="s">
        <v>2419</v>
      </c>
      <c r="J160" s="2" t="s">
        <v>44</v>
      </c>
      <c r="P160" s="62" t="s">
        <v>2311</v>
      </c>
    </row>
    <row r="161" spans="2:16" customFormat="1" hidden="1" x14ac:dyDescent="0.35">
      <c r="B161" s="36">
        <v>104524390</v>
      </c>
      <c r="E161" s="2" t="s">
        <v>95</v>
      </c>
      <c r="G161" s="2" t="s">
        <v>97</v>
      </c>
      <c r="H161" s="2" t="s">
        <v>204</v>
      </c>
      <c r="I161" s="2" t="s">
        <v>2420</v>
      </c>
      <c r="J161" s="2" t="s">
        <v>44</v>
      </c>
      <c r="P161" s="62" t="s">
        <v>2311</v>
      </c>
    </row>
    <row r="162" spans="2:16" customFormat="1" hidden="1" x14ac:dyDescent="0.35">
      <c r="B162" s="36">
        <v>104526530</v>
      </c>
      <c r="E162" s="2" t="s">
        <v>95</v>
      </c>
      <c r="G162" s="2" t="s">
        <v>97</v>
      </c>
      <c r="H162" s="2" t="s">
        <v>204</v>
      </c>
      <c r="I162" s="2" t="s">
        <v>2421</v>
      </c>
      <c r="J162" s="2" t="s">
        <v>44</v>
      </c>
      <c r="P162" s="62" t="s">
        <v>2311</v>
      </c>
    </row>
    <row r="163" spans="2:16" customFormat="1" hidden="1" x14ac:dyDescent="0.35">
      <c r="B163" s="2">
        <v>104530090</v>
      </c>
      <c r="E163" s="2" t="s">
        <v>2329</v>
      </c>
      <c r="G163" s="2" t="s">
        <v>173</v>
      </c>
      <c r="H163" s="2" t="s">
        <v>1793</v>
      </c>
      <c r="I163" s="2" t="s">
        <v>2422</v>
      </c>
      <c r="J163" s="2" t="s">
        <v>44</v>
      </c>
      <c r="P163" s="62" t="s">
        <v>2311</v>
      </c>
    </row>
    <row r="164" spans="2:16" customFormat="1" hidden="1" x14ac:dyDescent="0.35">
      <c r="B164" s="2">
        <v>104530410</v>
      </c>
      <c r="E164" s="2" t="s">
        <v>2329</v>
      </c>
      <c r="G164" s="2" t="s">
        <v>173</v>
      </c>
      <c r="H164" s="2" t="s">
        <v>1793</v>
      </c>
      <c r="I164" s="2" t="s">
        <v>2423</v>
      </c>
      <c r="J164" s="2" t="s">
        <v>44</v>
      </c>
      <c r="P164" s="62" t="s">
        <v>2311</v>
      </c>
    </row>
    <row r="165" spans="2:16" customFormat="1" hidden="1" x14ac:dyDescent="0.35">
      <c r="B165" s="2">
        <v>104532710</v>
      </c>
      <c r="E165" s="2" t="s">
        <v>2329</v>
      </c>
      <c r="G165" s="2" t="s">
        <v>173</v>
      </c>
      <c r="H165" s="2" t="s">
        <v>1786</v>
      </c>
      <c r="I165" s="2" t="s">
        <v>2424</v>
      </c>
      <c r="J165" s="2" t="s">
        <v>44</v>
      </c>
      <c r="P165" s="62" t="s">
        <v>2311</v>
      </c>
    </row>
    <row r="166" spans="2:16" customFormat="1" hidden="1" x14ac:dyDescent="0.35">
      <c r="B166" s="2">
        <v>104534000</v>
      </c>
      <c r="E166" s="2" t="s">
        <v>95</v>
      </c>
      <c r="G166" s="2" t="s">
        <v>100</v>
      </c>
      <c r="H166" s="2" t="s">
        <v>204</v>
      </c>
      <c r="I166" s="2" t="s">
        <v>2425</v>
      </c>
      <c r="J166" s="2" t="s">
        <v>44</v>
      </c>
      <c r="P166" s="62" t="s">
        <v>2311</v>
      </c>
    </row>
    <row r="167" spans="2:16" customFormat="1" hidden="1" x14ac:dyDescent="0.35">
      <c r="B167" s="2">
        <v>104534010</v>
      </c>
      <c r="E167" s="2" t="s">
        <v>95</v>
      </c>
      <c r="G167" s="2" t="s">
        <v>120</v>
      </c>
      <c r="H167" s="2" t="s">
        <v>204</v>
      </c>
      <c r="I167" s="2" t="s">
        <v>2426</v>
      </c>
      <c r="J167" s="2" t="s">
        <v>44</v>
      </c>
      <c r="P167" s="62" t="s">
        <v>2311</v>
      </c>
    </row>
    <row r="168" spans="2:16" customFormat="1" hidden="1" x14ac:dyDescent="0.35">
      <c r="B168" s="36">
        <v>105019300</v>
      </c>
      <c r="E168" s="2" t="s">
        <v>95</v>
      </c>
      <c r="G168" s="2" t="s">
        <v>97</v>
      </c>
      <c r="H168" s="2" t="s">
        <v>204</v>
      </c>
      <c r="I168" s="2" t="s">
        <v>2427</v>
      </c>
      <c r="J168" s="2" t="s">
        <v>44</v>
      </c>
      <c r="P168" s="62" t="s">
        <v>2311</v>
      </c>
    </row>
    <row r="169" spans="2:16" customFormat="1" hidden="1" x14ac:dyDescent="0.35">
      <c r="B169" s="36">
        <v>150000071</v>
      </c>
      <c r="E169" s="2" t="s">
        <v>95</v>
      </c>
      <c r="G169" s="2" t="s">
        <v>100</v>
      </c>
      <c r="H169" s="2" t="s">
        <v>204</v>
      </c>
      <c r="I169" s="2" t="s">
        <v>2428</v>
      </c>
      <c r="J169" s="2" t="s">
        <v>44</v>
      </c>
      <c r="P169" s="62" t="s">
        <v>2311</v>
      </c>
    </row>
    <row r="170" spans="2:16" customFormat="1" hidden="1" x14ac:dyDescent="0.35">
      <c r="B170" s="36">
        <v>150001867</v>
      </c>
      <c r="E170" s="2" t="s">
        <v>95</v>
      </c>
      <c r="G170" s="2" t="s">
        <v>100</v>
      </c>
      <c r="H170" s="2" t="s">
        <v>204</v>
      </c>
      <c r="I170" s="2" t="s">
        <v>2429</v>
      </c>
      <c r="J170" s="2" t="s">
        <v>44</v>
      </c>
      <c r="P170" s="62" t="s">
        <v>2311</v>
      </c>
    </row>
    <row r="171" spans="2:16" customFormat="1" hidden="1" x14ac:dyDescent="0.35">
      <c r="B171" s="36">
        <v>201700192</v>
      </c>
      <c r="E171" s="2" t="s">
        <v>95</v>
      </c>
      <c r="G171" s="2" t="s">
        <v>412</v>
      </c>
      <c r="H171" s="2" t="s">
        <v>204</v>
      </c>
      <c r="I171" s="2" t="s">
        <v>2430</v>
      </c>
      <c r="J171" s="2" t="s">
        <v>44</v>
      </c>
      <c r="P171" s="62" t="s">
        <v>2311</v>
      </c>
    </row>
    <row r="172" spans="2:16" customFormat="1" hidden="1" x14ac:dyDescent="0.35">
      <c r="B172" s="53">
        <v>231222620</v>
      </c>
      <c r="E172" s="53" t="s">
        <v>95</v>
      </c>
      <c r="G172" s="2" t="s">
        <v>115</v>
      </c>
      <c r="H172" s="2" t="s">
        <v>204</v>
      </c>
      <c r="I172" s="2" t="s">
        <v>2431</v>
      </c>
      <c r="J172" s="2" t="s">
        <v>44</v>
      </c>
      <c r="P172" s="62" t="s">
        <v>2311</v>
      </c>
    </row>
    <row r="173" spans="2:16" customFormat="1" hidden="1" x14ac:dyDescent="0.35">
      <c r="B173" s="36">
        <v>104514840</v>
      </c>
      <c r="E173" s="2" t="s">
        <v>95</v>
      </c>
      <c r="G173" s="2" t="s">
        <v>249</v>
      </c>
      <c r="H173" s="2" t="s">
        <v>250</v>
      </c>
      <c r="I173" s="2" t="s">
        <v>2432</v>
      </c>
      <c r="J173" s="2" t="s">
        <v>44</v>
      </c>
      <c r="P173" s="62" t="s">
        <v>2311</v>
      </c>
    </row>
    <row r="174" spans="2:16" customFormat="1" hidden="1" x14ac:dyDescent="0.35">
      <c r="B174" s="36">
        <v>104516990</v>
      </c>
      <c r="E174" s="2" t="s">
        <v>95</v>
      </c>
      <c r="G174" s="2" t="s">
        <v>266</v>
      </c>
      <c r="H174" s="2" t="s">
        <v>272</v>
      </c>
      <c r="I174" s="2" t="s">
        <v>2433</v>
      </c>
      <c r="J174" s="2" t="s">
        <v>300</v>
      </c>
      <c r="P174" s="62" t="s">
        <v>2311</v>
      </c>
    </row>
    <row r="175" spans="2:16" customFormat="1" hidden="1" x14ac:dyDescent="0.35">
      <c r="B175" s="36">
        <v>104528590</v>
      </c>
      <c r="E175" s="2" t="s">
        <v>95</v>
      </c>
      <c r="G175" s="2" t="s">
        <v>2242</v>
      </c>
      <c r="H175" s="2" t="s">
        <v>380</v>
      </c>
      <c r="I175" s="2" t="s">
        <v>2434</v>
      </c>
      <c r="J175" s="2" t="s">
        <v>53</v>
      </c>
      <c r="P175" s="62" t="s">
        <v>2311</v>
      </c>
    </row>
    <row r="176" spans="2:16" customFormat="1" hidden="1" x14ac:dyDescent="0.35">
      <c r="B176" s="2">
        <v>104532450</v>
      </c>
      <c r="E176" s="2" t="s">
        <v>95</v>
      </c>
      <c r="G176" s="2" t="s">
        <v>2242</v>
      </c>
      <c r="H176" s="2" t="s">
        <v>240</v>
      </c>
      <c r="I176" s="2" t="s">
        <v>2435</v>
      </c>
      <c r="J176" s="2" t="s">
        <v>44</v>
      </c>
      <c r="P176" s="62" t="s">
        <v>2311</v>
      </c>
    </row>
    <row r="177" spans="2:16" customFormat="1" hidden="1" x14ac:dyDescent="0.35">
      <c r="B177" s="2">
        <v>104535460</v>
      </c>
      <c r="E177" s="2" t="s">
        <v>95</v>
      </c>
      <c r="G177" s="2" t="s">
        <v>249</v>
      </c>
      <c r="H177" s="2" t="s">
        <v>254</v>
      </c>
      <c r="I177" s="2" t="s">
        <v>2436</v>
      </c>
      <c r="J177" s="2" t="s">
        <v>176</v>
      </c>
      <c r="P177" s="62" t="s">
        <v>2311</v>
      </c>
    </row>
    <row r="178" spans="2:16" customFormat="1" hidden="1" x14ac:dyDescent="0.35">
      <c r="B178" s="36">
        <v>105200800</v>
      </c>
      <c r="E178" s="2" t="s">
        <v>95</v>
      </c>
      <c r="G178" s="2" t="s">
        <v>120</v>
      </c>
      <c r="H178" s="2" t="s">
        <v>1642</v>
      </c>
      <c r="I178" s="2" t="s">
        <v>2437</v>
      </c>
      <c r="J178" s="2" t="s">
        <v>53</v>
      </c>
      <c r="P178" s="62" t="s">
        <v>2311</v>
      </c>
    </row>
    <row r="179" spans="2:16" customFormat="1" hidden="1" x14ac:dyDescent="0.35">
      <c r="B179" s="36">
        <v>150000855</v>
      </c>
      <c r="E179" s="2" t="s">
        <v>95</v>
      </c>
      <c r="G179" s="2" t="s">
        <v>249</v>
      </c>
      <c r="H179" s="2" t="s">
        <v>250</v>
      </c>
      <c r="I179" s="2" t="s">
        <v>2438</v>
      </c>
      <c r="J179" s="2" t="s">
        <v>44</v>
      </c>
      <c r="P179" s="62" t="s">
        <v>2311</v>
      </c>
    </row>
    <row r="180" spans="2:16" customFormat="1" hidden="1" x14ac:dyDescent="0.35">
      <c r="B180" s="36">
        <v>150001822</v>
      </c>
      <c r="E180" s="2" t="s">
        <v>95</v>
      </c>
      <c r="G180" s="2" t="s">
        <v>2242</v>
      </c>
      <c r="H180" s="2" t="s">
        <v>380</v>
      </c>
      <c r="I180" s="2" t="s">
        <v>2439</v>
      </c>
      <c r="J180" s="2" t="s">
        <v>1691</v>
      </c>
      <c r="P180" s="62" t="s">
        <v>2311</v>
      </c>
    </row>
    <row r="181" spans="2:16" customFormat="1" hidden="1" x14ac:dyDescent="0.35">
      <c r="B181" s="64">
        <v>104523140</v>
      </c>
      <c r="E181" s="63" t="s">
        <v>2329</v>
      </c>
      <c r="G181" s="63" t="s">
        <v>513</v>
      </c>
      <c r="H181" s="63" t="s">
        <v>519</v>
      </c>
      <c r="I181" s="63" t="s">
        <v>2440</v>
      </c>
      <c r="J181" s="63" t="s">
        <v>164</v>
      </c>
      <c r="P181" s="62" t="s">
        <v>2441</v>
      </c>
    </row>
    <row r="182" spans="2:16" customFormat="1" hidden="1" x14ac:dyDescent="0.35">
      <c r="B182" s="64">
        <v>104528950</v>
      </c>
      <c r="E182" s="63" t="s">
        <v>2329</v>
      </c>
      <c r="G182" s="63" t="s">
        <v>513</v>
      </c>
      <c r="H182" s="63" t="s">
        <v>204</v>
      </c>
      <c r="I182" s="63" t="s">
        <v>2442</v>
      </c>
      <c r="J182" s="63" t="s">
        <v>53</v>
      </c>
      <c r="P182" s="62" t="s">
        <v>2441</v>
      </c>
    </row>
    <row r="183" spans="2:16" customFormat="1" hidden="1" x14ac:dyDescent="0.35">
      <c r="B183" s="36">
        <v>104530100</v>
      </c>
      <c r="E183" s="2" t="s">
        <v>2329</v>
      </c>
      <c r="G183" s="2" t="s">
        <v>173</v>
      </c>
      <c r="H183" s="2" t="s">
        <v>204</v>
      </c>
      <c r="I183" s="2" t="s">
        <v>2443</v>
      </c>
      <c r="J183" s="2" t="s">
        <v>339</v>
      </c>
      <c r="P183" s="62" t="s">
        <v>2441</v>
      </c>
    </row>
    <row r="184" spans="2:16" customFormat="1" hidden="1" x14ac:dyDescent="0.35">
      <c r="B184" s="36">
        <v>101540050</v>
      </c>
      <c r="E184" s="2" t="s">
        <v>95</v>
      </c>
      <c r="G184" s="2" t="s">
        <v>97</v>
      </c>
      <c r="H184" s="2" t="s">
        <v>204</v>
      </c>
      <c r="I184" s="2" t="s">
        <v>2444</v>
      </c>
      <c r="J184" s="2" t="s">
        <v>44</v>
      </c>
      <c r="P184" s="62" t="s">
        <v>2441</v>
      </c>
    </row>
    <row r="185" spans="2:16" customFormat="1" hidden="1" x14ac:dyDescent="0.35">
      <c r="B185" s="36">
        <v>104522280</v>
      </c>
      <c r="E185" s="2" t="s">
        <v>2329</v>
      </c>
      <c r="G185" s="2" t="s">
        <v>513</v>
      </c>
      <c r="H185" s="2" t="s">
        <v>519</v>
      </c>
      <c r="I185" s="2" t="s">
        <v>2445</v>
      </c>
      <c r="J185" s="2" t="s">
        <v>164</v>
      </c>
      <c r="P185" s="62" t="s">
        <v>2441</v>
      </c>
    </row>
    <row r="186" spans="2:16" customFormat="1" hidden="1" x14ac:dyDescent="0.35">
      <c r="B186" s="36">
        <v>104522310</v>
      </c>
      <c r="E186" s="2" t="s">
        <v>2329</v>
      </c>
      <c r="G186" s="2" t="s">
        <v>513</v>
      </c>
      <c r="H186" s="2" t="s">
        <v>519</v>
      </c>
      <c r="I186" s="2" t="s">
        <v>2446</v>
      </c>
      <c r="J186" s="2" t="s">
        <v>164</v>
      </c>
      <c r="P186" s="62" t="s">
        <v>2441</v>
      </c>
    </row>
    <row r="187" spans="2:16" customFormat="1" hidden="1" x14ac:dyDescent="0.35">
      <c r="B187" s="36">
        <v>104527390</v>
      </c>
      <c r="E187" s="2" t="s">
        <v>2329</v>
      </c>
      <c r="G187" s="2" t="s">
        <v>1803</v>
      </c>
      <c r="H187" s="2" t="s">
        <v>1804</v>
      </c>
      <c r="I187" s="2" t="s">
        <v>2447</v>
      </c>
      <c r="J187" s="2" t="s">
        <v>43</v>
      </c>
      <c r="P187" s="79" t="s">
        <v>2441</v>
      </c>
    </row>
    <row r="188" spans="2:16" customFormat="1" hidden="1" x14ac:dyDescent="0.35">
      <c r="B188" s="36">
        <v>104528940</v>
      </c>
      <c r="E188" s="2" t="s">
        <v>2329</v>
      </c>
      <c r="G188" s="2" t="s">
        <v>513</v>
      </c>
      <c r="H188" s="2" t="s">
        <v>204</v>
      </c>
      <c r="I188" s="2" t="s">
        <v>2448</v>
      </c>
      <c r="J188" s="2" t="s">
        <v>53</v>
      </c>
      <c r="P188" s="62" t="s">
        <v>2441</v>
      </c>
    </row>
    <row r="189" spans="2:16" customFormat="1" hidden="1" x14ac:dyDescent="0.35">
      <c r="B189" s="36">
        <v>104528960</v>
      </c>
      <c r="E189" s="2" t="s">
        <v>2329</v>
      </c>
      <c r="G189" s="2" t="s">
        <v>513</v>
      </c>
      <c r="H189" s="2" t="s">
        <v>204</v>
      </c>
      <c r="I189" s="2" t="s">
        <v>2449</v>
      </c>
      <c r="J189" s="2" t="s">
        <v>53</v>
      </c>
      <c r="P189" s="62" t="s">
        <v>2441</v>
      </c>
    </row>
    <row r="190" spans="2:16" customFormat="1" hidden="1" x14ac:dyDescent="0.35">
      <c r="B190" s="2">
        <v>104530170</v>
      </c>
      <c r="E190" s="2" t="s">
        <v>95</v>
      </c>
      <c r="G190" s="2" t="s">
        <v>115</v>
      </c>
      <c r="H190" s="2" t="s">
        <v>204</v>
      </c>
      <c r="I190" s="2" t="s">
        <v>2450</v>
      </c>
      <c r="J190" s="2" t="s">
        <v>43</v>
      </c>
      <c r="P190" s="79" t="s">
        <v>2441</v>
      </c>
    </row>
    <row r="191" spans="2:16" customFormat="1" hidden="1" x14ac:dyDescent="0.35">
      <c r="B191" s="36">
        <v>104530400</v>
      </c>
      <c r="E191" s="2" t="s">
        <v>2329</v>
      </c>
      <c r="G191" s="2" t="s">
        <v>173</v>
      </c>
      <c r="H191" s="2" t="s">
        <v>204</v>
      </c>
      <c r="I191" s="2" t="s">
        <v>2451</v>
      </c>
      <c r="J191" s="2" t="s">
        <v>86</v>
      </c>
      <c r="P191" s="62" t="s">
        <v>2441</v>
      </c>
    </row>
    <row r="192" spans="2:16" customFormat="1" hidden="1" x14ac:dyDescent="0.35">
      <c r="B192" s="36">
        <v>104530420</v>
      </c>
      <c r="E192" s="2" t="s">
        <v>2329</v>
      </c>
      <c r="G192" s="2" t="s">
        <v>173</v>
      </c>
      <c r="H192" s="2" t="s">
        <v>204</v>
      </c>
      <c r="I192" s="2" t="s">
        <v>2452</v>
      </c>
      <c r="J192" s="2" t="s">
        <v>61</v>
      </c>
      <c r="P192" s="62" t="s">
        <v>2441</v>
      </c>
    </row>
    <row r="193" spans="2:16" customFormat="1" hidden="1" x14ac:dyDescent="0.35">
      <c r="B193" s="36">
        <v>104531710</v>
      </c>
      <c r="E193" s="2" t="s">
        <v>2329</v>
      </c>
      <c r="G193" s="2" t="s">
        <v>173</v>
      </c>
      <c r="H193" s="2" t="s">
        <v>204</v>
      </c>
      <c r="I193" s="2" t="s">
        <v>2453</v>
      </c>
      <c r="J193" s="2" t="s">
        <v>61</v>
      </c>
      <c r="P193" s="62" t="s">
        <v>2441</v>
      </c>
    </row>
    <row r="194" spans="2:16" customFormat="1" hidden="1" x14ac:dyDescent="0.35">
      <c r="B194" s="2">
        <v>104532340</v>
      </c>
      <c r="E194" s="2" t="s">
        <v>2329</v>
      </c>
      <c r="G194" s="2" t="s">
        <v>490</v>
      </c>
      <c r="H194" s="2" t="s">
        <v>501</v>
      </c>
      <c r="I194" s="2" t="s">
        <v>2454</v>
      </c>
      <c r="J194" s="2" t="s">
        <v>77</v>
      </c>
      <c r="P194" s="62" t="s">
        <v>2441</v>
      </c>
    </row>
    <row r="195" spans="2:16" customFormat="1" hidden="1" x14ac:dyDescent="0.35">
      <c r="B195" s="2">
        <v>104532350</v>
      </c>
      <c r="E195" s="2" t="s">
        <v>2329</v>
      </c>
      <c r="G195" s="2" t="s">
        <v>490</v>
      </c>
      <c r="H195" s="2" t="s">
        <v>501</v>
      </c>
      <c r="I195" s="2" t="s">
        <v>2455</v>
      </c>
      <c r="J195" s="2" t="s">
        <v>77</v>
      </c>
      <c r="P195" s="62" t="s">
        <v>2441</v>
      </c>
    </row>
    <row r="196" spans="2:16" customFormat="1" hidden="1" x14ac:dyDescent="0.35">
      <c r="B196" s="2">
        <v>104532360</v>
      </c>
      <c r="E196" s="2" t="s">
        <v>2329</v>
      </c>
      <c r="G196" s="2" t="s">
        <v>490</v>
      </c>
      <c r="H196" s="2" t="s">
        <v>501</v>
      </c>
      <c r="I196" s="2" t="s">
        <v>2456</v>
      </c>
      <c r="J196" s="2" t="s">
        <v>77</v>
      </c>
      <c r="P196" s="62" t="s">
        <v>2441</v>
      </c>
    </row>
    <row r="197" spans="2:16" customFormat="1" hidden="1" x14ac:dyDescent="0.35">
      <c r="B197" s="2">
        <v>104532380</v>
      </c>
      <c r="E197" s="2" t="s">
        <v>2329</v>
      </c>
      <c r="G197" s="2" t="s">
        <v>490</v>
      </c>
      <c r="H197" s="2" t="s">
        <v>501</v>
      </c>
      <c r="I197" s="2" t="s">
        <v>2457</v>
      </c>
      <c r="J197" s="2" t="s">
        <v>77</v>
      </c>
      <c r="P197" s="62" t="s">
        <v>2441</v>
      </c>
    </row>
    <row r="198" spans="2:16" customFormat="1" hidden="1" x14ac:dyDescent="0.35">
      <c r="B198" s="36">
        <v>104532680</v>
      </c>
      <c r="E198" s="2" t="s">
        <v>2329</v>
      </c>
      <c r="G198" s="2" t="s">
        <v>173</v>
      </c>
      <c r="H198" s="2" t="s">
        <v>204</v>
      </c>
      <c r="I198" s="2" t="s">
        <v>2458</v>
      </c>
      <c r="J198" s="2" t="s">
        <v>164</v>
      </c>
      <c r="P198" s="62" t="s">
        <v>2441</v>
      </c>
    </row>
    <row r="199" spans="2:16" customFormat="1" hidden="1" x14ac:dyDescent="0.35">
      <c r="B199" s="36">
        <v>104532690</v>
      </c>
      <c r="E199" s="2" t="s">
        <v>2329</v>
      </c>
      <c r="G199" s="2" t="s">
        <v>173</v>
      </c>
      <c r="H199" s="2" t="s">
        <v>1793</v>
      </c>
      <c r="I199" s="2" t="s">
        <v>2459</v>
      </c>
      <c r="J199" s="2" t="s">
        <v>164</v>
      </c>
      <c r="P199" s="62" t="s">
        <v>2441</v>
      </c>
    </row>
    <row r="200" spans="2:16" customFormat="1" hidden="1" x14ac:dyDescent="0.35">
      <c r="B200" s="36">
        <v>104532700</v>
      </c>
      <c r="E200" s="2" t="s">
        <v>2329</v>
      </c>
      <c r="G200" s="2" t="s">
        <v>513</v>
      </c>
      <c r="H200" s="2" t="s">
        <v>519</v>
      </c>
      <c r="I200" s="2" t="s">
        <v>2460</v>
      </c>
      <c r="J200" s="2" t="s">
        <v>164</v>
      </c>
      <c r="P200" s="62" t="s">
        <v>2441</v>
      </c>
    </row>
    <row r="201" spans="2:16" customFormat="1" hidden="1" x14ac:dyDescent="0.35">
      <c r="B201" s="2">
        <v>104533980</v>
      </c>
      <c r="E201" s="2" t="s">
        <v>95</v>
      </c>
      <c r="G201" s="2" t="s">
        <v>115</v>
      </c>
      <c r="H201" s="2" t="s">
        <v>204</v>
      </c>
      <c r="I201" s="2" t="s">
        <v>2461</v>
      </c>
      <c r="J201" s="2" t="s">
        <v>44</v>
      </c>
      <c r="P201" s="62" t="s">
        <v>2441</v>
      </c>
    </row>
    <row r="202" spans="2:16" customFormat="1" hidden="1" x14ac:dyDescent="0.35">
      <c r="B202" s="2">
        <v>104534550</v>
      </c>
      <c r="E202" s="2" t="s">
        <v>2329</v>
      </c>
      <c r="G202" s="2" t="s">
        <v>2462</v>
      </c>
      <c r="H202" s="2" t="s">
        <v>2463</v>
      </c>
      <c r="I202" s="2" t="s">
        <v>2464</v>
      </c>
      <c r="J202" s="2" t="s">
        <v>176</v>
      </c>
      <c r="P202" s="62" t="s">
        <v>2441</v>
      </c>
    </row>
    <row r="203" spans="2:16" customFormat="1" hidden="1" x14ac:dyDescent="0.35">
      <c r="B203" s="2">
        <v>104537970</v>
      </c>
      <c r="E203" s="2" t="s">
        <v>2329</v>
      </c>
      <c r="G203" s="2" t="s">
        <v>510</v>
      </c>
      <c r="H203" s="2" t="s">
        <v>511</v>
      </c>
      <c r="I203" s="2" t="s">
        <v>2465</v>
      </c>
      <c r="J203" s="2" t="s">
        <v>365</v>
      </c>
      <c r="P203" s="62" t="s">
        <v>2441</v>
      </c>
    </row>
    <row r="204" spans="2:16" customFormat="1" hidden="1" x14ac:dyDescent="0.35">
      <c r="B204" s="36">
        <v>104532670</v>
      </c>
      <c r="E204" s="2" t="s">
        <v>2329</v>
      </c>
      <c r="G204" s="2" t="s">
        <v>173</v>
      </c>
      <c r="H204" s="2" t="s">
        <v>204</v>
      </c>
      <c r="I204" s="2" t="s">
        <v>2466</v>
      </c>
      <c r="J204" s="2" t="s">
        <v>164</v>
      </c>
      <c r="P204" s="62" t="s">
        <v>2441</v>
      </c>
    </row>
    <row r="205" spans="2:16" customFormat="1" hidden="1" x14ac:dyDescent="0.35">
      <c r="B205" s="36">
        <v>104527410</v>
      </c>
      <c r="E205" s="2" t="s">
        <v>2329</v>
      </c>
      <c r="G205" s="2" t="s">
        <v>513</v>
      </c>
      <c r="H205" s="2" t="s">
        <v>204</v>
      </c>
      <c r="I205" s="2" t="s">
        <v>2467</v>
      </c>
      <c r="J205" s="2" t="s">
        <v>53</v>
      </c>
      <c r="P205" s="62" t="s">
        <v>2468</v>
      </c>
    </row>
    <row r="206" spans="2:16" customFormat="1" hidden="1" x14ac:dyDescent="0.35">
      <c r="B206" s="36">
        <v>101310100</v>
      </c>
      <c r="E206" s="2" t="s">
        <v>95</v>
      </c>
      <c r="G206" s="2" t="s">
        <v>412</v>
      </c>
      <c r="H206" s="2" t="s">
        <v>1557</v>
      </c>
      <c r="I206" s="2" t="s">
        <v>2469</v>
      </c>
      <c r="J206" s="2" t="s">
        <v>44</v>
      </c>
      <c r="P206" s="62" t="s">
        <v>2468</v>
      </c>
    </row>
    <row r="207" spans="2:16" customFormat="1" hidden="1" x14ac:dyDescent="0.35">
      <c r="B207" s="36">
        <v>101310101</v>
      </c>
      <c r="E207" s="2" t="s">
        <v>95</v>
      </c>
      <c r="G207" s="2" t="s">
        <v>412</v>
      </c>
      <c r="H207" s="2" t="s">
        <v>1557</v>
      </c>
      <c r="I207" s="2" t="s">
        <v>2470</v>
      </c>
      <c r="J207" s="2" t="s">
        <v>44</v>
      </c>
      <c r="P207" s="62" t="s">
        <v>2468</v>
      </c>
    </row>
    <row r="208" spans="2:16" customFormat="1" hidden="1" x14ac:dyDescent="0.35">
      <c r="B208" s="36">
        <v>101510500</v>
      </c>
      <c r="E208" s="2" t="s">
        <v>95</v>
      </c>
      <c r="G208" s="2" t="s">
        <v>97</v>
      </c>
      <c r="H208" s="2" t="s">
        <v>204</v>
      </c>
      <c r="I208" s="2" t="s">
        <v>2471</v>
      </c>
      <c r="J208" s="2" t="s">
        <v>44</v>
      </c>
      <c r="P208" s="62" t="s">
        <v>2468</v>
      </c>
    </row>
    <row r="209" spans="2:16" customFormat="1" hidden="1" x14ac:dyDescent="0.35">
      <c r="B209" s="2">
        <v>102100250</v>
      </c>
      <c r="E209" s="2" t="s">
        <v>95</v>
      </c>
      <c r="G209" s="2" t="s">
        <v>97</v>
      </c>
      <c r="H209" s="2" t="s">
        <v>204</v>
      </c>
      <c r="I209" s="2" t="s">
        <v>2472</v>
      </c>
      <c r="J209" s="2" t="s">
        <v>288</v>
      </c>
      <c r="P209" s="62" t="s">
        <v>2468</v>
      </c>
    </row>
    <row r="210" spans="2:16" customFormat="1" hidden="1" x14ac:dyDescent="0.35">
      <c r="B210" s="36">
        <v>104512390</v>
      </c>
      <c r="E210" s="2" t="s">
        <v>95</v>
      </c>
      <c r="G210" s="2" t="s">
        <v>100</v>
      </c>
      <c r="H210" s="2" t="s">
        <v>204</v>
      </c>
      <c r="I210" s="2" t="s">
        <v>2473</v>
      </c>
      <c r="J210" s="2" t="s">
        <v>44</v>
      </c>
      <c r="P210" s="62" t="s">
        <v>2468</v>
      </c>
    </row>
    <row r="211" spans="2:16" customFormat="1" hidden="1" x14ac:dyDescent="0.35">
      <c r="B211" s="36">
        <v>104512600</v>
      </c>
      <c r="E211" s="2" t="s">
        <v>95</v>
      </c>
      <c r="G211" s="2" t="s">
        <v>100</v>
      </c>
      <c r="H211" s="2" t="s">
        <v>204</v>
      </c>
      <c r="I211" s="2" t="s">
        <v>2474</v>
      </c>
      <c r="J211" s="2" t="s">
        <v>44</v>
      </c>
      <c r="P211" s="62" t="s">
        <v>2468</v>
      </c>
    </row>
    <row r="212" spans="2:16" customFormat="1" hidden="1" x14ac:dyDescent="0.35">
      <c r="B212" s="36">
        <v>104523500</v>
      </c>
      <c r="E212" s="2" t="s">
        <v>2329</v>
      </c>
      <c r="G212" s="2" t="s">
        <v>2462</v>
      </c>
      <c r="H212" s="2" t="s">
        <v>204</v>
      </c>
      <c r="I212" s="2" t="s">
        <v>2475</v>
      </c>
      <c r="J212" s="2" t="s">
        <v>211</v>
      </c>
      <c r="P212" s="62" t="s">
        <v>2468</v>
      </c>
    </row>
    <row r="213" spans="2:16" customFormat="1" hidden="1" x14ac:dyDescent="0.35">
      <c r="B213" s="2">
        <v>104523950</v>
      </c>
      <c r="E213" s="2" t="s">
        <v>95</v>
      </c>
      <c r="G213" s="2" t="s">
        <v>120</v>
      </c>
      <c r="H213" s="2" t="s">
        <v>204</v>
      </c>
      <c r="I213" s="2" t="s">
        <v>2476</v>
      </c>
      <c r="J213" s="2" t="s">
        <v>470</v>
      </c>
      <c r="P213" s="62" t="s">
        <v>2468</v>
      </c>
    </row>
    <row r="214" spans="2:16" customFormat="1" hidden="1" x14ac:dyDescent="0.35">
      <c r="B214" s="36">
        <v>104524550</v>
      </c>
      <c r="E214" s="2" t="s">
        <v>2329</v>
      </c>
      <c r="G214" s="2" t="s">
        <v>173</v>
      </c>
      <c r="H214" s="2" t="s">
        <v>204</v>
      </c>
      <c r="I214" s="2" t="s">
        <v>2477</v>
      </c>
      <c r="J214" s="2" t="s">
        <v>53</v>
      </c>
      <c r="P214" s="62" t="s">
        <v>2468</v>
      </c>
    </row>
    <row r="215" spans="2:16" customFormat="1" hidden="1" x14ac:dyDescent="0.35">
      <c r="B215" s="2">
        <v>104525150</v>
      </c>
      <c r="E215" s="2" t="s">
        <v>95</v>
      </c>
      <c r="G215" s="2" t="s">
        <v>120</v>
      </c>
      <c r="H215" s="2" t="s">
        <v>204</v>
      </c>
      <c r="I215" s="2" t="s">
        <v>2478</v>
      </c>
      <c r="J215" s="2" t="s">
        <v>44</v>
      </c>
      <c r="P215" s="62" t="s">
        <v>2468</v>
      </c>
    </row>
    <row r="216" spans="2:16" customFormat="1" hidden="1" x14ac:dyDescent="0.35">
      <c r="B216" s="2">
        <v>104525280</v>
      </c>
      <c r="E216" s="2" t="s">
        <v>95</v>
      </c>
      <c r="G216" s="2" t="s">
        <v>97</v>
      </c>
      <c r="H216" s="2" t="s">
        <v>204</v>
      </c>
      <c r="I216" s="2" t="s">
        <v>2479</v>
      </c>
      <c r="J216" s="2" t="s">
        <v>61</v>
      </c>
      <c r="P216" s="62" t="s">
        <v>2468</v>
      </c>
    </row>
    <row r="217" spans="2:16" customFormat="1" hidden="1" x14ac:dyDescent="0.35">
      <c r="B217" s="36">
        <v>104527530</v>
      </c>
      <c r="E217" s="2" t="s">
        <v>2329</v>
      </c>
      <c r="G217" s="2" t="s">
        <v>513</v>
      </c>
      <c r="H217" s="2" t="s">
        <v>204</v>
      </c>
      <c r="I217" s="2" t="s">
        <v>2480</v>
      </c>
      <c r="J217" s="2" t="s">
        <v>61</v>
      </c>
      <c r="P217" s="62" t="s">
        <v>2468</v>
      </c>
    </row>
    <row r="218" spans="2:16" customFormat="1" hidden="1" x14ac:dyDescent="0.35">
      <c r="B218" s="36">
        <v>104529060</v>
      </c>
      <c r="E218" s="2" t="s">
        <v>2329</v>
      </c>
      <c r="G218" s="2" t="s">
        <v>510</v>
      </c>
      <c r="H218" s="2" t="s">
        <v>1917</v>
      </c>
      <c r="I218" s="2" t="s">
        <v>2481</v>
      </c>
      <c r="J218" s="2" t="s">
        <v>77</v>
      </c>
      <c r="P218" s="62" t="s">
        <v>2468</v>
      </c>
    </row>
    <row r="219" spans="2:16" customFormat="1" hidden="1" x14ac:dyDescent="0.35">
      <c r="B219" s="36">
        <v>104531510</v>
      </c>
      <c r="E219" s="2" t="s">
        <v>2329</v>
      </c>
      <c r="G219" s="2" t="s">
        <v>1803</v>
      </c>
      <c r="H219" s="2" t="s">
        <v>204</v>
      </c>
      <c r="I219" s="2" t="s">
        <v>2482</v>
      </c>
      <c r="J219" s="2" t="s">
        <v>773</v>
      </c>
      <c r="P219" s="62" t="s">
        <v>2468</v>
      </c>
    </row>
    <row r="220" spans="2:16" customFormat="1" hidden="1" x14ac:dyDescent="0.35">
      <c r="B220" s="36">
        <v>104531520</v>
      </c>
      <c r="E220" s="2" t="s">
        <v>2329</v>
      </c>
      <c r="G220" s="2" t="s">
        <v>1803</v>
      </c>
      <c r="H220" s="2" t="s">
        <v>204</v>
      </c>
      <c r="I220" s="2" t="s">
        <v>2483</v>
      </c>
      <c r="J220" s="2" t="s">
        <v>773</v>
      </c>
      <c r="P220" s="62" t="s">
        <v>2468</v>
      </c>
    </row>
    <row r="221" spans="2:16" customFormat="1" hidden="1" x14ac:dyDescent="0.35">
      <c r="B221" s="36">
        <v>104531530</v>
      </c>
      <c r="E221" s="2" t="s">
        <v>2329</v>
      </c>
      <c r="G221" s="2" t="s">
        <v>1803</v>
      </c>
      <c r="H221" s="2" t="s">
        <v>204</v>
      </c>
      <c r="I221" s="2" t="s">
        <v>2484</v>
      </c>
      <c r="J221" s="2" t="s">
        <v>773</v>
      </c>
      <c r="P221" s="62" t="s">
        <v>2468</v>
      </c>
    </row>
    <row r="222" spans="2:16" customFormat="1" hidden="1" x14ac:dyDescent="0.35">
      <c r="B222" s="36">
        <v>104531540</v>
      </c>
      <c r="E222" s="2" t="s">
        <v>2329</v>
      </c>
      <c r="G222" s="2" t="s">
        <v>1803</v>
      </c>
      <c r="H222" s="2" t="s">
        <v>204</v>
      </c>
      <c r="I222" s="2" t="s">
        <v>2485</v>
      </c>
      <c r="J222" s="2" t="s">
        <v>365</v>
      </c>
      <c r="P222" s="62" t="s">
        <v>2468</v>
      </c>
    </row>
    <row r="223" spans="2:16" customFormat="1" hidden="1" x14ac:dyDescent="0.35">
      <c r="B223" s="36">
        <v>104531550</v>
      </c>
      <c r="E223" s="2" t="s">
        <v>2329</v>
      </c>
      <c r="G223" s="2" t="s">
        <v>1803</v>
      </c>
      <c r="H223" s="2" t="s">
        <v>204</v>
      </c>
      <c r="I223" s="2" t="s">
        <v>2486</v>
      </c>
      <c r="J223" s="2" t="s">
        <v>365</v>
      </c>
      <c r="P223" s="62" t="s">
        <v>2468</v>
      </c>
    </row>
    <row r="224" spans="2:16" customFormat="1" hidden="1" x14ac:dyDescent="0.35">
      <c r="B224" s="36">
        <v>104531560</v>
      </c>
      <c r="E224" s="2" t="s">
        <v>2329</v>
      </c>
      <c r="G224" s="2" t="s">
        <v>1803</v>
      </c>
      <c r="H224" s="2" t="s">
        <v>204</v>
      </c>
      <c r="I224" s="2" t="s">
        <v>2487</v>
      </c>
      <c r="J224" s="2" t="s">
        <v>365</v>
      </c>
      <c r="P224" s="62" t="s">
        <v>2468</v>
      </c>
    </row>
    <row r="225" spans="2:16" customFormat="1" hidden="1" x14ac:dyDescent="0.35">
      <c r="B225" s="36">
        <v>104531570</v>
      </c>
      <c r="E225" s="2" t="s">
        <v>2329</v>
      </c>
      <c r="G225" s="2" t="s">
        <v>1803</v>
      </c>
      <c r="H225" s="2" t="s">
        <v>204</v>
      </c>
      <c r="I225" s="2" t="s">
        <v>2488</v>
      </c>
      <c r="J225" s="2" t="s">
        <v>773</v>
      </c>
      <c r="P225" s="62" t="s">
        <v>2468</v>
      </c>
    </row>
    <row r="226" spans="2:16" customFormat="1" hidden="1" x14ac:dyDescent="0.35">
      <c r="B226" s="36">
        <v>104531580</v>
      </c>
      <c r="E226" s="2" t="s">
        <v>2329</v>
      </c>
      <c r="G226" s="2" t="s">
        <v>1803</v>
      </c>
      <c r="H226" s="2" t="s">
        <v>204</v>
      </c>
      <c r="I226" s="2" t="s">
        <v>2489</v>
      </c>
      <c r="J226" s="2" t="s">
        <v>773</v>
      </c>
      <c r="P226" s="62" t="s">
        <v>2468</v>
      </c>
    </row>
    <row r="227" spans="2:16" customFormat="1" hidden="1" x14ac:dyDescent="0.35">
      <c r="B227" s="36">
        <v>104531590</v>
      </c>
      <c r="E227" s="2" t="s">
        <v>2329</v>
      </c>
      <c r="G227" s="2" t="s">
        <v>1803</v>
      </c>
      <c r="H227" s="2" t="s">
        <v>204</v>
      </c>
      <c r="I227" s="2" t="s">
        <v>2490</v>
      </c>
      <c r="J227" s="2" t="s">
        <v>773</v>
      </c>
      <c r="P227" s="62" t="s">
        <v>2468</v>
      </c>
    </row>
    <row r="228" spans="2:16" customFormat="1" hidden="1" x14ac:dyDescent="0.35">
      <c r="B228" s="36">
        <v>104532630</v>
      </c>
      <c r="E228" s="2" t="s">
        <v>2329</v>
      </c>
      <c r="G228" s="2" t="s">
        <v>173</v>
      </c>
      <c r="H228" s="2" t="s">
        <v>204</v>
      </c>
      <c r="I228" s="2" t="s">
        <v>2491</v>
      </c>
      <c r="J228" s="2" t="s">
        <v>164</v>
      </c>
      <c r="P228" s="62" t="s">
        <v>2468</v>
      </c>
    </row>
    <row r="229" spans="2:16" customFormat="1" hidden="1" x14ac:dyDescent="0.35">
      <c r="B229" s="36">
        <v>104532650</v>
      </c>
      <c r="E229" s="2" t="s">
        <v>2329</v>
      </c>
      <c r="G229" s="2" t="s">
        <v>173</v>
      </c>
      <c r="H229" s="2" t="s">
        <v>204</v>
      </c>
      <c r="I229" s="2" t="s">
        <v>2492</v>
      </c>
      <c r="J229" s="2" t="s">
        <v>43</v>
      </c>
      <c r="P229" s="62" t="s">
        <v>2468</v>
      </c>
    </row>
    <row r="230" spans="2:16" customFormat="1" hidden="1" x14ac:dyDescent="0.35">
      <c r="B230" s="36">
        <v>104533530</v>
      </c>
      <c r="E230" s="2" t="s">
        <v>2329</v>
      </c>
      <c r="G230" s="2" t="s">
        <v>1803</v>
      </c>
      <c r="H230" s="2" t="s">
        <v>204</v>
      </c>
      <c r="I230" s="2" t="s">
        <v>2493</v>
      </c>
      <c r="J230" s="2" t="s">
        <v>43</v>
      </c>
      <c r="P230" s="62" t="s">
        <v>2468</v>
      </c>
    </row>
    <row r="231" spans="2:16" customFormat="1" hidden="1" x14ac:dyDescent="0.35">
      <c r="B231" s="2">
        <v>104533670</v>
      </c>
      <c r="E231" s="2" t="s">
        <v>95</v>
      </c>
      <c r="G231" s="2" t="s">
        <v>100</v>
      </c>
      <c r="H231" s="2" t="s">
        <v>204</v>
      </c>
      <c r="I231" s="2" t="s">
        <v>2494</v>
      </c>
      <c r="J231" s="2" t="s">
        <v>128</v>
      </c>
      <c r="P231" s="62" t="s">
        <v>2468</v>
      </c>
    </row>
    <row r="232" spans="2:16" customFormat="1" hidden="1" x14ac:dyDescent="0.35">
      <c r="B232" s="2">
        <v>105201360</v>
      </c>
      <c r="E232" s="2" t="s">
        <v>95</v>
      </c>
      <c r="G232" s="2" t="s">
        <v>120</v>
      </c>
      <c r="H232" s="2" t="s">
        <v>204</v>
      </c>
      <c r="I232" s="2" t="s">
        <v>2495</v>
      </c>
      <c r="J232" s="2" t="s">
        <v>128</v>
      </c>
      <c r="P232" s="62" t="s">
        <v>2468</v>
      </c>
    </row>
    <row r="233" spans="2:16" customFormat="1" hidden="1" x14ac:dyDescent="0.35">
      <c r="B233" s="36">
        <v>150000721</v>
      </c>
      <c r="E233" s="2" t="s">
        <v>2329</v>
      </c>
      <c r="G233" s="2" t="s">
        <v>1803</v>
      </c>
      <c r="H233" s="2" t="s">
        <v>204</v>
      </c>
      <c r="I233" s="2" t="s">
        <v>2496</v>
      </c>
      <c r="J233" s="2" t="s">
        <v>94</v>
      </c>
      <c r="P233" s="62" t="s">
        <v>2468</v>
      </c>
    </row>
    <row r="234" spans="2:16" customFormat="1" hidden="1" x14ac:dyDescent="0.35">
      <c r="B234" s="36">
        <v>150000722</v>
      </c>
      <c r="E234" s="2" t="s">
        <v>2329</v>
      </c>
      <c r="G234" s="2" t="s">
        <v>1803</v>
      </c>
      <c r="H234" s="2" t="s">
        <v>204</v>
      </c>
      <c r="I234" s="2" t="s">
        <v>2497</v>
      </c>
      <c r="J234" s="2" t="s">
        <v>94</v>
      </c>
      <c r="P234" s="62" t="s">
        <v>2468</v>
      </c>
    </row>
    <row r="235" spans="2:16" customFormat="1" hidden="1" x14ac:dyDescent="0.35">
      <c r="B235" s="36">
        <v>150000723</v>
      </c>
      <c r="E235" s="2" t="s">
        <v>2329</v>
      </c>
      <c r="G235" s="2" t="s">
        <v>1803</v>
      </c>
      <c r="H235" s="2" t="s">
        <v>204</v>
      </c>
      <c r="I235" s="2" t="s">
        <v>2498</v>
      </c>
      <c r="J235" s="2" t="s">
        <v>94</v>
      </c>
      <c r="P235" s="62" t="s">
        <v>2468</v>
      </c>
    </row>
    <row r="236" spans="2:16" customFormat="1" hidden="1" x14ac:dyDescent="0.35">
      <c r="B236" s="36">
        <v>150001761</v>
      </c>
      <c r="E236" s="2" t="s">
        <v>2329</v>
      </c>
      <c r="G236" s="2" t="s">
        <v>1803</v>
      </c>
      <c r="H236" s="2" t="s">
        <v>1804</v>
      </c>
      <c r="I236" s="2" t="s">
        <v>2499</v>
      </c>
      <c r="J236" s="2" t="s">
        <v>325</v>
      </c>
      <c r="P236" s="62" t="s">
        <v>2468</v>
      </c>
    </row>
    <row r="237" spans="2:16" customFormat="1" hidden="1" x14ac:dyDescent="0.35">
      <c r="B237" s="2">
        <v>201700211</v>
      </c>
      <c r="E237" s="2" t="s">
        <v>95</v>
      </c>
      <c r="G237" s="2" t="s">
        <v>412</v>
      </c>
      <c r="H237" s="2" t="s">
        <v>413</v>
      </c>
      <c r="I237" s="2" t="s">
        <v>2500</v>
      </c>
      <c r="J237" s="2" t="s">
        <v>43</v>
      </c>
      <c r="P237" s="62" t="s">
        <v>2468</v>
      </c>
    </row>
    <row r="238" spans="2:16" customFormat="1" hidden="1" x14ac:dyDescent="0.35">
      <c r="B238" s="36">
        <v>104527310</v>
      </c>
      <c r="E238" s="2" t="s">
        <v>95</v>
      </c>
      <c r="G238" s="2" t="s">
        <v>2242</v>
      </c>
      <c r="H238" s="2" t="s">
        <v>204</v>
      </c>
      <c r="I238" s="2" t="s">
        <v>2501</v>
      </c>
      <c r="J238" s="2" t="s">
        <v>43</v>
      </c>
      <c r="P238" s="62" t="s">
        <v>2502</v>
      </c>
    </row>
    <row r="239" spans="2:16" customFormat="1" hidden="1" x14ac:dyDescent="0.35">
      <c r="B239" s="36">
        <v>104510160</v>
      </c>
      <c r="E239" s="2" t="s">
        <v>95</v>
      </c>
      <c r="G239" s="2" t="s">
        <v>362</v>
      </c>
      <c r="H239" s="2" t="s">
        <v>204</v>
      </c>
      <c r="I239" s="2" t="s">
        <v>2503</v>
      </c>
      <c r="J239" s="2" t="s">
        <v>284</v>
      </c>
      <c r="P239" s="62" t="s">
        <v>2502</v>
      </c>
    </row>
    <row r="240" spans="2:16" customFormat="1" hidden="1" x14ac:dyDescent="0.35">
      <c r="B240" s="2">
        <v>104532480</v>
      </c>
      <c r="E240" s="2" t="s">
        <v>95</v>
      </c>
      <c r="G240" s="2" t="s">
        <v>2242</v>
      </c>
      <c r="H240" s="2" t="s">
        <v>204</v>
      </c>
      <c r="I240" s="2" t="s">
        <v>2504</v>
      </c>
      <c r="J240" s="2" t="s">
        <v>44</v>
      </c>
      <c r="P240" s="62" t="s">
        <v>2502</v>
      </c>
    </row>
    <row r="241" spans="2:16" customFormat="1" hidden="1" x14ac:dyDescent="0.35">
      <c r="B241" s="2">
        <v>102310320</v>
      </c>
      <c r="E241" s="2" t="s">
        <v>95</v>
      </c>
      <c r="G241" s="2" t="s">
        <v>100</v>
      </c>
      <c r="H241" s="2" t="s">
        <v>204</v>
      </c>
      <c r="I241" s="2" t="s">
        <v>2505</v>
      </c>
      <c r="J241" s="2" t="s">
        <v>86</v>
      </c>
      <c r="P241" s="62" t="s">
        <v>2502</v>
      </c>
    </row>
    <row r="242" spans="2:16" customFormat="1" hidden="1" x14ac:dyDescent="0.35">
      <c r="B242" s="36">
        <v>103510260</v>
      </c>
      <c r="E242" s="2" t="s">
        <v>2329</v>
      </c>
      <c r="G242" s="2" t="s">
        <v>2506</v>
      </c>
      <c r="H242" s="2" t="s">
        <v>519</v>
      </c>
      <c r="I242" s="2" t="s">
        <v>2507</v>
      </c>
      <c r="J242" s="2" t="s">
        <v>300</v>
      </c>
      <c r="P242" s="62" t="s">
        <v>2502</v>
      </c>
    </row>
    <row r="243" spans="2:16" customFormat="1" hidden="1" x14ac:dyDescent="0.35">
      <c r="B243" s="36">
        <v>104300300</v>
      </c>
      <c r="E243" s="2" t="s">
        <v>95</v>
      </c>
      <c r="G243" s="2" t="s">
        <v>298</v>
      </c>
      <c r="H243" s="2" t="s">
        <v>204</v>
      </c>
      <c r="I243" s="2" t="s">
        <v>2508</v>
      </c>
      <c r="J243" s="2" t="s">
        <v>209</v>
      </c>
      <c r="P243" s="62" t="s">
        <v>2502</v>
      </c>
    </row>
    <row r="244" spans="2:16" customFormat="1" hidden="1" x14ac:dyDescent="0.35">
      <c r="B244" s="36">
        <v>104502340</v>
      </c>
      <c r="E244" s="2" t="s">
        <v>2329</v>
      </c>
      <c r="G244" s="2" t="s">
        <v>513</v>
      </c>
      <c r="H244" s="2" t="s">
        <v>521</v>
      </c>
      <c r="I244" s="2" t="s">
        <v>2509</v>
      </c>
      <c r="J244" s="2" t="s">
        <v>164</v>
      </c>
      <c r="P244" s="62" t="s">
        <v>2502</v>
      </c>
    </row>
    <row r="245" spans="2:16" customFormat="1" hidden="1" x14ac:dyDescent="0.35">
      <c r="B245" s="36">
        <v>104510560</v>
      </c>
      <c r="E245" s="2" t="s">
        <v>95</v>
      </c>
      <c r="G245" s="2" t="s">
        <v>120</v>
      </c>
      <c r="H245" s="2" t="s">
        <v>204</v>
      </c>
      <c r="I245" s="2" t="s">
        <v>2510</v>
      </c>
      <c r="J245" s="2" t="s">
        <v>176</v>
      </c>
      <c r="P245" s="62" t="s">
        <v>2502</v>
      </c>
    </row>
    <row r="246" spans="2:16" customFormat="1" hidden="1" x14ac:dyDescent="0.35">
      <c r="B246" s="36">
        <v>104519000</v>
      </c>
      <c r="E246" s="2" t="s">
        <v>2329</v>
      </c>
      <c r="G246" s="2" t="s">
        <v>2330</v>
      </c>
      <c r="H246" s="2" t="s">
        <v>204</v>
      </c>
      <c r="I246" s="2" t="s">
        <v>2511</v>
      </c>
      <c r="J246" s="2" t="s">
        <v>112</v>
      </c>
      <c r="P246" s="62" t="s">
        <v>2502</v>
      </c>
    </row>
    <row r="247" spans="2:16" customFormat="1" hidden="1" x14ac:dyDescent="0.35">
      <c r="B247" s="36">
        <v>104519890</v>
      </c>
      <c r="E247" s="2" t="s">
        <v>95</v>
      </c>
      <c r="G247" s="2" t="s">
        <v>2242</v>
      </c>
      <c r="H247" s="2" t="s">
        <v>204</v>
      </c>
      <c r="I247" s="2" t="s">
        <v>2512</v>
      </c>
      <c r="J247" s="2" t="s">
        <v>244</v>
      </c>
      <c r="P247" s="62" t="s">
        <v>2502</v>
      </c>
    </row>
    <row r="248" spans="2:16" customFormat="1" hidden="1" x14ac:dyDescent="0.35">
      <c r="B248" s="36">
        <v>104520300</v>
      </c>
      <c r="E248" s="2" t="s">
        <v>95</v>
      </c>
      <c r="G248" s="2" t="s">
        <v>366</v>
      </c>
      <c r="H248" s="2" t="s">
        <v>204</v>
      </c>
      <c r="I248" s="2" t="s">
        <v>2513</v>
      </c>
      <c r="J248" s="2" t="s">
        <v>288</v>
      </c>
      <c r="P248" s="62" t="s">
        <v>2502</v>
      </c>
    </row>
    <row r="249" spans="2:16" customFormat="1" hidden="1" x14ac:dyDescent="0.35">
      <c r="B249" s="36">
        <v>104520650</v>
      </c>
      <c r="E249" s="2" t="s">
        <v>95</v>
      </c>
      <c r="G249" s="2" t="s">
        <v>366</v>
      </c>
      <c r="H249" s="2" t="s">
        <v>204</v>
      </c>
      <c r="I249" s="2" t="s">
        <v>2514</v>
      </c>
      <c r="J249" s="2" t="s">
        <v>288</v>
      </c>
      <c r="P249" s="62" t="s">
        <v>2502</v>
      </c>
    </row>
    <row r="250" spans="2:16" customFormat="1" hidden="1" x14ac:dyDescent="0.35">
      <c r="B250" s="36">
        <v>104520750</v>
      </c>
      <c r="E250" s="2" t="s">
        <v>95</v>
      </c>
      <c r="G250" s="2" t="s">
        <v>298</v>
      </c>
      <c r="H250" s="2" t="s">
        <v>204</v>
      </c>
      <c r="I250" s="2" t="s">
        <v>2515</v>
      </c>
      <c r="J250" s="2" t="s">
        <v>61</v>
      </c>
      <c r="P250" s="62" t="s">
        <v>2502</v>
      </c>
    </row>
    <row r="251" spans="2:16" customFormat="1" hidden="1" x14ac:dyDescent="0.35">
      <c r="B251" s="36">
        <v>104520800</v>
      </c>
      <c r="E251" s="2" t="s">
        <v>2329</v>
      </c>
      <c r="G251" s="2" t="s">
        <v>173</v>
      </c>
      <c r="H251" s="2" t="s">
        <v>204</v>
      </c>
      <c r="I251" s="2" t="s">
        <v>2516</v>
      </c>
      <c r="J251" s="2" t="s">
        <v>439</v>
      </c>
      <c r="P251" s="62" t="s">
        <v>2502</v>
      </c>
    </row>
    <row r="252" spans="2:16" customFormat="1" hidden="1" x14ac:dyDescent="0.35">
      <c r="B252" s="2">
        <v>104520860</v>
      </c>
      <c r="E252" s="2" t="s">
        <v>2329</v>
      </c>
      <c r="G252" s="2" t="s">
        <v>2330</v>
      </c>
      <c r="H252" s="2" t="s">
        <v>204</v>
      </c>
      <c r="I252" s="2" t="s">
        <v>2517</v>
      </c>
      <c r="J252" s="2" t="s">
        <v>77</v>
      </c>
      <c r="P252" s="62" t="s">
        <v>2502</v>
      </c>
    </row>
    <row r="253" spans="2:16" customFormat="1" hidden="1" x14ac:dyDescent="0.35">
      <c r="B253" s="36">
        <v>104522030</v>
      </c>
      <c r="E253" s="2" t="s">
        <v>95</v>
      </c>
      <c r="G253" s="2" t="s">
        <v>2242</v>
      </c>
      <c r="H253" s="2" t="s">
        <v>204</v>
      </c>
      <c r="I253" s="2" t="s">
        <v>2518</v>
      </c>
      <c r="J253" s="2" t="s">
        <v>378</v>
      </c>
      <c r="P253" s="62" t="s">
        <v>2502</v>
      </c>
    </row>
    <row r="254" spans="2:16" customFormat="1" hidden="1" x14ac:dyDescent="0.35">
      <c r="B254" s="36">
        <v>104522120</v>
      </c>
      <c r="E254" s="2" t="s">
        <v>95</v>
      </c>
      <c r="G254" s="2" t="s">
        <v>100</v>
      </c>
      <c r="H254" s="2" t="s">
        <v>204</v>
      </c>
      <c r="I254" s="2" t="s">
        <v>2519</v>
      </c>
      <c r="J254" s="2" t="s">
        <v>200</v>
      </c>
      <c r="P254" s="62" t="s">
        <v>2502</v>
      </c>
    </row>
    <row r="255" spans="2:16" customFormat="1" hidden="1" x14ac:dyDescent="0.35">
      <c r="B255" s="36">
        <v>104522530</v>
      </c>
      <c r="E255" s="2" t="s">
        <v>95</v>
      </c>
      <c r="G255" s="2" t="s">
        <v>298</v>
      </c>
      <c r="H255" s="2" t="s">
        <v>204</v>
      </c>
      <c r="I255" s="2" t="s">
        <v>2520</v>
      </c>
      <c r="J255" s="2" t="s">
        <v>61</v>
      </c>
      <c r="P255" s="62" t="s">
        <v>2502</v>
      </c>
    </row>
    <row r="256" spans="2:16" customFormat="1" hidden="1" x14ac:dyDescent="0.35">
      <c r="B256" s="2">
        <v>104523240</v>
      </c>
      <c r="E256" s="2" t="s">
        <v>2329</v>
      </c>
      <c r="G256" s="2" t="s">
        <v>490</v>
      </c>
      <c r="H256" s="2" t="s">
        <v>204</v>
      </c>
      <c r="I256" s="2" t="s">
        <v>2521</v>
      </c>
      <c r="J256" s="2" t="s">
        <v>61</v>
      </c>
      <c r="P256" s="62" t="s">
        <v>2502</v>
      </c>
    </row>
    <row r="257" spans="2:16" customFormat="1" hidden="1" x14ac:dyDescent="0.35">
      <c r="B257" s="36">
        <v>104523350</v>
      </c>
      <c r="E257" s="2" t="s">
        <v>95</v>
      </c>
      <c r="G257" s="2" t="s">
        <v>298</v>
      </c>
      <c r="H257" s="2" t="s">
        <v>204</v>
      </c>
      <c r="I257" s="2" t="s">
        <v>2522</v>
      </c>
      <c r="J257" s="2" t="s">
        <v>61</v>
      </c>
      <c r="P257" s="62" t="s">
        <v>2502</v>
      </c>
    </row>
    <row r="258" spans="2:16" customFormat="1" hidden="1" x14ac:dyDescent="0.35">
      <c r="B258" s="2">
        <v>104524170</v>
      </c>
      <c r="E258" s="2" t="s">
        <v>95</v>
      </c>
      <c r="G258" s="2" t="s">
        <v>276</v>
      </c>
      <c r="H258" s="2" t="s">
        <v>204</v>
      </c>
      <c r="I258" s="2" t="s">
        <v>2523</v>
      </c>
      <c r="J258" s="2" t="s">
        <v>43</v>
      </c>
      <c r="P258" s="62" t="s">
        <v>2502</v>
      </c>
    </row>
    <row r="259" spans="2:16" customFormat="1" hidden="1" x14ac:dyDescent="0.35">
      <c r="B259" s="2">
        <v>104524480</v>
      </c>
      <c r="E259" s="2" t="s">
        <v>95</v>
      </c>
      <c r="G259" s="2" t="s">
        <v>2242</v>
      </c>
      <c r="H259" s="2" t="s">
        <v>204</v>
      </c>
      <c r="I259" s="2" t="s">
        <v>2524</v>
      </c>
      <c r="J259" s="2" t="s">
        <v>378</v>
      </c>
      <c r="P259" s="62" t="s">
        <v>2502</v>
      </c>
    </row>
    <row r="260" spans="2:16" customFormat="1" hidden="1" x14ac:dyDescent="0.35">
      <c r="B260" s="2">
        <v>104524730</v>
      </c>
      <c r="E260" s="2" t="s">
        <v>2329</v>
      </c>
      <c r="G260" s="2" t="s">
        <v>490</v>
      </c>
      <c r="H260" s="2" t="s">
        <v>204</v>
      </c>
      <c r="I260" s="2" t="s">
        <v>2525</v>
      </c>
      <c r="J260" s="2" t="s">
        <v>300</v>
      </c>
      <c r="P260" s="62" t="s">
        <v>2502</v>
      </c>
    </row>
    <row r="261" spans="2:16" customFormat="1" hidden="1" x14ac:dyDescent="0.35">
      <c r="B261" s="36">
        <v>104524910</v>
      </c>
      <c r="E261" s="2" t="s">
        <v>95</v>
      </c>
      <c r="G261" s="2" t="s">
        <v>2242</v>
      </c>
      <c r="H261" s="2" t="s">
        <v>204</v>
      </c>
      <c r="I261" s="2" t="s">
        <v>2526</v>
      </c>
      <c r="J261" s="2" t="s">
        <v>44</v>
      </c>
      <c r="P261" s="62" t="s">
        <v>2502</v>
      </c>
    </row>
    <row r="262" spans="2:16" customFormat="1" hidden="1" x14ac:dyDescent="0.35">
      <c r="B262" s="36">
        <v>104526060</v>
      </c>
      <c r="E262" s="2" t="s">
        <v>95</v>
      </c>
      <c r="G262" s="2" t="s">
        <v>100</v>
      </c>
      <c r="H262" s="2" t="s">
        <v>204</v>
      </c>
      <c r="I262" s="2" t="s">
        <v>2527</v>
      </c>
      <c r="J262" s="2" t="s">
        <v>325</v>
      </c>
      <c r="P262" s="62" t="s">
        <v>2502</v>
      </c>
    </row>
    <row r="263" spans="2:16" customFormat="1" hidden="1" x14ac:dyDescent="0.35">
      <c r="B263" s="36">
        <v>104526550</v>
      </c>
      <c r="E263" s="2" t="s">
        <v>95</v>
      </c>
      <c r="G263" s="2" t="s">
        <v>2242</v>
      </c>
      <c r="H263" s="2" t="s">
        <v>204</v>
      </c>
      <c r="I263" s="2" t="s">
        <v>2528</v>
      </c>
      <c r="J263" s="2" t="s">
        <v>288</v>
      </c>
      <c r="P263" s="62" t="s">
        <v>2502</v>
      </c>
    </row>
    <row r="264" spans="2:16" customFormat="1" hidden="1" x14ac:dyDescent="0.35">
      <c r="B264" s="36">
        <v>104526570</v>
      </c>
      <c r="E264" s="2" t="s">
        <v>95</v>
      </c>
      <c r="G264" s="2" t="s">
        <v>100</v>
      </c>
      <c r="H264" s="2" t="s">
        <v>204</v>
      </c>
      <c r="I264" s="2" t="s">
        <v>2529</v>
      </c>
      <c r="J264" s="2" t="s">
        <v>325</v>
      </c>
      <c r="P264" s="62" t="s">
        <v>2502</v>
      </c>
    </row>
    <row r="265" spans="2:16" customFormat="1" hidden="1" x14ac:dyDescent="0.35">
      <c r="B265" s="36">
        <v>104527740</v>
      </c>
      <c r="E265" s="2" t="s">
        <v>95</v>
      </c>
      <c r="G265" s="2" t="s">
        <v>362</v>
      </c>
      <c r="H265" s="2" t="s">
        <v>380</v>
      </c>
      <c r="I265" s="2" t="s">
        <v>2530</v>
      </c>
      <c r="J265" s="2" t="s">
        <v>43</v>
      </c>
      <c r="P265" s="62" t="s">
        <v>2502</v>
      </c>
    </row>
    <row r="266" spans="2:16" customFormat="1" hidden="1" x14ac:dyDescent="0.35">
      <c r="B266" s="36">
        <v>104527890</v>
      </c>
      <c r="E266" s="2" t="s">
        <v>95</v>
      </c>
      <c r="G266" s="2" t="s">
        <v>120</v>
      </c>
      <c r="H266" s="2" t="s">
        <v>204</v>
      </c>
      <c r="I266" s="2" t="s">
        <v>2531</v>
      </c>
      <c r="J266" s="2" t="s">
        <v>1665</v>
      </c>
      <c r="P266" s="62" t="s">
        <v>2502</v>
      </c>
    </row>
    <row r="267" spans="2:16" customFormat="1" hidden="1" x14ac:dyDescent="0.35">
      <c r="B267" s="2">
        <v>104528020</v>
      </c>
      <c r="E267" s="2" t="s">
        <v>2329</v>
      </c>
      <c r="G267" s="2" t="s">
        <v>490</v>
      </c>
      <c r="H267" s="2" t="s">
        <v>204</v>
      </c>
      <c r="I267" s="2" t="s">
        <v>2532</v>
      </c>
      <c r="J267" s="2" t="s">
        <v>211</v>
      </c>
      <c r="P267" s="62" t="s">
        <v>2502</v>
      </c>
    </row>
    <row r="268" spans="2:16" customFormat="1" hidden="1" x14ac:dyDescent="0.35">
      <c r="B268" s="36">
        <v>104528210</v>
      </c>
      <c r="E268" s="2" t="s">
        <v>95</v>
      </c>
      <c r="G268" s="2" t="s">
        <v>362</v>
      </c>
      <c r="H268" s="2" t="s">
        <v>204</v>
      </c>
      <c r="I268" s="2" t="s">
        <v>2533</v>
      </c>
      <c r="J268" s="2" t="s">
        <v>43</v>
      </c>
      <c r="P268" s="62" t="s">
        <v>2502</v>
      </c>
    </row>
    <row r="269" spans="2:16" customFormat="1" hidden="1" x14ac:dyDescent="0.35">
      <c r="B269" s="36">
        <v>104528640</v>
      </c>
      <c r="E269" s="2" t="s">
        <v>95</v>
      </c>
      <c r="G269" s="2" t="s">
        <v>362</v>
      </c>
      <c r="H269" s="2" t="s">
        <v>380</v>
      </c>
      <c r="I269" s="2" t="s">
        <v>2534</v>
      </c>
      <c r="J269" s="2" t="s">
        <v>365</v>
      </c>
      <c r="P269" s="62" t="s">
        <v>2502</v>
      </c>
    </row>
    <row r="270" spans="2:16" customFormat="1" hidden="1" x14ac:dyDescent="0.35">
      <c r="B270" s="36">
        <v>104528650</v>
      </c>
      <c r="E270" s="2" t="s">
        <v>95</v>
      </c>
      <c r="G270" s="2" t="s">
        <v>362</v>
      </c>
      <c r="H270" s="2" t="s">
        <v>380</v>
      </c>
      <c r="I270" s="2" t="s">
        <v>2535</v>
      </c>
      <c r="J270" s="2" t="s">
        <v>365</v>
      </c>
      <c r="P270" s="62" t="s">
        <v>2502</v>
      </c>
    </row>
    <row r="271" spans="2:16" customFormat="1" hidden="1" x14ac:dyDescent="0.35">
      <c r="B271" s="36">
        <v>104528770</v>
      </c>
      <c r="E271" s="2" t="s">
        <v>95</v>
      </c>
      <c r="G271" s="2" t="s">
        <v>115</v>
      </c>
      <c r="H271" s="2" t="s">
        <v>204</v>
      </c>
      <c r="I271" s="2" t="s">
        <v>2536</v>
      </c>
      <c r="J271" s="2" t="s">
        <v>822</v>
      </c>
      <c r="P271" s="62" t="s">
        <v>2502</v>
      </c>
    </row>
    <row r="272" spans="2:16" customFormat="1" hidden="1" x14ac:dyDescent="0.35">
      <c r="B272" s="36">
        <v>104528820</v>
      </c>
      <c r="E272" s="2" t="s">
        <v>95</v>
      </c>
      <c r="G272" s="2" t="s">
        <v>298</v>
      </c>
      <c r="H272" s="2" t="s">
        <v>204</v>
      </c>
      <c r="I272" s="2" t="s">
        <v>2537</v>
      </c>
      <c r="J272" s="2" t="s">
        <v>43</v>
      </c>
      <c r="P272" s="62" t="s">
        <v>2502</v>
      </c>
    </row>
    <row r="273" spans="2:16" customFormat="1" hidden="1" x14ac:dyDescent="0.35">
      <c r="B273" s="36">
        <v>104528850</v>
      </c>
      <c r="E273" s="2" t="s">
        <v>95</v>
      </c>
      <c r="G273" s="2" t="s">
        <v>298</v>
      </c>
      <c r="H273" s="2" t="s">
        <v>204</v>
      </c>
      <c r="I273" s="2" t="s">
        <v>2538</v>
      </c>
      <c r="J273" s="2" t="s">
        <v>61</v>
      </c>
      <c r="P273" s="62" t="s">
        <v>2502</v>
      </c>
    </row>
    <row r="274" spans="2:16" customFormat="1" hidden="1" x14ac:dyDescent="0.35">
      <c r="B274" s="36">
        <v>104529010</v>
      </c>
      <c r="E274" s="2" t="s">
        <v>95</v>
      </c>
      <c r="G274" s="2" t="s">
        <v>115</v>
      </c>
      <c r="H274" s="2" t="s">
        <v>204</v>
      </c>
      <c r="I274" s="2" t="s">
        <v>2539</v>
      </c>
      <c r="J274" s="2" t="s">
        <v>760</v>
      </c>
      <c r="P274" s="62" t="s">
        <v>2502</v>
      </c>
    </row>
    <row r="275" spans="2:16" customFormat="1" hidden="1" x14ac:dyDescent="0.35">
      <c r="B275" s="36">
        <v>104529040</v>
      </c>
      <c r="E275" s="2" t="s">
        <v>95</v>
      </c>
      <c r="G275" s="2" t="s">
        <v>298</v>
      </c>
      <c r="H275" s="2" t="s">
        <v>204</v>
      </c>
      <c r="I275" s="2" t="s">
        <v>2540</v>
      </c>
      <c r="J275" s="2" t="s">
        <v>61</v>
      </c>
      <c r="P275" s="62" t="s">
        <v>2502</v>
      </c>
    </row>
    <row r="276" spans="2:16" customFormat="1" hidden="1" x14ac:dyDescent="0.35">
      <c r="B276" s="36">
        <v>104529240</v>
      </c>
      <c r="E276" s="2" t="s">
        <v>95</v>
      </c>
      <c r="G276" s="2" t="s">
        <v>362</v>
      </c>
      <c r="H276" s="2" t="s">
        <v>204</v>
      </c>
      <c r="I276" s="2" t="s">
        <v>2541</v>
      </c>
      <c r="J276" s="2" t="s">
        <v>53</v>
      </c>
      <c r="P276" s="62" t="s">
        <v>2502</v>
      </c>
    </row>
    <row r="277" spans="2:16" customFormat="1" hidden="1" x14ac:dyDescent="0.35">
      <c r="B277" s="36">
        <v>104529510</v>
      </c>
      <c r="E277" s="2" t="s">
        <v>95</v>
      </c>
      <c r="G277" s="2" t="s">
        <v>2242</v>
      </c>
      <c r="H277" s="2" t="s">
        <v>386</v>
      </c>
      <c r="I277" s="2" t="s">
        <v>2542</v>
      </c>
      <c r="J277" s="2" t="s">
        <v>44</v>
      </c>
      <c r="P277" s="62" t="s">
        <v>2502</v>
      </c>
    </row>
    <row r="278" spans="2:16" customFormat="1" hidden="1" x14ac:dyDescent="0.35">
      <c r="B278" s="36">
        <v>104529550</v>
      </c>
      <c r="E278" s="2" t="s">
        <v>95</v>
      </c>
      <c r="G278" s="2" t="s">
        <v>2242</v>
      </c>
      <c r="H278" s="2" t="s">
        <v>204</v>
      </c>
      <c r="I278" s="2" t="s">
        <v>2543</v>
      </c>
      <c r="J278" s="2" t="s">
        <v>43</v>
      </c>
      <c r="P278" s="62" t="s">
        <v>2502</v>
      </c>
    </row>
    <row r="279" spans="2:16" customFormat="1" hidden="1" x14ac:dyDescent="0.35">
      <c r="B279" s="36">
        <v>104529630</v>
      </c>
      <c r="E279" s="2" t="s">
        <v>95</v>
      </c>
      <c r="G279" s="2" t="s">
        <v>362</v>
      </c>
      <c r="H279" s="2" t="s">
        <v>204</v>
      </c>
      <c r="I279" s="2" t="s">
        <v>2544</v>
      </c>
      <c r="J279" s="2" t="s">
        <v>61</v>
      </c>
      <c r="P279" s="62" t="s">
        <v>2502</v>
      </c>
    </row>
    <row r="280" spans="2:16" customFormat="1" hidden="1" x14ac:dyDescent="0.35">
      <c r="B280" s="36">
        <v>104529770</v>
      </c>
      <c r="E280" s="2" t="s">
        <v>95</v>
      </c>
      <c r="G280" s="2" t="s">
        <v>276</v>
      </c>
      <c r="H280" s="2" t="s">
        <v>204</v>
      </c>
      <c r="I280" s="2" t="s">
        <v>2545</v>
      </c>
      <c r="J280" s="2" t="s">
        <v>53</v>
      </c>
      <c r="P280" s="62" t="s">
        <v>2502</v>
      </c>
    </row>
    <row r="281" spans="2:16" customFormat="1" hidden="1" x14ac:dyDescent="0.35">
      <c r="B281" s="36">
        <v>104529820</v>
      </c>
      <c r="E281" s="2" t="s">
        <v>95</v>
      </c>
      <c r="G281" s="2" t="s">
        <v>100</v>
      </c>
      <c r="H281" s="2" t="s">
        <v>204</v>
      </c>
      <c r="I281" s="2" t="s">
        <v>2546</v>
      </c>
      <c r="J281" s="2" t="s">
        <v>61</v>
      </c>
      <c r="P281" s="62" t="s">
        <v>2502</v>
      </c>
    </row>
    <row r="282" spans="2:16" customFormat="1" hidden="1" x14ac:dyDescent="0.35">
      <c r="B282" s="36">
        <v>104529830</v>
      </c>
      <c r="E282" s="2" t="s">
        <v>95</v>
      </c>
      <c r="G282" s="2" t="s">
        <v>362</v>
      </c>
      <c r="H282" s="2" t="s">
        <v>204</v>
      </c>
      <c r="I282" s="2" t="s">
        <v>2547</v>
      </c>
      <c r="J282" s="2" t="s">
        <v>209</v>
      </c>
      <c r="P282" s="62" t="s">
        <v>2502</v>
      </c>
    </row>
    <row r="283" spans="2:16" customFormat="1" hidden="1" x14ac:dyDescent="0.35">
      <c r="B283" s="36">
        <v>104529840</v>
      </c>
      <c r="E283" s="2" t="s">
        <v>95</v>
      </c>
      <c r="G283" s="2" t="s">
        <v>362</v>
      </c>
      <c r="H283" s="2" t="s">
        <v>204</v>
      </c>
      <c r="I283" s="2" t="s">
        <v>2548</v>
      </c>
      <c r="J283" s="2" t="s">
        <v>209</v>
      </c>
      <c r="P283" s="62" t="s">
        <v>2502</v>
      </c>
    </row>
    <row r="284" spans="2:16" customFormat="1" hidden="1" x14ac:dyDescent="0.35">
      <c r="B284" s="36">
        <v>104530000</v>
      </c>
      <c r="E284" s="2" t="s">
        <v>95</v>
      </c>
      <c r="G284" s="2" t="s">
        <v>276</v>
      </c>
      <c r="H284" s="2" t="s">
        <v>204</v>
      </c>
      <c r="I284" s="2" t="s">
        <v>2549</v>
      </c>
      <c r="J284" s="2" t="s">
        <v>339</v>
      </c>
      <c r="P284" s="62" t="s">
        <v>2502</v>
      </c>
    </row>
    <row r="285" spans="2:16" customFormat="1" hidden="1" x14ac:dyDescent="0.35">
      <c r="B285" s="36">
        <v>104530010</v>
      </c>
      <c r="E285" s="2" t="s">
        <v>95</v>
      </c>
      <c r="G285" s="2" t="s">
        <v>276</v>
      </c>
      <c r="H285" s="2" t="s">
        <v>204</v>
      </c>
      <c r="I285" s="2" t="s">
        <v>2550</v>
      </c>
      <c r="J285" s="2" t="s">
        <v>339</v>
      </c>
      <c r="P285" s="62" t="s">
        <v>2502</v>
      </c>
    </row>
    <row r="286" spans="2:16" customFormat="1" hidden="1" x14ac:dyDescent="0.35">
      <c r="B286" s="36">
        <v>104530020</v>
      </c>
      <c r="E286" s="2" t="s">
        <v>95</v>
      </c>
      <c r="G286" s="2" t="s">
        <v>276</v>
      </c>
      <c r="H286" s="2" t="s">
        <v>204</v>
      </c>
      <c r="I286" s="2" t="s">
        <v>2551</v>
      </c>
      <c r="J286" s="2" t="s">
        <v>339</v>
      </c>
      <c r="P286" s="62" t="s">
        <v>2502</v>
      </c>
    </row>
    <row r="287" spans="2:16" customFormat="1" hidden="1" x14ac:dyDescent="0.35">
      <c r="B287" s="36">
        <v>104530030</v>
      </c>
      <c r="E287" s="2" t="s">
        <v>95</v>
      </c>
      <c r="G287" s="2" t="s">
        <v>276</v>
      </c>
      <c r="H287" s="2" t="s">
        <v>204</v>
      </c>
      <c r="I287" s="2" t="s">
        <v>2552</v>
      </c>
      <c r="J287" s="2" t="s">
        <v>339</v>
      </c>
      <c r="P287" s="62" t="s">
        <v>2502</v>
      </c>
    </row>
    <row r="288" spans="2:16" customFormat="1" hidden="1" x14ac:dyDescent="0.35">
      <c r="B288" s="36">
        <v>104530040</v>
      </c>
      <c r="E288" s="2" t="s">
        <v>95</v>
      </c>
      <c r="G288" s="2" t="s">
        <v>276</v>
      </c>
      <c r="H288" s="2" t="s">
        <v>204</v>
      </c>
      <c r="I288" s="2" t="s">
        <v>2553</v>
      </c>
      <c r="J288" s="2" t="s">
        <v>339</v>
      </c>
      <c r="P288" s="62" t="s">
        <v>2502</v>
      </c>
    </row>
    <row r="289" spans="2:16" customFormat="1" hidden="1" x14ac:dyDescent="0.35">
      <c r="B289" s="2">
        <v>104530210</v>
      </c>
      <c r="E289" s="2" t="s">
        <v>95</v>
      </c>
      <c r="G289" s="2" t="s">
        <v>115</v>
      </c>
      <c r="H289" s="2" t="s">
        <v>204</v>
      </c>
      <c r="I289" s="2" t="s">
        <v>2554</v>
      </c>
      <c r="J289" s="2" t="s">
        <v>288</v>
      </c>
      <c r="P289" s="62" t="s">
        <v>2502</v>
      </c>
    </row>
    <row r="290" spans="2:16" customFormat="1" hidden="1" x14ac:dyDescent="0.35">
      <c r="B290" s="36">
        <v>104530440</v>
      </c>
      <c r="E290" s="2" t="s">
        <v>95</v>
      </c>
      <c r="G290" s="2" t="s">
        <v>2242</v>
      </c>
      <c r="H290" s="2" t="s">
        <v>204</v>
      </c>
      <c r="I290" s="2" t="s">
        <v>2555</v>
      </c>
      <c r="J290" s="2" t="s">
        <v>43</v>
      </c>
      <c r="P290" s="62" t="s">
        <v>2502</v>
      </c>
    </row>
    <row r="291" spans="2:16" customFormat="1" hidden="1" x14ac:dyDescent="0.35">
      <c r="B291" s="2">
        <v>104531270</v>
      </c>
      <c r="E291" s="2" t="s">
        <v>95</v>
      </c>
      <c r="G291" s="2" t="s">
        <v>115</v>
      </c>
      <c r="H291" s="2" t="s">
        <v>204</v>
      </c>
      <c r="I291" s="2" t="s">
        <v>2556</v>
      </c>
      <c r="J291" s="2" t="s">
        <v>53</v>
      </c>
      <c r="P291" s="62" t="s">
        <v>2502</v>
      </c>
    </row>
    <row r="292" spans="2:16" customFormat="1" hidden="1" x14ac:dyDescent="0.35">
      <c r="B292" s="2">
        <v>104531360</v>
      </c>
      <c r="E292" s="2" t="s">
        <v>95</v>
      </c>
      <c r="G292" s="2" t="s">
        <v>276</v>
      </c>
      <c r="H292" s="2" t="s">
        <v>204</v>
      </c>
      <c r="I292" s="2" t="s">
        <v>2557</v>
      </c>
      <c r="J292" s="2" t="s">
        <v>43</v>
      </c>
      <c r="P292" s="62" t="s">
        <v>2502</v>
      </c>
    </row>
    <row r="293" spans="2:16" customFormat="1" hidden="1" x14ac:dyDescent="0.35">
      <c r="B293" s="36">
        <v>104531490</v>
      </c>
      <c r="E293" s="2" t="s">
        <v>95</v>
      </c>
      <c r="G293" s="2" t="s">
        <v>266</v>
      </c>
      <c r="H293" s="2" t="s">
        <v>2558</v>
      </c>
      <c r="I293" s="2" t="s">
        <v>2559</v>
      </c>
      <c r="J293" s="2" t="s">
        <v>589</v>
      </c>
      <c r="P293" s="62" t="s">
        <v>2502</v>
      </c>
    </row>
    <row r="294" spans="2:16" customFormat="1" hidden="1" x14ac:dyDescent="0.35">
      <c r="B294" s="2">
        <v>104531660</v>
      </c>
      <c r="E294" s="2" t="s">
        <v>2329</v>
      </c>
      <c r="G294" s="2" t="s">
        <v>173</v>
      </c>
      <c r="H294" s="2" t="s">
        <v>204</v>
      </c>
      <c r="I294" s="2" t="s">
        <v>2560</v>
      </c>
      <c r="J294" s="2" t="s">
        <v>53</v>
      </c>
      <c r="P294" s="62" t="s">
        <v>2502</v>
      </c>
    </row>
    <row r="295" spans="2:16" customFormat="1" hidden="1" x14ac:dyDescent="0.35">
      <c r="B295" s="2">
        <v>104531670</v>
      </c>
      <c r="E295" s="2" t="s">
        <v>2329</v>
      </c>
      <c r="G295" s="2" t="s">
        <v>173</v>
      </c>
      <c r="H295" s="2" t="s">
        <v>204</v>
      </c>
      <c r="I295" s="2" t="s">
        <v>2561</v>
      </c>
      <c r="J295" s="2" t="s">
        <v>300</v>
      </c>
      <c r="P295" s="62" t="s">
        <v>2502</v>
      </c>
    </row>
    <row r="296" spans="2:16" customFormat="1" hidden="1" x14ac:dyDescent="0.35">
      <c r="B296" s="2">
        <v>104531680</v>
      </c>
      <c r="E296" s="2" t="s">
        <v>2329</v>
      </c>
      <c r="G296" s="2" t="s">
        <v>173</v>
      </c>
      <c r="H296" s="2" t="s">
        <v>204</v>
      </c>
      <c r="I296" s="2" t="s">
        <v>2562</v>
      </c>
      <c r="J296" s="2" t="s">
        <v>176</v>
      </c>
      <c r="P296" s="62" t="s">
        <v>2502</v>
      </c>
    </row>
    <row r="297" spans="2:16" customFormat="1" hidden="1" x14ac:dyDescent="0.35">
      <c r="B297" s="2">
        <v>104531690</v>
      </c>
      <c r="E297" s="2" t="s">
        <v>2329</v>
      </c>
      <c r="G297" s="2" t="s">
        <v>173</v>
      </c>
      <c r="H297" s="2" t="s">
        <v>204</v>
      </c>
      <c r="I297" s="2" t="s">
        <v>2563</v>
      </c>
      <c r="J297" s="2" t="s">
        <v>176</v>
      </c>
      <c r="P297" s="62" t="s">
        <v>2502</v>
      </c>
    </row>
    <row r="298" spans="2:16" customFormat="1" hidden="1" x14ac:dyDescent="0.35">
      <c r="B298" s="2">
        <v>104531700</v>
      </c>
      <c r="E298" s="2" t="s">
        <v>2329</v>
      </c>
      <c r="G298" s="2" t="s">
        <v>173</v>
      </c>
      <c r="H298" s="2" t="s">
        <v>204</v>
      </c>
      <c r="I298" s="2" t="s">
        <v>2564</v>
      </c>
      <c r="J298" s="2" t="s">
        <v>288</v>
      </c>
      <c r="P298" s="62" t="s">
        <v>2502</v>
      </c>
    </row>
    <row r="299" spans="2:16" customFormat="1" hidden="1" x14ac:dyDescent="0.35">
      <c r="B299" s="2">
        <v>104531720</v>
      </c>
      <c r="E299" s="2" t="s">
        <v>2329</v>
      </c>
      <c r="G299" s="2" t="s">
        <v>173</v>
      </c>
      <c r="H299" s="2" t="s">
        <v>204</v>
      </c>
      <c r="I299" s="2" t="s">
        <v>2565</v>
      </c>
      <c r="J299" s="2" t="s">
        <v>176</v>
      </c>
      <c r="P299" s="62" t="s">
        <v>2502</v>
      </c>
    </row>
    <row r="300" spans="2:16" customFormat="1" hidden="1" x14ac:dyDescent="0.35">
      <c r="B300" s="2">
        <v>104533210</v>
      </c>
      <c r="E300" s="2" t="s">
        <v>95</v>
      </c>
      <c r="G300" s="2" t="s">
        <v>2242</v>
      </c>
      <c r="H300" s="2" t="s">
        <v>204</v>
      </c>
      <c r="I300" s="2" t="s">
        <v>2566</v>
      </c>
      <c r="J300" s="2" t="s">
        <v>378</v>
      </c>
      <c r="P300" s="62" t="s">
        <v>2502</v>
      </c>
    </row>
    <row r="301" spans="2:16" customFormat="1" hidden="1" x14ac:dyDescent="0.35">
      <c r="B301" s="2">
        <v>104533270</v>
      </c>
      <c r="E301" s="2" t="s">
        <v>95</v>
      </c>
      <c r="G301" s="2" t="s">
        <v>2242</v>
      </c>
      <c r="H301" s="2" t="s">
        <v>204</v>
      </c>
      <c r="I301" s="2" t="s">
        <v>2567</v>
      </c>
      <c r="J301" s="2" t="s">
        <v>209</v>
      </c>
      <c r="P301" s="62" t="s">
        <v>2502</v>
      </c>
    </row>
    <row r="302" spans="2:16" customFormat="1" hidden="1" x14ac:dyDescent="0.35">
      <c r="B302" s="2">
        <v>104533290</v>
      </c>
      <c r="E302" s="2" t="s">
        <v>95</v>
      </c>
      <c r="G302" s="2" t="s">
        <v>2242</v>
      </c>
      <c r="H302" s="2" t="s">
        <v>204</v>
      </c>
      <c r="I302" s="2" t="s">
        <v>2568</v>
      </c>
      <c r="J302" s="2" t="s">
        <v>378</v>
      </c>
      <c r="P302" s="62" t="s">
        <v>2502</v>
      </c>
    </row>
    <row r="303" spans="2:16" customFormat="1" hidden="1" x14ac:dyDescent="0.35">
      <c r="B303" s="2">
        <v>104533310</v>
      </c>
      <c r="E303" s="2" t="s">
        <v>95</v>
      </c>
      <c r="G303" s="2" t="s">
        <v>2242</v>
      </c>
      <c r="H303" s="2" t="s">
        <v>204</v>
      </c>
      <c r="I303" s="2" t="s">
        <v>2569</v>
      </c>
      <c r="J303" s="2" t="s">
        <v>378</v>
      </c>
      <c r="P303" s="62" t="s">
        <v>2502</v>
      </c>
    </row>
    <row r="304" spans="2:16" customFormat="1" hidden="1" x14ac:dyDescent="0.35">
      <c r="B304" s="2">
        <v>104533330</v>
      </c>
      <c r="E304" s="2" t="s">
        <v>95</v>
      </c>
      <c r="G304" s="2" t="s">
        <v>2242</v>
      </c>
      <c r="H304" s="2" t="s">
        <v>204</v>
      </c>
      <c r="I304" s="2" t="s">
        <v>2570</v>
      </c>
      <c r="J304" s="2" t="s">
        <v>378</v>
      </c>
      <c r="P304" s="62" t="s">
        <v>2502</v>
      </c>
    </row>
    <row r="305" spans="2:16" customFormat="1" hidden="1" x14ac:dyDescent="0.35">
      <c r="B305" s="2">
        <v>104533350</v>
      </c>
      <c r="E305" s="2" t="s">
        <v>95</v>
      </c>
      <c r="G305" s="2" t="s">
        <v>2242</v>
      </c>
      <c r="H305" s="2" t="s">
        <v>204</v>
      </c>
      <c r="I305" s="2" t="s">
        <v>2571</v>
      </c>
      <c r="J305" s="2" t="s">
        <v>44</v>
      </c>
      <c r="P305" s="62" t="s">
        <v>2502</v>
      </c>
    </row>
    <row r="306" spans="2:16" customFormat="1" hidden="1" x14ac:dyDescent="0.35">
      <c r="B306" s="2">
        <v>104533380</v>
      </c>
      <c r="E306" s="2" t="s">
        <v>95</v>
      </c>
      <c r="G306" s="2" t="s">
        <v>2242</v>
      </c>
      <c r="H306" s="2" t="s">
        <v>204</v>
      </c>
      <c r="I306" s="2" t="s">
        <v>2572</v>
      </c>
      <c r="J306" s="2" t="s">
        <v>378</v>
      </c>
      <c r="P306" s="62" t="s">
        <v>2502</v>
      </c>
    </row>
    <row r="307" spans="2:16" customFormat="1" hidden="1" x14ac:dyDescent="0.35">
      <c r="B307" s="2">
        <v>104533390</v>
      </c>
      <c r="E307" s="2" t="s">
        <v>95</v>
      </c>
      <c r="G307" s="2" t="s">
        <v>2242</v>
      </c>
      <c r="H307" s="2" t="s">
        <v>204</v>
      </c>
      <c r="I307" s="2" t="s">
        <v>2573</v>
      </c>
      <c r="J307" s="2" t="s">
        <v>378</v>
      </c>
      <c r="P307" s="62" t="s">
        <v>2502</v>
      </c>
    </row>
    <row r="308" spans="2:16" customFormat="1" hidden="1" x14ac:dyDescent="0.35">
      <c r="B308" s="2">
        <v>104533400</v>
      </c>
      <c r="E308" s="2" t="s">
        <v>95</v>
      </c>
      <c r="G308" s="2" t="s">
        <v>2242</v>
      </c>
      <c r="H308" s="2" t="s">
        <v>204</v>
      </c>
      <c r="I308" s="2" t="s">
        <v>2574</v>
      </c>
      <c r="J308" s="2" t="s">
        <v>378</v>
      </c>
      <c r="P308" s="62" t="s">
        <v>2502</v>
      </c>
    </row>
    <row r="309" spans="2:16" customFormat="1" hidden="1" x14ac:dyDescent="0.35">
      <c r="B309" s="2">
        <v>104533430</v>
      </c>
      <c r="E309" s="2" t="s">
        <v>95</v>
      </c>
      <c r="G309" s="2" t="s">
        <v>2242</v>
      </c>
      <c r="H309" s="2" t="s">
        <v>204</v>
      </c>
      <c r="I309" s="2" t="s">
        <v>2575</v>
      </c>
      <c r="J309" s="2" t="s">
        <v>378</v>
      </c>
      <c r="P309" s="62" t="s">
        <v>2502</v>
      </c>
    </row>
    <row r="310" spans="2:16" customFormat="1" hidden="1" x14ac:dyDescent="0.35">
      <c r="B310" s="2">
        <v>104533450</v>
      </c>
      <c r="E310" s="2" t="s">
        <v>95</v>
      </c>
      <c r="G310" s="2" t="s">
        <v>2242</v>
      </c>
      <c r="H310" s="2" t="s">
        <v>204</v>
      </c>
      <c r="I310" s="2" t="s">
        <v>2576</v>
      </c>
      <c r="J310" s="2" t="s">
        <v>378</v>
      </c>
      <c r="P310" s="62" t="s">
        <v>2502</v>
      </c>
    </row>
    <row r="311" spans="2:16" customFormat="1" hidden="1" x14ac:dyDescent="0.35">
      <c r="B311" s="2">
        <v>104533470</v>
      </c>
      <c r="E311" s="2" t="s">
        <v>95</v>
      </c>
      <c r="G311" s="2" t="s">
        <v>2242</v>
      </c>
      <c r="H311" s="2" t="s">
        <v>204</v>
      </c>
      <c r="I311" s="2" t="s">
        <v>2577</v>
      </c>
      <c r="J311" s="2" t="s">
        <v>44</v>
      </c>
      <c r="P311" s="62" t="s">
        <v>2502</v>
      </c>
    </row>
    <row r="312" spans="2:16" customFormat="1" hidden="1" x14ac:dyDescent="0.35">
      <c r="B312" s="2">
        <v>104533480</v>
      </c>
      <c r="E312" s="2" t="s">
        <v>95</v>
      </c>
      <c r="G312" s="2" t="s">
        <v>2242</v>
      </c>
      <c r="H312" s="2" t="s">
        <v>204</v>
      </c>
      <c r="I312" s="2" t="s">
        <v>2578</v>
      </c>
      <c r="J312" s="2" t="s">
        <v>44</v>
      </c>
      <c r="P312" s="62" t="s">
        <v>2502</v>
      </c>
    </row>
    <row r="313" spans="2:16" customFormat="1" hidden="1" x14ac:dyDescent="0.35">
      <c r="B313" s="2">
        <v>104533490</v>
      </c>
      <c r="E313" s="2" t="s">
        <v>95</v>
      </c>
      <c r="G313" s="2" t="s">
        <v>2242</v>
      </c>
      <c r="H313" s="2" t="s">
        <v>204</v>
      </c>
      <c r="I313" s="2" t="s">
        <v>2579</v>
      </c>
      <c r="J313" s="2" t="s">
        <v>44</v>
      </c>
      <c r="P313" s="62" t="s">
        <v>2502</v>
      </c>
    </row>
    <row r="314" spans="2:16" customFormat="1" hidden="1" x14ac:dyDescent="0.35">
      <c r="B314" s="2">
        <v>104533800</v>
      </c>
      <c r="E314" s="2" t="s">
        <v>2329</v>
      </c>
      <c r="G314" s="2" t="s">
        <v>513</v>
      </c>
      <c r="H314" s="2" t="s">
        <v>204</v>
      </c>
      <c r="I314" s="2" t="s">
        <v>2580</v>
      </c>
      <c r="J314" s="2" t="s">
        <v>112</v>
      </c>
      <c r="P314" s="62" t="s">
        <v>2502</v>
      </c>
    </row>
    <row r="315" spans="2:16" customFormat="1" hidden="1" x14ac:dyDescent="0.35">
      <c r="B315" s="2">
        <v>104533890</v>
      </c>
      <c r="E315" s="2" t="s">
        <v>95</v>
      </c>
      <c r="G315" s="2" t="s">
        <v>362</v>
      </c>
      <c r="H315" s="2" t="s">
        <v>204</v>
      </c>
      <c r="I315" s="2" t="s">
        <v>2581</v>
      </c>
      <c r="J315" s="2" t="s">
        <v>43</v>
      </c>
      <c r="P315" s="62" t="s">
        <v>2502</v>
      </c>
    </row>
    <row r="316" spans="2:16" customFormat="1" hidden="1" x14ac:dyDescent="0.35">
      <c r="B316" s="2">
        <v>104533940</v>
      </c>
      <c r="E316" s="2" t="s">
        <v>95</v>
      </c>
      <c r="G316" s="2" t="s">
        <v>2242</v>
      </c>
      <c r="H316" s="2" t="s">
        <v>204</v>
      </c>
      <c r="I316" s="2" t="s">
        <v>2582</v>
      </c>
      <c r="J316" s="2" t="s">
        <v>209</v>
      </c>
      <c r="P316" s="62" t="s">
        <v>2502</v>
      </c>
    </row>
    <row r="317" spans="2:16" customFormat="1" hidden="1" x14ac:dyDescent="0.35">
      <c r="B317" s="2">
        <v>104533960</v>
      </c>
      <c r="E317" s="2" t="s">
        <v>95</v>
      </c>
      <c r="G317" s="2" t="s">
        <v>2242</v>
      </c>
      <c r="H317" s="2" t="s">
        <v>204</v>
      </c>
      <c r="I317" s="2" t="s">
        <v>2583</v>
      </c>
      <c r="J317" s="2" t="s">
        <v>53</v>
      </c>
      <c r="P317" s="62" t="s">
        <v>2502</v>
      </c>
    </row>
    <row r="318" spans="2:16" customFormat="1" hidden="1" x14ac:dyDescent="0.35">
      <c r="B318" s="2">
        <v>104534070</v>
      </c>
      <c r="E318" s="2" t="s">
        <v>95</v>
      </c>
      <c r="G318" s="2" t="s">
        <v>266</v>
      </c>
      <c r="H318" s="2" t="s">
        <v>204</v>
      </c>
      <c r="I318" s="2" t="s">
        <v>2584</v>
      </c>
      <c r="J318" s="2" t="s">
        <v>905</v>
      </c>
      <c r="P318" s="62" t="s">
        <v>2502</v>
      </c>
    </row>
    <row r="319" spans="2:16" customFormat="1" hidden="1" x14ac:dyDescent="0.35">
      <c r="B319" s="2">
        <v>104534230</v>
      </c>
      <c r="E319" s="2" t="s">
        <v>95</v>
      </c>
      <c r="G319" s="2" t="s">
        <v>362</v>
      </c>
      <c r="H319" s="2" t="s">
        <v>204</v>
      </c>
      <c r="I319" s="2" t="s">
        <v>2585</v>
      </c>
      <c r="J319" s="2" t="s">
        <v>773</v>
      </c>
      <c r="P319" s="62" t="s">
        <v>2502</v>
      </c>
    </row>
    <row r="320" spans="2:16" customFormat="1" hidden="1" x14ac:dyDescent="0.35">
      <c r="B320" s="2">
        <v>104534240</v>
      </c>
      <c r="E320" s="2" t="s">
        <v>95</v>
      </c>
      <c r="G320" s="2" t="s">
        <v>362</v>
      </c>
      <c r="H320" s="2" t="s">
        <v>204</v>
      </c>
      <c r="I320" s="2" t="s">
        <v>2586</v>
      </c>
      <c r="J320" s="2" t="s">
        <v>773</v>
      </c>
      <c r="P320" s="62" t="s">
        <v>2502</v>
      </c>
    </row>
    <row r="321" spans="2:16" customFormat="1" hidden="1" x14ac:dyDescent="0.35">
      <c r="B321" s="36">
        <v>150000088</v>
      </c>
      <c r="E321" s="2" t="s">
        <v>95</v>
      </c>
      <c r="G321" s="2" t="s">
        <v>100</v>
      </c>
      <c r="H321" s="2" t="s">
        <v>204</v>
      </c>
      <c r="I321" s="2" t="s">
        <v>2587</v>
      </c>
      <c r="J321" s="2" t="s">
        <v>288</v>
      </c>
      <c r="P321" s="62" t="s">
        <v>2502</v>
      </c>
    </row>
    <row r="322" spans="2:16" customFormat="1" hidden="1" x14ac:dyDescent="0.35">
      <c r="B322" s="2">
        <v>150001016</v>
      </c>
      <c r="E322" s="2" t="s">
        <v>2329</v>
      </c>
      <c r="G322" s="2" t="s">
        <v>173</v>
      </c>
      <c r="H322" s="2" t="s">
        <v>1786</v>
      </c>
      <c r="I322" s="2" t="s">
        <v>2588</v>
      </c>
      <c r="J322" s="2" t="s">
        <v>164</v>
      </c>
      <c r="P322" s="62" t="s">
        <v>2502</v>
      </c>
    </row>
    <row r="323" spans="2:16" customFormat="1" hidden="1" x14ac:dyDescent="0.35">
      <c r="B323" s="36">
        <v>150001247</v>
      </c>
      <c r="E323" s="2" t="s">
        <v>95</v>
      </c>
      <c r="G323" s="2" t="s">
        <v>100</v>
      </c>
      <c r="H323" s="2" t="s">
        <v>204</v>
      </c>
      <c r="I323" s="2" t="s">
        <v>2589</v>
      </c>
      <c r="J323" s="2" t="s">
        <v>339</v>
      </c>
      <c r="P323" s="62" t="s">
        <v>2502</v>
      </c>
    </row>
    <row r="324" spans="2:16" customFormat="1" hidden="1" x14ac:dyDescent="0.35">
      <c r="B324" s="36">
        <v>150001821</v>
      </c>
      <c r="E324" s="2" t="s">
        <v>95</v>
      </c>
      <c r="G324" s="2" t="s">
        <v>2242</v>
      </c>
      <c r="H324" s="2" t="s">
        <v>380</v>
      </c>
      <c r="I324" s="2" t="s">
        <v>2590</v>
      </c>
      <c r="J324" s="2" t="s">
        <v>1314</v>
      </c>
      <c r="P324" s="62" t="s">
        <v>2502</v>
      </c>
    </row>
    <row r="325" spans="2:16" customFormat="1" hidden="1" x14ac:dyDescent="0.35">
      <c r="B325" s="36">
        <v>150002087</v>
      </c>
      <c r="E325" s="2" t="s">
        <v>95</v>
      </c>
      <c r="G325" s="2" t="s">
        <v>120</v>
      </c>
      <c r="H325" s="2" t="s">
        <v>204</v>
      </c>
      <c r="I325" s="2" t="s">
        <v>2591</v>
      </c>
      <c r="J325" s="2" t="s">
        <v>94</v>
      </c>
      <c r="P325" s="62" t="s">
        <v>2502</v>
      </c>
    </row>
    <row r="326" spans="2:16" customFormat="1" hidden="1" x14ac:dyDescent="0.35">
      <c r="B326" s="36">
        <v>201700193</v>
      </c>
      <c r="E326" s="2" t="s">
        <v>95</v>
      </c>
      <c r="G326" s="2" t="s">
        <v>412</v>
      </c>
      <c r="H326" s="2" t="s">
        <v>204</v>
      </c>
      <c r="I326" s="2" t="s">
        <v>2592</v>
      </c>
      <c r="J326" s="2" t="s">
        <v>475</v>
      </c>
      <c r="P326" s="62" t="s">
        <v>2502</v>
      </c>
    </row>
    <row r="327" spans="2:16" customFormat="1" hidden="1" x14ac:dyDescent="0.35">
      <c r="B327" s="36">
        <v>201700225</v>
      </c>
      <c r="E327" s="2" t="s">
        <v>95</v>
      </c>
      <c r="G327" s="2" t="s">
        <v>412</v>
      </c>
      <c r="H327" s="2" t="s">
        <v>204</v>
      </c>
      <c r="I327" s="2" t="s">
        <v>2593</v>
      </c>
      <c r="J327" s="2" t="s">
        <v>43</v>
      </c>
      <c r="P327" s="62" t="s">
        <v>2502</v>
      </c>
    </row>
    <row r="328" spans="2:16" customFormat="1" hidden="1" x14ac:dyDescent="0.35">
      <c r="B328" s="36">
        <v>209100032</v>
      </c>
      <c r="E328" s="2" t="s">
        <v>95</v>
      </c>
      <c r="G328" s="2" t="s">
        <v>362</v>
      </c>
      <c r="H328" s="2" t="s">
        <v>380</v>
      </c>
      <c r="I328" s="2" t="s">
        <v>2594</v>
      </c>
      <c r="J328" s="2" t="s">
        <v>43</v>
      </c>
      <c r="P328" s="62" t="s">
        <v>2502</v>
      </c>
    </row>
    <row r="329" spans="2:16" customFormat="1" hidden="1" x14ac:dyDescent="0.35">
      <c r="B329" s="36">
        <v>209100040</v>
      </c>
      <c r="E329" s="2" t="s">
        <v>95</v>
      </c>
      <c r="G329" s="2" t="s">
        <v>362</v>
      </c>
      <c r="H329" s="2" t="s">
        <v>380</v>
      </c>
      <c r="I329" s="2" t="s">
        <v>2595</v>
      </c>
      <c r="J329" s="2" t="s">
        <v>365</v>
      </c>
      <c r="P329" s="62" t="s">
        <v>2502</v>
      </c>
    </row>
    <row r="330" spans="2:16" customFormat="1" hidden="1" x14ac:dyDescent="0.35">
      <c r="B330" s="36">
        <v>209100041</v>
      </c>
      <c r="E330" s="2" t="s">
        <v>95</v>
      </c>
      <c r="G330" s="2" t="s">
        <v>362</v>
      </c>
      <c r="H330" s="2" t="s">
        <v>380</v>
      </c>
      <c r="I330" s="2" t="s">
        <v>2596</v>
      </c>
      <c r="J330" s="2" t="s">
        <v>365</v>
      </c>
      <c r="P330" s="62" t="s">
        <v>2502</v>
      </c>
    </row>
    <row r="331" spans="2:16" customFormat="1" hidden="1" x14ac:dyDescent="0.35">
      <c r="B331" s="2">
        <v>104533420</v>
      </c>
      <c r="E331" s="2" t="s">
        <v>95</v>
      </c>
      <c r="G331" s="2" t="s">
        <v>2242</v>
      </c>
      <c r="H331" s="2" t="s">
        <v>204</v>
      </c>
      <c r="I331" s="2" t="s">
        <v>2597</v>
      </c>
      <c r="J331" s="2" t="s">
        <v>378</v>
      </c>
      <c r="P331" s="62" t="s">
        <v>2502</v>
      </c>
    </row>
    <row r="332" spans="2:16" customFormat="1" hidden="1" x14ac:dyDescent="0.35">
      <c r="B332" s="36">
        <v>104530450</v>
      </c>
      <c r="E332" s="2" t="s">
        <v>2329</v>
      </c>
      <c r="G332" s="2" t="s">
        <v>513</v>
      </c>
      <c r="H332" s="2" t="s">
        <v>204</v>
      </c>
      <c r="I332" s="2" t="s">
        <v>2598</v>
      </c>
      <c r="J332" s="2" t="s">
        <v>339</v>
      </c>
      <c r="P332" s="62" t="s">
        <v>2599</v>
      </c>
    </row>
    <row r="333" spans="2:16" customFormat="1" hidden="1" x14ac:dyDescent="0.35">
      <c r="B333" s="36">
        <v>104531030</v>
      </c>
      <c r="E333" s="2" t="s">
        <v>2329</v>
      </c>
      <c r="G333" s="2" t="s">
        <v>513</v>
      </c>
      <c r="H333" s="2" t="s">
        <v>204</v>
      </c>
      <c r="I333" s="2" t="s">
        <v>2600</v>
      </c>
      <c r="J333" s="2" t="s">
        <v>81</v>
      </c>
      <c r="P333" s="62" t="s">
        <v>2599</v>
      </c>
    </row>
    <row r="334" spans="2:16" customFormat="1" hidden="1" x14ac:dyDescent="0.35">
      <c r="B334" s="2">
        <v>104534390</v>
      </c>
      <c r="E334" s="2" t="s">
        <v>2329</v>
      </c>
      <c r="G334" s="2" t="s">
        <v>510</v>
      </c>
      <c r="H334" s="2" t="s">
        <v>1917</v>
      </c>
      <c r="I334" s="2" t="s">
        <v>2601</v>
      </c>
      <c r="J334" s="2" t="s">
        <v>77</v>
      </c>
      <c r="P334" s="62" t="s">
        <v>2599</v>
      </c>
    </row>
    <row r="335" spans="2:16" customFormat="1" hidden="1" x14ac:dyDescent="0.35">
      <c r="B335" s="2">
        <v>104534510</v>
      </c>
      <c r="E335" s="2" t="s">
        <v>2329</v>
      </c>
      <c r="G335" s="2" t="s">
        <v>2462</v>
      </c>
      <c r="H335" s="2" t="s">
        <v>2602</v>
      </c>
      <c r="I335" s="2" t="s">
        <v>2603</v>
      </c>
      <c r="J335" s="2" t="s">
        <v>53</v>
      </c>
      <c r="P335" s="62" t="s">
        <v>2599</v>
      </c>
    </row>
    <row r="336" spans="2:16" customFormat="1" hidden="1" x14ac:dyDescent="0.35">
      <c r="B336" s="2">
        <v>104534770</v>
      </c>
      <c r="E336" s="2" t="s">
        <v>2329</v>
      </c>
      <c r="G336" s="2" t="s">
        <v>490</v>
      </c>
      <c r="H336" s="2" t="s">
        <v>503</v>
      </c>
      <c r="I336" s="2" t="s">
        <v>2604</v>
      </c>
      <c r="J336" s="2" t="s">
        <v>77</v>
      </c>
      <c r="P336" s="62" t="s">
        <v>2599</v>
      </c>
    </row>
    <row r="337" spans="2:16" customFormat="1" hidden="1" x14ac:dyDescent="0.35">
      <c r="B337" s="2">
        <v>102200000</v>
      </c>
      <c r="E337" s="2" t="s">
        <v>95</v>
      </c>
      <c r="G337" s="2" t="s">
        <v>115</v>
      </c>
      <c r="H337" s="2" t="s">
        <v>1319</v>
      </c>
      <c r="I337" s="2" t="s">
        <v>2605</v>
      </c>
      <c r="J337" s="2" t="s">
        <v>43</v>
      </c>
      <c r="P337" s="62" t="s">
        <v>2599</v>
      </c>
    </row>
    <row r="338" spans="2:16" customFormat="1" hidden="1" x14ac:dyDescent="0.35">
      <c r="B338" s="2">
        <v>104537570</v>
      </c>
      <c r="E338" s="2" t="s">
        <v>95</v>
      </c>
      <c r="G338" s="2" t="s">
        <v>100</v>
      </c>
      <c r="H338" s="2" t="s">
        <v>326</v>
      </c>
      <c r="I338" s="2" t="s">
        <v>2606</v>
      </c>
      <c r="J338" s="2" t="s">
        <v>61</v>
      </c>
      <c r="P338" s="62" t="s">
        <v>2599</v>
      </c>
    </row>
    <row r="339" spans="2:16" customFormat="1" hidden="1" x14ac:dyDescent="0.35">
      <c r="B339" s="36">
        <v>104515330</v>
      </c>
      <c r="E339" s="2" t="s">
        <v>2329</v>
      </c>
      <c r="G339" s="2" t="s">
        <v>513</v>
      </c>
      <c r="H339" s="2" t="s">
        <v>204</v>
      </c>
      <c r="I339" s="2" t="s">
        <v>2607</v>
      </c>
      <c r="J339" s="2" t="s">
        <v>288</v>
      </c>
      <c r="P339" s="62" t="s">
        <v>2599</v>
      </c>
    </row>
    <row r="340" spans="2:16" customFormat="1" hidden="1" x14ac:dyDescent="0.35">
      <c r="B340" s="36">
        <v>104521130</v>
      </c>
      <c r="E340" s="2" t="s">
        <v>95</v>
      </c>
      <c r="G340" s="2" t="s">
        <v>120</v>
      </c>
      <c r="H340" s="2" t="s">
        <v>121</v>
      </c>
      <c r="I340" s="2" t="s">
        <v>2608</v>
      </c>
      <c r="J340" s="2" t="s">
        <v>128</v>
      </c>
      <c r="P340" s="62" t="s">
        <v>2599</v>
      </c>
    </row>
    <row r="341" spans="2:16" customFormat="1" hidden="1" x14ac:dyDescent="0.35">
      <c r="B341" s="36">
        <v>104523590</v>
      </c>
      <c r="E341" s="2" t="s">
        <v>95</v>
      </c>
      <c r="G341" s="2" t="s">
        <v>100</v>
      </c>
      <c r="H341" s="2" t="s">
        <v>1171</v>
      </c>
      <c r="I341" s="2" t="s">
        <v>2609</v>
      </c>
      <c r="J341" s="2" t="s">
        <v>325</v>
      </c>
      <c r="P341" s="62" t="s">
        <v>2599</v>
      </c>
    </row>
    <row r="342" spans="2:16" customFormat="1" hidden="1" x14ac:dyDescent="0.35">
      <c r="B342" s="36">
        <v>104524960</v>
      </c>
      <c r="E342" s="2" t="s">
        <v>95</v>
      </c>
      <c r="G342" s="2" t="s">
        <v>120</v>
      </c>
      <c r="H342" s="2" t="s">
        <v>121</v>
      </c>
      <c r="I342" s="2" t="s">
        <v>2610</v>
      </c>
      <c r="J342" s="2" t="s">
        <v>423</v>
      </c>
      <c r="P342" s="62" t="s">
        <v>2599</v>
      </c>
    </row>
    <row r="343" spans="2:16" customFormat="1" hidden="1" x14ac:dyDescent="0.35">
      <c r="B343" s="2">
        <v>104533240</v>
      </c>
      <c r="E343" s="2" t="s">
        <v>95</v>
      </c>
      <c r="G343" s="2" t="s">
        <v>2242</v>
      </c>
      <c r="H343" s="2" t="s">
        <v>386</v>
      </c>
      <c r="I343" s="2" t="s">
        <v>2611</v>
      </c>
      <c r="J343" s="2" t="s">
        <v>44</v>
      </c>
      <c r="P343" s="62" t="s">
        <v>2599</v>
      </c>
    </row>
    <row r="344" spans="2:16" customFormat="1" hidden="1" x14ac:dyDescent="0.35">
      <c r="B344" s="2">
        <v>104533440</v>
      </c>
      <c r="E344" s="2" t="s">
        <v>95</v>
      </c>
      <c r="G344" s="2" t="s">
        <v>2242</v>
      </c>
      <c r="H344" s="2" t="s">
        <v>2254</v>
      </c>
      <c r="I344" s="2" t="s">
        <v>2612</v>
      </c>
      <c r="J344" s="2" t="s">
        <v>378</v>
      </c>
      <c r="P344" s="62" t="s">
        <v>2599</v>
      </c>
    </row>
    <row r="345" spans="2:16" customFormat="1" hidden="1" x14ac:dyDescent="0.35">
      <c r="B345" s="2">
        <v>104537500</v>
      </c>
      <c r="E345" s="2" t="s">
        <v>95</v>
      </c>
      <c r="G345" s="2" t="s">
        <v>2242</v>
      </c>
      <c r="H345" s="2" t="s">
        <v>386</v>
      </c>
      <c r="I345" s="2" t="s">
        <v>2613</v>
      </c>
      <c r="J345" s="2" t="s">
        <v>209</v>
      </c>
      <c r="P345" s="62" t="s">
        <v>2599</v>
      </c>
    </row>
    <row r="346" spans="2:16" customFormat="1" hidden="1" x14ac:dyDescent="0.35">
      <c r="B346" s="2">
        <v>104539230</v>
      </c>
      <c r="E346" s="2" t="s">
        <v>2329</v>
      </c>
      <c r="G346" s="2" t="s">
        <v>1843</v>
      </c>
      <c r="H346" s="2" t="s">
        <v>511</v>
      </c>
      <c r="I346" s="2" t="s">
        <v>2614</v>
      </c>
      <c r="J346" s="2" t="s">
        <v>209</v>
      </c>
      <c r="P346" s="62" t="s">
        <v>2599</v>
      </c>
    </row>
    <row r="347" spans="2:16" customFormat="1" hidden="1" x14ac:dyDescent="0.35">
      <c r="B347" s="36">
        <v>105154370</v>
      </c>
      <c r="E347" s="2" t="s">
        <v>95</v>
      </c>
      <c r="G347" s="2" t="s">
        <v>2242</v>
      </c>
      <c r="H347" s="2" t="s">
        <v>1408</v>
      </c>
      <c r="I347" s="2" t="s">
        <v>2615</v>
      </c>
      <c r="J347" s="2" t="s">
        <v>176</v>
      </c>
      <c r="P347" s="62" t="s">
        <v>2599</v>
      </c>
    </row>
    <row r="348" spans="2:16" customFormat="1" hidden="1" x14ac:dyDescent="0.35">
      <c r="B348" s="36">
        <v>108005510</v>
      </c>
      <c r="E348" s="2" t="s">
        <v>95</v>
      </c>
      <c r="G348" s="2" t="s">
        <v>100</v>
      </c>
      <c r="H348" s="2" t="s">
        <v>328</v>
      </c>
      <c r="I348" s="2" t="s">
        <v>2616</v>
      </c>
      <c r="J348" s="2" t="s">
        <v>94</v>
      </c>
      <c r="P348" s="62" t="s">
        <v>2599</v>
      </c>
    </row>
    <row r="349" spans="2:16" customFormat="1" hidden="1" x14ac:dyDescent="0.35">
      <c r="B349" s="36">
        <v>150001498</v>
      </c>
      <c r="E349" s="2" t="s">
        <v>95</v>
      </c>
      <c r="G349" s="2" t="s">
        <v>100</v>
      </c>
      <c r="H349" s="2" t="s">
        <v>1171</v>
      </c>
      <c r="I349" s="2" t="s">
        <v>2617</v>
      </c>
      <c r="J349" s="2" t="s">
        <v>325</v>
      </c>
      <c r="P349" s="62" t="s">
        <v>2599</v>
      </c>
    </row>
    <row r="350" spans="2:16" customFormat="1" hidden="1" x14ac:dyDescent="0.35">
      <c r="B350" s="2">
        <v>201600810</v>
      </c>
      <c r="E350" s="2" t="s">
        <v>95</v>
      </c>
      <c r="G350" s="2" t="s">
        <v>412</v>
      </c>
      <c r="H350" s="2" t="s">
        <v>413</v>
      </c>
      <c r="I350" s="2" t="s">
        <v>2618</v>
      </c>
      <c r="J350" s="2" t="s">
        <v>768</v>
      </c>
      <c r="P350" s="62" t="s">
        <v>2599</v>
      </c>
    </row>
    <row r="351" spans="2:16" customFormat="1" hidden="1" x14ac:dyDescent="0.35">
      <c r="B351" s="64">
        <v>104522480</v>
      </c>
      <c r="E351" s="63" t="s">
        <v>95</v>
      </c>
      <c r="G351" s="63" t="s">
        <v>279</v>
      </c>
      <c r="H351" s="63" t="s">
        <v>282</v>
      </c>
      <c r="I351" s="63" t="s">
        <v>2619</v>
      </c>
      <c r="J351" s="63" t="s">
        <v>44</v>
      </c>
      <c r="P351" s="62" t="s">
        <v>2306</v>
      </c>
    </row>
    <row r="352" spans="2:16" customFormat="1" hidden="1" x14ac:dyDescent="0.35">
      <c r="B352" s="63">
        <v>150001995</v>
      </c>
      <c r="E352" s="63" t="s">
        <v>2329</v>
      </c>
      <c r="G352" s="63" t="s">
        <v>161</v>
      </c>
      <c r="H352" s="63" t="s">
        <v>1718</v>
      </c>
      <c r="I352" s="63" t="s">
        <v>2229</v>
      </c>
      <c r="J352" s="63" t="s">
        <v>164</v>
      </c>
      <c r="P352" s="62" t="s">
        <v>2306</v>
      </c>
    </row>
    <row r="353" spans="2:16" customFormat="1" hidden="1" x14ac:dyDescent="0.35">
      <c r="B353" s="36">
        <v>101150240</v>
      </c>
      <c r="E353" s="2" t="s">
        <v>95</v>
      </c>
      <c r="G353" s="2" t="s">
        <v>115</v>
      </c>
      <c r="H353" s="2" t="s">
        <v>115</v>
      </c>
      <c r="I353" s="2" t="s">
        <v>204</v>
      </c>
      <c r="J353" s="2" t="s">
        <v>44</v>
      </c>
      <c r="P353" s="62" t="s">
        <v>2306</v>
      </c>
    </row>
    <row r="354" spans="2:16" customFormat="1" hidden="1" x14ac:dyDescent="0.35">
      <c r="B354" s="36">
        <v>101540150</v>
      </c>
      <c r="E354" s="2" t="s">
        <v>95</v>
      </c>
      <c r="G354" s="2" t="s">
        <v>97</v>
      </c>
      <c r="H354" s="2" t="s">
        <v>97</v>
      </c>
      <c r="I354" s="2" t="s">
        <v>204</v>
      </c>
      <c r="J354" s="2" t="s">
        <v>44</v>
      </c>
      <c r="P354" s="62" t="s">
        <v>2306</v>
      </c>
    </row>
    <row r="355" spans="2:16" customFormat="1" hidden="1" x14ac:dyDescent="0.35">
      <c r="B355" s="36">
        <v>102100100</v>
      </c>
      <c r="E355" s="2" t="s">
        <v>95</v>
      </c>
      <c r="G355" s="2" t="s">
        <v>97</v>
      </c>
      <c r="H355" s="2" t="s">
        <v>97</v>
      </c>
      <c r="I355" s="2" t="s">
        <v>204</v>
      </c>
      <c r="J355" s="2" t="s">
        <v>44</v>
      </c>
      <c r="P355" s="62" t="s">
        <v>2306</v>
      </c>
    </row>
    <row r="356" spans="2:16" customFormat="1" hidden="1" x14ac:dyDescent="0.35">
      <c r="B356" s="2">
        <v>102310050</v>
      </c>
      <c r="E356" s="2" t="s">
        <v>95</v>
      </c>
      <c r="G356" s="2" t="s">
        <v>100</v>
      </c>
      <c r="H356" s="2" t="s">
        <v>100</v>
      </c>
      <c r="I356" s="2" t="s">
        <v>204</v>
      </c>
      <c r="J356" s="2" t="s">
        <v>44</v>
      </c>
      <c r="P356" s="62" t="s">
        <v>2306</v>
      </c>
    </row>
    <row r="357" spans="2:16" customFormat="1" hidden="1" x14ac:dyDescent="0.35">
      <c r="B357" s="2">
        <v>102400030</v>
      </c>
      <c r="E357" s="2" t="s">
        <v>95</v>
      </c>
      <c r="G357" s="2" t="s">
        <v>412</v>
      </c>
      <c r="H357" s="2" t="s">
        <v>412</v>
      </c>
      <c r="I357" s="2" t="s">
        <v>204</v>
      </c>
      <c r="J357" s="2" t="s">
        <v>44</v>
      </c>
      <c r="P357" s="62" t="s">
        <v>2306</v>
      </c>
    </row>
    <row r="358" spans="2:16" customFormat="1" hidden="1" x14ac:dyDescent="0.35">
      <c r="B358" s="36">
        <v>104511980</v>
      </c>
      <c r="E358" s="2" t="s">
        <v>95</v>
      </c>
      <c r="G358" s="2" t="s">
        <v>100</v>
      </c>
      <c r="H358" s="2" t="s">
        <v>100</v>
      </c>
      <c r="I358" s="2" t="s">
        <v>204</v>
      </c>
      <c r="J358" s="2" t="s">
        <v>44</v>
      </c>
      <c r="P358" s="62" t="s">
        <v>2306</v>
      </c>
    </row>
    <row r="359" spans="2:16" customFormat="1" hidden="1" x14ac:dyDescent="0.35">
      <c r="B359" s="36">
        <v>104514850</v>
      </c>
      <c r="E359" s="2" t="s">
        <v>95</v>
      </c>
      <c r="G359" s="2" t="s">
        <v>249</v>
      </c>
      <c r="H359" s="2" t="s">
        <v>250</v>
      </c>
      <c r="I359" s="2" t="s">
        <v>2620</v>
      </c>
      <c r="J359" s="2" t="s">
        <v>44</v>
      </c>
      <c r="P359" s="62" t="s">
        <v>2306</v>
      </c>
    </row>
    <row r="360" spans="2:16" customFormat="1" hidden="1" x14ac:dyDescent="0.35">
      <c r="B360" s="36">
        <v>104519280</v>
      </c>
      <c r="E360" s="2" t="s">
        <v>2329</v>
      </c>
      <c r="G360" s="2" t="s">
        <v>510</v>
      </c>
      <c r="H360" s="2" t="s">
        <v>511</v>
      </c>
      <c r="I360" s="2" t="s">
        <v>2621</v>
      </c>
      <c r="J360" s="2" t="s">
        <v>164</v>
      </c>
      <c r="P360" s="62" t="s">
        <v>2306</v>
      </c>
    </row>
    <row r="361" spans="2:16" customFormat="1" hidden="1" x14ac:dyDescent="0.35">
      <c r="B361" s="36">
        <v>104520890</v>
      </c>
      <c r="E361" s="2" t="s">
        <v>2329</v>
      </c>
      <c r="G361" s="2" t="s">
        <v>510</v>
      </c>
      <c r="H361" s="2" t="s">
        <v>1844</v>
      </c>
      <c r="I361" s="2" t="s">
        <v>2622</v>
      </c>
      <c r="J361" s="2" t="s">
        <v>164</v>
      </c>
      <c r="P361" s="62" t="s">
        <v>2306</v>
      </c>
    </row>
    <row r="362" spans="2:16" customFormat="1" hidden="1" x14ac:dyDescent="0.35">
      <c r="B362" s="36">
        <v>104522170</v>
      </c>
      <c r="E362" s="2" t="s">
        <v>95</v>
      </c>
      <c r="G362" s="2" t="s">
        <v>100</v>
      </c>
      <c r="H362" s="2" t="s">
        <v>398</v>
      </c>
      <c r="I362" s="2" t="s">
        <v>2623</v>
      </c>
      <c r="J362" s="2" t="s">
        <v>44</v>
      </c>
      <c r="P362" s="62" t="s">
        <v>2306</v>
      </c>
    </row>
    <row r="363" spans="2:16" customFormat="1" hidden="1" x14ac:dyDescent="0.35">
      <c r="B363" s="36">
        <v>104522300</v>
      </c>
      <c r="E363" s="2" t="s">
        <v>2329</v>
      </c>
      <c r="G363" s="2" t="s">
        <v>173</v>
      </c>
      <c r="H363" s="2" t="s">
        <v>1793</v>
      </c>
      <c r="I363" s="2" t="s">
        <v>2624</v>
      </c>
      <c r="J363" s="2" t="s">
        <v>44</v>
      </c>
      <c r="P363" s="62" t="s">
        <v>2306</v>
      </c>
    </row>
    <row r="364" spans="2:16" customFormat="1" hidden="1" x14ac:dyDescent="0.35">
      <c r="B364" s="36">
        <v>104524900</v>
      </c>
      <c r="E364" s="2" t="s">
        <v>95</v>
      </c>
      <c r="G364" s="2" t="s">
        <v>115</v>
      </c>
      <c r="H364" s="2" t="s">
        <v>116</v>
      </c>
      <c r="I364" s="2" t="s">
        <v>2625</v>
      </c>
      <c r="J364" s="2" t="s">
        <v>44</v>
      </c>
      <c r="P364" s="62" t="s">
        <v>2306</v>
      </c>
    </row>
    <row r="365" spans="2:16" customFormat="1" hidden="1" x14ac:dyDescent="0.35">
      <c r="B365" s="36">
        <v>104527750</v>
      </c>
      <c r="E365" s="2" t="s">
        <v>95</v>
      </c>
      <c r="G365" s="2" t="s">
        <v>362</v>
      </c>
      <c r="H365" s="2" t="s">
        <v>380</v>
      </c>
      <c r="I365" s="2" t="s">
        <v>2626</v>
      </c>
      <c r="J365" s="2" t="s">
        <v>44</v>
      </c>
      <c r="P365" s="62" t="s">
        <v>2306</v>
      </c>
    </row>
    <row r="366" spans="2:16" customFormat="1" hidden="1" x14ac:dyDescent="0.35">
      <c r="B366" s="36">
        <v>104527870</v>
      </c>
      <c r="E366" s="2" t="s">
        <v>95</v>
      </c>
      <c r="G366" s="2" t="s">
        <v>249</v>
      </c>
      <c r="H366" s="2" t="s">
        <v>398</v>
      </c>
      <c r="I366" s="2" t="s">
        <v>2627</v>
      </c>
      <c r="J366" s="2" t="s">
        <v>44</v>
      </c>
      <c r="P366" s="62" t="s">
        <v>2306</v>
      </c>
    </row>
    <row r="367" spans="2:16" customFormat="1" hidden="1" x14ac:dyDescent="0.35">
      <c r="B367" s="36">
        <v>104528160</v>
      </c>
      <c r="E367" s="2" t="s">
        <v>2329</v>
      </c>
      <c r="G367" s="2" t="s">
        <v>510</v>
      </c>
      <c r="H367" s="2" t="s">
        <v>511</v>
      </c>
      <c r="I367" s="2" t="s">
        <v>2628</v>
      </c>
      <c r="J367" s="2" t="s">
        <v>44</v>
      </c>
      <c r="P367" s="62" t="s">
        <v>2306</v>
      </c>
    </row>
    <row r="368" spans="2:16" customFormat="1" hidden="1" x14ac:dyDescent="0.35">
      <c r="B368" s="36">
        <v>104528750</v>
      </c>
      <c r="E368" s="2" t="s">
        <v>95</v>
      </c>
      <c r="G368" s="2" t="s">
        <v>115</v>
      </c>
      <c r="H368" s="2" t="s">
        <v>409</v>
      </c>
      <c r="I368" s="2" t="s">
        <v>2629</v>
      </c>
      <c r="J368" s="2" t="s">
        <v>44</v>
      </c>
      <c r="P368" s="62" t="s">
        <v>2306</v>
      </c>
    </row>
    <row r="369" spans="2:16" customFormat="1" hidden="1" x14ac:dyDescent="0.35">
      <c r="B369" s="36">
        <v>104529300</v>
      </c>
      <c r="E369" s="2" t="s">
        <v>95</v>
      </c>
      <c r="G369" s="2" t="s">
        <v>115</v>
      </c>
      <c r="H369" s="2" t="s">
        <v>115</v>
      </c>
      <c r="I369" s="2" t="s">
        <v>204</v>
      </c>
      <c r="J369" s="2" t="s">
        <v>44</v>
      </c>
      <c r="P369" s="62" t="s">
        <v>2306</v>
      </c>
    </row>
    <row r="370" spans="2:16" customFormat="1" hidden="1" x14ac:dyDescent="0.35">
      <c r="B370" s="2">
        <v>104529890</v>
      </c>
      <c r="E370" s="2" t="s">
        <v>2329</v>
      </c>
      <c r="G370" s="2" t="s">
        <v>161</v>
      </c>
      <c r="H370" s="2" t="s">
        <v>1725</v>
      </c>
      <c r="I370" s="2" t="s">
        <v>2630</v>
      </c>
      <c r="J370" s="2" t="s">
        <v>164</v>
      </c>
      <c r="P370" s="62" t="s">
        <v>2306</v>
      </c>
    </row>
    <row r="371" spans="2:16" customFormat="1" hidden="1" x14ac:dyDescent="0.35">
      <c r="B371" s="2">
        <v>104530070</v>
      </c>
      <c r="E371" s="2" t="s">
        <v>2329</v>
      </c>
      <c r="G371" s="2" t="s">
        <v>173</v>
      </c>
      <c r="H371" s="2" t="s">
        <v>192</v>
      </c>
      <c r="I371" s="2" t="s">
        <v>2631</v>
      </c>
      <c r="J371" s="2" t="s">
        <v>44</v>
      </c>
      <c r="P371" s="62" t="s">
        <v>2306</v>
      </c>
    </row>
    <row r="372" spans="2:16" customFormat="1" hidden="1" x14ac:dyDescent="0.35">
      <c r="B372" s="2">
        <v>104530230</v>
      </c>
      <c r="E372" s="2" t="s">
        <v>95</v>
      </c>
      <c r="G372" s="2" t="s">
        <v>115</v>
      </c>
      <c r="H372" s="2" t="s">
        <v>115</v>
      </c>
      <c r="I372" s="2" t="s">
        <v>204</v>
      </c>
      <c r="J372" s="2" t="s">
        <v>44</v>
      </c>
      <c r="P372" s="62" t="s">
        <v>2306</v>
      </c>
    </row>
    <row r="373" spans="2:16" customFormat="1" hidden="1" x14ac:dyDescent="0.35">
      <c r="B373" s="2">
        <v>104530270</v>
      </c>
      <c r="E373" s="2" t="s">
        <v>95</v>
      </c>
      <c r="G373" s="2" t="s">
        <v>115</v>
      </c>
      <c r="H373" s="2" t="s">
        <v>116</v>
      </c>
      <c r="I373" s="2" t="s">
        <v>2632</v>
      </c>
      <c r="J373" s="2" t="s">
        <v>44</v>
      </c>
      <c r="P373" s="62" t="s">
        <v>2306</v>
      </c>
    </row>
    <row r="374" spans="2:16" customFormat="1" hidden="1" x14ac:dyDescent="0.35">
      <c r="B374" s="2">
        <v>104530310</v>
      </c>
      <c r="E374" s="2" t="s">
        <v>95</v>
      </c>
      <c r="G374" s="2" t="s">
        <v>120</v>
      </c>
      <c r="H374" s="2" t="s">
        <v>120</v>
      </c>
      <c r="I374" s="2" t="s">
        <v>204</v>
      </c>
      <c r="J374" s="2" t="s">
        <v>44</v>
      </c>
      <c r="P374" s="62" t="s">
        <v>2306</v>
      </c>
    </row>
    <row r="375" spans="2:16" customFormat="1" hidden="1" x14ac:dyDescent="0.35">
      <c r="B375" s="36">
        <v>104530600</v>
      </c>
      <c r="E375" s="2" t="s">
        <v>2329</v>
      </c>
      <c r="G375" s="2" t="s">
        <v>173</v>
      </c>
      <c r="H375" s="2" t="s">
        <v>174</v>
      </c>
      <c r="I375" s="2" t="s">
        <v>2633</v>
      </c>
      <c r="J375" s="2" t="s">
        <v>44</v>
      </c>
      <c r="P375" s="62" t="s">
        <v>2306</v>
      </c>
    </row>
    <row r="376" spans="2:16" customFormat="1" hidden="1" x14ac:dyDescent="0.35">
      <c r="B376" s="36">
        <v>104530620</v>
      </c>
      <c r="E376" s="2" t="s">
        <v>2329</v>
      </c>
      <c r="G376" s="2" t="s">
        <v>173</v>
      </c>
      <c r="H376" s="2" t="s">
        <v>174</v>
      </c>
      <c r="I376" s="2" t="s">
        <v>2634</v>
      </c>
      <c r="J376" s="2" t="s">
        <v>44</v>
      </c>
      <c r="P376" s="62" t="s">
        <v>2306</v>
      </c>
    </row>
    <row r="377" spans="2:16" customFormat="1" hidden="1" x14ac:dyDescent="0.35">
      <c r="B377" s="36">
        <v>104530640</v>
      </c>
      <c r="E377" s="2" t="s">
        <v>2329</v>
      </c>
      <c r="G377" s="2" t="s">
        <v>173</v>
      </c>
      <c r="H377" s="2" t="s">
        <v>174</v>
      </c>
      <c r="I377" s="2" t="s">
        <v>2635</v>
      </c>
      <c r="J377" s="2" t="s">
        <v>44</v>
      </c>
      <c r="P377" s="62" t="s">
        <v>2306</v>
      </c>
    </row>
    <row r="378" spans="2:16" customFormat="1" hidden="1" x14ac:dyDescent="0.35">
      <c r="B378" s="36">
        <v>104530660</v>
      </c>
      <c r="E378" s="2" t="s">
        <v>2329</v>
      </c>
      <c r="G378" s="2" t="s">
        <v>173</v>
      </c>
      <c r="H378" s="2" t="s">
        <v>174</v>
      </c>
      <c r="I378" s="2" t="s">
        <v>2636</v>
      </c>
      <c r="J378" s="2" t="s">
        <v>44</v>
      </c>
      <c r="P378" s="62" t="s">
        <v>2306</v>
      </c>
    </row>
    <row r="379" spans="2:16" customFormat="1" hidden="1" x14ac:dyDescent="0.35">
      <c r="B379" s="36">
        <v>104531000</v>
      </c>
      <c r="E379" s="2" t="s">
        <v>2329</v>
      </c>
      <c r="G379" s="2" t="s">
        <v>173</v>
      </c>
      <c r="H379" s="2" t="s">
        <v>174</v>
      </c>
      <c r="I379" s="2" t="s">
        <v>2637</v>
      </c>
      <c r="J379" s="2" t="s">
        <v>44</v>
      </c>
      <c r="P379" s="62" t="s">
        <v>2306</v>
      </c>
    </row>
    <row r="380" spans="2:16" customFormat="1" hidden="1" x14ac:dyDescent="0.35">
      <c r="B380" s="2">
        <v>104532550</v>
      </c>
      <c r="E380" s="2" t="s">
        <v>95</v>
      </c>
      <c r="G380" s="2" t="s">
        <v>2242</v>
      </c>
      <c r="H380" s="2" t="s">
        <v>240</v>
      </c>
      <c r="I380" s="2" t="s">
        <v>2638</v>
      </c>
      <c r="J380" s="2" t="s">
        <v>44</v>
      </c>
      <c r="P380" s="62" t="s">
        <v>2306</v>
      </c>
    </row>
    <row r="381" spans="2:16" customFormat="1" hidden="1" x14ac:dyDescent="0.35">
      <c r="B381" s="2">
        <v>104532810</v>
      </c>
      <c r="E381" s="2" t="s">
        <v>2329</v>
      </c>
      <c r="G381" s="2" t="s">
        <v>2462</v>
      </c>
      <c r="H381" s="2" t="s">
        <v>2463</v>
      </c>
      <c r="I381" s="2" t="s">
        <v>2639</v>
      </c>
      <c r="J381" s="2" t="s">
        <v>44</v>
      </c>
      <c r="P381" s="62" t="s">
        <v>2306</v>
      </c>
    </row>
    <row r="382" spans="2:16" customFormat="1" hidden="1" x14ac:dyDescent="0.35">
      <c r="B382" s="2">
        <v>104532940</v>
      </c>
      <c r="E382" s="2" t="s">
        <v>95</v>
      </c>
      <c r="G382" s="2" t="s">
        <v>100</v>
      </c>
      <c r="H382" s="2" t="s">
        <v>204</v>
      </c>
      <c r="I382" s="2" t="s">
        <v>2640</v>
      </c>
      <c r="J382" s="2" t="s">
        <v>44</v>
      </c>
      <c r="P382" s="62" t="s">
        <v>2306</v>
      </c>
    </row>
    <row r="383" spans="2:16" customFormat="1" hidden="1" x14ac:dyDescent="0.35">
      <c r="B383" s="2">
        <v>104533010</v>
      </c>
      <c r="E383" s="2" t="s">
        <v>95</v>
      </c>
      <c r="G383" s="2" t="s">
        <v>100</v>
      </c>
      <c r="H383" s="2" t="s">
        <v>1171</v>
      </c>
      <c r="I383" s="2" t="s">
        <v>2641</v>
      </c>
      <c r="J383" s="2" t="s">
        <v>44</v>
      </c>
      <c r="P383" s="62" t="s">
        <v>2306</v>
      </c>
    </row>
    <row r="384" spans="2:16" customFormat="1" hidden="1" x14ac:dyDescent="0.35">
      <c r="B384" s="2">
        <v>104533560</v>
      </c>
      <c r="E384" s="2" t="s">
        <v>95</v>
      </c>
      <c r="G384" s="2" t="s">
        <v>249</v>
      </c>
      <c r="H384" s="2" t="s">
        <v>250</v>
      </c>
      <c r="I384" s="2" t="s">
        <v>2642</v>
      </c>
      <c r="J384" s="2" t="s">
        <v>44</v>
      </c>
      <c r="P384" s="62" t="s">
        <v>2306</v>
      </c>
    </row>
    <row r="385" spans="2:16" customFormat="1" hidden="1" x14ac:dyDescent="0.35">
      <c r="B385" s="2">
        <v>104534680</v>
      </c>
      <c r="E385" s="2" t="s">
        <v>95</v>
      </c>
      <c r="G385" s="2" t="s">
        <v>266</v>
      </c>
      <c r="H385" s="2" t="s">
        <v>2558</v>
      </c>
      <c r="I385" s="2" t="s">
        <v>2643</v>
      </c>
      <c r="J385" s="2" t="s">
        <v>44</v>
      </c>
      <c r="P385" s="62" t="s">
        <v>2306</v>
      </c>
    </row>
    <row r="386" spans="2:16" customFormat="1" hidden="1" x14ac:dyDescent="0.35">
      <c r="B386" s="2">
        <v>104540370</v>
      </c>
      <c r="E386" s="2" t="s">
        <v>95</v>
      </c>
      <c r="G386" s="2" t="s">
        <v>276</v>
      </c>
      <c r="H386" s="2" t="s">
        <v>928</v>
      </c>
      <c r="I386" s="2" t="s">
        <v>2644</v>
      </c>
      <c r="J386" s="2" t="s">
        <v>44</v>
      </c>
      <c r="P386" s="62" t="s">
        <v>2306</v>
      </c>
    </row>
    <row r="387" spans="2:16" customFormat="1" hidden="1" x14ac:dyDescent="0.35">
      <c r="B387" s="2">
        <v>104540380</v>
      </c>
      <c r="E387" s="2" t="s">
        <v>95</v>
      </c>
      <c r="G387" s="2" t="s">
        <v>276</v>
      </c>
      <c r="H387" s="2" t="s">
        <v>928</v>
      </c>
      <c r="I387" s="2" t="s">
        <v>2645</v>
      </c>
      <c r="J387" s="2" t="s">
        <v>44</v>
      </c>
      <c r="P387" s="62" t="s">
        <v>2306</v>
      </c>
    </row>
    <row r="388" spans="2:16" customFormat="1" hidden="1" x14ac:dyDescent="0.35">
      <c r="B388" s="36">
        <v>105000930</v>
      </c>
      <c r="E388" s="2" t="s">
        <v>95</v>
      </c>
      <c r="G388" s="2" t="s">
        <v>115</v>
      </c>
      <c r="H388" s="2" t="s">
        <v>115</v>
      </c>
      <c r="I388" s="2" t="s">
        <v>204</v>
      </c>
      <c r="J388" s="2" t="s">
        <v>112</v>
      </c>
      <c r="P388" s="62" t="s">
        <v>2306</v>
      </c>
    </row>
    <row r="389" spans="2:16" customFormat="1" hidden="1" x14ac:dyDescent="0.35">
      <c r="B389" s="2">
        <v>105001000</v>
      </c>
      <c r="E389" s="2" t="s">
        <v>95</v>
      </c>
      <c r="G389" s="2" t="s">
        <v>115</v>
      </c>
      <c r="H389" s="2" t="s">
        <v>115</v>
      </c>
      <c r="I389" s="2" t="s">
        <v>1319</v>
      </c>
      <c r="J389" s="2" t="s">
        <v>44</v>
      </c>
      <c r="P389" s="62" t="s">
        <v>2306</v>
      </c>
    </row>
    <row r="390" spans="2:16" customFormat="1" hidden="1" x14ac:dyDescent="0.35">
      <c r="B390" s="2">
        <v>105001100</v>
      </c>
      <c r="E390" s="2" t="s">
        <v>95</v>
      </c>
      <c r="G390" s="2" t="s">
        <v>115</v>
      </c>
      <c r="H390" s="2" t="s">
        <v>115</v>
      </c>
      <c r="I390" s="2" t="s">
        <v>118</v>
      </c>
      <c r="J390" s="2" t="s">
        <v>44</v>
      </c>
      <c r="P390" s="62" t="s">
        <v>2306</v>
      </c>
    </row>
    <row r="391" spans="2:16" customFormat="1" hidden="1" x14ac:dyDescent="0.35">
      <c r="B391" s="2">
        <v>105154350</v>
      </c>
      <c r="E391" s="2" t="s">
        <v>95</v>
      </c>
      <c r="G391" s="2" t="s">
        <v>2242</v>
      </c>
      <c r="H391" s="2" t="s">
        <v>240</v>
      </c>
      <c r="I391" s="2" t="s">
        <v>2646</v>
      </c>
      <c r="J391" s="2" t="s">
        <v>2647</v>
      </c>
      <c r="P391" s="62" t="s">
        <v>2306</v>
      </c>
    </row>
    <row r="392" spans="2:16" customFormat="1" hidden="1" x14ac:dyDescent="0.35">
      <c r="B392" s="36">
        <v>150000890</v>
      </c>
      <c r="E392" s="2" t="s">
        <v>95</v>
      </c>
      <c r="G392" s="2" t="s">
        <v>100</v>
      </c>
      <c r="H392" s="2" t="s">
        <v>100</v>
      </c>
      <c r="I392" s="2" t="s">
        <v>204</v>
      </c>
      <c r="J392" s="2" t="s">
        <v>44</v>
      </c>
      <c r="P392" s="62" t="s">
        <v>2306</v>
      </c>
    </row>
    <row r="393" spans="2:16" customFormat="1" hidden="1" x14ac:dyDescent="0.35">
      <c r="B393" s="36">
        <v>150001249</v>
      </c>
      <c r="E393" s="2" t="s">
        <v>95</v>
      </c>
      <c r="G393" s="2" t="s">
        <v>100</v>
      </c>
      <c r="H393" s="2" t="s">
        <v>100</v>
      </c>
      <c r="I393" s="2" t="s">
        <v>204</v>
      </c>
      <c r="J393" s="2" t="s">
        <v>44</v>
      </c>
      <c r="P393" s="62" t="s">
        <v>2306</v>
      </c>
    </row>
    <row r="394" spans="2:16" customFormat="1" hidden="1" x14ac:dyDescent="0.35">
      <c r="B394" s="36">
        <v>150001740</v>
      </c>
      <c r="E394" s="2" t="s">
        <v>95</v>
      </c>
      <c r="G394" s="2" t="s">
        <v>100</v>
      </c>
      <c r="H394" s="2" t="s">
        <v>100</v>
      </c>
      <c r="I394" s="2" t="s">
        <v>204</v>
      </c>
      <c r="J394" s="2" t="s">
        <v>44</v>
      </c>
      <c r="P394" s="62" t="s">
        <v>2306</v>
      </c>
    </row>
    <row r="395" spans="2:16" customFormat="1" hidden="1" x14ac:dyDescent="0.35">
      <c r="B395" s="36">
        <v>150001928</v>
      </c>
      <c r="E395" s="2" t="s">
        <v>2329</v>
      </c>
      <c r="G395" s="2" t="s">
        <v>510</v>
      </c>
      <c r="H395" s="2" t="s">
        <v>511</v>
      </c>
      <c r="I395" s="2" t="s">
        <v>2648</v>
      </c>
      <c r="J395" s="2" t="s">
        <v>164</v>
      </c>
      <c r="P395" s="62" t="s">
        <v>2306</v>
      </c>
    </row>
    <row r="396" spans="2:16" customFormat="1" hidden="1" x14ac:dyDescent="0.35">
      <c r="B396" s="36">
        <v>150001929</v>
      </c>
      <c r="E396" s="2" t="s">
        <v>2329</v>
      </c>
      <c r="G396" s="2" t="s">
        <v>510</v>
      </c>
      <c r="H396" s="2" t="s">
        <v>511</v>
      </c>
      <c r="I396" s="2" t="s">
        <v>2649</v>
      </c>
      <c r="J396" s="2" t="s">
        <v>164</v>
      </c>
      <c r="P396" s="62" t="s">
        <v>2306</v>
      </c>
    </row>
    <row r="397" spans="2:16" customFormat="1" hidden="1" x14ac:dyDescent="0.35">
      <c r="B397" s="36">
        <v>201200060</v>
      </c>
      <c r="E397" s="2" t="s">
        <v>95</v>
      </c>
      <c r="G397" s="2" t="s">
        <v>263</v>
      </c>
      <c r="H397" s="2" t="s">
        <v>877</v>
      </c>
      <c r="I397" s="2" t="s">
        <v>2650</v>
      </c>
      <c r="J397" s="2" t="s">
        <v>44</v>
      </c>
      <c r="P397" s="62" t="s">
        <v>2306</v>
      </c>
    </row>
    <row r="398" spans="2:16" customFormat="1" hidden="1" x14ac:dyDescent="0.35">
      <c r="B398" s="53">
        <v>201223300</v>
      </c>
      <c r="E398" s="53" t="s">
        <v>95</v>
      </c>
      <c r="G398" s="2" t="s">
        <v>115</v>
      </c>
      <c r="H398" s="2" t="s">
        <v>115</v>
      </c>
      <c r="I398" s="2" t="s">
        <v>204</v>
      </c>
      <c r="J398" s="2" t="s">
        <v>43</v>
      </c>
      <c r="P398" s="62" t="s">
        <v>2306</v>
      </c>
    </row>
    <row r="399" spans="2:16" customFormat="1" hidden="1" x14ac:dyDescent="0.35">
      <c r="B399" s="53">
        <v>201223350</v>
      </c>
      <c r="E399" s="53" t="s">
        <v>95</v>
      </c>
      <c r="G399" s="2" t="s">
        <v>115</v>
      </c>
      <c r="H399" s="2" t="s">
        <v>115</v>
      </c>
      <c r="I399" s="2" t="s">
        <v>204</v>
      </c>
      <c r="J399" s="2" t="s">
        <v>43</v>
      </c>
      <c r="P399" s="62" t="s">
        <v>2306</v>
      </c>
    </row>
    <row r="400" spans="2:16" customFormat="1" hidden="1" x14ac:dyDescent="0.35">
      <c r="B400" s="36">
        <v>201700009</v>
      </c>
      <c r="E400" s="2" t="s">
        <v>95</v>
      </c>
      <c r="G400" s="2" t="s">
        <v>412</v>
      </c>
      <c r="H400" s="2" t="s">
        <v>412</v>
      </c>
      <c r="I400" s="2" t="s">
        <v>204</v>
      </c>
      <c r="J400" s="2" t="s">
        <v>44</v>
      </c>
      <c r="P400" s="62" t="s">
        <v>2306</v>
      </c>
    </row>
    <row r="401" spans="2:16" customFormat="1" hidden="1" x14ac:dyDescent="0.35">
      <c r="B401" s="36">
        <v>201700210</v>
      </c>
      <c r="E401" s="2" t="s">
        <v>95</v>
      </c>
      <c r="G401" s="2" t="s">
        <v>412</v>
      </c>
      <c r="H401" s="2" t="s">
        <v>412</v>
      </c>
      <c r="I401" s="2" t="s">
        <v>204</v>
      </c>
      <c r="J401" s="2" t="s">
        <v>44</v>
      </c>
      <c r="P401" s="62" t="s">
        <v>2306</v>
      </c>
    </row>
    <row r="402" spans="2:16" customFormat="1" hidden="1" x14ac:dyDescent="0.35">
      <c r="B402" s="2">
        <v>209100162</v>
      </c>
      <c r="E402" s="2" t="s">
        <v>95</v>
      </c>
      <c r="G402" s="2" t="s">
        <v>366</v>
      </c>
      <c r="H402" s="2" t="s">
        <v>366</v>
      </c>
      <c r="I402" s="2" t="s">
        <v>2651</v>
      </c>
      <c r="J402" s="2" t="s">
        <v>44</v>
      </c>
      <c r="P402" s="62" t="s">
        <v>2306</v>
      </c>
    </row>
    <row r="403" spans="2:16" customFormat="1" hidden="1" x14ac:dyDescent="0.35">
      <c r="B403" s="36">
        <v>104528040</v>
      </c>
      <c r="E403" s="2" t="s">
        <v>95</v>
      </c>
      <c r="G403" s="2" t="s">
        <v>2242</v>
      </c>
      <c r="H403" s="2" t="s">
        <v>240</v>
      </c>
      <c r="I403" s="2" t="s">
        <v>2652</v>
      </c>
      <c r="J403" s="2" t="s">
        <v>44</v>
      </c>
      <c r="P403" s="62" t="s">
        <v>2306</v>
      </c>
    </row>
    <row r="404" spans="2:16" customFormat="1" hidden="1" x14ac:dyDescent="0.35">
      <c r="B404" s="2">
        <v>104532750</v>
      </c>
      <c r="E404" s="2" t="s">
        <v>95</v>
      </c>
      <c r="G404" s="2" t="s">
        <v>2242</v>
      </c>
      <c r="H404" s="2" t="s">
        <v>240</v>
      </c>
      <c r="I404" s="2" t="s">
        <v>2653</v>
      </c>
      <c r="J404" s="2" t="s">
        <v>44</v>
      </c>
      <c r="P404" s="62" t="s">
        <v>2306</v>
      </c>
    </row>
    <row r="405" spans="2:16" customFormat="1" hidden="1" x14ac:dyDescent="0.35">
      <c r="B405" s="2">
        <v>150001766</v>
      </c>
      <c r="E405" s="2" t="s">
        <v>95</v>
      </c>
      <c r="G405" s="2" t="s">
        <v>249</v>
      </c>
      <c r="H405" s="2" t="s">
        <v>254</v>
      </c>
      <c r="I405" s="2" t="s">
        <v>2654</v>
      </c>
      <c r="J405" s="2" t="s">
        <v>44</v>
      </c>
      <c r="P405" s="62" t="s">
        <v>2306</v>
      </c>
    </row>
    <row r="406" spans="2:16" customFormat="1" hidden="1" x14ac:dyDescent="0.35">
      <c r="B406" s="36">
        <v>102202350</v>
      </c>
      <c r="E406" s="2" t="s">
        <v>95</v>
      </c>
      <c r="G406" s="2" t="s">
        <v>100</v>
      </c>
      <c r="H406" s="2" t="s">
        <v>343</v>
      </c>
      <c r="I406" s="2" t="s">
        <v>2655</v>
      </c>
      <c r="J406" s="2" t="s">
        <v>288</v>
      </c>
      <c r="P406" s="62" t="s">
        <v>2656</v>
      </c>
    </row>
    <row r="407" spans="2:16" customFormat="1" hidden="1" x14ac:dyDescent="0.35">
      <c r="B407" s="36">
        <v>104332050</v>
      </c>
      <c r="E407" s="2" t="s">
        <v>2329</v>
      </c>
      <c r="G407" s="2" t="s">
        <v>2462</v>
      </c>
      <c r="H407" s="2" t="s">
        <v>2602</v>
      </c>
      <c r="I407" s="2" t="s">
        <v>2657</v>
      </c>
      <c r="J407" s="2" t="s">
        <v>176</v>
      </c>
      <c r="P407" s="79" t="s">
        <v>2656</v>
      </c>
    </row>
    <row r="408" spans="2:16" customFormat="1" hidden="1" x14ac:dyDescent="0.35">
      <c r="B408" s="36">
        <v>104516710</v>
      </c>
      <c r="E408" s="2" t="s">
        <v>95</v>
      </c>
      <c r="G408" s="2" t="s">
        <v>120</v>
      </c>
      <c r="H408" s="2" t="s">
        <v>204</v>
      </c>
      <c r="I408" s="2" t="s">
        <v>2658</v>
      </c>
      <c r="J408" s="2" t="s">
        <v>339</v>
      </c>
      <c r="P408" s="79" t="s">
        <v>2656</v>
      </c>
    </row>
    <row r="409" spans="2:16" customFormat="1" hidden="1" x14ac:dyDescent="0.35">
      <c r="B409" s="36">
        <v>104520870</v>
      </c>
      <c r="E409" s="2" t="s">
        <v>2329</v>
      </c>
      <c r="G409" s="2" t="s">
        <v>2462</v>
      </c>
      <c r="H409" s="2" t="s">
        <v>2463</v>
      </c>
      <c r="I409" s="2" t="s">
        <v>2659</v>
      </c>
      <c r="J409" s="2" t="s">
        <v>77</v>
      </c>
      <c r="P409" s="79" t="s">
        <v>2656</v>
      </c>
    </row>
    <row r="410" spans="2:16" customFormat="1" hidden="1" x14ac:dyDescent="0.35">
      <c r="B410" s="2">
        <v>104523360</v>
      </c>
      <c r="E410" s="2" t="s">
        <v>159</v>
      </c>
      <c r="G410" s="2" t="s">
        <v>179</v>
      </c>
      <c r="H410" s="2" t="s">
        <v>2660</v>
      </c>
      <c r="I410" s="2" t="s">
        <v>2661</v>
      </c>
      <c r="J410" s="2" t="s">
        <v>164</v>
      </c>
      <c r="P410" s="62" t="s">
        <v>2656</v>
      </c>
    </row>
    <row r="411" spans="2:16" customFormat="1" hidden="1" x14ac:dyDescent="0.35">
      <c r="B411" s="36">
        <v>104524120</v>
      </c>
      <c r="E411" s="2" t="s">
        <v>95</v>
      </c>
      <c r="G411" s="2" t="s">
        <v>120</v>
      </c>
      <c r="H411" s="2" t="s">
        <v>121</v>
      </c>
      <c r="I411" s="2" t="s">
        <v>2662</v>
      </c>
      <c r="J411" s="2" t="s">
        <v>423</v>
      </c>
      <c r="P411" s="62" t="s">
        <v>2656</v>
      </c>
    </row>
    <row r="412" spans="2:16" customFormat="1" hidden="1" x14ac:dyDescent="0.35">
      <c r="B412" s="36">
        <v>104524130</v>
      </c>
      <c r="E412" s="2" t="s">
        <v>95</v>
      </c>
      <c r="G412" s="2" t="s">
        <v>120</v>
      </c>
      <c r="H412" s="2" t="s">
        <v>121</v>
      </c>
      <c r="I412" s="2" t="s">
        <v>2663</v>
      </c>
      <c r="J412" s="2" t="s">
        <v>423</v>
      </c>
      <c r="P412" s="62" t="s">
        <v>2656</v>
      </c>
    </row>
    <row r="413" spans="2:16" customFormat="1" hidden="1" x14ac:dyDescent="0.35">
      <c r="B413" s="36">
        <v>104524380</v>
      </c>
      <c r="E413" s="2" t="s">
        <v>95</v>
      </c>
      <c r="G413" s="2" t="s">
        <v>97</v>
      </c>
      <c r="H413" s="2" t="s">
        <v>204</v>
      </c>
      <c r="I413" s="2" t="s">
        <v>2664</v>
      </c>
      <c r="J413" s="2" t="s">
        <v>288</v>
      </c>
      <c r="P413" s="79" t="s">
        <v>2656</v>
      </c>
    </row>
    <row r="414" spans="2:16" customFormat="1" hidden="1" x14ac:dyDescent="0.35">
      <c r="B414" s="2">
        <v>104524860</v>
      </c>
      <c r="E414" s="2" t="s">
        <v>95</v>
      </c>
      <c r="G414" s="2" t="s">
        <v>115</v>
      </c>
      <c r="H414" s="2" t="s">
        <v>204</v>
      </c>
      <c r="I414" s="2" t="s">
        <v>2665</v>
      </c>
      <c r="J414" s="2" t="s">
        <v>176</v>
      </c>
      <c r="P414" s="79" t="s">
        <v>2656</v>
      </c>
    </row>
    <row r="415" spans="2:16" customFormat="1" hidden="1" x14ac:dyDescent="0.35">
      <c r="B415" s="36">
        <v>104527380</v>
      </c>
      <c r="E415" s="2" t="s">
        <v>95</v>
      </c>
      <c r="G415" s="2" t="s">
        <v>100</v>
      </c>
      <c r="H415" s="2" t="s">
        <v>204</v>
      </c>
      <c r="I415" s="2" t="s">
        <v>2666</v>
      </c>
      <c r="J415" s="2" t="s">
        <v>325</v>
      </c>
      <c r="P415" s="79" t="s">
        <v>2656</v>
      </c>
    </row>
    <row r="416" spans="2:16" customFormat="1" hidden="1" x14ac:dyDescent="0.35">
      <c r="B416" s="36">
        <v>104529020</v>
      </c>
      <c r="E416" s="2" t="s">
        <v>95</v>
      </c>
      <c r="G416" s="2" t="s">
        <v>115</v>
      </c>
      <c r="H416" s="2" t="s">
        <v>204</v>
      </c>
      <c r="I416" s="2" t="s">
        <v>2667</v>
      </c>
      <c r="J416" s="2" t="s">
        <v>53</v>
      </c>
      <c r="P416" s="79" t="s">
        <v>2656</v>
      </c>
    </row>
    <row r="417" spans="2:16" customFormat="1" hidden="1" x14ac:dyDescent="0.35">
      <c r="B417" s="2">
        <v>104530460</v>
      </c>
      <c r="E417" s="2" t="s">
        <v>95</v>
      </c>
      <c r="G417" s="2" t="s">
        <v>120</v>
      </c>
      <c r="H417" s="2" t="s">
        <v>204</v>
      </c>
      <c r="I417" s="2" t="s">
        <v>2668</v>
      </c>
      <c r="J417" s="2" t="s">
        <v>176</v>
      </c>
      <c r="P417" s="79" t="s">
        <v>2656</v>
      </c>
    </row>
    <row r="418" spans="2:16" customFormat="1" hidden="1" x14ac:dyDescent="0.35">
      <c r="B418" s="2">
        <v>104531460</v>
      </c>
      <c r="E418" s="2" t="s">
        <v>95</v>
      </c>
      <c r="G418" s="2" t="s">
        <v>412</v>
      </c>
      <c r="H418" s="2" t="s">
        <v>413</v>
      </c>
      <c r="I418" s="2" t="s">
        <v>2669</v>
      </c>
      <c r="J418" s="2" t="s">
        <v>242</v>
      </c>
      <c r="P418" s="62" t="s">
        <v>2656</v>
      </c>
    </row>
    <row r="419" spans="2:16" customFormat="1" hidden="1" x14ac:dyDescent="0.35">
      <c r="B419" s="2">
        <v>104533970</v>
      </c>
      <c r="E419" s="2" t="s">
        <v>95</v>
      </c>
      <c r="G419" s="2" t="s">
        <v>100</v>
      </c>
      <c r="H419" s="2" t="s">
        <v>340</v>
      </c>
      <c r="I419" s="2" t="s">
        <v>2670</v>
      </c>
      <c r="J419" s="2" t="s">
        <v>128</v>
      </c>
      <c r="P419" s="79" t="s">
        <v>2656</v>
      </c>
    </row>
    <row r="420" spans="2:16" customFormat="1" hidden="1" x14ac:dyDescent="0.35">
      <c r="B420" s="2">
        <v>104534650</v>
      </c>
      <c r="E420" s="2" t="s">
        <v>95</v>
      </c>
      <c r="G420" s="2" t="s">
        <v>2242</v>
      </c>
      <c r="H420" s="2" t="s">
        <v>2314</v>
      </c>
      <c r="I420" s="2" t="s">
        <v>2671</v>
      </c>
      <c r="J420" s="2" t="s">
        <v>44</v>
      </c>
      <c r="P420" s="62" t="s">
        <v>2656</v>
      </c>
    </row>
    <row r="421" spans="2:16" customFormat="1" hidden="1" x14ac:dyDescent="0.35">
      <c r="B421" s="2">
        <v>104535310</v>
      </c>
      <c r="E421" s="2" t="s">
        <v>95</v>
      </c>
      <c r="G421" s="2" t="s">
        <v>120</v>
      </c>
      <c r="H421" s="2" t="s">
        <v>121</v>
      </c>
      <c r="I421" s="2" t="s">
        <v>2672</v>
      </c>
      <c r="J421" s="2" t="s">
        <v>128</v>
      </c>
      <c r="P421" s="62" t="s">
        <v>2656</v>
      </c>
    </row>
    <row r="422" spans="2:16" customFormat="1" hidden="1" x14ac:dyDescent="0.35">
      <c r="B422" s="2">
        <v>104537790</v>
      </c>
      <c r="E422" s="2" t="s">
        <v>95</v>
      </c>
      <c r="G422" s="2" t="s">
        <v>120</v>
      </c>
      <c r="H422" s="2" t="s">
        <v>121</v>
      </c>
      <c r="I422" s="2" t="s">
        <v>2673</v>
      </c>
      <c r="J422" s="2" t="s">
        <v>128</v>
      </c>
      <c r="P422" s="62" t="s">
        <v>2656</v>
      </c>
    </row>
    <row r="423" spans="2:16" customFormat="1" hidden="1" x14ac:dyDescent="0.35">
      <c r="B423" s="36">
        <v>108000022</v>
      </c>
      <c r="E423" s="2" t="s">
        <v>95</v>
      </c>
      <c r="G423" s="2" t="s">
        <v>100</v>
      </c>
      <c r="H423" s="2" t="s">
        <v>328</v>
      </c>
      <c r="I423" s="2" t="s">
        <v>2674</v>
      </c>
      <c r="J423" s="2" t="s">
        <v>94</v>
      </c>
      <c r="P423" s="62" t="s">
        <v>2656</v>
      </c>
    </row>
    <row r="424" spans="2:16" customFormat="1" hidden="1" x14ac:dyDescent="0.35">
      <c r="B424" s="36">
        <v>150001745</v>
      </c>
      <c r="E424" s="2" t="s">
        <v>95</v>
      </c>
      <c r="G424" s="2" t="s">
        <v>100</v>
      </c>
      <c r="H424" s="2" t="s">
        <v>337</v>
      </c>
      <c r="I424" s="2" t="s">
        <v>2675</v>
      </c>
      <c r="J424" s="2" t="s">
        <v>339</v>
      </c>
      <c r="P424" s="79" t="s">
        <v>2656</v>
      </c>
    </row>
    <row r="425" spans="2:16" customFormat="1" hidden="1" x14ac:dyDescent="0.35">
      <c r="B425" s="2">
        <v>201222320</v>
      </c>
      <c r="E425" s="2" t="s">
        <v>95</v>
      </c>
      <c r="G425" s="2" t="s">
        <v>115</v>
      </c>
      <c r="H425" s="2" t="s">
        <v>398</v>
      </c>
      <c r="I425" s="2" t="s">
        <v>2676</v>
      </c>
      <c r="J425" s="2" t="s">
        <v>2677</v>
      </c>
      <c r="P425" s="79" t="s">
        <v>2656</v>
      </c>
    </row>
    <row r="426" spans="2:16" customFormat="1" hidden="1" x14ac:dyDescent="0.35">
      <c r="B426" s="36">
        <v>201230050</v>
      </c>
      <c r="E426" s="2" t="s">
        <v>95</v>
      </c>
      <c r="G426" s="2" t="s">
        <v>115</v>
      </c>
      <c r="H426" s="2" t="s">
        <v>204</v>
      </c>
      <c r="I426" s="2" t="s">
        <v>2678</v>
      </c>
      <c r="J426" s="2" t="s">
        <v>125</v>
      </c>
      <c r="P426" s="79" t="s">
        <v>2656</v>
      </c>
    </row>
    <row r="427" spans="2:16" customFormat="1" hidden="1" x14ac:dyDescent="0.35">
      <c r="B427" s="36">
        <v>201700066</v>
      </c>
      <c r="E427" s="2" t="s">
        <v>95</v>
      </c>
      <c r="G427" s="2" t="s">
        <v>412</v>
      </c>
      <c r="H427" s="2" t="s">
        <v>1539</v>
      </c>
      <c r="I427" s="2" t="s">
        <v>2679</v>
      </c>
      <c r="J427" s="2" t="s">
        <v>43</v>
      </c>
      <c r="P427" s="79" t="s">
        <v>2656</v>
      </c>
    </row>
    <row r="428" spans="2:16" customFormat="1" hidden="1" x14ac:dyDescent="0.35">
      <c r="B428" s="36">
        <v>201700191</v>
      </c>
      <c r="E428" s="2" t="s">
        <v>95</v>
      </c>
      <c r="G428" s="2" t="s">
        <v>412</v>
      </c>
      <c r="H428" s="2" t="s">
        <v>413</v>
      </c>
      <c r="I428" s="2" t="s">
        <v>2680</v>
      </c>
      <c r="J428" s="2" t="s">
        <v>475</v>
      </c>
      <c r="P428" s="79" t="s">
        <v>2656</v>
      </c>
    </row>
    <row r="429" spans="2:16" customFormat="1" hidden="1" x14ac:dyDescent="0.35">
      <c r="B429" s="36">
        <v>201700290</v>
      </c>
      <c r="E429" s="2" t="s">
        <v>95</v>
      </c>
      <c r="G429" s="2" t="s">
        <v>412</v>
      </c>
      <c r="H429" s="2" t="s">
        <v>1557</v>
      </c>
      <c r="I429" s="2" t="s">
        <v>2681</v>
      </c>
      <c r="J429" s="2" t="s">
        <v>365</v>
      </c>
      <c r="P429" s="79" t="s">
        <v>2656</v>
      </c>
    </row>
    <row r="430" spans="2:16" customFormat="1" hidden="1" x14ac:dyDescent="0.35">
      <c r="B430" s="36">
        <v>201700322</v>
      </c>
      <c r="E430" s="2" t="s">
        <v>95</v>
      </c>
      <c r="G430" s="2" t="s">
        <v>412</v>
      </c>
      <c r="H430" s="2" t="s">
        <v>413</v>
      </c>
      <c r="I430" s="2" t="s">
        <v>2682</v>
      </c>
      <c r="J430" s="2" t="s">
        <v>81</v>
      </c>
      <c r="P430" s="79" t="s">
        <v>2656</v>
      </c>
    </row>
    <row r="431" spans="2:16" customFormat="1" hidden="1" x14ac:dyDescent="0.35">
      <c r="B431" s="36">
        <v>102201250</v>
      </c>
      <c r="E431" s="2" t="s">
        <v>95</v>
      </c>
      <c r="G431" s="2" t="s">
        <v>100</v>
      </c>
      <c r="H431" s="2" t="s">
        <v>204</v>
      </c>
      <c r="I431" s="2" t="s">
        <v>2683</v>
      </c>
      <c r="J431" s="2" t="s">
        <v>44</v>
      </c>
      <c r="P431" s="62" t="s">
        <v>2309</v>
      </c>
    </row>
    <row r="432" spans="2:16" customFormat="1" hidden="1" x14ac:dyDescent="0.35">
      <c r="B432" s="2">
        <v>104532400</v>
      </c>
      <c r="E432" s="2" t="s">
        <v>95</v>
      </c>
      <c r="G432" s="2" t="s">
        <v>2258</v>
      </c>
      <c r="H432" s="2" t="s">
        <v>616</v>
      </c>
      <c r="I432" s="2" t="s">
        <v>2684</v>
      </c>
      <c r="J432" s="2" t="s">
        <v>43</v>
      </c>
      <c r="P432" s="62" t="s">
        <v>2309</v>
      </c>
    </row>
    <row r="433" spans="2:16" customFormat="1" hidden="1" x14ac:dyDescent="0.35">
      <c r="B433" s="36">
        <v>201222562</v>
      </c>
      <c r="E433" s="2" t="s">
        <v>95</v>
      </c>
      <c r="G433" s="2" t="s">
        <v>115</v>
      </c>
      <c r="H433" s="2" t="s">
        <v>204</v>
      </c>
      <c r="I433" s="2" t="s">
        <v>2685</v>
      </c>
      <c r="J433" s="2" t="s">
        <v>44</v>
      </c>
      <c r="P433" s="62" t="s">
        <v>2309</v>
      </c>
    </row>
    <row r="434" spans="2:16" customFormat="1" hidden="1" x14ac:dyDescent="0.35">
      <c r="B434" s="2">
        <v>104527990</v>
      </c>
      <c r="E434" s="2" t="s">
        <v>2329</v>
      </c>
      <c r="G434" s="2" t="s">
        <v>510</v>
      </c>
      <c r="H434" s="2" t="s">
        <v>1844</v>
      </c>
      <c r="I434" s="2" t="s">
        <v>2686</v>
      </c>
      <c r="J434" s="2" t="s">
        <v>77</v>
      </c>
      <c r="P434" s="62" t="s">
        <v>2309</v>
      </c>
    </row>
    <row r="435" spans="2:16" customFormat="1" hidden="1" x14ac:dyDescent="0.35">
      <c r="B435" s="2">
        <v>104532900</v>
      </c>
      <c r="E435" s="2" t="s">
        <v>95</v>
      </c>
      <c r="G435" s="2" t="s">
        <v>2242</v>
      </c>
      <c r="H435" s="2" t="s">
        <v>616</v>
      </c>
      <c r="I435" s="2" t="s">
        <v>2687</v>
      </c>
      <c r="J435" s="2" t="s">
        <v>209</v>
      </c>
      <c r="P435" s="62" t="s">
        <v>2309</v>
      </c>
    </row>
    <row r="436" spans="2:16" customFormat="1" hidden="1" x14ac:dyDescent="0.35">
      <c r="B436" s="2">
        <v>104532910</v>
      </c>
      <c r="E436" s="2" t="s">
        <v>95</v>
      </c>
      <c r="G436" s="2" t="s">
        <v>2242</v>
      </c>
      <c r="H436" s="2" t="s">
        <v>616</v>
      </c>
      <c r="I436" s="2" t="s">
        <v>2688</v>
      </c>
      <c r="J436" s="2" t="s">
        <v>209</v>
      </c>
      <c r="P436" s="62" t="s">
        <v>2309</v>
      </c>
    </row>
    <row r="437" spans="2:16" customFormat="1" hidden="1" x14ac:dyDescent="0.35">
      <c r="B437" s="2">
        <v>104532950</v>
      </c>
      <c r="E437" s="2" t="s">
        <v>95</v>
      </c>
      <c r="G437" s="2" t="s">
        <v>104</v>
      </c>
      <c r="H437" s="2" t="s">
        <v>110</v>
      </c>
      <c r="I437" s="2" t="s">
        <v>2689</v>
      </c>
      <c r="J437" s="2" t="s">
        <v>53</v>
      </c>
      <c r="P437" s="62" t="s">
        <v>2309</v>
      </c>
    </row>
    <row r="438" spans="2:16" customFormat="1" hidden="1" x14ac:dyDescent="0.35">
      <c r="B438" s="2">
        <v>104533020</v>
      </c>
      <c r="E438" s="2" t="s">
        <v>95</v>
      </c>
      <c r="G438" s="2" t="s">
        <v>298</v>
      </c>
      <c r="H438" s="2" t="s">
        <v>285</v>
      </c>
      <c r="I438" s="2" t="s">
        <v>2690</v>
      </c>
      <c r="J438" s="2" t="s">
        <v>53</v>
      </c>
      <c r="P438" s="62" t="s">
        <v>2309</v>
      </c>
    </row>
    <row r="439" spans="2:16" customFormat="1" hidden="1" x14ac:dyDescent="0.35">
      <c r="B439" s="2">
        <v>104533030</v>
      </c>
      <c r="E439" s="2" t="s">
        <v>95</v>
      </c>
      <c r="G439" s="2" t="s">
        <v>298</v>
      </c>
      <c r="H439" s="2" t="s">
        <v>285</v>
      </c>
      <c r="I439" s="2" t="s">
        <v>2691</v>
      </c>
      <c r="J439" s="2" t="s">
        <v>53</v>
      </c>
      <c r="P439" s="62" t="s">
        <v>2309</v>
      </c>
    </row>
    <row r="440" spans="2:16" customFormat="1" hidden="1" x14ac:dyDescent="0.35">
      <c r="B440" s="2">
        <v>104533600</v>
      </c>
      <c r="E440" s="2" t="s">
        <v>95</v>
      </c>
      <c r="G440" s="2" t="s">
        <v>366</v>
      </c>
      <c r="H440" s="2" t="s">
        <v>960</v>
      </c>
      <c r="I440" s="2" t="s">
        <v>2692</v>
      </c>
      <c r="J440" s="2" t="s">
        <v>365</v>
      </c>
      <c r="P440" s="62" t="s">
        <v>2309</v>
      </c>
    </row>
    <row r="441" spans="2:16" customFormat="1" hidden="1" x14ac:dyDescent="0.35">
      <c r="B441" s="2">
        <v>104533610</v>
      </c>
      <c r="E441" s="2" t="s">
        <v>95</v>
      </c>
      <c r="G441" s="2" t="s">
        <v>366</v>
      </c>
      <c r="H441" s="2" t="s">
        <v>960</v>
      </c>
      <c r="I441" s="2" t="s">
        <v>2693</v>
      </c>
      <c r="J441" s="2" t="s">
        <v>365</v>
      </c>
      <c r="P441" s="62" t="s">
        <v>2309</v>
      </c>
    </row>
    <row r="442" spans="2:16" customFormat="1" hidden="1" x14ac:dyDescent="0.35">
      <c r="B442" s="36">
        <v>50009138</v>
      </c>
      <c r="E442" s="2" t="s">
        <v>95</v>
      </c>
      <c r="G442" s="2" t="s">
        <v>120</v>
      </c>
      <c r="H442" s="2" t="s">
        <v>204</v>
      </c>
      <c r="I442" s="2" t="s">
        <v>2694</v>
      </c>
      <c r="J442" s="2" t="s">
        <v>200</v>
      </c>
      <c r="P442" s="62" t="s">
        <v>2309</v>
      </c>
    </row>
    <row r="443" spans="2:16" customFormat="1" hidden="1" x14ac:dyDescent="0.35">
      <c r="B443" s="36">
        <v>50009151</v>
      </c>
      <c r="E443" s="2" t="s">
        <v>95</v>
      </c>
      <c r="G443" s="2" t="s">
        <v>120</v>
      </c>
      <c r="H443" s="2" t="s">
        <v>204</v>
      </c>
      <c r="I443" s="2" t="s">
        <v>2695</v>
      </c>
      <c r="J443" s="2" t="s">
        <v>246</v>
      </c>
      <c r="P443" s="62" t="s">
        <v>2309</v>
      </c>
    </row>
    <row r="444" spans="2:16" customFormat="1" hidden="1" x14ac:dyDescent="0.35">
      <c r="B444" s="36">
        <v>101500300</v>
      </c>
      <c r="E444" s="2" t="s">
        <v>95</v>
      </c>
      <c r="G444" s="2" t="s">
        <v>97</v>
      </c>
      <c r="H444" s="2" t="s">
        <v>204</v>
      </c>
      <c r="I444" s="2" t="s">
        <v>2696</v>
      </c>
      <c r="J444" s="2" t="s">
        <v>44</v>
      </c>
      <c r="P444" s="62" t="s">
        <v>2309</v>
      </c>
    </row>
    <row r="445" spans="2:16" customFormat="1" hidden="1" x14ac:dyDescent="0.35">
      <c r="B445" s="36">
        <v>101710006</v>
      </c>
      <c r="E445" s="2" t="s">
        <v>2047</v>
      </c>
      <c r="G445" s="2" t="s">
        <v>40</v>
      </c>
      <c r="H445" s="2" t="s">
        <v>204</v>
      </c>
      <c r="I445" s="2" t="s">
        <v>2697</v>
      </c>
      <c r="J445" s="2" t="s">
        <v>211</v>
      </c>
      <c r="P445" s="62" t="s">
        <v>2309</v>
      </c>
    </row>
    <row r="446" spans="2:16" customFormat="1" hidden="1" x14ac:dyDescent="0.35">
      <c r="B446" s="2">
        <v>102200060</v>
      </c>
      <c r="E446" s="2" t="s">
        <v>95</v>
      </c>
      <c r="G446" s="2" t="s">
        <v>115</v>
      </c>
      <c r="H446" s="2" t="s">
        <v>1319</v>
      </c>
      <c r="I446" s="2" t="s">
        <v>2698</v>
      </c>
      <c r="J446" s="2" t="s">
        <v>53</v>
      </c>
      <c r="P446" s="62" t="s">
        <v>2309</v>
      </c>
    </row>
    <row r="447" spans="2:16" customFormat="1" hidden="1" x14ac:dyDescent="0.35">
      <c r="B447" s="36">
        <v>102201300</v>
      </c>
      <c r="E447" s="2" t="s">
        <v>95</v>
      </c>
      <c r="G447" s="2" t="s">
        <v>100</v>
      </c>
      <c r="H447" s="2" t="s">
        <v>204</v>
      </c>
      <c r="I447" s="2" t="s">
        <v>2699</v>
      </c>
      <c r="J447" s="2" t="s">
        <v>44</v>
      </c>
      <c r="P447" s="62" t="s">
        <v>2309</v>
      </c>
    </row>
    <row r="448" spans="2:16" customFormat="1" hidden="1" x14ac:dyDescent="0.35">
      <c r="B448" s="2">
        <v>102400050</v>
      </c>
      <c r="E448" s="2" t="s">
        <v>95</v>
      </c>
      <c r="G448" s="2" t="s">
        <v>412</v>
      </c>
      <c r="H448" s="2" t="s">
        <v>413</v>
      </c>
      <c r="I448" s="2" t="s">
        <v>2700</v>
      </c>
      <c r="J448" s="2" t="s">
        <v>331</v>
      </c>
      <c r="P448" s="62" t="s">
        <v>2309</v>
      </c>
    </row>
    <row r="449" spans="2:16" customFormat="1" hidden="1" x14ac:dyDescent="0.35">
      <c r="B449" s="2">
        <v>102400051</v>
      </c>
      <c r="E449" s="2" t="s">
        <v>95</v>
      </c>
      <c r="G449" s="2" t="s">
        <v>412</v>
      </c>
      <c r="H449" s="2" t="s">
        <v>413</v>
      </c>
      <c r="I449" s="2" t="s">
        <v>2701</v>
      </c>
      <c r="J449" s="2" t="s">
        <v>331</v>
      </c>
      <c r="P449" s="62" t="s">
        <v>2309</v>
      </c>
    </row>
    <row r="450" spans="2:16" customFormat="1" hidden="1" x14ac:dyDescent="0.35">
      <c r="B450" s="2">
        <v>104341110</v>
      </c>
      <c r="E450" s="2" t="s">
        <v>2329</v>
      </c>
      <c r="G450" s="2" t="s">
        <v>490</v>
      </c>
      <c r="H450" s="2" t="s">
        <v>204</v>
      </c>
      <c r="I450" s="2" t="s">
        <v>2702</v>
      </c>
      <c r="J450" s="2" t="s">
        <v>86</v>
      </c>
      <c r="P450" s="62" t="s">
        <v>2309</v>
      </c>
    </row>
    <row r="451" spans="2:16" customFormat="1" hidden="1" x14ac:dyDescent="0.35">
      <c r="B451" s="36">
        <v>104510690</v>
      </c>
      <c r="E451" s="2" t="s">
        <v>95</v>
      </c>
      <c r="G451" s="2" t="s">
        <v>120</v>
      </c>
      <c r="H451" s="2" t="s">
        <v>204</v>
      </c>
      <c r="I451" s="2" t="s">
        <v>2703</v>
      </c>
      <c r="J451" s="2" t="s">
        <v>44</v>
      </c>
      <c r="P451" s="62" t="s">
        <v>2309</v>
      </c>
    </row>
    <row r="452" spans="2:16" customFormat="1" hidden="1" x14ac:dyDescent="0.35">
      <c r="B452" s="36">
        <v>104511020</v>
      </c>
      <c r="E452" s="2" t="s">
        <v>95</v>
      </c>
      <c r="G452" s="2" t="s">
        <v>120</v>
      </c>
      <c r="H452" s="2" t="s">
        <v>204</v>
      </c>
      <c r="I452" s="2" t="s">
        <v>2704</v>
      </c>
      <c r="J452" s="2" t="s">
        <v>128</v>
      </c>
      <c r="P452" s="62" t="s">
        <v>2309</v>
      </c>
    </row>
    <row r="453" spans="2:16" customFormat="1" hidden="1" x14ac:dyDescent="0.35">
      <c r="B453" s="36">
        <v>104511090</v>
      </c>
      <c r="E453" s="2" t="s">
        <v>2047</v>
      </c>
      <c r="G453" s="2" t="s">
        <v>40</v>
      </c>
      <c r="H453" s="2" t="s">
        <v>192</v>
      </c>
      <c r="I453" s="2" t="s">
        <v>2705</v>
      </c>
      <c r="J453" s="2" t="s">
        <v>43</v>
      </c>
      <c r="P453" s="62" t="s">
        <v>2309</v>
      </c>
    </row>
    <row r="454" spans="2:16" customFormat="1" hidden="1" x14ac:dyDescent="0.35">
      <c r="B454" s="36">
        <v>104512320</v>
      </c>
      <c r="E454" s="2" t="s">
        <v>95</v>
      </c>
      <c r="G454" s="2" t="s">
        <v>100</v>
      </c>
      <c r="H454" s="2" t="s">
        <v>204</v>
      </c>
      <c r="I454" s="2" t="s">
        <v>2706</v>
      </c>
      <c r="J454" s="2" t="s">
        <v>44</v>
      </c>
      <c r="P454" s="62" t="s">
        <v>2309</v>
      </c>
    </row>
    <row r="455" spans="2:16" customFormat="1" hidden="1" x14ac:dyDescent="0.35">
      <c r="B455" s="36">
        <v>104513080</v>
      </c>
      <c r="E455" s="2" t="s">
        <v>95</v>
      </c>
      <c r="G455" s="2" t="s">
        <v>120</v>
      </c>
      <c r="H455" s="2" t="s">
        <v>204</v>
      </c>
      <c r="I455" s="2" t="s">
        <v>2707</v>
      </c>
      <c r="J455" s="2" t="s">
        <v>44</v>
      </c>
      <c r="P455" s="62" t="s">
        <v>2309</v>
      </c>
    </row>
    <row r="456" spans="2:16" customFormat="1" hidden="1" x14ac:dyDescent="0.35">
      <c r="B456" s="36">
        <v>104517190</v>
      </c>
      <c r="E456" s="2" t="s">
        <v>95</v>
      </c>
      <c r="G456" s="2" t="s">
        <v>2242</v>
      </c>
      <c r="H456" s="2" t="s">
        <v>2708</v>
      </c>
      <c r="I456" s="2" t="s">
        <v>2709</v>
      </c>
      <c r="J456" s="2" t="s">
        <v>200</v>
      </c>
      <c r="P456" s="62" t="s">
        <v>2309</v>
      </c>
    </row>
    <row r="457" spans="2:16" customFormat="1" hidden="1" x14ac:dyDescent="0.35">
      <c r="B457" s="36">
        <v>104519620</v>
      </c>
      <c r="E457" s="2" t="s">
        <v>2710</v>
      </c>
      <c r="G457" s="2" t="s">
        <v>298</v>
      </c>
      <c r="H457" s="2" t="s">
        <v>204</v>
      </c>
      <c r="I457" s="2" t="s">
        <v>2711</v>
      </c>
      <c r="J457" s="2" t="s">
        <v>439</v>
      </c>
      <c r="P457" s="62" t="s">
        <v>2309</v>
      </c>
    </row>
    <row r="458" spans="2:16" customFormat="1" hidden="1" x14ac:dyDescent="0.35">
      <c r="B458" s="36">
        <v>104520560</v>
      </c>
      <c r="E458" s="2" t="s">
        <v>95</v>
      </c>
      <c r="G458" s="2" t="s">
        <v>120</v>
      </c>
      <c r="H458" s="2" t="s">
        <v>204</v>
      </c>
      <c r="I458" s="2" t="s">
        <v>2712</v>
      </c>
      <c r="J458" s="2" t="s">
        <v>44</v>
      </c>
      <c r="P458" s="62" t="s">
        <v>2309</v>
      </c>
    </row>
    <row r="459" spans="2:16" customFormat="1" hidden="1" x14ac:dyDescent="0.35">
      <c r="B459" s="36">
        <v>104520740</v>
      </c>
      <c r="E459" s="2" t="s">
        <v>2710</v>
      </c>
      <c r="G459" s="2" t="s">
        <v>298</v>
      </c>
      <c r="H459" s="2" t="s">
        <v>204</v>
      </c>
      <c r="I459" s="2" t="s">
        <v>2713</v>
      </c>
      <c r="J459" s="2" t="s">
        <v>44</v>
      </c>
      <c r="P459" s="62" t="s">
        <v>2309</v>
      </c>
    </row>
    <row r="460" spans="2:16" customFormat="1" hidden="1" x14ac:dyDescent="0.35">
      <c r="B460" s="36">
        <v>104520760</v>
      </c>
      <c r="E460" s="2" t="s">
        <v>2710</v>
      </c>
      <c r="G460" s="2" t="s">
        <v>298</v>
      </c>
      <c r="H460" s="2" t="s">
        <v>204</v>
      </c>
      <c r="I460" s="2" t="s">
        <v>2714</v>
      </c>
      <c r="J460" s="2" t="s">
        <v>44</v>
      </c>
      <c r="P460" s="62" t="s">
        <v>2309</v>
      </c>
    </row>
    <row r="461" spans="2:16" customFormat="1" hidden="1" x14ac:dyDescent="0.35">
      <c r="B461" s="36">
        <v>104521020</v>
      </c>
      <c r="E461" s="2" t="s">
        <v>2047</v>
      </c>
      <c r="G461" s="2" t="s">
        <v>40</v>
      </c>
      <c r="H461" s="2" t="s">
        <v>59</v>
      </c>
      <c r="I461" s="2" t="s">
        <v>2715</v>
      </c>
      <c r="J461" s="2" t="s">
        <v>200</v>
      </c>
      <c r="P461" s="62" t="s">
        <v>2309</v>
      </c>
    </row>
    <row r="462" spans="2:16" customFormat="1" hidden="1" x14ac:dyDescent="0.35">
      <c r="B462" s="36">
        <v>104521680</v>
      </c>
      <c r="E462" s="2" t="s">
        <v>2710</v>
      </c>
      <c r="G462" s="2" t="s">
        <v>2242</v>
      </c>
      <c r="H462" s="2" t="s">
        <v>204</v>
      </c>
      <c r="I462" s="2" t="s">
        <v>2716</v>
      </c>
      <c r="J462" s="2" t="s">
        <v>44</v>
      </c>
      <c r="P462" s="62" t="s">
        <v>2309</v>
      </c>
    </row>
    <row r="463" spans="2:16" customFormat="1" hidden="1" x14ac:dyDescent="0.35">
      <c r="B463" s="36">
        <v>104523280</v>
      </c>
      <c r="E463" s="2" t="s">
        <v>2047</v>
      </c>
      <c r="G463" s="2" t="s">
        <v>40</v>
      </c>
      <c r="H463" s="2" t="s">
        <v>204</v>
      </c>
      <c r="I463" s="2" t="s">
        <v>2717</v>
      </c>
      <c r="J463" s="2" t="s">
        <v>53</v>
      </c>
      <c r="P463" s="62" t="s">
        <v>2309</v>
      </c>
    </row>
    <row r="464" spans="2:16" customFormat="1" hidden="1" x14ac:dyDescent="0.35">
      <c r="B464" s="36">
        <v>104523530</v>
      </c>
      <c r="E464" s="2" t="s">
        <v>95</v>
      </c>
      <c r="G464" s="2" t="s">
        <v>120</v>
      </c>
      <c r="H464" s="2" t="s">
        <v>204</v>
      </c>
      <c r="I464" s="2" t="s">
        <v>2718</v>
      </c>
      <c r="J464" s="2" t="s">
        <v>44</v>
      </c>
      <c r="P464" s="62" t="s">
        <v>2309</v>
      </c>
    </row>
    <row r="465" spans="2:16" customFormat="1" hidden="1" x14ac:dyDescent="0.35">
      <c r="B465" s="36">
        <v>104523870</v>
      </c>
      <c r="E465" s="2" t="s">
        <v>2047</v>
      </c>
      <c r="G465" s="2" t="s">
        <v>220</v>
      </c>
      <c r="H465" s="2" t="s">
        <v>238</v>
      </c>
      <c r="I465" s="2" t="s">
        <v>2719</v>
      </c>
      <c r="J465" s="2" t="s">
        <v>44</v>
      </c>
      <c r="P465" s="62" t="s">
        <v>2309</v>
      </c>
    </row>
    <row r="466" spans="2:16" customFormat="1" hidden="1" x14ac:dyDescent="0.35">
      <c r="B466" s="36">
        <v>104523970</v>
      </c>
      <c r="E466" s="2" t="s">
        <v>95</v>
      </c>
      <c r="G466" s="2" t="s">
        <v>120</v>
      </c>
      <c r="H466" s="2" t="s">
        <v>204</v>
      </c>
      <c r="I466" s="2" t="s">
        <v>2720</v>
      </c>
      <c r="J466" s="2" t="s">
        <v>44</v>
      </c>
      <c r="P466" s="62" t="s">
        <v>2309</v>
      </c>
    </row>
    <row r="467" spans="2:16" customFormat="1" hidden="1" x14ac:dyDescent="0.35">
      <c r="B467" s="36">
        <v>104524410</v>
      </c>
      <c r="E467" s="2" t="s">
        <v>95</v>
      </c>
      <c r="G467" s="2" t="s">
        <v>97</v>
      </c>
      <c r="H467" s="2" t="s">
        <v>204</v>
      </c>
      <c r="I467" s="2" t="s">
        <v>2721</v>
      </c>
      <c r="J467" s="2" t="s">
        <v>44</v>
      </c>
      <c r="P467" s="62" t="s">
        <v>2309</v>
      </c>
    </row>
    <row r="468" spans="2:16" customFormat="1" hidden="1" x14ac:dyDescent="0.35">
      <c r="B468" s="36">
        <v>104524740</v>
      </c>
      <c r="E468" s="2" t="s">
        <v>2329</v>
      </c>
      <c r="G468" s="2" t="s">
        <v>490</v>
      </c>
      <c r="H468" s="2" t="s">
        <v>492</v>
      </c>
      <c r="I468" s="2" t="s">
        <v>2722</v>
      </c>
      <c r="J468" s="2" t="s">
        <v>300</v>
      </c>
      <c r="P468" s="62" t="s">
        <v>2309</v>
      </c>
    </row>
    <row r="469" spans="2:16" customFormat="1" hidden="1" x14ac:dyDescent="0.35">
      <c r="B469" s="36">
        <v>104525170</v>
      </c>
      <c r="E469" s="2" t="s">
        <v>95</v>
      </c>
      <c r="G469" s="2" t="s">
        <v>120</v>
      </c>
      <c r="H469" s="2" t="s">
        <v>204</v>
      </c>
      <c r="I469" s="2" t="s">
        <v>2723</v>
      </c>
      <c r="J469" s="2" t="s">
        <v>44</v>
      </c>
      <c r="P469" s="62" t="s">
        <v>2309</v>
      </c>
    </row>
    <row r="470" spans="2:16" customFormat="1" hidden="1" x14ac:dyDescent="0.35">
      <c r="B470" s="36">
        <v>104525450</v>
      </c>
      <c r="E470" s="2" t="s">
        <v>95</v>
      </c>
      <c r="G470" s="2" t="s">
        <v>100</v>
      </c>
      <c r="H470" s="2" t="s">
        <v>204</v>
      </c>
      <c r="I470" s="2" t="s">
        <v>2724</v>
      </c>
      <c r="J470" s="2" t="s">
        <v>44</v>
      </c>
      <c r="P470" s="62" t="s">
        <v>2309</v>
      </c>
    </row>
    <row r="471" spans="2:16" customFormat="1" hidden="1" x14ac:dyDescent="0.35">
      <c r="B471" s="36">
        <v>104525610</v>
      </c>
      <c r="E471" s="2" t="s">
        <v>95</v>
      </c>
      <c r="G471" s="2" t="s">
        <v>100</v>
      </c>
      <c r="H471" s="2" t="s">
        <v>204</v>
      </c>
      <c r="I471" s="2" t="s">
        <v>2725</v>
      </c>
      <c r="J471" s="2" t="s">
        <v>44</v>
      </c>
      <c r="P471" s="62" t="s">
        <v>2309</v>
      </c>
    </row>
    <row r="472" spans="2:16" customFormat="1" hidden="1" x14ac:dyDescent="0.35">
      <c r="B472" s="36">
        <v>104525760</v>
      </c>
      <c r="E472" s="2" t="s">
        <v>95</v>
      </c>
      <c r="G472" s="2" t="s">
        <v>97</v>
      </c>
      <c r="H472" s="2" t="s">
        <v>204</v>
      </c>
      <c r="I472" s="2" t="s">
        <v>2726</v>
      </c>
      <c r="J472" s="2" t="s">
        <v>44</v>
      </c>
      <c r="P472" s="62" t="s">
        <v>2309</v>
      </c>
    </row>
    <row r="473" spans="2:16" customFormat="1" hidden="1" x14ac:dyDescent="0.35">
      <c r="B473" s="36">
        <v>104526540</v>
      </c>
      <c r="E473" s="2" t="s">
        <v>2047</v>
      </c>
      <c r="G473" s="2" t="s">
        <v>40</v>
      </c>
      <c r="H473" s="2" t="s">
        <v>204</v>
      </c>
      <c r="I473" s="2" t="s">
        <v>2727</v>
      </c>
      <c r="J473" s="2" t="s">
        <v>242</v>
      </c>
      <c r="P473" s="62" t="s">
        <v>2309</v>
      </c>
    </row>
    <row r="474" spans="2:16" customFormat="1" hidden="1" x14ac:dyDescent="0.35">
      <c r="B474" s="36">
        <v>104526690</v>
      </c>
      <c r="E474" s="2" t="s">
        <v>2710</v>
      </c>
      <c r="G474" s="2" t="s">
        <v>2242</v>
      </c>
      <c r="H474" s="2" t="s">
        <v>204</v>
      </c>
      <c r="I474" s="2" t="s">
        <v>2728</v>
      </c>
      <c r="J474" s="2" t="s">
        <v>44</v>
      </c>
      <c r="P474" s="62" t="s">
        <v>2309</v>
      </c>
    </row>
    <row r="475" spans="2:16" customFormat="1" hidden="1" x14ac:dyDescent="0.35">
      <c r="B475" s="36">
        <v>104527490</v>
      </c>
      <c r="E475" s="2" t="s">
        <v>95</v>
      </c>
      <c r="G475" s="2" t="s">
        <v>120</v>
      </c>
      <c r="H475" s="2" t="s">
        <v>204</v>
      </c>
      <c r="I475" s="2" t="s">
        <v>2729</v>
      </c>
      <c r="J475" s="2" t="s">
        <v>44</v>
      </c>
      <c r="P475" s="62" t="s">
        <v>2309</v>
      </c>
    </row>
    <row r="476" spans="2:16" customFormat="1" hidden="1" x14ac:dyDescent="0.35">
      <c r="B476" s="2">
        <v>104528030</v>
      </c>
      <c r="E476" s="2" t="s">
        <v>2329</v>
      </c>
      <c r="G476" s="2" t="s">
        <v>490</v>
      </c>
      <c r="H476" s="2" t="s">
        <v>204</v>
      </c>
      <c r="I476" s="2" t="s">
        <v>2730</v>
      </c>
      <c r="J476" s="2" t="s">
        <v>61</v>
      </c>
      <c r="P476" s="62" t="s">
        <v>2309</v>
      </c>
    </row>
    <row r="477" spans="2:16" customFormat="1" hidden="1" x14ac:dyDescent="0.35">
      <c r="B477" s="36">
        <v>104528100</v>
      </c>
      <c r="E477" s="2" t="s">
        <v>95</v>
      </c>
      <c r="G477" s="2" t="s">
        <v>97</v>
      </c>
      <c r="H477" s="2" t="s">
        <v>204</v>
      </c>
      <c r="I477" s="2" t="s">
        <v>2731</v>
      </c>
      <c r="J477" s="2" t="s">
        <v>44</v>
      </c>
      <c r="P477" s="62" t="s">
        <v>2309</v>
      </c>
    </row>
    <row r="478" spans="2:16" customFormat="1" hidden="1" x14ac:dyDescent="0.35">
      <c r="B478" s="36">
        <v>104529130</v>
      </c>
      <c r="E478" s="2" t="s">
        <v>2329</v>
      </c>
      <c r="G478" s="2" t="s">
        <v>490</v>
      </c>
      <c r="H478" s="2" t="s">
        <v>503</v>
      </c>
      <c r="I478" s="2" t="s">
        <v>2732</v>
      </c>
      <c r="J478" s="2" t="s">
        <v>300</v>
      </c>
      <c r="P478" s="62" t="s">
        <v>2309</v>
      </c>
    </row>
    <row r="479" spans="2:16" customFormat="1" hidden="1" x14ac:dyDescent="0.35">
      <c r="B479" s="2">
        <v>104529700</v>
      </c>
      <c r="E479" s="2" t="s">
        <v>2329</v>
      </c>
      <c r="G479" s="2" t="s">
        <v>490</v>
      </c>
      <c r="H479" s="2" t="s">
        <v>204</v>
      </c>
      <c r="I479" s="2" t="s">
        <v>2733</v>
      </c>
      <c r="J479" s="2" t="s">
        <v>77</v>
      </c>
      <c r="P479" s="62" t="s">
        <v>2309</v>
      </c>
    </row>
    <row r="480" spans="2:16" customFormat="1" hidden="1" x14ac:dyDescent="0.35">
      <c r="B480" s="36">
        <v>104529760</v>
      </c>
      <c r="E480" s="2" t="s">
        <v>2710</v>
      </c>
      <c r="G480" s="2" t="s">
        <v>276</v>
      </c>
      <c r="H480" s="2" t="s">
        <v>204</v>
      </c>
      <c r="I480" s="2" t="s">
        <v>2734</v>
      </c>
      <c r="J480" s="2" t="s">
        <v>44</v>
      </c>
      <c r="P480" s="62" t="s">
        <v>2309</v>
      </c>
    </row>
    <row r="481" spans="2:16" customFormat="1" hidden="1" x14ac:dyDescent="0.35">
      <c r="B481" s="36">
        <v>104529780</v>
      </c>
      <c r="E481" s="2" t="s">
        <v>2710</v>
      </c>
      <c r="G481" s="2" t="s">
        <v>276</v>
      </c>
      <c r="H481" s="2" t="s">
        <v>204</v>
      </c>
      <c r="I481" s="2" t="s">
        <v>2735</v>
      </c>
      <c r="J481" s="2" t="s">
        <v>44</v>
      </c>
      <c r="P481" s="62" t="s">
        <v>2309</v>
      </c>
    </row>
    <row r="482" spans="2:16" customFormat="1" hidden="1" x14ac:dyDescent="0.35">
      <c r="B482" s="36">
        <v>104529790</v>
      </c>
      <c r="E482" s="2" t="s">
        <v>2710</v>
      </c>
      <c r="G482" s="2" t="s">
        <v>276</v>
      </c>
      <c r="H482" s="2" t="s">
        <v>204</v>
      </c>
      <c r="I482" s="2" t="s">
        <v>2736</v>
      </c>
      <c r="J482" s="2" t="s">
        <v>44</v>
      </c>
      <c r="P482" s="62" t="s">
        <v>2309</v>
      </c>
    </row>
    <row r="483" spans="2:16" customFormat="1" hidden="1" x14ac:dyDescent="0.35">
      <c r="B483" s="36">
        <v>104529800</v>
      </c>
      <c r="E483" s="2" t="s">
        <v>2710</v>
      </c>
      <c r="G483" s="2" t="s">
        <v>276</v>
      </c>
      <c r="H483" s="2" t="s">
        <v>204</v>
      </c>
      <c r="I483" s="2" t="s">
        <v>2737</v>
      </c>
      <c r="J483" s="2" t="s">
        <v>44</v>
      </c>
      <c r="P483" s="62" t="s">
        <v>2309</v>
      </c>
    </row>
    <row r="484" spans="2:16" customFormat="1" hidden="1" x14ac:dyDescent="0.35">
      <c r="B484" s="2">
        <v>104529940</v>
      </c>
      <c r="E484" s="2" t="s">
        <v>159</v>
      </c>
      <c r="G484" s="2" t="s">
        <v>179</v>
      </c>
      <c r="H484" s="2" t="s">
        <v>179</v>
      </c>
      <c r="I484" s="2" t="s">
        <v>2738</v>
      </c>
      <c r="J484" s="2" t="s">
        <v>164</v>
      </c>
      <c r="P484" s="62" t="s">
        <v>2309</v>
      </c>
    </row>
    <row r="485" spans="2:16" customFormat="1" hidden="1" x14ac:dyDescent="0.35">
      <c r="B485" s="36">
        <v>104530650</v>
      </c>
      <c r="E485" s="2" t="s">
        <v>2329</v>
      </c>
      <c r="G485" s="2" t="s">
        <v>2462</v>
      </c>
      <c r="H485" s="2" t="s">
        <v>2602</v>
      </c>
      <c r="I485" s="2" t="s">
        <v>2739</v>
      </c>
      <c r="J485" s="2" t="s">
        <v>300</v>
      </c>
      <c r="P485" s="62" t="s">
        <v>2309</v>
      </c>
    </row>
    <row r="486" spans="2:16" customFormat="1" hidden="1" x14ac:dyDescent="0.35">
      <c r="B486" s="36">
        <v>104532100</v>
      </c>
      <c r="E486" s="2" t="s">
        <v>159</v>
      </c>
      <c r="G486" s="2" t="s">
        <v>167</v>
      </c>
      <c r="H486" s="2" t="s">
        <v>180</v>
      </c>
      <c r="I486" s="2" t="s">
        <v>2740</v>
      </c>
      <c r="J486" s="2" t="s">
        <v>176</v>
      </c>
      <c r="P486" s="62" t="s">
        <v>2309</v>
      </c>
    </row>
    <row r="487" spans="2:16" customFormat="1" hidden="1" x14ac:dyDescent="0.35">
      <c r="B487" s="2">
        <v>104532820</v>
      </c>
      <c r="E487" s="2" t="s">
        <v>2329</v>
      </c>
      <c r="G487" s="2" t="s">
        <v>2462</v>
      </c>
      <c r="H487" s="2" t="s">
        <v>2331</v>
      </c>
      <c r="I487" s="2" t="s">
        <v>2741</v>
      </c>
      <c r="J487" s="2" t="s">
        <v>209</v>
      </c>
      <c r="P487" s="62" t="s">
        <v>2309</v>
      </c>
    </row>
    <row r="488" spans="2:16" customFormat="1" hidden="1" x14ac:dyDescent="0.35">
      <c r="B488" s="2">
        <v>104532840</v>
      </c>
      <c r="E488" s="2" t="s">
        <v>95</v>
      </c>
      <c r="G488" s="2" t="s">
        <v>249</v>
      </c>
      <c r="H488" s="2" t="s">
        <v>847</v>
      </c>
      <c r="I488" s="2" t="s">
        <v>2742</v>
      </c>
      <c r="J488" s="2" t="s">
        <v>44</v>
      </c>
      <c r="P488" s="62" t="s">
        <v>2309</v>
      </c>
    </row>
    <row r="489" spans="2:16" customFormat="1" hidden="1" x14ac:dyDescent="0.35">
      <c r="B489" s="2">
        <v>104532850</v>
      </c>
      <c r="E489" s="2" t="s">
        <v>95</v>
      </c>
      <c r="G489" s="2" t="s">
        <v>2462</v>
      </c>
      <c r="H489" s="2" t="s">
        <v>167</v>
      </c>
      <c r="I489" s="2" t="s">
        <v>2743</v>
      </c>
      <c r="J489" s="2" t="s">
        <v>209</v>
      </c>
      <c r="P489" s="62" t="s">
        <v>2309</v>
      </c>
    </row>
    <row r="490" spans="2:16" customFormat="1" hidden="1" x14ac:dyDescent="0.35">
      <c r="B490" s="2">
        <v>104532860</v>
      </c>
      <c r="E490" s="2" t="s">
        <v>95</v>
      </c>
      <c r="G490" s="2" t="s">
        <v>115</v>
      </c>
      <c r="H490" s="2" t="s">
        <v>409</v>
      </c>
      <c r="I490" s="2" t="s">
        <v>2744</v>
      </c>
      <c r="J490" s="2" t="s">
        <v>365</v>
      </c>
      <c r="P490" s="62" t="s">
        <v>2309</v>
      </c>
    </row>
    <row r="491" spans="2:16" customFormat="1" hidden="1" x14ac:dyDescent="0.35">
      <c r="B491" s="2">
        <v>104532870</v>
      </c>
      <c r="E491" s="2" t="s">
        <v>95</v>
      </c>
      <c r="G491" s="2" t="s">
        <v>115</v>
      </c>
      <c r="H491" s="2" t="s">
        <v>2314</v>
      </c>
      <c r="I491" s="2" t="s">
        <v>2745</v>
      </c>
      <c r="J491" s="2" t="s">
        <v>53</v>
      </c>
      <c r="P491" s="62" t="s">
        <v>2309</v>
      </c>
    </row>
    <row r="492" spans="2:16" customFormat="1" hidden="1" x14ac:dyDescent="0.35">
      <c r="B492" s="2">
        <v>104532880</v>
      </c>
      <c r="E492" s="2" t="s">
        <v>95</v>
      </c>
      <c r="G492" s="2" t="s">
        <v>115</v>
      </c>
      <c r="H492" s="2" t="s">
        <v>2314</v>
      </c>
      <c r="I492" s="2" t="s">
        <v>2746</v>
      </c>
      <c r="J492" s="2" t="s">
        <v>209</v>
      </c>
      <c r="P492" s="62" t="s">
        <v>2309</v>
      </c>
    </row>
    <row r="493" spans="2:16" customFormat="1" hidden="1" x14ac:dyDescent="0.35">
      <c r="B493" s="2">
        <v>104532930</v>
      </c>
      <c r="E493" s="2" t="s">
        <v>95</v>
      </c>
      <c r="G493" s="2" t="s">
        <v>100</v>
      </c>
      <c r="H493" s="2" t="s">
        <v>333</v>
      </c>
      <c r="I493" s="2" t="s">
        <v>2747</v>
      </c>
      <c r="J493" s="2" t="s">
        <v>44</v>
      </c>
      <c r="P493" s="62" t="s">
        <v>2309</v>
      </c>
    </row>
    <row r="494" spans="2:16" customFormat="1" hidden="1" x14ac:dyDescent="0.35">
      <c r="B494" s="2">
        <v>104532960</v>
      </c>
      <c r="E494" s="2" t="s">
        <v>95</v>
      </c>
      <c r="G494" s="2" t="s">
        <v>1843</v>
      </c>
      <c r="H494" s="2" t="s">
        <v>1844</v>
      </c>
      <c r="I494" s="2" t="s">
        <v>2748</v>
      </c>
      <c r="J494" s="2" t="s">
        <v>288</v>
      </c>
      <c r="P494" s="62" t="s">
        <v>2309</v>
      </c>
    </row>
    <row r="495" spans="2:16" customFormat="1" hidden="1" x14ac:dyDescent="0.35">
      <c r="B495" s="2">
        <v>104532980</v>
      </c>
      <c r="E495" s="2" t="s">
        <v>95</v>
      </c>
      <c r="G495" s="2" t="s">
        <v>2242</v>
      </c>
      <c r="H495" s="2" t="s">
        <v>1408</v>
      </c>
      <c r="I495" s="2" t="s">
        <v>2749</v>
      </c>
      <c r="J495" s="2" t="s">
        <v>209</v>
      </c>
      <c r="P495" s="62" t="s">
        <v>2309</v>
      </c>
    </row>
    <row r="496" spans="2:16" customFormat="1" hidden="1" x14ac:dyDescent="0.35">
      <c r="B496" s="2">
        <v>104533000</v>
      </c>
      <c r="E496" s="2" t="s">
        <v>95</v>
      </c>
      <c r="G496" s="2" t="s">
        <v>279</v>
      </c>
      <c r="H496" s="2" t="s">
        <v>282</v>
      </c>
      <c r="I496" s="2" t="s">
        <v>2750</v>
      </c>
      <c r="J496" s="2" t="s">
        <v>131</v>
      </c>
      <c r="P496" s="62" t="s">
        <v>2309</v>
      </c>
    </row>
    <row r="497" spans="2:16" customFormat="1" hidden="1" x14ac:dyDescent="0.35">
      <c r="B497" s="2">
        <v>104533040</v>
      </c>
      <c r="E497" s="2" t="s">
        <v>95</v>
      </c>
      <c r="G497" s="2" t="s">
        <v>2242</v>
      </c>
      <c r="H497" s="2" t="s">
        <v>240</v>
      </c>
      <c r="I497" s="2" t="s">
        <v>2751</v>
      </c>
      <c r="J497" s="2" t="s">
        <v>77</v>
      </c>
      <c r="P497" s="62" t="s">
        <v>2309</v>
      </c>
    </row>
    <row r="498" spans="2:16" customFormat="1" hidden="1" x14ac:dyDescent="0.35">
      <c r="B498" s="2">
        <v>104533070</v>
      </c>
      <c r="E498" s="2" t="s">
        <v>95</v>
      </c>
      <c r="G498" s="2" t="s">
        <v>115</v>
      </c>
      <c r="H498" s="2" t="s">
        <v>409</v>
      </c>
      <c r="I498" s="2" t="s">
        <v>2752</v>
      </c>
      <c r="J498" s="2" t="s">
        <v>53</v>
      </c>
      <c r="P498" s="62" t="s">
        <v>2309</v>
      </c>
    </row>
    <row r="499" spans="2:16" customFormat="1" hidden="1" x14ac:dyDescent="0.35">
      <c r="B499" s="2">
        <v>104533090</v>
      </c>
      <c r="E499" s="2" t="s">
        <v>95</v>
      </c>
      <c r="G499" s="2" t="s">
        <v>279</v>
      </c>
      <c r="H499" s="2" t="s">
        <v>204</v>
      </c>
      <c r="I499" s="2" t="s">
        <v>2753</v>
      </c>
      <c r="J499" s="2" t="s">
        <v>53</v>
      </c>
      <c r="P499" s="62" t="s">
        <v>2309</v>
      </c>
    </row>
    <row r="500" spans="2:16" customFormat="1" hidden="1" x14ac:dyDescent="0.35">
      <c r="B500" s="2">
        <v>104533110</v>
      </c>
      <c r="E500" s="2" t="s">
        <v>95</v>
      </c>
      <c r="G500" s="2" t="s">
        <v>279</v>
      </c>
      <c r="H500" s="2" t="s">
        <v>204</v>
      </c>
      <c r="I500" s="2" t="s">
        <v>2754</v>
      </c>
      <c r="J500" s="2" t="s">
        <v>53</v>
      </c>
      <c r="P500" s="62" t="s">
        <v>2309</v>
      </c>
    </row>
    <row r="501" spans="2:16" customFormat="1" hidden="1" x14ac:dyDescent="0.35">
      <c r="B501" s="2">
        <v>104533140</v>
      </c>
      <c r="E501" s="2" t="s">
        <v>2329</v>
      </c>
      <c r="G501" s="2" t="s">
        <v>2462</v>
      </c>
      <c r="H501" s="2" t="s">
        <v>2602</v>
      </c>
      <c r="I501" s="2" t="s">
        <v>2755</v>
      </c>
      <c r="J501" s="2" t="s">
        <v>209</v>
      </c>
      <c r="P501" s="62" t="s">
        <v>2309</v>
      </c>
    </row>
    <row r="502" spans="2:16" customFormat="1" hidden="1" x14ac:dyDescent="0.35">
      <c r="B502" s="2">
        <v>104533500</v>
      </c>
      <c r="E502" s="2" t="s">
        <v>159</v>
      </c>
      <c r="G502" s="2" t="s">
        <v>179</v>
      </c>
      <c r="H502" s="2" t="s">
        <v>179</v>
      </c>
      <c r="I502" s="2" t="s">
        <v>2756</v>
      </c>
      <c r="J502" s="2" t="s">
        <v>164</v>
      </c>
      <c r="P502" s="62" t="s">
        <v>2309</v>
      </c>
    </row>
    <row r="503" spans="2:16" customFormat="1" hidden="1" x14ac:dyDescent="0.35">
      <c r="B503" s="2">
        <v>104533510</v>
      </c>
      <c r="E503" s="2" t="s">
        <v>159</v>
      </c>
      <c r="G503" s="2" t="s">
        <v>179</v>
      </c>
      <c r="H503" s="2" t="s">
        <v>179</v>
      </c>
      <c r="I503" s="2" t="s">
        <v>2757</v>
      </c>
      <c r="J503" s="2" t="s">
        <v>164</v>
      </c>
      <c r="P503" s="62" t="s">
        <v>2309</v>
      </c>
    </row>
    <row r="504" spans="2:16" customFormat="1" hidden="1" x14ac:dyDescent="0.35">
      <c r="B504" s="2">
        <v>104533580</v>
      </c>
      <c r="E504" s="2" t="s">
        <v>95</v>
      </c>
      <c r="G504" s="2" t="s">
        <v>2242</v>
      </c>
      <c r="H504" s="2" t="s">
        <v>817</v>
      </c>
      <c r="I504" s="2" t="s">
        <v>2758</v>
      </c>
      <c r="J504" s="2" t="s">
        <v>2759</v>
      </c>
      <c r="P504" s="62" t="s">
        <v>2309</v>
      </c>
    </row>
    <row r="505" spans="2:16" customFormat="1" hidden="1" x14ac:dyDescent="0.35">
      <c r="B505" s="2">
        <v>104533590</v>
      </c>
      <c r="E505" s="2" t="s">
        <v>95</v>
      </c>
      <c r="G505" s="2" t="s">
        <v>2242</v>
      </c>
      <c r="H505" s="2" t="s">
        <v>817</v>
      </c>
      <c r="I505" s="2" t="s">
        <v>2760</v>
      </c>
      <c r="J505" s="2" t="s">
        <v>288</v>
      </c>
      <c r="P505" s="62" t="s">
        <v>2309</v>
      </c>
    </row>
    <row r="506" spans="2:16" customFormat="1" hidden="1" x14ac:dyDescent="0.35">
      <c r="B506" s="2">
        <v>104533620</v>
      </c>
      <c r="E506" s="2" t="s">
        <v>95</v>
      </c>
      <c r="G506" s="2" t="s">
        <v>97</v>
      </c>
      <c r="H506" s="2" t="s">
        <v>340</v>
      </c>
      <c r="I506" s="2" t="s">
        <v>2761</v>
      </c>
      <c r="J506" s="2" t="s">
        <v>53</v>
      </c>
      <c r="P506" s="62" t="s">
        <v>2309</v>
      </c>
    </row>
    <row r="507" spans="2:16" customFormat="1" hidden="1" x14ac:dyDescent="0.35">
      <c r="B507" s="36">
        <v>104534080</v>
      </c>
      <c r="E507" s="2" t="s">
        <v>2329</v>
      </c>
      <c r="G507" s="2" t="s">
        <v>2462</v>
      </c>
      <c r="H507" s="2" t="s">
        <v>204</v>
      </c>
      <c r="I507" s="2" t="s">
        <v>2762</v>
      </c>
      <c r="J507" s="2" t="s">
        <v>760</v>
      </c>
      <c r="P507" s="62" t="s">
        <v>2309</v>
      </c>
    </row>
    <row r="508" spans="2:16" customFormat="1" hidden="1" x14ac:dyDescent="0.35">
      <c r="B508" s="2">
        <v>104534290</v>
      </c>
      <c r="E508" s="2" t="s">
        <v>95</v>
      </c>
      <c r="G508" s="2" t="s">
        <v>115</v>
      </c>
      <c r="H508" s="2" t="s">
        <v>2314</v>
      </c>
      <c r="I508" s="2" t="s">
        <v>2763</v>
      </c>
      <c r="J508" s="2" t="s">
        <v>53</v>
      </c>
      <c r="P508" s="62" t="s">
        <v>2309</v>
      </c>
    </row>
    <row r="509" spans="2:16" customFormat="1" hidden="1" x14ac:dyDescent="0.35">
      <c r="B509" s="2">
        <v>104534780</v>
      </c>
      <c r="E509" s="2" t="s">
        <v>159</v>
      </c>
      <c r="G509" s="2" t="s">
        <v>179</v>
      </c>
      <c r="H509" s="2" t="s">
        <v>2029</v>
      </c>
      <c r="I509" s="2" t="s">
        <v>2764</v>
      </c>
      <c r="J509" s="2" t="s">
        <v>164</v>
      </c>
      <c r="P509" s="62" t="s">
        <v>2309</v>
      </c>
    </row>
    <row r="510" spans="2:16" customFormat="1" hidden="1" x14ac:dyDescent="0.35">
      <c r="B510" s="2">
        <v>104537860</v>
      </c>
      <c r="E510" s="2" t="s">
        <v>95</v>
      </c>
      <c r="G510" s="2" t="s">
        <v>120</v>
      </c>
      <c r="H510" s="2" t="s">
        <v>121</v>
      </c>
      <c r="I510" s="2" t="s">
        <v>2765</v>
      </c>
      <c r="J510" s="2" t="s">
        <v>441</v>
      </c>
      <c r="P510" s="62" t="s">
        <v>2309</v>
      </c>
    </row>
    <row r="511" spans="2:16" customFormat="1" hidden="1" x14ac:dyDescent="0.35">
      <c r="B511" s="2">
        <v>104539170</v>
      </c>
      <c r="E511" s="2" t="s">
        <v>95</v>
      </c>
      <c r="G511" s="2" t="s">
        <v>2242</v>
      </c>
      <c r="H511" s="2" t="s">
        <v>1181</v>
      </c>
      <c r="I511" s="2" t="s">
        <v>2766</v>
      </c>
      <c r="J511" s="2" t="s">
        <v>61</v>
      </c>
      <c r="P511" s="62" t="s">
        <v>2309</v>
      </c>
    </row>
    <row r="512" spans="2:16" customFormat="1" hidden="1" x14ac:dyDescent="0.35">
      <c r="B512" s="36">
        <v>105045390</v>
      </c>
      <c r="E512" s="2" t="s">
        <v>2329</v>
      </c>
      <c r="G512" s="2" t="s">
        <v>2462</v>
      </c>
      <c r="H512" s="2" t="s">
        <v>2463</v>
      </c>
      <c r="I512" s="2" t="s">
        <v>2464</v>
      </c>
      <c r="J512" s="2" t="s">
        <v>176</v>
      </c>
      <c r="P512" s="62" t="s">
        <v>2309</v>
      </c>
    </row>
    <row r="513" spans="2:16" customFormat="1" hidden="1" x14ac:dyDescent="0.35">
      <c r="B513" s="36">
        <v>105201070</v>
      </c>
      <c r="E513" s="2" t="s">
        <v>95</v>
      </c>
      <c r="G513" s="2" t="s">
        <v>120</v>
      </c>
      <c r="H513" s="2" t="s">
        <v>204</v>
      </c>
      <c r="I513" s="2" t="s">
        <v>2767</v>
      </c>
      <c r="J513" s="2" t="s">
        <v>128</v>
      </c>
      <c r="P513" s="62" t="s">
        <v>2309</v>
      </c>
    </row>
    <row r="514" spans="2:16" customFormat="1" hidden="1" x14ac:dyDescent="0.35">
      <c r="B514" s="36">
        <v>150000349</v>
      </c>
      <c r="E514" s="2" t="s">
        <v>95</v>
      </c>
      <c r="G514" s="2" t="s">
        <v>120</v>
      </c>
      <c r="H514" s="2" t="s">
        <v>204</v>
      </c>
      <c r="I514" s="2" t="s">
        <v>2768</v>
      </c>
      <c r="J514" s="2" t="s">
        <v>44</v>
      </c>
      <c r="P514" s="62" t="s">
        <v>2309</v>
      </c>
    </row>
    <row r="515" spans="2:16" customFormat="1" hidden="1" x14ac:dyDescent="0.35">
      <c r="B515" s="2">
        <v>150000828</v>
      </c>
      <c r="E515" s="2" t="s">
        <v>2047</v>
      </c>
      <c r="G515" s="2" t="s">
        <v>40</v>
      </c>
      <c r="H515" s="2" t="s">
        <v>204</v>
      </c>
      <c r="I515" s="2" t="s">
        <v>2769</v>
      </c>
      <c r="J515" s="2" t="s">
        <v>43</v>
      </c>
      <c r="P515" s="62" t="s">
        <v>2309</v>
      </c>
    </row>
    <row r="516" spans="2:16" customFormat="1" hidden="1" x14ac:dyDescent="0.35">
      <c r="B516" s="36">
        <v>150000843</v>
      </c>
      <c r="E516" s="2" t="s">
        <v>95</v>
      </c>
      <c r="G516" s="2" t="s">
        <v>97</v>
      </c>
      <c r="H516" s="2" t="s">
        <v>204</v>
      </c>
      <c r="I516" s="2" t="s">
        <v>2770</v>
      </c>
      <c r="J516" s="2" t="s">
        <v>44</v>
      </c>
      <c r="P516" s="62" t="s">
        <v>2309</v>
      </c>
    </row>
    <row r="517" spans="2:16" customFormat="1" hidden="1" x14ac:dyDescent="0.35">
      <c r="B517" s="36">
        <v>150001197</v>
      </c>
      <c r="E517" s="2" t="s">
        <v>2710</v>
      </c>
      <c r="G517" s="2" t="s">
        <v>2242</v>
      </c>
      <c r="H517" s="2" t="s">
        <v>204</v>
      </c>
      <c r="I517" s="2" t="s">
        <v>2771</v>
      </c>
      <c r="J517" s="2" t="s">
        <v>44</v>
      </c>
      <c r="P517" s="62" t="s">
        <v>2309</v>
      </c>
    </row>
    <row r="518" spans="2:16" customFormat="1" hidden="1" x14ac:dyDescent="0.35">
      <c r="B518" s="36">
        <v>150001753</v>
      </c>
      <c r="E518" s="2" t="s">
        <v>95</v>
      </c>
      <c r="G518" s="2" t="s">
        <v>100</v>
      </c>
      <c r="H518" s="2" t="s">
        <v>204</v>
      </c>
      <c r="I518" s="2" t="s">
        <v>2772</v>
      </c>
      <c r="J518" s="2" t="s">
        <v>44</v>
      </c>
      <c r="P518" s="62" t="s">
        <v>2309</v>
      </c>
    </row>
    <row r="519" spans="2:16" customFormat="1" hidden="1" x14ac:dyDescent="0.35">
      <c r="B519" s="36">
        <v>150001823</v>
      </c>
      <c r="E519" s="2" t="s">
        <v>95</v>
      </c>
      <c r="G519" s="2" t="s">
        <v>100</v>
      </c>
      <c r="H519" s="2" t="s">
        <v>204</v>
      </c>
      <c r="I519" s="2" t="s">
        <v>2773</v>
      </c>
      <c r="J519" s="2" t="s">
        <v>44</v>
      </c>
      <c r="P519" s="62" t="s">
        <v>2309</v>
      </c>
    </row>
    <row r="520" spans="2:16" customFormat="1" hidden="1" x14ac:dyDescent="0.35">
      <c r="B520" s="36">
        <v>150001827</v>
      </c>
      <c r="E520" s="2" t="s">
        <v>95</v>
      </c>
      <c r="G520" s="2" t="s">
        <v>100</v>
      </c>
      <c r="H520" s="2" t="s">
        <v>204</v>
      </c>
      <c r="I520" s="2" t="s">
        <v>2774</v>
      </c>
      <c r="J520" s="2" t="s">
        <v>44</v>
      </c>
      <c r="P520" s="62" t="s">
        <v>2309</v>
      </c>
    </row>
    <row r="521" spans="2:16" customFormat="1" hidden="1" x14ac:dyDescent="0.35">
      <c r="B521" s="36">
        <v>201220811</v>
      </c>
      <c r="E521" s="2" t="s">
        <v>95</v>
      </c>
      <c r="G521" s="2" t="s">
        <v>115</v>
      </c>
      <c r="H521" s="2" t="s">
        <v>204</v>
      </c>
      <c r="I521" s="2" t="s">
        <v>2775</v>
      </c>
      <c r="J521" s="2" t="s">
        <v>44</v>
      </c>
      <c r="P521" s="62" t="s">
        <v>2309</v>
      </c>
    </row>
    <row r="522" spans="2:16" customFormat="1" hidden="1" x14ac:dyDescent="0.35">
      <c r="B522" s="36">
        <v>201222040</v>
      </c>
      <c r="E522" s="2" t="s">
        <v>95</v>
      </c>
      <c r="G522" s="2" t="s">
        <v>115</v>
      </c>
      <c r="H522" s="2" t="s">
        <v>204</v>
      </c>
      <c r="I522" s="2" t="s">
        <v>2776</v>
      </c>
      <c r="J522" s="2" t="s">
        <v>43</v>
      </c>
      <c r="P522" s="62" t="s">
        <v>2309</v>
      </c>
    </row>
    <row r="523" spans="2:16" customFormat="1" hidden="1" x14ac:dyDescent="0.35">
      <c r="B523" s="53">
        <v>201223360</v>
      </c>
      <c r="E523" s="53" t="s">
        <v>95</v>
      </c>
      <c r="G523" s="2" t="s">
        <v>115</v>
      </c>
      <c r="H523" s="2" t="s">
        <v>204</v>
      </c>
      <c r="I523" s="2" t="s">
        <v>2777</v>
      </c>
      <c r="J523" s="2" t="s">
        <v>43</v>
      </c>
      <c r="P523" s="62" t="s">
        <v>2309</v>
      </c>
    </row>
    <row r="524" spans="2:16" customFormat="1" hidden="1" x14ac:dyDescent="0.35">
      <c r="B524" s="36">
        <v>201230750</v>
      </c>
      <c r="E524" s="2" t="s">
        <v>95</v>
      </c>
      <c r="G524" s="2" t="s">
        <v>249</v>
      </c>
      <c r="H524" s="2" t="s">
        <v>204</v>
      </c>
      <c r="I524" s="2" t="s">
        <v>2778</v>
      </c>
      <c r="J524" s="2" t="s">
        <v>44</v>
      </c>
      <c r="P524" s="62" t="s">
        <v>2309</v>
      </c>
    </row>
    <row r="525" spans="2:16" customFormat="1" hidden="1" x14ac:dyDescent="0.35">
      <c r="B525" s="36">
        <v>201300200</v>
      </c>
      <c r="E525" s="2" t="s">
        <v>2047</v>
      </c>
      <c r="G525" s="2" t="s">
        <v>40</v>
      </c>
      <c r="H525" s="2" t="s">
        <v>41</v>
      </c>
      <c r="I525" s="2" t="s">
        <v>2779</v>
      </c>
      <c r="J525" s="2" t="s">
        <v>86</v>
      </c>
      <c r="P525" s="62" t="s">
        <v>2309</v>
      </c>
    </row>
    <row r="526" spans="2:16" customFormat="1" hidden="1" x14ac:dyDescent="0.35">
      <c r="B526" s="36">
        <v>201400000</v>
      </c>
      <c r="E526" s="2" t="s">
        <v>2710</v>
      </c>
      <c r="G526" s="2" t="s">
        <v>2242</v>
      </c>
      <c r="H526" s="2" t="s">
        <v>204</v>
      </c>
      <c r="I526" s="2" t="s">
        <v>2780</v>
      </c>
      <c r="J526" s="2" t="s">
        <v>2781</v>
      </c>
      <c r="P526" s="62" t="s">
        <v>2309</v>
      </c>
    </row>
    <row r="527" spans="2:16" customFormat="1" hidden="1" x14ac:dyDescent="0.35">
      <c r="B527" s="36">
        <v>201609180</v>
      </c>
      <c r="E527" s="2" t="s">
        <v>95</v>
      </c>
      <c r="G527" s="2" t="s">
        <v>412</v>
      </c>
      <c r="H527" s="2" t="s">
        <v>204</v>
      </c>
      <c r="I527" s="2" t="s">
        <v>2782</v>
      </c>
      <c r="J527" s="2" t="s">
        <v>44</v>
      </c>
      <c r="P527" s="62" t="s">
        <v>2309</v>
      </c>
    </row>
    <row r="528" spans="2:16" customFormat="1" hidden="1" x14ac:dyDescent="0.35">
      <c r="B528" s="36">
        <v>201610120</v>
      </c>
      <c r="E528" s="2" t="s">
        <v>95</v>
      </c>
      <c r="G528" s="2" t="s">
        <v>115</v>
      </c>
      <c r="H528" s="2" t="s">
        <v>204</v>
      </c>
      <c r="I528" s="2" t="s">
        <v>2783</v>
      </c>
      <c r="J528" s="2" t="s">
        <v>2781</v>
      </c>
      <c r="P528" s="62" t="s">
        <v>2309</v>
      </c>
    </row>
    <row r="529" spans="2:16" customFormat="1" hidden="1" x14ac:dyDescent="0.35">
      <c r="B529" s="36">
        <v>201610150</v>
      </c>
      <c r="E529" s="2" t="s">
        <v>95</v>
      </c>
      <c r="G529" s="2" t="s">
        <v>249</v>
      </c>
      <c r="H529" s="2" t="s">
        <v>204</v>
      </c>
      <c r="I529" s="2" t="s">
        <v>2784</v>
      </c>
      <c r="J529" s="2" t="s">
        <v>44</v>
      </c>
      <c r="P529" s="62" t="s">
        <v>2309</v>
      </c>
    </row>
    <row r="530" spans="2:16" customFormat="1" hidden="1" x14ac:dyDescent="0.35">
      <c r="B530" s="2">
        <v>201610810</v>
      </c>
      <c r="E530" s="2" t="s">
        <v>95</v>
      </c>
      <c r="G530" s="2" t="s">
        <v>115</v>
      </c>
      <c r="H530" s="2" t="s">
        <v>204</v>
      </c>
      <c r="I530" s="2" t="s">
        <v>2785</v>
      </c>
      <c r="J530" s="2" t="s">
        <v>44</v>
      </c>
      <c r="P530" s="62" t="s">
        <v>2309</v>
      </c>
    </row>
    <row r="531" spans="2:16" customFormat="1" hidden="1" x14ac:dyDescent="0.35">
      <c r="B531" s="36">
        <v>201610820</v>
      </c>
      <c r="E531" s="2" t="s">
        <v>95</v>
      </c>
      <c r="G531" s="2" t="s">
        <v>115</v>
      </c>
      <c r="H531" s="2" t="s">
        <v>204</v>
      </c>
      <c r="I531" s="2" t="s">
        <v>2786</v>
      </c>
      <c r="J531" s="2" t="s">
        <v>44</v>
      </c>
      <c r="P531" s="62" t="s">
        <v>2309</v>
      </c>
    </row>
    <row r="532" spans="2:16" customFormat="1" hidden="1" x14ac:dyDescent="0.35">
      <c r="B532" s="36">
        <v>201700057</v>
      </c>
      <c r="E532" s="2" t="s">
        <v>95</v>
      </c>
      <c r="G532" s="2" t="s">
        <v>412</v>
      </c>
      <c r="H532" s="2" t="s">
        <v>204</v>
      </c>
      <c r="I532" s="2" t="s">
        <v>2787</v>
      </c>
      <c r="J532" s="2" t="s">
        <v>44</v>
      </c>
      <c r="P532" s="62" t="s">
        <v>2309</v>
      </c>
    </row>
    <row r="533" spans="2:16" customFormat="1" hidden="1" x14ac:dyDescent="0.35">
      <c r="B533" s="36">
        <v>201700350</v>
      </c>
      <c r="E533" s="2" t="s">
        <v>95</v>
      </c>
      <c r="G533" s="2" t="s">
        <v>279</v>
      </c>
      <c r="H533" s="2" t="s">
        <v>204</v>
      </c>
      <c r="I533" s="2" t="s">
        <v>2788</v>
      </c>
      <c r="J533" s="2" t="s">
        <v>44</v>
      </c>
      <c r="P533" s="62" t="s">
        <v>2309</v>
      </c>
    </row>
    <row r="534" spans="2:16" customFormat="1" hidden="1" x14ac:dyDescent="0.35">
      <c r="B534" s="36">
        <v>201701000</v>
      </c>
      <c r="E534" s="2" t="s">
        <v>2710</v>
      </c>
      <c r="G534" s="2" t="s">
        <v>2242</v>
      </c>
      <c r="H534" s="2" t="s">
        <v>204</v>
      </c>
      <c r="I534" s="2" t="s">
        <v>2789</v>
      </c>
      <c r="J534" s="2" t="s">
        <v>44</v>
      </c>
      <c r="P534" s="62" t="s">
        <v>2309</v>
      </c>
    </row>
    <row r="535" spans="2:16" customFormat="1" hidden="1" x14ac:dyDescent="0.35">
      <c r="B535" s="36">
        <v>100093660</v>
      </c>
      <c r="E535" s="2" t="s">
        <v>2047</v>
      </c>
      <c r="G535" s="2" t="s">
        <v>220</v>
      </c>
      <c r="H535" s="2" t="s">
        <v>204</v>
      </c>
      <c r="I535" s="2" t="s">
        <v>2790</v>
      </c>
      <c r="J535" s="2" t="s">
        <v>44</v>
      </c>
      <c r="P535" s="62" t="s">
        <v>2309</v>
      </c>
    </row>
    <row r="536" spans="2:16" customFormat="1" hidden="1" x14ac:dyDescent="0.35">
      <c r="B536" s="2">
        <v>104537700</v>
      </c>
      <c r="E536" s="2" t="s">
        <v>2329</v>
      </c>
      <c r="G536" s="2" t="s">
        <v>510</v>
      </c>
      <c r="H536" s="2" t="s">
        <v>1844</v>
      </c>
      <c r="I536" s="2" t="s">
        <v>2791</v>
      </c>
      <c r="J536" s="2" t="s">
        <v>209</v>
      </c>
      <c r="P536" s="62" t="s">
        <v>2309</v>
      </c>
    </row>
    <row r="537" spans="2:16" customFormat="1" hidden="1" x14ac:dyDescent="0.35">
      <c r="B537" s="2">
        <v>104527770</v>
      </c>
      <c r="E537" s="2" t="s">
        <v>2710</v>
      </c>
      <c r="G537" s="2" t="s">
        <v>362</v>
      </c>
      <c r="H537" s="2" t="s">
        <v>204</v>
      </c>
      <c r="I537" s="2" t="s">
        <v>2792</v>
      </c>
      <c r="J537" s="2" t="s">
        <v>43</v>
      </c>
      <c r="P537" s="62" t="s">
        <v>2793</v>
      </c>
    </row>
    <row r="538" spans="2:16" customFormat="1" hidden="1" x14ac:dyDescent="0.35">
      <c r="B538" s="36">
        <v>102201100</v>
      </c>
      <c r="E538" s="2" t="s">
        <v>95</v>
      </c>
      <c r="G538" s="2" t="s">
        <v>100</v>
      </c>
      <c r="H538" s="2" t="s">
        <v>204</v>
      </c>
      <c r="I538" s="2" t="s">
        <v>2794</v>
      </c>
      <c r="J538" s="2" t="s">
        <v>43</v>
      </c>
      <c r="P538" s="62" t="s">
        <v>2793</v>
      </c>
    </row>
    <row r="539" spans="2:16" customFormat="1" hidden="1" x14ac:dyDescent="0.35">
      <c r="B539" s="36">
        <v>102202450</v>
      </c>
      <c r="E539" s="2" t="s">
        <v>95</v>
      </c>
      <c r="G539" s="2" t="s">
        <v>100</v>
      </c>
      <c r="H539" s="2" t="s">
        <v>204</v>
      </c>
      <c r="I539" s="2" t="s">
        <v>2795</v>
      </c>
      <c r="J539" s="2" t="s">
        <v>288</v>
      </c>
      <c r="P539" s="62" t="s">
        <v>2793</v>
      </c>
    </row>
    <row r="540" spans="2:16" customFormat="1" hidden="1" x14ac:dyDescent="0.35">
      <c r="B540" s="2">
        <v>102300001</v>
      </c>
      <c r="E540" s="2" t="s">
        <v>95</v>
      </c>
      <c r="G540" s="2" t="s">
        <v>100</v>
      </c>
      <c r="H540" s="2" t="s">
        <v>204</v>
      </c>
      <c r="I540" s="2" t="s">
        <v>2796</v>
      </c>
      <c r="J540" s="2" t="s">
        <v>61</v>
      </c>
      <c r="P540" s="62" t="s">
        <v>2793</v>
      </c>
    </row>
    <row r="541" spans="2:16" customFormat="1" hidden="1" x14ac:dyDescent="0.35">
      <c r="B541" s="2">
        <v>104525440</v>
      </c>
      <c r="E541" s="2" t="s">
        <v>95</v>
      </c>
      <c r="G541" s="2" t="s">
        <v>100</v>
      </c>
      <c r="H541" s="2" t="s">
        <v>204</v>
      </c>
      <c r="I541" s="2" t="s">
        <v>2797</v>
      </c>
      <c r="J541" s="2" t="s">
        <v>345</v>
      </c>
      <c r="P541" s="62" t="s">
        <v>2793</v>
      </c>
    </row>
    <row r="542" spans="2:16" customFormat="1" hidden="1" x14ac:dyDescent="0.35">
      <c r="B542" s="36">
        <v>104527660</v>
      </c>
      <c r="E542" s="2" t="s">
        <v>95</v>
      </c>
      <c r="G542" s="2" t="s">
        <v>120</v>
      </c>
      <c r="H542" s="2" t="s">
        <v>204</v>
      </c>
      <c r="I542" s="2" t="s">
        <v>2798</v>
      </c>
      <c r="J542" s="2" t="s">
        <v>441</v>
      </c>
      <c r="P542" s="62" t="s">
        <v>2793</v>
      </c>
    </row>
    <row r="543" spans="2:16" customFormat="1" hidden="1" x14ac:dyDescent="0.35">
      <c r="B543" s="2">
        <v>104527780</v>
      </c>
      <c r="E543" s="2" t="s">
        <v>2710</v>
      </c>
      <c r="G543" s="2" t="s">
        <v>362</v>
      </c>
      <c r="H543" s="2" t="s">
        <v>204</v>
      </c>
      <c r="I543" s="2" t="s">
        <v>2799</v>
      </c>
      <c r="J543" s="2" t="s">
        <v>43</v>
      </c>
      <c r="P543" s="62" t="s">
        <v>2793</v>
      </c>
    </row>
    <row r="544" spans="2:16" customFormat="1" hidden="1" x14ac:dyDescent="0.35">
      <c r="B544" s="2">
        <v>104527790</v>
      </c>
      <c r="E544" s="2" t="s">
        <v>2710</v>
      </c>
      <c r="G544" s="2" t="s">
        <v>362</v>
      </c>
      <c r="H544" s="2" t="s">
        <v>204</v>
      </c>
      <c r="I544" s="2" t="s">
        <v>2800</v>
      </c>
      <c r="J544" s="2" t="s">
        <v>43</v>
      </c>
      <c r="P544" s="62" t="s">
        <v>2793</v>
      </c>
    </row>
    <row r="545" spans="2:16" customFormat="1" hidden="1" x14ac:dyDescent="0.35">
      <c r="B545" s="2">
        <v>104527810</v>
      </c>
      <c r="E545" s="2" t="s">
        <v>2710</v>
      </c>
      <c r="G545" s="2" t="s">
        <v>362</v>
      </c>
      <c r="H545" s="2" t="s">
        <v>204</v>
      </c>
      <c r="I545" s="2" t="s">
        <v>2801</v>
      </c>
      <c r="J545" s="2" t="s">
        <v>43</v>
      </c>
      <c r="P545" s="62" t="s">
        <v>2793</v>
      </c>
    </row>
    <row r="546" spans="2:16" customFormat="1" hidden="1" x14ac:dyDescent="0.35">
      <c r="B546" s="2">
        <v>104528230</v>
      </c>
      <c r="E546" s="2" t="s">
        <v>95</v>
      </c>
      <c r="G546" s="2" t="s">
        <v>115</v>
      </c>
      <c r="H546" s="2" t="s">
        <v>204</v>
      </c>
      <c r="I546" s="2" t="s">
        <v>2802</v>
      </c>
      <c r="J546" s="2" t="s">
        <v>131</v>
      </c>
      <c r="P546" s="62" t="s">
        <v>2793</v>
      </c>
    </row>
    <row r="547" spans="2:16" customFormat="1" hidden="1" x14ac:dyDescent="0.35">
      <c r="B547" s="36">
        <v>105000940</v>
      </c>
      <c r="E547" s="2" t="s">
        <v>95</v>
      </c>
      <c r="G547" s="2" t="s">
        <v>115</v>
      </c>
      <c r="H547" s="2" t="s">
        <v>204</v>
      </c>
      <c r="I547" s="2" t="s">
        <v>2803</v>
      </c>
      <c r="J547" s="2" t="s">
        <v>53</v>
      </c>
      <c r="P547" s="62" t="s">
        <v>2793</v>
      </c>
    </row>
    <row r="548" spans="2:16" customFormat="1" hidden="1" x14ac:dyDescent="0.35">
      <c r="B548" s="36">
        <v>150000724</v>
      </c>
      <c r="E548" s="2" t="s">
        <v>2329</v>
      </c>
      <c r="G548" s="2" t="s">
        <v>1803</v>
      </c>
      <c r="H548" s="2" t="s">
        <v>1822</v>
      </c>
      <c r="I548" s="2" t="s">
        <v>2804</v>
      </c>
      <c r="J548" s="2" t="s">
        <v>242</v>
      </c>
      <c r="P548" s="62" t="s">
        <v>2793</v>
      </c>
    </row>
    <row r="549" spans="2:16" customFormat="1" hidden="1" x14ac:dyDescent="0.35">
      <c r="B549" s="36">
        <v>150000725</v>
      </c>
      <c r="E549" s="2" t="s">
        <v>2329</v>
      </c>
      <c r="G549" s="2" t="s">
        <v>1803</v>
      </c>
      <c r="H549" s="2" t="s">
        <v>1822</v>
      </c>
      <c r="I549" s="2" t="s">
        <v>2805</v>
      </c>
      <c r="J549" s="2" t="s">
        <v>242</v>
      </c>
      <c r="P549" s="62" t="s">
        <v>2793</v>
      </c>
    </row>
    <row r="550" spans="2:16" customFormat="1" hidden="1" x14ac:dyDescent="0.35">
      <c r="B550" s="36">
        <v>150000726</v>
      </c>
      <c r="E550" s="2" t="s">
        <v>2329</v>
      </c>
      <c r="G550" s="2" t="s">
        <v>1803</v>
      </c>
      <c r="H550" s="2" t="s">
        <v>1822</v>
      </c>
      <c r="I550" s="2" t="s">
        <v>2806</v>
      </c>
      <c r="J550" s="2" t="s">
        <v>242</v>
      </c>
      <c r="P550" s="62" t="s">
        <v>2793</v>
      </c>
    </row>
    <row r="551" spans="2:16" customFormat="1" hidden="1" x14ac:dyDescent="0.35">
      <c r="B551" s="36">
        <v>150000730</v>
      </c>
      <c r="E551" s="2" t="s">
        <v>2329</v>
      </c>
      <c r="G551" s="2" t="s">
        <v>1803</v>
      </c>
      <c r="H551" s="2" t="s">
        <v>1822</v>
      </c>
      <c r="I551" s="2" t="s">
        <v>2807</v>
      </c>
      <c r="J551" s="2" t="s">
        <v>242</v>
      </c>
      <c r="P551" s="62" t="s">
        <v>2793</v>
      </c>
    </row>
    <row r="552" spans="2:16" customFormat="1" hidden="1" x14ac:dyDescent="0.35">
      <c r="B552" s="2">
        <v>150000882</v>
      </c>
      <c r="E552" s="2" t="s">
        <v>95</v>
      </c>
      <c r="G552" s="2" t="s">
        <v>100</v>
      </c>
      <c r="H552" s="2" t="s">
        <v>204</v>
      </c>
      <c r="I552" s="2" t="s">
        <v>2808</v>
      </c>
      <c r="J552" s="2" t="s">
        <v>1090</v>
      </c>
      <c r="P552" s="62" t="s">
        <v>2793</v>
      </c>
    </row>
    <row r="553" spans="2:16" customFormat="1" hidden="1" x14ac:dyDescent="0.35">
      <c r="B553" s="2">
        <v>150001540</v>
      </c>
      <c r="E553" s="2" t="s">
        <v>95</v>
      </c>
      <c r="G553" s="2" t="s">
        <v>120</v>
      </c>
      <c r="H553" s="2" t="s">
        <v>204</v>
      </c>
      <c r="I553" s="2" t="s">
        <v>2809</v>
      </c>
      <c r="J553" s="2" t="s">
        <v>643</v>
      </c>
      <c r="P553" s="62" t="s">
        <v>2793</v>
      </c>
    </row>
    <row r="554" spans="2:16" customFormat="1" hidden="1" x14ac:dyDescent="0.35">
      <c r="B554" s="2">
        <v>150002023</v>
      </c>
      <c r="E554" s="2" t="s">
        <v>95</v>
      </c>
      <c r="G554" s="2" t="s">
        <v>120</v>
      </c>
      <c r="H554" s="2" t="s">
        <v>204</v>
      </c>
      <c r="I554" s="2" t="s">
        <v>2810</v>
      </c>
      <c r="J554" s="2" t="s">
        <v>339</v>
      </c>
      <c r="P554" s="62" t="s">
        <v>2793</v>
      </c>
    </row>
    <row r="555" spans="2:16" customFormat="1" hidden="1" x14ac:dyDescent="0.35">
      <c r="B555" s="36">
        <v>150000727</v>
      </c>
      <c r="E555" s="2" t="s">
        <v>2329</v>
      </c>
      <c r="G555" s="2" t="s">
        <v>1803</v>
      </c>
      <c r="H555" s="2" t="s">
        <v>1822</v>
      </c>
      <c r="I555" s="2" t="s">
        <v>2811</v>
      </c>
      <c r="J555" s="2" t="s">
        <v>242</v>
      </c>
      <c r="P555" s="62" t="s">
        <v>2793</v>
      </c>
    </row>
    <row r="556" spans="2:16" customFormat="1" hidden="1" x14ac:dyDescent="0.35">
      <c r="B556" s="36">
        <v>150001860</v>
      </c>
      <c r="E556" s="2" t="s">
        <v>95</v>
      </c>
      <c r="G556" s="2" t="s">
        <v>249</v>
      </c>
      <c r="H556" s="2" t="s">
        <v>204</v>
      </c>
      <c r="I556" s="2" t="s">
        <v>2812</v>
      </c>
      <c r="J556" s="2" t="s">
        <v>44</v>
      </c>
      <c r="P556" s="62" t="s">
        <v>2813</v>
      </c>
    </row>
    <row r="557" spans="2:16" customFormat="1" hidden="1" x14ac:dyDescent="0.35">
      <c r="B557" s="36">
        <v>102500006</v>
      </c>
      <c r="E557" s="2" t="s">
        <v>95</v>
      </c>
      <c r="G557" s="2" t="s">
        <v>115</v>
      </c>
      <c r="H557" s="2" t="s">
        <v>407</v>
      </c>
      <c r="I557" s="2" t="s">
        <v>2814</v>
      </c>
      <c r="J557" s="2" t="s">
        <v>53</v>
      </c>
      <c r="P557" s="62" t="s">
        <v>2813</v>
      </c>
    </row>
    <row r="558" spans="2:16" customFormat="1" hidden="1" x14ac:dyDescent="0.35">
      <c r="B558" s="36">
        <v>103001150</v>
      </c>
      <c r="E558" s="2" t="s">
        <v>2329</v>
      </c>
      <c r="G558" s="2" t="s">
        <v>513</v>
      </c>
      <c r="H558" s="2" t="s">
        <v>521</v>
      </c>
      <c r="I558" s="2" t="s">
        <v>2815</v>
      </c>
      <c r="J558" s="2" t="s">
        <v>61</v>
      </c>
      <c r="P558" s="62" t="s">
        <v>2813</v>
      </c>
    </row>
    <row r="559" spans="2:16" customFormat="1" hidden="1" x14ac:dyDescent="0.35">
      <c r="B559" s="36">
        <v>104516950</v>
      </c>
      <c r="E559" s="2" t="s">
        <v>2329</v>
      </c>
      <c r="G559" s="2" t="s">
        <v>161</v>
      </c>
      <c r="H559" s="2" t="s">
        <v>204</v>
      </c>
      <c r="I559" s="2" t="s">
        <v>2816</v>
      </c>
      <c r="J559" s="2" t="s">
        <v>164</v>
      </c>
      <c r="P559" s="62" t="s">
        <v>2813</v>
      </c>
    </row>
    <row r="560" spans="2:16" customFormat="1" hidden="1" x14ac:dyDescent="0.35">
      <c r="B560" s="36">
        <v>104522140</v>
      </c>
      <c r="E560" s="2" t="s">
        <v>95</v>
      </c>
      <c r="G560" s="2" t="s">
        <v>100</v>
      </c>
      <c r="H560" s="2" t="s">
        <v>204</v>
      </c>
      <c r="I560" s="2" t="s">
        <v>2817</v>
      </c>
      <c r="J560" s="2" t="s">
        <v>44</v>
      </c>
      <c r="P560" s="62" t="s">
        <v>2813</v>
      </c>
    </row>
    <row r="561" spans="2:16" customFormat="1" hidden="1" x14ac:dyDescent="0.35">
      <c r="B561" s="36">
        <v>104526160</v>
      </c>
      <c r="E561" s="2" t="s">
        <v>95</v>
      </c>
      <c r="G561" s="2" t="s">
        <v>120</v>
      </c>
      <c r="H561" s="2" t="s">
        <v>204</v>
      </c>
      <c r="I561" s="2" t="s">
        <v>2818</v>
      </c>
      <c r="J561" s="2" t="s">
        <v>61</v>
      </c>
      <c r="P561" s="62" t="s">
        <v>2813</v>
      </c>
    </row>
    <row r="562" spans="2:16" customFormat="1" hidden="1" x14ac:dyDescent="0.35">
      <c r="B562" s="36">
        <v>104526380</v>
      </c>
      <c r="E562" s="2" t="s">
        <v>95</v>
      </c>
      <c r="G562" s="2" t="s">
        <v>120</v>
      </c>
      <c r="H562" s="2" t="s">
        <v>1642</v>
      </c>
      <c r="I562" s="2" t="s">
        <v>2819</v>
      </c>
      <c r="J562" s="2" t="s">
        <v>44</v>
      </c>
      <c r="P562" s="62" t="s">
        <v>2813</v>
      </c>
    </row>
    <row r="563" spans="2:16" customFormat="1" hidden="1" x14ac:dyDescent="0.35">
      <c r="B563" s="36">
        <v>104527070</v>
      </c>
      <c r="E563" s="2" t="s">
        <v>95</v>
      </c>
      <c r="G563" s="2" t="s">
        <v>120</v>
      </c>
      <c r="H563" s="2" t="s">
        <v>1642</v>
      </c>
      <c r="I563" s="2" t="s">
        <v>2820</v>
      </c>
      <c r="J563" s="2" t="s">
        <v>43</v>
      </c>
      <c r="P563" s="62" t="s">
        <v>2813</v>
      </c>
    </row>
    <row r="564" spans="2:16" customFormat="1" hidden="1" x14ac:dyDescent="0.35">
      <c r="B564" s="36">
        <v>104527210</v>
      </c>
      <c r="E564" s="2" t="s">
        <v>95</v>
      </c>
      <c r="G564" s="2" t="s">
        <v>100</v>
      </c>
      <c r="H564" s="2" t="s">
        <v>204</v>
      </c>
      <c r="I564" s="2" t="s">
        <v>2821</v>
      </c>
      <c r="J564" s="2" t="s">
        <v>44</v>
      </c>
      <c r="P564" s="62" t="s">
        <v>2813</v>
      </c>
    </row>
    <row r="565" spans="2:16" customFormat="1" hidden="1" x14ac:dyDescent="0.35">
      <c r="B565" s="36">
        <v>104529230</v>
      </c>
      <c r="E565" s="2" t="s">
        <v>95</v>
      </c>
      <c r="G565" s="2" t="s">
        <v>100</v>
      </c>
      <c r="H565" s="2" t="s">
        <v>204</v>
      </c>
      <c r="I565" s="2" t="s">
        <v>2822</v>
      </c>
      <c r="J565" s="2" t="s">
        <v>44</v>
      </c>
      <c r="P565" s="62" t="s">
        <v>2813</v>
      </c>
    </row>
    <row r="566" spans="2:16" customFormat="1" hidden="1" x14ac:dyDescent="0.35">
      <c r="B566" s="36">
        <v>104529680</v>
      </c>
      <c r="E566" s="2" t="s">
        <v>95</v>
      </c>
      <c r="G566" s="2" t="s">
        <v>115</v>
      </c>
      <c r="H566" s="2" t="s">
        <v>204</v>
      </c>
      <c r="I566" s="2" t="s">
        <v>2823</v>
      </c>
      <c r="J566" s="2" t="s">
        <v>44</v>
      </c>
      <c r="P566" s="62" t="s">
        <v>2813</v>
      </c>
    </row>
    <row r="567" spans="2:16" customFormat="1" hidden="1" x14ac:dyDescent="0.35">
      <c r="B567" s="36">
        <v>104529690</v>
      </c>
      <c r="E567" s="2" t="s">
        <v>2329</v>
      </c>
      <c r="G567" s="2" t="s">
        <v>173</v>
      </c>
      <c r="H567" s="2" t="s">
        <v>1793</v>
      </c>
      <c r="I567" s="2" t="s">
        <v>2824</v>
      </c>
      <c r="J567" s="2" t="s">
        <v>209</v>
      </c>
      <c r="P567" s="62" t="s">
        <v>2813</v>
      </c>
    </row>
    <row r="568" spans="2:16" customFormat="1" hidden="1" x14ac:dyDescent="0.35">
      <c r="B568" s="2">
        <v>104529750</v>
      </c>
      <c r="E568" s="2" t="s">
        <v>2329</v>
      </c>
      <c r="G568" s="2" t="s">
        <v>2462</v>
      </c>
      <c r="H568" s="2" t="s">
        <v>2463</v>
      </c>
      <c r="I568" s="2" t="s">
        <v>2825</v>
      </c>
      <c r="J568" s="2" t="s">
        <v>365</v>
      </c>
      <c r="P568" s="62" t="s">
        <v>2813</v>
      </c>
    </row>
    <row r="569" spans="2:16" customFormat="1" hidden="1" x14ac:dyDescent="0.35">
      <c r="B569" s="36">
        <v>104529920</v>
      </c>
      <c r="E569" s="2" t="s">
        <v>95</v>
      </c>
      <c r="G569" s="2" t="s">
        <v>120</v>
      </c>
      <c r="H569" s="2" t="s">
        <v>1642</v>
      </c>
      <c r="I569" s="2" t="s">
        <v>2826</v>
      </c>
      <c r="J569" s="2" t="s">
        <v>200</v>
      </c>
      <c r="P569" s="62" t="s">
        <v>2813</v>
      </c>
    </row>
    <row r="570" spans="2:16" customFormat="1" hidden="1" x14ac:dyDescent="0.35">
      <c r="B570" s="2">
        <v>104530160</v>
      </c>
      <c r="E570" s="2" t="s">
        <v>95</v>
      </c>
      <c r="G570" s="2" t="s">
        <v>115</v>
      </c>
      <c r="H570" s="2" t="s">
        <v>1534</v>
      </c>
      <c r="I570" s="2" t="s">
        <v>2827</v>
      </c>
      <c r="J570" s="2" t="s">
        <v>43</v>
      </c>
      <c r="P570" s="62" t="s">
        <v>2813</v>
      </c>
    </row>
    <row r="571" spans="2:16" customFormat="1" hidden="1" x14ac:dyDescent="0.35">
      <c r="B571" s="2">
        <v>104530500</v>
      </c>
      <c r="E571" s="2" t="s">
        <v>95</v>
      </c>
      <c r="G571" s="2" t="s">
        <v>100</v>
      </c>
      <c r="H571" s="2" t="s">
        <v>328</v>
      </c>
      <c r="I571" s="2" t="s">
        <v>2828</v>
      </c>
      <c r="J571" s="2" t="s">
        <v>44</v>
      </c>
      <c r="P571" s="62" t="s">
        <v>2813</v>
      </c>
    </row>
    <row r="572" spans="2:16" customFormat="1" hidden="1" x14ac:dyDescent="0.35">
      <c r="B572" s="2">
        <v>104533880</v>
      </c>
      <c r="E572" s="2" t="s">
        <v>95</v>
      </c>
      <c r="G572" s="2" t="s">
        <v>115</v>
      </c>
      <c r="H572" s="2" t="s">
        <v>204</v>
      </c>
      <c r="I572" s="2" t="s">
        <v>2829</v>
      </c>
      <c r="J572" s="2" t="s">
        <v>44</v>
      </c>
      <c r="P572" s="62" t="s">
        <v>2813</v>
      </c>
    </row>
    <row r="573" spans="2:16" customFormat="1" hidden="1" x14ac:dyDescent="0.35">
      <c r="B573" s="36">
        <v>150000126</v>
      </c>
      <c r="E573" s="2" t="s">
        <v>95</v>
      </c>
      <c r="G573" s="2" t="s">
        <v>115</v>
      </c>
      <c r="H573" s="2" t="s">
        <v>407</v>
      </c>
      <c r="I573" s="2" t="s">
        <v>2830</v>
      </c>
      <c r="J573" s="2" t="s">
        <v>61</v>
      </c>
      <c r="P573" s="62" t="s">
        <v>2813</v>
      </c>
    </row>
    <row r="574" spans="2:16" customFormat="1" hidden="1" x14ac:dyDescent="0.35">
      <c r="B574" s="36">
        <v>150001159</v>
      </c>
      <c r="E574" s="2" t="s">
        <v>95</v>
      </c>
      <c r="G574" s="2" t="s">
        <v>97</v>
      </c>
      <c r="H574" s="2" t="s">
        <v>204</v>
      </c>
      <c r="I574" s="2" t="s">
        <v>2831</v>
      </c>
      <c r="J574" s="2" t="s">
        <v>288</v>
      </c>
      <c r="P574" s="62" t="s">
        <v>2813</v>
      </c>
    </row>
    <row r="575" spans="2:16" customFormat="1" hidden="1" x14ac:dyDescent="0.35">
      <c r="B575" s="2">
        <v>235001883</v>
      </c>
      <c r="E575" s="2" t="s">
        <v>95</v>
      </c>
      <c r="G575" s="2" t="s">
        <v>115</v>
      </c>
      <c r="H575" s="2" t="s">
        <v>1319</v>
      </c>
      <c r="I575" s="2" t="s">
        <v>2832</v>
      </c>
      <c r="J575" s="2" t="s">
        <v>910</v>
      </c>
      <c r="P575" s="62" t="s">
        <v>2813</v>
      </c>
    </row>
    <row r="576" spans="2:16" customFormat="1" hidden="1" x14ac:dyDescent="0.35">
      <c r="B576" s="2">
        <v>108005380</v>
      </c>
      <c r="E576" s="2" t="s">
        <v>95</v>
      </c>
      <c r="G576" s="2" t="s">
        <v>100</v>
      </c>
      <c r="H576" s="2" t="s">
        <v>328</v>
      </c>
      <c r="I576" s="2" t="s">
        <v>2833</v>
      </c>
      <c r="J576" s="2" t="s">
        <v>2834</v>
      </c>
      <c r="P576" s="62" t="s">
        <v>2300</v>
      </c>
    </row>
    <row r="577" spans="2:16" customFormat="1" hidden="1" x14ac:dyDescent="0.35">
      <c r="B577" s="2">
        <v>104520520</v>
      </c>
      <c r="E577" s="2" t="s">
        <v>2047</v>
      </c>
      <c r="G577" s="2" t="s">
        <v>40</v>
      </c>
      <c r="H577" s="2" t="s">
        <v>192</v>
      </c>
      <c r="I577" s="2" t="s">
        <v>2835</v>
      </c>
      <c r="J577" s="2" t="s">
        <v>44</v>
      </c>
      <c r="P577" s="62" t="s">
        <v>2300</v>
      </c>
    </row>
    <row r="578" spans="2:16" customFormat="1" hidden="1" x14ac:dyDescent="0.35">
      <c r="B578" s="2">
        <v>201400100</v>
      </c>
      <c r="E578" s="2" t="s">
        <v>2047</v>
      </c>
      <c r="G578" s="2" t="s">
        <v>40</v>
      </c>
      <c r="H578" s="2" t="s">
        <v>216</v>
      </c>
      <c r="I578" s="2" t="s">
        <v>2836</v>
      </c>
      <c r="J578" s="2" t="s">
        <v>90</v>
      </c>
      <c r="P578" s="62" t="s">
        <v>2300</v>
      </c>
    </row>
    <row r="579" spans="2:16" customFormat="1" hidden="1" x14ac:dyDescent="0.35">
      <c r="B579" s="2">
        <v>92009062</v>
      </c>
      <c r="E579" s="2" t="s">
        <v>2047</v>
      </c>
      <c r="G579" s="2" t="s">
        <v>220</v>
      </c>
      <c r="H579" s="2" t="s">
        <v>724</v>
      </c>
      <c r="I579" s="2" t="s">
        <v>2837</v>
      </c>
      <c r="J579" s="2" t="s">
        <v>44</v>
      </c>
      <c r="P579" s="62" t="s">
        <v>2300</v>
      </c>
    </row>
    <row r="580" spans="2:16" customFormat="1" hidden="1" x14ac:dyDescent="0.35">
      <c r="B580" s="2">
        <v>101720005</v>
      </c>
      <c r="E580" s="2" t="s">
        <v>2047</v>
      </c>
      <c r="G580" s="2" t="s">
        <v>40</v>
      </c>
      <c r="H580" s="2" t="s">
        <v>216</v>
      </c>
      <c r="I580" s="2" t="s">
        <v>2838</v>
      </c>
      <c r="J580" s="2" t="s">
        <v>741</v>
      </c>
      <c r="P580" s="62" t="s">
        <v>2300</v>
      </c>
    </row>
    <row r="581" spans="2:16" customFormat="1" hidden="1" x14ac:dyDescent="0.35">
      <c r="B581" s="2">
        <v>104532640</v>
      </c>
      <c r="E581" s="2" t="s">
        <v>159</v>
      </c>
      <c r="G581" s="2" t="s">
        <v>173</v>
      </c>
      <c r="H581" s="2" t="s">
        <v>1793</v>
      </c>
      <c r="I581" s="2" t="s">
        <v>2839</v>
      </c>
      <c r="J581" s="2" t="s">
        <v>164</v>
      </c>
      <c r="P581" s="62" t="s">
        <v>2300</v>
      </c>
    </row>
    <row r="582" spans="2:16" customFormat="1" hidden="1" x14ac:dyDescent="0.35">
      <c r="B582" s="2">
        <v>104533830</v>
      </c>
      <c r="E582" s="2" t="s">
        <v>159</v>
      </c>
      <c r="G582" s="2" t="s">
        <v>1803</v>
      </c>
      <c r="H582" s="2" t="s">
        <v>1804</v>
      </c>
      <c r="I582" s="2" t="s">
        <v>2840</v>
      </c>
      <c r="J582" s="2" t="s">
        <v>53</v>
      </c>
      <c r="P582" s="62" t="s">
        <v>2300</v>
      </c>
    </row>
    <row r="583" spans="2:16" customFormat="1" hidden="1" x14ac:dyDescent="0.35">
      <c r="B583" s="64">
        <v>104523570</v>
      </c>
      <c r="E583" s="63" t="s">
        <v>95</v>
      </c>
      <c r="G583" s="63" t="s">
        <v>100</v>
      </c>
      <c r="H583" s="63" t="s">
        <v>204</v>
      </c>
      <c r="I583" s="63" t="s">
        <v>2841</v>
      </c>
      <c r="J583" s="63" t="s">
        <v>44</v>
      </c>
      <c r="P583" s="62" t="s">
        <v>2313</v>
      </c>
    </row>
    <row r="584" spans="2:16" customFormat="1" hidden="1" x14ac:dyDescent="0.35">
      <c r="B584" s="36">
        <v>104529720</v>
      </c>
      <c r="E584" s="2" t="s">
        <v>159</v>
      </c>
      <c r="G584" s="2" t="s">
        <v>513</v>
      </c>
      <c r="H584" s="2" t="s">
        <v>521</v>
      </c>
      <c r="I584" s="2" t="s">
        <v>2842</v>
      </c>
      <c r="J584" s="2" t="s">
        <v>1745</v>
      </c>
      <c r="P584" s="62" t="s">
        <v>2313</v>
      </c>
    </row>
    <row r="585" spans="2:16" customFormat="1" hidden="1" x14ac:dyDescent="0.35">
      <c r="B585" s="36">
        <v>201211360</v>
      </c>
      <c r="E585" s="2" t="s">
        <v>95</v>
      </c>
      <c r="G585" s="2" t="s">
        <v>263</v>
      </c>
      <c r="H585" s="2" t="s">
        <v>877</v>
      </c>
      <c r="I585" s="2" t="s">
        <v>2843</v>
      </c>
      <c r="J585" s="2" t="s">
        <v>44</v>
      </c>
      <c r="P585" s="62" t="s">
        <v>2313</v>
      </c>
    </row>
    <row r="586" spans="2:16" customFormat="1" hidden="1" x14ac:dyDescent="0.35">
      <c r="B586" s="36">
        <v>201700008</v>
      </c>
      <c r="E586" s="2" t="s">
        <v>95</v>
      </c>
      <c r="G586" s="2" t="s">
        <v>412</v>
      </c>
      <c r="H586" s="2" t="s">
        <v>204</v>
      </c>
      <c r="I586" s="2" t="s">
        <v>2844</v>
      </c>
      <c r="J586" s="2" t="s">
        <v>44</v>
      </c>
      <c r="P586" s="62" t="s">
        <v>2313</v>
      </c>
    </row>
    <row r="587" spans="2:16" customFormat="1" hidden="1" x14ac:dyDescent="0.35">
      <c r="B587" s="36">
        <v>102201400</v>
      </c>
      <c r="E587" s="2" t="s">
        <v>95</v>
      </c>
      <c r="G587" s="2" t="s">
        <v>100</v>
      </c>
      <c r="H587" s="2" t="s">
        <v>204</v>
      </c>
      <c r="I587" s="2" t="s">
        <v>2845</v>
      </c>
      <c r="J587" s="2" t="s">
        <v>44</v>
      </c>
      <c r="P587" s="62" t="s">
        <v>2313</v>
      </c>
    </row>
    <row r="588" spans="2:16" customFormat="1" hidden="1" x14ac:dyDescent="0.35">
      <c r="B588" s="36">
        <v>101310039</v>
      </c>
      <c r="E588" s="2" t="s">
        <v>95</v>
      </c>
      <c r="G588" s="2" t="s">
        <v>279</v>
      </c>
      <c r="H588" s="2" t="s">
        <v>204</v>
      </c>
      <c r="I588" s="2" t="s">
        <v>2846</v>
      </c>
      <c r="J588" s="2" t="s">
        <v>44</v>
      </c>
      <c r="P588" s="62" t="s">
        <v>2313</v>
      </c>
    </row>
    <row r="589" spans="2:16" customFormat="1" hidden="1" x14ac:dyDescent="0.35">
      <c r="B589" s="36">
        <v>102201150</v>
      </c>
      <c r="E589" s="2" t="s">
        <v>95</v>
      </c>
      <c r="G589" s="2" t="s">
        <v>100</v>
      </c>
      <c r="H589" s="2" t="s">
        <v>204</v>
      </c>
      <c r="I589" s="2" t="s">
        <v>2847</v>
      </c>
      <c r="J589" s="2" t="s">
        <v>44</v>
      </c>
      <c r="P589" s="62" t="s">
        <v>2313</v>
      </c>
    </row>
    <row r="590" spans="2:16" customFormat="1" hidden="1" x14ac:dyDescent="0.35">
      <c r="B590" s="2">
        <v>102310340</v>
      </c>
      <c r="E590" s="2" t="s">
        <v>95</v>
      </c>
      <c r="G590" s="2" t="s">
        <v>100</v>
      </c>
      <c r="H590" s="2" t="s">
        <v>204</v>
      </c>
      <c r="I590" s="2" t="s">
        <v>2848</v>
      </c>
      <c r="J590" s="2" t="s">
        <v>44</v>
      </c>
      <c r="P590" s="62" t="s">
        <v>2313</v>
      </c>
    </row>
    <row r="591" spans="2:16" customFormat="1" hidden="1" x14ac:dyDescent="0.35">
      <c r="B591" s="2">
        <v>102400032</v>
      </c>
      <c r="E591" s="2" t="s">
        <v>95</v>
      </c>
      <c r="G591" s="2" t="s">
        <v>412</v>
      </c>
      <c r="H591" s="2" t="s">
        <v>204</v>
      </c>
      <c r="I591" s="2" t="s">
        <v>2849</v>
      </c>
      <c r="J591" s="2" t="s">
        <v>44</v>
      </c>
      <c r="P591" s="62" t="s">
        <v>2313</v>
      </c>
    </row>
    <row r="592" spans="2:16" customFormat="1" hidden="1" x14ac:dyDescent="0.35">
      <c r="B592" s="2">
        <v>104515100</v>
      </c>
      <c r="E592" s="2" t="s">
        <v>2329</v>
      </c>
      <c r="G592" s="2" t="s">
        <v>1723</v>
      </c>
      <c r="H592" s="2" t="s">
        <v>1725</v>
      </c>
      <c r="I592" s="2" t="s">
        <v>2850</v>
      </c>
      <c r="J592" s="2" t="s">
        <v>164</v>
      </c>
      <c r="P592" s="62" t="s">
        <v>2313</v>
      </c>
    </row>
    <row r="593" spans="2:16" customFormat="1" hidden="1" x14ac:dyDescent="0.35">
      <c r="B593" s="2">
        <v>104516530</v>
      </c>
      <c r="E593" s="2" t="s">
        <v>2329</v>
      </c>
      <c r="G593" s="2" t="s">
        <v>1723</v>
      </c>
      <c r="H593" s="2" t="s">
        <v>511</v>
      </c>
      <c r="I593" s="2" t="s">
        <v>2851</v>
      </c>
      <c r="J593" s="2" t="s">
        <v>164</v>
      </c>
      <c r="P593" s="62" t="s">
        <v>2313</v>
      </c>
    </row>
    <row r="594" spans="2:16" customFormat="1" hidden="1" x14ac:dyDescent="0.35">
      <c r="B594" s="36">
        <v>104521650</v>
      </c>
      <c r="E594" s="2" t="s">
        <v>95</v>
      </c>
      <c r="G594" s="2" t="s">
        <v>100</v>
      </c>
      <c r="H594" s="2" t="s">
        <v>204</v>
      </c>
      <c r="I594" s="2" t="s">
        <v>2852</v>
      </c>
      <c r="J594" s="2" t="s">
        <v>44</v>
      </c>
      <c r="P594" s="62" t="s">
        <v>2313</v>
      </c>
    </row>
    <row r="595" spans="2:16" customFormat="1" hidden="1" x14ac:dyDescent="0.35">
      <c r="B595" s="36">
        <v>104522130</v>
      </c>
      <c r="E595" s="2" t="s">
        <v>95</v>
      </c>
      <c r="G595" s="2" t="s">
        <v>100</v>
      </c>
      <c r="H595" s="2" t="s">
        <v>204</v>
      </c>
      <c r="I595" s="2" t="s">
        <v>2853</v>
      </c>
      <c r="J595" s="2" t="s">
        <v>44</v>
      </c>
      <c r="P595" s="62" t="s">
        <v>2313</v>
      </c>
    </row>
    <row r="596" spans="2:16" customFormat="1" hidden="1" x14ac:dyDescent="0.35">
      <c r="B596" s="36">
        <v>104522150</v>
      </c>
      <c r="E596" s="2" t="s">
        <v>95</v>
      </c>
      <c r="G596" s="2" t="s">
        <v>100</v>
      </c>
      <c r="H596" s="2" t="s">
        <v>204</v>
      </c>
      <c r="I596" s="2" t="s">
        <v>2854</v>
      </c>
      <c r="J596" s="2" t="s">
        <v>44</v>
      </c>
      <c r="P596" s="62" t="s">
        <v>2313</v>
      </c>
    </row>
    <row r="597" spans="2:16" customFormat="1" hidden="1" x14ac:dyDescent="0.35">
      <c r="B597" s="36">
        <v>104525500</v>
      </c>
      <c r="E597" s="2" t="s">
        <v>95</v>
      </c>
      <c r="G597" s="2" t="s">
        <v>249</v>
      </c>
      <c r="H597" s="2" t="s">
        <v>204</v>
      </c>
      <c r="I597" s="2" t="s">
        <v>2855</v>
      </c>
      <c r="J597" s="2" t="s">
        <v>44</v>
      </c>
      <c r="P597" s="62" t="s">
        <v>2313</v>
      </c>
    </row>
    <row r="598" spans="2:16" customFormat="1" hidden="1" x14ac:dyDescent="0.35">
      <c r="B598" s="36">
        <v>104526070</v>
      </c>
      <c r="E598" s="2" t="s">
        <v>95</v>
      </c>
      <c r="G598" s="2" t="s">
        <v>100</v>
      </c>
      <c r="H598" s="2" t="s">
        <v>204</v>
      </c>
      <c r="I598" s="2" t="s">
        <v>2856</v>
      </c>
      <c r="J598" s="2" t="s">
        <v>44</v>
      </c>
      <c r="P598" s="62" t="s">
        <v>2313</v>
      </c>
    </row>
    <row r="599" spans="2:16" customFormat="1" hidden="1" x14ac:dyDescent="0.35">
      <c r="B599" s="2">
        <v>104533990</v>
      </c>
      <c r="E599" s="2" t="s">
        <v>95</v>
      </c>
      <c r="G599" s="2" t="s">
        <v>115</v>
      </c>
      <c r="H599" s="2" t="s">
        <v>204</v>
      </c>
      <c r="I599" s="2" t="s">
        <v>2857</v>
      </c>
      <c r="J599" s="2" t="s">
        <v>44</v>
      </c>
      <c r="P599" s="62" t="s">
        <v>2313</v>
      </c>
    </row>
    <row r="600" spans="2:16" customFormat="1" hidden="1" x14ac:dyDescent="0.35">
      <c r="B600" s="36">
        <v>104532610</v>
      </c>
      <c r="E600" s="2" t="s">
        <v>159</v>
      </c>
      <c r="G600" s="2" t="s">
        <v>249</v>
      </c>
      <c r="H600" s="2" t="s">
        <v>250</v>
      </c>
      <c r="I600" s="2" t="s">
        <v>2858</v>
      </c>
      <c r="J600" s="2" t="s">
        <v>53</v>
      </c>
      <c r="P600" s="62" t="s">
        <v>2313</v>
      </c>
    </row>
    <row r="601" spans="2:16" customFormat="1" hidden="1" x14ac:dyDescent="0.35">
      <c r="B601" s="36">
        <v>104512230</v>
      </c>
      <c r="E601" s="2" t="s">
        <v>95</v>
      </c>
      <c r="G601" s="2" t="s">
        <v>249</v>
      </c>
      <c r="H601" s="2" t="s">
        <v>250</v>
      </c>
      <c r="I601" s="2" t="s">
        <v>2859</v>
      </c>
      <c r="J601" s="2" t="s">
        <v>44</v>
      </c>
      <c r="P601" s="62" t="s">
        <v>2313</v>
      </c>
    </row>
    <row r="602" spans="2:16" customFormat="1" hidden="1" x14ac:dyDescent="0.35">
      <c r="B602" s="36">
        <v>104524350</v>
      </c>
      <c r="E602" s="2" t="s">
        <v>95</v>
      </c>
      <c r="G602" s="2" t="s">
        <v>266</v>
      </c>
      <c r="H602" s="2" t="s">
        <v>272</v>
      </c>
      <c r="I602" s="2" t="s">
        <v>2860</v>
      </c>
      <c r="J602" s="2" t="s">
        <v>300</v>
      </c>
      <c r="P602" s="62" t="s">
        <v>2313</v>
      </c>
    </row>
    <row r="603" spans="2:16" customFormat="1" hidden="1" x14ac:dyDescent="0.35">
      <c r="B603" s="2">
        <v>104525430</v>
      </c>
      <c r="E603" s="2" t="s">
        <v>95</v>
      </c>
      <c r="G603" s="2" t="s">
        <v>249</v>
      </c>
      <c r="H603" s="2" t="s">
        <v>250</v>
      </c>
      <c r="I603" s="2" t="s">
        <v>2861</v>
      </c>
      <c r="J603" s="2" t="s">
        <v>44</v>
      </c>
      <c r="P603" s="62" t="s">
        <v>2313</v>
      </c>
    </row>
    <row r="604" spans="2:16" customFormat="1" hidden="1" x14ac:dyDescent="0.35">
      <c r="B604" s="36">
        <v>104528660</v>
      </c>
      <c r="E604" s="2" t="s">
        <v>95</v>
      </c>
      <c r="G604" s="2" t="s">
        <v>362</v>
      </c>
      <c r="H604" s="2" t="s">
        <v>380</v>
      </c>
      <c r="I604" s="2" t="s">
        <v>2862</v>
      </c>
      <c r="J604" s="2" t="s">
        <v>365</v>
      </c>
      <c r="P604" s="62" t="s">
        <v>2313</v>
      </c>
    </row>
    <row r="605" spans="2:16" customFormat="1" hidden="1" x14ac:dyDescent="0.35">
      <c r="B605" s="36">
        <v>104529220</v>
      </c>
      <c r="E605" s="2" t="s">
        <v>95</v>
      </c>
      <c r="G605" s="2" t="s">
        <v>298</v>
      </c>
      <c r="H605" s="2" t="s">
        <v>98</v>
      </c>
      <c r="I605" s="2" t="s">
        <v>2863</v>
      </c>
      <c r="J605" s="2" t="s">
        <v>53</v>
      </c>
      <c r="P605" s="62" t="s">
        <v>2313</v>
      </c>
    </row>
    <row r="606" spans="2:16" customFormat="1" hidden="1" x14ac:dyDescent="0.35">
      <c r="B606" s="2">
        <v>104533100</v>
      </c>
      <c r="E606" s="2" t="s">
        <v>95</v>
      </c>
      <c r="G606" s="2" t="s">
        <v>279</v>
      </c>
      <c r="H606" s="2" t="s">
        <v>1001</v>
      </c>
      <c r="I606" s="2" t="s">
        <v>2864</v>
      </c>
      <c r="J606" s="2" t="s">
        <v>53</v>
      </c>
      <c r="P606" s="62" t="s">
        <v>2313</v>
      </c>
    </row>
    <row r="607" spans="2:16" customFormat="1" hidden="1" x14ac:dyDescent="0.35">
      <c r="B607" s="2">
        <v>104533570</v>
      </c>
      <c r="E607" s="2" t="s">
        <v>95</v>
      </c>
      <c r="G607" s="2" t="s">
        <v>100</v>
      </c>
      <c r="H607" s="2" t="s">
        <v>343</v>
      </c>
      <c r="I607" s="2" t="s">
        <v>2865</v>
      </c>
      <c r="J607" s="2" t="s">
        <v>176</v>
      </c>
      <c r="P607" s="62" t="s">
        <v>2313</v>
      </c>
    </row>
    <row r="608" spans="2:16" customFormat="1" hidden="1" x14ac:dyDescent="0.35">
      <c r="B608" s="2">
        <v>104534180</v>
      </c>
      <c r="E608" s="2" t="s">
        <v>95</v>
      </c>
      <c r="G608" s="2" t="s">
        <v>100</v>
      </c>
      <c r="H608" s="2" t="s">
        <v>340</v>
      </c>
      <c r="I608" s="2" t="s">
        <v>2866</v>
      </c>
      <c r="J608" s="2" t="s">
        <v>61</v>
      </c>
      <c r="P608" s="62" t="s">
        <v>2313</v>
      </c>
    </row>
    <row r="609" spans="2:16" customFormat="1" hidden="1" x14ac:dyDescent="0.35">
      <c r="B609" s="2">
        <v>104534320</v>
      </c>
      <c r="E609" s="2" t="s">
        <v>159</v>
      </c>
      <c r="G609" s="2" t="s">
        <v>1803</v>
      </c>
      <c r="H609" s="2" t="s">
        <v>1822</v>
      </c>
      <c r="I609" s="2" t="s">
        <v>2867</v>
      </c>
      <c r="J609" s="2" t="s">
        <v>242</v>
      </c>
      <c r="P609" s="62" t="s">
        <v>2313</v>
      </c>
    </row>
    <row r="610" spans="2:16" customFormat="1" hidden="1" x14ac:dyDescent="0.35">
      <c r="B610" s="2">
        <v>104534330</v>
      </c>
      <c r="E610" s="2" t="s">
        <v>159</v>
      </c>
      <c r="G610" s="2" t="s">
        <v>1803</v>
      </c>
      <c r="H610" s="2" t="s">
        <v>1822</v>
      </c>
      <c r="I610" s="2" t="s">
        <v>2868</v>
      </c>
      <c r="J610" s="2" t="s">
        <v>242</v>
      </c>
      <c r="P610" s="62" t="s">
        <v>2313</v>
      </c>
    </row>
    <row r="611" spans="2:16" customFormat="1" hidden="1" x14ac:dyDescent="0.35">
      <c r="B611" s="2">
        <v>104538300</v>
      </c>
      <c r="E611" s="2" t="s">
        <v>95</v>
      </c>
      <c r="G611" s="2" t="s">
        <v>2242</v>
      </c>
      <c r="H611" s="2" t="s">
        <v>2412</v>
      </c>
      <c r="I611" s="2" t="s">
        <v>2869</v>
      </c>
      <c r="J611" s="2" t="s">
        <v>200</v>
      </c>
      <c r="P611" s="62" t="s">
        <v>2313</v>
      </c>
    </row>
    <row r="612" spans="2:16" customFormat="1" hidden="1" x14ac:dyDescent="0.35">
      <c r="B612" s="2">
        <v>104539490</v>
      </c>
      <c r="E612" s="2" t="s">
        <v>95</v>
      </c>
      <c r="G612" s="2" t="s">
        <v>2242</v>
      </c>
      <c r="H612" s="2" t="s">
        <v>1408</v>
      </c>
      <c r="I612" s="2" t="s">
        <v>2870</v>
      </c>
      <c r="J612" s="2" t="s">
        <v>176</v>
      </c>
      <c r="P612" s="62" t="s">
        <v>2313</v>
      </c>
    </row>
    <row r="613" spans="2:16" customFormat="1" hidden="1" x14ac:dyDescent="0.35">
      <c r="B613" s="2">
        <v>102402740</v>
      </c>
      <c r="E613" s="2" t="s">
        <v>95</v>
      </c>
      <c r="G613" s="2" t="s">
        <v>412</v>
      </c>
      <c r="H613" s="2" t="s">
        <v>413</v>
      </c>
      <c r="I613" s="2" t="s">
        <v>2871</v>
      </c>
      <c r="J613" s="2" t="s">
        <v>331</v>
      </c>
      <c r="P613" s="62" t="s">
        <v>2872</v>
      </c>
    </row>
    <row r="614" spans="2:16" customFormat="1" hidden="1" x14ac:dyDescent="0.35">
      <c r="B614" s="2">
        <v>104501070</v>
      </c>
      <c r="E614" s="2" t="s">
        <v>95</v>
      </c>
      <c r="G614" s="2" t="s">
        <v>115</v>
      </c>
      <c r="H614" s="2" t="s">
        <v>407</v>
      </c>
      <c r="I614" s="2" t="s">
        <v>1513</v>
      </c>
      <c r="J614" s="2" t="s">
        <v>53</v>
      </c>
      <c r="P614" s="62" t="s">
        <v>2872</v>
      </c>
    </row>
    <row r="615" spans="2:16" customFormat="1" hidden="1" x14ac:dyDescent="0.35">
      <c r="B615" s="2">
        <v>104527190</v>
      </c>
      <c r="E615" s="2" t="s">
        <v>95</v>
      </c>
      <c r="G615" s="2" t="s">
        <v>97</v>
      </c>
      <c r="H615" s="2" t="s">
        <v>204</v>
      </c>
      <c r="I615" s="2" t="s">
        <v>2873</v>
      </c>
      <c r="J615" s="2" t="s">
        <v>242</v>
      </c>
      <c r="P615" s="62" t="s">
        <v>2872</v>
      </c>
    </row>
    <row r="616" spans="2:16" customFormat="1" hidden="1" x14ac:dyDescent="0.35">
      <c r="B616" s="2">
        <v>104527200</v>
      </c>
      <c r="E616" s="2" t="s">
        <v>95</v>
      </c>
      <c r="G616" s="2" t="s">
        <v>97</v>
      </c>
      <c r="H616" s="2" t="s">
        <v>204</v>
      </c>
      <c r="I616" s="2" t="s">
        <v>2874</v>
      </c>
      <c r="J616" s="2" t="s">
        <v>242</v>
      </c>
      <c r="P616" s="62" t="s">
        <v>2872</v>
      </c>
    </row>
    <row r="617" spans="2:16" customFormat="1" hidden="1" x14ac:dyDescent="0.35">
      <c r="B617" s="2">
        <v>104529490</v>
      </c>
      <c r="E617" s="2" t="s">
        <v>2329</v>
      </c>
      <c r="G617" s="2" t="s">
        <v>513</v>
      </c>
      <c r="H617" s="2" t="s">
        <v>514</v>
      </c>
      <c r="I617" s="2" t="s">
        <v>2875</v>
      </c>
      <c r="J617" s="2" t="s">
        <v>905</v>
      </c>
      <c r="P617" s="62" t="s">
        <v>2872</v>
      </c>
    </row>
    <row r="618" spans="2:16" customFormat="1" hidden="1" x14ac:dyDescent="0.35">
      <c r="B618" s="36">
        <v>104529650</v>
      </c>
      <c r="E618" s="2" t="s">
        <v>2329</v>
      </c>
      <c r="G618" s="2" t="s">
        <v>2330</v>
      </c>
      <c r="H618" s="2" t="s">
        <v>2331</v>
      </c>
      <c r="I618" s="2" t="s">
        <v>2876</v>
      </c>
      <c r="J618" s="2" t="s">
        <v>300</v>
      </c>
      <c r="P618" s="62" t="s">
        <v>2872</v>
      </c>
    </row>
    <row r="619" spans="2:16" customFormat="1" hidden="1" x14ac:dyDescent="0.35">
      <c r="B619" s="36">
        <v>201300050</v>
      </c>
      <c r="E619" s="2" t="s">
        <v>2047</v>
      </c>
      <c r="G619" s="2" t="s">
        <v>40</v>
      </c>
      <c r="H619" s="2" t="s">
        <v>573</v>
      </c>
      <c r="I619" s="2" t="s">
        <v>2877</v>
      </c>
      <c r="J619" s="2" t="s">
        <v>61</v>
      </c>
      <c r="P619" s="62" t="s">
        <v>2872</v>
      </c>
    </row>
    <row r="620" spans="2:16" customFormat="1" hidden="1" x14ac:dyDescent="0.35">
      <c r="B620" s="66">
        <v>104539510</v>
      </c>
      <c r="E620" s="66" t="s">
        <v>159</v>
      </c>
      <c r="G620" s="66" t="s">
        <v>490</v>
      </c>
      <c r="H620" s="66" t="s">
        <v>503</v>
      </c>
      <c r="I620" s="66" t="s">
        <v>2878</v>
      </c>
      <c r="J620" s="66" t="s">
        <v>77</v>
      </c>
      <c r="P620" s="62" t="s">
        <v>2300</v>
      </c>
    </row>
    <row r="621" spans="2:16" customFormat="1" hidden="1" x14ac:dyDescent="0.35">
      <c r="B621" s="63">
        <v>104535340</v>
      </c>
      <c r="E621" s="63" t="s">
        <v>2329</v>
      </c>
      <c r="G621" s="63" t="s">
        <v>490</v>
      </c>
      <c r="H621" s="63" t="s">
        <v>503</v>
      </c>
      <c r="I621" s="63" t="s">
        <v>2879</v>
      </c>
      <c r="J621" s="63" t="s">
        <v>61</v>
      </c>
      <c r="P621" s="62" t="s">
        <v>2385</v>
      </c>
    </row>
    <row r="622" spans="2:16" customFormat="1" hidden="1" x14ac:dyDescent="0.35">
      <c r="B622" s="63">
        <v>104535330</v>
      </c>
      <c r="E622" s="63" t="s">
        <v>2329</v>
      </c>
      <c r="G622" s="63" t="s">
        <v>490</v>
      </c>
      <c r="H622" s="63" t="s">
        <v>503</v>
      </c>
      <c r="I622" s="63" t="s">
        <v>2880</v>
      </c>
      <c r="J622" s="63" t="s">
        <v>61</v>
      </c>
      <c r="P622" s="62" t="s">
        <v>2385</v>
      </c>
    </row>
    <row r="623" spans="2:16" customFormat="1" hidden="1" x14ac:dyDescent="0.35">
      <c r="B623" s="63">
        <v>104531210</v>
      </c>
      <c r="E623" s="63" t="s">
        <v>95</v>
      </c>
      <c r="G623" s="63" t="s">
        <v>120</v>
      </c>
      <c r="H623" s="63" t="s">
        <v>204</v>
      </c>
      <c r="I623" s="63" t="s">
        <v>2881</v>
      </c>
      <c r="J623" s="63" t="s">
        <v>43</v>
      </c>
      <c r="P623" s="62" t="s">
        <v>2468</v>
      </c>
    </row>
    <row r="624" spans="2:16" customFormat="1" hidden="1" x14ac:dyDescent="0.35">
      <c r="B624" s="2">
        <v>104533250</v>
      </c>
      <c r="E624" s="2" t="s">
        <v>95</v>
      </c>
      <c r="G624" s="2" t="s">
        <v>2242</v>
      </c>
      <c r="H624" s="2" t="s">
        <v>204</v>
      </c>
      <c r="I624" s="2" t="s">
        <v>2882</v>
      </c>
      <c r="J624" s="2" t="s">
        <v>378</v>
      </c>
      <c r="P624" s="62" t="s">
        <v>2502</v>
      </c>
    </row>
    <row r="625" spans="2:16" customFormat="1" hidden="1" x14ac:dyDescent="0.35">
      <c r="B625" s="64">
        <v>104531220</v>
      </c>
      <c r="E625" s="63" t="s">
        <v>95</v>
      </c>
      <c r="G625" s="63" t="s">
        <v>120</v>
      </c>
      <c r="H625" s="63" t="s">
        <v>204</v>
      </c>
      <c r="I625" s="63" t="s">
        <v>2883</v>
      </c>
      <c r="J625" s="63" t="s">
        <v>44</v>
      </c>
      <c r="P625" s="62" t="s">
        <v>2599</v>
      </c>
    </row>
    <row r="626" spans="2:16" customFormat="1" hidden="1" x14ac:dyDescent="0.35">
      <c r="B626" s="2">
        <v>104527710</v>
      </c>
      <c r="E626" s="2" t="s">
        <v>95</v>
      </c>
      <c r="G626" s="2" t="s">
        <v>97</v>
      </c>
      <c r="H626" s="2" t="s">
        <v>204</v>
      </c>
      <c r="I626" s="2" t="s">
        <v>2884</v>
      </c>
      <c r="J626" s="2" t="s">
        <v>44</v>
      </c>
      <c r="P626" s="62" t="s">
        <v>2599</v>
      </c>
    </row>
    <row r="627" spans="2:16" customFormat="1" hidden="1" x14ac:dyDescent="0.35">
      <c r="B627" s="64">
        <v>100093810</v>
      </c>
      <c r="E627" s="63" t="s">
        <v>95</v>
      </c>
      <c r="G627" s="63" t="s">
        <v>120</v>
      </c>
      <c r="H627" s="63" t="s">
        <v>120</v>
      </c>
      <c r="I627" s="63" t="s">
        <v>121</v>
      </c>
      <c r="J627" s="63" t="s">
        <v>44</v>
      </c>
      <c r="P627" s="62" t="s">
        <v>2306</v>
      </c>
    </row>
    <row r="628" spans="2:16" customFormat="1" hidden="1" x14ac:dyDescent="0.35">
      <c r="B628" s="64">
        <v>105201800</v>
      </c>
      <c r="E628" s="63" t="s">
        <v>95</v>
      </c>
      <c r="G628" s="63" t="s">
        <v>120</v>
      </c>
      <c r="H628" s="63" t="s">
        <v>120</v>
      </c>
      <c r="I628" s="63" t="s">
        <v>204</v>
      </c>
      <c r="J628" s="63" t="s">
        <v>44</v>
      </c>
      <c r="P628" s="62" t="s">
        <v>2306</v>
      </c>
    </row>
    <row r="629" spans="2:16" customFormat="1" hidden="1" x14ac:dyDescent="0.35">
      <c r="B629" s="36">
        <v>209100038</v>
      </c>
      <c r="E629" s="2" t="s">
        <v>95</v>
      </c>
      <c r="G629" s="2" t="s">
        <v>362</v>
      </c>
      <c r="H629" s="2" t="s">
        <v>380</v>
      </c>
      <c r="I629" s="2" t="s">
        <v>2885</v>
      </c>
      <c r="J629" s="2" t="s">
        <v>44</v>
      </c>
      <c r="P629" s="62" t="s">
        <v>2306</v>
      </c>
    </row>
    <row r="630" spans="2:16" customFormat="1" hidden="1" x14ac:dyDescent="0.35">
      <c r="B630" s="64">
        <v>40002138</v>
      </c>
      <c r="E630" s="63" t="s">
        <v>2047</v>
      </c>
      <c r="G630" s="63" t="s">
        <v>220</v>
      </c>
      <c r="H630" s="63" t="s">
        <v>204</v>
      </c>
      <c r="I630" s="63" t="s">
        <v>2886</v>
      </c>
      <c r="J630" s="63" t="s">
        <v>44</v>
      </c>
      <c r="P630" s="79" t="s">
        <v>2656</v>
      </c>
    </row>
    <row r="631" spans="2:16" customFormat="1" hidden="1" x14ac:dyDescent="0.35">
      <c r="B631" s="2">
        <v>104529520</v>
      </c>
      <c r="E631" s="2" t="s">
        <v>2329</v>
      </c>
      <c r="G631" s="2" t="s">
        <v>513</v>
      </c>
      <c r="H631" s="2" t="s">
        <v>519</v>
      </c>
      <c r="I631" s="2" t="s">
        <v>2887</v>
      </c>
      <c r="J631" s="2" t="s">
        <v>164</v>
      </c>
      <c r="P631" s="62" t="s">
        <v>2656</v>
      </c>
    </row>
    <row r="632" spans="2:16" customFormat="1" hidden="1" x14ac:dyDescent="0.35">
      <c r="B632" s="64">
        <v>104511060</v>
      </c>
      <c r="E632" s="63" t="s">
        <v>95</v>
      </c>
      <c r="G632" s="63" t="s">
        <v>120</v>
      </c>
      <c r="H632" s="63" t="s">
        <v>204</v>
      </c>
      <c r="I632" s="63" t="s">
        <v>2888</v>
      </c>
      <c r="J632" s="63" t="s">
        <v>44</v>
      </c>
      <c r="P632" s="62" t="s">
        <v>2309</v>
      </c>
    </row>
    <row r="633" spans="2:16" customFormat="1" hidden="1" x14ac:dyDescent="0.35">
      <c r="B633" s="64">
        <v>50723037</v>
      </c>
      <c r="E633" s="63" t="s">
        <v>95</v>
      </c>
      <c r="G633" s="63" t="s">
        <v>120</v>
      </c>
      <c r="H633" s="63" t="s">
        <v>204</v>
      </c>
      <c r="I633" s="63" t="s">
        <v>2889</v>
      </c>
      <c r="J633" s="63" t="s">
        <v>128</v>
      </c>
      <c r="P633" s="62" t="s">
        <v>2309</v>
      </c>
    </row>
    <row r="634" spans="2:16" customFormat="1" hidden="1" x14ac:dyDescent="0.35">
      <c r="B634" s="64">
        <v>105201370</v>
      </c>
      <c r="E634" s="63" t="s">
        <v>95</v>
      </c>
      <c r="G634" s="63" t="s">
        <v>120</v>
      </c>
      <c r="H634" s="63" t="s">
        <v>204</v>
      </c>
      <c r="I634" s="63" t="s">
        <v>2890</v>
      </c>
      <c r="J634" s="63" t="s">
        <v>128</v>
      </c>
      <c r="P634" s="62" t="s">
        <v>2309</v>
      </c>
    </row>
    <row r="635" spans="2:16" customFormat="1" hidden="1" x14ac:dyDescent="0.35">
      <c r="B635" s="64">
        <v>150001406</v>
      </c>
      <c r="E635" s="63" t="s">
        <v>95</v>
      </c>
      <c r="G635" s="63" t="s">
        <v>120</v>
      </c>
      <c r="H635" s="63" t="s">
        <v>204</v>
      </c>
      <c r="I635" s="63" t="s">
        <v>2891</v>
      </c>
      <c r="J635" s="63" t="s">
        <v>44</v>
      </c>
      <c r="P635" s="62" t="s">
        <v>2309</v>
      </c>
    </row>
    <row r="636" spans="2:16" customFormat="1" hidden="1" x14ac:dyDescent="0.35">
      <c r="B636" s="64">
        <v>104524710</v>
      </c>
      <c r="E636" s="63" t="s">
        <v>2329</v>
      </c>
      <c r="G636" s="63" t="s">
        <v>490</v>
      </c>
      <c r="H636" s="63" t="s">
        <v>492</v>
      </c>
      <c r="I636" s="63" t="s">
        <v>2892</v>
      </c>
      <c r="J636" s="63" t="s">
        <v>44</v>
      </c>
      <c r="P636" s="62" t="s">
        <v>2813</v>
      </c>
    </row>
    <row r="637" spans="2:16" customFormat="1" hidden="1" x14ac:dyDescent="0.35">
      <c r="B637" s="2">
        <v>201700198</v>
      </c>
      <c r="E637" s="2" t="s">
        <v>95</v>
      </c>
      <c r="G637" s="2" t="s">
        <v>412</v>
      </c>
      <c r="H637" s="2" t="s">
        <v>1557</v>
      </c>
      <c r="I637" s="2" t="s">
        <v>2893</v>
      </c>
      <c r="J637" s="2" t="s">
        <v>910</v>
      </c>
      <c r="P637" s="62" t="s">
        <v>2300</v>
      </c>
    </row>
    <row r="638" spans="2:16" customFormat="1" hidden="1" x14ac:dyDescent="0.35">
      <c r="B638" s="2">
        <v>150000018</v>
      </c>
      <c r="E638" s="2" t="s">
        <v>95</v>
      </c>
      <c r="G638" s="2" t="s">
        <v>2242</v>
      </c>
      <c r="H638" s="2" t="s">
        <v>386</v>
      </c>
      <c r="I638" s="2" t="s">
        <v>2894</v>
      </c>
      <c r="J638" s="2" t="s">
        <v>242</v>
      </c>
      <c r="P638" s="62" t="s">
        <v>2300</v>
      </c>
    </row>
    <row r="639" spans="2:16" customFormat="1" hidden="1" x14ac:dyDescent="0.35">
      <c r="B639" s="2">
        <v>104526980</v>
      </c>
      <c r="E639" s="2" t="s">
        <v>95</v>
      </c>
      <c r="G639" s="2" t="s">
        <v>100</v>
      </c>
      <c r="H639" s="2" t="s">
        <v>343</v>
      </c>
      <c r="I639" s="2" t="s">
        <v>2895</v>
      </c>
      <c r="J639" s="2" t="s">
        <v>345</v>
      </c>
      <c r="P639" s="62" t="s">
        <v>2300</v>
      </c>
    </row>
    <row r="640" spans="2:16" customFormat="1" hidden="1" x14ac:dyDescent="0.35">
      <c r="B640" s="2">
        <v>104524850</v>
      </c>
      <c r="E640" s="2" t="s">
        <v>95</v>
      </c>
      <c r="G640" s="2" t="s">
        <v>115</v>
      </c>
      <c r="H640" s="2" t="s">
        <v>118</v>
      </c>
      <c r="I640" s="2" t="s">
        <v>2896</v>
      </c>
      <c r="J640" s="2" t="s">
        <v>112</v>
      </c>
      <c r="P640" s="62" t="s">
        <v>2300</v>
      </c>
    </row>
    <row r="641" spans="2:16" customFormat="1" hidden="1" x14ac:dyDescent="0.35">
      <c r="B641" s="2">
        <v>104528810</v>
      </c>
      <c r="E641" s="2" t="s">
        <v>95</v>
      </c>
      <c r="G641" s="2" t="s">
        <v>104</v>
      </c>
      <c r="H641" s="2" t="s">
        <v>110</v>
      </c>
      <c r="I641" s="2" t="s">
        <v>2897</v>
      </c>
      <c r="J641" s="2" t="s">
        <v>300</v>
      </c>
      <c r="P641" s="62" t="s">
        <v>2300</v>
      </c>
    </row>
    <row r="642" spans="2:16" customFormat="1" hidden="1" x14ac:dyDescent="0.35">
      <c r="B642" s="2">
        <v>104529260</v>
      </c>
      <c r="E642" s="2" t="s">
        <v>95</v>
      </c>
      <c r="G642" s="2" t="s">
        <v>120</v>
      </c>
      <c r="H642" s="2" t="s">
        <v>466</v>
      </c>
      <c r="I642" s="2" t="s">
        <v>2898</v>
      </c>
      <c r="J642" s="2" t="s">
        <v>43</v>
      </c>
      <c r="P642" s="62" t="s">
        <v>2300</v>
      </c>
    </row>
    <row r="643" spans="2:16" customFormat="1" hidden="1" x14ac:dyDescent="0.35">
      <c r="B643" s="2">
        <v>104533360</v>
      </c>
      <c r="E643" s="2" t="s">
        <v>95</v>
      </c>
      <c r="G643" s="2" t="s">
        <v>2242</v>
      </c>
      <c r="H643" s="2" t="s">
        <v>2254</v>
      </c>
      <c r="I643" s="2" t="s">
        <v>2899</v>
      </c>
      <c r="J643" s="2" t="s">
        <v>44</v>
      </c>
      <c r="P643" s="62" t="s">
        <v>2300</v>
      </c>
    </row>
    <row r="644" spans="2:16" customFormat="1" hidden="1" x14ac:dyDescent="0.35">
      <c r="B644" s="2">
        <v>104538240</v>
      </c>
      <c r="E644" s="2" t="s">
        <v>95</v>
      </c>
      <c r="G644" s="2" t="s">
        <v>2242</v>
      </c>
      <c r="H644" s="2" t="s">
        <v>2412</v>
      </c>
      <c r="I644" s="2" t="s">
        <v>2900</v>
      </c>
      <c r="J644" s="2" t="s">
        <v>768</v>
      </c>
      <c r="P644" s="62" t="s">
        <v>2300</v>
      </c>
    </row>
    <row r="645" spans="2:16" customFormat="1" hidden="1" x14ac:dyDescent="0.35">
      <c r="B645" s="2">
        <v>201700062</v>
      </c>
      <c r="E645" s="2" t="s">
        <v>95</v>
      </c>
      <c r="G645" s="2" t="s">
        <v>412</v>
      </c>
      <c r="H645" s="2" t="s">
        <v>1539</v>
      </c>
      <c r="I645" s="2" t="s">
        <v>2901</v>
      </c>
      <c r="J645" s="2" t="s">
        <v>86</v>
      </c>
      <c r="P645" s="62" t="s">
        <v>2300</v>
      </c>
    </row>
    <row r="646" spans="2:16" customFormat="1" hidden="1" x14ac:dyDescent="0.35">
      <c r="B646" s="2">
        <v>104539300</v>
      </c>
      <c r="E646" s="2" t="s">
        <v>95</v>
      </c>
      <c r="G646" s="2" t="s">
        <v>2242</v>
      </c>
      <c r="H646" s="2" t="s">
        <v>817</v>
      </c>
      <c r="I646" s="2" t="s">
        <v>2253</v>
      </c>
      <c r="J646" s="2" t="s">
        <v>585</v>
      </c>
      <c r="P646" s="62" t="s">
        <v>2300</v>
      </c>
    </row>
    <row r="647" spans="2:16" customFormat="1" hidden="1" x14ac:dyDescent="0.35">
      <c r="B647" s="2">
        <v>104533260</v>
      </c>
      <c r="E647" s="2" t="s">
        <v>95</v>
      </c>
      <c r="G647" s="2" t="s">
        <v>2242</v>
      </c>
      <c r="H647" s="2" t="s">
        <v>2254</v>
      </c>
      <c r="I647" s="2" t="s">
        <v>2255</v>
      </c>
      <c r="J647" s="2" t="s">
        <v>378</v>
      </c>
      <c r="P647" s="62" t="s">
        <v>2300</v>
      </c>
    </row>
    <row r="648" spans="2:16" customFormat="1" hidden="1" x14ac:dyDescent="0.35">
      <c r="B648" s="2">
        <v>104533370</v>
      </c>
      <c r="E648" s="2" t="s">
        <v>95</v>
      </c>
      <c r="G648" s="2" t="s">
        <v>2242</v>
      </c>
      <c r="H648" s="2" t="s">
        <v>2254</v>
      </c>
      <c r="I648" s="2" t="s">
        <v>2256</v>
      </c>
      <c r="J648" s="2" t="s">
        <v>378</v>
      </c>
      <c r="P648" s="62" t="s">
        <v>2300</v>
      </c>
    </row>
    <row r="649" spans="2:16" customFormat="1" hidden="1" x14ac:dyDescent="0.35">
      <c r="B649" s="2">
        <v>104533460</v>
      </c>
      <c r="E649" s="2" t="s">
        <v>95</v>
      </c>
      <c r="G649" s="2" t="s">
        <v>2242</v>
      </c>
      <c r="H649" s="2" t="s">
        <v>2254</v>
      </c>
      <c r="I649" s="2" t="s">
        <v>2902</v>
      </c>
      <c r="J649" s="2" t="s">
        <v>378</v>
      </c>
      <c r="P649" s="62" t="s">
        <v>2300</v>
      </c>
    </row>
    <row r="650" spans="2:16" customFormat="1" hidden="1" x14ac:dyDescent="0.35">
      <c r="B650" s="2">
        <v>201700199</v>
      </c>
      <c r="E650" s="2" t="s">
        <v>95</v>
      </c>
      <c r="G650" s="2" t="s">
        <v>412</v>
      </c>
      <c r="H650" s="2" t="s">
        <v>1557</v>
      </c>
      <c r="I650" s="2" t="s">
        <v>2903</v>
      </c>
      <c r="J650" s="2" t="s">
        <v>910</v>
      </c>
      <c r="P650" s="62" t="s">
        <v>2300</v>
      </c>
    </row>
    <row r="651" spans="2:16" customFormat="1" hidden="1" x14ac:dyDescent="0.35">
      <c r="B651" s="2">
        <v>104529570</v>
      </c>
      <c r="E651" s="2" t="s">
        <v>159</v>
      </c>
      <c r="G651" s="2" t="s">
        <v>161</v>
      </c>
      <c r="H651" s="2" t="s">
        <v>1725</v>
      </c>
      <c r="I651" s="2" t="s">
        <v>2904</v>
      </c>
      <c r="J651" s="2" t="s">
        <v>164</v>
      </c>
      <c r="P651" s="62" t="s">
        <v>2300</v>
      </c>
    </row>
    <row r="652" spans="2:16" customFormat="1" hidden="1" x14ac:dyDescent="0.35">
      <c r="B652" s="2">
        <v>104534310</v>
      </c>
      <c r="E652" s="2" t="s">
        <v>159</v>
      </c>
      <c r="G652" s="2" t="s">
        <v>1803</v>
      </c>
      <c r="H652" s="2" t="s">
        <v>1822</v>
      </c>
      <c r="I652" s="2" t="s">
        <v>2905</v>
      </c>
      <c r="J652" s="2" t="s">
        <v>242</v>
      </c>
      <c r="P652" s="62" t="s">
        <v>2313</v>
      </c>
    </row>
    <row r="653" spans="2:16" customFormat="1" hidden="1" x14ac:dyDescent="0.35">
      <c r="B653" s="2">
        <v>104514870</v>
      </c>
      <c r="E653" s="2" t="s">
        <v>95</v>
      </c>
      <c r="G653" s="2" t="s">
        <v>249</v>
      </c>
      <c r="H653" s="2" t="s">
        <v>257</v>
      </c>
      <c r="I653" s="2" t="s">
        <v>2906</v>
      </c>
      <c r="J653" s="2" t="s">
        <v>44</v>
      </c>
      <c r="P653" s="62" t="s">
        <v>2300</v>
      </c>
    </row>
    <row r="654" spans="2:16" customFormat="1" hidden="1" x14ac:dyDescent="0.35">
      <c r="B654" s="2">
        <v>201230450</v>
      </c>
      <c r="E654" s="2" t="s">
        <v>95</v>
      </c>
      <c r="G654" s="2" t="s">
        <v>249</v>
      </c>
      <c r="H654" s="2" t="s">
        <v>863</v>
      </c>
      <c r="I654" s="2" t="s">
        <v>2907</v>
      </c>
      <c r="J654" s="2" t="s">
        <v>44</v>
      </c>
      <c r="P654" s="62" t="s">
        <v>2300</v>
      </c>
    </row>
    <row r="655" spans="2:16" customFormat="1" hidden="1" x14ac:dyDescent="0.35">
      <c r="B655" s="2">
        <v>104532440</v>
      </c>
      <c r="E655" s="2" t="s">
        <v>95</v>
      </c>
      <c r="G655" s="2" t="s">
        <v>2242</v>
      </c>
      <c r="H655" s="2" t="s">
        <v>240</v>
      </c>
      <c r="I655" s="2" t="s">
        <v>2908</v>
      </c>
      <c r="J655" s="2" t="s">
        <v>44</v>
      </c>
      <c r="P655" s="62" t="s">
        <v>2300</v>
      </c>
    </row>
    <row r="656" spans="2:16" customFormat="1" hidden="1" x14ac:dyDescent="0.35">
      <c r="B656" s="2">
        <v>150000899</v>
      </c>
      <c r="E656" s="2" t="s">
        <v>95</v>
      </c>
      <c r="G656" s="2" t="s">
        <v>2242</v>
      </c>
      <c r="H656" s="2" t="s">
        <v>386</v>
      </c>
      <c r="I656" s="2" t="s">
        <v>2909</v>
      </c>
      <c r="J656" s="2" t="s">
        <v>90</v>
      </c>
      <c r="P656" s="62" t="s">
        <v>2300</v>
      </c>
    </row>
    <row r="657" spans="2:16" customFormat="1" hidden="1" x14ac:dyDescent="0.35">
      <c r="B657" s="36">
        <v>104520080</v>
      </c>
      <c r="E657" s="2" t="s">
        <v>95</v>
      </c>
      <c r="G657" s="2" t="s">
        <v>97</v>
      </c>
      <c r="H657" s="2" t="s">
        <v>285</v>
      </c>
      <c r="I657" s="2" t="s">
        <v>2910</v>
      </c>
      <c r="J657" s="2" t="s">
        <v>53</v>
      </c>
      <c r="P657" s="62" t="s">
        <v>2300</v>
      </c>
    </row>
    <row r="658" spans="2:16" customFormat="1" hidden="1" x14ac:dyDescent="0.35">
      <c r="B658" s="2">
        <v>101530700</v>
      </c>
      <c r="E658" s="2" t="s">
        <v>95</v>
      </c>
      <c r="G658" s="2" t="s">
        <v>97</v>
      </c>
      <c r="H658" s="2" t="s">
        <v>285</v>
      </c>
      <c r="I658" s="2" t="s">
        <v>2257</v>
      </c>
      <c r="J658" s="2" t="s">
        <v>288</v>
      </c>
      <c r="P658" s="62" t="s">
        <v>2300</v>
      </c>
    </row>
    <row r="659" spans="2:16" customFormat="1" hidden="1" x14ac:dyDescent="0.35">
      <c r="B659" s="2">
        <v>104537560</v>
      </c>
      <c r="E659" s="2" t="s">
        <v>95</v>
      </c>
      <c r="G659" s="2" t="s">
        <v>100</v>
      </c>
      <c r="H659" s="2" t="s">
        <v>326</v>
      </c>
      <c r="I659" s="2" t="s">
        <v>2911</v>
      </c>
      <c r="J659" s="2" t="s">
        <v>378</v>
      </c>
      <c r="P659" s="62" t="s">
        <v>2300</v>
      </c>
    </row>
    <row r="660" spans="2:16" customFormat="1" hidden="1" x14ac:dyDescent="0.35">
      <c r="B660" s="2">
        <v>104528350</v>
      </c>
      <c r="E660" s="2" t="s">
        <v>95</v>
      </c>
      <c r="G660" s="2" t="s">
        <v>100</v>
      </c>
      <c r="H660" s="2" t="s">
        <v>343</v>
      </c>
      <c r="I660" s="2" t="s">
        <v>2912</v>
      </c>
      <c r="J660" s="2" t="s">
        <v>44</v>
      </c>
      <c r="P660" s="62" t="s">
        <v>2300</v>
      </c>
    </row>
    <row r="661" spans="2:16" customFormat="1" hidden="1" x14ac:dyDescent="0.35">
      <c r="B661" s="2">
        <v>104527030</v>
      </c>
      <c r="E661" s="2" t="s">
        <v>95</v>
      </c>
      <c r="G661" s="2" t="s">
        <v>100</v>
      </c>
      <c r="H661" s="2" t="s">
        <v>343</v>
      </c>
      <c r="I661" s="2" t="s">
        <v>2913</v>
      </c>
      <c r="J661" s="2" t="s">
        <v>345</v>
      </c>
      <c r="P661" s="62" t="s">
        <v>2300</v>
      </c>
    </row>
    <row r="662" spans="2:16" customFormat="1" hidden="1" x14ac:dyDescent="0.35">
      <c r="B662" s="2">
        <v>104528420</v>
      </c>
      <c r="E662" s="2" t="s">
        <v>95</v>
      </c>
      <c r="G662" s="2" t="s">
        <v>100</v>
      </c>
      <c r="H662" s="2" t="s">
        <v>343</v>
      </c>
      <c r="I662" s="2" t="s">
        <v>2914</v>
      </c>
      <c r="J662" s="2" t="s">
        <v>345</v>
      </c>
      <c r="P662" s="62" t="s">
        <v>2300</v>
      </c>
    </row>
    <row r="663" spans="2:16" customFormat="1" hidden="1" x14ac:dyDescent="0.35">
      <c r="B663" s="2">
        <v>104527010</v>
      </c>
      <c r="E663" s="2" t="s">
        <v>95</v>
      </c>
      <c r="G663" s="2" t="s">
        <v>100</v>
      </c>
      <c r="H663" s="2" t="s">
        <v>343</v>
      </c>
      <c r="I663" s="2" t="s">
        <v>2915</v>
      </c>
      <c r="J663" s="2" t="s">
        <v>345</v>
      </c>
      <c r="P663" s="62" t="s">
        <v>2300</v>
      </c>
    </row>
    <row r="664" spans="2:16" customFormat="1" hidden="1" x14ac:dyDescent="0.35">
      <c r="B664" s="2">
        <v>104527060</v>
      </c>
      <c r="E664" s="2" t="s">
        <v>95</v>
      </c>
      <c r="G664" s="2" t="s">
        <v>100</v>
      </c>
      <c r="H664" s="2" t="s">
        <v>343</v>
      </c>
      <c r="I664" s="2" t="s">
        <v>2916</v>
      </c>
      <c r="J664" s="2" t="s">
        <v>361</v>
      </c>
      <c r="P664" s="62" t="s">
        <v>2300</v>
      </c>
    </row>
    <row r="665" spans="2:16" customFormat="1" hidden="1" x14ac:dyDescent="0.35">
      <c r="B665" s="2">
        <v>104539320</v>
      </c>
      <c r="E665" s="2" t="s">
        <v>95</v>
      </c>
      <c r="G665" s="2" t="s">
        <v>104</v>
      </c>
      <c r="H665" s="2" t="s">
        <v>110</v>
      </c>
      <c r="I665" s="2" t="s">
        <v>2917</v>
      </c>
      <c r="J665" s="2" t="s">
        <v>209</v>
      </c>
      <c r="P665" s="62" t="s">
        <v>2300</v>
      </c>
    </row>
    <row r="666" spans="2:16" customFormat="1" hidden="1" x14ac:dyDescent="0.35">
      <c r="B666" s="2">
        <v>209100028</v>
      </c>
      <c r="E666" s="2" t="s">
        <v>95</v>
      </c>
      <c r="G666" s="2" t="s">
        <v>362</v>
      </c>
      <c r="H666" s="2" t="s">
        <v>380</v>
      </c>
      <c r="I666" s="2" t="s">
        <v>2918</v>
      </c>
      <c r="J666" s="2" t="s">
        <v>86</v>
      </c>
      <c r="P666" s="62" t="s">
        <v>2300</v>
      </c>
    </row>
    <row r="667" spans="2:16" customFormat="1" hidden="1" x14ac:dyDescent="0.35">
      <c r="B667" s="2">
        <v>105000360</v>
      </c>
      <c r="E667" s="2" t="s">
        <v>95</v>
      </c>
      <c r="G667" s="2" t="s">
        <v>115</v>
      </c>
      <c r="H667" s="2" t="s">
        <v>405</v>
      </c>
      <c r="I667" s="2" t="s">
        <v>2919</v>
      </c>
      <c r="J667" s="2" t="s">
        <v>44</v>
      </c>
      <c r="P667" s="62" t="s">
        <v>2300</v>
      </c>
    </row>
    <row r="668" spans="2:16" customFormat="1" hidden="1" x14ac:dyDescent="0.35">
      <c r="B668" s="2">
        <v>150001408</v>
      </c>
      <c r="E668" s="2" t="s">
        <v>95</v>
      </c>
      <c r="G668" s="2" t="s">
        <v>120</v>
      </c>
      <c r="H668" s="2" t="s">
        <v>121</v>
      </c>
      <c r="I668" s="2" t="s">
        <v>2920</v>
      </c>
      <c r="J668" s="2" t="s">
        <v>339</v>
      </c>
      <c r="P668" s="62" t="s">
        <v>2300</v>
      </c>
    </row>
    <row r="669" spans="2:16" customFormat="1" hidden="1" x14ac:dyDescent="0.35">
      <c r="B669" s="2">
        <v>104537840</v>
      </c>
      <c r="E669" s="2" t="s">
        <v>95</v>
      </c>
      <c r="G669" s="2" t="s">
        <v>120</v>
      </c>
      <c r="H669" s="2" t="s">
        <v>121</v>
      </c>
      <c r="I669" s="2" t="s">
        <v>2921</v>
      </c>
      <c r="J669" s="2" t="s">
        <v>131</v>
      </c>
      <c r="P669" s="62" t="s">
        <v>2300</v>
      </c>
    </row>
    <row r="670" spans="2:16" customFormat="1" hidden="1" x14ac:dyDescent="0.35">
      <c r="B670" s="2">
        <v>104524220</v>
      </c>
      <c r="E670" s="2" t="s">
        <v>95</v>
      </c>
      <c r="G670" s="2" t="s">
        <v>120</v>
      </c>
      <c r="H670" s="2" t="s">
        <v>121</v>
      </c>
      <c r="I670" s="2" t="s">
        <v>2672</v>
      </c>
      <c r="J670" s="2" t="s">
        <v>128</v>
      </c>
      <c r="P670" s="62" t="s">
        <v>2300</v>
      </c>
    </row>
    <row r="671" spans="2:16" customFormat="1" hidden="1" x14ac:dyDescent="0.35">
      <c r="B671" s="2">
        <v>104537800</v>
      </c>
      <c r="E671" s="2" t="s">
        <v>95</v>
      </c>
      <c r="G671" s="2" t="s">
        <v>120</v>
      </c>
      <c r="H671" s="2" t="s">
        <v>121</v>
      </c>
      <c r="I671" s="2" t="s">
        <v>2922</v>
      </c>
      <c r="J671" s="2" t="s">
        <v>131</v>
      </c>
      <c r="P671" s="62" t="s">
        <v>2300</v>
      </c>
    </row>
    <row r="672" spans="2:16" customFormat="1" hidden="1" x14ac:dyDescent="0.35">
      <c r="B672" s="2">
        <v>104520960</v>
      </c>
      <c r="E672" s="2" t="s">
        <v>95</v>
      </c>
      <c r="G672" s="2" t="s">
        <v>120</v>
      </c>
      <c r="H672" s="2" t="s">
        <v>121</v>
      </c>
      <c r="I672" s="2" t="s">
        <v>2923</v>
      </c>
      <c r="J672" s="2" t="s">
        <v>128</v>
      </c>
      <c r="P672" s="62" t="s">
        <v>2300</v>
      </c>
    </row>
    <row r="673" spans="2:16" customFormat="1" hidden="1" x14ac:dyDescent="0.35">
      <c r="B673" s="2">
        <v>105201340</v>
      </c>
      <c r="E673" s="2" t="s">
        <v>95</v>
      </c>
      <c r="G673" s="2" t="s">
        <v>120</v>
      </c>
      <c r="H673" s="2" t="s">
        <v>121</v>
      </c>
      <c r="I673" s="2" t="s">
        <v>2924</v>
      </c>
      <c r="J673" s="2" t="s">
        <v>128</v>
      </c>
      <c r="P673" s="62" t="s">
        <v>2300</v>
      </c>
    </row>
    <row r="674" spans="2:16" customFormat="1" hidden="1" x14ac:dyDescent="0.35">
      <c r="B674" s="2">
        <v>150001685</v>
      </c>
      <c r="E674" s="2" t="s">
        <v>95</v>
      </c>
      <c r="G674" s="2" t="s">
        <v>120</v>
      </c>
      <c r="H674" s="2" t="s">
        <v>121</v>
      </c>
      <c r="I674" s="2" t="s">
        <v>2925</v>
      </c>
      <c r="J674" s="2" t="s">
        <v>86</v>
      </c>
      <c r="P674" s="62" t="s">
        <v>2300</v>
      </c>
    </row>
    <row r="675" spans="2:16" customFormat="1" hidden="1" x14ac:dyDescent="0.35">
      <c r="B675" s="2">
        <v>150001710</v>
      </c>
      <c r="E675" s="2" t="s">
        <v>95</v>
      </c>
      <c r="G675" s="2" t="s">
        <v>120</v>
      </c>
      <c r="H675" s="2" t="s">
        <v>121</v>
      </c>
      <c r="I675" s="2" t="s">
        <v>2926</v>
      </c>
      <c r="J675" s="2" t="s">
        <v>910</v>
      </c>
      <c r="P675" s="62" t="s">
        <v>2300</v>
      </c>
    </row>
    <row r="676" spans="2:16" customFormat="1" hidden="1" x14ac:dyDescent="0.35">
      <c r="B676" s="2">
        <v>104524110</v>
      </c>
      <c r="E676" s="2" t="s">
        <v>95</v>
      </c>
      <c r="G676" s="2" t="s">
        <v>120</v>
      </c>
      <c r="H676" s="2" t="s">
        <v>121</v>
      </c>
      <c r="I676" s="2" t="s">
        <v>2927</v>
      </c>
      <c r="J676" s="2" t="s">
        <v>423</v>
      </c>
      <c r="P676" s="62" t="s">
        <v>2300</v>
      </c>
    </row>
    <row r="677" spans="2:16" customFormat="1" hidden="1" x14ac:dyDescent="0.35">
      <c r="B677" s="2">
        <v>150001537</v>
      </c>
      <c r="E677" s="2" t="s">
        <v>95</v>
      </c>
      <c r="G677" s="2" t="s">
        <v>120</v>
      </c>
      <c r="H677" s="2" t="s">
        <v>466</v>
      </c>
      <c r="I677" s="2" t="s">
        <v>2928</v>
      </c>
      <c r="J677" s="2" t="s">
        <v>44</v>
      </c>
      <c r="P677" s="62" t="s">
        <v>2300</v>
      </c>
    </row>
    <row r="678" spans="2:16" customFormat="1" hidden="1" x14ac:dyDescent="0.35">
      <c r="B678" s="2">
        <v>104529580</v>
      </c>
      <c r="E678" s="2" t="s">
        <v>95</v>
      </c>
      <c r="G678" s="2" t="s">
        <v>120</v>
      </c>
      <c r="H678" s="2" t="s">
        <v>466</v>
      </c>
      <c r="I678" s="2" t="s">
        <v>2929</v>
      </c>
      <c r="J678" s="2" t="s">
        <v>176</v>
      </c>
      <c r="P678" s="62" t="s">
        <v>2300</v>
      </c>
    </row>
    <row r="679" spans="2:16" customFormat="1" hidden="1" x14ac:dyDescent="0.35">
      <c r="B679" s="2">
        <v>150000304</v>
      </c>
      <c r="E679" s="2" t="s">
        <v>95</v>
      </c>
      <c r="G679" s="2" t="s">
        <v>120</v>
      </c>
      <c r="H679" s="2" t="s">
        <v>466</v>
      </c>
      <c r="I679" s="2" t="s">
        <v>2930</v>
      </c>
      <c r="J679" s="2" t="s">
        <v>211</v>
      </c>
      <c r="P679" s="62" t="s">
        <v>2300</v>
      </c>
    </row>
    <row r="680" spans="2:16" customFormat="1" hidden="1" x14ac:dyDescent="0.35">
      <c r="B680" s="36">
        <v>105200870</v>
      </c>
      <c r="E680" s="2" t="s">
        <v>95</v>
      </c>
      <c r="G680" s="2" t="s">
        <v>120</v>
      </c>
      <c r="H680" s="2" t="s">
        <v>468</v>
      </c>
      <c r="I680" s="2" t="s">
        <v>2931</v>
      </c>
      <c r="J680" s="2" t="s">
        <v>242</v>
      </c>
      <c r="P680" s="62" t="s">
        <v>2300</v>
      </c>
    </row>
    <row r="681" spans="2:16" customFormat="1" hidden="1" x14ac:dyDescent="0.35">
      <c r="B681" s="2">
        <v>150000555</v>
      </c>
      <c r="E681" s="2" t="s">
        <v>95</v>
      </c>
      <c r="G681" s="2" t="s">
        <v>120</v>
      </c>
      <c r="H681" s="2" t="s">
        <v>468</v>
      </c>
      <c r="I681" s="2" t="s">
        <v>2932</v>
      </c>
      <c r="J681" s="2" t="s">
        <v>209</v>
      </c>
      <c r="P681" s="62" t="s">
        <v>2300</v>
      </c>
    </row>
    <row r="682" spans="2:16" customFormat="1" hidden="1" x14ac:dyDescent="0.35">
      <c r="B682" s="2">
        <v>104521950</v>
      </c>
      <c r="E682" s="2" t="s">
        <v>95</v>
      </c>
      <c r="G682" s="2" t="s">
        <v>120</v>
      </c>
      <c r="H682" s="2" t="s">
        <v>468</v>
      </c>
      <c r="I682" s="2" t="s">
        <v>2933</v>
      </c>
      <c r="J682" s="2" t="s">
        <v>242</v>
      </c>
      <c r="P682" s="62" t="s">
        <v>2300</v>
      </c>
    </row>
    <row r="683" spans="2:16" customFormat="1" hidden="1" x14ac:dyDescent="0.35">
      <c r="B683" s="2">
        <v>968200370</v>
      </c>
      <c r="E683" s="2" t="s">
        <v>2047</v>
      </c>
      <c r="G683" s="2" t="s">
        <v>40</v>
      </c>
      <c r="H683" s="2" t="s">
        <v>192</v>
      </c>
      <c r="I683" s="2" t="s">
        <v>2934</v>
      </c>
      <c r="J683" s="2" t="s">
        <v>53</v>
      </c>
      <c r="P683" s="62" t="s">
        <v>2300</v>
      </c>
    </row>
    <row r="684" spans="2:16" customFormat="1" hidden="1" x14ac:dyDescent="0.35">
      <c r="B684" s="2">
        <v>968200390</v>
      </c>
      <c r="E684" s="2" t="s">
        <v>2047</v>
      </c>
      <c r="G684" s="2" t="s">
        <v>40</v>
      </c>
      <c r="H684" s="2" t="s">
        <v>192</v>
      </c>
      <c r="I684" s="2" t="s">
        <v>2935</v>
      </c>
      <c r="J684" s="2" t="s">
        <v>44</v>
      </c>
      <c r="P684" s="62" t="s">
        <v>2300</v>
      </c>
    </row>
    <row r="685" spans="2:16" customFormat="1" hidden="1" x14ac:dyDescent="0.35">
      <c r="B685" s="2">
        <v>104500320</v>
      </c>
      <c r="E685" s="2" t="s">
        <v>2047</v>
      </c>
      <c r="G685" s="2" t="s">
        <v>40</v>
      </c>
      <c r="H685" s="2" t="s">
        <v>573</v>
      </c>
      <c r="I685" s="2" t="s">
        <v>2936</v>
      </c>
      <c r="J685" s="2" t="s">
        <v>53</v>
      </c>
      <c r="P685" s="62" t="s">
        <v>2300</v>
      </c>
    </row>
    <row r="686" spans="2:16" customFormat="1" hidden="1" x14ac:dyDescent="0.35">
      <c r="B686" s="2">
        <v>101710005</v>
      </c>
      <c r="E686" s="2" t="s">
        <v>2047</v>
      </c>
      <c r="G686" s="2" t="s">
        <v>40</v>
      </c>
      <c r="H686" s="2" t="s">
        <v>216</v>
      </c>
      <c r="I686" s="2" t="s">
        <v>2937</v>
      </c>
      <c r="J686" s="2" t="s">
        <v>61</v>
      </c>
      <c r="P686" s="62" t="s">
        <v>2300</v>
      </c>
    </row>
    <row r="687" spans="2:16" customFormat="1" hidden="1" x14ac:dyDescent="0.35">
      <c r="B687" s="2">
        <v>40002149</v>
      </c>
      <c r="E687" s="2" t="s">
        <v>2047</v>
      </c>
      <c r="G687" s="2" t="s">
        <v>220</v>
      </c>
      <c r="H687" s="2" t="s">
        <v>697</v>
      </c>
      <c r="I687" s="2" t="s">
        <v>2938</v>
      </c>
      <c r="J687" s="2" t="s">
        <v>44</v>
      </c>
      <c r="P687" s="62" t="s">
        <v>2300</v>
      </c>
    </row>
    <row r="688" spans="2:16" customFormat="1" hidden="1" x14ac:dyDescent="0.35">
      <c r="B688" s="2">
        <v>105201940</v>
      </c>
      <c r="E688" s="2" t="s">
        <v>2047</v>
      </c>
      <c r="G688" s="2" t="s">
        <v>220</v>
      </c>
      <c r="H688" s="2" t="s">
        <v>697</v>
      </c>
      <c r="I688" s="2" t="s">
        <v>2939</v>
      </c>
      <c r="J688" s="2" t="s">
        <v>44</v>
      </c>
      <c r="P688" s="62" t="s">
        <v>2300</v>
      </c>
    </row>
    <row r="689" spans="2:16" customFormat="1" hidden="1" x14ac:dyDescent="0.35">
      <c r="B689" s="2">
        <v>40002150</v>
      </c>
      <c r="E689" s="2" t="s">
        <v>2047</v>
      </c>
      <c r="G689" s="2" t="s">
        <v>220</v>
      </c>
      <c r="H689" s="2" t="s">
        <v>697</v>
      </c>
      <c r="I689" s="2" t="s">
        <v>2940</v>
      </c>
      <c r="J689" s="2" t="s">
        <v>44</v>
      </c>
      <c r="P689" s="62" t="s">
        <v>2300</v>
      </c>
    </row>
    <row r="690" spans="2:16" customFormat="1" hidden="1" x14ac:dyDescent="0.35">
      <c r="B690" s="2">
        <v>40009385</v>
      </c>
      <c r="E690" s="2" t="s">
        <v>2047</v>
      </c>
      <c r="G690" s="2" t="s">
        <v>220</v>
      </c>
      <c r="H690" s="2" t="s">
        <v>611</v>
      </c>
      <c r="I690" s="2" t="s">
        <v>2941</v>
      </c>
      <c r="J690" s="2" t="s">
        <v>44</v>
      </c>
      <c r="P690" s="62" t="s">
        <v>2300</v>
      </c>
    </row>
    <row r="691" spans="2:16" customFormat="1" hidden="1" x14ac:dyDescent="0.35">
      <c r="B691" s="2">
        <v>92009233</v>
      </c>
      <c r="E691" s="2" t="s">
        <v>2047</v>
      </c>
      <c r="G691" s="2" t="s">
        <v>220</v>
      </c>
      <c r="H691" s="2" t="s">
        <v>238</v>
      </c>
      <c r="I691" s="2" t="s">
        <v>2942</v>
      </c>
      <c r="J691" s="2" t="s">
        <v>44</v>
      </c>
      <c r="P691" s="62" t="s">
        <v>2300</v>
      </c>
    </row>
    <row r="692" spans="2:16" customFormat="1" hidden="1" x14ac:dyDescent="0.35">
      <c r="B692" s="2">
        <v>100093740</v>
      </c>
      <c r="E692" s="2" t="s">
        <v>2047</v>
      </c>
      <c r="G692" s="2" t="s">
        <v>220</v>
      </c>
      <c r="H692" s="2" t="s">
        <v>238</v>
      </c>
      <c r="I692" s="2" t="s">
        <v>2943</v>
      </c>
      <c r="J692" s="2" t="s">
        <v>44</v>
      </c>
      <c r="P692" s="62" t="s">
        <v>2300</v>
      </c>
    </row>
    <row r="693" spans="2:16" customFormat="1" hidden="1" x14ac:dyDescent="0.35">
      <c r="B693" s="2">
        <v>40002153</v>
      </c>
      <c r="E693" s="2" t="s">
        <v>2047</v>
      </c>
      <c r="G693" s="2" t="s">
        <v>220</v>
      </c>
      <c r="H693" s="2" t="s">
        <v>238</v>
      </c>
      <c r="I693" s="2" t="s">
        <v>2944</v>
      </c>
      <c r="J693" s="2" t="s">
        <v>44</v>
      </c>
      <c r="P693" s="62" t="s">
        <v>2300</v>
      </c>
    </row>
    <row r="694" spans="2:16" customFormat="1" hidden="1" x14ac:dyDescent="0.35">
      <c r="B694" s="2">
        <v>150001989</v>
      </c>
      <c r="E694" s="2" t="s">
        <v>159</v>
      </c>
      <c r="G694" s="2" t="s">
        <v>161</v>
      </c>
      <c r="H694" s="2" t="s">
        <v>1725</v>
      </c>
      <c r="I694" s="2" t="s">
        <v>2945</v>
      </c>
      <c r="J694" s="2" t="s">
        <v>164</v>
      </c>
      <c r="P694" s="62" t="s">
        <v>2300</v>
      </c>
    </row>
    <row r="695" spans="2:16" customFormat="1" hidden="1" x14ac:dyDescent="0.35">
      <c r="B695" s="2">
        <v>104532800</v>
      </c>
      <c r="E695" s="2" t="s">
        <v>159</v>
      </c>
      <c r="G695" s="2" t="s">
        <v>2330</v>
      </c>
      <c r="H695" s="2" t="s">
        <v>2602</v>
      </c>
      <c r="I695" s="2" t="s">
        <v>2946</v>
      </c>
      <c r="J695" s="2" t="s">
        <v>300</v>
      </c>
      <c r="P695" s="62" t="s">
        <v>2300</v>
      </c>
    </row>
    <row r="696" spans="2:16" customFormat="1" hidden="1" x14ac:dyDescent="0.35">
      <c r="B696" s="2">
        <v>104538570</v>
      </c>
      <c r="E696" s="2" t="s">
        <v>159</v>
      </c>
      <c r="G696" s="2" t="s">
        <v>490</v>
      </c>
      <c r="H696" s="2" t="s">
        <v>503</v>
      </c>
      <c r="I696" s="2" t="s">
        <v>2947</v>
      </c>
      <c r="J696" s="2" t="s">
        <v>77</v>
      </c>
      <c r="P696" s="62" t="s">
        <v>2300</v>
      </c>
    </row>
    <row r="697" spans="2:16" customFormat="1" hidden="1" x14ac:dyDescent="0.35">
      <c r="B697" s="2">
        <v>104539610</v>
      </c>
      <c r="E697" s="2" t="s">
        <v>159</v>
      </c>
      <c r="G697" s="2" t="s">
        <v>513</v>
      </c>
      <c r="H697" s="2" t="s">
        <v>516</v>
      </c>
      <c r="I697" s="2" t="s">
        <v>2247</v>
      </c>
      <c r="J697" s="2" t="s">
        <v>44</v>
      </c>
      <c r="P697" s="62" t="s">
        <v>2300</v>
      </c>
    </row>
    <row r="698" spans="2:16" customFormat="1" hidden="1" x14ac:dyDescent="0.35">
      <c r="B698" s="2">
        <v>104537650</v>
      </c>
      <c r="E698" s="2" t="s">
        <v>159</v>
      </c>
      <c r="G698" s="2" t="s">
        <v>513</v>
      </c>
      <c r="H698" s="2" t="s">
        <v>519</v>
      </c>
      <c r="I698" s="2" t="s">
        <v>2948</v>
      </c>
      <c r="J698" s="2" t="s">
        <v>164</v>
      </c>
      <c r="P698" s="62" t="s">
        <v>2300</v>
      </c>
    </row>
    <row r="699" spans="2:16" customFormat="1" hidden="1" x14ac:dyDescent="0.35">
      <c r="B699" s="2">
        <v>104529950</v>
      </c>
      <c r="E699" s="2" t="s">
        <v>159</v>
      </c>
      <c r="G699" s="2" t="s">
        <v>179</v>
      </c>
      <c r="H699" s="2" t="s">
        <v>180</v>
      </c>
      <c r="I699" s="2" t="s">
        <v>2949</v>
      </c>
      <c r="J699" s="2" t="s">
        <v>164</v>
      </c>
      <c r="P699" s="62" t="s">
        <v>2950</v>
      </c>
    </row>
    <row r="700" spans="2:16" customFormat="1" hidden="1" x14ac:dyDescent="0.35">
      <c r="B700" s="2">
        <v>104529970</v>
      </c>
      <c r="E700" s="2" t="s">
        <v>159</v>
      </c>
      <c r="G700" s="2" t="s">
        <v>179</v>
      </c>
      <c r="H700" s="2" t="s">
        <v>179</v>
      </c>
      <c r="I700" s="2" t="s">
        <v>2951</v>
      </c>
      <c r="J700" s="36" t="s">
        <v>77</v>
      </c>
      <c r="P700" s="62" t="s">
        <v>2950</v>
      </c>
    </row>
    <row r="701" spans="2:16" customFormat="1" hidden="1" x14ac:dyDescent="0.35">
      <c r="B701" s="2">
        <v>104529980</v>
      </c>
      <c r="E701" s="2" t="s">
        <v>159</v>
      </c>
      <c r="G701" s="2" t="s">
        <v>179</v>
      </c>
      <c r="H701" s="2" t="s">
        <v>179</v>
      </c>
      <c r="I701" s="2" t="s">
        <v>2952</v>
      </c>
      <c r="J701" s="36" t="s">
        <v>77</v>
      </c>
      <c r="P701" s="62" t="s">
        <v>2950</v>
      </c>
    </row>
    <row r="702" spans="2:16" customFormat="1" hidden="1" x14ac:dyDescent="0.35">
      <c r="B702" s="36">
        <v>104532660</v>
      </c>
      <c r="E702" s="2" t="s">
        <v>159</v>
      </c>
      <c r="G702" s="2" t="s">
        <v>173</v>
      </c>
      <c r="H702" s="2" t="s">
        <v>192</v>
      </c>
      <c r="I702" s="2" t="s">
        <v>2953</v>
      </c>
      <c r="J702" s="2" t="s">
        <v>44</v>
      </c>
      <c r="P702" s="62" t="s">
        <v>2950</v>
      </c>
    </row>
    <row r="703" spans="2:16" customFormat="1" hidden="1" x14ac:dyDescent="0.35">
      <c r="B703" s="2">
        <v>104539240</v>
      </c>
      <c r="E703" s="2" t="s">
        <v>159</v>
      </c>
      <c r="G703" s="2" t="s">
        <v>1843</v>
      </c>
      <c r="H703" s="2" t="s">
        <v>1844</v>
      </c>
      <c r="I703" s="2" t="s">
        <v>2954</v>
      </c>
      <c r="J703" s="2" t="s">
        <v>53</v>
      </c>
      <c r="P703" s="62" t="s">
        <v>2950</v>
      </c>
    </row>
    <row r="704" spans="2:16" customFormat="1" hidden="1" x14ac:dyDescent="0.35">
      <c r="B704" s="2">
        <v>150001936</v>
      </c>
      <c r="E704" s="2" t="s">
        <v>159</v>
      </c>
      <c r="G704" s="2" t="s">
        <v>490</v>
      </c>
      <c r="H704" s="2" t="s">
        <v>501</v>
      </c>
      <c r="I704" s="2" t="s">
        <v>2955</v>
      </c>
      <c r="J704" s="2" t="s">
        <v>61</v>
      </c>
      <c r="P704" s="62" t="s">
        <v>2950</v>
      </c>
    </row>
    <row r="705" spans="2:2" customFormat="1" hidden="1" x14ac:dyDescent="0.35">
      <c r="B705" s="36">
        <v>40009376</v>
      </c>
    </row>
    <row r="706" spans="2:2" customFormat="1" hidden="1" x14ac:dyDescent="0.35">
      <c r="B706" s="36">
        <v>40009377</v>
      </c>
    </row>
    <row r="707" spans="2:2" customFormat="1" hidden="1" x14ac:dyDescent="0.35">
      <c r="B707" s="36">
        <v>40009378</v>
      </c>
    </row>
    <row r="708" spans="2:2" customFormat="1" hidden="1" x14ac:dyDescent="0.35">
      <c r="B708" s="2">
        <v>150001930</v>
      </c>
    </row>
    <row r="709" spans="2:2" customFormat="1" hidden="1" x14ac:dyDescent="0.35">
      <c r="B709" s="2">
        <v>104343100</v>
      </c>
    </row>
    <row r="710" spans="2:2" customFormat="1" hidden="1" x14ac:dyDescent="0.35">
      <c r="B710" s="36">
        <v>40005008</v>
      </c>
    </row>
    <row r="711" spans="2:2" customFormat="1" hidden="1" x14ac:dyDescent="0.35">
      <c r="B711" s="36">
        <v>92009365</v>
      </c>
    </row>
    <row r="712" spans="2:2" customFormat="1" hidden="1" x14ac:dyDescent="0.35">
      <c r="B712" s="36">
        <v>40002159</v>
      </c>
    </row>
    <row r="713" spans="2:2" customFormat="1" hidden="1" x14ac:dyDescent="0.35">
      <c r="B713" s="2">
        <v>40004996</v>
      </c>
    </row>
    <row r="714" spans="2:2" customFormat="1" hidden="1" x14ac:dyDescent="0.35">
      <c r="B714" s="36">
        <v>40522152</v>
      </c>
    </row>
    <row r="715" spans="2:2" customFormat="1" hidden="1" x14ac:dyDescent="0.35">
      <c r="B715" s="36">
        <v>96820032</v>
      </c>
    </row>
    <row r="716" spans="2:2" customFormat="1" hidden="1" x14ac:dyDescent="0.35">
      <c r="B716" s="36">
        <v>92009271</v>
      </c>
    </row>
    <row r="717" spans="2:2" customFormat="1" hidden="1" x14ac:dyDescent="0.35">
      <c r="B717" s="36">
        <v>92009363</v>
      </c>
    </row>
    <row r="718" spans="2:2" customFormat="1" hidden="1" x14ac:dyDescent="0.35">
      <c r="B718" s="36">
        <v>40002157</v>
      </c>
    </row>
    <row r="719" spans="2:2" customFormat="1" hidden="1" x14ac:dyDescent="0.35">
      <c r="B719" s="2">
        <v>40522170</v>
      </c>
    </row>
    <row r="720" spans="2:2" customFormat="1" hidden="1" x14ac:dyDescent="0.35">
      <c r="B720" s="36">
        <v>92009256</v>
      </c>
    </row>
    <row r="721" spans="1:31" customFormat="1" hidden="1" x14ac:dyDescent="0.35">
      <c r="B721" s="36">
        <v>40009381</v>
      </c>
    </row>
    <row r="722" spans="1:31" customFormat="1" hidden="1" x14ac:dyDescent="0.35">
      <c r="B722" s="36">
        <v>92009223</v>
      </c>
    </row>
    <row r="723" spans="1:31" customFormat="1" hidden="1" x14ac:dyDescent="0.35">
      <c r="B723" s="36">
        <v>40002161</v>
      </c>
    </row>
    <row r="724" spans="1:31" customFormat="1" hidden="1" x14ac:dyDescent="0.35">
      <c r="B724" s="36">
        <v>40002156</v>
      </c>
    </row>
    <row r="725" spans="1:31" customFormat="1" hidden="1" x14ac:dyDescent="0.35">
      <c r="B725" s="2">
        <v>40522160</v>
      </c>
    </row>
    <row r="726" spans="1:31" customFormat="1" hidden="1" x14ac:dyDescent="0.35">
      <c r="B726" s="2">
        <v>104539480</v>
      </c>
      <c r="E726" s="2" t="s">
        <v>2329</v>
      </c>
      <c r="G726" s="2" t="s">
        <v>510</v>
      </c>
      <c r="H726" s="2" t="s">
        <v>1844</v>
      </c>
      <c r="I726" s="2" t="s">
        <v>2956</v>
      </c>
      <c r="J726" s="2" t="s">
        <v>77</v>
      </c>
      <c r="P726" s="62" t="s">
        <v>2306</v>
      </c>
    </row>
    <row r="727" spans="1:31" customFormat="1" hidden="1" x14ac:dyDescent="0.35">
      <c r="B727" s="63">
        <v>104528000</v>
      </c>
      <c r="E727" s="63" t="s">
        <v>2329</v>
      </c>
      <c r="G727" s="63" t="s">
        <v>510</v>
      </c>
      <c r="H727" s="63" t="s">
        <v>1917</v>
      </c>
      <c r="I727" s="63" t="s">
        <v>2957</v>
      </c>
      <c r="J727" s="63" t="s">
        <v>77</v>
      </c>
      <c r="P727" s="62" t="s">
        <v>2306</v>
      </c>
    </row>
    <row r="728" spans="1:31" customFormat="1" hidden="1" x14ac:dyDescent="0.35">
      <c r="B728" s="63">
        <v>150001989</v>
      </c>
      <c r="E728" s="63" t="s">
        <v>2329</v>
      </c>
      <c r="G728" s="63" t="s">
        <v>161</v>
      </c>
      <c r="H728" s="63" t="s">
        <v>1725</v>
      </c>
      <c r="I728" s="63" t="s">
        <v>2945</v>
      </c>
      <c r="J728" s="63" t="s">
        <v>164</v>
      </c>
      <c r="P728" s="62" t="s">
        <v>2306</v>
      </c>
    </row>
    <row r="729" spans="1:31" customFormat="1" hidden="1" x14ac:dyDescent="0.35">
      <c r="A729" s="2" t="s">
        <v>191</v>
      </c>
      <c r="B729" s="2">
        <v>104532030</v>
      </c>
      <c r="C729" s="2" t="s">
        <v>2958</v>
      </c>
      <c r="D729" s="2" t="s">
        <v>2959</v>
      </c>
      <c r="E729" s="2" t="s">
        <v>95</v>
      </c>
      <c r="G729" s="2" t="s">
        <v>2258</v>
      </c>
      <c r="H729" s="2" t="s">
        <v>2281</v>
      </c>
      <c r="I729" s="2" t="s">
        <v>2960</v>
      </c>
      <c r="J729" s="2" t="s">
        <v>43</v>
      </c>
      <c r="K729" s="2" t="s">
        <v>44</v>
      </c>
      <c r="L729" s="2" t="s">
        <v>2961</v>
      </c>
      <c r="M729" s="2" t="s">
        <v>45</v>
      </c>
      <c r="N729" s="2" t="s">
        <v>46</v>
      </c>
      <c r="O729" s="2">
        <v>20640</v>
      </c>
      <c r="P729" s="62" t="s">
        <v>2962</v>
      </c>
      <c r="Q729" s="2">
        <v>30000</v>
      </c>
      <c r="R729" s="2">
        <v>0</v>
      </c>
      <c r="S729" s="2" t="s">
        <v>194</v>
      </c>
      <c r="T729" s="2" t="s">
        <v>194</v>
      </c>
      <c r="U729" s="2">
        <v>20640</v>
      </c>
      <c r="V729" s="2">
        <v>20640</v>
      </c>
      <c r="W729" s="2">
        <v>0</v>
      </c>
      <c r="X729" s="2" t="s">
        <v>2963</v>
      </c>
      <c r="Y729" s="2">
        <v>0</v>
      </c>
      <c r="Z729" s="2" t="s">
        <v>2050</v>
      </c>
      <c r="AA729" s="2" t="s">
        <v>2</v>
      </c>
      <c r="AB729" s="2" t="e">
        <v>#VALUE!</v>
      </c>
      <c r="AC729" s="2">
        <v>13.44</v>
      </c>
      <c r="AD729" s="2" t="e">
        <v>#VALUE!</v>
      </c>
      <c r="AE729" s="2" t="s">
        <v>49</v>
      </c>
    </row>
    <row r="730" spans="1:31" customFormat="1" hidden="1" x14ac:dyDescent="0.35">
      <c r="A730" s="2" t="s">
        <v>191</v>
      </c>
      <c r="B730" s="2">
        <v>102202050</v>
      </c>
      <c r="C730" s="2" t="s">
        <v>2964</v>
      </c>
      <c r="D730" s="2" t="s">
        <v>2965</v>
      </c>
      <c r="E730" s="2" t="s">
        <v>95</v>
      </c>
      <c r="G730" s="2" t="s">
        <v>100</v>
      </c>
      <c r="H730" s="2" t="s">
        <v>343</v>
      </c>
      <c r="I730" s="2" t="s">
        <v>2966</v>
      </c>
      <c r="J730" s="2" t="s">
        <v>288</v>
      </c>
      <c r="K730" s="2" t="s">
        <v>44</v>
      </c>
      <c r="L730" s="2" t="s">
        <v>2967</v>
      </c>
      <c r="M730" s="2" t="s">
        <v>45</v>
      </c>
      <c r="N730" s="2" t="s">
        <v>72</v>
      </c>
      <c r="O730" s="2">
        <v>9344.73</v>
      </c>
      <c r="P730" s="62" t="s">
        <v>2962</v>
      </c>
      <c r="Q730" s="2">
        <v>17000</v>
      </c>
      <c r="R730" s="2">
        <v>1.7121950018905707E-5</v>
      </c>
      <c r="S730" s="2" t="s">
        <v>2660</v>
      </c>
      <c r="T730" s="2" t="s">
        <v>2660</v>
      </c>
      <c r="U730" s="2">
        <v>9344.89</v>
      </c>
      <c r="V730" s="2">
        <v>9344.89</v>
      </c>
      <c r="W730" s="2">
        <v>0</v>
      </c>
      <c r="X730" s="2" t="s">
        <v>2963</v>
      </c>
      <c r="Y730" s="2">
        <v>0</v>
      </c>
      <c r="Z730" s="2" t="s">
        <v>2050</v>
      </c>
      <c r="AA730" s="2" t="s">
        <v>2</v>
      </c>
      <c r="AB730" s="2" t="e">
        <v>#VALUE!</v>
      </c>
      <c r="AC730" s="2">
        <v>9.6000000000000014</v>
      </c>
      <c r="AD730" s="2" t="e">
        <v>#VALUE!</v>
      </c>
      <c r="AE730" s="2" t="s">
        <v>50</v>
      </c>
    </row>
    <row r="731" spans="1:31" customFormat="1" hidden="1" x14ac:dyDescent="0.35">
      <c r="A731" s="2" t="s">
        <v>191</v>
      </c>
      <c r="B731" s="2">
        <v>104528560</v>
      </c>
      <c r="C731" s="2" t="s">
        <v>2968</v>
      </c>
      <c r="D731" s="2" t="s">
        <v>2969</v>
      </c>
      <c r="E731" s="2" t="s">
        <v>95</v>
      </c>
      <c r="G731" s="2" t="s">
        <v>2242</v>
      </c>
      <c r="H731" s="2" t="s">
        <v>380</v>
      </c>
      <c r="I731" s="2" t="s">
        <v>2970</v>
      </c>
      <c r="J731" s="2" t="s">
        <v>209</v>
      </c>
      <c r="K731" s="2" t="s">
        <v>44</v>
      </c>
      <c r="L731" s="2" t="s">
        <v>2971</v>
      </c>
      <c r="M731" s="2" t="s">
        <v>71</v>
      </c>
      <c r="N731" s="2" t="s">
        <v>46</v>
      </c>
      <c r="O731" s="2">
        <v>13776</v>
      </c>
      <c r="P731" s="62" t="s">
        <v>2962</v>
      </c>
      <c r="Q731" s="2">
        <v>18500</v>
      </c>
      <c r="R731" s="2">
        <v>0</v>
      </c>
      <c r="S731" s="2" t="s">
        <v>2660</v>
      </c>
      <c r="T731" s="2" t="s">
        <v>2660</v>
      </c>
      <c r="U731" s="2">
        <v>13776</v>
      </c>
      <c r="V731" s="2">
        <v>13776</v>
      </c>
      <c r="W731" s="2">
        <v>0</v>
      </c>
      <c r="X731" s="2" t="s">
        <v>2963</v>
      </c>
      <c r="Y731" s="2">
        <v>0</v>
      </c>
      <c r="Z731" s="2" t="s">
        <v>2050</v>
      </c>
      <c r="AA731" s="2" t="s">
        <v>2</v>
      </c>
      <c r="AB731" s="2" t="e">
        <v>#VALUE!</v>
      </c>
      <c r="AC731" s="2">
        <v>5.76</v>
      </c>
      <c r="AD731" s="2" t="e">
        <v>#VALUE!</v>
      </c>
      <c r="AE731" s="2" t="s">
        <v>2972</v>
      </c>
    </row>
    <row r="732" spans="1:31" customFormat="1" hidden="1" x14ac:dyDescent="0.35">
      <c r="A732" s="2" t="s">
        <v>191</v>
      </c>
      <c r="B732" s="2">
        <v>150001861</v>
      </c>
      <c r="C732" s="2" t="s">
        <v>2973</v>
      </c>
      <c r="D732" s="2" t="s">
        <v>2974</v>
      </c>
      <c r="E732" s="2" t="s">
        <v>95</v>
      </c>
      <c r="G732" s="2" t="s">
        <v>249</v>
      </c>
      <c r="H732" s="2" t="s">
        <v>254</v>
      </c>
      <c r="I732" s="2" t="s">
        <v>2975</v>
      </c>
      <c r="J732" s="2" t="s">
        <v>43</v>
      </c>
      <c r="K732" s="2" t="s">
        <v>44</v>
      </c>
      <c r="L732" s="2" t="s">
        <v>2961</v>
      </c>
      <c r="M732" s="2" t="s">
        <v>45</v>
      </c>
      <c r="N732" s="2" t="s">
        <v>46</v>
      </c>
      <c r="O732" s="2">
        <v>13810.800000000001</v>
      </c>
      <c r="P732" s="62" t="s">
        <v>2962</v>
      </c>
      <c r="Q732" s="2">
        <v>22000</v>
      </c>
      <c r="R732" s="2">
        <v>1.9984360066027662E-4</v>
      </c>
      <c r="S732" s="2" t="s">
        <v>2660</v>
      </c>
      <c r="T732" s="2" t="s">
        <v>2660</v>
      </c>
      <c r="U732" s="2">
        <v>13813.560000000001</v>
      </c>
      <c r="V732" s="2">
        <v>13813.560000000001</v>
      </c>
      <c r="W732" s="2">
        <v>0</v>
      </c>
      <c r="X732" s="2" t="s">
        <v>2963</v>
      </c>
      <c r="Y732" s="2">
        <v>0</v>
      </c>
      <c r="Z732" s="2" t="s">
        <v>2050</v>
      </c>
      <c r="AA732" s="2" t="s">
        <v>2</v>
      </c>
      <c r="AB732" s="2" t="e">
        <v>#VALUE!</v>
      </c>
      <c r="AC732" s="2">
        <v>9.8879999999999999</v>
      </c>
      <c r="AD732" s="2" t="e">
        <v>#VALUE!</v>
      </c>
      <c r="AE732" s="2" t="s">
        <v>50</v>
      </c>
    </row>
    <row r="733" spans="1:31" customFormat="1" hidden="1" x14ac:dyDescent="0.35">
      <c r="A733" s="2" t="s">
        <v>191</v>
      </c>
      <c r="B733" s="2">
        <v>104532580</v>
      </c>
      <c r="C733" s="2" t="s">
        <v>2976</v>
      </c>
      <c r="D733" s="2" t="s">
        <v>2977</v>
      </c>
      <c r="E733" s="2" t="s">
        <v>95</v>
      </c>
      <c r="G733" s="2" t="s">
        <v>2258</v>
      </c>
      <c r="H733" s="2" t="s">
        <v>2264</v>
      </c>
      <c r="I733" s="2" t="s">
        <v>2978</v>
      </c>
      <c r="J733" s="2" t="s">
        <v>53</v>
      </c>
      <c r="K733" s="2" t="s">
        <v>44</v>
      </c>
      <c r="L733" s="2" t="s">
        <v>2204</v>
      </c>
      <c r="M733" s="2" t="s">
        <v>45</v>
      </c>
      <c r="N733" s="2" t="s">
        <v>46</v>
      </c>
      <c r="O733" s="2">
        <v>19314</v>
      </c>
      <c r="P733" s="62" t="s">
        <v>2962</v>
      </c>
      <c r="Q733" s="2">
        <v>27758</v>
      </c>
      <c r="R733" s="2">
        <v>0</v>
      </c>
      <c r="S733" s="2" t="s">
        <v>2660</v>
      </c>
      <c r="T733" s="2" t="s">
        <v>2660</v>
      </c>
      <c r="U733" s="2">
        <v>19314</v>
      </c>
      <c r="V733" s="2">
        <v>19314</v>
      </c>
      <c r="W733" s="2">
        <v>0</v>
      </c>
      <c r="X733" s="2" t="s">
        <v>2963</v>
      </c>
      <c r="Y733" s="2">
        <v>0</v>
      </c>
      <c r="Z733" s="2" t="s">
        <v>2050</v>
      </c>
      <c r="AA733" s="2" t="s">
        <v>2</v>
      </c>
      <c r="AB733" s="2" t="e">
        <v>#VALUE!</v>
      </c>
      <c r="AC733" s="2">
        <v>9.1199999999999992</v>
      </c>
      <c r="AD733" s="2" t="e">
        <v>#VALUE!</v>
      </c>
      <c r="AE733" s="2" t="s">
        <v>49</v>
      </c>
    </row>
    <row r="734" spans="1:31" customFormat="1" hidden="1" x14ac:dyDescent="0.35">
      <c r="A734" s="2" t="s">
        <v>191</v>
      </c>
      <c r="B734" s="2">
        <v>104532590</v>
      </c>
      <c r="C734" s="2" t="s">
        <v>2979</v>
      </c>
      <c r="D734" s="2" t="s">
        <v>2980</v>
      </c>
      <c r="E734" s="2" t="s">
        <v>95</v>
      </c>
      <c r="G734" s="2" t="s">
        <v>2258</v>
      </c>
      <c r="H734" s="2" t="s">
        <v>2264</v>
      </c>
      <c r="I734" s="2" t="s">
        <v>2981</v>
      </c>
      <c r="J734" s="2" t="s">
        <v>53</v>
      </c>
      <c r="K734" s="2" t="s">
        <v>44</v>
      </c>
      <c r="L734" s="2" t="s">
        <v>2204</v>
      </c>
      <c r="M734" s="2" t="s">
        <v>45</v>
      </c>
      <c r="N734" s="2" t="s">
        <v>46</v>
      </c>
      <c r="O734" s="2">
        <v>19314</v>
      </c>
      <c r="P734" s="62" t="s">
        <v>2962</v>
      </c>
      <c r="Q734" s="2">
        <v>27758</v>
      </c>
      <c r="R734" s="2">
        <v>0</v>
      </c>
      <c r="S734" s="2" t="s">
        <v>194</v>
      </c>
      <c r="T734" s="2" t="s">
        <v>194</v>
      </c>
      <c r="U734" s="2">
        <v>19314</v>
      </c>
      <c r="V734" s="2">
        <v>19314</v>
      </c>
      <c r="W734" s="2">
        <v>0</v>
      </c>
      <c r="X734" s="2" t="s">
        <v>2963</v>
      </c>
      <c r="Y734" s="2">
        <v>0</v>
      </c>
      <c r="Z734" s="2" t="s">
        <v>2050</v>
      </c>
      <c r="AA734" s="2" t="s">
        <v>2</v>
      </c>
      <c r="AB734" s="2" t="e">
        <v>#VALUE!</v>
      </c>
      <c r="AC734" s="2">
        <v>7.98</v>
      </c>
      <c r="AD734" s="2" t="e">
        <v>#VALUE!</v>
      </c>
      <c r="AE734" s="2" t="s">
        <v>49</v>
      </c>
    </row>
    <row r="735" spans="1:31" customFormat="1" hidden="1" x14ac:dyDescent="0.35">
      <c r="A735" s="2" t="s">
        <v>191</v>
      </c>
      <c r="B735" s="2">
        <v>104538220</v>
      </c>
      <c r="C735" s="2" t="s">
        <v>2982</v>
      </c>
      <c r="D735" s="2" t="s">
        <v>2983</v>
      </c>
      <c r="E735" s="2" t="s">
        <v>95</v>
      </c>
      <c r="G735" s="2" t="s">
        <v>2242</v>
      </c>
      <c r="H735" s="2" t="s">
        <v>2412</v>
      </c>
      <c r="I735" s="2" t="s">
        <v>2984</v>
      </c>
      <c r="J735" s="2" t="s">
        <v>2985</v>
      </c>
      <c r="K735" s="2" t="s">
        <v>44</v>
      </c>
      <c r="L735" s="2" t="s">
        <v>2986</v>
      </c>
      <c r="M735" s="2" t="s">
        <v>71</v>
      </c>
      <c r="N735" s="2" t="s">
        <v>72</v>
      </c>
      <c r="O735" s="2">
        <v>15276</v>
      </c>
      <c r="P735" s="62" t="s">
        <v>2962</v>
      </c>
      <c r="Q735" s="2">
        <v>25000</v>
      </c>
      <c r="R735" s="2">
        <v>0</v>
      </c>
      <c r="S735" s="2" t="s">
        <v>194</v>
      </c>
      <c r="T735" s="2" t="s">
        <v>194</v>
      </c>
      <c r="U735" s="2">
        <v>15276</v>
      </c>
      <c r="V735" s="2">
        <v>15276</v>
      </c>
      <c r="W735" s="2">
        <v>0</v>
      </c>
      <c r="X735" s="2" t="s">
        <v>2963</v>
      </c>
      <c r="Y735" s="2">
        <v>0</v>
      </c>
      <c r="Z735" s="2" t="s">
        <v>2050</v>
      </c>
      <c r="AA735" s="2" t="s">
        <v>2</v>
      </c>
      <c r="AB735" s="2" t="e">
        <v>#VALUE!</v>
      </c>
      <c r="AC735" s="2">
        <v>8.36</v>
      </c>
      <c r="AD735" s="2" t="e">
        <v>#VALUE!</v>
      </c>
      <c r="AE735" s="2" t="s">
        <v>49</v>
      </c>
    </row>
    <row r="736" spans="1:31" customFormat="1" hidden="1" x14ac:dyDescent="0.35">
      <c r="A736" s="2" t="s">
        <v>191</v>
      </c>
      <c r="B736" s="2">
        <v>104537960</v>
      </c>
      <c r="C736" s="2" t="s">
        <v>2987</v>
      </c>
      <c r="D736" s="2" t="s">
        <v>2988</v>
      </c>
      <c r="E736" s="2" t="s">
        <v>95</v>
      </c>
      <c r="G736" s="2" t="s">
        <v>97</v>
      </c>
      <c r="H736" s="2" t="s">
        <v>285</v>
      </c>
      <c r="I736" s="2" t="s">
        <v>2989</v>
      </c>
      <c r="J736" s="2" t="s">
        <v>383</v>
      </c>
      <c r="K736" s="2" t="s">
        <v>44</v>
      </c>
      <c r="L736" s="2" t="s">
        <v>2990</v>
      </c>
      <c r="M736" s="2" t="s">
        <v>45</v>
      </c>
      <c r="N736" s="2" t="s">
        <v>46</v>
      </c>
      <c r="O736" s="2">
        <v>84700</v>
      </c>
      <c r="P736" s="62" t="s">
        <v>2962</v>
      </c>
      <c r="Q736" s="2">
        <v>119167</v>
      </c>
      <c r="R736" s="2">
        <v>0</v>
      </c>
      <c r="S736" s="2" t="s">
        <v>194</v>
      </c>
      <c r="T736" s="2" t="s">
        <v>194</v>
      </c>
      <c r="U736" s="2">
        <v>84700</v>
      </c>
      <c r="V736" s="2">
        <v>84700</v>
      </c>
      <c r="W736" s="2">
        <v>0</v>
      </c>
      <c r="X736" s="2" t="s">
        <v>2963</v>
      </c>
      <c r="Y736" s="2">
        <v>0</v>
      </c>
      <c r="Z736" s="2" t="s">
        <v>2050</v>
      </c>
      <c r="AA736" s="2" t="s">
        <v>2</v>
      </c>
      <c r="AB736" s="2" t="e">
        <v>#VALUE!</v>
      </c>
      <c r="AC736" s="2">
        <v>22</v>
      </c>
      <c r="AD736" s="2" t="e">
        <v>#VALUE!</v>
      </c>
      <c r="AE736" s="2" t="s">
        <v>50</v>
      </c>
    </row>
    <row r="737" spans="1:33" customFormat="1" hidden="1" x14ac:dyDescent="0.35">
      <c r="A737" s="2" t="s">
        <v>191</v>
      </c>
      <c r="B737" s="2">
        <v>104532050</v>
      </c>
      <c r="C737" s="2" t="s">
        <v>2991</v>
      </c>
      <c r="D737" s="2" t="s">
        <v>2992</v>
      </c>
      <c r="E737" s="2" t="s">
        <v>95</v>
      </c>
      <c r="G737" s="2" t="s">
        <v>2258</v>
      </c>
      <c r="H737" s="2" t="s">
        <v>2293</v>
      </c>
      <c r="I737" s="2" t="s">
        <v>2993</v>
      </c>
      <c r="J737" s="2" t="s">
        <v>43</v>
      </c>
      <c r="K737" s="2" t="s">
        <v>44</v>
      </c>
      <c r="L737" s="2" t="s">
        <v>2961</v>
      </c>
      <c r="M737" s="2" t="s">
        <v>45</v>
      </c>
      <c r="N737" s="2" t="s">
        <v>46</v>
      </c>
      <c r="O737" s="2">
        <v>99636</v>
      </c>
      <c r="P737" s="62" t="s">
        <v>2962</v>
      </c>
      <c r="Q737" s="2">
        <v>130000</v>
      </c>
      <c r="R737" s="2">
        <v>0</v>
      </c>
      <c r="S737" s="2" t="s">
        <v>2660</v>
      </c>
      <c r="T737" s="2" t="s">
        <v>2660</v>
      </c>
      <c r="U737" s="2">
        <v>99636</v>
      </c>
      <c r="V737" s="2">
        <v>99636</v>
      </c>
      <c r="W737" s="2">
        <v>0</v>
      </c>
      <c r="X737" s="2" t="s">
        <v>2963</v>
      </c>
      <c r="Y737" s="2">
        <v>0</v>
      </c>
      <c r="Z737" s="2" t="s">
        <v>2050</v>
      </c>
      <c r="AA737" s="2" t="s">
        <v>2</v>
      </c>
      <c r="AB737" s="2" t="e">
        <v>#VALUE!</v>
      </c>
      <c r="AC737" s="2">
        <v>13.44</v>
      </c>
      <c r="AD737" s="2" t="e">
        <v>#VALUE!</v>
      </c>
      <c r="AE737" s="2" t="s">
        <v>50</v>
      </c>
    </row>
    <row r="738" spans="1:33" customFormat="1" hidden="1" x14ac:dyDescent="0.35">
      <c r="A738" s="2" t="e">
        <v>#N/A</v>
      </c>
      <c r="B738" s="2">
        <v>101600020</v>
      </c>
      <c r="C738" s="2" t="e">
        <v>#REF!</v>
      </c>
      <c r="D738" s="2" t="e">
        <v>#REF!</v>
      </c>
      <c r="E738" s="2" t="s">
        <v>2047</v>
      </c>
      <c r="G738" s="2" t="s">
        <v>40</v>
      </c>
      <c r="H738" s="2" t="s">
        <v>41</v>
      </c>
      <c r="I738" s="2" t="s">
        <v>2994</v>
      </c>
      <c r="J738" s="2" t="e">
        <v>#N/A</v>
      </c>
      <c r="K738" s="2" t="e">
        <v>#N/A</v>
      </c>
      <c r="L738" s="2" t="e">
        <v>#REF!</v>
      </c>
      <c r="M738" s="2" t="s">
        <v>45</v>
      </c>
      <c r="N738" s="2" t="s">
        <v>72</v>
      </c>
      <c r="O738" s="2">
        <v>31005</v>
      </c>
      <c r="P738" s="62" t="s">
        <v>2962</v>
      </c>
      <c r="Q738" s="2">
        <v>58850</v>
      </c>
      <c r="R738" s="2" t="e">
        <v>#REF!</v>
      </c>
      <c r="S738" s="2" t="s">
        <v>48</v>
      </c>
      <c r="T738" s="2" t="e">
        <v>#N/A</v>
      </c>
      <c r="U738" s="2" t="e">
        <v>#REF!</v>
      </c>
      <c r="V738" s="2">
        <v>30974</v>
      </c>
      <c r="W738" s="2" t="e">
        <v>#REF!</v>
      </c>
      <c r="X738" s="2" t="e">
        <v>#N/A</v>
      </c>
      <c r="Y738" s="2" t="e">
        <v>#N/A</v>
      </c>
      <c r="Z738" s="2" t="e">
        <v>#N/A</v>
      </c>
      <c r="AA738" s="2" t="s">
        <v>2</v>
      </c>
      <c r="AB738" s="2" t="e">
        <v>#REF!</v>
      </c>
      <c r="AC738" s="2" t="e">
        <v>#N/A</v>
      </c>
      <c r="AD738" s="2" t="e">
        <v>#REF!</v>
      </c>
      <c r="AE738" s="2" t="e">
        <v>#REF!</v>
      </c>
      <c r="AF738" s="2" t="e">
        <v>#N/A</v>
      </c>
    </row>
    <row r="739" spans="1:33" customFormat="1" hidden="1" x14ac:dyDescent="0.35">
      <c r="A739" s="2" t="e">
        <v>#N/A</v>
      </c>
      <c r="B739" s="2">
        <v>101600050</v>
      </c>
      <c r="C739" s="2" t="e">
        <v>#REF!</v>
      </c>
      <c r="D739" s="2" t="e">
        <v>#REF!</v>
      </c>
      <c r="E739" s="2" t="s">
        <v>2047</v>
      </c>
      <c r="G739" s="2" t="s">
        <v>40</v>
      </c>
      <c r="H739" s="2" t="s">
        <v>41</v>
      </c>
      <c r="I739" s="2" t="s">
        <v>2995</v>
      </c>
      <c r="J739" s="2" t="e">
        <v>#N/A</v>
      </c>
      <c r="K739" s="2" t="e">
        <v>#N/A</v>
      </c>
      <c r="L739" s="2" t="e">
        <v>#REF!</v>
      </c>
      <c r="M739" s="2" t="s">
        <v>45</v>
      </c>
      <c r="N739" s="2" t="s">
        <v>72</v>
      </c>
      <c r="O739" s="2">
        <v>33709</v>
      </c>
      <c r="P739" s="62" t="s">
        <v>2962</v>
      </c>
      <c r="Q739" s="2">
        <v>62060</v>
      </c>
      <c r="R739" s="2" t="e">
        <v>#REF!</v>
      </c>
      <c r="S739" s="2" t="s">
        <v>48</v>
      </c>
      <c r="T739" s="2" t="e">
        <v>#N/A</v>
      </c>
      <c r="U739" s="2" t="e">
        <v>#REF!</v>
      </c>
      <c r="V739" s="2">
        <v>33739</v>
      </c>
      <c r="W739" s="2" t="e">
        <v>#REF!</v>
      </c>
      <c r="X739" s="2" t="e">
        <v>#N/A</v>
      </c>
      <c r="Y739" s="2" t="e">
        <v>#N/A</v>
      </c>
      <c r="Z739" s="2" t="e">
        <v>#N/A</v>
      </c>
      <c r="AA739" s="2" t="s">
        <v>2</v>
      </c>
      <c r="AB739" s="2" t="e">
        <v>#REF!</v>
      </c>
      <c r="AC739" s="2" t="e">
        <v>#N/A</v>
      </c>
      <c r="AD739" s="2" t="e">
        <v>#REF!</v>
      </c>
      <c r="AE739" s="2" t="e">
        <v>#REF!</v>
      </c>
      <c r="AF739" s="2" t="e">
        <v>#N/A</v>
      </c>
    </row>
    <row r="740" spans="1:33" customFormat="1" hidden="1" x14ac:dyDescent="0.35">
      <c r="A740" s="2" t="e">
        <v>#N/A</v>
      </c>
      <c r="B740" s="2">
        <v>101600070</v>
      </c>
      <c r="C740" s="2" t="e">
        <v>#REF!</v>
      </c>
      <c r="D740" s="2" t="e">
        <v>#REF!</v>
      </c>
      <c r="E740" s="2" t="s">
        <v>2047</v>
      </c>
      <c r="G740" s="2" t="s">
        <v>40</v>
      </c>
      <c r="H740" s="2" t="s">
        <v>56</v>
      </c>
      <c r="I740" s="2" t="s">
        <v>2996</v>
      </c>
      <c r="J740" s="2" t="e">
        <v>#N/A</v>
      </c>
      <c r="K740" s="2" t="e">
        <v>#N/A</v>
      </c>
      <c r="L740" s="2" t="e">
        <v>#REF!</v>
      </c>
      <c r="M740" s="2" t="s">
        <v>45</v>
      </c>
      <c r="N740" s="2" t="s">
        <v>72</v>
      </c>
      <c r="O740" s="2">
        <v>15953</v>
      </c>
      <c r="P740" s="62" t="s">
        <v>2962</v>
      </c>
      <c r="Q740" s="2">
        <v>28890</v>
      </c>
      <c r="R740" s="2" t="e">
        <v>#REF!</v>
      </c>
      <c r="S740" s="2" t="s">
        <v>48</v>
      </c>
      <c r="T740" s="2" t="e">
        <v>#N/A</v>
      </c>
      <c r="U740" s="2" t="e">
        <v>#REF!</v>
      </c>
      <c r="V740" s="2">
        <v>15997</v>
      </c>
      <c r="W740" s="2" t="e">
        <v>#REF!</v>
      </c>
      <c r="X740" s="2" t="e">
        <v>#N/A</v>
      </c>
      <c r="Y740" s="2" t="e">
        <v>#N/A</v>
      </c>
      <c r="Z740" s="2" t="e">
        <v>#N/A</v>
      </c>
      <c r="AA740" s="2" t="s">
        <v>2</v>
      </c>
      <c r="AB740" s="2" t="e">
        <v>#REF!</v>
      </c>
      <c r="AC740" s="2" t="e">
        <v>#N/A</v>
      </c>
      <c r="AD740" s="2" t="e">
        <v>#REF!</v>
      </c>
      <c r="AE740" s="2" t="e">
        <v>#REF!</v>
      </c>
      <c r="AF740" s="2" t="e">
        <v>#N/A</v>
      </c>
    </row>
    <row r="741" spans="1:33" customFormat="1" hidden="1" x14ac:dyDescent="0.35">
      <c r="A741" s="2" t="e">
        <v>#N/A</v>
      </c>
      <c r="B741" s="2">
        <v>101600001</v>
      </c>
      <c r="C741" s="2" t="e">
        <v>#REF!</v>
      </c>
      <c r="D741" s="2" t="e">
        <v>#REF!</v>
      </c>
      <c r="E741" s="2" t="s">
        <v>2047</v>
      </c>
      <c r="G741" s="2" t="s">
        <v>40</v>
      </c>
      <c r="H741" s="2" t="s">
        <v>59</v>
      </c>
      <c r="I741" s="2" t="s">
        <v>2997</v>
      </c>
      <c r="J741" s="2" t="e">
        <v>#N/A</v>
      </c>
      <c r="K741" s="2" t="e">
        <v>#N/A</v>
      </c>
      <c r="L741" s="2" t="e">
        <v>#REF!</v>
      </c>
      <c r="M741" s="2" t="s">
        <v>45</v>
      </c>
      <c r="N741" s="2" t="s">
        <v>72</v>
      </c>
      <c r="O741" s="2">
        <v>19916</v>
      </c>
      <c r="P741" s="62" t="s">
        <v>2962</v>
      </c>
      <c r="Q741" s="2">
        <v>44940</v>
      </c>
      <c r="R741" s="2" t="e">
        <v>#REF!</v>
      </c>
      <c r="S741" s="2" t="s">
        <v>2660</v>
      </c>
      <c r="T741" s="2" t="e">
        <v>#N/A</v>
      </c>
      <c r="U741" s="2" t="e">
        <v>#REF!</v>
      </c>
      <c r="V741" s="2">
        <v>19916</v>
      </c>
      <c r="W741" s="2" t="e">
        <v>#REF!</v>
      </c>
      <c r="X741" s="2" t="e">
        <v>#N/A</v>
      </c>
      <c r="Y741" s="2" t="e">
        <v>#N/A</v>
      </c>
      <c r="Z741" s="2" t="e">
        <v>#N/A</v>
      </c>
      <c r="AA741" s="2" t="s">
        <v>2</v>
      </c>
      <c r="AB741" s="2" t="e">
        <v>#REF!</v>
      </c>
      <c r="AC741" s="2" t="e">
        <v>#N/A</v>
      </c>
      <c r="AD741" s="2" t="e">
        <v>#REF!</v>
      </c>
      <c r="AE741" s="2" t="e">
        <v>#REF!</v>
      </c>
      <c r="AF741" s="2" t="e">
        <v>#N/A</v>
      </c>
    </row>
    <row r="742" spans="1:33" customFormat="1" hidden="1" x14ac:dyDescent="0.35">
      <c r="A742" s="2" t="e">
        <v>#N/A</v>
      </c>
      <c r="B742" s="2">
        <v>101600041</v>
      </c>
      <c r="C742" s="2" t="e">
        <v>#REF!</v>
      </c>
      <c r="D742" s="2" t="e">
        <v>#REF!</v>
      </c>
      <c r="E742" s="2" t="s">
        <v>2047</v>
      </c>
      <c r="G742" s="2" t="s">
        <v>40</v>
      </c>
      <c r="H742" s="2" t="s">
        <v>59</v>
      </c>
      <c r="I742" s="2" t="s">
        <v>2998</v>
      </c>
      <c r="J742" s="2" t="e">
        <v>#N/A</v>
      </c>
      <c r="K742" s="2" t="e">
        <v>#N/A</v>
      </c>
      <c r="L742" s="2" t="e">
        <v>#REF!</v>
      </c>
      <c r="M742" s="2" t="s">
        <v>45</v>
      </c>
      <c r="N742" s="2" t="s">
        <v>72</v>
      </c>
      <c r="O742" s="2">
        <v>20922.57</v>
      </c>
      <c r="P742" s="62" t="s">
        <v>2962</v>
      </c>
      <c r="Q742" s="2">
        <v>52323</v>
      </c>
      <c r="R742" s="2" t="e">
        <v>#REF!</v>
      </c>
      <c r="S742" s="2" t="s">
        <v>48</v>
      </c>
      <c r="T742" s="2" t="e">
        <v>#N/A</v>
      </c>
      <c r="U742" s="2" t="e">
        <v>#REF!</v>
      </c>
      <c r="V742" s="2">
        <v>20922.530000000002</v>
      </c>
      <c r="W742" s="2" t="e">
        <v>#REF!</v>
      </c>
      <c r="X742" s="2" t="e">
        <v>#N/A</v>
      </c>
      <c r="Y742" s="2" t="e">
        <v>#N/A</v>
      </c>
      <c r="Z742" s="2" t="e">
        <v>#N/A</v>
      </c>
      <c r="AA742" s="2" t="s">
        <v>2</v>
      </c>
      <c r="AB742" s="2" t="e">
        <v>#REF!</v>
      </c>
      <c r="AC742" s="2" t="e">
        <v>#N/A</v>
      </c>
      <c r="AD742" s="2" t="e">
        <v>#REF!</v>
      </c>
      <c r="AE742" s="2" t="e">
        <v>#REF!</v>
      </c>
      <c r="AF742" s="2" t="e">
        <v>#N/A</v>
      </c>
    </row>
    <row r="743" spans="1:33" customFormat="1" hidden="1" x14ac:dyDescent="0.35">
      <c r="A743" s="2" t="e">
        <v>#N/A</v>
      </c>
      <c r="B743" s="2">
        <v>101600006</v>
      </c>
      <c r="C743" s="2" t="e">
        <v>#REF!</v>
      </c>
      <c r="D743" s="2" t="e">
        <v>#REF!</v>
      </c>
      <c r="E743" s="2" t="s">
        <v>2047</v>
      </c>
      <c r="G743" s="2" t="s">
        <v>40</v>
      </c>
      <c r="H743" s="2" t="s">
        <v>59</v>
      </c>
      <c r="I743" s="2" t="s">
        <v>2999</v>
      </c>
      <c r="J743" s="2" t="e">
        <v>#N/A</v>
      </c>
      <c r="K743" s="2" t="e">
        <v>#N/A</v>
      </c>
      <c r="L743" s="2" t="e">
        <v>#REF!</v>
      </c>
      <c r="M743" s="2" t="s">
        <v>45</v>
      </c>
      <c r="N743" s="2" t="s">
        <v>72</v>
      </c>
      <c r="O743" s="2">
        <v>20174</v>
      </c>
      <c r="P743" s="62" t="s">
        <v>2962</v>
      </c>
      <c r="Q743" s="2">
        <v>46064</v>
      </c>
      <c r="R743" s="2" t="e">
        <v>#REF!</v>
      </c>
      <c r="S743" s="2" t="s">
        <v>2660</v>
      </c>
      <c r="T743" s="2" t="e">
        <v>#N/A</v>
      </c>
      <c r="U743" s="2" t="e">
        <v>#REF!</v>
      </c>
      <c r="V743" s="2">
        <v>20174</v>
      </c>
      <c r="W743" s="2" t="e">
        <v>#REF!</v>
      </c>
      <c r="X743" s="2" t="e">
        <v>#N/A</v>
      </c>
      <c r="Y743" s="2" t="e">
        <v>#N/A</v>
      </c>
      <c r="Z743" s="2" t="e">
        <v>#N/A</v>
      </c>
      <c r="AA743" s="2" t="s">
        <v>2</v>
      </c>
      <c r="AB743" s="2" t="e">
        <v>#REF!</v>
      </c>
      <c r="AC743" s="2" t="e">
        <v>#N/A</v>
      </c>
      <c r="AD743" s="2" t="e">
        <v>#REF!</v>
      </c>
      <c r="AE743" s="2" t="e">
        <v>#REF!</v>
      </c>
      <c r="AF743" s="2" t="e">
        <v>#N/A</v>
      </c>
    </row>
    <row r="744" spans="1:33" customFormat="1" hidden="1" x14ac:dyDescent="0.35">
      <c r="A744" s="2" t="e">
        <v>#N/A</v>
      </c>
      <c r="B744" s="2">
        <v>101600042</v>
      </c>
      <c r="C744" s="2" t="e">
        <v>#REF!</v>
      </c>
      <c r="D744" s="2" t="e">
        <v>#REF!</v>
      </c>
      <c r="E744" s="2" t="s">
        <v>2047</v>
      </c>
      <c r="G744" s="2" t="s">
        <v>40</v>
      </c>
      <c r="H744" s="2" t="s">
        <v>59</v>
      </c>
      <c r="I744" s="2" t="s">
        <v>3000</v>
      </c>
      <c r="J744" s="2" t="e">
        <v>#N/A</v>
      </c>
      <c r="K744" s="2" t="e">
        <v>#N/A</v>
      </c>
      <c r="L744" s="2" t="e">
        <v>#REF!</v>
      </c>
      <c r="M744" s="2" t="s">
        <v>45</v>
      </c>
      <c r="N744" s="2" t="s">
        <v>72</v>
      </c>
      <c r="O744" s="2">
        <v>21177.629999999997</v>
      </c>
      <c r="P744" s="62" t="s">
        <v>2962</v>
      </c>
      <c r="Q744" s="2">
        <v>46064</v>
      </c>
      <c r="R744" s="2" t="e">
        <v>#REF!</v>
      </c>
      <c r="S744" s="2" t="s">
        <v>48</v>
      </c>
      <c r="T744" s="2" t="e">
        <v>#N/A</v>
      </c>
      <c r="U744" s="2" t="e">
        <v>#REF!</v>
      </c>
      <c r="V744" s="2">
        <v>21177.64</v>
      </c>
      <c r="W744" s="2" t="e">
        <v>#REF!</v>
      </c>
      <c r="X744" s="2" t="e">
        <v>#N/A</v>
      </c>
      <c r="Y744" s="2" t="e">
        <v>#N/A</v>
      </c>
      <c r="Z744" s="2" t="e">
        <v>#N/A</v>
      </c>
      <c r="AA744" s="2" t="s">
        <v>2</v>
      </c>
      <c r="AB744" s="2" t="e">
        <v>#REF!</v>
      </c>
      <c r="AC744" s="2" t="e">
        <v>#N/A</v>
      </c>
      <c r="AD744" s="2" t="e">
        <v>#REF!</v>
      </c>
      <c r="AE744" s="2" t="e">
        <v>#REF!</v>
      </c>
      <c r="AF744" s="2" t="e">
        <v>#N/A</v>
      </c>
    </row>
    <row r="745" spans="1:33" customFormat="1" hidden="1" x14ac:dyDescent="0.35">
      <c r="A745" s="2" t="e">
        <v>#N/A</v>
      </c>
      <c r="B745" s="2">
        <v>101600043</v>
      </c>
      <c r="C745" s="2" t="e">
        <v>#REF!</v>
      </c>
      <c r="D745" s="2" t="e">
        <v>#REF!</v>
      </c>
      <c r="E745" s="2" t="s">
        <v>2047</v>
      </c>
      <c r="G745" s="2" t="s">
        <v>40</v>
      </c>
      <c r="H745" s="2" t="s">
        <v>59</v>
      </c>
      <c r="I745" s="2" t="s">
        <v>3001</v>
      </c>
      <c r="J745" s="2" t="e">
        <v>#N/A</v>
      </c>
      <c r="K745" s="2" t="e">
        <v>#N/A</v>
      </c>
      <c r="L745" s="2" t="e">
        <v>#REF!</v>
      </c>
      <c r="M745" s="2" t="s">
        <v>45</v>
      </c>
      <c r="N745" s="2" t="s">
        <v>72</v>
      </c>
      <c r="O745" s="2">
        <v>21400.25</v>
      </c>
      <c r="P745" s="62" t="s">
        <v>2962</v>
      </c>
      <c r="Q745" s="2">
        <v>49434</v>
      </c>
      <c r="R745" s="2" t="e">
        <v>#REF!</v>
      </c>
      <c r="S745" s="2" t="s">
        <v>48</v>
      </c>
      <c r="T745" s="2" t="e">
        <v>#N/A</v>
      </c>
      <c r="U745" s="2" t="e">
        <v>#REF!</v>
      </c>
      <c r="V745" s="2">
        <v>21400.17</v>
      </c>
      <c r="W745" s="2" t="e">
        <v>#REF!</v>
      </c>
      <c r="X745" s="2" t="e">
        <v>#N/A</v>
      </c>
      <c r="Y745" s="2" t="e">
        <v>#N/A</v>
      </c>
      <c r="Z745" s="2" t="e">
        <v>#N/A</v>
      </c>
      <c r="AA745" s="2" t="s">
        <v>2</v>
      </c>
      <c r="AB745" s="2" t="e">
        <v>#REF!</v>
      </c>
      <c r="AC745" s="2" t="e">
        <v>#N/A</v>
      </c>
      <c r="AD745" s="2" t="e">
        <v>#REF!</v>
      </c>
      <c r="AE745" s="2" t="e">
        <v>#REF!</v>
      </c>
      <c r="AF745" s="2" t="e">
        <v>#N/A</v>
      </c>
    </row>
    <row r="746" spans="1:33" customFormat="1" hidden="1" x14ac:dyDescent="0.35">
      <c r="A746" s="2" t="e">
        <v>#N/A</v>
      </c>
      <c r="B746" s="2">
        <v>101600003</v>
      </c>
      <c r="C746" s="2" t="e">
        <v>#REF!</v>
      </c>
      <c r="D746" s="2" t="e">
        <v>#REF!</v>
      </c>
      <c r="E746" s="2" t="s">
        <v>2047</v>
      </c>
      <c r="G746" s="2" t="s">
        <v>40</v>
      </c>
      <c r="H746" s="2" t="s">
        <v>59</v>
      </c>
      <c r="I746" s="2" t="s">
        <v>3002</v>
      </c>
      <c r="J746" s="2" t="e">
        <v>#N/A</v>
      </c>
      <c r="K746" s="2" t="e">
        <v>#N/A</v>
      </c>
      <c r="L746" s="2" t="e">
        <v>#REF!</v>
      </c>
      <c r="M746" s="2" t="s">
        <v>45</v>
      </c>
      <c r="N746" s="2" t="s">
        <v>72</v>
      </c>
      <c r="O746" s="2">
        <v>19922</v>
      </c>
      <c r="P746" s="62" t="s">
        <v>2962</v>
      </c>
      <c r="Q746" s="2">
        <v>49434</v>
      </c>
      <c r="R746" s="2" t="e">
        <v>#REF!</v>
      </c>
      <c r="S746" s="2" t="s">
        <v>2660</v>
      </c>
      <c r="T746" s="2" t="e">
        <v>#N/A</v>
      </c>
      <c r="U746" s="2" t="e">
        <v>#REF!</v>
      </c>
      <c r="V746" s="2">
        <v>19922</v>
      </c>
      <c r="W746" s="2" t="e">
        <v>#REF!</v>
      </c>
      <c r="X746" s="2" t="e">
        <v>#REF!</v>
      </c>
      <c r="Y746" s="2" t="e">
        <v>#N/A</v>
      </c>
      <c r="Z746" s="2" t="e">
        <v>#REF!</v>
      </c>
      <c r="AA746" s="2" t="s">
        <v>2</v>
      </c>
      <c r="AB746" s="2" t="e">
        <v>#REF!</v>
      </c>
      <c r="AC746" s="2" t="e">
        <v>#N/A</v>
      </c>
      <c r="AD746" s="2" t="e">
        <v>#REF!</v>
      </c>
      <c r="AE746" s="2" t="e">
        <v>#REF!</v>
      </c>
      <c r="AF746" s="2" t="e">
        <v>#N/A</v>
      </c>
    </row>
    <row r="747" spans="1:33" customFormat="1" hidden="1" x14ac:dyDescent="0.35">
      <c r="A747" s="2" t="s">
        <v>3003</v>
      </c>
      <c r="B747" s="2">
        <v>150001914</v>
      </c>
      <c r="C747" s="2" t="e">
        <v>#REF!</v>
      </c>
      <c r="D747" s="2" t="e">
        <v>#REF!</v>
      </c>
      <c r="E747" s="2" t="s">
        <v>159</v>
      </c>
      <c r="G747" s="2" t="s">
        <v>173</v>
      </c>
      <c r="H747" s="2" t="s">
        <v>174</v>
      </c>
      <c r="I747" s="2" t="s">
        <v>3004</v>
      </c>
      <c r="J747" s="2" t="s">
        <v>53</v>
      </c>
      <c r="K747" s="2" t="s">
        <v>44</v>
      </c>
      <c r="L747" s="2" t="e">
        <v>#REF!</v>
      </c>
      <c r="M747" s="2" t="s">
        <v>375</v>
      </c>
      <c r="N747" s="2" t="s">
        <v>46</v>
      </c>
      <c r="O747" s="2">
        <v>14300.39</v>
      </c>
      <c r="P747" s="62" t="s">
        <v>3005</v>
      </c>
      <c r="Q747" s="2">
        <v>20700</v>
      </c>
      <c r="R747" s="2" t="e">
        <v>#REF!</v>
      </c>
      <c r="S747" s="2" t="s">
        <v>2660</v>
      </c>
      <c r="T747" s="2" t="s">
        <v>194</v>
      </c>
      <c r="U747" s="2" t="e">
        <v>#REF!</v>
      </c>
      <c r="V747" s="2">
        <v>14300.09</v>
      </c>
      <c r="W747" s="2" t="e">
        <v>#REF!</v>
      </c>
      <c r="X747" s="2" t="s">
        <v>47</v>
      </c>
      <c r="Y747" s="2">
        <v>20700</v>
      </c>
      <c r="Z747" s="2">
        <v>0</v>
      </c>
      <c r="AA747" s="2">
        <v>0.30917439613526571</v>
      </c>
      <c r="AB747" s="2" t="e">
        <v>#REF!</v>
      </c>
      <c r="AC747" s="2">
        <v>6</v>
      </c>
      <c r="AD747" s="2" t="e">
        <v>#REF!</v>
      </c>
      <c r="AE747" s="2" t="s">
        <v>50</v>
      </c>
      <c r="AF747" s="2">
        <v>0.06</v>
      </c>
      <c r="AG747" s="2">
        <v>0.12</v>
      </c>
    </row>
    <row r="748" spans="1:33" customFormat="1" hidden="1" x14ac:dyDescent="0.35">
      <c r="A748" s="2" t="s">
        <v>3003</v>
      </c>
      <c r="B748" s="2">
        <v>104525470</v>
      </c>
      <c r="C748" s="2" t="e">
        <v>#REF!</v>
      </c>
      <c r="D748" s="2" t="e">
        <v>#REF!</v>
      </c>
      <c r="E748" s="2" t="s">
        <v>159</v>
      </c>
      <c r="G748" s="2" t="s">
        <v>513</v>
      </c>
      <c r="H748" s="2" t="s">
        <v>3006</v>
      </c>
      <c r="I748" s="2" t="s">
        <v>3007</v>
      </c>
      <c r="J748" s="2">
        <v>0</v>
      </c>
      <c r="K748" s="2">
        <v>0</v>
      </c>
      <c r="L748" s="2" t="e">
        <v>#REF!</v>
      </c>
      <c r="M748" s="2" t="s">
        <v>375</v>
      </c>
      <c r="N748" s="2" t="s">
        <v>46</v>
      </c>
      <c r="O748" s="2">
        <v>19632</v>
      </c>
      <c r="P748" s="62" t="s">
        <v>3005</v>
      </c>
      <c r="Q748" s="2">
        <v>25960</v>
      </c>
      <c r="R748" s="2" t="e">
        <v>#REF!</v>
      </c>
      <c r="S748" s="2" t="s">
        <v>2660</v>
      </c>
      <c r="T748" s="2" t="s">
        <v>194</v>
      </c>
      <c r="U748" s="2" t="e">
        <v>#REF!</v>
      </c>
      <c r="V748" s="2">
        <v>19632</v>
      </c>
      <c r="W748" s="2" t="e">
        <v>#REF!</v>
      </c>
      <c r="X748" s="2" t="s">
        <v>2064</v>
      </c>
      <c r="Y748" s="2">
        <v>0</v>
      </c>
      <c r="Z748" s="2" t="s">
        <v>2050</v>
      </c>
      <c r="AA748" s="2" t="s">
        <v>2</v>
      </c>
      <c r="AB748" s="2" t="e">
        <v>#REF!</v>
      </c>
      <c r="AD748" s="2" t="e">
        <v>#REF!</v>
      </c>
      <c r="AE748" s="2">
        <v>0</v>
      </c>
      <c r="AF748" s="2">
        <v>0</v>
      </c>
      <c r="AG748" s="2">
        <v>0</v>
      </c>
    </row>
    <row r="749" spans="1:33" customFormat="1" hidden="1" x14ac:dyDescent="0.35">
      <c r="A749" s="2" t="s">
        <v>3003</v>
      </c>
      <c r="B749" s="2">
        <v>104528010</v>
      </c>
      <c r="C749" s="2" t="e">
        <v>#REF!</v>
      </c>
      <c r="D749" s="2" t="e">
        <v>#REF!</v>
      </c>
      <c r="E749" s="2" t="s">
        <v>159</v>
      </c>
      <c r="G749" s="2" t="s">
        <v>490</v>
      </c>
      <c r="H749" s="2" t="s">
        <v>503</v>
      </c>
      <c r="I749" s="2" t="s">
        <v>3008</v>
      </c>
      <c r="J749" s="2">
        <v>0</v>
      </c>
      <c r="K749" s="2">
        <v>0</v>
      </c>
      <c r="L749" s="2" t="s">
        <v>3009</v>
      </c>
      <c r="M749" s="2" t="s">
        <v>71</v>
      </c>
      <c r="N749" s="2" t="s">
        <v>46</v>
      </c>
      <c r="O749" s="2">
        <v>21610</v>
      </c>
      <c r="P749" s="62" t="s">
        <v>3005</v>
      </c>
      <c r="Q749" s="2">
        <v>26900</v>
      </c>
      <c r="R749" s="2">
        <v>0</v>
      </c>
      <c r="S749" s="2" t="s">
        <v>194</v>
      </c>
      <c r="T749" s="2" t="s">
        <v>2660</v>
      </c>
      <c r="U749" s="2">
        <v>21610</v>
      </c>
      <c r="W749" s="2">
        <v>0</v>
      </c>
      <c r="AE749" s="2">
        <v>0</v>
      </c>
      <c r="AF749" s="2">
        <v>0</v>
      </c>
      <c r="AG749" s="2">
        <v>0</v>
      </c>
    </row>
    <row r="750" spans="1:33" customFormat="1" hidden="1" x14ac:dyDescent="0.35">
      <c r="A750" s="2" t="s">
        <v>3003</v>
      </c>
      <c r="B750" s="2">
        <v>104523760</v>
      </c>
      <c r="C750" s="2" t="e">
        <v>#REF!</v>
      </c>
      <c r="D750" s="2" t="e">
        <v>#REF!</v>
      </c>
      <c r="E750" s="2" t="s">
        <v>159</v>
      </c>
      <c r="G750" s="2" t="s">
        <v>490</v>
      </c>
      <c r="H750" s="2" t="s">
        <v>503</v>
      </c>
      <c r="I750" s="2" t="s">
        <v>3010</v>
      </c>
      <c r="J750" s="2">
        <v>0</v>
      </c>
      <c r="K750" s="2">
        <v>0</v>
      </c>
      <c r="L750" s="2" t="s">
        <v>3009</v>
      </c>
      <c r="M750" s="2" t="s">
        <v>71</v>
      </c>
      <c r="N750" s="2" t="s">
        <v>46</v>
      </c>
      <c r="O750" s="2">
        <v>41999.65</v>
      </c>
      <c r="P750" s="62" t="s">
        <v>3005</v>
      </c>
      <c r="Q750" s="2">
        <v>65000</v>
      </c>
      <c r="R750" s="2">
        <v>0</v>
      </c>
      <c r="S750" s="2" t="s">
        <v>2660</v>
      </c>
      <c r="T750" s="2" t="s">
        <v>2660</v>
      </c>
      <c r="U750" s="2">
        <v>41999.65</v>
      </c>
      <c r="W750" s="2">
        <v>0</v>
      </c>
      <c r="AE750" s="2">
        <v>0</v>
      </c>
      <c r="AF750" s="2">
        <v>0</v>
      </c>
      <c r="AG750" s="2">
        <v>0</v>
      </c>
    </row>
    <row r="751" spans="1:33" customFormat="1" hidden="1" x14ac:dyDescent="0.35">
      <c r="A751" s="2" t="s">
        <v>3003</v>
      </c>
      <c r="B751" s="2">
        <v>104537650</v>
      </c>
      <c r="C751" s="2" t="e">
        <v>#REF!</v>
      </c>
      <c r="D751" s="2" t="e">
        <v>#REF!</v>
      </c>
      <c r="E751" s="2" t="s">
        <v>159</v>
      </c>
      <c r="G751" s="2" t="s">
        <v>513</v>
      </c>
      <c r="H751" s="2" t="s">
        <v>519</v>
      </c>
      <c r="I751" s="2" t="s">
        <v>2948</v>
      </c>
      <c r="J751" s="2">
        <v>0</v>
      </c>
      <c r="K751" s="2">
        <v>0</v>
      </c>
      <c r="L751" s="2" t="s">
        <v>3009</v>
      </c>
      <c r="M751" s="2" t="s">
        <v>375</v>
      </c>
      <c r="N751" s="2" t="s">
        <v>72</v>
      </c>
      <c r="O751" s="2">
        <v>5882</v>
      </c>
      <c r="P751" s="62" t="s">
        <v>3005</v>
      </c>
      <c r="Q751" s="2">
        <v>7750</v>
      </c>
      <c r="R751" s="2">
        <v>0</v>
      </c>
      <c r="S751" s="2" t="s">
        <v>2660</v>
      </c>
      <c r="T751" s="2" t="s">
        <v>2660</v>
      </c>
      <c r="U751" s="2">
        <v>5882</v>
      </c>
      <c r="W751" s="2">
        <v>0</v>
      </c>
      <c r="AE751" s="2">
        <v>0</v>
      </c>
      <c r="AF751" s="2">
        <v>0</v>
      </c>
      <c r="AG751" s="2">
        <v>0</v>
      </c>
    </row>
    <row r="752" spans="1:33" customFormat="1" hidden="1" x14ac:dyDescent="0.35">
      <c r="A752" s="2" t="s">
        <v>3003</v>
      </c>
      <c r="B752" s="2">
        <v>104540410</v>
      </c>
      <c r="C752" s="2" t="e">
        <v>#REF!</v>
      </c>
      <c r="D752" s="2" t="e">
        <v>#REF!</v>
      </c>
      <c r="E752" s="2" t="s">
        <v>159</v>
      </c>
      <c r="G752" s="2" t="s">
        <v>513</v>
      </c>
      <c r="H752" s="2" t="s">
        <v>3011</v>
      </c>
      <c r="I752" s="2" t="s">
        <v>3012</v>
      </c>
      <c r="J752" s="2">
        <v>0</v>
      </c>
      <c r="K752" s="2">
        <v>0</v>
      </c>
      <c r="L752" s="2" t="s">
        <v>3009</v>
      </c>
      <c r="M752" s="2" t="s">
        <v>375</v>
      </c>
      <c r="N752" s="2" t="s">
        <v>72</v>
      </c>
      <c r="O752" s="2">
        <v>82554</v>
      </c>
      <c r="P752" s="62" t="s">
        <v>3005</v>
      </c>
      <c r="Q752" s="2">
        <v>97866</v>
      </c>
      <c r="R752" s="2">
        <v>0</v>
      </c>
      <c r="S752" s="2" t="s">
        <v>604</v>
      </c>
      <c r="T752" s="2" t="s">
        <v>2660</v>
      </c>
      <c r="U752" s="2">
        <v>82554</v>
      </c>
      <c r="V752" s="2" t="s">
        <v>2064</v>
      </c>
      <c r="W752" s="2">
        <v>0</v>
      </c>
      <c r="AE752" s="2">
        <v>0</v>
      </c>
      <c r="AF752" s="2">
        <v>0</v>
      </c>
      <c r="AG752" s="2">
        <v>0</v>
      </c>
    </row>
    <row r="753" spans="1:16" customFormat="1" hidden="1" x14ac:dyDescent="0.35">
      <c r="A753" s="45" t="s">
        <v>3003</v>
      </c>
      <c r="B753" s="45">
        <v>104542600</v>
      </c>
      <c r="C753" s="45" t="s">
        <v>3013</v>
      </c>
      <c r="E753" s="45" t="s">
        <v>159</v>
      </c>
      <c r="G753" s="53" t="s">
        <v>167</v>
      </c>
      <c r="H753" s="53" t="s">
        <v>168</v>
      </c>
      <c r="I753" s="53" t="s">
        <v>3014</v>
      </c>
      <c r="P753" s="62" t="s">
        <v>2950</v>
      </c>
    </row>
    <row r="754" spans="1:16" customFormat="1" hidden="1" x14ac:dyDescent="0.35">
      <c r="A754" s="45" t="s">
        <v>3003</v>
      </c>
      <c r="B754" s="45">
        <v>104529590</v>
      </c>
      <c r="C754" s="45" t="s">
        <v>3015</v>
      </c>
      <c r="E754" s="45" t="s">
        <v>159</v>
      </c>
      <c r="G754" s="53" t="s">
        <v>167</v>
      </c>
      <c r="H754" s="53" t="s">
        <v>168</v>
      </c>
      <c r="I754" s="53" t="s">
        <v>3016</v>
      </c>
      <c r="P754" s="62" t="s">
        <v>2950</v>
      </c>
    </row>
    <row r="755" spans="1:16" customFormat="1" hidden="1" x14ac:dyDescent="0.35">
      <c r="A755" s="45" t="s">
        <v>3003</v>
      </c>
      <c r="B755" s="45">
        <v>104539130</v>
      </c>
      <c r="C755" s="45" t="s">
        <v>3017</v>
      </c>
      <c r="E755" s="45" t="s">
        <v>159</v>
      </c>
      <c r="G755" s="53" t="s">
        <v>167</v>
      </c>
      <c r="H755" s="53" t="s">
        <v>168</v>
      </c>
      <c r="I755" s="53" t="s">
        <v>3016</v>
      </c>
      <c r="P755" s="62" t="s">
        <v>2950</v>
      </c>
    </row>
    <row r="756" spans="1:16" customFormat="1" hidden="1" x14ac:dyDescent="0.35">
      <c r="A756" s="45" t="s">
        <v>3003</v>
      </c>
      <c r="B756" s="45">
        <v>150002033</v>
      </c>
      <c r="C756" s="45" t="s">
        <v>3018</v>
      </c>
      <c r="E756" s="45" t="s">
        <v>159</v>
      </c>
      <c r="G756" s="53" t="s">
        <v>173</v>
      </c>
      <c r="H756" s="53" t="s">
        <v>174</v>
      </c>
      <c r="I756" s="53" t="s">
        <v>2240</v>
      </c>
      <c r="P756" s="62" t="s">
        <v>2950</v>
      </c>
    </row>
    <row r="757" spans="1:16" customFormat="1" hidden="1" x14ac:dyDescent="0.35">
      <c r="A757" s="45" t="s">
        <v>3003</v>
      </c>
      <c r="B757" s="45">
        <v>150002034</v>
      </c>
      <c r="C757" s="45" t="s">
        <v>3019</v>
      </c>
      <c r="E757" s="45" t="s">
        <v>159</v>
      </c>
      <c r="G757" s="53" t="s">
        <v>173</v>
      </c>
      <c r="H757" s="53" t="s">
        <v>174</v>
      </c>
      <c r="I757" s="53" t="s">
        <v>3020</v>
      </c>
      <c r="P757" s="62" t="s">
        <v>2950</v>
      </c>
    </row>
    <row r="758" spans="1:16" customFormat="1" hidden="1" x14ac:dyDescent="0.35">
      <c r="A758" s="45" t="s">
        <v>3003</v>
      </c>
      <c r="B758" s="45">
        <v>104543950</v>
      </c>
      <c r="C758" s="45" t="s">
        <v>3021</v>
      </c>
      <c r="E758" s="45" t="s">
        <v>159</v>
      </c>
      <c r="G758" s="53" t="s">
        <v>173</v>
      </c>
      <c r="H758" s="53" t="s">
        <v>1793</v>
      </c>
      <c r="I758" s="53" t="s">
        <v>3022</v>
      </c>
      <c r="P758" s="62" t="s">
        <v>2950</v>
      </c>
    </row>
    <row r="759" spans="1:16" customFormat="1" hidden="1" x14ac:dyDescent="0.35">
      <c r="A759" s="45" t="s">
        <v>3003</v>
      </c>
      <c r="B759" s="45">
        <v>104339920</v>
      </c>
      <c r="C759" s="45" t="s">
        <v>3023</v>
      </c>
      <c r="E759" s="45" t="s">
        <v>159</v>
      </c>
      <c r="G759" s="53" t="s">
        <v>490</v>
      </c>
      <c r="H759" s="53" t="s">
        <v>501</v>
      </c>
      <c r="I759" s="53" t="s">
        <v>3024</v>
      </c>
      <c r="P759" s="62" t="s">
        <v>2950</v>
      </c>
    </row>
    <row r="760" spans="1:16" customFormat="1" hidden="1" x14ac:dyDescent="0.35">
      <c r="A760" s="45" t="s">
        <v>3003</v>
      </c>
      <c r="B760" s="45">
        <v>104534670</v>
      </c>
      <c r="C760" s="45" t="s">
        <v>3025</v>
      </c>
      <c r="E760" s="45" t="s">
        <v>159</v>
      </c>
      <c r="G760" s="53" t="s">
        <v>490</v>
      </c>
      <c r="H760" s="53" t="s">
        <v>503</v>
      </c>
      <c r="I760" s="53" t="s">
        <v>3026</v>
      </c>
      <c r="P760" s="62" t="s">
        <v>2950</v>
      </c>
    </row>
    <row r="761" spans="1:16" customFormat="1" hidden="1" x14ac:dyDescent="0.35">
      <c r="A761" s="45" t="s">
        <v>3003</v>
      </c>
      <c r="B761" s="45">
        <v>104519360</v>
      </c>
      <c r="C761" s="45" t="s">
        <v>3027</v>
      </c>
      <c r="E761" s="45" t="s">
        <v>159</v>
      </c>
      <c r="G761" s="53" t="s">
        <v>167</v>
      </c>
      <c r="H761" s="53" t="s">
        <v>168</v>
      </c>
      <c r="I761" s="53" t="s">
        <v>3028</v>
      </c>
      <c r="P761" s="62" t="s">
        <v>2950</v>
      </c>
    </row>
    <row r="762" spans="1:16" customFormat="1" hidden="1" x14ac:dyDescent="0.35">
      <c r="A762" s="45" t="s">
        <v>3003</v>
      </c>
      <c r="B762" s="45">
        <v>104541870</v>
      </c>
      <c r="C762" s="45" t="s">
        <v>3029</v>
      </c>
      <c r="E762" s="45" t="s">
        <v>159</v>
      </c>
      <c r="G762" s="53" t="s">
        <v>167</v>
      </c>
      <c r="H762" s="53" t="s">
        <v>168</v>
      </c>
      <c r="I762" s="53" t="s">
        <v>3030</v>
      </c>
      <c r="P762" s="62" t="s">
        <v>2950</v>
      </c>
    </row>
    <row r="763" spans="1:16" customFormat="1" hidden="1" x14ac:dyDescent="0.35">
      <c r="A763" s="45" t="s">
        <v>3003</v>
      </c>
      <c r="B763" s="45">
        <v>104540120</v>
      </c>
      <c r="C763" s="45" t="s">
        <v>3031</v>
      </c>
      <c r="E763" s="45" t="s">
        <v>159</v>
      </c>
      <c r="G763" s="53" t="s">
        <v>510</v>
      </c>
      <c r="H763" s="53" t="s">
        <v>3032</v>
      </c>
      <c r="I763" s="53" t="s">
        <v>3033</v>
      </c>
      <c r="P763" s="62" t="s">
        <v>2950</v>
      </c>
    </row>
    <row r="764" spans="1:16" customFormat="1" hidden="1" x14ac:dyDescent="0.35">
      <c r="A764" s="45" t="s">
        <v>3003</v>
      </c>
      <c r="B764" s="45">
        <v>104516650</v>
      </c>
      <c r="C764" s="45" t="s">
        <v>3034</v>
      </c>
      <c r="E764" s="45" t="s">
        <v>159</v>
      </c>
      <c r="G764" s="53" t="s">
        <v>490</v>
      </c>
      <c r="H764" s="53" t="s">
        <v>492</v>
      </c>
      <c r="I764" s="53" t="s">
        <v>3035</v>
      </c>
      <c r="P764" s="62" t="s">
        <v>2950</v>
      </c>
    </row>
    <row r="765" spans="1:16" customFormat="1" hidden="1" x14ac:dyDescent="0.35">
      <c r="A765" s="45" t="s">
        <v>3003</v>
      </c>
      <c r="B765" s="45">
        <v>104539100</v>
      </c>
      <c r="C765" s="45" t="s">
        <v>3036</v>
      </c>
      <c r="E765" s="45" t="s">
        <v>159</v>
      </c>
      <c r="G765" s="53" t="s">
        <v>513</v>
      </c>
      <c r="H765" s="53" t="s">
        <v>3037</v>
      </c>
      <c r="I765" s="53" t="s">
        <v>3038</v>
      </c>
      <c r="P765" s="62" t="s">
        <v>2950</v>
      </c>
    </row>
    <row r="766" spans="1:16" customFormat="1" hidden="1" x14ac:dyDescent="0.35">
      <c r="A766" s="45" t="s">
        <v>3003</v>
      </c>
      <c r="B766" s="45">
        <v>104534310</v>
      </c>
      <c r="C766" s="45" t="s">
        <v>3039</v>
      </c>
      <c r="E766" s="45" t="s">
        <v>159</v>
      </c>
      <c r="G766" s="53" t="s">
        <v>1803</v>
      </c>
      <c r="H766" s="53" t="s">
        <v>1822</v>
      </c>
      <c r="I766" s="53" t="s">
        <v>3040</v>
      </c>
      <c r="P766" s="62" t="s">
        <v>2950</v>
      </c>
    </row>
    <row r="767" spans="1:16" customFormat="1" hidden="1" x14ac:dyDescent="0.35">
      <c r="A767" s="45" t="s">
        <v>3003</v>
      </c>
      <c r="B767" s="45">
        <v>104539550</v>
      </c>
      <c r="C767" s="45" t="s">
        <v>3041</v>
      </c>
      <c r="E767" s="45" t="s">
        <v>159</v>
      </c>
      <c r="G767" s="53" t="s">
        <v>173</v>
      </c>
      <c r="H767" s="53" t="s">
        <v>177</v>
      </c>
      <c r="I767" s="53" t="s">
        <v>3042</v>
      </c>
      <c r="P767" s="62" t="s">
        <v>2950</v>
      </c>
    </row>
    <row r="768" spans="1:16" customFormat="1" hidden="1" x14ac:dyDescent="0.35">
      <c r="A768" s="45" t="s">
        <v>3003</v>
      </c>
      <c r="B768" s="45">
        <v>104525480</v>
      </c>
      <c r="C768" s="45" t="s">
        <v>3043</v>
      </c>
      <c r="E768" s="45" t="s">
        <v>159</v>
      </c>
      <c r="G768" s="53" t="s">
        <v>513</v>
      </c>
      <c r="H768" s="53" t="s">
        <v>521</v>
      </c>
      <c r="I768" s="53" t="s">
        <v>3044</v>
      </c>
      <c r="P768" s="62" t="s">
        <v>2950</v>
      </c>
    </row>
    <row r="769" spans="1:16" customFormat="1" hidden="1" x14ac:dyDescent="0.35">
      <c r="A769" s="45" t="s">
        <v>3003</v>
      </c>
      <c r="B769" s="45">
        <v>104537650</v>
      </c>
      <c r="C769" s="45" t="s">
        <v>3045</v>
      </c>
      <c r="E769" s="45" t="s">
        <v>159</v>
      </c>
      <c r="G769" s="53" t="s">
        <v>513</v>
      </c>
      <c r="H769" s="53" t="s">
        <v>3046</v>
      </c>
      <c r="I769" s="53" t="s">
        <v>2948</v>
      </c>
      <c r="P769" s="62" t="s">
        <v>2950</v>
      </c>
    </row>
    <row r="770" spans="1:16" customFormat="1" hidden="1" x14ac:dyDescent="0.35">
      <c r="A770" s="45" t="s">
        <v>3003</v>
      </c>
      <c r="B770" s="45">
        <v>104539610</v>
      </c>
      <c r="C770" s="45" t="s">
        <v>3047</v>
      </c>
      <c r="E770" s="45" t="s">
        <v>159</v>
      </c>
      <c r="G770" s="53" t="s">
        <v>513</v>
      </c>
      <c r="H770" s="53" t="s">
        <v>3048</v>
      </c>
      <c r="I770" s="53" t="s">
        <v>2247</v>
      </c>
      <c r="P770" s="62" t="s">
        <v>2950</v>
      </c>
    </row>
    <row r="771" spans="1:16" customFormat="1" hidden="1" x14ac:dyDescent="0.35">
      <c r="A771" s="45" t="s">
        <v>3003</v>
      </c>
      <c r="B771" s="45">
        <v>104523760</v>
      </c>
      <c r="C771" s="45" t="s">
        <v>3049</v>
      </c>
      <c r="E771" s="45" t="s">
        <v>159</v>
      </c>
      <c r="G771" s="53" t="s">
        <v>490</v>
      </c>
      <c r="H771" s="53" t="s">
        <v>503</v>
      </c>
      <c r="I771" s="53" t="s">
        <v>3010</v>
      </c>
      <c r="P771" s="62" t="s">
        <v>2950</v>
      </c>
    </row>
    <row r="772" spans="1:16" customFormat="1" hidden="1" x14ac:dyDescent="0.35">
      <c r="A772" s="45" t="s">
        <v>3003</v>
      </c>
      <c r="B772" s="45">
        <v>104528010</v>
      </c>
      <c r="C772" s="45" t="s">
        <v>3050</v>
      </c>
      <c r="E772" s="45" t="s">
        <v>159</v>
      </c>
      <c r="G772" s="53" t="s">
        <v>490</v>
      </c>
      <c r="H772" s="53" t="s">
        <v>503</v>
      </c>
      <c r="I772" s="53" t="s">
        <v>3008</v>
      </c>
      <c r="P772" s="62" t="s">
        <v>2950</v>
      </c>
    </row>
    <row r="773" spans="1:16" customFormat="1" hidden="1" x14ac:dyDescent="0.35">
      <c r="A773" s="45" t="s">
        <v>3003</v>
      </c>
      <c r="B773" s="45">
        <v>104529130</v>
      </c>
      <c r="C773" s="45" t="s">
        <v>3051</v>
      </c>
      <c r="E773" s="45" t="s">
        <v>159</v>
      </c>
      <c r="G773" s="53" t="s">
        <v>490</v>
      </c>
      <c r="H773" s="53" t="s">
        <v>503</v>
      </c>
      <c r="I773" s="53" t="s">
        <v>3052</v>
      </c>
      <c r="P773" s="62" t="s">
        <v>2950</v>
      </c>
    </row>
    <row r="774" spans="1:16" customFormat="1" hidden="1" x14ac:dyDescent="0.35">
      <c r="A774" s="45" t="s">
        <v>3003</v>
      </c>
      <c r="B774" s="45">
        <v>104539510</v>
      </c>
      <c r="C774" s="45" t="s">
        <v>3053</v>
      </c>
      <c r="E774" s="45" t="s">
        <v>159</v>
      </c>
      <c r="G774" s="53" t="s">
        <v>490</v>
      </c>
      <c r="H774" s="53" t="s">
        <v>503</v>
      </c>
      <c r="I774" s="53" t="s">
        <v>2878</v>
      </c>
      <c r="P774" s="62" t="s">
        <v>2950</v>
      </c>
    </row>
    <row r="775" spans="1:16" customFormat="1" hidden="1" x14ac:dyDescent="0.35">
      <c r="A775" s="45" t="s">
        <v>3003</v>
      </c>
      <c r="B775" s="45">
        <v>104538570</v>
      </c>
      <c r="C775" s="45" t="s">
        <v>3054</v>
      </c>
      <c r="E775" s="45" t="s">
        <v>159</v>
      </c>
      <c r="G775" s="53" t="s">
        <v>490</v>
      </c>
      <c r="H775" s="53" t="s">
        <v>503</v>
      </c>
      <c r="I775" s="53" t="s">
        <v>3055</v>
      </c>
      <c r="P775" s="62" t="s">
        <v>2950</v>
      </c>
    </row>
    <row r="776" spans="1:16" customFormat="1" hidden="1" x14ac:dyDescent="0.35">
      <c r="A776" s="45" t="s">
        <v>3003</v>
      </c>
      <c r="B776" s="45">
        <v>104534890</v>
      </c>
      <c r="C776" s="45" t="s">
        <v>3056</v>
      </c>
      <c r="E776" s="45" t="s">
        <v>159</v>
      </c>
      <c r="G776" s="53" t="s">
        <v>490</v>
      </c>
      <c r="H776" s="53" t="s">
        <v>503</v>
      </c>
      <c r="I776" s="53" t="s">
        <v>3057</v>
      </c>
      <c r="P776" s="62" t="s">
        <v>2950</v>
      </c>
    </row>
    <row r="777" spans="1:16" customFormat="1" hidden="1" x14ac:dyDescent="0.35">
      <c r="A777" s="45" t="s">
        <v>3003</v>
      </c>
      <c r="B777" s="45">
        <v>104529520</v>
      </c>
      <c r="C777" s="45" t="s">
        <v>3058</v>
      </c>
      <c r="E777" s="45" t="s">
        <v>159</v>
      </c>
      <c r="G777" s="53" t="s">
        <v>513</v>
      </c>
      <c r="H777" s="53" t="s">
        <v>3046</v>
      </c>
      <c r="I777" s="53" t="s">
        <v>3059</v>
      </c>
      <c r="P777" s="62" t="s">
        <v>2950</v>
      </c>
    </row>
    <row r="778" spans="1:16" customFormat="1" hidden="1" x14ac:dyDescent="0.35">
      <c r="A778" s="45" t="s">
        <v>3003</v>
      </c>
      <c r="B778" s="45">
        <v>104525470</v>
      </c>
      <c r="C778" s="45" t="s">
        <v>3060</v>
      </c>
      <c r="E778" s="45" t="s">
        <v>159</v>
      </c>
      <c r="G778" s="53" t="s">
        <v>513</v>
      </c>
      <c r="H778" s="53" t="s">
        <v>3006</v>
      </c>
      <c r="I778" s="53" t="s">
        <v>3007</v>
      </c>
      <c r="P778" s="62" t="s">
        <v>2950</v>
      </c>
    </row>
    <row r="779" spans="1:16" customFormat="1" hidden="1" x14ac:dyDescent="0.35">
      <c r="A779" s="45" t="s">
        <v>3003</v>
      </c>
      <c r="B779" s="45">
        <v>104525540</v>
      </c>
      <c r="C779" s="45" t="s">
        <v>3061</v>
      </c>
      <c r="E779" s="45" t="s">
        <v>159</v>
      </c>
      <c r="G779" s="53" t="s">
        <v>179</v>
      </c>
      <c r="H779" s="53" t="s">
        <v>3062</v>
      </c>
      <c r="I779" s="53" t="s">
        <v>3063</v>
      </c>
      <c r="P779" s="62" t="s">
        <v>2950</v>
      </c>
    </row>
    <row r="780" spans="1:16" customFormat="1" hidden="1" x14ac:dyDescent="0.35">
      <c r="A780" s="45" t="s">
        <v>3003</v>
      </c>
      <c r="B780" s="45">
        <v>104529570</v>
      </c>
      <c r="C780" s="45" t="s">
        <v>3064</v>
      </c>
      <c r="E780" s="45" t="s">
        <v>159</v>
      </c>
      <c r="G780" s="53" t="s">
        <v>161</v>
      </c>
      <c r="H780" s="53" t="s">
        <v>1716</v>
      </c>
      <c r="I780" s="53" t="s">
        <v>3065</v>
      </c>
      <c r="P780" s="62" t="s">
        <v>2950</v>
      </c>
    </row>
    <row r="781" spans="1:16" customFormat="1" hidden="1" x14ac:dyDescent="0.35">
      <c r="A781" s="45" t="s">
        <v>3003</v>
      </c>
      <c r="B781" s="45">
        <v>104540410</v>
      </c>
      <c r="C781" s="45" t="s">
        <v>3066</v>
      </c>
      <c r="E781" s="45" t="s">
        <v>159</v>
      </c>
      <c r="G781" s="53" t="s">
        <v>513</v>
      </c>
      <c r="H781" s="53" t="s">
        <v>3011</v>
      </c>
      <c r="I781" s="53" t="s">
        <v>3067</v>
      </c>
      <c r="P781" s="62" t="s">
        <v>2950</v>
      </c>
    </row>
    <row r="782" spans="1:16" customFormat="1" hidden="1" x14ac:dyDescent="0.35">
      <c r="A782" s="45" t="s">
        <v>3003</v>
      </c>
      <c r="B782" s="45">
        <v>104528950</v>
      </c>
      <c r="C782" s="45" t="s">
        <v>3068</v>
      </c>
      <c r="E782" s="45" t="s">
        <v>159</v>
      </c>
      <c r="G782" s="53" t="s">
        <v>513</v>
      </c>
      <c r="H782" s="53" t="s">
        <v>3011</v>
      </c>
      <c r="I782" s="53" t="s">
        <v>3069</v>
      </c>
      <c r="P782" s="62" t="s">
        <v>2950</v>
      </c>
    </row>
    <row r="783" spans="1:16" customFormat="1" hidden="1" x14ac:dyDescent="0.35">
      <c r="A783" s="45" t="s">
        <v>3003</v>
      </c>
      <c r="B783" s="45">
        <v>104533800</v>
      </c>
      <c r="C783" s="45" t="s">
        <v>3070</v>
      </c>
      <c r="E783" s="45" t="s">
        <v>159</v>
      </c>
      <c r="G783" s="53" t="s">
        <v>513</v>
      </c>
      <c r="H783" s="53" t="s">
        <v>3011</v>
      </c>
      <c r="I783" s="53" t="s">
        <v>3071</v>
      </c>
      <c r="P783" s="62" t="s">
        <v>2950</v>
      </c>
    </row>
    <row r="784" spans="1:16" customFormat="1" hidden="1" x14ac:dyDescent="0.35">
      <c r="A784" s="45" t="s">
        <v>3003</v>
      </c>
      <c r="B784" s="45">
        <v>104529720</v>
      </c>
      <c r="C784" s="45" t="s">
        <v>3072</v>
      </c>
      <c r="E784" s="45" t="s">
        <v>159</v>
      </c>
      <c r="G784" s="53" t="s">
        <v>513</v>
      </c>
      <c r="H784" s="53" t="s">
        <v>3073</v>
      </c>
      <c r="I784" s="53" t="s">
        <v>2842</v>
      </c>
      <c r="P784" s="62" t="s">
        <v>2950</v>
      </c>
    </row>
    <row r="785" spans="1:16" customFormat="1" hidden="1" x14ac:dyDescent="0.35">
      <c r="A785" s="45" t="s">
        <v>3003</v>
      </c>
      <c r="B785" s="45">
        <v>104524290</v>
      </c>
      <c r="C785" s="45" t="s">
        <v>3074</v>
      </c>
      <c r="E785" s="45" t="s">
        <v>159</v>
      </c>
      <c r="G785" s="2" t="s">
        <v>3075</v>
      </c>
      <c r="H785" s="53" t="s">
        <v>3076</v>
      </c>
      <c r="I785" s="53" t="s">
        <v>3077</v>
      </c>
      <c r="P785" s="62" t="s">
        <v>2950</v>
      </c>
    </row>
    <row r="786" spans="1:16" customFormat="1" hidden="1" x14ac:dyDescent="0.35">
      <c r="A786" s="45" t="s">
        <v>3003</v>
      </c>
      <c r="B786" s="45">
        <v>150001914</v>
      </c>
      <c r="C786" s="45" t="s">
        <v>3078</v>
      </c>
      <c r="E786" s="45" t="s">
        <v>159</v>
      </c>
      <c r="G786" s="53" t="s">
        <v>173</v>
      </c>
      <c r="H786" s="53" t="s">
        <v>174</v>
      </c>
      <c r="I786" s="53" t="s">
        <v>3004</v>
      </c>
      <c r="P786" s="62" t="s">
        <v>2950</v>
      </c>
    </row>
    <row r="787" spans="1:16" customFormat="1" hidden="1" x14ac:dyDescent="0.35">
      <c r="A787" s="45" t="s">
        <v>3003</v>
      </c>
      <c r="B787" s="45">
        <v>104532660</v>
      </c>
      <c r="C787" s="45" t="s">
        <v>3079</v>
      </c>
      <c r="E787" s="45" t="s">
        <v>159</v>
      </c>
      <c r="G787" s="53" t="s">
        <v>173</v>
      </c>
      <c r="H787" s="53" t="s">
        <v>174</v>
      </c>
      <c r="I787" s="53" t="s">
        <v>3080</v>
      </c>
      <c r="P787" s="62" t="s">
        <v>2950</v>
      </c>
    </row>
    <row r="788" spans="1:16" customFormat="1" hidden="1" x14ac:dyDescent="0.35">
      <c r="A788" s="45" t="s">
        <v>3003</v>
      </c>
      <c r="B788" s="45">
        <v>104532670</v>
      </c>
      <c r="C788" s="45" t="s">
        <v>3081</v>
      </c>
      <c r="E788" s="45" t="s">
        <v>159</v>
      </c>
      <c r="G788" s="53" t="s">
        <v>173</v>
      </c>
      <c r="H788" s="53" t="s">
        <v>174</v>
      </c>
      <c r="I788" s="53" t="s">
        <v>3082</v>
      </c>
      <c r="P788" s="62" t="s">
        <v>2950</v>
      </c>
    </row>
    <row r="789" spans="1:16" customFormat="1" hidden="1" x14ac:dyDescent="0.35">
      <c r="A789" s="45" t="s">
        <v>3003</v>
      </c>
      <c r="B789" s="45">
        <v>104532800</v>
      </c>
      <c r="C789" s="45" t="s">
        <v>3083</v>
      </c>
      <c r="E789" s="45" t="s">
        <v>159</v>
      </c>
      <c r="G789" s="53" t="s">
        <v>472</v>
      </c>
      <c r="H789" s="53" t="s">
        <v>3084</v>
      </c>
      <c r="I789" s="53" t="s">
        <v>3085</v>
      </c>
      <c r="P789" s="62" t="s">
        <v>2950</v>
      </c>
    </row>
    <row r="790" spans="1:16" customFormat="1" hidden="1" x14ac:dyDescent="0.35">
      <c r="A790" s="45" t="s">
        <v>3003</v>
      </c>
      <c r="B790" s="45">
        <v>150001989</v>
      </c>
      <c r="C790" s="45" t="s">
        <v>3086</v>
      </c>
      <c r="E790" s="45" t="s">
        <v>159</v>
      </c>
      <c r="G790" s="53" t="s">
        <v>161</v>
      </c>
      <c r="H790" s="53" t="s">
        <v>1710</v>
      </c>
      <c r="I790" s="53" t="s">
        <v>3087</v>
      </c>
      <c r="P790" s="62" t="s">
        <v>2950</v>
      </c>
    </row>
    <row r="791" spans="1:16" customFormat="1" hidden="1" x14ac:dyDescent="0.35">
      <c r="A791" s="45" t="s">
        <v>3003</v>
      </c>
      <c r="B791" s="45">
        <v>104534550</v>
      </c>
      <c r="C791" s="45" t="s">
        <v>3088</v>
      </c>
      <c r="E791" s="45" t="s">
        <v>159</v>
      </c>
      <c r="G791" s="53" t="s">
        <v>472</v>
      </c>
      <c r="H791" s="53" t="s">
        <v>3089</v>
      </c>
      <c r="I791" s="53" t="s">
        <v>3090</v>
      </c>
      <c r="P791" s="62" t="s">
        <v>2950</v>
      </c>
    </row>
    <row r="792" spans="1:16" customFormat="1" hidden="1" x14ac:dyDescent="0.35">
      <c r="A792" s="45" t="s">
        <v>3003</v>
      </c>
      <c r="B792" s="45">
        <v>104527410</v>
      </c>
      <c r="C792" s="45" t="s">
        <v>3091</v>
      </c>
      <c r="E792" s="45" t="s">
        <v>159</v>
      </c>
      <c r="G792" s="53" t="s">
        <v>513</v>
      </c>
      <c r="H792" s="53" t="s">
        <v>3092</v>
      </c>
      <c r="I792" s="53" t="s">
        <v>3093</v>
      </c>
      <c r="P792" s="62" t="s">
        <v>2950</v>
      </c>
    </row>
    <row r="793" spans="1:16" customFormat="1" hidden="1" x14ac:dyDescent="0.35">
      <c r="A793" s="45" t="s">
        <v>3003</v>
      </c>
      <c r="B793" s="45">
        <v>104529970</v>
      </c>
      <c r="C793" s="45" t="s">
        <v>3094</v>
      </c>
      <c r="E793" s="45" t="s">
        <v>159</v>
      </c>
      <c r="G793" s="53" t="s">
        <v>179</v>
      </c>
      <c r="H793" s="53" t="s">
        <v>180</v>
      </c>
      <c r="I793" s="53" t="s">
        <v>3095</v>
      </c>
      <c r="P793" s="62" t="s">
        <v>2950</v>
      </c>
    </row>
    <row r="794" spans="1:16" customFormat="1" hidden="1" x14ac:dyDescent="0.35">
      <c r="A794" s="45" t="s">
        <v>3003</v>
      </c>
      <c r="B794" s="45">
        <v>104529980</v>
      </c>
      <c r="C794" s="45" t="s">
        <v>3096</v>
      </c>
      <c r="E794" s="45" t="s">
        <v>159</v>
      </c>
      <c r="G794" s="53" t="s">
        <v>179</v>
      </c>
      <c r="H794" s="53" t="s">
        <v>180</v>
      </c>
      <c r="I794" s="53" t="s">
        <v>3097</v>
      </c>
      <c r="P794" s="62" t="s">
        <v>2950</v>
      </c>
    </row>
    <row r="795" spans="1:16" customFormat="1" hidden="1" x14ac:dyDescent="0.35">
      <c r="A795" s="45" t="s">
        <v>3003</v>
      </c>
      <c r="B795" s="45">
        <v>104529940</v>
      </c>
      <c r="C795" s="45" t="s">
        <v>3098</v>
      </c>
      <c r="E795" s="45" t="s">
        <v>159</v>
      </c>
      <c r="G795" s="53" t="s">
        <v>179</v>
      </c>
      <c r="H795" s="53" t="s">
        <v>180</v>
      </c>
      <c r="I795" s="53" t="s">
        <v>3099</v>
      </c>
      <c r="P795" s="62" t="s">
        <v>2950</v>
      </c>
    </row>
    <row r="796" spans="1:16" customFormat="1" hidden="1" x14ac:dyDescent="0.35">
      <c r="A796" s="45" t="s">
        <v>3003</v>
      </c>
      <c r="B796" s="45">
        <v>104524730</v>
      </c>
      <c r="C796" s="45" t="s">
        <v>3100</v>
      </c>
      <c r="E796" s="45" t="s">
        <v>159</v>
      </c>
      <c r="G796" s="53" t="s">
        <v>490</v>
      </c>
      <c r="H796" s="53" t="s">
        <v>492</v>
      </c>
      <c r="I796" s="53" t="s">
        <v>3101</v>
      </c>
      <c r="P796" s="62" t="s">
        <v>2950</v>
      </c>
    </row>
    <row r="797" spans="1:16" customFormat="1" hidden="1" x14ac:dyDescent="0.35">
      <c r="A797" s="45" t="s">
        <v>3003</v>
      </c>
      <c r="B797" s="45">
        <v>104524710</v>
      </c>
      <c r="C797" s="45" t="s">
        <v>3102</v>
      </c>
      <c r="E797" s="45" t="s">
        <v>159</v>
      </c>
      <c r="G797" s="53" t="s">
        <v>490</v>
      </c>
      <c r="H797" s="53" t="s">
        <v>492</v>
      </c>
      <c r="I797" s="53" t="s">
        <v>3103</v>
      </c>
      <c r="P797" s="62" t="s">
        <v>2950</v>
      </c>
    </row>
    <row r="798" spans="1:16" customFormat="1" hidden="1" x14ac:dyDescent="0.35">
      <c r="A798" s="45" t="s">
        <v>3003</v>
      </c>
      <c r="B798" s="45">
        <v>104535330</v>
      </c>
      <c r="C798" s="45" t="s">
        <v>3104</v>
      </c>
      <c r="E798" s="45" t="s">
        <v>159</v>
      </c>
      <c r="G798" s="53" t="s">
        <v>490</v>
      </c>
      <c r="H798" s="53" t="s">
        <v>473</v>
      </c>
      <c r="I798" s="53" t="s">
        <v>3105</v>
      </c>
      <c r="P798" s="62" t="s">
        <v>2950</v>
      </c>
    </row>
    <row r="799" spans="1:16" customFormat="1" hidden="1" x14ac:dyDescent="0.35">
      <c r="A799" s="45" t="s">
        <v>3003</v>
      </c>
      <c r="B799" s="45">
        <v>104535340</v>
      </c>
      <c r="C799" s="45" t="s">
        <v>3106</v>
      </c>
      <c r="E799" s="45" t="s">
        <v>159</v>
      </c>
      <c r="G799" s="53" t="s">
        <v>490</v>
      </c>
      <c r="H799" s="53" t="s">
        <v>473</v>
      </c>
      <c r="I799" s="53" t="s">
        <v>3107</v>
      </c>
      <c r="P799" s="62" t="s">
        <v>2950</v>
      </c>
    </row>
    <row r="800" spans="1:16" customFormat="1" hidden="1" x14ac:dyDescent="0.35">
      <c r="A800" s="45" t="s">
        <v>3003</v>
      </c>
      <c r="B800" s="45">
        <v>104532660</v>
      </c>
      <c r="C800" s="45" t="s">
        <v>3079</v>
      </c>
      <c r="E800" s="45" t="s">
        <v>159</v>
      </c>
      <c r="G800" s="53" t="s">
        <v>173</v>
      </c>
      <c r="H800" s="53" t="s">
        <v>174</v>
      </c>
      <c r="I800" s="53" t="s">
        <v>3080</v>
      </c>
      <c r="P800" s="62" t="s">
        <v>2950</v>
      </c>
    </row>
    <row r="801" spans="1:34" customFormat="1" hidden="1" x14ac:dyDescent="0.35">
      <c r="A801" s="45" t="s">
        <v>3003</v>
      </c>
      <c r="B801" s="45">
        <v>104532670</v>
      </c>
      <c r="C801" s="45" t="s">
        <v>3081</v>
      </c>
      <c r="E801" s="45" t="s">
        <v>159</v>
      </c>
      <c r="G801" s="53" t="s">
        <v>173</v>
      </c>
      <c r="H801" s="53" t="s">
        <v>174</v>
      </c>
      <c r="I801" s="53" t="s">
        <v>3082</v>
      </c>
      <c r="P801" s="62" t="s">
        <v>2950</v>
      </c>
    </row>
    <row r="802" spans="1:34" customFormat="1" hidden="1" x14ac:dyDescent="0.35">
      <c r="A802" s="2" t="s">
        <v>191</v>
      </c>
      <c r="B802" s="2">
        <v>104535480</v>
      </c>
      <c r="C802" s="2" t="e">
        <f>+#REF!&amp;#REF!&amp;#REF!</f>
        <v>#REF!</v>
      </c>
      <c r="D802" s="36" t="e">
        <f>+_xlfn.CONCAT(#REF!,#REF!)</f>
        <v>#REF!</v>
      </c>
      <c r="E802" s="2" t="s">
        <v>95</v>
      </c>
      <c r="G802" s="2" t="s">
        <v>362</v>
      </c>
      <c r="H802" s="2" t="s">
        <v>3108</v>
      </c>
      <c r="I802" s="2" t="s">
        <v>2585</v>
      </c>
      <c r="J802" s="36" t="s">
        <v>288</v>
      </c>
      <c r="K802" s="36" t="s">
        <v>44</v>
      </c>
      <c r="L802" s="2" t="e">
        <f>VLOOKUP(#REF!,VALIDACIONES!$J$5:$L$489,3,FALSE)</f>
        <v>#REF!</v>
      </c>
      <c r="M802" s="2" t="s">
        <v>375</v>
      </c>
      <c r="N802" s="2" t="s">
        <v>46</v>
      </c>
      <c r="O802" s="67">
        <v>49584</v>
      </c>
      <c r="P802" s="62" t="s">
        <v>3109</v>
      </c>
      <c r="Q802" s="46">
        <v>59000</v>
      </c>
      <c r="R802" s="68">
        <v>0</v>
      </c>
      <c r="S802" s="46" t="s">
        <v>194</v>
      </c>
      <c r="T802" s="69" t="s">
        <v>2660</v>
      </c>
      <c r="U802" s="65">
        <v>9200</v>
      </c>
      <c r="V802" s="67">
        <v>49584</v>
      </c>
      <c r="W802" s="70" t="e">
        <f>+(#REF!-#REF!)/#REF!</f>
        <v>#REF!</v>
      </c>
      <c r="X802" s="46" t="s">
        <v>2963</v>
      </c>
      <c r="Y802" s="67">
        <v>0</v>
      </c>
      <c r="Z802" s="37" t="str">
        <f t="shared" ref="Z802:Z848" si="0">IF(Y802=0,"INDICAR PRECIO VTA",Y802-Q802)</f>
        <v>INDICAR PRECIO VTA</v>
      </c>
      <c r="AA802" s="71" t="str">
        <f t="shared" ref="AA802:AA848" si="1">+IFERROR((Y802-V802)/Y802,"-")</f>
        <v>-</v>
      </c>
      <c r="AB802" s="72" t="e">
        <f>+#REF!*#REF!</f>
        <v>#REF!</v>
      </c>
      <c r="AC802" s="73">
        <v>4.8</v>
      </c>
      <c r="AD802" s="74" t="e">
        <f>+#REF!/#REF!</f>
        <v>#REF!</v>
      </c>
      <c r="AE802" s="2" t="s">
        <v>49</v>
      </c>
      <c r="AF802" s="68">
        <v>0</v>
      </c>
      <c r="AG802" s="68">
        <v>0</v>
      </c>
    </row>
    <row r="803" spans="1:34" customFormat="1" hidden="1" x14ac:dyDescent="0.35">
      <c r="A803" s="2" t="s">
        <v>191</v>
      </c>
      <c r="B803" s="2">
        <v>104535490</v>
      </c>
      <c r="C803" s="2" t="e">
        <f>+#REF!&amp;#REF!&amp;#REF!</f>
        <v>#REF!</v>
      </c>
      <c r="D803" s="36" t="e">
        <f>+_xlfn.CONCAT(#REF!,#REF!)</f>
        <v>#REF!</v>
      </c>
      <c r="E803" s="2" t="s">
        <v>95</v>
      </c>
      <c r="G803" s="2" t="s">
        <v>362</v>
      </c>
      <c r="H803" s="2" t="s">
        <v>3108</v>
      </c>
      <c r="I803" s="2" t="s">
        <v>2586</v>
      </c>
      <c r="J803" s="36" t="s">
        <v>288</v>
      </c>
      <c r="K803" s="36" t="s">
        <v>44</v>
      </c>
      <c r="L803" s="2" t="e">
        <f>VLOOKUP(#REF!,VALIDACIONES!$J$5:$L$489,3,FALSE)</f>
        <v>#REF!</v>
      </c>
      <c r="M803" s="2" t="s">
        <v>375</v>
      </c>
      <c r="N803" s="2" t="s">
        <v>46</v>
      </c>
      <c r="O803" s="67">
        <v>49584</v>
      </c>
      <c r="P803" s="62" t="s">
        <v>3109</v>
      </c>
      <c r="Q803" s="46">
        <v>59000</v>
      </c>
      <c r="R803" s="68">
        <v>0</v>
      </c>
      <c r="S803" s="46" t="s">
        <v>194</v>
      </c>
      <c r="T803" s="69" t="s">
        <v>2660</v>
      </c>
      <c r="U803" s="65">
        <v>2091</v>
      </c>
      <c r="V803" s="67">
        <v>49584</v>
      </c>
      <c r="W803" s="70" t="e">
        <f>+(#REF!-#REF!)/#REF!</f>
        <v>#REF!</v>
      </c>
      <c r="X803" s="46" t="s">
        <v>2963</v>
      </c>
      <c r="Y803" s="67">
        <v>0</v>
      </c>
      <c r="Z803" s="37" t="str">
        <f t="shared" si="0"/>
        <v>INDICAR PRECIO VTA</v>
      </c>
      <c r="AA803" s="71" t="str">
        <f t="shared" si="1"/>
        <v>-</v>
      </c>
      <c r="AB803" s="72" t="e">
        <f>+#REF!*#REF!</f>
        <v>#REF!</v>
      </c>
      <c r="AC803" s="73">
        <v>4.8</v>
      </c>
      <c r="AD803" s="74" t="e">
        <f>+#REF!/#REF!</f>
        <v>#REF!</v>
      </c>
      <c r="AE803" s="2" t="s">
        <v>50</v>
      </c>
      <c r="AF803" s="68">
        <v>0</v>
      </c>
      <c r="AG803" s="68">
        <v>0</v>
      </c>
    </row>
    <row r="804" spans="1:34" customFormat="1" hidden="1" x14ac:dyDescent="0.35">
      <c r="A804" s="2" t="s">
        <v>191</v>
      </c>
      <c r="B804" s="2">
        <v>209100029</v>
      </c>
      <c r="C804" s="2" t="e">
        <f>+#REF!&amp;#REF!&amp;#REF!</f>
        <v>#REF!</v>
      </c>
      <c r="D804" s="36" t="e">
        <f>+_xlfn.CONCAT(#REF!,#REF!)</f>
        <v>#REF!</v>
      </c>
      <c r="E804" s="2" t="s">
        <v>95</v>
      </c>
      <c r="G804" s="2" t="s">
        <v>362</v>
      </c>
      <c r="H804" s="2" t="s">
        <v>380</v>
      </c>
      <c r="I804" s="2" t="s">
        <v>3110</v>
      </c>
      <c r="J804" s="36" t="s">
        <v>86</v>
      </c>
      <c r="K804" s="36" t="s">
        <v>44</v>
      </c>
      <c r="L804" s="2" t="e">
        <f>VLOOKUP(#REF!,VALIDACIONES!$J$5:$L$489,3,FALSE)</f>
        <v>#REF!</v>
      </c>
      <c r="M804" s="2" t="s">
        <v>71</v>
      </c>
      <c r="N804" s="2" t="s">
        <v>46</v>
      </c>
      <c r="O804" s="67">
        <v>9895.81</v>
      </c>
      <c r="P804" s="62" t="s">
        <v>3109</v>
      </c>
      <c r="Q804" s="46">
        <v>14800</v>
      </c>
      <c r="R804" s="68">
        <v>0</v>
      </c>
      <c r="S804" s="46" t="s">
        <v>2660</v>
      </c>
      <c r="T804" s="69" t="s">
        <v>2660</v>
      </c>
      <c r="U804" s="65">
        <v>2090.6</v>
      </c>
      <c r="V804" s="67">
        <v>9895.81</v>
      </c>
      <c r="W804" s="70" t="e">
        <f>+(#REF!-#REF!)/#REF!</f>
        <v>#REF!</v>
      </c>
      <c r="X804" s="46" t="s">
        <v>2963</v>
      </c>
      <c r="Y804" s="67">
        <v>0</v>
      </c>
      <c r="Z804" s="37" t="str">
        <f t="shared" si="0"/>
        <v>INDICAR PRECIO VTA</v>
      </c>
      <c r="AA804" s="71" t="str">
        <f t="shared" si="1"/>
        <v>-</v>
      </c>
      <c r="AB804" s="72" t="e">
        <f>+#REF!*#REF!</f>
        <v>#REF!</v>
      </c>
      <c r="AC804" s="73">
        <v>1.3</v>
      </c>
      <c r="AD804" s="74" t="e">
        <f>+#REF!/#REF!</f>
        <v>#REF!</v>
      </c>
      <c r="AE804" s="2" t="s">
        <v>49</v>
      </c>
      <c r="AF804" s="68">
        <v>0</v>
      </c>
      <c r="AG804" s="68">
        <v>0</v>
      </c>
      <c r="AH804" s="2" t="s">
        <v>50</v>
      </c>
    </row>
    <row r="805" spans="1:34" customFormat="1" hidden="1" x14ac:dyDescent="0.35">
      <c r="A805" s="2" t="s">
        <v>191</v>
      </c>
      <c r="B805" s="2">
        <v>201700224</v>
      </c>
      <c r="C805" s="2" t="e">
        <f>+#REF!&amp;#REF!&amp;#REF!</f>
        <v>#REF!</v>
      </c>
      <c r="D805" s="36" t="e">
        <f>+_xlfn.CONCAT(#REF!,#REF!)</f>
        <v>#REF!</v>
      </c>
      <c r="E805" s="2" t="s">
        <v>95</v>
      </c>
      <c r="G805" s="2" t="s">
        <v>412</v>
      </c>
      <c r="H805" s="2" t="s">
        <v>1557</v>
      </c>
      <c r="I805" s="2" t="s">
        <v>3111</v>
      </c>
      <c r="J805" s="36" t="s">
        <v>43</v>
      </c>
      <c r="K805" s="36" t="s">
        <v>44</v>
      </c>
      <c r="L805" s="2" t="e">
        <f>VLOOKUP(#REF!,VALIDACIONES!$J$5:$L$489,3,FALSE)</f>
        <v>#REF!</v>
      </c>
      <c r="M805" s="2" t="s">
        <v>45</v>
      </c>
      <c r="N805" s="2" t="s">
        <v>3112</v>
      </c>
      <c r="O805" s="67">
        <v>11818</v>
      </c>
      <c r="P805" s="62" t="s">
        <v>3109</v>
      </c>
      <c r="Q805" s="46">
        <v>22990</v>
      </c>
      <c r="R805" s="68">
        <v>0</v>
      </c>
      <c r="S805" s="46" t="s">
        <v>194</v>
      </c>
      <c r="T805" s="69" t="s">
        <v>2660</v>
      </c>
      <c r="U805" s="65">
        <v>2090.6</v>
      </c>
      <c r="V805" s="67">
        <v>11818</v>
      </c>
      <c r="W805" s="70" t="e">
        <f>+(#REF!-#REF!)/#REF!</f>
        <v>#REF!</v>
      </c>
      <c r="X805" s="46" t="s">
        <v>2963</v>
      </c>
      <c r="Y805" s="67">
        <v>0</v>
      </c>
      <c r="Z805" s="37" t="str">
        <f t="shared" si="0"/>
        <v>INDICAR PRECIO VTA</v>
      </c>
      <c r="AA805" s="71" t="str">
        <f t="shared" si="1"/>
        <v>-</v>
      </c>
      <c r="AB805" s="72" t="e">
        <f>+#REF!*#REF!</f>
        <v>#REF!</v>
      </c>
      <c r="AC805" s="73">
        <v>1.56</v>
      </c>
      <c r="AD805" s="74" t="e">
        <f>+#REF!/#REF!</f>
        <v>#REF!</v>
      </c>
      <c r="AE805" s="2" t="s">
        <v>49</v>
      </c>
      <c r="AF805" s="68">
        <v>0</v>
      </c>
      <c r="AG805" s="68">
        <v>0</v>
      </c>
    </row>
    <row r="806" spans="1:34" customFormat="1" hidden="1" x14ac:dyDescent="0.35">
      <c r="A806" s="2" t="s">
        <v>191</v>
      </c>
      <c r="B806" s="2">
        <v>104538230</v>
      </c>
      <c r="C806" s="2" t="e">
        <f>+#REF!&amp;#REF!&amp;#REF!</f>
        <v>#REF!</v>
      </c>
      <c r="D806" s="36" t="e">
        <f>+_xlfn.CONCAT(#REF!,#REF!)</f>
        <v>#REF!</v>
      </c>
      <c r="E806" s="2" t="s">
        <v>95</v>
      </c>
      <c r="G806" s="2" t="s">
        <v>2242</v>
      </c>
      <c r="H806" s="2" t="s">
        <v>240</v>
      </c>
      <c r="I806" s="2" t="s">
        <v>3113</v>
      </c>
      <c r="J806" s="36" t="s">
        <v>300</v>
      </c>
      <c r="K806" s="36" t="s">
        <v>44</v>
      </c>
      <c r="L806" s="2" t="e">
        <f>VLOOKUP(#REF!,VALIDACIONES!$J$5:$L$489,3,FALSE)</f>
        <v>#REF!</v>
      </c>
      <c r="M806" s="2" t="s">
        <v>71</v>
      </c>
      <c r="N806" s="2" t="s">
        <v>72</v>
      </c>
      <c r="O806" s="67">
        <v>18560</v>
      </c>
      <c r="P806" s="62" t="s">
        <v>3109</v>
      </c>
      <c r="Q806" s="46">
        <v>30000</v>
      </c>
      <c r="R806" s="68">
        <v>0</v>
      </c>
      <c r="S806" s="46" t="s">
        <v>604</v>
      </c>
      <c r="T806" s="69" t="s">
        <v>2660</v>
      </c>
      <c r="U806" s="65">
        <v>2090.6</v>
      </c>
      <c r="V806" s="67">
        <v>18560</v>
      </c>
      <c r="W806" s="70" t="e">
        <f>+(#REF!-#REF!)/#REF!</f>
        <v>#REF!</v>
      </c>
      <c r="X806" s="46" t="s">
        <v>2963</v>
      </c>
      <c r="Y806" s="67">
        <v>0</v>
      </c>
      <c r="Z806" s="37" t="str">
        <f t="shared" si="0"/>
        <v>INDICAR PRECIO VTA</v>
      </c>
      <c r="AA806" s="71" t="str">
        <f t="shared" si="1"/>
        <v>-</v>
      </c>
      <c r="AB806" s="72" t="e">
        <f>+#REF!*#REF!</f>
        <v>#REF!</v>
      </c>
      <c r="AC806" s="73">
        <v>2.5</v>
      </c>
      <c r="AD806" s="74" t="e">
        <f>+#REF!/#REF!</f>
        <v>#REF!</v>
      </c>
      <c r="AE806" s="2" t="s">
        <v>49</v>
      </c>
      <c r="AF806" s="68">
        <v>0</v>
      </c>
      <c r="AG806" s="68">
        <v>0</v>
      </c>
    </row>
    <row r="807" spans="1:34" customFormat="1" hidden="1" x14ac:dyDescent="0.35">
      <c r="A807" s="2" t="s">
        <v>191</v>
      </c>
      <c r="B807" s="2">
        <v>104537510</v>
      </c>
      <c r="C807" s="2" t="e">
        <f>+#REF!&amp;#REF!&amp;#REF!</f>
        <v>#REF!</v>
      </c>
      <c r="D807" s="36" t="e">
        <f>+_xlfn.CONCAT(#REF!,#REF!)</f>
        <v>#REF!</v>
      </c>
      <c r="E807" s="2" t="s">
        <v>95</v>
      </c>
      <c r="G807" s="2" t="s">
        <v>2242</v>
      </c>
      <c r="H807" s="2" t="s">
        <v>2254</v>
      </c>
      <c r="I807" s="2" t="s">
        <v>3114</v>
      </c>
      <c r="J807" s="36" t="s">
        <v>61</v>
      </c>
      <c r="K807" s="36" t="s">
        <v>44</v>
      </c>
      <c r="L807" s="2" t="e">
        <f>VLOOKUP(#REF!,VALIDACIONES!$J$5:$L$489,3,FALSE)</f>
        <v>#REF!</v>
      </c>
      <c r="M807" s="2" t="s">
        <v>45</v>
      </c>
      <c r="N807" s="2" t="s">
        <v>72</v>
      </c>
      <c r="O807" s="67">
        <v>74130</v>
      </c>
      <c r="P807" s="62" t="s">
        <v>3109</v>
      </c>
      <c r="Q807" s="46">
        <v>119900</v>
      </c>
      <c r="R807" s="68">
        <v>0</v>
      </c>
      <c r="S807" s="46" t="s">
        <v>194</v>
      </c>
      <c r="T807" s="69" t="s">
        <v>2660</v>
      </c>
      <c r="U807" s="65">
        <v>20639.400000000001</v>
      </c>
      <c r="V807" s="67">
        <v>74130</v>
      </c>
      <c r="W807" s="70" t="e">
        <f>+(#REF!-#REF!)/#REF!</f>
        <v>#REF!</v>
      </c>
      <c r="X807" s="46" t="s">
        <v>2963</v>
      </c>
      <c r="Y807" s="67">
        <v>0</v>
      </c>
      <c r="Z807" s="37" t="str">
        <f t="shared" si="0"/>
        <v>INDICAR PRECIO VTA</v>
      </c>
      <c r="AA807" s="71" t="str">
        <f t="shared" si="1"/>
        <v>-</v>
      </c>
      <c r="AB807" s="72" t="e">
        <f>+#REF!*#REF!</f>
        <v>#REF!</v>
      </c>
      <c r="AC807" s="73">
        <v>10</v>
      </c>
      <c r="AD807" s="74" t="e">
        <f>+#REF!/#REF!</f>
        <v>#REF!</v>
      </c>
      <c r="AE807" s="2" t="s">
        <v>50</v>
      </c>
      <c r="AF807" s="68">
        <v>0</v>
      </c>
      <c r="AG807" s="68">
        <v>0</v>
      </c>
    </row>
    <row r="808" spans="1:34" customFormat="1" hidden="1" x14ac:dyDescent="0.35">
      <c r="A808" s="2" t="s">
        <v>191</v>
      </c>
      <c r="B808" s="2">
        <v>104532040</v>
      </c>
      <c r="C808" s="2" t="e">
        <f>+#REF!&amp;#REF!&amp;#REF!</f>
        <v>#REF!</v>
      </c>
      <c r="D808" s="36" t="e">
        <f>+_xlfn.CONCAT(#REF!,#REF!)</f>
        <v>#REF!</v>
      </c>
      <c r="E808" s="2" t="s">
        <v>95</v>
      </c>
      <c r="G808" s="2" t="s">
        <v>2258</v>
      </c>
      <c r="H808" s="2" t="s">
        <v>2293</v>
      </c>
      <c r="I808" s="2" t="s">
        <v>3115</v>
      </c>
      <c r="J808" s="36" t="s">
        <v>43</v>
      </c>
      <c r="K808" s="36" t="s">
        <v>44</v>
      </c>
      <c r="L808" s="2" t="e">
        <f>VLOOKUP(#REF!,VALIDACIONES!$J$5:$L$489,3,FALSE)</f>
        <v>#REF!</v>
      </c>
      <c r="M808" s="2" t="s">
        <v>45</v>
      </c>
      <c r="N808" s="2" t="s">
        <v>46</v>
      </c>
      <c r="O808" s="67">
        <v>104796</v>
      </c>
      <c r="P808" s="62" t="s">
        <v>3109</v>
      </c>
      <c r="Q808" s="46">
        <v>130000</v>
      </c>
      <c r="R808" s="68">
        <v>0</v>
      </c>
      <c r="S808" s="46" t="s">
        <v>194</v>
      </c>
      <c r="T808" s="69" t="s">
        <v>2660</v>
      </c>
      <c r="U808" s="65">
        <v>24862.58</v>
      </c>
      <c r="V808" s="67">
        <v>104796</v>
      </c>
      <c r="W808" s="70" t="e">
        <f>+(#REF!-#REF!)/#REF!</f>
        <v>#REF!</v>
      </c>
      <c r="X808" s="46" t="s">
        <v>2963</v>
      </c>
      <c r="Y808" s="67">
        <v>0</v>
      </c>
      <c r="Z808" s="37" t="str">
        <f t="shared" si="0"/>
        <v>INDICAR PRECIO VTA</v>
      </c>
      <c r="AA808" s="71" t="str">
        <f t="shared" si="1"/>
        <v>-</v>
      </c>
      <c r="AB808" s="72" t="e">
        <f>+#REF!*#REF!</f>
        <v>#REF!</v>
      </c>
      <c r="AC808" s="73">
        <v>14.28</v>
      </c>
      <c r="AD808" s="74" t="e">
        <f>+#REF!/#REF!</f>
        <v>#REF!</v>
      </c>
      <c r="AE808" s="2" t="s">
        <v>50</v>
      </c>
      <c r="AF808" s="68">
        <v>0</v>
      </c>
      <c r="AG808" s="68">
        <v>0</v>
      </c>
    </row>
    <row r="809" spans="1:34" customFormat="1" hidden="1" x14ac:dyDescent="0.35">
      <c r="A809" s="2" t="s">
        <v>191</v>
      </c>
      <c r="B809" s="2">
        <v>201700239</v>
      </c>
      <c r="C809" s="2" t="e">
        <f>+#REF!&amp;#REF!&amp;#REF!</f>
        <v>#REF!</v>
      </c>
      <c r="D809" s="36" t="e">
        <f>+_xlfn.CONCAT(#REF!,#REF!)</f>
        <v>#REF!</v>
      </c>
      <c r="E809" s="2" t="s">
        <v>95</v>
      </c>
      <c r="G809" s="2" t="s">
        <v>412</v>
      </c>
      <c r="H809" s="2" t="s">
        <v>413</v>
      </c>
      <c r="I809" s="2" t="s">
        <v>3116</v>
      </c>
      <c r="J809" s="36" t="s">
        <v>43</v>
      </c>
      <c r="K809" s="36" t="s">
        <v>44</v>
      </c>
      <c r="L809" s="2" t="e">
        <f>VLOOKUP(#REF!,VALIDACIONES!$J$5:$L$489,3,FALSE)</f>
        <v>#REF!</v>
      </c>
      <c r="M809" s="2" t="s">
        <v>45</v>
      </c>
      <c r="N809" s="2" t="s">
        <v>3112</v>
      </c>
      <c r="O809" s="67">
        <v>15964.43</v>
      </c>
      <c r="P809" s="62" t="s">
        <v>3109</v>
      </c>
      <c r="Q809" s="46">
        <v>26000</v>
      </c>
      <c r="R809" s="68">
        <v>0</v>
      </c>
      <c r="S809" s="46" t="s">
        <v>194</v>
      </c>
      <c r="T809" s="69" t="s">
        <v>2660</v>
      </c>
      <c r="U809" s="65">
        <v>56089.760000000002</v>
      </c>
      <c r="V809" s="67">
        <v>15964.43</v>
      </c>
      <c r="W809" s="70" t="e">
        <f>+(#REF!-#REF!)/#REF!</f>
        <v>#REF!</v>
      </c>
      <c r="X809" s="46" t="s">
        <v>2963</v>
      </c>
      <c r="Y809" s="67">
        <v>0</v>
      </c>
      <c r="Z809" s="37" t="str">
        <f t="shared" si="0"/>
        <v>INDICAR PRECIO VTA</v>
      </c>
      <c r="AA809" s="71" t="str">
        <f t="shared" si="1"/>
        <v>-</v>
      </c>
      <c r="AB809" s="72" t="e">
        <f>+#REF!*#REF!</f>
        <v>#REF!</v>
      </c>
      <c r="AC809" s="73">
        <v>2.2200000000000002</v>
      </c>
      <c r="AD809" s="74" t="e">
        <f>+#REF!/#REF!</f>
        <v>#REF!</v>
      </c>
      <c r="AE809" s="2" t="s">
        <v>49</v>
      </c>
      <c r="AF809" s="68">
        <v>0</v>
      </c>
      <c r="AG809" s="68">
        <v>0</v>
      </c>
    </row>
    <row r="810" spans="1:34" customFormat="1" hidden="1" x14ac:dyDescent="0.35">
      <c r="A810" s="2" t="s">
        <v>191</v>
      </c>
      <c r="B810" s="2">
        <v>150001046</v>
      </c>
      <c r="C810" s="2" t="e">
        <f>+#REF!&amp;#REF!&amp;#REF!</f>
        <v>#REF!</v>
      </c>
      <c r="D810" s="36" t="e">
        <f>+_xlfn.CONCAT(#REF!,#REF!)</f>
        <v>#REF!</v>
      </c>
      <c r="E810" s="2" t="s">
        <v>95</v>
      </c>
      <c r="G810" s="2" t="s">
        <v>100</v>
      </c>
      <c r="H810" s="2" t="s">
        <v>337</v>
      </c>
      <c r="I810" s="2" t="s">
        <v>3117</v>
      </c>
      <c r="J810" s="36" t="s">
        <v>288</v>
      </c>
      <c r="K810" s="36" t="s">
        <v>44</v>
      </c>
      <c r="L810" s="2" t="e">
        <f>VLOOKUP(#REF!,VALIDACIONES!$J$5:$L$489,3,FALSE)</f>
        <v>#REF!</v>
      </c>
      <c r="M810" s="2" t="s">
        <v>45</v>
      </c>
      <c r="N810" s="2" t="s">
        <v>46</v>
      </c>
      <c r="O810" s="67">
        <v>17188.810000000001</v>
      </c>
      <c r="P810" s="62" t="s">
        <v>3109</v>
      </c>
      <c r="Q810" s="46">
        <v>20000</v>
      </c>
      <c r="R810" s="68">
        <v>0</v>
      </c>
      <c r="S810" s="46" t="s">
        <v>2660</v>
      </c>
      <c r="T810" s="69" t="s">
        <v>2660</v>
      </c>
      <c r="U810" s="65">
        <v>20640</v>
      </c>
      <c r="V810" s="67">
        <v>17188.810000000001</v>
      </c>
      <c r="W810" s="70" t="e">
        <f>+(#REF!-#REF!)/#REF!</f>
        <v>#REF!</v>
      </c>
      <c r="X810" s="46" t="s">
        <v>2963</v>
      </c>
      <c r="Y810" s="67">
        <v>0</v>
      </c>
      <c r="Z810" s="37" t="str">
        <f t="shared" si="0"/>
        <v>INDICAR PRECIO VTA</v>
      </c>
      <c r="AA810" s="71" t="str">
        <f t="shared" si="1"/>
        <v>-</v>
      </c>
      <c r="AB810" s="72" t="e">
        <f>+#REF!*#REF!</f>
        <v>#REF!</v>
      </c>
      <c r="AC810" s="73">
        <v>2.6</v>
      </c>
      <c r="AD810" s="74" t="e">
        <f>+#REF!/#REF!</f>
        <v>#REF!</v>
      </c>
      <c r="AE810" s="2" t="s">
        <v>49</v>
      </c>
      <c r="AF810" s="68">
        <v>0</v>
      </c>
      <c r="AG810" s="68">
        <v>0</v>
      </c>
    </row>
    <row r="811" spans="1:34" customFormat="1" hidden="1" x14ac:dyDescent="0.35">
      <c r="A811" s="2" t="s">
        <v>191</v>
      </c>
      <c r="B811" s="2">
        <v>104524440</v>
      </c>
      <c r="C811" s="2" t="e">
        <f>+#REF!&amp;#REF!&amp;#REF!</f>
        <v>#REF!</v>
      </c>
      <c r="D811" s="36" t="e">
        <f>+_xlfn.CONCAT(#REF!,#REF!)</f>
        <v>#REF!</v>
      </c>
      <c r="E811" s="2" t="s">
        <v>95</v>
      </c>
      <c r="G811" s="2" t="s">
        <v>2242</v>
      </c>
      <c r="H811" s="2" t="s">
        <v>240</v>
      </c>
      <c r="I811" s="2" t="s">
        <v>3118</v>
      </c>
      <c r="J811" s="36" t="s">
        <v>339</v>
      </c>
      <c r="K811" s="36" t="s">
        <v>44</v>
      </c>
      <c r="L811" s="2" t="e">
        <f>VLOOKUP(#REF!,VALIDACIONES!$J$5:$L$489,3,FALSE)</f>
        <v>#REF!</v>
      </c>
      <c r="M811" s="2" t="s">
        <v>71</v>
      </c>
      <c r="N811" s="2" t="s">
        <v>46</v>
      </c>
      <c r="O811" s="67">
        <v>16560</v>
      </c>
      <c r="P811" s="62" t="s">
        <v>3109</v>
      </c>
      <c r="Q811" s="46">
        <v>25700</v>
      </c>
      <c r="R811" s="68">
        <v>0</v>
      </c>
      <c r="S811" s="46" t="s">
        <v>604</v>
      </c>
      <c r="T811" s="69" t="s">
        <v>2660</v>
      </c>
      <c r="U811" s="65">
        <v>37954</v>
      </c>
      <c r="V811" s="67">
        <v>16560</v>
      </c>
      <c r="W811" s="70" t="e">
        <f>+(#REF!-#REF!)/#REF!</f>
        <v>#REF!</v>
      </c>
      <c r="X811" s="46" t="s">
        <v>2963</v>
      </c>
      <c r="Y811" s="67">
        <v>0</v>
      </c>
      <c r="Z811" s="37" t="str">
        <f t="shared" si="0"/>
        <v>INDICAR PRECIO VTA</v>
      </c>
      <c r="AA811" s="71" t="str">
        <f t="shared" si="1"/>
        <v>-</v>
      </c>
      <c r="AB811" s="72" t="e">
        <f>+#REF!*#REF!</f>
        <v>#REF!</v>
      </c>
      <c r="AC811" s="73">
        <v>3.45</v>
      </c>
      <c r="AD811" s="74" t="e">
        <f>+#REF!/#REF!</f>
        <v>#REF!</v>
      </c>
      <c r="AE811" s="2" t="s">
        <v>49</v>
      </c>
      <c r="AF811" s="68">
        <v>0</v>
      </c>
      <c r="AG811" s="68">
        <v>0</v>
      </c>
      <c r="AH811" s="2" t="s">
        <v>50</v>
      </c>
    </row>
    <row r="812" spans="1:34" customFormat="1" hidden="1" x14ac:dyDescent="0.35">
      <c r="A812" s="2" t="s">
        <v>191</v>
      </c>
      <c r="B812" s="2">
        <v>104360380</v>
      </c>
      <c r="C812" s="2" t="e">
        <f>+#REF!&amp;#REF!&amp;#REF!</f>
        <v>#REF!</v>
      </c>
      <c r="D812" s="36" t="e">
        <f>+_xlfn.CONCAT(#REF!,#REF!)</f>
        <v>#REF!</v>
      </c>
      <c r="E812" s="2" t="s">
        <v>95</v>
      </c>
      <c r="G812" s="2" t="s">
        <v>2242</v>
      </c>
      <c r="H812" s="2" t="s">
        <v>2250</v>
      </c>
      <c r="I812" s="2" t="s">
        <v>3119</v>
      </c>
      <c r="J812" s="36" t="s">
        <v>43</v>
      </c>
      <c r="K812" s="36" t="s">
        <v>44</v>
      </c>
      <c r="L812" s="2" t="e">
        <f>VLOOKUP(#REF!,VALIDACIONES!$J$5:$L$489,3,FALSE)</f>
        <v>#REF!</v>
      </c>
      <c r="M812" s="2" t="s">
        <v>45</v>
      </c>
      <c r="N812" s="2" t="s">
        <v>72</v>
      </c>
      <c r="O812" s="67">
        <v>13472.19</v>
      </c>
      <c r="P812" s="62" t="s">
        <v>3109</v>
      </c>
      <c r="Q812" s="46">
        <v>25900</v>
      </c>
      <c r="R812" s="68">
        <v>0</v>
      </c>
      <c r="S812" s="46" t="s">
        <v>2660</v>
      </c>
      <c r="T812" s="69" t="s">
        <v>2660</v>
      </c>
      <c r="U812" s="65">
        <v>23090.98</v>
      </c>
      <c r="V812" s="67">
        <v>13472.19</v>
      </c>
      <c r="W812" s="70" t="e">
        <f>+(#REF!-#REF!)/#REF!</f>
        <v>#REF!</v>
      </c>
      <c r="X812" s="46" t="s">
        <v>2963</v>
      </c>
      <c r="Y812" s="67">
        <v>0</v>
      </c>
      <c r="Z812" s="37" t="str">
        <f t="shared" si="0"/>
        <v>INDICAR PRECIO VTA</v>
      </c>
      <c r="AA812" s="71" t="str">
        <f t="shared" si="1"/>
        <v>-</v>
      </c>
      <c r="AB812" s="72" t="e">
        <f>+#REF!*#REF!</f>
        <v>#REF!</v>
      </c>
      <c r="AC812" s="73">
        <v>3</v>
      </c>
      <c r="AD812" s="74" t="e">
        <f>+#REF!/#REF!</f>
        <v>#REF!</v>
      </c>
      <c r="AE812" s="2" t="s">
        <v>50</v>
      </c>
      <c r="AF812" s="68">
        <v>0</v>
      </c>
      <c r="AG812" s="68">
        <v>0</v>
      </c>
      <c r="AH812" s="2" t="s">
        <v>50</v>
      </c>
    </row>
    <row r="813" spans="1:34" customFormat="1" hidden="1" x14ac:dyDescent="0.35">
      <c r="A813" s="2" t="s">
        <v>191</v>
      </c>
      <c r="B813" s="2">
        <v>104330880</v>
      </c>
      <c r="C813" s="2" t="e">
        <f>+#REF!&amp;#REF!&amp;#REF!</f>
        <v>#REF!</v>
      </c>
      <c r="D813" s="36" t="e">
        <f>+_xlfn.CONCAT(#REF!,#REF!)</f>
        <v>#REF!</v>
      </c>
      <c r="E813" s="2" t="s">
        <v>95</v>
      </c>
      <c r="G813" s="2" t="s">
        <v>104</v>
      </c>
      <c r="H813" s="2" t="s">
        <v>1046</v>
      </c>
      <c r="I813" s="2" t="s">
        <v>3120</v>
      </c>
      <c r="J813" s="36" t="s">
        <v>53</v>
      </c>
      <c r="K813" s="36" t="s">
        <v>44</v>
      </c>
      <c r="L813" s="2" t="e">
        <f>VLOOKUP(#REF!,VALIDACIONES!$J$5:$L$489,3,FALSE)</f>
        <v>#REF!</v>
      </c>
      <c r="M813" s="2" t="s">
        <v>71</v>
      </c>
      <c r="N813" s="2" t="s">
        <v>72</v>
      </c>
      <c r="O813" s="67">
        <v>40211.120000000003</v>
      </c>
      <c r="P813" s="62" t="s">
        <v>3109</v>
      </c>
      <c r="Q813" s="46">
        <v>77900</v>
      </c>
      <c r="R813" s="68">
        <v>0</v>
      </c>
      <c r="S813" s="46" t="s">
        <v>2660</v>
      </c>
      <c r="T813" s="69" t="s">
        <v>2660</v>
      </c>
      <c r="U813" s="65">
        <v>34704</v>
      </c>
      <c r="V813" s="67">
        <v>40211.120000000003</v>
      </c>
      <c r="W813" s="70" t="e">
        <f>+(#REF!-#REF!)/#REF!</f>
        <v>#REF!</v>
      </c>
      <c r="X813" s="46" t="s">
        <v>2963</v>
      </c>
      <c r="Y813" s="67">
        <v>0</v>
      </c>
      <c r="Z813" s="37" t="str">
        <f t="shared" si="0"/>
        <v>INDICAR PRECIO VTA</v>
      </c>
      <c r="AA813" s="71" t="str">
        <f t="shared" si="1"/>
        <v>-</v>
      </c>
      <c r="AB813" s="72" t="e">
        <f>+#REF!*#REF!</f>
        <v>#REF!</v>
      </c>
      <c r="AC813" s="73">
        <v>9</v>
      </c>
      <c r="AD813" s="74" t="e">
        <f>+#REF!/#REF!</f>
        <v>#REF!</v>
      </c>
      <c r="AE813" s="2" t="s">
        <v>50</v>
      </c>
      <c r="AF813" s="68">
        <v>0</v>
      </c>
      <c r="AG813" s="68">
        <v>0</v>
      </c>
    </row>
    <row r="814" spans="1:34" customFormat="1" hidden="1" x14ac:dyDescent="0.35">
      <c r="A814" s="2" t="s">
        <v>191</v>
      </c>
      <c r="B814" s="2">
        <v>104303300</v>
      </c>
      <c r="C814" s="2" t="e">
        <f>+#REF!&amp;#REF!&amp;#REF!</f>
        <v>#REF!</v>
      </c>
      <c r="D814" s="36" t="e">
        <f>+_xlfn.CONCAT(#REF!,#REF!)</f>
        <v>#REF!</v>
      </c>
      <c r="E814" s="2" t="s">
        <v>95</v>
      </c>
      <c r="G814" s="2" t="s">
        <v>298</v>
      </c>
      <c r="H814" s="2" t="s">
        <v>302</v>
      </c>
      <c r="I814" s="2" t="s">
        <v>3121</v>
      </c>
      <c r="J814" s="36" t="s">
        <v>61</v>
      </c>
      <c r="K814" s="36" t="s">
        <v>44</v>
      </c>
      <c r="L814" s="2" t="e">
        <f>VLOOKUP(#REF!,VALIDACIONES!$J$5:$L$489,3,FALSE)</f>
        <v>#REF!</v>
      </c>
      <c r="M814" s="2" t="s">
        <v>71</v>
      </c>
      <c r="N814" s="2" t="s">
        <v>46</v>
      </c>
      <c r="O814" s="67">
        <v>42348.34</v>
      </c>
      <c r="P814" s="62" t="s">
        <v>3109</v>
      </c>
      <c r="Q814" s="46">
        <v>68000</v>
      </c>
      <c r="R814" s="68">
        <v>0</v>
      </c>
      <c r="S814" s="46" t="s">
        <v>2660</v>
      </c>
      <c r="T814" s="69" t="s">
        <v>2660</v>
      </c>
      <c r="U814" s="65">
        <v>12688</v>
      </c>
      <c r="V814" s="67">
        <v>42348.34</v>
      </c>
      <c r="W814" s="70" t="e">
        <f>+(#REF!-#REF!)/#REF!</f>
        <v>#REF!</v>
      </c>
      <c r="X814" s="46" t="s">
        <v>2963</v>
      </c>
      <c r="Y814" s="67">
        <v>0</v>
      </c>
      <c r="Z814" s="37" t="str">
        <f t="shared" si="0"/>
        <v>INDICAR PRECIO VTA</v>
      </c>
      <c r="AA814" s="71" t="str">
        <f t="shared" si="1"/>
        <v>-</v>
      </c>
      <c r="AB814" s="72" t="e">
        <f>+#REF!*#REF!</f>
        <v>#REF!</v>
      </c>
      <c r="AC814" s="73">
        <v>10</v>
      </c>
      <c r="AD814" s="74" t="e">
        <f>+#REF!/#REF!</f>
        <v>#REF!</v>
      </c>
      <c r="AE814" s="2" t="s">
        <v>50</v>
      </c>
      <c r="AF814" s="68">
        <v>0</v>
      </c>
      <c r="AG814" s="68">
        <v>0</v>
      </c>
    </row>
    <row r="815" spans="1:34" customFormat="1" hidden="1" x14ac:dyDescent="0.35">
      <c r="A815" s="2" t="s">
        <v>191</v>
      </c>
      <c r="B815" s="2">
        <v>104502380</v>
      </c>
      <c r="C815" s="2" t="e">
        <f>+#REF!&amp;#REF!&amp;#REF!</f>
        <v>#REF!</v>
      </c>
      <c r="D815" s="36" t="e">
        <f>+_xlfn.CONCAT(#REF!,#REF!)</f>
        <v>#REF!</v>
      </c>
      <c r="E815" s="2" t="s">
        <v>95</v>
      </c>
      <c r="G815" s="2" t="s">
        <v>120</v>
      </c>
      <c r="H815" s="2" t="s">
        <v>204</v>
      </c>
      <c r="I815" s="2" t="s">
        <v>3122</v>
      </c>
      <c r="J815" s="36" t="s">
        <v>288</v>
      </c>
      <c r="K815" s="36" t="s">
        <v>288</v>
      </c>
      <c r="L815" s="2" t="e">
        <f>VLOOKUP(#REF!,VALIDACIONES!$J$5:$L$489,3,FALSE)</f>
        <v>#REF!</v>
      </c>
      <c r="M815" s="2" t="s">
        <v>45</v>
      </c>
      <c r="N815" s="2" t="s">
        <v>46</v>
      </c>
      <c r="O815" s="67">
        <v>11203.25</v>
      </c>
      <c r="P815" s="62" t="s">
        <v>3109</v>
      </c>
      <c r="Q815" s="46">
        <v>14277</v>
      </c>
      <c r="R815" s="68">
        <v>0</v>
      </c>
      <c r="S815" s="46" t="s">
        <v>194</v>
      </c>
      <c r="T815" s="69" t="s">
        <v>2660</v>
      </c>
      <c r="U815" s="65">
        <v>18912</v>
      </c>
      <c r="V815" s="67">
        <v>11203.25</v>
      </c>
      <c r="W815" s="70" t="e">
        <f>+(#REF!-#REF!)/#REF!</f>
        <v>#REF!</v>
      </c>
      <c r="X815" s="46" t="s">
        <v>2963</v>
      </c>
      <c r="Y815" s="67">
        <v>0</v>
      </c>
      <c r="Z815" s="37" t="str">
        <f t="shared" si="0"/>
        <v>INDICAR PRECIO VTA</v>
      </c>
      <c r="AA815" s="71" t="str">
        <f t="shared" si="1"/>
        <v>-</v>
      </c>
      <c r="AB815" s="72" t="e">
        <f>+#REF!*#REF!</f>
        <v>#REF!</v>
      </c>
      <c r="AC815" s="73">
        <v>2.7690000000000001</v>
      </c>
      <c r="AD815" s="74" t="e">
        <f>+#REF!/#REF!</f>
        <v>#REF!</v>
      </c>
      <c r="AE815" s="2" t="s">
        <v>49</v>
      </c>
      <c r="AF815" s="68">
        <v>0</v>
      </c>
      <c r="AG815" s="68">
        <v>0</v>
      </c>
    </row>
    <row r="816" spans="1:34" customFormat="1" hidden="1" x14ac:dyDescent="0.35">
      <c r="A816" s="2" t="s">
        <v>191</v>
      </c>
      <c r="B816" s="2">
        <v>104539570</v>
      </c>
      <c r="C816" s="2" t="e">
        <f>+#REF!&amp;#REF!&amp;#REF!</f>
        <v>#REF!</v>
      </c>
      <c r="D816" s="36" t="e">
        <f>+_xlfn.CONCAT(#REF!,#REF!)</f>
        <v>#REF!</v>
      </c>
      <c r="E816" s="2" t="s">
        <v>95</v>
      </c>
      <c r="G816" s="2" t="s">
        <v>298</v>
      </c>
      <c r="H816" s="2" t="s">
        <v>98</v>
      </c>
      <c r="I816" s="2" t="s">
        <v>3123</v>
      </c>
      <c r="J816" s="36" t="s">
        <v>61</v>
      </c>
      <c r="K816" s="36" t="s">
        <v>44</v>
      </c>
      <c r="L816" s="2" t="e">
        <f>VLOOKUP(#REF!,VALIDACIONES!$J$5:$L$489,3,FALSE)</f>
        <v>#REF!</v>
      </c>
      <c r="M816" s="2" t="s">
        <v>71</v>
      </c>
      <c r="N816" s="2" t="s">
        <v>72</v>
      </c>
      <c r="O816" s="67">
        <v>39600</v>
      </c>
      <c r="P816" s="62" t="s">
        <v>3109</v>
      </c>
      <c r="Q816" s="46">
        <v>50000</v>
      </c>
      <c r="R816" s="68">
        <v>0</v>
      </c>
      <c r="S816" s="46" t="s">
        <v>604</v>
      </c>
      <c r="T816" s="69" t="s">
        <v>2660</v>
      </c>
      <c r="U816" s="65">
        <v>31900</v>
      </c>
      <c r="V816" s="67">
        <v>39600</v>
      </c>
      <c r="W816" s="70" t="e">
        <f>+(#REF!-#REF!)/#REF!</f>
        <v>#REF!</v>
      </c>
      <c r="X816" s="46" t="s">
        <v>2963</v>
      </c>
      <c r="Y816" s="67">
        <v>0</v>
      </c>
      <c r="Z816" s="37" t="str">
        <f t="shared" si="0"/>
        <v>INDICAR PRECIO VTA</v>
      </c>
      <c r="AA816" s="71" t="str">
        <f t="shared" si="1"/>
        <v>-</v>
      </c>
      <c r="AB816" s="72" t="e">
        <f>+#REF!*#REF!</f>
        <v>#REF!</v>
      </c>
      <c r="AC816" s="73">
        <v>10</v>
      </c>
      <c r="AD816" s="74" t="e">
        <f>+#REF!/#REF!</f>
        <v>#REF!</v>
      </c>
      <c r="AE816" s="2" t="s">
        <v>49</v>
      </c>
      <c r="AF816" s="68">
        <v>0</v>
      </c>
      <c r="AG816" s="68">
        <v>0</v>
      </c>
    </row>
    <row r="817" spans="1:33" customFormat="1" hidden="1" x14ac:dyDescent="0.35">
      <c r="A817" s="2" t="s">
        <v>191</v>
      </c>
      <c r="B817" s="2">
        <v>104544070</v>
      </c>
      <c r="C817" s="2" t="e">
        <f>+#REF!&amp;#REF!&amp;#REF!</f>
        <v>#REF!</v>
      </c>
      <c r="D817" s="36" t="e">
        <f>+_xlfn.CONCAT(#REF!,#REF!)</f>
        <v>#REF!</v>
      </c>
      <c r="E817" s="2" t="s">
        <v>95</v>
      </c>
      <c r="G817" s="2" t="s">
        <v>115</v>
      </c>
      <c r="H817" s="2" t="s">
        <v>116</v>
      </c>
      <c r="I817" s="2" t="s">
        <v>3124</v>
      </c>
      <c r="J817" s="36" t="s">
        <v>112</v>
      </c>
      <c r="K817" s="36" t="s">
        <v>44</v>
      </c>
      <c r="L817" s="2" t="e">
        <f>VLOOKUP(#REF!,VALIDACIONES!$J$5:$L$489,3,FALSE)</f>
        <v>#REF!</v>
      </c>
      <c r="M817" s="2" t="s">
        <v>45</v>
      </c>
      <c r="N817" s="2" t="s">
        <v>46</v>
      </c>
      <c r="O817" s="67">
        <v>22416</v>
      </c>
      <c r="P817" s="62" t="s">
        <v>3109</v>
      </c>
      <c r="Q817" s="46">
        <v>31000</v>
      </c>
      <c r="R817" s="68">
        <v>0</v>
      </c>
      <c r="S817" s="46" t="s">
        <v>194</v>
      </c>
      <c r="T817" s="69" t="s">
        <v>2660</v>
      </c>
      <c r="U817" s="65">
        <v>34800</v>
      </c>
      <c r="V817" s="67">
        <v>22416</v>
      </c>
      <c r="W817" s="70" t="e">
        <f>+(#REF!-#REF!)/#REF!</f>
        <v>#REF!</v>
      </c>
      <c r="X817" s="46" t="s">
        <v>2963</v>
      </c>
      <c r="Y817" s="67">
        <v>0</v>
      </c>
      <c r="Z817" s="37" t="str">
        <f t="shared" si="0"/>
        <v>INDICAR PRECIO VTA</v>
      </c>
      <c r="AA817" s="71" t="str">
        <f t="shared" si="1"/>
        <v>-</v>
      </c>
      <c r="AB817" s="72" t="e">
        <f>+#REF!*#REF!</f>
        <v>#REF!</v>
      </c>
      <c r="AC817" s="73">
        <v>6.3520000000000003</v>
      </c>
      <c r="AD817" s="74" t="e">
        <f>+#REF!/#REF!</f>
        <v>#REF!</v>
      </c>
      <c r="AE817" s="2" t="s">
        <v>50</v>
      </c>
      <c r="AF817" s="68">
        <v>0</v>
      </c>
      <c r="AG817" s="68">
        <v>0</v>
      </c>
    </row>
    <row r="818" spans="1:33" customFormat="1" hidden="1" x14ac:dyDescent="0.35">
      <c r="A818" s="2" t="s">
        <v>191</v>
      </c>
      <c r="B818" s="2">
        <v>104543110</v>
      </c>
      <c r="C818" s="2" t="e">
        <f>+#REF!&amp;#REF!&amp;#REF!</f>
        <v>#REF!</v>
      </c>
      <c r="D818" s="36" t="e">
        <f>+_xlfn.CONCAT(#REF!,#REF!)</f>
        <v>#REF!</v>
      </c>
      <c r="E818" s="2" t="s">
        <v>95</v>
      </c>
      <c r="G818" s="2" t="s">
        <v>266</v>
      </c>
      <c r="H818" s="2" t="s">
        <v>272</v>
      </c>
      <c r="I818" s="2" t="s">
        <v>3125</v>
      </c>
      <c r="J818" s="36" t="s">
        <v>339</v>
      </c>
      <c r="K818" s="36" t="s">
        <v>44</v>
      </c>
      <c r="L818" s="2" t="e">
        <f>VLOOKUP(#REF!,VALIDACIONES!$J$5:$L$489,3,FALSE)</f>
        <v>#REF!</v>
      </c>
      <c r="M818" s="2" t="s">
        <v>71</v>
      </c>
      <c r="N818" s="2" t="s">
        <v>46</v>
      </c>
      <c r="O818" s="67">
        <v>46200</v>
      </c>
      <c r="P818" s="62" t="s">
        <v>3109</v>
      </c>
      <c r="Q818" s="46">
        <v>75000</v>
      </c>
      <c r="R818" s="68">
        <v>0</v>
      </c>
      <c r="S818" s="46" t="s">
        <v>172</v>
      </c>
      <c r="T818" s="69" t="s">
        <v>2660</v>
      </c>
      <c r="U818" s="65">
        <v>22920</v>
      </c>
      <c r="V818" s="67">
        <v>46200</v>
      </c>
      <c r="W818" s="70" t="e">
        <f>+(#REF!-#REF!)/#REF!</f>
        <v>#REF!</v>
      </c>
      <c r="X818" s="46" t="s">
        <v>2963</v>
      </c>
      <c r="Y818" s="67">
        <v>0</v>
      </c>
      <c r="Z818" s="37" t="str">
        <f t="shared" si="0"/>
        <v>INDICAR PRECIO VTA</v>
      </c>
      <c r="AA818" s="71" t="str">
        <f t="shared" si="1"/>
        <v>-</v>
      </c>
      <c r="AB818" s="72" t="e">
        <f>+#REF!*#REF!</f>
        <v>#REF!</v>
      </c>
      <c r="AC818" s="73">
        <v>14.1</v>
      </c>
      <c r="AD818" s="74" t="e">
        <f>+#REF!/#REF!</f>
        <v>#REF!</v>
      </c>
      <c r="AE818" s="2" t="s">
        <v>49</v>
      </c>
      <c r="AF818" s="68">
        <v>0</v>
      </c>
      <c r="AG818" s="68">
        <v>0</v>
      </c>
    </row>
    <row r="819" spans="1:33" customFormat="1" hidden="1" x14ac:dyDescent="0.35">
      <c r="A819" s="2" t="s">
        <v>191</v>
      </c>
      <c r="B819" s="2">
        <v>201700142</v>
      </c>
      <c r="C819" s="2" t="e">
        <f>+#REF!&amp;#REF!&amp;#REF!</f>
        <v>#REF!</v>
      </c>
      <c r="D819" s="36" t="e">
        <f>+_xlfn.CONCAT(#REF!,#REF!)</f>
        <v>#REF!</v>
      </c>
      <c r="E819" s="2" t="s">
        <v>95</v>
      </c>
      <c r="G819" s="2" t="s">
        <v>412</v>
      </c>
      <c r="H819" s="2" t="s">
        <v>1539</v>
      </c>
      <c r="I819" s="2" t="s">
        <v>3126</v>
      </c>
      <c r="J819" s="36" t="s">
        <v>112</v>
      </c>
      <c r="K819" s="36" t="s">
        <v>44</v>
      </c>
      <c r="L819" s="2" t="e">
        <f>VLOOKUP(#REF!,VALIDACIONES!$J$5:$L$489,3,FALSE)</f>
        <v>#REF!</v>
      </c>
      <c r="M819" s="2" t="s">
        <v>45</v>
      </c>
      <c r="N819" s="2" t="s">
        <v>3112</v>
      </c>
      <c r="O819" s="67">
        <v>7792</v>
      </c>
      <c r="P819" s="62" t="s">
        <v>3109</v>
      </c>
      <c r="Q819" s="46">
        <v>11900</v>
      </c>
      <c r="R819" s="68">
        <v>0</v>
      </c>
      <c r="S819" s="46" t="s">
        <v>2660</v>
      </c>
      <c r="T819" s="69" t="s">
        <v>2660</v>
      </c>
      <c r="U819" s="65">
        <v>91814.2</v>
      </c>
      <c r="V819" s="67">
        <v>7792</v>
      </c>
      <c r="W819" s="70" t="e">
        <f>+(#REF!-#REF!)/#REF!</f>
        <v>#REF!</v>
      </c>
      <c r="X819" s="46" t="s">
        <v>2963</v>
      </c>
      <c r="Y819" s="67">
        <v>0</v>
      </c>
      <c r="Z819" s="37" t="str">
        <f t="shared" si="0"/>
        <v>INDICAR PRECIO VTA</v>
      </c>
      <c r="AA819" s="71" t="str">
        <f t="shared" si="1"/>
        <v>-</v>
      </c>
      <c r="AB819" s="72" t="e">
        <f>+#REF!*#REF!</f>
        <v>#REF!</v>
      </c>
      <c r="AC819" s="73">
        <v>2.56</v>
      </c>
      <c r="AD819" s="74" t="e">
        <f>+#REF!/#REF!</f>
        <v>#REF!</v>
      </c>
      <c r="AE819" s="2" t="s">
        <v>49</v>
      </c>
      <c r="AF819" s="68">
        <v>0</v>
      </c>
      <c r="AG819" s="68">
        <v>0</v>
      </c>
    </row>
    <row r="820" spans="1:33" customFormat="1" hidden="1" x14ac:dyDescent="0.35">
      <c r="A820" s="2" t="s">
        <v>191</v>
      </c>
      <c r="B820" s="2">
        <v>104522490</v>
      </c>
      <c r="C820" s="2" t="e">
        <f>+#REF!&amp;#REF!&amp;#REF!</f>
        <v>#REF!</v>
      </c>
      <c r="D820" s="36" t="e">
        <f>+_xlfn.CONCAT(#REF!,#REF!)</f>
        <v>#REF!</v>
      </c>
      <c r="E820" s="2" t="s">
        <v>95</v>
      </c>
      <c r="G820" s="2" t="s">
        <v>279</v>
      </c>
      <c r="H820" s="2" t="s">
        <v>204</v>
      </c>
      <c r="I820" s="2" t="s">
        <v>3127</v>
      </c>
      <c r="J820" s="36" t="s">
        <v>44</v>
      </c>
      <c r="K820" s="36" t="s">
        <v>44</v>
      </c>
      <c r="L820" s="2" t="e">
        <f>VLOOKUP(#REF!,VALIDACIONES!$J$5:$L$489,3,FALSE)</f>
        <v>#REF!</v>
      </c>
      <c r="M820" s="2" t="s">
        <v>45</v>
      </c>
      <c r="N820" s="2" t="s">
        <v>46</v>
      </c>
      <c r="O820" s="67">
        <v>3007</v>
      </c>
      <c r="P820" s="62" t="s">
        <v>3109</v>
      </c>
      <c r="Q820" s="46">
        <v>3900</v>
      </c>
      <c r="R820" s="68">
        <v>0</v>
      </c>
      <c r="S820" s="46" t="s">
        <v>2660</v>
      </c>
      <c r="T820" s="69" t="s">
        <v>2660</v>
      </c>
      <c r="U820" s="65">
        <v>40752</v>
      </c>
      <c r="V820" s="67">
        <v>3007</v>
      </c>
      <c r="W820" s="70" t="e">
        <f>+(#REF!-#REF!)/#REF!</f>
        <v>#REF!</v>
      </c>
      <c r="X820" s="46" t="s">
        <v>2963</v>
      </c>
      <c r="Y820" s="67">
        <v>0</v>
      </c>
      <c r="Z820" s="37" t="str">
        <f t="shared" si="0"/>
        <v>INDICAR PRECIO VTA</v>
      </c>
      <c r="AA820" s="71" t="str">
        <f t="shared" si="1"/>
        <v>-</v>
      </c>
      <c r="AB820" s="72" t="e">
        <f>+#REF!*#REF!</f>
        <v>#REF!</v>
      </c>
      <c r="AC820" s="73">
        <v>1</v>
      </c>
      <c r="AD820" s="74" t="e">
        <f>+#REF!/#REF!</f>
        <v>#REF!</v>
      </c>
      <c r="AE820" s="2" t="s">
        <v>50</v>
      </c>
      <c r="AF820" s="68">
        <v>0</v>
      </c>
      <c r="AG820" s="68">
        <v>0</v>
      </c>
    </row>
    <row r="821" spans="1:33" customFormat="1" hidden="1" x14ac:dyDescent="0.35">
      <c r="A821" s="2" t="s">
        <v>191</v>
      </c>
      <c r="B821" s="2">
        <v>104528880</v>
      </c>
      <c r="C821" s="2" t="e">
        <f>+#REF!&amp;#REF!&amp;#REF!</f>
        <v>#REF!</v>
      </c>
      <c r="D821" s="36" t="e">
        <f>+_xlfn.CONCAT(#REF!,#REF!)</f>
        <v>#REF!</v>
      </c>
      <c r="E821" s="2" t="s">
        <v>95</v>
      </c>
      <c r="G821" s="2" t="s">
        <v>100</v>
      </c>
      <c r="H821" s="2" t="s">
        <v>343</v>
      </c>
      <c r="I821" s="2" t="s">
        <v>3128</v>
      </c>
      <c r="J821" s="36" t="s">
        <v>331</v>
      </c>
      <c r="K821" s="36" t="s">
        <v>44</v>
      </c>
      <c r="L821" s="2" t="e">
        <f>VLOOKUP(#REF!,VALIDACIONES!$J$5:$L$489,3,FALSE)</f>
        <v>#REF!</v>
      </c>
      <c r="M821" s="2" t="s">
        <v>45</v>
      </c>
      <c r="N821" s="2" t="s">
        <v>46</v>
      </c>
      <c r="O821" s="67">
        <v>14294</v>
      </c>
      <c r="P821" s="62" t="s">
        <v>3109</v>
      </c>
      <c r="Q821" s="46">
        <v>17800</v>
      </c>
      <c r="R821" s="68">
        <v>0</v>
      </c>
      <c r="S821" s="46" t="s">
        <v>194</v>
      </c>
      <c r="T821" s="69" t="s">
        <v>2660</v>
      </c>
      <c r="U821" s="65">
        <v>39960</v>
      </c>
      <c r="V821" s="67">
        <v>14294</v>
      </c>
      <c r="W821" s="70" t="e">
        <f>+(#REF!-#REF!)/#REF!</f>
        <v>#REF!</v>
      </c>
      <c r="X821" s="46" t="s">
        <v>2963</v>
      </c>
      <c r="Y821" s="67">
        <v>0</v>
      </c>
      <c r="Z821" s="37" t="str">
        <f t="shared" si="0"/>
        <v>INDICAR PRECIO VTA</v>
      </c>
      <c r="AA821" s="71" t="str">
        <f t="shared" si="1"/>
        <v>-</v>
      </c>
      <c r="AB821" s="72" t="e">
        <f>+#REF!*#REF!</f>
        <v>#REF!</v>
      </c>
      <c r="AC821" s="73">
        <v>5.04</v>
      </c>
      <c r="AD821" s="74" t="e">
        <f>+#REF!/#REF!</f>
        <v>#REF!</v>
      </c>
      <c r="AE821" s="2" t="s">
        <v>50</v>
      </c>
      <c r="AF821" s="68">
        <v>0</v>
      </c>
      <c r="AG821" s="68">
        <v>0</v>
      </c>
    </row>
    <row r="822" spans="1:33" customFormat="1" hidden="1" x14ac:dyDescent="0.35">
      <c r="A822" s="2" t="s">
        <v>191</v>
      </c>
      <c r="B822" s="2">
        <v>104310440</v>
      </c>
      <c r="C822" s="2" t="e">
        <f>+#REF!&amp;#REF!&amp;#REF!</f>
        <v>#REF!</v>
      </c>
      <c r="D822" s="36" t="e">
        <f>+_xlfn.CONCAT(#REF!,#REF!)</f>
        <v>#REF!</v>
      </c>
      <c r="E822" s="2" t="s">
        <v>95</v>
      </c>
      <c r="G822" s="2" t="s">
        <v>298</v>
      </c>
      <c r="H822" s="2" t="s">
        <v>302</v>
      </c>
      <c r="I822" s="2" t="s">
        <v>3129</v>
      </c>
      <c r="J822" s="36" t="s">
        <v>61</v>
      </c>
      <c r="K822" s="36" t="s">
        <v>44</v>
      </c>
      <c r="L822" s="2" t="e">
        <f>VLOOKUP(#REF!,VALIDACIONES!$J$5:$L$489,3,FALSE)</f>
        <v>#REF!</v>
      </c>
      <c r="M822" s="2" t="s">
        <v>71</v>
      </c>
      <c r="N822" s="2" t="s">
        <v>46</v>
      </c>
      <c r="O822" s="67">
        <v>28254.25</v>
      </c>
      <c r="P822" s="62" t="s">
        <v>3109</v>
      </c>
      <c r="Q822" s="46">
        <v>46000</v>
      </c>
      <c r="R822" s="68">
        <v>0</v>
      </c>
      <c r="S822" s="46" t="s">
        <v>2660</v>
      </c>
      <c r="T822" s="69" t="s">
        <v>2660</v>
      </c>
      <c r="U822" s="65">
        <v>42647.76</v>
      </c>
      <c r="V822" s="67">
        <v>28254.25</v>
      </c>
      <c r="W822" s="70" t="e">
        <f>+(#REF!-#REF!)/#REF!</f>
        <v>#REF!</v>
      </c>
      <c r="X822" s="46" t="s">
        <v>2963</v>
      </c>
      <c r="Y822" s="67">
        <v>0</v>
      </c>
      <c r="Z822" s="37" t="str">
        <f t="shared" si="0"/>
        <v>INDICAR PRECIO VTA</v>
      </c>
      <c r="AA822" s="71" t="str">
        <f t="shared" si="1"/>
        <v>-</v>
      </c>
      <c r="AB822" s="72" t="e">
        <f>+#REF!*#REF!</f>
        <v>#REF!</v>
      </c>
      <c r="AC822" s="73">
        <v>10</v>
      </c>
      <c r="AD822" s="74" t="e">
        <f>+#REF!/#REF!</f>
        <v>#REF!</v>
      </c>
      <c r="AE822" s="2" t="s">
        <v>50</v>
      </c>
      <c r="AF822" s="68">
        <v>0</v>
      </c>
      <c r="AG822" s="68">
        <v>0</v>
      </c>
    </row>
    <row r="823" spans="1:33" customFormat="1" hidden="1" x14ac:dyDescent="0.35">
      <c r="A823" s="2" t="s">
        <v>191</v>
      </c>
      <c r="B823" s="2">
        <v>209100058</v>
      </c>
      <c r="C823" s="2" t="e">
        <f>+#REF!&amp;#REF!&amp;#REF!</f>
        <v>#REF!</v>
      </c>
      <c r="D823" s="36" t="e">
        <f>+_xlfn.CONCAT(#REF!,#REF!)</f>
        <v>#REF!</v>
      </c>
      <c r="E823" s="2" t="s">
        <v>95</v>
      </c>
      <c r="G823" s="2" t="s">
        <v>362</v>
      </c>
      <c r="H823" s="2" t="s">
        <v>1309</v>
      </c>
      <c r="I823" s="2" t="s">
        <v>3130</v>
      </c>
      <c r="J823" s="36" t="s">
        <v>482</v>
      </c>
      <c r="K823" s="36" t="s">
        <v>44</v>
      </c>
      <c r="L823" s="2" t="e">
        <f>VLOOKUP(#REF!,VALIDACIONES!$J$5:$L$489,3,FALSE)</f>
        <v>#REF!</v>
      </c>
      <c r="M823" s="2" t="s">
        <v>45</v>
      </c>
      <c r="N823" s="2" t="s">
        <v>46</v>
      </c>
      <c r="O823" s="67">
        <v>14682.160000000002</v>
      </c>
      <c r="P823" s="62" t="s">
        <v>3109</v>
      </c>
      <c r="Q823" s="46">
        <v>21500</v>
      </c>
      <c r="R823" s="68">
        <v>0</v>
      </c>
      <c r="S823" s="46" t="s">
        <v>2660</v>
      </c>
      <c r="T823" s="69" t="s">
        <v>2660</v>
      </c>
      <c r="U823" s="65">
        <v>13927.26</v>
      </c>
      <c r="V823" s="67">
        <v>14682.160000000002</v>
      </c>
      <c r="W823" s="70" t="e">
        <f>+(#REF!-#REF!)/#REF!</f>
        <v>#REF!</v>
      </c>
      <c r="X823" s="46" t="s">
        <v>2963</v>
      </c>
      <c r="Y823" s="67">
        <v>0</v>
      </c>
      <c r="Z823" s="37" t="str">
        <f t="shared" si="0"/>
        <v>INDICAR PRECIO VTA</v>
      </c>
      <c r="AA823" s="71" t="str">
        <f t="shared" si="1"/>
        <v>-</v>
      </c>
      <c r="AB823" s="72" t="e">
        <f>+#REF!*#REF!</f>
        <v>#REF!</v>
      </c>
      <c r="AC823" s="73">
        <v>5.56</v>
      </c>
      <c r="AD823" s="74" t="e">
        <f>+#REF!/#REF!</f>
        <v>#REF!</v>
      </c>
      <c r="AE823" s="2" t="s">
        <v>49</v>
      </c>
      <c r="AF823" s="68">
        <v>0</v>
      </c>
      <c r="AG823" s="68">
        <v>0</v>
      </c>
    </row>
    <row r="824" spans="1:33" customFormat="1" hidden="1" x14ac:dyDescent="0.35">
      <c r="A824" s="2" t="s">
        <v>191</v>
      </c>
      <c r="B824" s="2">
        <v>104543470</v>
      </c>
      <c r="C824" s="2" t="e">
        <f>+#REF!&amp;#REF!&amp;#REF!</f>
        <v>#REF!</v>
      </c>
      <c r="D824" s="36" t="e">
        <f>+_xlfn.CONCAT(#REF!,#REF!)</f>
        <v>#REF!</v>
      </c>
      <c r="E824" s="2" t="s">
        <v>95</v>
      </c>
      <c r="G824" s="2" t="s">
        <v>263</v>
      </c>
      <c r="H824" s="2" t="s">
        <v>264</v>
      </c>
      <c r="I824" s="2" t="s">
        <v>3131</v>
      </c>
      <c r="J824" s="36" t="s">
        <v>61</v>
      </c>
      <c r="K824" s="36" t="s">
        <v>44</v>
      </c>
      <c r="L824" s="2" t="e">
        <f>VLOOKUP(#REF!,VALIDACIONES!$J$5:$L$489,3,FALSE)</f>
        <v>#REF!</v>
      </c>
      <c r="M824" s="2" t="s">
        <v>45</v>
      </c>
      <c r="N824" s="2" t="s">
        <v>46</v>
      </c>
      <c r="O824" s="67">
        <v>39430</v>
      </c>
      <c r="P824" s="62" t="s">
        <v>3109</v>
      </c>
      <c r="Q824" s="46">
        <v>53500</v>
      </c>
      <c r="R824" s="68">
        <v>0</v>
      </c>
      <c r="S824" s="46" t="s">
        <v>604</v>
      </c>
      <c r="T824" s="69" t="s">
        <v>2660</v>
      </c>
      <c r="U824" s="65">
        <v>3760</v>
      </c>
      <c r="V824" s="67">
        <v>39430</v>
      </c>
      <c r="W824" s="70" t="e">
        <f>+(#REF!-#REF!)/#REF!</f>
        <v>#REF!</v>
      </c>
      <c r="X824" s="46" t="s">
        <v>2963</v>
      </c>
      <c r="Y824" s="67">
        <v>0</v>
      </c>
      <c r="Z824" s="37" t="str">
        <f t="shared" si="0"/>
        <v>INDICAR PRECIO VTA</v>
      </c>
      <c r="AA824" s="71" t="str">
        <f t="shared" si="1"/>
        <v>-</v>
      </c>
      <c r="AB824" s="72" t="e">
        <f>+#REF!*#REF!</f>
        <v>#REF!</v>
      </c>
      <c r="AC824" s="73">
        <v>16.22</v>
      </c>
      <c r="AD824" s="74" t="e">
        <f>+#REF!/#REF!</f>
        <v>#REF!</v>
      </c>
      <c r="AE824" s="2" t="s">
        <v>50</v>
      </c>
      <c r="AF824" s="68">
        <v>0</v>
      </c>
      <c r="AG824" s="68">
        <v>0</v>
      </c>
    </row>
    <row r="825" spans="1:33" customFormat="1" hidden="1" x14ac:dyDescent="0.35">
      <c r="A825" s="2" t="s">
        <v>191</v>
      </c>
      <c r="B825" s="2">
        <v>103800460</v>
      </c>
      <c r="C825" s="2" t="e">
        <f>+#REF!&amp;#REF!&amp;#REF!</f>
        <v>#REF!</v>
      </c>
      <c r="D825" s="36" t="e">
        <f>+_xlfn.CONCAT(#REF!,#REF!)</f>
        <v>#REF!</v>
      </c>
      <c r="E825" s="2" t="s">
        <v>95</v>
      </c>
      <c r="G825" s="2" t="s">
        <v>263</v>
      </c>
      <c r="H825" s="2" t="s">
        <v>264</v>
      </c>
      <c r="I825" s="2" t="s">
        <v>3132</v>
      </c>
      <c r="J825" s="36" t="s">
        <v>61</v>
      </c>
      <c r="K825" s="36" t="s">
        <v>44</v>
      </c>
      <c r="L825" s="2" t="e">
        <f>VLOOKUP(#REF!,VALIDACIONES!$J$5:$L$489,3,FALSE)</f>
        <v>#REF!</v>
      </c>
      <c r="M825" s="2" t="s">
        <v>45</v>
      </c>
      <c r="N825" s="2" t="s">
        <v>72</v>
      </c>
      <c r="O825" s="67">
        <v>37890.49</v>
      </c>
      <c r="P825" s="62" t="s">
        <v>3109</v>
      </c>
      <c r="Q825" s="46">
        <v>58500</v>
      </c>
      <c r="R825" s="68">
        <v>0</v>
      </c>
      <c r="S825" s="46" t="s">
        <v>2660</v>
      </c>
      <c r="T825" s="69" t="s">
        <v>2660</v>
      </c>
      <c r="U825" s="65">
        <v>6519.6</v>
      </c>
      <c r="V825" s="67">
        <v>37890.49</v>
      </c>
      <c r="W825" s="70" t="e">
        <f>+(#REF!-#REF!)/#REF!</f>
        <v>#REF!</v>
      </c>
      <c r="X825" s="46" t="s">
        <v>2963</v>
      </c>
      <c r="Y825" s="67">
        <v>0</v>
      </c>
      <c r="Z825" s="37" t="str">
        <f t="shared" si="0"/>
        <v>INDICAR PRECIO VTA</v>
      </c>
      <c r="AA825" s="71" t="str">
        <f t="shared" si="1"/>
        <v>-</v>
      </c>
      <c r="AB825" s="72" t="e">
        <f>+#REF!*#REF!</f>
        <v>#REF!</v>
      </c>
      <c r="AC825" s="73">
        <v>17</v>
      </c>
      <c r="AD825" s="74" t="e">
        <f>+#REF!/#REF!</f>
        <v>#REF!</v>
      </c>
      <c r="AE825" s="2" t="s">
        <v>50</v>
      </c>
      <c r="AF825" s="68">
        <v>0</v>
      </c>
      <c r="AG825" s="68">
        <v>0</v>
      </c>
    </row>
    <row r="826" spans="1:33" customFormat="1" hidden="1" x14ac:dyDescent="0.35">
      <c r="A826" s="2" t="s">
        <v>191</v>
      </c>
      <c r="B826" s="2">
        <v>103800430</v>
      </c>
      <c r="C826" s="2" t="e">
        <f>+#REF!&amp;#REF!&amp;#REF!</f>
        <v>#REF!</v>
      </c>
      <c r="D826" s="36" t="e">
        <f>+_xlfn.CONCAT(#REF!,#REF!)</f>
        <v>#REF!</v>
      </c>
      <c r="E826" s="2" t="s">
        <v>95</v>
      </c>
      <c r="G826" s="2" t="s">
        <v>263</v>
      </c>
      <c r="H826" s="2" t="s">
        <v>264</v>
      </c>
      <c r="I826" s="2" t="s">
        <v>3133</v>
      </c>
      <c r="J826" s="36" t="s">
        <v>61</v>
      </c>
      <c r="K826" s="36" t="s">
        <v>44</v>
      </c>
      <c r="L826" s="2" t="e">
        <f>VLOOKUP(#REF!,VALIDACIONES!$J$5:$L$489,3,FALSE)</f>
        <v>#REF!</v>
      </c>
      <c r="M826" s="2" t="s">
        <v>45</v>
      </c>
      <c r="N826" s="2" t="s">
        <v>72</v>
      </c>
      <c r="O826" s="67">
        <v>36338.629999999997</v>
      </c>
      <c r="P826" s="62" t="s">
        <v>3109</v>
      </c>
      <c r="Q826" s="46">
        <v>57070</v>
      </c>
      <c r="R826" s="68">
        <v>0</v>
      </c>
      <c r="S826" s="46" t="s">
        <v>2660</v>
      </c>
      <c r="T826" s="69" t="s">
        <v>2660</v>
      </c>
      <c r="U826" s="65">
        <v>35605.799999999996</v>
      </c>
      <c r="V826" s="67">
        <v>36338.629999999997</v>
      </c>
      <c r="W826" s="70" t="e">
        <f>+(#REF!-#REF!)/#REF!</f>
        <v>#REF!</v>
      </c>
      <c r="X826" s="46" t="s">
        <v>2963</v>
      </c>
      <c r="Y826" s="67">
        <v>0</v>
      </c>
      <c r="Z826" s="37" t="str">
        <f t="shared" si="0"/>
        <v>INDICAR PRECIO VTA</v>
      </c>
      <c r="AA826" s="71" t="str">
        <f t="shared" si="1"/>
        <v>-</v>
      </c>
      <c r="AB826" s="72" t="e">
        <f>+#REF!*#REF!</f>
        <v>#REF!</v>
      </c>
      <c r="AC826" s="73">
        <v>17</v>
      </c>
      <c r="AD826" s="74" t="e">
        <f>+#REF!/#REF!</f>
        <v>#REF!</v>
      </c>
      <c r="AE826" s="2" t="s">
        <v>50</v>
      </c>
      <c r="AF826" s="68">
        <v>0</v>
      </c>
      <c r="AG826" s="68">
        <v>0</v>
      </c>
    </row>
    <row r="827" spans="1:33" customFormat="1" hidden="1" x14ac:dyDescent="0.35">
      <c r="A827" s="2" t="s">
        <v>191</v>
      </c>
      <c r="B827" s="2">
        <v>104532570</v>
      </c>
      <c r="C827" s="2" t="e">
        <f>+#REF!&amp;#REF!&amp;#REF!</f>
        <v>#REF!</v>
      </c>
      <c r="D827" s="36" t="e">
        <f>+_xlfn.CONCAT(#REF!,#REF!)</f>
        <v>#REF!</v>
      </c>
      <c r="E827" s="2" t="s">
        <v>95</v>
      </c>
      <c r="G827" s="2" t="s">
        <v>2258</v>
      </c>
      <c r="H827" s="2" t="s">
        <v>2281</v>
      </c>
      <c r="I827" s="2" t="s">
        <v>3134</v>
      </c>
      <c r="J827" s="36" t="s">
        <v>53</v>
      </c>
      <c r="K827" s="36" t="s">
        <v>44</v>
      </c>
      <c r="L827" s="2" t="e">
        <f>VLOOKUP(#REF!,VALIDACIONES!$J$5:$L$489,3,FALSE)</f>
        <v>#REF!</v>
      </c>
      <c r="M827" s="2" t="s">
        <v>45</v>
      </c>
      <c r="N827" s="2" t="s">
        <v>46</v>
      </c>
      <c r="O827" s="67">
        <v>19314</v>
      </c>
      <c r="P827" s="62" t="s">
        <v>3109</v>
      </c>
      <c r="Q827" s="46">
        <v>27758</v>
      </c>
      <c r="R827" s="68">
        <v>0</v>
      </c>
      <c r="S827" s="46" t="s">
        <v>2660</v>
      </c>
      <c r="T827" s="69" t="s">
        <v>2660</v>
      </c>
      <c r="U827" s="65">
        <v>12072</v>
      </c>
      <c r="V827" s="67">
        <v>19314</v>
      </c>
      <c r="W827" s="70" t="e">
        <f>+(#REF!-#REF!)/#REF!</f>
        <v>#REF!</v>
      </c>
      <c r="X827" s="46" t="s">
        <v>2963</v>
      </c>
      <c r="Y827" s="67">
        <v>0</v>
      </c>
      <c r="Z827" s="37" t="str">
        <f t="shared" si="0"/>
        <v>INDICAR PRECIO VTA</v>
      </c>
      <c r="AA827" s="71" t="str">
        <f t="shared" si="1"/>
        <v>-</v>
      </c>
      <c r="AB827" s="72" t="e">
        <f>+#REF!*#REF!</f>
        <v>#REF!</v>
      </c>
      <c r="AC827" s="73">
        <v>9.1199999999999992</v>
      </c>
      <c r="AD827" s="74" t="e">
        <f>+#REF!/#REF!</f>
        <v>#REF!</v>
      </c>
      <c r="AE827" s="2" t="s">
        <v>49</v>
      </c>
      <c r="AF827" s="68">
        <v>0</v>
      </c>
      <c r="AG827" s="68">
        <v>0</v>
      </c>
    </row>
    <row r="828" spans="1:33" customFormat="1" hidden="1" x14ac:dyDescent="0.35">
      <c r="A828" s="2" t="s">
        <v>191</v>
      </c>
      <c r="B828" s="2">
        <v>104524830</v>
      </c>
      <c r="C828" s="2" t="e">
        <f>+#REF!&amp;#REF!&amp;#REF!</f>
        <v>#REF!</v>
      </c>
      <c r="D828" s="36" t="e">
        <f>+_xlfn.CONCAT(#REF!,#REF!)</f>
        <v>#REF!</v>
      </c>
      <c r="E828" s="2" t="s">
        <v>95</v>
      </c>
      <c r="G828" s="2" t="s">
        <v>100</v>
      </c>
      <c r="H828" s="2" t="s">
        <v>340</v>
      </c>
      <c r="I828" s="2" t="s">
        <v>3135</v>
      </c>
      <c r="J828" s="36" t="s">
        <v>331</v>
      </c>
      <c r="K828" s="36" t="s">
        <v>44</v>
      </c>
      <c r="L828" s="2" t="e">
        <f>VLOOKUP(#REF!,VALIDACIONES!$J$5:$L$489,3,FALSE)</f>
        <v>#REF!</v>
      </c>
      <c r="M828" s="2" t="s">
        <v>45</v>
      </c>
      <c r="N828" s="2" t="s">
        <v>46</v>
      </c>
      <c r="O828" s="67">
        <v>6763.68</v>
      </c>
      <c r="P828" s="62" t="s">
        <v>3109</v>
      </c>
      <c r="Q828" s="46">
        <v>12800</v>
      </c>
      <c r="R828" s="68">
        <v>0</v>
      </c>
      <c r="S828" s="46" t="s">
        <v>2660</v>
      </c>
      <c r="T828" s="69" t="s">
        <v>2660</v>
      </c>
      <c r="U828" s="65">
        <v>12672</v>
      </c>
      <c r="V828" s="67">
        <v>6763.68</v>
      </c>
      <c r="W828" s="70" t="e">
        <f>+(#REF!-#REF!)/#REF!</f>
        <v>#REF!</v>
      </c>
      <c r="X828" s="46" t="s">
        <v>2963</v>
      </c>
      <c r="Y828" s="67">
        <v>0</v>
      </c>
      <c r="Z828" s="37" t="str">
        <f t="shared" si="0"/>
        <v>INDICAR PRECIO VTA</v>
      </c>
      <c r="AA828" s="71" t="str">
        <f t="shared" si="1"/>
        <v>-</v>
      </c>
      <c r="AB828" s="72" t="e">
        <f>+#REF!*#REF!</f>
        <v>#REF!</v>
      </c>
      <c r="AC828" s="73">
        <v>3.5</v>
      </c>
      <c r="AD828" s="74" t="e">
        <f>+#REF!/#REF!</f>
        <v>#REF!</v>
      </c>
      <c r="AE828" s="2" t="s">
        <v>49</v>
      </c>
      <c r="AF828" s="68">
        <v>0</v>
      </c>
      <c r="AG828" s="68">
        <v>0</v>
      </c>
    </row>
    <row r="829" spans="1:33" customFormat="1" hidden="1" x14ac:dyDescent="0.35">
      <c r="A829" s="2" t="s">
        <v>191</v>
      </c>
      <c r="B829" s="2">
        <v>104330400</v>
      </c>
      <c r="C829" s="2" t="e">
        <f>+#REF!&amp;#REF!&amp;#REF!</f>
        <v>#REF!</v>
      </c>
      <c r="D829" s="36" t="e">
        <f>+_xlfn.CONCAT(#REF!,#REF!)</f>
        <v>#REF!</v>
      </c>
      <c r="E829" s="2" t="s">
        <v>95</v>
      </c>
      <c r="G829" s="2" t="s">
        <v>104</v>
      </c>
      <c r="H829" s="2" t="s">
        <v>110</v>
      </c>
      <c r="I829" s="2" t="s">
        <v>3136</v>
      </c>
      <c r="J829" s="36" t="s">
        <v>209</v>
      </c>
      <c r="K829" s="36" t="s">
        <v>44</v>
      </c>
      <c r="L829" s="2" t="e">
        <f>VLOOKUP(#REF!,VALIDACIONES!$J$5:$L$489,3,FALSE)</f>
        <v>#REF!</v>
      </c>
      <c r="M829" s="2" t="s">
        <v>71</v>
      </c>
      <c r="N829" s="2" t="s">
        <v>72</v>
      </c>
      <c r="O829" s="67">
        <v>18874.96</v>
      </c>
      <c r="P829" s="62" t="s">
        <v>3109</v>
      </c>
      <c r="Q829" s="46">
        <v>26000</v>
      </c>
      <c r="R829" s="68">
        <v>0</v>
      </c>
      <c r="S829" s="46" t="s">
        <v>2660</v>
      </c>
      <c r="T829" s="69" t="s">
        <v>2660</v>
      </c>
      <c r="U829" s="65">
        <v>16772.400000000001</v>
      </c>
      <c r="V829" s="67">
        <v>18874.96</v>
      </c>
      <c r="W829" s="70" t="e">
        <f>+(#REF!-#REF!)/#REF!</f>
        <v>#REF!</v>
      </c>
      <c r="X829" s="46" t="s">
        <v>2963</v>
      </c>
      <c r="Y829" s="67">
        <v>0</v>
      </c>
      <c r="Z829" s="37" t="str">
        <f t="shared" si="0"/>
        <v>INDICAR PRECIO VTA</v>
      </c>
      <c r="AA829" s="71" t="str">
        <f t="shared" si="1"/>
        <v>-</v>
      </c>
      <c r="AB829" s="72" t="e">
        <f>+#REF!*#REF!</f>
        <v>#REF!</v>
      </c>
      <c r="AC829" s="73">
        <v>10</v>
      </c>
      <c r="AD829" s="74" t="e">
        <f>+#REF!/#REF!</f>
        <v>#REF!</v>
      </c>
      <c r="AE829" s="2" t="s">
        <v>49</v>
      </c>
      <c r="AF829" s="68">
        <v>0</v>
      </c>
      <c r="AG829" s="68">
        <v>0</v>
      </c>
    </row>
    <row r="830" spans="1:33" customFormat="1" hidden="1" x14ac:dyDescent="0.35">
      <c r="A830" s="2" t="s">
        <v>191</v>
      </c>
      <c r="B830" s="2">
        <v>104330870</v>
      </c>
      <c r="C830" s="2" t="e">
        <f>+#REF!&amp;#REF!&amp;#REF!</f>
        <v>#REF!</v>
      </c>
      <c r="D830" s="36" t="e">
        <f>+_xlfn.CONCAT(#REF!,#REF!)</f>
        <v>#REF!</v>
      </c>
      <c r="E830" s="2" t="s">
        <v>95</v>
      </c>
      <c r="G830" s="2" t="s">
        <v>104</v>
      </c>
      <c r="H830" s="2" t="s">
        <v>110</v>
      </c>
      <c r="I830" s="2" t="s">
        <v>3137</v>
      </c>
      <c r="J830" s="36" t="s">
        <v>209</v>
      </c>
      <c r="K830" s="36" t="s">
        <v>44</v>
      </c>
      <c r="L830" s="2" t="e">
        <f>VLOOKUP(#REF!,VALIDACIONES!$J$5:$L$489,3,FALSE)</f>
        <v>#REF!</v>
      </c>
      <c r="M830" s="2" t="s">
        <v>71</v>
      </c>
      <c r="N830" s="2" t="s">
        <v>72</v>
      </c>
      <c r="O830" s="67">
        <v>18117.05</v>
      </c>
      <c r="P830" s="62" t="s">
        <v>3109</v>
      </c>
      <c r="Q830" s="46">
        <v>25700</v>
      </c>
      <c r="R830" s="68">
        <v>0</v>
      </c>
      <c r="S830" s="46" t="s">
        <v>2660</v>
      </c>
      <c r="T830" s="69" t="s">
        <v>2660</v>
      </c>
      <c r="U830" s="65">
        <v>13232.64</v>
      </c>
      <c r="V830" s="67">
        <v>18117.05</v>
      </c>
      <c r="W830" s="70" t="e">
        <f>+(#REF!-#REF!)/#REF!</f>
        <v>#REF!</v>
      </c>
      <c r="X830" s="46" t="s">
        <v>2963</v>
      </c>
      <c r="Y830" s="67">
        <v>0</v>
      </c>
      <c r="Z830" s="37" t="str">
        <f t="shared" si="0"/>
        <v>INDICAR PRECIO VTA</v>
      </c>
      <c r="AA830" s="71" t="str">
        <f t="shared" si="1"/>
        <v>-</v>
      </c>
      <c r="AB830" s="72" t="e">
        <f>+#REF!*#REF!</f>
        <v>#REF!</v>
      </c>
      <c r="AC830" s="73">
        <v>10</v>
      </c>
      <c r="AD830" s="74" t="e">
        <f>+#REF!/#REF!</f>
        <v>#REF!</v>
      </c>
      <c r="AE830" s="2" t="s">
        <v>50</v>
      </c>
      <c r="AF830" s="68">
        <v>0</v>
      </c>
      <c r="AG830" s="68">
        <v>0</v>
      </c>
    </row>
    <row r="831" spans="1:33" customFormat="1" hidden="1" x14ac:dyDescent="0.35">
      <c r="A831" s="2" t="s">
        <v>191</v>
      </c>
      <c r="B831" s="2">
        <v>104330270</v>
      </c>
      <c r="C831" s="2" t="e">
        <f>+#REF!&amp;#REF!&amp;#REF!</f>
        <v>#REF!</v>
      </c>
      <c r="D831" s="36" t="e">
        <f>+_xlfn.CONCAT(#REF!,#REF!)</f>
        <v>#REF!</v>
      </c>
      <c r="E831" s="2" t="s">
        <v>95</v>
      </c>
      <c r="G831" s="2" t="s">
        <v>104</v>
      </c>
      <c r="H831" s="2" t="s">
        <v>107</v>
      </c>
      <c r="I831" s="2" t="s">
        <v>3138</v>
      </c>
      <c r="J831" s="36" t="s">
        <v>209</v>
      </c>
      <c r="K831" s="36" t="s">
        <v>44</v>
      </c>
      <c r="L831" s="2" t="e">
        <f>VLOOKUP(#REF!,VALIDACIONES!$J$5:$L$489,3,FALSE)</f>
        <v>#REF!</v>
      </c>
      <c r="M831" s="2" t="s">
        <v>71</v>
      </c>
      <c r="N831" s="2" t="s">
        <v>72</v>
      </c>
      <c r="O831" s="67">
        <v>17962.2</v>
      </c>
      <c r="P831" s="62" t="s">
        <v>3109</v>
      </c>
      <c r="Q831" s="46">
        <v>29900</v>
      </c>
      <c r="R831" s="68">
        <v>0</v>
      </c>
      <c r="S831" s="46" t="s">
        <v>2660</v>
      </c>
      <c r="T831" s="69" t="s">
        <v>2660</v>
      </c>
      <c r="U831" s="65">
        <v>14750</v>
      </c>
      <c r="V831" s="67">
        <v>17962.2</v>
      </c>
      <c r="W831" s="70" t="e">
        <f>+(#REF!-#REF!)/#REF!</f>
        <v>#REF!</v>
      </c>
      <c r="X831" s="46" t="s">
        <v>2963</v>
      </c>
      <c r="Y831" s="67">
        <v>0</v>
      </c>
      <c r="Z831" s="37" t="str">
        <f t="shared" si="0"/>
        <v>INDICAR PRECIO VTA</v>
      </c>
      <c r="AA831" s="71" t="str">
        <f t="shared" si="1"/>
        <v>-</v>
      </c>
      <c r="AB831" s="72" t="e">
        <f>+#REF!*#REF!</f>
        <v>#REF!</v>
      </c>
      <c r="AC831" s="73">
        <v>10</v>
      </c>
      <c r="AD831" s="74" t="e">
        <f>+#REF!/#REF!</f>
        <v>#REF!</v>
      </c>
      <c r="AE831" s="2" t="s">
        <v>50</v>
      </c>
      <c r="AF831" s="68">
        <v>0</v>
      </c>
      <c r="AG831" s="68">
        <v>0</v>
      </c>
    </row>
    <row r="832" spans="1:33" customFormat="1" hidden="1" x14ac:dyDescent="0.35">
      <c r="A832" s="2" t="s">
        <v>191</v>
      </c>
      <c r="B832" s="2">
        <v>101510000</v>
      </c>
      <c r="C832" s="2" t="e">
        <f>+#REF!&amp;#REF!&amp;#REF!</f>
        <v>#REF!</v>
      </c>
      <c r="D832" s="36" t="e">
        <f>+_xlfn.CONCAT(#REF!,#REF!)</f>
        <v>#REF!</v>
      </c>
      <c r="E832" s="2" t="s">
        <v>95</v>
      </c>
      <c r="G832" s="2" t="s">
        <v>97</v>
      </c>
      <c r="H832" s="2" t="s">
        <v>98</v>
      </c>
      <c r="I832" s="2" t="s">
        <v>3139</v>
      </c>
      <c r="J832" s="36" t="s">
        <v>53</v>
      </c>
      <c r="K832" s="36" t="s">
        <v>44</v>
      </c>
      <c r="L832" s="2" t="e">
        <f>VLOOKUP(#REF!,VALIDACIONES!$J$5:$L$489,3,FALSE)</f>
        <v>#REF!</v>
      </c>
      <c r="M832" s="2" t="s">
        <v>45</v>
      </c>
      <c r="N832" s="2" t="s">
        <v>72</v>
      </c>
      <c r="O832" s="67">
        <v>30808.82</v>
      </c>
      <c r="P832" s="62" t="s">
        <v>3109</v>
      </c>
      <c r="Q832" s="46">
        <v>54900</v>
      </c>
      <c r="R832" s="68">
        <v>0</v>
      </c>
      <c r="S832" s="46" t="s">
        <v>2660</v>
      </c>
      <c r="T832" s="69" t="s">
        <v>2660</v>
      </c>
      <c r="U832" s="65">
        <v>10505.06</v>
      </c>
      <c r="V832" s="67">
        <v>30808.82</v>
      </c>
      <c r="W832" s="70" t="e">
        <f>+(#REF!-#REF!)/#REF!</f>
        <v>#REF!</v>
      </c>
      <c r="X832" s="46" t="s">
        <v>2963</v>
      </c>
      <c r="Y832" s="67">
        <v>0</v>
      </c>
      <c r="Z832" s="37" t="str">
        <f t="shared" si="0"/>
        <v>INDICAR PRECIO VTA</v>
      </c>
      <c r="AA832" s="71" t="str">
        <f t="shared" si="1"/>
        <v>-</v>
      </c>
      <c r="AB832" s="72" t="e">
        <f>+#REF!*#REF!</f>
        <v>#REF!</v>
      </c>
      <c r="AC832" s="73">
        <v>17.399999999999999</v>
      </c>
      <c r="AD832" s="74" t="e">
        <f>+#REF!/#REF!</f>
        <v>#REF!</v>
      </c>
      <c r="AE832" s="2" t="s">
        <v>50</v>
      </c>
      <c r="AF832" s="68">
        <v>0</v>
      </c>
      <c r="AG832" s="68">
        <v>0</v>
      </c>
    </row>
    <row r="833" spans="1:33" customFormat="1" hidden="1" x14ac:dyDescent="0.35">
      <c r="A833" s="2" t="s">
        <v>191</v>
      </c>
      <c r="B833" s="2">
        <v>104500450</v>
      </c>
      <c r="C833" s="2" t="e">
        <f>+#REF!&amp;#REF!&amp;#REF!</f>
        <v>#REF!</v>
      </c>
      <c r="D833" s="36" t="e">
        <f>+_xlfn.CONCAT(#REF!,#REF!)</f>
        <v>#REF!</v>
      </c>
      <c r="E833" s="2" t="s">
        <v>95</v>
      </c>
      <c r="G833" s="2" t="s">
        <v>104</v>
      </c>
      <c r="H833" s="2" t="s">
        <v>1046</v>
      </c>
      <c r="I833" s="2" t="s">
        <v>3140</v>
      </c>
      <c r="J833" s="36" t="s">
        <v>209</v>
      </c>
      <c r="K833" s="36" t="s">
        <v>44</v>
      </c>
      <c r="L833" s="2" t="e">
        <f>VLOOKUP(#REF!,VALIDACIONES!$J$5:$L$489,3,FALSE)</f>
        <v>#REF!</v>
      </c>
      <c r="M833" s="2" t="s">
        <v>71</v>
      </c>
      <c r="N833" s="2" t="s">
        <v>72</v>
      </c>
      <c r="O833" s="67">
        <v>16878.810000000001</v>
      </c>
      <c r="P833" s="62" t="s">
        <v>3109</v>
      </c>
      <c r="Q833" s="46">
        <v>27300</v>
      </c>
      <c r="R833" s="68">
        <v>0</v>
      </c>
      <c r="S833" s="46" t="s">
        <v>2660</v>
      </c>
      <c r="T833" s="69" t="s">
        <v>2660</v>
      </c>
      <c r="U833" s="65">
        <v>14700</v>
      </c>
      <c r="V833" s="67">
        <v>16878.810000000001</v>
      </c>
      <c r="W833" s="70" t="e">
        <f>+(#REF!-#REF!)/#REF!</f>
        <v>#REF!</v>
      </c>
      <c r="X833" s="46" t="s">
        <v>2963</v>
      </c>
      <c r="Y833" s="67">
        <v>0</v>
      </c>
      <c r="Z833" s="37" t="str">
        <f t="shared" si="0"/>
        <v>INDICAR PRECIO VTA</v>
      </c>
      <c r="AA833" s="71" t="str">
        <f t="shared" si="1"/>
        <v>-</v>
      </c>
      <c r="AB833" s="72" t="e">
        <f>+#REF!*#REF!</f>
        <v>#REF!</v>
      </c>
      <c r="AC833" s="73">
        <v>10</v>
      </c>
      <c r="AD833" s="74" t="e">
        <f>+#REF!/#REF!</f>
        <v>#REF!</v>
      </c>
      <c r="AE833" s="2" t="s">
        <v>50</v>
      </c>
      <c r="AF833" s="68">
        <v>0</v>
      </c>
      <c r="AG833" s="68">
        <v>0</v>
      </c>
    </row>
    <row r="834" spans="1:33" customFormat="1" hidden="1" x14ac:dyDescent="0.35">
      <c r="A834" s="2" t="s">
        <v>191</v>
      </c>
      <c r="B834" s="2">
        <v>104330920</v>
      </c>
      <c r="C834" s="2" t="e">
        <f>+#REF!&amp;#REF!&amp;#REF!</f>
        <v>#REF!</v>
      </c>
      <c r="D834" s="36" t="e">
        <f>+_xlfn.CONCAT(#REF!,#REF!)</f>
        <v>#REF!</v>
      </c>
      <c r="E834" s="2" t="s">
        <v>95</v>
      </c>
      <c r="G834" s="2" t="s">
        <v>104</v>
      </c>
      <c r="H834" s="2" t="s">
        <v>1046</v>
      </c>
      <c r="I834" s="2" t="s">
        <v>3141</v>
      </c>
      <c r="J834" s="36" t="s">
        <v>209</v>
      </c>
      <c r="K834" s="36" t="s">
        <v>44</v>
      </c>
      <c r="L834" s="2" t="e">
        <f>VLOOKUP(#REF!,VALIDACIONES!$J$5:$L$489,3,FALSE)</f>
        <v>#REF!</v>
      </c>
      <c r="M834" s="2" t="s">
        <v>71</v>
      </c>
      <c r="N834" s="2" t="s">
        <v>72</v>
      </c>
      <c r="O834" s="67">
        <v>16782.240000000002</v>
      </c>
      <c r="P834" s="62" t="s">
        <v>3109</v>
      </c>
      <c r="Q834" s="46">
        <v>26700</v>
      </c>
      <c r="R834" s="68">
        <v>0</v>
      </c>
      <c r="S834" s="46" t="s">
        <v>2660</v>
      </c>
      <c r="T834" s="69" t="s">
        <v>2660</v>
      </c>
      <c r="U834" s="65">
        <v>11916.960000000001</v>
      </c>
      <c r="V834" s="67">
        <v>16782.240000000002</v>
      </c>
      <c r="W834" s="70" t="e">
        <f>+(#REF!-#REF!)/#REF!</f>
        <v>#REF!</v>
      </c>
      <c r="X834" s="46" t="s">
        <v>2963</v>
      </c>
      <c r="Y834" s="67">
        <v>0</v>
      </c>
      <c r="Z834" s="37" t="str">
        <f t="shared" si="0"/>
        <v>INDICAR PRECIO VTA</v>
      </c>
      <c r="AA834" s="71" t="str">
        <f t="shared" si="1"/>
        <v>-</v>
      </c>
      <c r="AB834" s="72" t="e">
        <f>+#REF!*#REF!</f>
        <v>#REF!</v>
      </c>
      <c r="AC834" s="73">
        <v>10</v>
      </c>
      <c r="AD834" s="74" t="e">
        <f>+#REF!/#REF!</f>
        <v>#REF!</v>
      </c>
      <c r="AE834" s="2" t="s">
        <v>49</v>
      </c>
      <c r="AF834" s="68">
        <v>0</v>
      </c>
      <c r="AG834" s="68">
        <v>0</v>
      </c>
    </row>
    <row r="835" spans="1:33" customFormat="1" hidden="1" x14ac:dyDescent="0.35">
      <c r="A835" s="2" t="s">
        <v>191</v>
      </c>
      <c r="B835" s="2">
        <v>104330930</v>
      </c>
      <c r="C835" s="2" t="e">
        <f>+#REF!&amp;#REF!&amp;#REF!</f>
        <v>#REF!</v>
      </c>
      <c r="D835" s="36" t="e">
        <f>+_xlfn.CONCAT(#REF!,#REF!)</f>
        <v>#REF!</v>
      </c>
      <c r="E835" s="2" t="s">
        <v>95</v>
      </c>
      <c r="G835" s="2" t="s">
        <v>104</v>
      </c>
      <c r="H835" s="2" t="s">
        <v>110</v>
      </c>
      <c r="I835" s="2" t="s">
        <v>3142</v>
      </c>
      <c r="J835" s="36" t="s">
        <v>209</v>
      </c>
      <c r="K835" s="36" t="s">
        <v>44</v>
      </c>
      <c r="L835" s="2" t="e">
        <f>VLOOKUP(#REF!,VALIDACIONES!$J$5:$L$489,3,FALSE)</f>
        <v>#REF!</v>
      </c>
      <c r="M835" s="2" t="s">
        <v>71</v>
      </c>
      <c r="N835" s="2" t="s">
        <v>72</v>
      </c>
      <c r="O835" s="67">
        <v>16691.86</v>
      </c>
      <c r="P835" s="62" t="s">
        <v>3109</v>
      </c>
      <c r="Q835" s="46">
        <v>29000</v>
      </c>
      <c r="R835" s="68">
        <v>0</v>
      </c>
      <c r="S835" s="46" t="s">
        <v>2660</v>
      </c>
      <c r="T835" s="69" t="s">
        <v>2660</v>
      </c>
      <c r="U835" s="65">
        <v>13784.96</v>
      </c>
      <c r="V835" s="67">
        <v>16691.86</v>
      </c>
      <c r="W835" s="70" t="e">
        <f>+(#REF!-#REF!)/#REF!</f>
        <v>#REF!</v>
      </c>
      <c r="X835" s="46" t="s">
        <v>2963</v>
      </c>
      <c r="Y835" s="67">
        <v>0</v>
      </c>
      <c r="Z835" s="37" t="str">
        <f t="shared" si="0"/>
        <v>INDICAR PRECIO VTA</v>
      </c>
      <c r="AA835" s="71" t="str">
        <f t="shared" si="1"/>
        <v>-</v>
      </c>
      <c r="AB835" s="72" t="e">
        <f>+#REF!*#REF!</f>
        <v>#REF!</v>
      </c>
      <c r="AC835" s="73">
        <v>10</v>
      </c>
      <c r="AD835" s="74" t="e">
        <f>+#REF!/#REF!</f>
        <v>#REF!</v>
      </c>
      <c r="AE835" s="2" t="s">
        <v>49</v>
      </c>
      <c r="AF835" s="68">
        <v>0</v>
      </c>
      <c r="AG835" s="68">
        <v>0</v>
      </c>
    </row>
    <row r="836" spans="1:33" customFormat="1" hidden="1" x14ac:dyDescent="0.35">
      <c r="A836" s="2" t="s">
        <v>191</v>
      </c>
      <c r="B836" s="2">
        <v>101510040</v>
      </c>
      <c r="C836" s="2" t="e">
        <f>+#REF!&amp;#REF!&amp;#REF!</f>
        <v>#REF!</v>
      </c>
      <c r="D836" s="36" t="e">
        <f>+_xlfn.CONCAT(#REF!,#REF!)</f>
        <v>#REF!</v>
      </c>
      <c r="E836" s="2" t="s">
        <v>95</v>
      </c>
      <c r="G836" s="2" t="s">
        <v>97</v>
      </c>
      <c r="H836" s="2" t="s">
        <v>98</v>
      </c>
      <c r="I836" s="2" t="s">
        <v>3143</v>
      </c>
      <c r="J836" s="36" t="s">
        <v>53</v>
      </c>
      <c r="K836" s="36" t="s">
        <v>44</v>
      </c>
      <c r="L836" s="2" t="e">
        <f>VLOOKUP(#REF!,VALIDACIONES!$J$5:$L$489,3,FALSE)</f>
        <v>#REF!</v>
      </c>
      <c r="M836" s="2" t="s">
        <v>45</v>
      </c>
      <c r="N836" s="2" t="s">
        <v>72</v>
      </c>
      <c r="O836" s="67">
        <v>28772.23</v>
      </c>
      <c r="P836" s="62" t="s">
        <v>3109</v>
      </c>
      <c r="Q836" s="46">
        <v>48500</v>
      </c>
      <c r="R836" s="68">
        <v>0</v>
      </c>
      <c r="S836" s="46" t="s">
        <v>2660</v>
      </c>
      <c r="T836" s="69" t="s">
        <v>2660</v>
      </c>
      <c r="U836" s="65">
        <v>11409.8</v>
      </c>
      <c r="V836" s="67">
        <v>28772.23</v>
      </c>
      <c r="W836" s="70" t="e">
        <f>+(#REF!-#REF!)/#REF!</f>
        <v>#REF!</v>
      </c>
      <c r="X836" s="46" t="s">
        <v>2963</v>
      </c>
      <c r="Y836" s="67">
        <v>0</v>
      </c>
      <c r="Z836" s="37" t="str">
        <f t="shared" si="0"/>
        <v>INDICAR PRECIO VTA</v>
      </c>
      <c r="AA836" s="71" t="str">
        <f t="shared" si="1"/>
        <v>-</v>
      </c>
      <c r="AB836" s="72" t="e">
        <f>+#REF!*#REF!</f>
        <v>#REF!</v>
      </c>
      <c r="AC836" s="73">
        <v>17.399999999999999</v>
      </c>
      <c r="AD836" s="74" t="e">
        <f>+#REF!/#REF!</f>
        <v>#REF!</v>
      </c>
      <c r="AE836" s="2" t="s">
        <v>50</v>
      </c>
      <c r="AF836" s="68">
        <v>0</v>
      </c>
      <c r="AG836" s="68">
        <v>0</v>
      </c>
    </row>
    <row r="837" spans="1:33" customFormat="1" hidden="1" x14ac:dyDescent="0.35">
      <c r="A837" s="2" t="s">
        <v>191</v>
      </c>
      <c r="B837" s="2">
        <v>104534110</v>
      </c>
      <c r="C837" s="2" t="e">
        <f>+#REF!&amp;#REF!&amp;#REF!</f>
        <v>#REF!</v>
      </c>
      <c r="D837" s="36" t="e">
        <f>+_xlfn.CONCAT(#REF!,#REF!)</f>
        <v>#REF!</v>
      </c>
      <c r="E837" s="2" t="s">
        <v>95</v>
      </c>
      <c r="G837" s="2" t="s">
        <v>362</v>
      </c>
      <c r="H837" s="2" t="s">
        <v>1309</v>
      </c>
      <c r="I837" s="2" t="s">
        <v>3144</v>
      </c>
      <c r="J837" s="36" t="s">
        <v>43</v>
      </c>
      <c r="K837" s="36" t="s">
        <v>44</v>
      </c>
      <c r="L837" s="2" t="e">
        <f>VLOOKUP(#REF!,VALIDACIONES!$J$5:$L$489,3,FALSE)</f>
        <v>#REF!</v>
      </c>
      <c r="M837" s="2" t="s">
        <v>45</v>
      </c>
      <c r="N837" s="2" t="s">
        <v>46</v>
      </c>
      <c r="O837" s="67">
        <v>18132</v>
      </c>
      <c r="P837" s="62" t="s">
        <v>3109</v>
      </c>
      <c r="Q837" s="46">
        <v>28500</v>
      </c>
      <c r="R837" s="68">
        <v>0</v>
      </c>
      <c r="S837" s="46" t="s">
        <v>2660</v>
      </c>
      <c r="T837" s="69" t="s">
        <v>2660</v>
      </c>
      <c r="U837" s="65">
        <v>19348</v>
      </c>
      <c r="V837" s="67">
        <v>18132</v>
      </c>
      <c r="W837" s="70" t="e">
        <f>+(#REF!-#REF!)/#REF!</f>
        <v>#REF!</v>
      </c>
      <c r="X837" s="46" t="s">
        <v>2963</v>
      </c>
      <c r="Y837" s="67">
        <v>0</v>
      </c>
      <c r="Z837" s="37" t="str">
        <f t="shared" si="0"/>
        <v>INDICAR PRECIO VTA</v>
      </c>
      <c r="AA837" s="71" t="str">
        <f t="shared" si="1"/>
        <v>-</v>
      </c>
      <c r="AB837" s="72" t="e">
        <f>+#REF!*#REF!</f>
        <v>#REF!</v>
      </c>
      <c r="AC837" s="73">
        <v>12</v>
      </c>
      <c r="AD837" s="74" t="e">
        <f>+#REF!/#REF!</f>
        <v>#REF!</v>
      </c>
      <c r="AE837" s="2" t="s">
        <v>50</v>
      </c>
      <c r="AF837" s="68">
        <v>0</v>
      </c>
      <c r="AG837" s="68">
        <v>0</v>
      </c>
    </row>
    <row r="838" spans="1:33" customFormat="1" hidden="1" x14ac:dyDescent="0.35">
      <c r="A838" s="2" t="s">
        <v>191</v>
      </c>
      <c r="B838" s="2">
        <v>104330690</v>
      </c>
      <c r="C838" s="2" t="e">
        <f>+#REF!&amp;#REF!&amp;#REF!</f>
        <v>#REF!</v>
      </c>
      <c r="D838" s="36" t="e">
        <f>+_xlfn.CONCAT(#REF!,#REF!)</f>
        <v>#REF!</v>
      </c>
      <c r="E838" s="2" t="s">
        <v>95</v>
      </c>
      <c r="G838" s="2" t="s">
        <v>104</v>
      </c>
      <c r="H838" s="2" t="s">
        <v>110</v>
      </c>
      <c r="I838" s="2" t="s">
        <v>3145</v>
      </c>
      <c r="J838" s="36" t="s">
        <v>209</v>
      </c>
      <c r="K838" s="36" t="s">
        <v>44</v>
      </c>
      <c r="L838" s="2" t="e">
        <f>VLOOKUP(#REF!,VALIDACIONES!$J$5:$L$489,3,FALSE)</f>
        <v>#REF!</v>
      </c>
      <c r="M838" s="2" t="s">
        <v>71</v>
      </c>
      <c r="N838" s="2" t="s">
        <v>72</v>
      </c>
      <c r="O838" s="67">
        <v>14858.91</v>
      </c>
      <c r="P838" s="62" t="s">
        <v>3109</v>
      </c>
      <c r="Q838" s="46">
        <v>20700</v>
      </c>
      <c r="R838" s="68">
        <v>0</v>
      </c>
      <c r="S838" s="46" t="s">
        <v>2660</v>
      </c>
      <c r="T838" s="69" t="s">
        <v>2660</v>
      </c>
      <c r="U838" s="65">
        <v>11158</v>
      </c>
      <c r="V838" s="67">
        <v>14858.91</v>
      </c>
      <c r="W838" s="70" t="e">
        <f>+(#REF!-#REF!)/#REF!</f>
        <v>#REF!</v>
      </c>
      <c r="X838" s="46" t="s">
        <v>2963</v>
      </c>
      <c r="Y838" s="67">
        <v>0</v>
      </c>
      <c r="Z838" s="37" t="str">
        <f t="shared" si="0"/>
        <v>INDICAR PRECIO VTA</v>
      </c>
      <c r="AA838" s="71" t="str">
        <f t="shared" si="1"/>
        <v>-</v>
      </c>
      <c r="AB838" s="72" t="e">
        <f>+#REF!*#REF!</f>
        <v>#REF!</v>
      </c>
      <c r="AC838" s="73">
        <v>10</v>
      </c>
      <c r="AD838" s="74" t="e">
        <f>+#REF!/#REF!</f>
        <v>#REF!</v>
      </c>
      <c r="AE838" s="2" t="s">
        <v>49</v>
      </c>
      <c r="AF838" s="68">
        <v>0</v>
      </c>
      <c r="AG838" s="68">
        <v>0</v>
      </c>
    </row>
    <row r="839" spans="1:33" customFormat="1" hidden="1" x14ac:dyDescent="0.35">
      <c r="A839" s="2" t="s">
        <v>191</v>
      </c>
      <c r="B839" s="2">
        <v>104303010</v>
      </c>
      <c r="C839" s="2" t="e">
        <f>+#REF!&amp;#REF!&amp;#REF!</f>
        <v>#REF!</v>
      </c>
      <c r="D839" s="36" t="e">
        <f>+_xlfn.CONCAT(#REF!,#REF!)</f>
        <v>#REF!</v>
      </c>
      <c r="E839" s="2" t="s">
        <v>95</v>
      </c>
      <c r="G839" s="2" t="s">
        <v>104</v>
      </c>
      <c r="H839" s="2" t="s">
        <v>107</v>
      </c>
      <c r="I839" s="2" t="s">
        <v>3146</v>
      </c>
      <c r="J839" s="36" t="s">
        <v>209</v>
      </c>
      <c r="K839" s="36" t="s">
        <v>44</v>
      </c>
      <c r="L839" s="2" t="e">
        <f>VLOOKUP(#REF!,VALIDACIONES!$J$5:$L$489,3,FALSE)</f>
        <v>#REF!</v>
      </c>
      <c r="M839" s="2" t="s">
        <v>71</v>
      </c>
      <c r="N839" s="2" t="s">
        <v>72</v>
      </c>
      <c r="O839" s="67">
        <v>14441.62</v>
      </c>
      <c r="P839" s="62" t="s">
        <v>3109</v>
      </c>
      <c r="Q839" s="46">
        <v>23300</v>
      </c>
      <c r="R839" s="68">
        <v>0</v>
      </c>
      <c r="S839" s="46" t="s">
        <v>2660</v>
      </c>
      <c r="T839" s="69" t="s">
        <v>2660</v>
      </c>
      <c r="U839" s="65">
        <v>17208</v>
      </c>
      <c r="V839" s="67">
        <v>14441.62</v>
      </c>
      <c r="W839" s="70" t="e">
        <f>+(#REF!-#REF!)/#REF!</f>
        <v>#REF!</v>
      </c>
      <c r="X839" s="46" t="s">
        <v>2963</v>
      </c>
      <c r="Y839" s="67">
        <v>0</v>
      </c>
      <c r="Z839" s="37" t="str">
        <f t="shared" si="0"/>
        <v>INDICAR PRECIO VTA</v>
      </c>
      <c r="AA839" s="71" t="str">
        <f t="shared" si="1"/>
        <v>-</v>
      </c>
      <c r="AB839" s="72" t="e">
        <f>+#REF!*#REF!</f>
        <v>#REF!</v>
      </c>
      <c r="AC839" s="73">
        <v>10</v>
      </c>
      <c r="AD839" s="74" t="e">
        <f>+#REF!/#REF!</f>
        <v>#REF!</v>
      </c>
      <c r="AE839" s="2" t="s">
        <v>50</v>
      </c>
      <c r="AF839" s="68">
        <v>0</v>
      </c>
      <c r="AG839" s="68">
        <v>0</v>
      </c>
    </row>
    <row r="840" spans="1:33" customFormat="1" hidden="1" x14ac:dyDescent="0.35">
      <c r="A840" s="2" t="s">
        <v>191</v>
      </c>
      <c r="B840" s="2">
        <v>104527040</v>
      </c>
      <c r="C840" s="2" t="e">
        <f>+#REF!&amp;#REF!&amp;#REF!</f>
        <v>#REF!</v>
      </c>
      <c r="D840" s="36" t="e">
        <f>+_xlfn.CONCAT(#REF!,#REF!)</f>
        <v>#REF!</v>
      </c>
      <c r="E840" s="2" t="s">
        <v>95</v>
      </c>
      <c r="G840" s="2" t="s">
        <v>100</v>
      </c>
      <c r="H840" s="2" t="s">
        <v>343</v>
      </c>
      <c r="I840" s="2" t="s">
        <v>3147</v>
      </c>
      <c r="J840" s="36" t="s">
        <v>361</v>
      </c>
      <c r="K840" s="36" t="s">
        <v>44</v>
      </c>
      <c r="L840" s="2" t="e">
        <f>VLOOKUP(#REF!,VALIDACIONES!$J$5:$L$489,3,FALSE)</f>
        <v>#REF!</v>
      </c>
      <c r="M840" s="2" t="s">
        <v>45</v>
      </c>
      <c r="N840" s="2" t="s">
        <v>46</v>
      </c>
      <c r="O840" s="67">
        <v>13125</v>
      </c>
      <c r="P840" s="62" t="s">
        <v>3109</v>
      </c>
      <c r="Q840" s="46">
        <v>19000</v>
      </c>
      <c r="R840" s="68">
        <v>0</v>
      </c>
      <c r="S840" s="46" t="s">
        <v>194</v>
      </c>
      <c r="T840" s="69" t="s">
        <v>2660</v>
      </c>
      <c r="U840" s="65">
        <v>17205.599999999999</v>
      </c>
      <c r="V840" s="67">
        <v>13125</v>
      </c>
      <c r="W840" s="70" t="e">
        <f>+(#REF!-#REF!)/#REF!</f>
        <v>#REF!</v>
      </c>
      <c r="X840" s="46" t="s">
        <v>2963</v>
      </c>
      <c r="Y840" s="67">
        <v>0</v>
      </c>
      <c r="Z840" s="37" t="str">
        <f t="shared" si="0"/>
        <v>INDICAR PRECIO VTA</v>
      </c>
      <c r="AA840" s="71" t="str">
        <f t="shared" si="1"/>
        <v>-</v>
      </c>
      <c r="AB840" s="72" t="e">
        <f>+#REF!*#REF!</f>
        <v>#REF!</v>
      </c>
      <c r="AC840" s="73">
        <v>10</v>
      </c>
      <c r="AD840" s="74" t="e">
        <f>+#REF!/#REF!</f>
        <v>#REF!</v>
      </c>
      <c r="AE840" s="2" t="s">
        <v>50</v>
      </c>
      <c r="AF840" s="68">
        <v>0</v>
      </c>
      <c r="AG840" s="68">
        <v>0</v>
      </c>
    </row>
    <row r="841" spans="1:33" customFormat="1" hidden="1" x14ac:dyDescent="0.35">
      <c r="A841" s="2" t="s">
        <v>191</v>
      </c>
      <c r="B841" s="2">
        <v>104527020</v>
      </c>
      <c r="C841" s="2" t="e">
        <f>+#REF!&amp;#REF!&amp;#REF!</f>
        <v>#REF!</v>
      </c>
      <c r="D841" s="36" t="e">
        <f>+_xlfn.CONCAT(#REF!,#REF!)</f>
        <v>#REF!</v>
      </c>
      <c r="E841" s="2" t="s">
        <v>95</v>
      </c>
      <c r="G841" s="2" t="s">
        <v>100</v>
      </c>
      <c r="H841" s="2" t="s">
        <v>343</v>
      </c>
      <c r="I841" s="2" t="s">
        <v>3148</v>
      </c>
      <c r="J841" s="36" t="s">
        <v>345</v>
      </c>
      <c r="K841" s="36" t="s">
        <v>44</v>
      </c>
      <c r="L841" s="2" t="e">
        <f>VLOOKUP(#REF!,VALIDACIONES!$J$5:$L$489,3,FALSE)</f>
        <v>#REF!</v>
      </c>
      <c r="M841" s="2" t="s">
        <v>45</v>
      </c>
      <c r="N841" s="2" t="s">
        <v>46</v>
      </c>
      <c r="O841" s="67">
        <v>15720</v>
      </c>
      <c r="P841" s="62" t="s">
        <v>3109</v>
      </c>
      <c r="Q841" s="46">
        <v>21600</v>
      </c>
      <c r="R841" s="68">
        <v>0</v>
      </c>
      <c r="S841" s="46" t="s">
        <v>194</v>
      </c>
      <c r="T841" s="69" t="s">
        <v>2660</v>
      </c>
      <c r="U841" s="65">
        <v>14868</v>
      </c>
      <c r="V841" s="67">
        <v>15720</v>
      </c>
      <c r="W841" s="70" t="e">
        <f>+(#REF!-#REF!)/#REF!</f>
        <v>#REF!</v>
      </c>
      <c r="X841" s="46" t="s">
        <v>2963</v>
      </c>
      <c r="Y841" s="67">
        <v>0</v>
      </c>
      <c r="Z841" s="37" t="str">
        <f t="shared" si="0"/>
        <v>INDICAR PRECIO VTA</v>
      </c>
      <c r="AA841" s="71" t="str">
        <f t="shared" si="1"/>
        <v>-</v>
      </c>
      <c r="AB841" s="72" t="e">
        <f>+#REF!*#REF!</f>
        <v>#REF!</v>
      </c>
      <c r="AC841" s="73">
        <v>12</v>
      </c>
      <c r="AD841" s="74" t="e">
        <f>+#REF!/#REF!</f>
        <v>#REF!</v>
      </c>
      <c r="AE841" s="2" t="s">
        <v>50</v>
      </c>
      <c r="AF841" s="68">
        <v>0</v>
      </c>
      <c r="AG841" s="68">
        <v>0</v>
      </c>
    </row>
    <row r="842" spans="1:33" customFormat="1" hidden="1" x14ac:dyDescent="0.35">
      <c r="A842" s="2" t="s">
        <v>191</v>
      </c>
      <c r="B842" s="2">
        <v>101530600</v>
      </c>
      <c r="C842" s="2" t="e">
        <f>+#REF!&amp;#REF!&amp;#REF!</f>
        <v>#REF!</v>
      </c>
      <c r="D842" s="36" t="e">
        <f>+_xlfn.CONCAT(#REF!,#REF!)</f>
        <v>#REF!</v>
      </c>
      <c r="E842" s="2" t="s">
        <v>95</v>
      </c>
      <c r="G842" s="2" t="s">
        <v>97</v>
      </c>
      <c r="H842" s="2" t="s">
        <v>285</v>
      </c>
      <c r="I842" s="2" t="s">
        <v>3149</v>
      </c>
      <c r="J842" s="36" t="s">
        <v>53</v>
      </c>
      <c r="K842" s="36" t="s">
        <v>44</v>
      </c>
      <c r="L842" s="2" t="e">
        <f>VLOOKUP(#REF!,VALIDACIONES!$J$5:$L$489,3,FALSE)</f>
        <v>#REF!</v>
      </c>
      <c r="M842" s="2" t="s">
        <v>45</v>
      </c>
      <c r="N842" s="2" t="s">
        <v>72</v>
      </c>
      <c r="O842" s="67">
        <v>23971.46</v>
      </c>
      <c r="P842" s="62" t="s">
        <v>3109</v>
      </c>
      <c r="Q842" s="46">
        <v>48000</v>
      </c>
      <c r="R842" s="68">
        <v>0</v>
      </c>
      <c r="S842" s="46" t="s">
        <v>2660</v>
      </c>
      <c r="T842" s="69" t="s">
        <v>2660</v>
      </c>
      <c r="U842" s="65">
        <v>14868</v>
      </c>
      <c r="V842" s="67">
        <v>23971.46</v>
      </c>
      <c r="W842" s="70" t="e">
        <f>+(#REF!-#REF!)/#REF!</f>
        <v>#REF!</v>
      </c>
      <c r="X842" s="46" t="s">
        <v>2963</v>
      </c>
      <c r="Y842" s="67">
        <v>0</v>
      </c>
      <c r="Z842" s="37" t="str">
        <f t="shared" si="0"/>
        <v>INDICAR PRECIO VTA</v>
      </c>
      <c r="AA842" s="71" t="str">
        <f t="shared" si="1"/>
        <v>-</v>
      </c>
      <c r="AB842" s="72" t="e">
        <f>+#REF!*#REF!</f>
        <v>#REF!</v>
      </c>
      <c r="AC842" s="73">
        <v>18.3</v>
      </c>
      <c r="AD842" s="74" t="e">
        <f>+#REF!/#REF!</f>
        <v>#REF!</v>
      </c>
      <c r="AE842" s="2" t="s">
        <v>50</v>
      </c>
      <c r="AF842" s="68">
        <v>0</v>
      </c>
      <c r="AG842" s="68">
        <v>0</v>
      </c>
    </row>
    <row r="843" spans="1:33" customFormat="1" hidden="1" x14ac:dyDescent="0.35">
      <c r="A843" s="2" t="s">
        <v>191</v>
      </c>
      <c r="B843" s="2">
        <v>104527050</v>
      </c>
      <c r="C843" s="2" t="e">
        <f>+#REF!&amp;#REF!&amp;#REF!</f>
        <v>#REF!</v>
      </c>
      <c r="D843" s="36" t="e">
        <f>+_xlfn.CONCAT(#REF!,#REF!)</f>
        <v>#REF!</v>
      </c>
      <c r="E843" s="2" t="s">
        <v>95</v>
      </c>
      <c r="G843" s="2" t="s">
        <v>100</v>
      </c>
      <c r="H843" s="2" t="s">
        <v>343</v>
      </c>
      <c r="I843" s="2" t="s">
        <v>3150</v>
      </c>
      <c r="J843" s="36" t="s">
        <v>361</v>
      </c>
      <c r="K843" s="36" t="s">
        <v>44</v>
      </c>
      <c r="L843" s="2" t="e">
        <f>VLOOKUP(#REF!,VALIDACIONES!$J$5:$L$489,3,FALSE)</f>
        <v>#REF!</v>
      </c>
      <c r="M843" s="2" t="s">
        <v>45</v>
      </c>
      <c r="N843" s="2" t="s">
        <v>46</v>
      </c>
      <c r="O843" s="67">
        <v>13050</v>
      </c>
      <c r="P843" s="62" t="s">
        <v>3109</v>
      </c>
      <c r="Q843" s="46">
        <v>19000</v>
      </c>
      <c r="R843" s="68">
        <v>0</v>
      </c>
      <c r="S843" s="46" t="s">
        <v>194</v>
      </c>
      <c r="T843" s="69" t="s">
        <v>2660</v>
      </c>
      <c r="U843" s="65">
        <v>17224.32</v>
      </c>
      <c r="V843" s="67">
        <v>13050</v>
      </c>
      <c r="W843" s="70" t="e">
        <f>+(#REF!-#REF!)/#REF!</f>
        <v>#REF!</v>
      </c>
      <c r="X843" s="46" t="s">
        <v>2963</v>
      </c>
      <c r="Y843" s="67">
        <v>0</v>
      </c>
      <c r="Z843" s="37" t="str">
        <f t="shared" si="0"/>
        <v>INDICAR PRECIO VTA</v>
      </c>
      <c r="AA843" s="71" t="str">
        <f t="shared" si="1"/>
        <v>-</v>
      </c>
      <c r="AB843" s="72" t="e">
        <f>+#REF!*#REF!</f>
        <v>#REF!</v>
      </c>
      <c r="AC843" s="73">
        <v>10</v>
      </c>
      <c r="AD843" s="74" t="e">
        <f>+#REF!/#REF!</f>
        <v>#REF!</v>
      </c>
      <c r="AE843" s="2" t="s">
        <v>50</v>
      </c>
      <c r="AF843" s="68">
        <v>0</v>
      </c>
      <c r="AG843" s="68">
        <v>0</v>
      </c>
    </row>
    <row r="844" spans="1:33" customFormat="1" hidden="1" x14ac:dyDescent="0.35">
      <c r="A844" s="2" t="s">
        <v>191</v>
      </c>
      <c r="B844" s="2">
        <v>101530550</v>
      </c>
      <c r="C844" s="2" t="e">
        <f>+#REF!&amp;#REF!&amp;#REF!</f>
        <v>#REF!</v>
      </c>
      <c r="D844" s="36" t="e">
        <f>+_xlfn.CONCAT(#REF!,#REF!)</f>
        <v>#REF!</v>
      </c>
      <c r="E844" s="2" t="s">
        <v>95</v>
      </c>
      <c r="G844" s="2" t="s">
        <v>97</v>
      </c>
      <c r="H844" s="2" t="s">
        <v>285</v>
      </c>
      <c r="I844" s="2" t="s">
        <v>3151</v>
      </c>
      <c r="J844" s="36" t="s">
        <v>53</v>
      </c>
      <c r="K844" s="36" t="s">
        <v>44</v>
      </c>
      <c r="L844" s="2" t="e">
        <f>VLOOKUP(#REF!,VALIDACIONES!$J$5:$L$489,3,FALSE)</f>
        <v>#REF!</v>
      </c>
      <c r="M844" s="2" t="s">
        <v>45</v>
      </c>
      <c r="N844" s="2" t="s">
        <v>72</v>
      </c>
      <c r="O844" s="67">
        <v>23606.09</v>
      </c>
      <c r="P844" s="62" t="s">
        <v>3109</v>
      </c>
      <c r="Q844" s="46">
        <v>52000</v>
      </c>
      <c r="R844" s="68">
        <v>0</v>
      </c>
      <c r="S844" s="46" t="s">
        <v>2660</v>
      </c>
      <c r="T844" s="69" t="s">
        <v>2660</v>
      </c>
      <c r="U844" s="65">
        <v>20290.8</v>
      </c>
      <c r="V844" s="67">
        <v>23606.09</v>
      </c>
      <c r="W844" s="70" t="e">
        <f>+(#REF!-#REF!)/#REF!</f>
        <v>#REF!</v>
      </c>
      <c r="X844" s="46" t="s">
        <v>2963</v>
      </c>
      <c r="Y844" s="67">
        <v>0</v>
      </c>
      <c r="Z844" s="37" t="str">
        <f t="shared" si="0"/>
        <v>INDICAR PRECIO VTA</v>
      </c>
      <c r="AA844" s="71" t="str">
        <f t="shared" si="1"/>
        <v>-</v>
      </c>
      <c r="AB844" s="72" t="e">
        <f>+#REF!*#REF!</f>
        <v>#REF!</v>
      </c>
      <c r="AC844" s="73">
        <v>18.3</v>
      </c>
      <c r="AD844" s="74" t="e">
        <f>+#REF!/#REF!</f>
        <v>#REF!</v>
      </c>
      <c r="AE844" s="2" t="s">
        <v>50</v>
      </c>
      <c r="AF844" s="68">
        <v>0</v>
      </c>
      <c r="AG844" s="68">
        <v>0</v>
      </c>
    </row>
    <row r="845" spans="1:33" customFormat="1" hidden="1" x14ac:dyDescent="0.35">
      <c r="A845" s="2" t="s">
        <v>191</v>
      </c>
      <c r="B845" s="2">
        <v>104539260</v>
      </c>
      <c r="C845" s="2" t="e">
        <f>+#REF!&amp;#REF!&amp;#REF!</f>
        <v>#REF!</v>
      </c>
      <c r="D845" s="36" t="e">
        <f>+_xlfn.CONCAT(#REF!,#REF!)</f>
        <v>#REF!</v>
      </c>
      <c r="E845" s="2" t="s">
        <v>95</v>
      </c>
      <c r="G845" s="2" t="s">
        <v>104</v>
      </c>
      <c r="H845" s="2" t="s">
        <v>107</v>
      </c>
      <c r="I845" s="2" t="s">
        <v>3152</v>
      </c>
      <c r="J845" s="36" t="s">
        <v>300</v>
      </c>
      <c r="K845" s="36" t="s">
        <v>44</v>
      </c>
      <c r="L845" s="2" t="e">
        <f>VLOOKUP(#REF!,VALIDACIONES!$J$5:$L$489,3,FALSE)</f>
        <v>#REF!</v>
      </c>
      <c r="M845" s="2" t="s">
        <v>71</v>
      </c>
      <c r="N845" s="2" t="s">
        <v>72</v>
      </c>
      <c r="O845" s="67">
        <v>16100</v>
      </c>
      <c r="P845" s="62" t="s">
        <v>3109</v>
      </c>
      <c r="Q845" s="46">
        <v>31700</v>
      </c>
      <c r="R845" s="68">
        <v>0</v>
      </c>
      <c r="S845" s="46" t="s">
        <v>604</v>
      </c>
      <c r="T845" s="69" t="s">
        <v>2660</v>
      </c>
      <c r="U845" s="65">
        <v>11033.52</v>
      </c>
      <c r="V845" s="67">
        <v>16100</v>
      </c>
      <c r="W845" s="70" t="e">
        <f>+(#REF!-#REF!)/#REF!</f>
        <v>#REF!</v>
      </c>
      <c r="X845" s="46" t="s">
        <v>2963</v>
      </c>
      <c r="Y845" s="67">
        <v>0</v>
      </c>
      <c r="Z845" s="37" t="str">
        <f t="shared" si="0"/>
        <v>INDICAR PRECIO VTA</v>
      </c>
      <c r="AA845" s="71" t="str">
        <f t="shared" si="1"/>
        <v>-</v>
      </c>
      <c r="AB845" s="72" t="e">
        <f>+#REF!*#REF!</f>
        <v>#REF!</v>
      </c>
      <c r="AC845" s="73">
        <v>12.5</v>
      </c>
      <c r="AD845" s="74" t="e">
        <f>+#REF!/#REF!</f>
        <v>#REF!</v>
      </c>
      <c r="AE845" s="2" t="s">
        <v>50</v>
      </c>
      <c r="AF845" s="68">
        <v>0</v>
      </c>
      <c r="AG845" s="68">
        <v>0</v>
      </c>
    </row>
    <row r="846" spans="1:33" customFormat="1" hidden="1" x14ac:dyDescent="0.35">
      <c r="A846" s="2" t="s">
        <v>191</v>
      </c>
      <c r="B846" s="2">
        <v>104321040</v>
      </c>
      <c r="C846" s="2" t="e">
        <f>+#REF!&amp;#REF!&amp;#REF!</f>
        <v>#REF!</v>
      </c>
      <c r="D846" s="36" t="e">
        <f>+_xlfn.CONCAT(#REF!,#REF!)</f>
        <v>#REF!</v>
      </c>
      <c r="E846" s="2" t="s">
        <v>95</v>
      </c>
      <c r="G846" s="2" t="s">
        <v>298</v>
      </c>
      <c r="H846" s="2" t="s">
        <v>310</v>
      </c>
      <c r="I846" s="2" t="s">
        <v>3153</v>
      </c>
      <c r="J846" s="36" t="s">
        <v>61</v>
      </c>
      <c r="K846" s="36" t="s">
        <v>44</v>
      </c>
      <c r="L846" s="2" t="e">
        <f>VLOOKUP(#REF!,VALIDACIONES!$J$5:$L$489,3,FALSE)</f>
        <v>#REF!</v>
      </c>
      <c r="M846" s="2" t="s">
        <v>71</v>
      </c>
      <c r="N846" s="2" t="s">
        <v>72</v>
      </c>
      <c r="O846" s="67">
        <v>12293.68</v>
      </c>
      <c r="P846" s="62" t="s">
        <v>3109</v>
      </c>
      <c r="Q846" s="46">
        <v>24000</v>
      </c>
      <c r="R846" s="68">
        <v>0</v>
      </c>
      <c r="S846" s="46" t="s">
        <v>2660</v>
      </c>
      <c r="T846" s="69" t="s">
        <v>2660</v>
      </c>
      <c r="U846" s="65">
        <v>11916.960000000001</v>
      </c>
      <c r="V846" s="67">
        <v>12293.68</v>
      </c>
      <c r="W846" s="70" t="e">
        <f>+(#REF!-#REF!)/#REF!</f>
        <v>#REF!</v>
      </c>
      <c r="X846" s="46" t="s">
        <v>2963</v>
      </c>
      <c r="Y846" s="67">
        <v>0</v>
      </c>
      <c r="Z846" s="37" t="str">
        <f t="shared" si="0"/>
        <v>INDICAR PRECIO VTA</v>
      </c>
      <c r="AA846" s="71" t="str">
        <f t="shared" si="1"/>
        <v>-</v>
      </c>
      <c r="AB846" s="72" t="e">
        <f>+#REF!*#REF!</f>
        <v>#REF!</v>
      </c>
      <c r="AC846" s="73">
        <v>10</v>
      </c>
      <c r="AD846" s="74" t="e">
        <f>+#REF!/#REF!</f>
        <v>#REF!</v>
      </c>
      <c r="AE846" s="2" t="s">
        <v>49</v>
      </c>
      <c r="AF846" s="68">
        <v>0</v>
      </c>
      <c r="AG846" s="68">
        <v>0</v>
      </c>
    </row>
    <row r="847" spans="1:33" customFormat="1" hidden="1" x14ac:dyDescent="0.35">
      <c r="A847" s="2" t="s">
        <v>191</v>
      </c>
      <c r="B847" s="2">
        <v>104501080</v>
      </c>
      <c r="C847" s="2" t="e">
        <f>+#REF!&amp;#REF!&amp;#REF!</f>
        <v>#REF!</v>
      </c>
      <c r="D847" s="36" t="e">
        <f>+_xlfn.CONCAT(#REF!,#REF!)</f>
        <v>#REF!</v>
      </c>
      <c r="E847" s="2" t="s">
        <v>95</v>
      </c>
      <c r="G847" s="2" t="s">
        <v>115</v>
      </c>
      <c r="H847" s="2" t="s">
        <v>407</v>
      </c>
      <c r="I847" s="2" t="s">
        <v>3154</v>
      </c>
      <c r="J847" s="36" t="s">
        <v>53</v>
      </c>
      <c r="K847" s="36" t="s">
        <v>44</v>
      </c>
      <c r="L847" s="2" t="e">
        <f>VLOOKUP(#REF!,VALIDACIONES!$J$5:$L$489,3,FALSE)</f>
        <v>#REF!</v>
      </c>
      <c r="M847" s="2" t="s">
        <v>45</v>
      </c>
      <c r="N847" s="2" t="s">
        <v>46</v>
      </c>
      <c r="O847" s="67">
        <v>20252.3</v>
      </c>
      <c r="P847" s="62" t="s">
        <v>3109</v>
      </c>
      <c r="Q847" s="46">
        <v>28000</v>
      </c>
      <c r="R847" s="68">
        <v>0</v>
      </c>
      <c r="S847" s="46" t="s">
        <v>2660</v>
      </c>
      <c r="T847" s="69" t="s">
        <v>2660</v>
      </c>
      <c r="U847" s="65">
        <v>9988.56</v>
      </c>
      <c r="V847" s="67">
        <v>20252.3</v>
      </c>
      <c r="W847" s="70" t="e">
        <f>+(#REF!-#REF!)/#REF!</f>
        <v>#REF!</v>
      </c>
      <c r="X847" s="46" t="s">
        <v>2963</v>
      </c>
      <c r="Y847" s="67">
        <v>0</v>
      </c>
      <c r="Z847" s="37" t="str">
        <f t="shared" si="0"/>
        <v>INDICAR PRECIO VTA</v>
      </c>
      <c r="AA847" s="71" t="str">
        <f t="shared" si="1"/>
        <v>-</v>
      </c>
      <c r="AB847" s="72" t="e">
        <f>+#REF!*#REF!</f>
        <v>#REF!</v>
      </c>
      <c r="AC847" s="73">
        <v>18</v>
      </c>
      <c r="AD847" s="74" t="e">
        <f>+#REF!/#REF!</f>
        <v>#REF!</v>
      </c>
      <c r="AE847" s="2" t="s">
        <v>50</v>
      </c>
      <c r="AF847" s="68">
        <v>0</v>
      </c>
      <c r="AG847" s="68">
        <v>0</v>
      </c>
    </row>
    <row r="848" spans="1:33" customFormat="1" hidden="1" x14ac:dyDescent="0.35">
      <c r="A848" s="2" t="s">
        <v>191</v>
      </c>
      <c r="B848" s="2">
        <v>104540080</v>
      </c>
      <c r="C848" s="2" t="e">
        <f>+#REF!&amp;#REF!&amp;#REF!</f>
        <v>#REF!</v>
      </c>
      <c r="D848" s="36" t="e">
        <f>+_xlfn.CONCAT(#REF!,#REF!)</f>
        <v>#REF!</v>
      </c>
      <c r="E848" s="2" t="s">
        <v>95</v>
      </c>
      <c r="G848" s="2" t="s">
        <v>100</v>
      </c>
      <c r="H848" s="2" t="s">
        <v>323</v>
      </c>
      <c r="I848" s="2" t="s">
        <v>3155</v>
      </c>
      <c r="J848" s="36" t="s">
        <v>325</v>
      </c>
      <c r="K848" s="36" t="s">
        <v>44</v>
      </c>
      <c r="L848" s="2" t="e">
        <f>VLOOKUP(#REF!,VALIDACIONES!$J$5:$L$489,3,FALSE)</f>
        <v>#REF!</v>
      </c>
      <c r="M848" s="2" t="s">
        <v>45</v>
      </c>
      <c r="N848" s="2" t="s">
        <v>46</v>
      </c>
      <c r="O848" s="67">
        <v>10976.14</v>
      </c>
      <c r="P848" s="62" t="s">
        <v>3109</v>
      </c>
      <c r="Q848" s="46">
        <v>17000</v>
      </c>
      <c r="R848" s="68">
        <v>0</v>
      </c>
      <c r="S848" s="46" t="s">
        <v>2660</v>
      </c>
      <c r="T848" s="69" t="s">
        <v>2660</v>
      </c>
      <c r="U848" s="65">
        <v>16176</v>
      </c>
      <c r="V848" s="67">
        <v>10976.14</v>
      </c>
      <c r="W848" s="70" t="e">
        <f>+(#REF!-#REF!)/#REF!</f>
        <v>#REF!</v>
      </c>
      <c r="X848" s="46" t="s">
        <v>2963</v>
      </c>
      <c r="Y848" s="67">
        <v>0</v>
      </c>
      <c r="Z848" s="37" t="str">
        <f t="shared" si="0"/>
        <v>INDICAR PRECIO VTA</v>
      </c>
      <c r="AA848" s="71" t="str">
        <f t="shared" si="1"/>
        <v>-</v>
      </c>
      <c r="AB848" s="72" t="e">
        <f>+#REF!*#REF!</f>
        <v>#REF!</v>
      </c>
      <c r="AC848" s="73">
        <v>10</v>
      </c>
      <c r="AD848" s="74" t="e">
        <f>+#REF!/#REF!</f>
        <v>#REF!</v>
      </c>
      <c r="AE848" s="2" t="s">
        <v>50</v>
      </c>
      <c r="AF848" s="68">
        <v>0</v>
      </c>
      <c r="AG848" s="68">
        <v>0</v>
      </c>
    </row>
    <row r="849" spans="1:34" customFormat="1" hidden="1" x14ac:dyDescent="0.35">
      <c r="A849" s="2" t="s">
        <v>3003</v>
      </c>
      <c r="B849" s="2">
        <v>104537930</v>
      </c>
      <c r="C849" s="2" t="e">
        <f>+#REF!&amp;#REF!&amp;#REF!</f>
        <v>#REF!</v>
      </c>
      <c r="D849" s="36" t="e">
        <f>+_xlfn.CONCAT(#REF!,#REF!)</f>
        <v>#REF!</v>
      </c>
      <c r="E849" s="2" t="s">
        <v>159</v>
      </c>
      <c r="G849" s="2" t="s">
        <v>513</v>
      </c>
      <c r="H849" s="53" t="s">
        <v>516</v>
      </c>
      <c r="I849" s="2" t="s">
        <v>517</v>
      </c>
      <c r="J849" s="36" t="s">
        <v>61</v>
      </c>
      <c r="K849" s="36" t="s">
        <v>44</v>
      </c>
      <c r="L849" s="2" t="e">
        <f>VLOOKUP(#REF!,VALIDACIONES!$J$5:$L$489,3,FALSE)</f>
        <v>#REF!</v>
      </c>
      <c r="M849" s="2" t="s">
        <v>375</v>
      </c>
      <c r="N849" s="2" t="s">
        <v>72</v>
      </c>
      <c r="O849" s="67">
        <v>61840</v>
      </c>
      <c r="P849" s="62" t="s">
        <v>3156</v>
      </c>
      <c r="Q849" s="46">
        <v>65000</v>
      </c>
      <c r="R849" s="68">
        <f>+IFERROR((#REF!/#REF!-1),0)</f>
        <v>0</v>
      </c>
      <c r="S849" s="46" t="s">
        <v>194</v>
      </c>
      <c r="T849" s="69"/>
      <c r="U849" s="67">
        <v>15166.5</v>
      </c>
      <c r="V849" s="67">
        <v>61840</v>
      </c>
      <c r="W849" s="46" t="e">
        <f>+(#REF!-#REF!)/#REF!</f>
        <v>#REF!</v>
      </c>
      <c r="X849" s="37" t="str">
        <f>++IF(P849="HASTA AGOTAR STOCK","HASTA AGOTAR STOCK",IF(P849="TEMPORALMENTE SIN STOCK","¿SIGUE TEMPORALMENTE SIN STOCK?",IF(Z849="INDICAR PRECIO VTA","",IF(Q849=0,"INCORPORACIÓN",IF(Z849=0,"MANTIENE",IF(Z849&lt;0,"BAJA",IF(Z849&gt;0,"ALZA","")))))))</f>
        <v>MANTIENE</v>
      </c>
      <c r="Y849" s="67">
        <v>65000</v>
      </c>
      <c r="Z849" s="37">
        <f>IF(Y849=0,"INDICAR PRECIO VTA",Y849-Q849)</f>
        <v>0</v>
      </c>
      <c r="AA849" s="68">
        <f>+IFERROR((Y849-V849)/Y849,"-")</f>
        <v>4.8615384615384616E-2</v>
      </c>
      <c r="AB849" s="75" t="e">
        <f>+#REF!*#REF!</f>
        <v>#REF!</v>
      </c>
      <c r="AC849" s="73">
        <v>13.6</v>
      </c>
      <c r="AD849" s="67" t="e">
        <f>+#REF!/#REF!</f>
        <v>#REF!</v>
      </c>
      <c r="AE849" s="2" t="s">
        <v>50</v>
      </c>
      <c r="AF849" s="68">
        <v>0</v>
      </c>
      <c r="AG849" s="68">
        <v>0</v>
      </c>
      <c r="AH849" s="2" t="s">
        <v>50</v>
      </c>
    </row>
    <row r="850" spans="1:34" customFormat="1" hidden="1" x14ac:dyDescent="0.35">
      <c r="A850" s="2" t="s">
        <v>3003</v>
      </c>
      <c r="B850" s="2">
        <v>104526760</v>
      </c>
      <c r="C850" s="2" t="e">
        <f>+#REF!&amp;#REF!&amp;#REF!</f>
        <v>#REF!</v>
      </c>
      <c r="D850" s="36" t="e">
        <f>+_xlfn.CONCAT(#REF!,#REF!)</f>
        <v>#REF!</v>
      </c>
      <c r="E850" s="2" t="s">
        <v>159</v>
      </c>
      <c r="G850" s="2" t="s">
        <v>510</v>
      </c>
      <c r="H850" s="2" t="s">
        <v>1844</v>
      </c>
      <c r="I850" s="2" t="s">
        <v>3157</v>
      </c>
      <c r="J850" s="36" t="s">
        <v>43</v>
      </c>
      <c r="K850" s="36" t="s">
        <v>44</v>
      </c>
      <c r="L850" s="2" t="e">
        <f>VLOOKUP(#REF!,VALIDACIONES!$J$5:$L$489,3,FALSE)</f>
        <v>#REF!</v>
      </c>
      <c r="M850" s="2" t="s">
        <v>71</v>
      </c>
      <c r="N850" s="2" t="s">
        <v>72</v>
      </c>
      <c r="O850" s="67">
        <v>34188</v>
      </c>
      <c r="P850" s="62" t="s">
        <v>3156</v>
      </c>
      <c r="Q850" s="46">
        <v>52900</v>
      </c>
      <c r="R850" s="68">
        <f>+IFERROR((#REF!/#REF!-1),0)</f>
        <v>0</v>
      </c>
      <c r="S850" s="46" t="s">
        <v>545</v>
      </c>
      <c r="T850" s="69"/>
      <c r="U850" s="67">
        <v>11492.6</v>
      </c>
      <c r="V850" s="67">
        <v>36000</v>
      </c>
      <c r="W850" s="46" t="e">
        <f>+(#REF!-#REF!)/#REF!</f>
        <v>#REF!</v>
      </c>
      <c r="X850" s="37" t="str">
        <f>++IF(P850="HASTA AGOTAR STOCK","HASTA AGOTAR STOCK",IF(P850="TEMPORALMENTE SIN STOCK","¿SIGUE TEMPORALMENTE SIN STOCK?",IF(Z850="INDICAR PRECIO VTA","",IF(Q850=0,"INCORPORACIÓN",IF(Z850=0,"MANTIENE",IF(Z850&lt;0,"BAJA",IF(Z850&gt;0,"ALZA","")))))))</f>
        <v>MANTIENE</v>
      </c>
      <c r="Y850" s="67">
        <v>52900</v>
      </c>
      <c r="Z850" s="37">
        <f>IF(Y850=0,"INDICAR PRECIO VTA",Y850-Q850)</f>
        <v>0</v>
      </c>
      <c r="AA850" s="68">
        <f>+IFERROR((Y850-V850)/Y850,"-")</f>
        <v>0.31947069943289225</v>
      </c>
      <c r="AB850" s="75" t="e">
        <f>+#REF!*#REF!</f>
        <v>#REF!</v>
      </c>
      <c r="AC850" s="73">
        <v>12</v>
      </c>
      <c r="AD850" s="67" t="e">
        <f>+#REF!/#REF!</f>
        <v>#REF!</v>
      </c>
      <c r="AE850" s="2" t="s">
        <v>49</v>
      </c>
      <c r="AF850" s="68">
        <v>0.06</v>
      </c>
      <c r="AG850" s="68">
        <v>0.1</v>
      </c>
      <c r="AH850" s="2" t="s">
        <v>50</v>
      </c>
    </row>
    <row r="851" spans="1:34" customFormat="1" hidden="1" x14ac:dyDescent="0.35">
      <c r="A851" s="2" t="s">
        <v>3003</v>
      </c>
      <c r="B851" s="2">
        <v>104528000</v>
      </c>
      <c r="C851" s="2" t="e">
        <f>+#REF!&amp;#REF!&amp;#REF!</f>
        <v>#REF!</v>
      </c>
      <c r="D851" s="36" t="e">
        <f>+_xlfn.CONCAT(#REF!,#REF!)</f>
        <v>#REF!</v>
      </c>
      <c r="E851" s="2" t="s">
        <v>159</v>
      </c>
      <c r="G851" s="2" t="s">
        <v>510</v>
      </c>
      <c r="H851" s="2" t="s">
        <v>1917</v>
      </c>
      <c r="I851" s="2" t="s">
        <v>2957</v>
      </c>
      <c r="J851" s="36" t="s">
        <v>77</v>
      </c>
      <c r="K851" s="36" t="s">
        <v>77</v>
      </c>
      <c r="L851" s="2" t="e">
        <f>VLOOKUP(#REF!,VALIDACIONES!$J$5:$L$489,3,FALSE)</f>
        <v>#REF!</v>
      </c>
      <c r="M851" s="2" t="s">
        <v>71</v>
      </c>
      <c r="N851" s="2" t="s">
        <v>72</v>
      </c>
      <c r="O851" s="67">
        <v>21634.2</v>
      </c>
      <c r="P851" s="62" t="s">
        <v>3156</v>
      </c>
      <c r="Q851" s="46">
        <v>32900</v>
      </c>
      <c r="R851" s="68">
        <f>+IFERROR((#REF!/#REF!-1),0)</f>
        <v>0</v>
      </c>
      <c r="S851" s="46" t="s">
        <v>545</v>
      </c>
      <c r="T851" s="69"/>
      <c r="U851" s="67">
        <v>15889.28</v>
      </c>
      <c r="V851" s="67">
        <v>18801</v>
      </c>
      <c r="W851" s="46" t="e">
        <f>+(#REF!-#REF!)/#REF!</f>
        <v>#REF!</v>
      </c>
      <c r="X851" s="37" t="str">
        <f>++IF(P851="HASTA AGOTAR STOCK","HASTA AGOTAR STOCK",IF(P851="TEMPORALMENTE SIN STOCK","¿SIGUE TEMPORALMENTE SIN STOCK?",IF(Z851="INDICAR PRECIO VTA","",IF(Q851=0,"INCORPORACIÓN",IF(Z851=0,"MANTIENE",IF(Z851&lt;0,"BAJA",IF(Z851&gt;0,"ALZA","")))))))</f>
        <v>MANTIENE</v>
      </c>
      <c r="Y851" s="67">
        <v>32900</v>
      </c>
      <c r="Z851" s="37">
        <f>IF(Y851=0,"INDICAR PRECIO VTA",Y851-Q851)</f>
        <v>0</v>
      </c>
      <c r="AA851" s="68">
        <f>+IFERROR((Y851-V851)/Y851,"-")</f>
        <v>0.42854103343465044</v>
      </c>
      <c r="AB851" s="75" t="e">
        <f>+#REF!*#REF!</f>
        <v>#REF!</v>
      </c>
      <c r="AC851" s="73">
        <v>10</v>
      </c>
      <c r="AD851" s="67" t="e">
        <f>+#REF!/#REF!</f>
        <v>#REF!</v>
      </c>
      <c r="AE851" s="2" t="s">
        <v>49</v>
      </c>
      <c r="AF851" s="68">
        <v>0</v>
      </c>
      <c r="AG851" s="68">
        <v>0</v>
      </c>
    </row>
    <row r="852" spans="1:34" customFormat="1" hidden="1" x14ac:dyDescent="0.35">
      <c r="A852" s="2" t="s">
        <v>3003</v>
      </c>
      <c r="B852" s="2">
        <v>104518450</v>
      </c>
      <c r="C852" s="2" t="e">
        <f>+#REF!&amp;#REF!&amp;#REF!</f>
        <v>#REF!</v>
      </c>
      <c r="D852" s="36" t="e">
        <f>+_xlfn.CONCAT(#REF!,#REF!)</f>
        <v>#REF!</v>
      </c>
      <c r="E852" s="2" t="s">
        <v>159</v>
      </c>
      <c r="G852" s="2" t="s">
        <v>513</v>
      </c>
      <c r="H852" s="53" t="s">
        <v>521</v>
      </c>
      <c r="I852" s="2" t="s">
        <v>2195</v>
      </c>
      <c r="J852" s="36" t="s">
        <v>164</v>
      </c>
      <c r="K852" s="36" t="s">
        <v>164</v>
      </c>
      <c r="L852" s="2" t="e">
        <f>VLOOKUP(#REF!,VALIDACIONES!$J$5:$L$489,3,FALSE)</f>
        <v>#REF!</v>
      </c>
      <c r="M852" s="2" t="s">
        <v>375</v>
      </c>
      <c r="N852" s="2" t="s">
        <v>72</v>
      </c>
      <c r="O852" s="67">
        <v>5150</v>
      </c>
      <c r="P852" s="62" t="s">
        <v>3156</v>
      </c>
      <c r="Q852" s="46">
        <v>8590</v>
      </c>
      <c r="R852" s="68">
        <f>+IFERROR((#REF!/#REF!-1),0)</f>
        <v>0</v>
      </c>
      <c r="S852" s="46" t="s">
        <v>604</v>
      </c>
      <c r="T852" s="69"/>
      <c r="U852" s="67">
        <v>34193.049999999996</v>
      </c>
      <c r="V852" s="67">
        <v>3829.64</v>
      </c>
      <c r="W852" s="46" t="e">
        <f>+(#REF!-#REF!)/#REF!</f>
        <v>#REF!</v>
      </c>
      <c r="X852" s="37" t="str">
        <f>++IF(P852="HASTA AGOTAR STOCK","HASTA AGOTAR STOCK",IF(P852="TEMPORALMENTE SIN STOCK","¿SIGUE TEMPORALMENTE SIN STOCK?",IF(Z852="INDICAR PRECIO VTA","",IF(Q852=0,"INCORPORACIÓN",IF(Z852=0,"MANTIENE",IF(Z852&lt;0,"BAJA",IF(Z852&gt;0,"ALZA","")))))))</f>
        <v>MANTIENE</v>
      </c>
      <c r="Y852" s="67">
        <v>8590</v>
      </c>
      <c r="Z852" s="37">
        <f>IF(Y852=0,"INDICAR PRECIO VTA",Y852-Q852)</f>
        <v>0</v>
      </c>
      <c r="AA852" s="68">
        <f>+IFERROR((Y852-V852)/Y852,"-")</f>
        <v>0.55417462165308506</v>
      </c>
      <c r="AB852" s="75" t="e">
        <f>+#REF!*#REF!</f>
        <v>#REF!</v>
      </c>
      <c r="AC852" s="73">
        <v>1</v>
      </c>
      <c r="AD852" s="67" t="e">
        <f>+#REF!/#REF!</f>
        <v>#REF!</v>
      </c>
      <c r="AE852" s="2" t="s">
        <v>50</v>
      </c>
      <c r="AF852" s="68">
        <v>0</v>
      </c>
      <c r="AG852" s="68">
        <v>0</v>
      </c>
      <c r="AH852" s="2" t="s">
        <v>50</v>
      </c>
    </row>
    <row r="853" spans="1:34" customFormat="1" hidden="1" x14ac:dyDescent="0.35">
      <c r="A853" s="2" t="s">
        <v>3003</v>
      </c>
      <c r="B853" s="2">
        <v>104529860</v>
      </c>
      <c r="C853" s="2" t="e">
        <f>+#REF!&amp;#REF!&amp;#REF!</f>
        <v>#REF!</v>
      </c>
      <c r="D853" s="36" t="e">
        <f>+_xlfn.CONCAT(#REF!,#REF!)</f>
        <v>#REF!</v>
      </c>
      <c r="E853" s="2" t="s">
        <v>159</v>
      </c>
      <c r="G853" s="2" t="s">
        <v>513</v>
      </c>
      <c r="H853" s="53" t="s">
        <v>521</v>
      </c>
      <c r="I853" s="2" t="s">
        <v>3158</v>
      </c>
      <c r="J853" s="36" t="s">
        <v>164</v>
      </c>
      <c r="K853" s="36" t="s">
        <v>164</v>
      </c>
      <c r="L853" s="2" t="e">
        <f>VLOOKUP(#REF!,VALIDACIONES!$J$5:$L$489,3,FALSE)</f>
        <v>#REF!</v>
      </c>
      <c r="M853" s="2" t="s">
        <v>375</v>
      </c>
      <c r="N853" s="2" t="s">
        <v>72</v>
      </c>
      <c r="O853" s="67">
        <v>5000</v>
      </c>
      <c r="P853" s="62" t="s">
        <v>3156</v>
      </c>
      <c r="Q853" s="46">
        <v>7500</v>
      </c>
      <c r="R853" s="68">
        <f>+IFERROR((#REF!/#REF!-1),0)</f>
        <v>0</v>
      </c>
      <c r="S853" s="46" t="s">
        <v>604</v>
      </c>
      <c r="T853" s="69"/>
      <c r="U853" s="67">
        <v>20161.8</v>
      </c>
      <c r="V853" s="67">
        <v>5000</v>
      </c>
      <c r="W853" s="46" t="e">
        <f>+(#REF!-#REF!)/#REF!</f>
        <v>#REF!</v>
      </c>
      <c r="X853" s="37" t="str">
        <f>++IF(P853="HASTA AGOTAR STOCK","HASTA AGOTAR STOCK",IF(P853="TEMPORALMENTE SIN STOCK","¿SIGUE TEMPORALMENTE SIN STOCK?",IF(Z853="INDICAR PRECIO VTA","",IF(Q853=0,"INCORPORACIÓN",IF(Z853=0,"MANTIENE",IF(Z853&lt;0,"BAJA",IF(Z853&gt;0,"ALZA","")))))))</f>
        <v>MANTIENE</v>
      </c>
      <c r="Y853" s="67">
        <v>7500</v>
      </c>
      <c r="Z853" s="37">
        <f>IF(Y853=0,"INDICAR PRECIO VTA",Y853-Q853)</f>
        <v>0</v>
      </c>
      <c r="AA853" s="68">
        <f>+IFERROR((Y853-V853)/Y853,"-")</f>
        <v>0.33333333333333331</v>
      </c>
      <c r="AB853" s="75" t="e">
        <f>+#REF!*#REF!</f>
        <v>#REF!</v>
      </c>
      <c r="AC853" s="73">
        <v>1</v>
      </c>
      <c r="AD853" s="67" t="e">
        <f>+#REF!/#REF!</f>
        <v>#REF!</v>
      </c>
      <c r="AE853" s="2" t="s">
        <v>49</v>
      </c>
      <c r="AF853" s="68">
        <v>0.03</v>
      </c>
      <c r="AG853" s="68">
        <v>0.05</v>
      </c>
      <c r="AH853" s="2" t="s">
        <v>50</v>
      </c>
    </row>
    <row r="854" spans="1:34" customFormat="1" hidden="1" x14ac:dyDescent="0.35">
      <c r="A854" s="2" t="s">
        <v>191</v>
      </c>
      <c r="B854" s="2">
        <v>150000408</v>
      </c>
      <c r="C854" s="2" t="e">
        <f>+#REF!&amp;#REF!&amp;#REF!</f>
        <v>#REF!</v>
      </c>
      <c r="D854" s="36" t="e">
        <f>+_xlfn.CONCAT(#REF!,#REF!)</f>
        <v>#REF!</v>
      </c>
      <c r="E854" s="2" t="s">
        <v>95</v>
      </c>
      <c r="G854" s="2" t="s">
        <v>100</v>
      </c>
      <c r="H854" s="2" t="s">
        <v>337</v>
      </c>
      <c r="I854" s="2" t="s">
        <v>3159</v>
      </c>
      <c r="J854" s="36" t="s">
        <v>288</v>
      </c>
      <c r="K854" s="36" t="s">
        <v>44</v>
      </c>
      <c r="L854" s="2" t="e">
        <f>VLOOKUP(#REF!,VALIDACIONES!$J$5:$L$489,3,FALSE)</f>
        <v>#REF!</v>
      </c>
      <c r="M854" s="2" t="s">
        <v>45</v>
      </c>
      <c r="N854" s="2" t="s">
        <v>46</v>
      </c>
      <c r="O854" s="67">
        <v>22866.720000000001</v>
      </c>
      <c r="P854" s="62" t="s">
        <v>3160</v>
      </c>
      <c r="Q854" s="46">
        <v>31100</v>
      </c>
      <c r="R854" s="68">
        <f>+IFERROR((#REF!/#REF!-1),0)</f>
        <v>0</v>
      </c>
      <c r="S854" s="46" t="s">
        <v>2660</v>
      </c>
      <c r="T854" s="69" t="s">
        <v>2660</v>
      </c>
      <c r="U854" s="65">
        <v>15319.8</v>
      </c>
      <c r="V854" s="67">
        <v>22866.720000000001</v>
      </c>
      <c r="W854" s="70" t="e">
        <f>+(#REF!-#REF!)/#REF!</f>
        <v>#REF!</v>
      </c>
      <c r="X854" s="37" t="str">
        <f t="shared" ref="X854:X868" si="2">++IF(P854="HASTA AGOTAR STOCK","HASTA AGOTAR STOCK",IF(P854="TEMPORALMENTE SIN STOCK","¿SIGUE TEMPORALMENTE SIN STOCK?",IF(Z854="INDICAR PRECIO VTA","",IF(Q854=0,"INCORPORACIÓN",IF(Z854=0,"MANTIENE",IF(Z854&lt;0,"BAJA",IF(Z854&gt;0,"ALZA","")))))))</f>
        <v/>
      </c>
      <c r="Y854" s="67">
        <v>0</v>
      </c>
      <c r="Z854" s="37" t="str">
        <f t="shared" ref="Z854:Z868" si="3">IF(Y854=0,"INDICAR PRECIO VTA",Y854-Q854)</f>
        <v>INDICAR PRECIO VTA</v>
      </c>
      <c r="AA854" s="71" t="str">
        <f t="shared" ref="AA854:AA868" si="4">+IFERROR((Y854-V854)/Y854,"-")</f>
        <v>-</v>
      </c>
      <c r="AB854" s="72" t="e">
        <f>+#REF!*#REF!</f>
        <v>#REF!</v>
      </c>
      <c r="AC854" s="73">
        <v>2.4000000000000004</v>
      </c>
      <c r="AD854" s="74" t="e">
        <f>+#REF!/#REF!</f>
        <v>#REF!</v>
      </c>
      <c r="AE854" s="2" t="s">
        <v>49</v>
      </c>
      <c r="AF854" s="68">
        <v>0</v>
      </c>
      <c r="AG854" s="68">
        <v>0</v>
      </c>
    </row>
    <row r="855" spans="1:34" customFormat="1" hidden="1" x14ac:dyDescent="0.35">
      <c r="A855" s="2" t="s">
        <v>191</v>
      </c>
      <c r="B855" s="2">
        <v>104539310</v>
      </c>
      <c r="C855" s="2" t="e">
        <f>+#REF!&amp;#REF!&amp;#REF!</f>
        <v>#REF!</v>
      </c>
      <c r="D855" s="36" t="e">
        <f>+_xlfn.CONCAT(#REF!,#REF!)</f>
        <v>#REF!</v>
      </c>
      <c r="E855" s="2" t="s">
        <v>95</v>
      </c>
      <c r="G855" s="2" t="s">
        <v>362</v>
      </c>
      <c r="H855" s="2" t="s">
        <v>3108</v>
      </c>
      <c r="I855" s="2" t="s">
        <v>3161</v>
      </c>
      <c r="J855" s="36" t="s">
        <v>300</v>
      </c>
      <c r="K855" s="36" t="s">
        <v>44</v>
      </c>
      <c r="L855" s="2" t="e">
        <f>VLOOKUP(#REF!,VALIDACIONES!$J$5:$L$489,3,FALSE)</f>
        <v>#REF!</v>
      </c>
      <c r="M855" s="2" t="s">
        <v>71</v>
      </c>
      <c r="N855" s="2" t="s">
        <v>46</v>
      </c>
      <c r="O855" s="67">
        <v>38000</v>
      </c>
      <c r="P855" s="62" t="s">
        <v>3160</v>
      </c>
      <c r="Q855" s="46">
        <v>53000</v>
      </c>
      <c r="R855" s="68">
        <f>+IFERROR((#REF!/#REF!-1),0)</f>
        <v>0</v>
      </c>
      <c r="S855" s="46" t="s">
        <v>194</v>
      </c>
      <c r="T855" s="69" t="s">
        <v>2660</v>
      </c>
      <c r="U855" s="65">
        <v>10170</v>
      </c>
      <c r="V855" s="67">
        <v>38000</v>
      </c>
      <c r="W855" s="70" t="e">
        <f>+(#REF!-#REF!)/#REF!</f>
        <v>#REF!</v>
      </c>
      <c r="X855" s="37" t="str">
        <f t="shared" si="2"/>
        <v/>
      </c>
      <c r="Y855" s="67">
        <v>0</v>
      </c>
      <c r="Z855" s="37" t="str">
        <f t="shared" si="3"/>
        <v>INDICAR PRECIO VTA</v>
      </c>
      <c r="AA855" s="71" t="str">
        <f t="shared" si="4"/>
        <v>-</v>
      </c>
      <c r="AB855" s="72" t="e">
        <f>+#REF!*#REF!</f>
        <v>#REF!</v>
      </c>
      <c r="AC855" s="73">
        <v>5</v>
      </c>
      <c r="AD855" s="74" t="e">
        <f>+#REF!/#REF!</f>
        <v>#REF!</v>
      </c>
      <c r="AE855" s="2" t="s">
        <v>50</v>
      </c>
      <c r="AF855" s="68">
        <v>0</v>
      </c>
      <c r="AG855" s="68">
        <v>0</v>
      </c>
    </row>
    <row r="856" spans="1:34" customFormat="1" hidden="1" x14ac:dyDescent="0.35">
      <c r="A856" s="2" t="s">
        <v>191</v>
      </c>
      <c r="B856" s="2">
        <v>104520960</v>
      </c>
      <c r="C856" s="2" t="e">
        <f>+#REF!&amp;#REF!&amp;#REF!</f>
        <v>#REF!</v>
      </c>
      <c r="D856" s="36" t="e">
        <f>+_xlfn.CONCAT(#REF!,#REF!)</f>
        <v>#REF!</v>
      </c>
      <c r="E856" s="2" t="s">
        <v>95</v>
      </c>
      <c r="G856" s="2" t="s">
        <v>120</v>
      </c>
      <c r="H856" s="2" t="s">
        <v>121</v>
      </c>
      <c r="I856" s="2" t="s">
        <v>2923</v>
      </c>
      <c r="J856" s="36" t="s">
        <v>128</v>
      </c>
      <c r="K856" s="36" t="s">
        <v>44</v>
      </c>
      <c r="L856" s="2" t="e">
        <f>VLOOKUP(#REF!,VALIDACIONES!$J$5:$L$489,3,FALSE)</f>
        <v>#REF!</v>
      </c>
      <c r="M856" s="2" t="s">
        <v>45</v>
      </c>
      <c r="N856" s="2" t="s">
        <v>72</v>
      </c>
      <c r="O856" s="67">
        <v>20660</v>
      </c>
      <c r="P856" s="62" t="s">
        <v>3160</v>
      </c>
      <c r="Q856" s="46">
        <v>26800</v>
      </c>
      <c r="R856" s="68">
        <f>+IFERROR((#REF!/#REF!-1),0)</f>
        <v>0</v>
      </c>
      <c r="S856" s="46" t="s">
        <v>2660</v>
      </c>
      <c r="T856" s="69" t="s">
        <v>2660</v>
      </c>
      <c r="U856" s="65">
        <v>14960</v>
      </c>
      <c r="V856" s="67">
        <v>20660</v>
      </c>
      <c r="W856" s="70" t="e">
        <f>+(#REF!-#REF!)/#REF!</f>
        <v>#REF!</v>
      </c>
      <c r="X856" s="37" t="str">
        <f t="shared" si="2"/>
        <v/>
      </c>
      <c r="Y856" s="67">
        <v>0</v>
      </c>
      <c r="Z856" s="37" t="str">
        <f t="shared" si="3"/>
        <v>INDICAR PRECIO VTA</v>
      </c>
      <c r="AA856" s="71" t="str">
        <f t="shared" si="4"/>
        <v>-</v>
      </c>
      <c r="AB856" s="72" t="e">
        <f>+#REF!*#REF!</f>
        <v>#REF!</v>
      </c>
      <c r="AC856" s="73">
        <v>3</v>
      </c>
      <c r="AD856" s="74" t="e">
        <f>+#REF!/#REF!</f>
        <v>#REF!</v>
      </c>
      <c r="AE856" s="2" t="s">
        <v>49</v>
      </c>
      <c r="AF856" s="68">
        <v>0</v>
      </c>
      <c r="AG856" s="68">
        <v>0</v>
      </c>
    </row>
    <row r="857" spans="1:34" customFormat="1" hidden="1" x14ac:dyDescent="0.35">
      <c r="A857" s="2" t="s">
        <v>191</v>
      </c>
      <c r="B857" s="2">
        <v>104538270</v>
      </c>
      <c r="C857" s="2" t="e">
        <f>+#REF!&amp;#REF!&amp;#REF!</f>
        <v>#REF!</v>
      </c>
      <c r="D857" s="36" t="e">
        <f>+_xlfn.CONCAT(#REF!,#REF!)</f>
        <v>#REF!</v>
      </c>
      <c r="E857" s="2" t="s">
        <v>95</v>
      </c>
      <c r="G857" s="2" t="s">
        <v>2242</v>
      </c>
      <c r="H857" s="2" t="s">
        <v>1408</v>
      </c>
      <c r="I857" s="2" t="s">
        <v>3162</v>
      </c>
      <c r="J857" s="36" t="s">
        <v>44</v>
      </c>
      <c r="K857" s="36" t="s">
        <v>44</v>
      </c>
      <c r="L857" s="2" t="e">
        <f>VLOOKUP(#REF!,VALIDACIONES!$J$5:$L$489,3,FALSE)</f>
        <v>#REF!</v>
      </c>
      <c r="M857" s="2" t="s">
        <v>71</v>
      </c>
      <c r="N857" s="2" t="s">
        <v>72</v>
      </c>
      <c r="O857" s="67">
        <v>13070</v>
      </c>
      <c r="P857" s="62" t="s">
        <v>3160</v>
      </c>
      <c r="Q857" s="46">
        <v>20500</v>
      </c>
      <c r="R857" s="68">
        <f>+IFERROR((#REF!/#REF!-1),0)</f>
        <v>0</v>
      </c>
      <c r="S857" s="46" t="s">
        <v>2660</v>
      </c>
      <c r="T857" s="69" t="s">
        <v>2660</v>
      </c>
      <c r="U857" s="65">
        <v>17500</v>
      </c>
      <c r="V857" s="67">
        <v>13070</v>
      </c>
      <c r="W857" s="70" t="e">
        <f>+(#REF!-#REF!)/#REF!</f>
        <v>#REF!</v>
      </c>
      <c r="X857" s="37" t="str">
        <f t="shared" si="2"/>
        <v/>
      </c>
      <c r="Y857" s="67">
        <v>0</v>
      </c>
      <c r="Z857" s="37" t="str">
        <f t="shared" si="3"/>
        <v>INDICAR PRECIO VTA</v>
      </c>
      <c r="AA857" s="71" t="str">
        <f t="shared" si="4"/>
        <v>-</v>
      </c>
      <c r="AB857" s="72" t="e">
        <f>+#REF!*#REF!</f>
        <v>#REF!</v>
      </c>
      <c r="AC857" s="73">
        <v>1.95</v>
      </c>
      <c r="AD857" s="74" t="e">
        <f>+#REF!/#REF!</f>
        <v>#REF!</v>
      </c>
      <c r="AE857" s="2" t="s">
        <v>50</v>
      </c>
      <c r="AF857" s="68">
        <v>0</v>
      </c>
      <c r="AG857" s="68">
        <v>0</v>
      </c>
      <c r="AH857" s="2" t="s">
        <v>50</v>
      </c>
    </row>
    <row r="858" spans="1:34" customFormat="1" hidden="1" x14ac:dyDescent="0.35">
      <c r="A858" s="2" t="s">
        <v>191</v>
      </c>
      <c r="B858" s="2">
        <v>104524470</v>
      </c>
      <c r="C858" s="2" t="e">
        <f>+#REF!&amp;#REF!&amp;#REF!</f>
        <v>#REF!</v>
      </c>
      <c r="D858" s="36" t="e">
        <f>+_xlfn.CONCAT(#REF!,#REF!)</f>
        <v>#REF!</v>
      </c>
      <c r="E858" s="2" t="s">
        <v>95</v>
      </c>
      <c r="G858" s="2" t="s">
        <v>2242</v>
      </c>
      <c r="H858" s="2" t="s">
        <v>240</v>
      </c>
      <c r="I858" s="2" t="s">
        <v>3163</v>
      </c>
      <c r="J858" s="36" t="s">
        <v>339</v>
      </c>
      <c r="K858" s="36" t="s">
        <v>44</v>
      </c>
      <c r="L858" s="2" t="e">
        <f>VLOOKUP(#REF!,VALIDACIONES!$J$5:$L$489,3,FALSE)</f>
        <v>#REF!</v>
      </c>
      <c r="M858" s="2" t="s">
        <v>71</v>
      </c>
      <c r="N858" s="2" t="s">
        <v>46</v>
      </c>
      <c r="O858" s="67">
        <v>9900</v>
      </c>
      <c r="P858" s="62" t="s">
        <v>3160</v>
      </c>
      <c r="Q858" s="46">
        <v>14400</v>
      </c>
      <c r="R858" s="68">
        <f>+IFERROR((#REF!/#REF!-1),0)</f>
        <v>0</v>
      </c>
      <c r="S858" s="46" t="s">
        <v>194</v>
      </c>
      <c r="T858" s="69" t="s">
        <v>2660</v>
      </c>
      <c r="U858" s="65">
        <v>16400</v>
      </c>
      <c r="V858" s="67">
        <v>9873.9</v>
      </c>
      <c r="W858" s="70" t="e">
        <f>+(#REF!-#REF!)/#REF!</f>
        <v>#REF!</v>
      </c>
      <c r="X858" s="37" t="str">
        <f t="shared" si="2"/>
        <v/>
      </c>
      <c r="Y858" s="67">
        <v>0</v>
      </c>
      <c r="Z858" s="37" t="str">
        <f t="shared" si="3"/>
        <v>INDICAR PRECIO VTA</v>
      </c>
      <c r="AA858" s="71" t="str">
        <f t="shared" si="4"/>
        <v>-</v>
      </c>
      <c r="AB858" s="72" t="e">
        <f>+#REF!*#REF!</f>
        <v>#REF!</v>
      </c>
      <c r="AC858" s="73">
        <v>1.8</v>
      </c>
      <c r="AD858" s="74" t="e">
        <f>+#REF!/#REF!</f>
        <v>#REF!</v>
      </c>
      <c r="AE858" s="2" t="s">
        <v>49</v>
      </c>
      <c r="AF858" s="68">
        <v>0</v>
      </c>
      <c r="AG858" s="68">
        <v>0</v>
      </c>
      <c r="AH858" s="2" t="s">
        <v>50</v>
      </c>
    </row>
    <row r="859" spans="1:34" customFormat="1" hidden="1" x14ac:dyDescent="0.35">
      <c r="A859" s="2" t="s">
        <v>191</v>
      </c>
      <c r="B859" s="2">
        <v>104535500</v>
      </c>
      <c r="C859" s="2" t="e">
        <f>+#REF!&amp;#REF!&amp;#REF!</f>
        <v>#REF!</v>
      </c>
      <c r="D859" s="36" t="e">
        <f>+_xlfn.CONCAT(#REF!,#REF!)</f>
        <v>#REF!</v>
      </c>
      <c r="E859" s="2" t="s">
        <v>95</v>
      </c>
      <c r="G859" s="2" t="s">
        <v>266</v>
      </c>
      <c r="H859" s="2" t="s">
        <v>900</v>
      </c>
      <c r="I859" s="2" t="s">
        <v>3164</v>
      </c>
      <c r="J859" s="36" t="s">
        <v>3165</v>
      </c>
      <c r="K859" s="36" t="s">
        <v>44</v>
      </c>
      <c r="L859" s="2" t="e">
        <f>VLOOKUP(#REF!,VALIDACIONES!$J$5:$L$489,3,FALSE)</f>
        <v>#REF!</v>
      </c>
      <c r="M859" s="2" t="s">
        <v>71</v>
      </c>
      <c r="N859" s="2" t="s">
        <v>46</v>
      </c>
      <c r="O859" s="67">
        <v>38520</v>
      </c>
      <c r="P859" s="62" t="s">
        <v>3160</v>
      </c>
      <c r="Q859" s="46">
        <v>49000</v>
      </c>
      <c r="R859" s="68">
        <f>+IFERROR((#REF!/#REF!-1),0)</f>
        <v>0</v>
      </c>
      <c r="S859" s="46" t="s">
        <v>194</v>
      </c>
      <c r="T859" s="69" t="s">
        <v>2660</v>
      </c>
      <c r="U859" s="65">
        <v>16900</v>
      </c>
      <c r="V859" s="67">
        <v>38520</v>
      </c>
      <c r="W859" s="70" t="e">
        <f>+(#REF!-#REF!)/#REF!</f>
        <v>#REF!</v>
      </c>
      <c r="X859" s="37" t="str">
        <f t="shared" si="2"/>
        <v/>
      </c>
      <c r="Y859" s="67">
        <v>0</v>
      </c>
      <c r="Z859" s="37" t="str">
        <f t="shared" si="3"/>
        <v>INDICAR PRECIO VTA</v>
      </c>
      <c r="AA859" s="71" t="str">
        <f t="shared" si="4"/>
        <v>-</v>
      </c>
      <c r="AB859" s="72" t="e">
        <f>+#REF!*#REF!</f>
        <v>#REF!</v>
      </c>
      <c r="AC859" s="73">
        <v>7.2</v>
      </c>
      <c r="AD859" s="74" t="e">
        <f>+#REF!/#REF!</f>
        <v>#REF!</v>
      </c>
      <c r="AE859" s="2" t="s">
        <v>49</v>
      </c>
      <c r="AF859" s="68">
        <v>0</v>
      </c>
      <c r="AG859" s="68">
        <v>0</v>
      </c>
    </row>
    <row r="860" spans="1:34" customFormat="1" hidden="1" x14ac:dyDescent="0.35">
      <c r="A860" s="2" t="s">
        <v>191</v>
      </c>
      <c r="B860" s="2">
        <v>201112230</v>
      </c>
      <c r="C860" s="2" t="e">
        <f>+#REF!&amp;#REF!&amp;#REF!</f>
        <v>#REF!</v>
      </c>
      <c r="D860" s="36" t="e">
        <f>+_xlfn.CONCAT(#REF!,#REF!)</f>
        <v>#REF!</v>
      </c>
      <c r="E860" s="2" t="s">
        <v>95</v>
      </c>
      <c r="G860" s="2" t="s">
        <v>412</v>
      </c>
      <c r="H860" s="2" t="s">
        <v>1539</v>
      </c>
      <c r="I860" s="2" t="s">
        <v>3166</v>
      </c>
      <c r="J860" s="36" t="s">
        <v>211</v>
      </c>
      <c r="K860" s="36" t="s">
        <v>44</v>
      </c>
      <c r="L860" s="2" t="e">
        <f>VLOOKUP(#REF!,VALIDACIONES!$J$5:$L$489,3,FALSE)</f>
        <v>#REF!</v>
      </c>
      <c r="M860" s="2" t="s">
        <v>45</v>
      </c>
      <c r="N860" s="2" t="s">
        <v>3112</v>
      </c>
      <c r="O860" s="67">
        <v>19192.34</v>
      </c>
      <c r="P860" s="62" t="s">
        <v>3160</v>
      </c>
      <c r="Q860" s="46">
        <v>28500</v>
      </c>
      <c r="R860" s="68">
        <f>+IFERROR((#REF!/#REF!-1),0)</f>
        <v>0</v>
      </c>
      <c r="S860" s="46" t="s">
        <v>2660</v>
      </c>
      <c r="T860" s="69" t="s">
        <v>2660</v>
      </c>
      <c r="U860" s="65">
        <v>18800</v>
      </c>
      <c r="V860" s="67">
        <v>19192.34</v>
      </c>
      <c r="W860" s="70" t="e">
        <f>+(#REF!-#REF!)/#REF!</f>
        <v>#REF!</v>
      </c>
      <c r="X860" s="37" t="str">
        <f t="shared" si="2"/>
        <v/>
      </c>
      <c r="Y860" s="67">
        <v>0</v>
      </c>
      <c r="Z860" s="37" t="str">
        <f t="shared" si="3"/>
        <v>INDICAR PRECIO VTA</v>
      </c>
      <c r="AA860" s="71" t="str">
        <f t="shared" si="4"/>
        <v>-</v>
      </c>
      <c r="AB860" s="72" t="e">
        <f>+#REF!*#REF!</f>
        <v>#REF!</v>
      </c>
      <c r="AC860" s="73">
        <v>4</v>
      </c>
      <c r="AD860" s="74" t="e">
        <f>+#REF!/#REF!</f>
        <v>#REF!</v>
      </c>
      <c r="AE860" s="2" t="s">
        <v>49</v>
      </c>
      <c r="AF860" s="68">
        <v>0</v>
      </c>
      <c r="AG860" s="68">
        <v>0</v>
      </c>
    </row>
    <row r="861" spans="1:34" customFormat="1" hidden="1" x14ac:dyDescent="0.35">
      <c r="A861" s="2" t="s">
        <v>191</v>
      </c>
      <c r="B861" s="2">
        <v>150002096</v>
      </c>
      <c r="C861" s="2" t="e">
        <f>+#REF!&amp;#REF!&amp;#REF!</f>
        <v>#REF!</v>
      </c>
      <c r="D861" s="36" t="e">
        <f>+_xlfn.CONCAT(#REF!,#REF!)</f>
        <v>#REF!</v>
      </c>
      <c r="E861" s="2" t="s">
        <v>95</v>
      </c>
      <c r="G861" s="2" t="s">
        <v>298</v>
      </c>
      <c r="H861" s="2" t="s">
        <v>98</v>
      </c>
      <c r="I861" s="2" t="s">
        <v>3167</v>
      </c>
      <c r="J861" s="36" t="s">
        <v>365</v>
      </c>
      <c r="K861" s="36" t="s">
        <v>44</v>
      </c>
      <c r="L861" s="2" t="e">
        <f>VLOOKUP(#REF!,VALIDACIONES!$J$5:$L$489,3,FALSE)</f>
        <v>#REF!</v>
      </c>
      <c r="M861" s="2" t="s">
        <v>71</v>
      </c>
      <c r="N861" s="2" t="s">
        <v>46</v>
      </c>
      <c r="O861" s="67">
        <v>54666.16</v>
      </c>
      <c r="P861" s="62" t="s">
        <v>3160</v>
      </c>
      <c r="Q861" s="46">
        <v>72000</v>
      </c>
      <c r="R861" s="68">
        <f>+IFERROR((#REF!/#REF!-1),0)</f>
        <v>0</v>
      </c>
      <c r="S861" s="46" t="s">
        <v>194</v>
      </c>
      <c r="T861" s="69" t="s">
        <v>2660</v>
      </c>
      <c r="U861" s="65">
        <v>13860</v>
      </c>
      <c r="V861" s="67">
        <v>54665.84</v>
      </c>
      <c r="W861" s="70" t="e">
        <f>+(#REF!-#REF!)/#REF!</f>
        <v>#REF!</v>
      </c>
      <c r="X861" s="37" t="str">
        <f t="shared" si="2"/>
        <v/>
      </c>
      <c r="Y861" s="67">
        <v>0</v>
      </c>
      <c r="Z861" s="37" t="str">
        <f t="shared" si="3"/>
        <v>INDICAR PRECIO VTA</v>
      </c>
      <c r="AA861" s="71" t="str">
        <f t="shared" si="4"/>
        <v>-</v>
      </c>
      <c r="AB861" s="72" t="e">
        <f>+#REF!*#REF!</f>
        <v>#REF!</v>
      </c>
      <c r="AC861" s="73">
        <v>16</v>
      </c>
      <c r="AD861" s="74" t="e">
        <f>+#REF!/#REF!</f>
        <v>#REF!</v>
      </c>
      <c r="AE861" s="2" t="s">
        <v>50</v>
      </c>
      <c r="AF861" s="68">
        <v>0</v>
      </c>
      <c r="AG861" s="68">
        <v>0</v>
      </c>
    </row>
    <row r="862" spans="1:34" customFormat="1" hidden="1" x14ac:dyDescent="0.35">
      <c r="A862" s="2" t="s">
        <v>191</v>
      </c>
      <c r="B862" s="2">
        <v>201700342</v>
      </c>
      <c r="C862" s="2" t="e">
        <f>+#REF!&amp;#REF!&amp;#REF!</f>
        <v>#REF!</v>
      </c>
      <c r="D862" s="36" t="e">
        <f>+_xlfn.CONCAT(#REF!,#REF!)</f>
        <v>#REF!</v>
      </c>
      <c r="E862" s="2" t="s">
        <v>95</v>
      </c>
      <c r="G862" s="2" t="s">
        <v>412</v>
      </c>
      <c r="H862" s="2" t="s">
        <v>1539</v>
      </c>
      <c r="I862" s="2" t="s">
        <v>3168</v>
      </c>
      <c r="J862" s="36" t="s">
        <v>43</v>
      </c>
      <c r="K862" s="36" t="s">
        <v>44</v>
      </c>
      <c r="L862" s="2" t="e">
        <f>VLOOKUP(#REF!,VALIDACIONES!$J$5:$L$489,3,FALSE)</f>
        <v>#REF!</v>
      </c>
      <c r="M862" s="2" t="s">
        <v>45</v>
      </c>
      <c r="N862" s="2" t="s">
        <v>3112</v>
      </c>
      <c r="O862" s="67">
        <v>15793</v>
      </c>
      <c r="P862" s="62" t="s">
        <v>3160</v>
      </c>
      <c r="Q862" s="46">
        <v>23600</v>
      </c>
      <c r="R862" s="68">
        <f>+IFERROR((#REF!/#REF!-1),0)</f>
        <v>0</v>
      </c>
      <c r="S862" s="46" t="s">
        <v>2660</v>
      </c>
      <c r="T862" s="69" t="s">
        <v>2660</v>
      </c>
      <c r="U862" s="65">
        <v>22920</v>
      </c>
      <c r="V862" s="67">
        <v>15793</v>
      </c>
      <c r="W862" s="70" t="e">
        <f>+(#REF!-#REF!)/#REF!</f>
        <v>#REF!</v>
      </c>
      <c r="X862" s="37" t="str">
        <f t="shared" si="2"/>
        <v/>
      </c>
      <c r="Y862" s="67">
        <v>0</v>
      </c>
      <c r="Z862" s="37" t="str">
        <f t="shared" si="3"/>
        <v>INDICAR PRECIO VTA</v>
      </c>
      <c r="AA862" s="71" t="str">
        <f t="shared" si="4"/>
        <v>-</v>
      </c>
      <c r="AB862" s="72" t="e">
        <f>+#REF!*#REF!</f>
        <v>#REF!</v>
      </c>
      <c r="AC862" s="73">
        <v>4.8</v>
      </c>
      <c r="AD862" s="74" t="e">
        <f>+#REF!/#REF!</f>
        <v>#REF!</v>
      </c>
      <c r="AE862" s="2" t="s">
        <v>49</v>
      </c>
      <c r="AF862" s="68">
        <v>0</v>
      </c>
      <c r="AG862" s="68">
        <v>0</v>
      </c>
    </row>
    <row r="863" spans="1:34" customFormat="1" hidden="1" x14ac:dyDescent="0.35">
      <c r="A863" s="2" t="s">
        <v>191</v>
      </c>
      <c r="B863" s="2">
        <v>104534400</v>
      </c>
      <c r="C863" s="2" t="e">
        <f>+#REF!&amp;#REF!&amp;#REF!</f>
        <v>#REF!</v>
      </c>
      <c r="D863" s="36" t="e">
        <f>+_xlfn.CONCAT(#REF!,#REF!)</f>
        <v>#REF!</v>
      </c>
      <c r="E863" s="2" t="s">
        <v>95</v>
      </c>
      <c r="G863" s="2" t="s">
        <v>266</v>
      </c>
      <c r="H863" s="2" t="s">
        <v>3169</v>
      </c>
      <c r="I863" s="2" t="s">
        <v>3170</v>
      </c>
      <c r="J863" s="36" t="s">
        <v>200</v>
      </c>
      <c r="K863" s="36" t="s">
        <v>44</v>
      </c>
      <c r="L863" s="2" t="e">
        <f>VLOOKUP(#REF!,VALIDACIONES!$J$5:$L$489,3,FALSE)</f>
        <v>#REF!</v>
      </c>
      <c r="M863" s="2" t="s">
        <v>375</v>
      </c>
      <c r="N863" s="2" t="s">
        <v>46</v>
      </c>
      <c r="O863" s="67">
        <v>12900</v>
      </c>
      <c r="P863" s="62" t="s">
        <v>3160</v>
      </c>
      <c r="Q863" s="46">
        <v>19000</v>
      </c>
      <c r="R863" s="68">
        <f>+IFERROR((#REF!/#REF!-1),0)</f>
        <v>0</v>
      </c>
      <c r="S863" s="46" t="s">
        <v>194</v>
      </c>
      <c r="T863" s="69" t="s">
        <v>2660</v>
      </c>
      <c r="U863" s="65">
        <v>1652.31</v>
      </c>
      <c r="V863" s="67">
        <v>12900</v>
      </c>
      <c r="W863" s="70" t="e">
        <f>+(#REF!-#REF!)/#REF!</f>
        <v>#REF!</v>
      </c>
      <c r="X863" s="37" t="str">
        <f t="shared" si="2"/>
        <v/>
      </c>
      <c r="Y863" s="67">
        <v>0</v>
      </c>
      <c r="Z863" s="37" t="str">
        <f t="shared" si="3"/>
        <v>INDICAR PRECIO VTA</v>
      </c>
      <c r="AA863" s="71" t="str">
        <f t="shared" si="4"/>
        <v>-</v>
      </c>
      <c r="AB863" s="72" t="e">
        <f>+#REF!*#REF!</f>
        <v>#REF!</v>
      </c>
      <c r="AC863" s="73">
        <v>4</v>
      </c>
      <c r="AD863" s="74" t="e">
        <f>+#REF!/#REF!</f>
        <v>#REF!</v>
      </c>
      <c r="AE863" s="2" t="s">
        <v>49</v>
      </c>
      <c r="AF863" s="68">
        <v>0</v>
      </c>
      <c r="AG863" s="68">
        <v>0</v>
      </c>
    </row>
    <row r="864" spans="1:34" customFormat="1" hidden="1" x14ac:dyDescent="0.35">
      <c r="A864" s="2" t="s">
        <v>191</v>
      </c>
      <c r="B864" s="2">
        <v>104518500</v>
      </c>
      <c r="C864" s="2" t="e">
        <f>+#REF!&amp;#REF!&amp;#REF!</f>
        <v>#REF!</v>
      </c>
      <c r="D864" s="36" t="e">
        <f>+_xlfn.CONCAT(#REF!,#REF!)</f>
        <v>#REF!</v>
      </c>
      <c r="E864" s="2" t="s">
        <v>95</v>
      </c>
      <c r="G864" s="2" t="s">
        <v>263</v>
      </c>
      <c r="H864" s="2" t="s">
        <v>264</v>
      </c>
      <c r="I864" s="2" t="s">
        <v>3171</v>
      </c>
      <c r="J864" s="36" t="s">
        <v>61</v>
      </c>
      <c r="K864" s="36" t="s">
        <v>44</v>
      </c>
      <c r="L864" s="2" t="e">
        <f>VLOOKUP(#REF!,VALIDACIONES!$J$5:$L$489,3,FALSE)</f>
        <v>#REF!</v>
      </c>
      <c r="M864" s="2" t="s">
        <v>45</v>
      </c>
      <c r="N864" s="2" t="s">
        <v>72</v>
      </c>
      <c r="O864" s="67">
        <v>30340</v>
      </c>
      <c r="P864" s="62" t="s">
        <v>3160</v>
      </c>
      <c r="Q864" s="46">
        <v>38900</v>
      </c>
      <c r="R864" s="68">
        <f>+IFERROR((#REF!/#REF!-1),0)</f>
        <v>0</v>
      </c>
      <c r="S864" s="46" t="s">
        <v>2660</v>
      </c>
      <c r="T864" s="69" t="s">
        <v>2660</v>
      </c>
      <c r="U864" s="65">
        <v>8497.7000000000007</v>
      </c>
      <c r="V864" s="67">
        <v>30340</v>
      </c>
      <c r="W864" s="70" t="e">
        <f>+(#REF!-#REF!)/#REF!</f>
        <v>#REF!</v>
      </c>
      <c r="X864" s="37" t="str">
        <f t="shared" si="2"/>
        <v/>
      </c>
      <c r="Y864" s="67">
        <v>0</v>
      </c>
      <c r="Z864" s="37" t="str">
        <f t="shared" si="3"/>
        <v>INDICAR PRECIO VTA</v>
      </c>
      <c r="AA864" s="71" t="str">
        <f t="shared" si="4"/>
        <v>-</v>
      </c>
      <c r="AB864" s="72" t="e">
        <f>+#REF!*#REF!</f>
        <v>#REF!</v>
      </c>
      <c r="AC864" s="73">
        <v>9.5</v>
      </c>
      <c r="AD864" s="74" t="e">
        <f>+#REF!/#REF!</f>
        <v>#REF!</v>
      </c>
      <c r="AE864" s="2" t="s">
        <v>50</v>
      </c>
      <c r="AF864" s="68">
        <v>0</v>
      </c>
      <c r="AG864" s="68">
        <v>0</v>
      </c>
    </row>
    <row r="865" spans="1:34" customFormat="1" hidden="1" x14ac:dyDescent="0.35">
      <c r="A865" s="2" t="s">
        <v>191</v>
      </c>
      <c r="B865" s="2">
        <v>104522160</v>
      </c>
      <c r="C865" s="2" t="e">
        <f>+#REF!&amp;#REF!&amp;#REF!</f>
        <v>#REF!</v>
      </c>
      <c r="D865" s="36" t="e">
        <f>+_xlfn.CONCAT(#REF!,#REF!)</f>
        <v>#REF!</v>
      </c>
      <c r="E865" s="2" t="s">
        <v>95</v>
      </c>
      <c r="G865" s="2" t="s">
        <v>100</v>
      </c>
      <c r="H865" s="2" t="s">
        <v>398</v>
      </c>
      <c r="I865" s="2" t="s">
        <v>3172</v>
      </c>
      <c r="J865" s="36" t="s">
        <v>200</v>
      </c>
      <c r="K865" s="36" t="s">
        <v>44</v>
      </c>
      <c r="L865" s="2" t="e">
        <f>VLOOKUP(#REF!,VALIDACIONES!$J$5:$L$489,3,FALSE)</f>
        <v>#REF!</v>
      </c>
      <c r="M865" s="2" t="s">
        <v>45</v>
      </c>
      <c r="N865" s="2" t="s">
        <v>46</v>
      </c>
      <c r="O865" s="67">
        <v>6500</v>
      </c>
      <c r="P865" s="62" t="s">
        <v>3160</v>
      </c>
      <c r="Q865" s="46">
        <v>9756</v>
      </c>
      <c r="R865" s="68">
        <f>+IFERROR((#REF!/#REF!-1),0)</f>
        <v>0</v>
      </c>
      <c r="S865" s="46" t="s">
        <v>2660</v>
      </c>
      <c r="T865" s="69" t="s">
        <v>2660</v>
      </c>
      <c r="U865" s="65">
        <v>25016.159999999996</v>
      </c>
      <c r="V865" s="67">
        <v>6500</v>
      </c>
      <c r="W865" s="70" t="e">
        <f>+(#REF!-#REF!)/#REF!</f>
        <v>#REF!</v>
      </c>
      <c r="X865" s="37" t="str">
        <f t="shared" si="2"/>
        <v/>
      </c>
      <c r="Y865" s="67">
        <v>0</v>
      </c>
      <c r="Z865" s="37" t="str">
        <f t="shared" si="3"/>
        <v>INDICAR PRECIO VTA</v>
      </c>
      <c r="AA865" s="71" t="str">
        <f t="shared" si="4"/>
        <v>-</v>
      </c>
      <c r="AB865" s="72" t="e">
        <f>+#REF!*#REF!</f>
        <v>#REF!</v>
      </c>
      <c r="AC865" s="73">
        <v>2.5</v>
      </c>
      <c r="AD865" s="74" t="e">
        <f>+#REF!/#REF!</f>
        <v>#REF!</v>
      </c>
      <c r="AE865" s="2" t="s">
        <v>49</v>
      </c>
      <c r="AF865" s="68">
        <v>0</v>
      </c>
      <c r="AG865" s="68">
        <v>0</v>
      </c>
    </row>
    <row r="866" spans="1:34" customFormat="1" hidden="1" x14ac:dyDescent="0.35">
      <c r="A866" s="2" t="s">
        <v>191</v>
      </c>
      <c r="B866" s="2">
        <v>104527970</v>
      </c>
      <c r="C866" s="2" t="e">
        <f>+#REF!&amp;#REF!&amp;#REF!</f>
        <v>#REF!</v>
      </c>
      <c r="D866" s="36" t="e">
        <f>+_xlfn.CONCAT(#REF!,#REF!)</f>
        <v>#REF!</v>
      </c>
      <c r="E866" s="2" t="s">
        <v>95</v>
      </c>
      <c r="G866" s="2" t="s">
        <v>362</v>
      </c>
      <c r="H866" s="2" t="s">
        <v>1309</v>
      </c>
      <c r="I866" s="2" t="s">
        <v>3173</v>
      </c>
      <c r="J866" s="36" t="s">
        <v>43</v>
      </c>
      <c r="K866" s="36" t="s">
        <v>44</v>
      </c>
      <c r="L866" s="2" t="e">
        <f>VLOOKUP(#REF!,VALIDACIONES!$J$5:$L$489,3,FALSE)</f>
        <v>#REF!</v>
      </c>
      <c r="M866" s="2" t="s">
        <v>45</v>
      </c>
      <c r="N866" s="2" t="s">
        <v>46</v>
      </c>
      <c r="O866" s="67">
        <v>21624</v>
      </c>
      <c r="P866" s="62" t="s">
        <v>3160</v>
      </c>
      <c r="Q866" s="46">
        <v>31000</v>
      </c>
      <c r="R866" s="68">
        <f>+IFERROR((#REF!/#REF!-1),0)</f>
        <v>0</v>
      </c>
      <c r="S866" s="46" t="s">
        <v>194</v>
      </c>
      <c r="T866" s="69" t="s">
        <v>2660</v>
      </c>
      <c r="U866" s="65">
        <v>20881.199999999997</v>
      </c>
      <c r="V866" s="67">
        <v>21624</v>
      </c>
      <c r="W866" s="70" t="e">
        <f>+(#REF!-#REF!)/#REF!</f>
        <v>#REF!</v>
      </c>
      <c r="X866" s="37" t="str">
        <f t="shared" si="2"/>
        <v/>
      </c>
      <c r="Y866" s="67">
        <v>0</v>
      </c>
      <c r="Z866" s="37" t="str">
        <f t="shared" si="3"/>
        <v>INDICAR PRECIO VTA</v>
      </c>
      <c r="AA866" s="71" t="str">
        <f t="shared" si="4"/>
        <v>-</v>
      </c>
      <c r="AB866" s="72" t="e">
        <f>+#REF!*#REF!</f>
        <v>#REF!</v>
      </c>
      <c r="AC866" s="73">
        <v>12</v>
      </c>
      <c r="AD866" s="74" t="e">
        <f>+#REF!/#REF!</f>
        <v>#REF!</v>
      </c>
      <c r="AE866" s="2" t="s">
        <v>49</v>
      </c>
      <c r="AF866" s="68">
        <v>0</v>
      </c>
      <c r="AG866" s="68">
        <v>0</v>
      </c>
      <c r="AH866" s="2" t="s">
        <v>50</v>
      </c>
    </row>
    <row r="867" spans="1:34" customFormat="1" hidden="1" x14ac:dyDescent="0.35">
      <c r="A867" s="2" t="s">
        <v>191</v>
      </c>
      <c r="B867" s="2">
        <v>104535470</v>
      </c>
      <c r="C867" s="2" t="e">
        <f>+#REF!&amp;#REF!&amp;#REF!</f>
        <v>#REF!</v>
      </c>
      <c r="D867" s="36" t="e">
        <f>+_xlfn.CONCAT(#REF!,#REF!)</f>
        <v>#REF!</v>
      </c>
      <c r="E867" s="2" t="s">
        <v>95</v>
      </c>
      <c r="G867" s="2" t="s">
        <v>249</v>
      </c>
      <c r="H867" s="2" t="s">
        <v>254</v>
      </c>
      <c r="I867" s="2" t="s">
        <v>3174</v>
      </c>
      <c r="J867" s="36" t="s">
        <v>44</v>
      </c>
      <c r="K867" s="36" t="s">
        <v>44</v>
      </c>
      <c r="L867" s="2" t="e">
        <f>VLOOKUP(#REF!,VALIDACIONES!$J$5:$L$489,3,FALSE)</f>
        <v>#REF!</v>
      </c>
      <c r="M867" s="2" t="s">
        <v>45</v>
      </c>
      <c r="N867" s="2" t="s">
        <v>72</v>
      </c>
      <c r="O867" s="67">
        <v>24178</v>
      </c>
      <c r="P867" s="62" t="s">
        <v>3160</v>
      </c>
      <c r="Q867" s="46">
        <v>29000</v>
      </c>
      <c r="R867" s="68">
        <f>+IFERROR((#REF!/#REF!-1),0)</f>
        <v>0</v>
      </c>
      <c r="S867" s="46" t="s">
        <v>2660</v>
      </c>
      <c r="T867" s="69" t="s">
        <v>2660</v>
      </c>
      <c r="U867" s="65">
        <v>8757.119999999999</v>
      </c>
      <c r="V867" s="67">
        <v>24178</v>
      </c>
      <c r="W867" s="70" t="e">
        <f>+(#REF!-#REF!)/#REF!</f>
        <v>#REF!</v>
      </c>
      <c r="X867" s="37" t="str">
        <f t="shared" si="2"/>
        <v/>
      </c>
      <c r="Y867" s="67">
        <v>0</v>
      </c>
      <c r="Z867" s="37" t="str">
        <f t="shared" si="3"/>
        <v>INDICAR PRECIO VTA</v>
      </c>
      <c r="AA867" s="71" t="str">
        <f t="shared" si="4"/>
        <v>-</v>
      </c>
      <c r="AB867" s="72" t="e">
        <f>+#REF!*#REF!</f>
        <v>#REF!</v>
      </c>
      <c r="AC867" s="73">
        <v>16.489999999999998</v>
      </c>
      <c r="AD867" s="74" t="e">
        <f>+#REF!/#REF!</f>
        <v>#REF!</v>
      </c>
      <c r="AE867" s="2" t="s">
        <v>50</v>
      </c>
      <c r="AF867" s="68">
        <v>0</v>
      </c>
      <c r="AG867" s="68">
        <v>0</v>
      </c>
    </row>
    <row r="868" spans="1:34" customFormat="1" hidden="1" x14ac:dyDescent="0.35">
      <c r="A868" s="2" t="s">
        <v>191</v>
      </c>
      <c r="B868" s="2">
        <v>150000765</v>
      </c>
      <c r="C868" s="2" t="e">
        <f>+#REF!&amp;#REF!&amp;#REF!</f>
        <v>#REF!</v>
      </c>
      <c r="D868" s="36" t="e">
        <f>+_xlfn.CONCAT(#REF!,#REF!)</f>
        <v>#REF!</v>
      </c>
      <c r="E868" s="2" t="s">
        <v>95</v>
      </c>
      <c r="G868" s="2" t="s">
        <v>2242</v>
      </c>
      <c r="H868" s="2" t="s">
        <v>376</v>
      </c>
      <c r="I868" s="2" t="s">
        <v>3175</v>
      </c>
      <c r="J868" s="36" t="s">
        <v>61</v>
      </c>
      <c r="K868" s="36" t="s">
        <v>44</v>
      </c>
      <c r="L868" s="2" t="e">
        <f>VLOOKUP(#REF!,VALIDACIONES!$J$5:$L$489,3,FALSE)</f>
        <v>#REF!</v>
      </c>
      <c r="M868" s="2" t="s">
        <v>45</v>
      </c>
      <c r="N868" s="2" t="s">
        <v>46</v>
      </c>
      <c r="O868" s="67">
        <v>13499.9</v>
      </c>
      <c r="P868" s="62" t="s">
        <v>3160</v>
      </c>
      <c r="Q868" s="46">
        <v>18400</v>
      </c>
      <c r="R868" s="68">
        <f>+IFERROR((#REF!/#REF!-1),0)</f>
        <v>0</v>
      </c>
      <c r="S868" s="46" t="s">
        <v>2660</v>
      </c>
      <c r="T868" s="69" t="s">
        <v>2660</v>
      </c>
      <c r="U868" s="65">
        <v>21137.279999999999</v>
      </c>
      <c r="V868" s="67">
        <v>13499.9</v>
      </c>
      <c r="W868" s="70" t="e">
        <f>+(#REF!-#REF!)/#REF!</f>
        <v>#REF!</v>
      </c>
      <c r="X868" s="37" t="str">
        <f t="shared" si="2"/>
        <v/>
      </c>
      <c r="Y868" s="67">
        <v>0</v>
      </c>
      <c r="Z868" s="37" t="str">
        <f t="shared" si="3"/>
        <v>INDICAR PRECIO VTA</v>
      </c>
      <c r="AA868" s="71" t="str">
        <f t="shared" si="4"/>
        <v>-</v>
      </c>
      <c r="AB868" s="72" t="e">
        <f>+#REF!*#REF!</f>
        <v>#REF!</v>
      </c>
      <c r="AC868" s="73">
        <v>10</v>
      </c>
      <c r="AD868" s="74" t="e">
        <f>+#REF!/#REF!</f>
        <v>#REF!</v>
      </c>
      <c r="AE868" s="2" t="s">
        <v>50</v>
      </c>
      <c r="AF868" s="68">
        <v>0</v>
      </c>
      <c r="AG868" s="68">
        <v>0</v>
      </c>
    </row>
    <row r="869" spans="1:34" customFormat="1" hidden="1" x14ac:dyDescent="0.35">
      <c r="A869" s="2" t="s">
        <v>191</v>
      </c>
      <c r="B869" s="2">
        <v>104535380</v>
      </c>
      <c r="C869" s="2" t="s">
        <v>3176</v>
      </c>
      <c r="D869" s="36" t="s">
        <v>3177</v>
      </c>
      <c r="E869" s="2" t="s">
        <v>95</v>
      </c>
      <c r="G869" s="2" t="s">
        <v>362</v>
      </c>
      <c r="H869" s="2" t="s">
        <v>1312</v>
      </c>
      <c r="I869" s="2" t="s">
        <v>3178</v>
      </c>
      <c r="J869" s="36" t="s">
        <v>94</v>
      </c>
      <c r="K869" s="36" t="s">
        <v>44</v>
      </c>
      <c r="L869" s="2" t="s">
        <v>3179</v>
      </c>
      <c r="M869" s="2" t="s">
        <v>71</v>
      </c>
      <c r="N869" s="2" t="s">
        <v>46</v>
      </c>
      <c r="O869" s="67">
        <v>42822</v>
      </c>
      <c r="P869" s="62" t="s">
        <v>3180</v>
      </c>
      <c r="Q869" s="46">
        <v>52900</v>
      </c>
      <c r="R869" s="68">
        <v>0</v>
      </c>
      <c r="S869" s="46" t="s">
        <v>194</v>
      </c>
      <c r="T869" s="69" t="s">
        <v>2660</v>
      </c>
      <c r="U869" s="67">
        <v>42822</v>
      </c>
      <c r="V869" s="67">
        <v>42822</v>
      </c>
      <c r="W869" s="68">
        <v>0</v>
      </c>
      <c r="X869" s="37" t="s">
        <v>2963</v>
      </c>
      <c r="Y869" s="67">
        <v>0</v>
      </c>
      <c r="Z869" s="37" t="s">
        <v>2050</v>
      </c>
      <c r="AA869" s="71" t="s">
        <v>2</v>
      </c>
      <c r="AB869" s="72">
        <v>0</v>
      </c>
      <c r="AC869" s="73">
        <v>4.5</v>
      </c>
      <c r="AD869" s="74">
        <v>0</v>
      </c>
      <c r="AE869" s="2" t="s">
        <v>50</v>
      </c>
      <c r="AF869" s="68">
        <v>0</v>
      </c>
      <c r="AG869" s="68">
        <v>0</v>
      </c>
    </row>
    <row r="870" spans="1:34" customFormat="1" hidden="1" x14ac:dyDescent="0.35">
      <c r="A870" s="2" t="s">
        <v>191</v>
      </c>
      <c r="B870" s="2">
        <v>105001050</v>
      </c>
      <c r="C870" s="2" t="s">
        <v>3181</v>
      </c>
      <c r="D870" s="36" t="s">
        <v>3182</v>
      </c>
      <c r="E870" s="2" t="s">
        <v>95</v>
      </c>
      <c r="G870" s="2" t="s">
        <v>115</v>
      </c>
      <c r="H870" s="2" t="s">
        <v>116</v>
      </c>
      <c r="I870" s="2" t="s">
        <v>3183</v>
      </c>
      <c r="J870" s="36" t="s">
        <v>81</v>
      </c>
      <c r="K870" s="36" t="s">
        <v>44</v>
      </c>
      <c r="L870" s="2" t="s">
        <v>3184</v>
      </c>
      <c r="M870" s="2" t="s">
        <v>45</v>
      </c>
      <c r="N870" s="2" t="s">
        <v>46</v>
      </c>
      <c r="O870" s="67">
        <v>22880.989999999998</v>
      </c>
      <c r="P870" s="62" t="s">
        <v>3180</v>
      </c>
      <c r="Q870" s="46">
        <v>24500</v>
      </c>
      <c r="R870" s="68">
        <v>0</v>
      </c>
      <c r="S870" s="46" t="s">
        <v>194</v>
      </c>
      <c r="T870" s="69" t="s">
        <v>2660</v>
      </c>
      <c r="U870" s="67">
        <v>22880.989999999998</v>
      </c>
      <c r="V870" s="67">
        <v>22880.989999999998</v>
      </c>
      <c r="W870" s="68">
        <v>0</v>
      </c>
      <c r="X870" s="37" t="s">
        <v>2963</v>
      </c>
      <c r="Y870" s="67">
        <v>0</v>
      </c>
      <c r="Z870" s="37" t="s">
        <v>2050</v>
      </c>
      <c r="AA870" s="71" t="s">
        <v>2</v>
      </c>
      <c r="AB870" s="72">
        <v>0</v>
      </c>
      <c r="AC870" s="73">
        <v>3.84</v>
      </c>
      <c r="AD870" s="74">
        <v>0</v>
      </c>
      <c r="AE870" s="2" t="s">
        <v>49</v>
      </c>
      <c r="AF870" s="68">
        <v>0</v>
      </c>
      <c r="AG870" s="68">
        <v>0</v>
      </c>
    </row>
    <row r="871" spans="1:34" customFormat="1" hidden="1" x14ac:dyDescent="0.35">
      <c r="A871" s="2" t="s">
        <v>191</v>
      </c>
      <c r="B871" s="2">
        <v>104532600</v>
      </c>
      <c r="C871" s="2" t="s">
        <v>3185</v>
      </c>
      <c r="D871" s="36" t="s">
        <v>3186</v>
      </c>
      <c r="E871" s="2" t="s">
        <v>95</v>
      </c>
      <c r="G871" s="2" t="s">
        <v>2258</v>
      </c>
      <c r="H871" s="2" t="s">
        <v>2264</v>
      </c>
      <c r="I871" s="2" t="s">
        <v>3187</v>
      </c>
      <c r="J871" s="36" t="s">
        <v>53</v>
      </c>
      <c r="K871" s="36" t="s">
        <v>44</v>
      </c>
      <c r="L871" s="2" t="s">
        <v>2204</v>
      </c>
      <c r="M871" s="2" t="s">
        <v>45</v>
      </c>
      <c r="N871" s="2" t="s">
        <v>46</v>
      </c>
      <c r="O871" s="67">
        <v>19314</v>
      </c>
      <c r="P871" s="62" t="s">
        <v>3180</v>
      </c>
      <c r="Q871" s="46">
        <v>19000</v>
      </c>
      <c r="R871" s="68">
        <v>0</v>
      </c>
      <c r="S871" s="46" t="s">
        <v>2660</v>
      </c>
      <c r="T871" s="46" t="s">
        <v>2660</v>
      </c>
      <c r="U871" s="67">
        <v>19314</v>
      </c>
      <c r="V871" s="67">
        <v>19314</v>
      </c>
      <c r="W871" s="68">
        <v>0</v>
      </c>
      <c r="X871" s="37" t="s">
        <v>2963</v>
      </c>
      <c r="Y871" s="67">
        <v>0</v>
      </c>
      <c r="Z871" s="37" t="s">
        <v>2050</v>
      </c>
      <c r="AA871" s="71" t="s">
        <v>2</v>
      </c>
      <c r="AB871" s="72">
        <v>0</v>
      </c>
      <c r="AC871" s="73">
        <v>9.1199999999999992</v>
      </c>
      <c r="AD871" s="74">
        <v>0</v>
      </c>
      <c r="AE871" s="2" t="s">
        <v>49</v>
      </c>
      <c r="AF871" s="68">
        <v>0</v>
      </c>
      <c r="AG871" s="68">
        <v>0</v>
      </c>
    </row>
    <row r="872" spans="1:34" customFormat="1" hidden="1" x14ac:dyDescent="0.35">
      <c r="A872" s="2" t="s">
        <v>191</v>
      </c>
      <c r="B872" s="2">
        <v>104531730</v>
      </c>
      <c r="C872" s="2" t="s">
        <v>3188</v>
      </c>
      <c r="D872" s="36" t="s">
        <v>3189</v>
      </c>
      <c r="E872" s="2" t="s">
        <v>95</v>
      </c>
      <c r="G872" s="2" t="s">
        <v>2258</v>
      </c>
      <c r="H872" s="2" t="s">
        <v>2272</v>
      </c>
      <c r="I872" s="2" t="s">
        <v>3190</v>
      </c>
      <c r="J872" s="36" t="s">
        <v>209</v>
      </c>
      <c r="K872" s="36" t="s">
        <v>44</v>
      </c>
      <c r="L872" s="2" t="s">
        <v>2971</v>
      </c>
      <c r="M872" s="2" t="s">
        <v>45</v>
      </c>
      <c r="N872" s="2" t="s">
        <v>46</v>
      </c>
      <c r="O872" s="67">
        <v>89636</v>
      </c>
      <c r="P872" s="62" t="s">
        <v>3180</v>
      </c>
      <c r="Q872" s="46">
        <v>80000</v>
      </c>
      <c r="R872" s="68">
        <v>-4.4624927484471222E-5</v>
      </c>
      <c r="S872" s="46" t="s">
        <v>2660</v>
      </c>
      <c r="T872" s="46" t="s">
        <v>2660</v>
      </c>
      <c r="U872" s="67">
        <v>89632</v>
      </c>
      <c r="V872" s="67">
        <v>89632</v>
      </c>
      <c r="W872" s="68">
        <v>0</v>
      </c>
      <c r="X872" s="37" t="s">
        <v>2963</v>
      </c>
      <c r="Y872" s="67">
        <v>0</v>
      </c>
      <c r="Z872" s="37" t="s">
        <v>2050</v>
      </c>
      <c r="AA872" s="71" t="s">
        <v>2</v>
      </c>
      <c r="AB872" s="72">
        <v>0</v>
      </c>
      <c r="AC872" s="73">
        <v>16</v>
      </c>
      <c r="AD872" s="74">
        <v>0</v>
      </c>
      <c r="AE872" s="2" t="s">
        <v>50</v>
      </c>
      <c r="AF872" s="68">
        <v>0</v>
      </c>
      <c r="AG872" s="68">
        <v>0</v>
      </c>
    </row>
    <row r="873" spans="1:34" customFormat="1" hidden="1" x14ac:dyDescent="0.35">
      <c r="A873" s="2" t="s">
        <v>191</v>
      </c>
      <c r="B873" s="2">
        <v>104531910</v>
      </c>
      <c r="C873" s="2" t="s">
        <v>3191</v>
      </c>
      <c r="D873" s="36" t="s">
        <v>3192</v>
      </c>
      <c r="E873" s="2" t="s">
        <v>95</v>
      </c>
      <c r="G873" s="2" t="s">
        <v>2258</v>
      </c>
      <c r="H873" s="2" t="s">
        <v>2278</v>
      </c>
      <c r="I873" s="2" t="s">
        <v>3193</v>
      </c>
      <c r="J873" s="36" t="s">
        <v>43</v>
      </c>
      <c r="K873" s="36" t="s">
        <v>44</v>
      </c>
      <c r="L873" s="2" t="s">
        <v>2961</v>
      </c>
      <c r="M873" s="2" t="s">
        <v>45</v>
      </c>
      <c r="N873" s="2" t="s">
        <v>46</v>
      </c>
      <c r="O873" s="67">
        <v>46548</v>
      </c>
      <c r="P873" s="62" t="s">
        <v>3180</v>
      </c>
      <c r="Q873" s="46">
        <v>40000</v>
      </c>
      <c r="R873" s="68">
        <v>0</v>
      </c>
      <c r="S873" s="46" t="s">
        <v>2660</v>
      </c>
      <c r="T873" s="46" t="s">
        <v>2660</v>
      </c>
      <c r="U873" s="67">
        <v>46548</v>
      </c>
      <c r="V873" s="67">
        <v>46548</v>
      </c>
      <c r="W873" s="68">
        <v>0</v>
      </c>
      <c r="X873" s="37" t="s">
        <v>2963</v>
      </c>
      <c r="Y873" s="67">
        <v>0</v>
      </c>
      <c r="Z873" s="37" t="s">
        <v>2050</v>
      </c>
      <c r="AA873" s="71" t="s">
        <v>2</v>
      </c>
      <c r="AB873" s="72">
        <v>0</v>
      </c>
      <c r="AC873" s="73">
        <v>17.16</v>
      </c>
      <c r="AD873" s="74">
        <v>0</v>
      </c>
      <c r="AE873" s="2" t="s">
        <v>50</v>
      </c>
      <c r="AF873" s="68">
        <v>0</v>
      </c>
      <c r="AG873" s="68">
        <v>0</v>
      </c>
    </row>
    <row r="874" spans="1:34" customFormat="1" hidden="1" x14ac:dyDescent="0.35">
      <c r="A874" s="2" t="s">
        <v>191</v>
      </c>
      <c r="B874" s="2">
        <v>150000332</v>
      </c>
      <c r="C874" s="2" t="s">
        <v>3194</v>
      </c>
      <c r="D874" s="36" t="s">
        <v>3195</v>
      </c>
      <c r="E874" s="2" t="s">
        <v>95</v>
      </c>
      <c r="G874" s="2" t="s">
        <v>100</v>
      </c>
      <c r="H874" s="2" t="s">
        <v>1171</v>
      </c>
      <c r="I874" s="2" t="s">
        <v>3196</v>
      </c>
      <c r="J874" s="36" t="s">
        <v>325</v>
      </c>
      <c r="K874" s="36" t="s">
        <v>44</v>
      </c>
      <c r="L874" s="2" t="s">
        <v>3197</v>
      </c>
      <c r="M874" s="2" t="s">
        <v>45</v>
      </c>
      <c r="N874" s="2" t="s">
        <v>46</v>
      </c>
      <c r="O874" s="67">
        <v>20141.5</v>
      </c>
      <c r="P874" s="62" t="s">
        <v>3180</v>
      </c>
      <c r="Q874" s="46">
        <v>30000</v>
      </c>
      <c r="R874" s="68">
        <v>0</v>
      </c>
      <c r="S874" s="46" t="s">
        <v>194</v>
      </c>
      <c r="T874" s="69" t="s">
        <v>2660</v>
      </c>
      <c r="U874" s="67">
        <v>20141.5</v>
      </c>
      <c r="V874" s="67">
        <v>20141.5</v>
      </c>
      <c r="W874" s="68">
        <v>0</v>
      </c>
      <c r="X874" s="37" t="s">
        <v>2963</v>
      </c>
      <c r="Y874" s="67">
        <v>0</v>
      </c>
      <c r="Z874" s="37" t="s">
        <v>2050</v>
      </c>
      <c r="AA874" s="71" t="s">
        <v>2</v>
      </c>
      <c r="AB874" s="72">
        <v>0</v>
      </c>
      <c r="AC874" s="73">
        <v>10</v>
      </c>
      <c r="AD874" s="74">
        <v>0</v>
      </c>
      <c r="AE874" s="2" t="s">
        <v>50</v>
      </c>
      <c r="AF874" s="68">
        <v>0</v>
      </c>
      <c r="AG874" s="68">
        <v>0</v>
      </c>
    </row>
    <row r="875" spans="1:34" customFormat="1" hidden="1" x14ac:dyDescent="0.35">
      <c r="A875" s="2" t="s">
        <v>191</v>
      </c>
      <c r="B875" s="2">
        <v>150000531</v>
      </c>
      <c r="C875" s="2" t="s">
        <v>3198</v>
      </c>
      <c r="D875" s="36" t="s">
        <v>3199</v>
      </c>
      <c r="E875" s="2" t="s">
        <v>95</v>
      </c>
      <c r="G875" s="2" t="s">
        <v>120</v>
      </c>
      <c r="H875" s="2" t="s">
        <v>204</v>
      </c>
      <c r="I875" s="2" t="s">
        <v>3200</v>
      </c>
      <c r="J875" s="36" t="s">
        <v>77</v>
      </c>
      <c r="K875" s="36" t="s">
        <v>77</v>
      </c>
      <c r="L875" s="2" t="s">
        <v>2201</v>
      </c>
      <c r="M875" s="2" t="s">
        <v>45</v>
      </c>
      <c r="N875" s="2" t="s">
        <v>46</v>
      </c>
      <c r="O875" s="67">
        <v>27109.71</v>
      </c>
      <c r="P875" s="62" t="s">
        <v>3180</v>
      </c>
      <c r="Q875" s="46">
        <v>34697.478991596639</v>
      </c>
      <c r="R875" s="68">
        <v>0</v>
      </c>
      <c r="S875" s="46" t="s">
        <v>194</v>
      </c>
      <c r="T875" s="69" t="s">
        <v>2660</v>
      </c>
      <c r="U875" s="67">
        <v>27109.71</v>
      </c>
      <c r="V875" s="67">
        <v>27109.71</v>
      </c>
      <c r="W875" s="68">
        <v>0</v>
      </c>
      <c r="X875" s="37" t="s">
        <v>2963</v>
      </c>
      <c r="Y875" s="67">
        <v>0</v>
      </c>
      <c r="Z875" s="37" t="s">
        <v>2050</v>
      </c>
      <c r="AA875" s="71" t="s">
        <v>2</v>
      </c>
      <c r="AB875" s="72">
        <v>0</v>
      </c>
      <c r="AC875" s="73">
        <v>9.1</v>
      </c>
      <c r="AD875" s="74">
        <v>0</v>
      </c>
      <c r="AE875" s="2" t="s">
        <v>49</v>
      </c>
      <c r="AF875" s="68">
        <v>0</v>
      </c>
      <c r="AG875" s="68">
        <v>0</v>
      </c>
    </row>
    <row r="876" spans="1:34" customFormat="1" hidden="1" x14ac:dyDescent="0.35">
      <c r="A876" s="2" t="s">
        <v>191</v>
      </c>
      <c r="B876" s="2">
        <v>104543360</v>
      </c>
      <c r="C876" s="2" t="s">
        <v>3201</v>
      </c>
      <c r="D876" s="36" t="s">
        <v>3202</v>
      </c>
      <c r="E876" s="2" t="s">
        <v>95</v>
      </c>
      <c r="G876" s="2" t="s">
        <v>279</v>
      </c>
      <c r="H876" s="2" t="s">
        <v>282</v>
      </c>
      <c r="I876" s="2" t="s">
        <v>3203</v>
      </c>
      <c r="J876" s="36" t="s">
        <v>53</v>
      </c>
      <c r="K876" s="36" t="s">
        <v>44</v>
      </c>
      <c r="L876" s="2" t="s">
        <v>2204</v>
      </c>
      <c r="M876" s="2" t="s">
        <v>45</v>
      </c>
      <c r="N876" s="2" t="s">
        <v>46</v>
      </c>
      <c r="O876" s="67">
        <v>35940</v>
      </c>
      <c r="P876" s="62" t="s">
        <v>3180</v>
      </c>
      <c r="Q876" s="46">
        <v>44400</v>
      </c>
      <c r="R876" s="68">
        <v>0</v>
      </c>
      <c r="S876" s="46" t="s">
        <v>172</v>
      </c>
      <c r="T876" s="46" t="s">
        <v>2660</v>
      </c>
      <c r="U876" s="67">
        <v>35940</v>
      </c>
      <c r="V876" s="67">
        <v>35940</v>
      </c>
      <c r="W876" s="68">
        <v>0</v>
      </c>
      <c r="X876" s="37" t="s">
        <v>2963</v>
      </c>
      <c r="Y876" s="67">
        <v>0</v>
      </c>
      <c r="Z876" s="37" t="s">
        <v>2050</v>
      </c>
      <c r="AA876" s="71" t="s">
        <v>2</v>
      </c>
      <c r="AB876" s="72">
        <v>0</v>
      </c>
      <c r="AC876" s="73">
        <v>2.8</v>
      </c>
      <c r="AD876" s="74">
        <v>0</v>
      </c>
      <c r="AE876" s="2" t="s">
        <v>50</v>
      </c>
      <c r="AF876" s="68">
        <v>0</v>
      </c>
      <c r="AG876" s="68">
        <v>0</v>
      </c>
      <c r="AH876" s="2" t="s">
        <v>2972</v>
      </c>
    </row>
    <row r="877" spans="1:34" customFormat="1" hidden="1" x14ac:dyDescent="0.35">
      <c r="A877" s="2" t="s">
        <v>3003</v>
      </c>
      <c r="B877" s="2">
        <v>104539540</v>
      </c>
      <c r="C877" s="2" t="e">
        <f>+#REF!&amp;#REF!&amp;#REF!</f>
        <v>#REF!</v>
      </c>
      <c r="D877" s="36" t="e">
        <f>+#REF!&amp;#REF!</f>
        <v>#REF!</v>
      </c>
      <c r="E877" s="2" t="s">
        <v>159</v>
      </c>
      <c r="G877" s="2" t="s">
        <v>510</v>
      </c>
      <c r="H877" s="2" t="s">
        <v>511</v>
      </c>
      <c r="I877" s="2" t="s">
        <v>3204</v>
      </c>
      <c r="J877" s="36" t="s">
        <v>77</v>
      </c>
      <c r="K877" s="36" t="s">
        <v>77</v>
      </c>
      <c r="L877" s="2" t="e">
        <f>VLOOKUP(#REF!,VALIDACIONES!J:L,3,0)</f>
        <v>#REF!</v>
      </c>
      <c r="M877" s="2" t="s">
        <v>71</v>
      </c>
      <c r="N877" s="2" t="s">
        <v>72</v>
      </c>
      <c r="O877" s="76">
        <v>38831</v>
      </c>
      <c r="P877" s="62" t="s">
        <v>3180</v>
      </c>
      <c r="Q877" s="77">
        <v>43968</v>
      </c>
      <c r="R877" s="68">
        <f>+IFERROR((#REF!/#REF!-1),0)</f>
        <v>0</v>
      </c>
      <c r="S877" s="46" t="s">
        <v>3205</v>
      </c>
      <c r="T877" s="69"/>
      <c r="U877" s="67">
        <v>20160</v>
      </c>
      <c r="V877" s="67" t="s">
        <v>3206</v>
      </c>
      <c r="W877" s="46" t="e">
        <f>+(#REF!-#REF!)/#REF!</f>
        <v>#REF!</v>
      </c>
      <c r="X877" s="46" t="e">
        <f t="shared" ref="X877:X882" si="5">++IF(P877="HASTA AGOTAR STOCK","HASTA AGOTAR STOCK",IF(P877="TEMPORALMENTE SIN STOCK","¿SIGUE TEMPORALMENTE SIN STOCK?",IF(Z877="INDICAR PRECIO VTA","",IF(Q877=0,"INCORPORACIÓN",IF(Z877=0,"MANTIENE",IF(Z877&lt;0,"BAJA",IF(Z877&gt;0,"ALZA","")))))))</f>
        <v>#VALUE!</v>
      </c>
      <c r="Y877" s="67" t="s">
        <v>3207</v>
      </c>
      <c r="Z877" s="37" t="e">
        <f t="shared" ref="Z877:Z882" si="6">IF(Y877=0,"INDICAR PRECIO VTA",Y877-Q877)</f>
        <v>#VALUE!</v>
      </c>
      <c r="AA877" s="68" t="str">
        <f t="shared" ref="AA877:AA882" si="7">+IFERROR((Y877-V877)/Y877,"-")</f>
        <v>-</v>
      </c>
      <c r="AB877" s="75" t="e">
        <f>#REF!*#REF!</f>
        <v>#REF!</v>
      </c>
      <c r="AC877" s="73">
        <v>20</v>
      </c>
      <c r="AD877" s="67" t="e">
        <f>+#REF!/#REF!</f>
        <v>#REF!</v>
      </c>
      <c r="AE877" s="2" t="e">
        <v>#N/A</v>
      </c>
      <c r="AF877" s="68">
        <v>0</v>
      </c>
      <c r="AG877" s="68">
        <v>0</v>
      </c>
      <c r="AH877" s="2" t="e">
        <v>#N/A</v>
      </c>
    </row>
    <row r="878" spans="1:34" customFormat="1" hidden="1" x14ac:dyDescent="0.35">
      <c r="A878" s="2" t="s">
        <v>3003</v>
      </c>
      <c r="B878" s="2">
        <v>104540130</v>
      </c>
      <c r="C878" s="2" t="e">
        <f>+#REF!&amp;#REF!&amp;#REF!</f>
        <v>#REF!</v>
      </c>
      <c r="D878" s="36" t="e">
        <f>+#REF!&amp;#REF!</f>
        <v>#REF!</v>
      </c>
      <c r="E878" s="2" t="s">
        <v>159</v>
      </c>
      <c r="G878" s="2" t="s">
        <v>510</v>
      </c>
      <c r="H878" s="2" t="s">
        <v>511</v>
      </c>
      <c r="I878" s="2" t="s">
        <v>3208</v>
      </c>
      <c r="J878" s="36" t="s">
        <v>415</v>
      </c>
      <c r="K878" s="36" t="s">
        <v>44</v>
      </c>
      <c r="L878" s="2" t="e">
        <f>VLOOKUP(#REF!,VALIDACIONES!J:L,3,0)</f>
        <v>#REF!</v>
      </c>
      <c r="M878" s="2" t="s">
        <v>71</v>
      </c>
      <c r="N878" s="2" t="s">
        <v>72</v>
      </c>
      <c r="O878" s="76">
        <v>36498</v>
      </c>
      <c r="P878" s="62" t="s">
        <v>3180</v>
      </c>
      <c r="Q878" s="77">
        <v>40160</v>
      </c>
      <c r="R878" s="68">
        <f>+IFERROR((#REF!/#REF!-1),0)</f>
        <v>0</v>
      </c>
      <c r="S878" s="46" t="s">
        <v>3205</v>
      </c>
      <c r="T878" s="69"/>
      <c r="U878" s="67">
        <v>19290</v>
      </c>
      <c r="V878" s="67" t="s">
        <v>3206</v>
      </c>
      <c r="W878" s="46" t="e">
        <f>+(#REF!-#REF!)/#REF!</f>
        <v>#REF!</v>
      </c>
      <c r="X878" s="46" t="e">
        <f t="shared" si="5"/>
        <v>#VALUE!</v>
      </c>
      <c r="Y878" s="67" t="s">
        <v>3207</v>
      </c>
      <c r="Z878" s="37" t="e">
        <f t="shared" si="6"/>
        <v>#VALUE!</v>
      </c>
      <c r="AA878" s="68" t="str">
        <f t="shared" si="7"/>
        <v>-</v>
      </c>
      <c r="AB878" s="75" t="e">
        <f>#REF!*#REF!</f>
        <v>#REF!</v>
      </c>
      <c r="AC878" s="73">
        <v>16.8</v>
      </c>
      <c r="AD878" s="67" t="e">
        <f>+#REF!/#REF!</f>
        <v>#REF!</v>
      </c>
      <c r="AE878" s="2" t="e">
        <v>#N/A</v>
      </c>
      <c r="AF878" s="68">
        <v>0</v>
      </c>
      <c r="AG878" s="68">
        <v>0</v>
      </c>
      <c r="AH878" s="2" t="e">
        <v>#N/A</v>
      </c>
    </row>
    <row r="879" spans="1:34" customFormat="1" hidden="1" x14ac:dyDescent="0.35">
      <c r="A879" s="2" t="s">
        <v>3003</v>
      </c>
      <c r="B879" s="2">
        <v>104537930</v>
      </c>
      <c r="C879" s="2" t="e">
        <f>+#REF!&amp;#REF!&amp;#REF!</f>
        <v>#REF!</v>
      </c>
      <c r="D879" s="36" t="e">
        <f>+#REF!&amp;#REF!</f>
        <v>#REF!</v>
      </c>
      <c r="E879" s="2" t="s">
        <v>159</v>
      </c>
      <c r="G879" s="2" t="s">
        <v>513</v>
      </c>
      <c r="H879" s="2" t="s">
        <v>3048</v>
      </c>
      <c r="I879" s="2" t="s">
        <v>517</v>
      </c>
      <c r="J879" s="36" t="s">
        <v>61</v>
      </c>
      <c r="K879" s="36" t="s">
        <v>44</v>
      </c>
      <c r="L879" s="2" t="e">
        <f>VLOOKUP(#REF!,VALIDACIONES!J:L,3,0)</f>
        <v>#REF!</v>
      </c>
      <c r="M879" s="2" t="s">
        <v>375</v>
      </c>
      <c r="N879" s="2" t="s">
        <v>72</v>
      </c>
      <c r="O879" s="76">
        <v>61840</v>
      </c>
      <c r="P879" s="62" t="s">
        <v>3180</v>
      </c>
      <c r="Q879" s="77">
        <v>65000</v>
      </c>
      <c r="R879" s="68">
        <f>+IFERROR((#REF!/#REF!-1),0)</f>
        <v>0</v>
      </c>
      <c r="S879" s="46" t="s">
        <v>3205</v>
      </c>
      <c r="T879" s="69"/>
      <c r="U879" s="67">
        <v>19020</v>
      </c>
      <c r="V879" s="67" t="e">
        <v>#N/A</v>
      </c>
      <c r="W879" s="46" t="e">
        <f>+(#REF!-#REF!)/#REF!</f>
        <v>#REF!</v>
      </c>
      <c r="X879" s="46" t="e">
        <f t="shared" si="5"/>
        <v>#VALUE!</v>
      </c>
      <c r="Y879" s="67" t="s">
        <v>3207</v>
      </c>
      <c r="Z879" s="37" t="e">
        <f t="shared" si="6"/>
        <v>#VALUE!</v>
      </c>
      <c r="AA879" s="68" t="str">
        <f t="shared" si="7"/>
        <v>-</v>
      </c>
      <c r="AB879" s="75" t="e">
        <f>#REF!*#REF!</f>
        <v>#REF!</v>
      </c>
      <c r="AC879" s="73">
        <v>13.6</v>
      </c>
      <c r="AD879" s="67" t="e">
        <f>+#REF!/#REF!</f>
        <v>#REF!</v>
      </c>
      <c r="AE879" s="2" t="e">
        <v>#N/A</v>
      </c>
      <c r="AF879" s="68">
        <v>0</v>
      </c>
      <c r="AG879" s="68">
        <v>0</v>
      </c>
      <c r="AH879" s="2" t="e">
        <v>#N/A</v>
      </c>
    </row>
    <row r="880" spans="1:34" customFormat="1" hidden="1" x14ac:dyDescent="0.35">
      <c r="A880" s="2" t="s">
        <v>3003</v>
      </c>
      <c r="B880" s="2">
        <v>104535510</v>
      </c>
      <c r="C880" s="2" t="e">
        <f>+#REF!&amp;#REF!&amp;#REF!</f>
        <v>#REF!</v>
      </c>
      <c r="D880" s="36" t="e">
        <f>+#REF!&amp;#REF!</f>
        <v>#REF!</v>
      </c>
      <c r="E880" s="2" t="s">
        <v>159</v>
      </c>
      <c r="G880" s="2" t="s">
        <v>510</v>
      </c>
      <c r="H880" s="2" t="s">
        <v>511</v>
      </c>
      <c r="I880" s="2" t="s">
        <v>3209</v>
      </c>
      <c r="J880" s="36" t="s">
        <v>365</v>
      </c>
      <c r="K880" s="36" t="s">
        <v>44</v>
      </c>
      <c r="L880" s="2" t="e">
        <f>VLOOKUP(#REF!,VALIDACIONES!J:L,3,0)</f>
        <v>#REF!</v>
      </c>
      <c r="M880" s="2" t="s">
        <v>71</v>
      </c>
      <c r="N880" s="2" t="s">
        <v>72</v>
      </c>
      <c r="O880" s="76">
        <v>29040</v>
      </c>
      <c r="P880" s="62" t="s">
        <v>3180</v>
      </c>
      <c r="Q880" s="77">
        <v>44490</v>
      </c>
      <c r="R880" s="68">
        <f>+IFERROR((#REF!/#REF!-1),0)</f>
        <v>0</v>
      </c>
      <c r="S880" s="46" t="s">
        <v>3205</v>
      </c>
      <c r="T880" s="69"/>
      <c r="U880" s="67">
        <v>17400</v>
      </c>
      <c r="V880" s="67" t="e">
        <v>#N/A</v>
      </c>
      <c r="W880" s="46" t="e">
        <f>+(#REF!-#REF!)/#REF!</f>
        <v>#REF!</v>
      </c>
      <c r="X880" s="46" t="e">
        <f t="shared" si="5"/>
        <v>#VALUE!</v>
      </c>
      <c r="Y880" s="67" t="s">
        <v>3207</v>
      </c>
      <c r="Z880" s="37" t="e">
        <f t="shared" si="6"/>
        <v>#VALUE!</v>
      </c>
      <c r="AA880" s="68" t="str">
        <f t="shared" si="7"/>
        <v>-</v>
      </c>
      <c r="AB880" s="75" t="e">
        <f>#REF!*#REF!</f>
        <v>#REF!</v>
      </c>
      <c r="AC880" s="73">
        <v>14.4</v>
      </c>
      <c r="AD880" s="67" t="e">
        <f>+#REF!/#REF!</f>
        <v>#REF!</v>
      </c>
      <c r="AE880" s="2" t="e">
        <v>#N/A</v>
      </c>
      <c r="AF880" s="68">
        <v>0.05</v>
      </c>
      <c r="AG880" s="68">
        <v>7.0000000000000007E-2</v>
      </c>
      <c r="AH880" s="2" t="e">
        <v>#N/A</v>
      </c>
    </row>
    <row r="881" spans="1:34" customFormat="1" hidden="1" x14ac:dyDescent="0.35">
      <c r="A881" s="2" t="s">
        <v>3003</v>
      </c>
      <c r="B881" s="2">
        <v>104538910</v>
      </c>
      <c r="C881" s="2" t="e">
        <f>+#REF!&amp;#REF!&amp;#REF!</f>
        <v>#REF!</v>
      </c>
      <c r="D881" s="36" t="e">
        <f>+#REF!&amp;#REF!</f>
        <v>#REF!</v>
      </c>
      <c r="E881" s="2" t="s">
        <v>159</v>
      </c>
      <c r="G881" s="2" t="s">
        <v>510</v>
      </c>
      <c r="H881" s="2" t="s">
        <v>511</v>
      </c>
      <c r="I881" s="2" t="s">
        <v>512</v>
      </c>
      <c r="J881" s="36" t="s">
        <v>365</v>
      </c>
      <c r="K881" s="36" t="s">
        <v>44</v>
      </c>
      <c r="L881" s="2" t="e">
        <f>VLOOKUP(#REF!,VALIDACIONES!J:L,3,0)</f>
        <v>#REF!</v>
      </c>
      <c r="M881" s="2" t="s">
        <v>71</v>
      </c>
      <c r="N881" s="2" t="s">
        <v>72</v>
      </c>
      <c r="O881" s="76">
        <v>31040</v>
      </c>
      <c r="P881" s="62" t="s">
        <v>3180</v>
      </c>
      <c r="Q881" s="77">
        <v>50900</v>
      </c>
      <c r="R881" s="68">
        <f>+IFERROR((#REF!/#REF!-1),0)</f>
        <v>0</v>
      </c>
      <c r="S881" s="46" t="s">
        <v>3205</v>
      </c>
      <c r="T881" s="69"/>
      <c r="U881" s="67">
        <v>16560</v>
      </c>
      <c r="V881" s="67" t="e">
        <v>#N/A</v>
      </c>
      <c r="W881" s="46" t="e">
        <f>+(#REF!-#REF!)/#REF!</f>
        <v>#REF!</v>
      </c>
      <c r="X881" s="46" t="e">
        <f t="shared" si="5"/>
        <v>#VALUE!</v>
      </c>
      <c r="Y881" s="67" t="s">
        <v>3207</v>
      </c>
      <c r="Z881" s="37" t="e">
        <f t="shared" si="6"/>
        <v>#VALUE!</v>
      </c>
      <c r="AA881" s="68" t="str">
        <f t="shared" si="7"/>
        <v>-</v>
      </c>
      <c r="AB881" s="75" t="e">
        <f>#REF!*#REF!</f>
        <v>#REF!</v>
      </c>
      <c r="AC881" s="73">
        <v>15.2</v>
      </c>
      <c r="AD881" s="67" t="e">
        <f>+#REF!/#REF!</f>
        <v>#REF!</v>
      </c>
      <c r="AE881" s="2" t="e">
        <v>#N/A</v>
      </c>
      <c r="AF881" s="68">
        <v>0.05</v>
      </c>
      <c r="AG881" s="68">
        <v>7.0000000000000007E-2</v>
      </c>
      <c r="AH881" s="2" t="e">
        <v>#N/A</v>
      </c>
    </row>
    <row r="882" spans="1:34" customFormat="1" hidden="1" x14ac:dyDescent="0.35">
      <c r="A882" s="2" t="s">
        <v>191</v>
      </c>
      <c r="B882" s="2">
        <v>104534880</v>
      </c>
      <c r="C882" s="2" t="e">
        <f>+#REF!&amp;#REF!&amp;#REF!</f>
        <v>#REF!</v>
      </c>
      <c r="D882" s="36" t="e">
        <f>+#REF!&amp;#REF!</f>
        <v>#REF!</v>
      </c>
      <c r="E882" s="2" t="s">
        <v>159</v>
      </c>
      <c r="G882" s="2" t="s">
        <v>510</v>
      </c>
      <c r="H882" s="2" t="s">
        <v>511</v>
      </c>
      <c r="I882" s="2" t="s">
        <v>3210</v>
      </c>
      <c r="J882" s="36" t="s">
        <v>365</v>
      </c>
      <c r="K882" s="36" t="s">
        <v>44</v>
      </c>
      <c r="L882" s="2" t="e">
        <f>VLOOKUP(#REF!,VALIDACIONES!J:L,3,0)</f>
        <v>#REF!</v>
      </c>
      <c r="M882" s="2" t="s">
        <v>71</v>
      </c>
      <c r="N882" s="2" t="s">
        <v>72</v>
      </c>
      <c r="O882" s="67">
        <v>27488</v>
      </c>
      <c r="P882" s="62" t="s">
        <v>3180</v>
      </c>
      <c r="Q882" s="67">
        <v>34450</v>
      </c>
      <c r="R882" s="68">
        <f>+IFERROR((#REF!/#REF!-1),0)</f>
        <v>0</v>
      </c>
      <c r="S882" s="46" t="s">
        <v>604</v>
      </c>
      <c r="T882" s="69"/>
      <c r="U882" s="67">
        <v>19980</v>
      </c>
      <c r="V882" s="67">
        <v>27488</v>
      </c>
      <c r="W882" s="68" t="e">
        <f>+(#REF!-#REF!)/#REF!</f>
        <v>#REF!</v>
      </c>
      <c r="X882" s="46" t="str">
        <f t="shared" si="5"/>
        <v>MANTIENE</v>
      </c>
      <c r="Y882" s="67">
        <v>34450</v>
      </c>
      <c r="Z882" s="37">
        <f t="shared" si="6"/>
        <v>0</v>
      </c>
      <c r="AA882" s="68">
        <f t="shared" si="7"/>
        <v>0.2020899854862119</v>
      </c>
      <c r="AB882" s="75" t="e">
        <f>#REF!*#REF!</f>
        <v>#REF!</v>
      </c>
      <c r="AC882" s="73">
        <v>12.8</v>
      </c>
      <c r="AD882" s="67" t="e">
        <f>+#REF!/#REF!</f>
        <v>#REF!</v>
      </c>
      <c r="AF882" s="68">
        <v>0</v>
      </c>
      <c r="AG882" s="68">
        <v>0</v>
      </c>
    </row>
    <row r="883" spans="1:34" customFormat="1" hidden="1" x14ac:dyDescent="0.35">
      <c r="A883" s="2" t="s">
        <v>191</v>
      </c>
      <c r="B883" s="2">
        <v>104531400</v>
      </c>
      <c r="C883" s="2" t="s">
        <v>3211</v>
      </c>
      <c r="D883" s="2" t="s">
        <v>3212</v>
      </c>
      <c r="E883" s="2" t="s">
        <v>95</v>
      </c>
      <c r="J883" s="2" t="s">
        <v>61</v>
      </c>
      <c r="K883" s="2" t="s">
        <v>44</v>
      </c>
      <c r="O883" s="2">
        <v>25680</v>
      </c>
      <c r="P883" s="62" t="s">
        <v>3213</v>
      </c>
      <c r="Q883" s="2">
        <v>29800</v>
      </c>
      <c r="R883" s="2">
        <v>0</v>
      </c>
      <c r="S883" s="2" t="s">
        <v>194</v>
      </c>
      <c r="T883" s="2" t="s">
        <v>2660</v>
      </c>
      <c r="U883" s="2">
        <v>25680</v>
      </c>
      <c r="V883" s="2">
        <v>25680</v>
      </c>
      <c r="W883" s="2">
        <v>25680</v>
      </c>
      <c r="X883" s="2">
        <v>0</v>
      </c>
      <c r="Y883" s="2" t="s">
        <v>3214</v>
      </c>
      <c r="Z883" s="2">
        <v>0</v>
      </c>
      <c r="AA883" s="2" t="s">
        <v>2050</v>
      </c>
      <c r="AB883" s="2" t="s">
        <v>2</v>
      </c>
      <c r="AC883" s="2">
        <v>16</v>
      </c>
      <c r="AE883" s="2" t="s">
        <v>50</v>
      </c>
      <c r="AF883" s="2">
        <v>0</v>
      </c>
      <c r="AG883" s="2">
        <v>0</v>
      </c>
    </row>
    <row r="884" spans="1:34" customFormat="1" hidden="1" x14ac:dyDescent="0.35">
      <c r="A884" s="2" t="s">
        <v>191</v>
      </c>
      <c r="B884" s="2">
        <v>104531410</v>
      </c>
      <c r="C884" s="2" t="s">
        <v>3215</v>
      </c>
      <c r="D884" s="2" t="s">
        <v>3216</v>
      </c>
      <c r="E884" s="2" t="s">
        <v>95</v>
      </c>
      <c r="J884" s="2" t="s">
        <v>61</v>
      </c>
      <c r="K884" s="2" t="s">
        <v>44</v>
      </c>
      <c r="O884" s="2">
        <v>29890</v>
      </c>
      <c r="P884" s="62" t="s">
        <v>3213</v>
      </c>
      <c r="Q884" s="2">
        <v>33000</v>
      </c>
      <c r="R884" s="2">
        <v>0</v>
      </c>
      <c r="S884" s="2" t="s">
        <v>194</v>
      </c>
      <c r="T884" s="2" t="s">
        <v>2660</v>
      </c>
      <c r="U884" s="2">
        <v>29890</v>
      </c>
      <c r="V884" s="2">
        <v>29890</v>
      </c>
      <c r="W884" s="2">
        <v>29890</v>
      </c>
      <c r="X884" s="2">
        <v>0</v>
      </c>
      <c r="Y884" s="2" t="s">
        <v>3214</v>
      </c>
      <c r="Z884" s="2">
        <v>0</v>
      </c>
      <c r="AA884" s="2" t="s">
        <v>2050</v>
      </c>
      <c r="AB884" s="2" t="s">
        <v>2</v>
      </c>
      <c r="AC884" s="2">
        <v>18</v>
      </c>
      <c r="AE884" s="2" t="s">
        <v>50</v>
      </c>
      <c r="AF884" s="2">
        <v>0</v>
      </c>
      <c r="AG884" s="2">
        <v>0</v>
      </c>
    </row>
    <row r="885" spans="1:34" customFormat="1" hidden="1" x14ac:dyDescent="0.35">
      <c r="A885" s="2" t="s">
        <v>191</v>
      </c>
      <c r="B885" s="2">
        <v>104531420</v>
      </c>
      <c r="C885" s="2" t="s">
        <v>3217</v>
      </c>
      <c r="D885" s="2" t="s">
        <v>3218</v>
      </c>
      <c r="E885" s="2" t="s">
        <v>95</v>
      </c>
      <c r="J885" s="2" t="s">
        <v>61</v>
      </c>
      <c r="K885" s="2" t="s">
        <v>44</v>
      </c>
      <c r="O885" s="2">
        <v>26910</v>
      </c>
      <c r="P885" s="62" t="s">
        <v>3213</v>
      </c>
      <c r="Q885" s="2">
        <v>35000</v>
      </c>
      <c r="R885" s="2">
        <v>0</v>
      </c>
      <c r="S885" s="2" t="s">
        <v>194</v>
      </c>
      <c r="T885" s="2" t="s">
        <v>2660</v>
      </c>
      <c r="U885" s="2">
        <v>26910</v>
      </c>
      <c r="V885" s="2">
        <v>26910</v>
      </c>
      <c r="W885" s="2">
        <v>26910</v>
      </c>
      <c r="X885" s="2">
        <v>0</v>
      </c>
      <c r="Y885" s="2" t="s">
        <v>3214</v>
      </c>
      <c r="Z885" s="2">
        <v>0</v>
      </c>
      <c r="AA885" s="2" t="s">
        <v>2050</v>
      </c>
      <c r="AB885" s="2" t="s">
        <v>2</v>
      </c>
      <c r="AC885" s="2">
        <v>16</v>
      </c>
      <c r="AE885" s="2" t="s">
        <v>50</v>
      </c>
      <c r="AF885" s="2">
        <v>0</v>
      </c>
      <c r="AG885" s="2">
        <v>0</v>
      </c>
    </row>
    <row r="886" spans="1:34" customFormat="1" hidden="1" x14ac:dyDescent="0.35">
      <c r="A886" s="2" t="s">
        <v>191</v>
      </c>
      <c r="B886" s="2">
        <v>104538280</v>
      </c>
      <c r="C886" s="2" t="s">
        <v>3219</v>
      </c>
      <c r="D886" s="2" t="s">
        <v>3220</v>
      </c>
      <c r="E886" s="2" t="s">
        <v>95</v>
      </c>
      <c r="J886" s="2" t="s">
        <v>44</v>
      </c>
      <c r="K886" s="2" t="s">
        <v>44</v>
      </c>
      <c r="O886" s="2">
        <v>17748</v>
      </c>
      <c r="P886" s="62" t="s">
        <v>3213</v>
      </c>
      <c r="Q886" s="2">
        <v>26900</v>
      </c>
      <c r="R886" s="2">
        <v>0</v>
      </c>
      <c r="S886" s="2" t="s">
        <v>2660</v>
      </c>
      <c r="T886" s="2" t="s">
        <v>2660</v>
      </c>
      <c r="U886" s="2">
        <v>17748</v>
      </c>
      <c r="V886" s="2">
        <v>17748</v>
      </c>
      <c r="W886" s="2">
        <v>17748</v>
      </c>
      <c r="X886" s="2">
        <v>0</v>
      </c>
      <c r="Y886" s="2" t="s">
        <v>3214</v>
      </c>
      <c r="Z886" s="2">
        <v>0</v>
      </c>
      <c r="AA886" s="2" t="s">
        <v>2050</v>
      </c>
      <c r="AB886" s="2" t="s">
        <v>2</v>
      </c>
      <c r="AC886" s="2">
        <v>2.21</v>
      </c>
      <c r="AE886" s="2" t="s">
        <v>50</v>
      </c>
      <c r="AF886" s="2">
        <v>0</v>
      </c>
      <c r="AG886" s="2">
        <v>0</v>
      </c>
    </row>
    <row r="887" spans="1:34" customFormat="1" hidden="1" x14ac:dyDescent="0.35">
      <c r="A887" s="2" t="s">
        <v>191</v>
      </c>
      <c r="B887" s="2">
        <v>104532490</v>
      </c>
      <c r="C887" s="2" t="s">
        <v>3221</v>
      </c>
      <c r="D887" s="2" t="s">
        <v>3222</v>
      </c>
      <c r="E887" s="2" t="s">
        <v>95</v>
      </c>
      <c r="J887" s="2" t="s">
        <v>209</v>
      </c>
      <c r="K887" s="2" t="s">
        <v>44</v>
      </c>
      <c r="O887" s="2">
        <v>22400</v>
      </c>
      <c r="P887" s="62" t="s">
        <v>3213</v>
      </c>
      <c r="Q887" s="2">
        <v>36000</v>
      </c>
      <c r="R887" s="2">
        <v>0</v>
      </c>
      <c r="S887" s="2" t="s">
        <v>194</v>
      </c>
      <c r="T887" s="2" t="s">
        <v>2660</v>
      </c>
      <c r="U887" s="2">
        <v>22400</v>
      </c>
      <c r="V887" s="2">
        <v>22400</v>
      </c>
      <c r="W887" s="2">
        <v>22400</v>
      </c>
      <c r="X887" s="2">
        <v>0</v>
      </c>
      <c r="Y887" s="2" t="s">
        <v>3214</v>
      </c>
      <c r="Z887" s="2">
        <v>0</v>
      </c>
      <c r="AA887" s="2" t="s">
        <v>2050</v>
      </c>
      <c r="AB887" s="2" t="s">
        <v>2</v>
      </c>
      <c r="AC887" s="2">
        <v>3.76</v>
      </c>
      <c r="AE887" s="2" t="s">
        <v>49</v>
      </c>
      <c r="AF887" s="2">
        <v>0</v>
      </c>
      <c r="AG887" s="2">
        <v>0</v>
      </c>
    </row>
    <row r="888" spans="1:34" customFormat="1" hidden="1" x14ac:dyDescent="0.35">
      <c r="A888" s="2" t="s">
        <v>191</v>
      </c>
      <c r="B888" s="2">
        <v>104527240</v>
      </c>
      <c r="C888" s="2" t="s">
        <v>3223</v>
      </c>
      <c r="D888" s="2" t="s">
        <v>3224</v>
      </c>
      <c r="E888" s="2" t="s">
        <v>95</v>
      </c>
      <c r="J888" s="2" t="s">
        <v>325</v>
      </c>
      <c r="K888" s="2" t="s">
        <v>44</v>
      </c>
      <c r="O888" s="2">
        <v>21470</v>
      </c>
      <c r="P888" s="62" t="s">
        <v>3213</v>
      </c>
      <c r="Q888" s="2">
        <v>27600</v>
      </c>
      <c r="R888" s="2">
        <v>0</v>
      </c>
      <c r="S888" s="2" t="s">
        <v>2660</v>
      </c>
      <c r="T888" s="2" t="s">
        <v>2660</v>
      </c>
      <c r="U888" s="2">
        <v>21470</v>
      </c>
      <c r="V888" s="2">
        <v>21470</v>
      </c>
      <c r="W888" s="2">
        <v>21470</v>
      </c>
      <c r="X888" s="2">
        <v>0</v>
      </c>
      <c r="Y888" s="2" t="s">
        <v>3214</v>
      </c>
      <c r="Z888" s="2">
        <v>0</v>
      </c>
      <c r="AA888" s="2" t="s">
        <v>2050</v>
      </c>
      <c r="AB888" s="2" t="s">
        <v>2</v>
      </c>
      <c r="AC888" s="2">
        <v>10</v>
      </c>
      <c r="AE888" s="2" t="s">
        <v>50</v>
      </c>
      <c r="AF888" s="2">
        <v>0</v>
      </c>
      <c r="AG888" s="2">
        <v>0</v>
      </c>
    </row>
    <row r="889" spans="1:34" customFormat="1" hidden="1" x14ac:dyDescent="0.35">
      <c r="A889" s="2" t="s">
        <v>191</v>
      </c>
      <c r="B889" s="2">
        <v>104523470</v>
      </c>
      <c r="C889" s="2" t="s">
        <v>3225</v>
      </c>
      <c r="D889" s="2" t="s">
        <v>3226</v>
      </c>
      <c r="E889" s="2" t="s">
        <v>95</v>
      </c>
      <c r="J889" s="2" t="s">
        <v>325</v>
      </c>
      <c r="K889" s="2" t="s">
        <v>44</v>
      </c>
      <c r="O889" s="2">
        <v>17000</v>
      </c>
      <c r="P889" s="62" t="s">
        <v>3213</v>
      </c>
      <c r="Q889" s="2">
        <v>25000</v>
      </c>
      <c r="R889" s="2">
        <v>0</v>
      </c>
      <c r="S889" s="2" t="s">
        <v>2660</v>
      </c>
      <c r="T889" s="2" t="s">
        <v>2660</v>
      </c>
      <c r="U889" s="2">
        <v>17000</v>
      </c>
      <c r="V889" s="2">
        <v>17000</v>
      </c>
      <c r="W889" s="2">
        <v>17000</v>
      </c>
      <c r="X889" s="2">
        <v>0</v>
      </c>
      <c r="Y889" s="2" t="s">
        <v>3214</v>
      </c>
      <c r="Z889" s="2">
        <v>0</v>
      </c>
      <c r="AA889" s="2" t="s">
        <v>2050</v>
      </c>
      <c r="AB889" s="2" t="s">
        <v>2</v>
      </c>
      <c r="AC889" s="2">
        <v>10</v>
      </c>
      <c r="AE889" s="2" t="s">
        <v>50</v>
      </c>
      <c r="AF889" s="2">
        <v>0</v>
      </c>
      <c r="AG889" s="2">
        <v>0</v>
      </c>
    </row>
    <row r="890" spans="1:34" customFormat="1" hidden="1" x14ac:dyDescent="0.35">
      <c r="A890" s="2" t="s">
        <v>191</v>
      </c>
      <c r="B890" s="2">
        <v>104542780</v>
      </c>
      <c r="C890" s="2" t="s">
        <v>3227</v>
      </c>
      <c r="D890" s="2" t="s">
        <v>3228</v>
      </c>
      <c r="E890" s="2" t="s">
        <v>95</v>
      </c>
      <c r="J890" s="2" t="s">
        <v>43</v>
      </c>
      <c r="K890" s="2" t="s">
        <v>44</v>
      </c>
      <c r="O890" s="2">
        <v>21168</v>
      </c>
      <c r="P890" s="62" t="s">
        <v>3213</v>
      </c>
      <c r="Q890" s="2">
        <v>28900</v>
      </c>
      <c r="R890" s="2">
        <v>1.3605442176870763E-2</v>
      </c>
      <c r="S890" s="2" t="s">
        <v>194</v>
      </c>
      <c r="T890" s="2" t="s">
        <v>2660</v>
      </c>
      <c r="U890" s="2">
        <v>21456</v>
      </c>
      <c r="V890" s="2">
        <v>21456</v>
      </c>
      <c r="W890" s="2">
        <v>21456</v>
      </c>
      <c r="X890" s="2">
        <v>0</v>
      </c>
      <c r="Y890" s="2" t="s">
        <v>3214</v>
      </c>
      <c r="Z890" s="2">
        <v>0</v>
      </c>
      <c r="AA890" s="2" t="s">
        <v>2050</v>
      </c>
      <c r="AB890" s="2" t="s">
        <v>2</v>
      </c>
      <c r="AC890" s="2">
        <v>12.24</v>
      </c>
      <c r="AE890" s="2" t="s">
        <v>50</v>
      </c>
      <c r="AF890" s="2">
        <v>0</v>
      </c>
      <c r="AG890" s="2">
        <v>0</v>
      </c>
    </row>
    <row r="891" spans="1:34" customFormat="1" hidden="1" x14ac:dyDescent="0.35">
      <c r="A891" s="2" t="s">
        <v>191</v>
      </c>
      <c r="B891" s="2">
        <v>104526970</v>
      </c>
      <c r="C891" s="2" t="s">
        <v>3229</v>
      </c>
      <c r="D891" s="2" t="s">
        <v>3230</v>
      </c>
      <c r="E891" s="2" t="s">
        <v>95</v>
      </c>
      <c r="J891" s="2" t="s">
        <v>345</v>
      </c>
      <c r="K891" s="2" t="s">
        <v>44</v>
      </c>
      <c r="O891" s="2">
        <v>15420</v>
      </c>
      <c r="P891" s="62" t="s">
        <v>3213</v>
      </c>
      <c r="Q891" s="2">
        <v>20000</v>
      </c>
      <c r="R891" s="2">
        <v>0</v>
      </c>
      <c r="S891" s="2" t="s">
        <v>194</v>
      </c>
      <c r="T891" s="2" t="s">
        <v>2660</v>
      </c>
      <c r="U891" s="2">
        <v>15420</v>
      </c>
      <c r="V891" s="2">
        <v>15420</v>
      </c>
      <c r="W891" s="2">
        <v>15420</v>
      </c>
      <c r="X891" s="2">
        <v>0</v>
      </c>
      <c r="Y891" s="2" t="s">
        <v>3214</v>
      </c>
      <c r="Z891" s="2">
        <v>0</v>
      </c>
      <c r="AA891" s="2" t="s">
        <v>2050</v>
      </c>
      <c r="AB891" s="2" t="s">
        <v>2</v>
      </c>
      <c r="AC891" s="2">
        <v>12</v>
      </c>
      <c r="AE891" s="2" t="s">
        <v>50</v>
      </c>
      <c r="AF891" s="2">
        <v>0</v>
      </c>
      <c r="AG891" s="2">
        <v>0</v>
      </c>
    </row>
    <row r="892" spans="1:34" customFormat="1" hidden="1" x14ac:dyDescent="0.35">
      <c r="A892" s="2" t="s">
        <v>191</v>
      </c>
      <c r="B892" s="2">
        <v>104526240</v>
      </c>
      <c r="C892" s="2" t="s">
        <v>3231</v>
      </c>
      <c r="D892" s="2" t="s">
        <v>3232</v>
      </c>
      <c r="E892" s="2" t="s">
        <v>95</v>
      </c>
      <c r="J892" s="2" t="s">
        <v>339</v>
      </c>
      <c r="K892" s="2" t="s">
        <v>44</v>
      </c>
      <c r="O892" s="2">
        <v>7290</v>
      </c>
      <c r="P892" s="62" t="s">
        <v>3213</v>
      </c>
      <c r="Q892" s="2">
        <v>8395</v>
      </c>
      <c r="R892" s="2">
        <v>0</v>
      </c>
      <c r="S892" s="2" t="s">
        <v>194</v>
      </c>
      <c r="T892" s="2" t="s">
        <v>2660</v>
      </c>
      <c r="U892" s="2">
        <v>7290</v>
      </c>
      <c r="V892" s="2">
        <v>7290</v>
      </c>
      <c r="W892" s="2">
        <v>7290</v>
      </c>
      <c r="X892" s="2">
        <v>0</v>
      </c>
      <c r="Y892" s="2" t="s">
        <v>3214</v>
      </c>
      <c r="Z892" s="2">
        <v>0</v>
      </c>
      <c r="AA892" s="2" t="s">
        <v>2050</v>
      </c>
      <c r="AB892" s="2" t="s">
        <v>2</v>
      </c>
      <c r="AC892" s="2">
        <v>3.75</v>
      </c>
      <c r="AE892" s="2" t="s">
        <v>50</v>
      </c>
      <c r="AF892" s="2">
        <v>0</v>
      </c>
      <c r="AG892" s="2">
        <v>0</v>
      </c>
    </row>
    <row r="893" spans="1:34" customFormat="1" hidden="1" x14ac:dyDescent="0.35">
      <c r="A893" s="2" t="s">
        <v>191</v>
      </c>
      <c r="B893" s="2">
        <v>104527420</v>
      </c>
      <c r="C893" s="2" t="s">
        <v>3233</v>
      </c>
      <c r="D893" s="2" t="s">
        <v>3234</v>
      </c>
      <c r="E893" s="2" t="s">
        <v>95</v>
      </c>
      <c r="J893" s="2" t="s">
        <v>209</v>
      </c>
      <c r="K893" s="2" t="s">
        <v>44</v>
      </c>
      <c r="O893" s="2">
        <v>13392</v>
      </c>
      <c r="P893" s="62" t="s">
        <v>3213</v>
      </c>
      <c r="Q893" s="2">
        <v>25600</v>
      </c>
      <c r="R893" s="2">
        <v>0</v>
      </c>
      <c r="S893" s="2" t="s">
        <v>2660</v>
      </c>
      <c r="T893" s="2" t="s">
        <v>2660</v>
      </c>
      <c r="U893" s="2">
        <v>13392</v>
      </c>
      <c r="V893" s="2">
        <v>13392</v>
      </c>
      <c r="W893" s="2">
        <v>13392</v>
      </c>
      <c r="X893" s="2">
        <v>0</v>
      </c>
      <c r="Y893" s="2" t="s">
        <v>3214</v>
      </c>
      <c r="Z893" s="2">
        <v>0</v>
      </c>
      <c r="AA893" s="2" t="s">
        <v>2050</v>
      </c>
      <c r="AB893" s="2" t="s">
        <v>2</v>
      </c>
      <c r="AC893" s="2">
        <v>10</v>
      </c>
      <c r="AE893" s="2" t="s">
        <v>49</v>
      </c>
      <c r="AF893" s="2">
        <v>0</v>
      </c>
      <c r="AG893" s="2">
        <v>0</v>
      </c>
    </row>
    <row r="894" spans="1:34" customFormat="1" hidden="1" x14ac:dyDescent="0.35">
      <c r="A894" s="2" t="s">
        <v>191</v>
      </c>
      <c r="B894" s="2">
        <v>150000163</v>
      </c>
      <c r="C894" s="2" t="s">
        <v>3235</v>
      </c>
      <c r="D894" s="2" t="s">
        <v>3236</v>
      </c>
      <c r="E894" s="2" t="s">
        <v>95</v>
      </c>
      <c r="J894" s="2" t="s">
        <v>43</v>
      </c>
      <c r="K894" s="2" t="s">
        <v>44</v>
      </c>
      <c r="O894" s="2">
        <v>50186.399999999994</v>
      </c>
      <c r="P894" s="62" t="s">
        <v>3213</v>
      </c>
      <c r="Q894" s="2">
        <v>79900</v>
      </c>
      <c r="R894" s="2">
        <v>0</v>
      </c>
      <c r="S894" s="2" t="s">
        <v>2660</v>
      </c>
      <c r="T894" s="2" t="s">
        <v>2660</v>
      </c>
      <c r="U894" s="2">
        <v>50186.399999999994</v>
      </c>
      <c r="V894" s="2">
        <v>50186.399999999994</v>
      </c>
      <c r="W894" s="2">
        <v>50186.399999999994</v>
      </c>
      <c r="X894" s="2">
        <v>0</v>
      </c>
      <c r="Y894" s="2" t="s">
        <v>3214</v>
      </c>
      <c r="Z894" s="2">
        <v>0</v>
      </c>
      <c r="AA894" s="2" t="s">
        <v>2050</v>
      </c>
      <c r="AB894" s="2" t="s">
        <v>2</v>
      </c>
      <c r="AC894" s="2">
        <v>12</v>
      </c>
      <c r="AE894" s="2" t="s">
        <v>50</v>
      </c>
      <c r="AF894" s="2">
        <v>0</v>
      </c>
      <c r="AG894" s="2">
        <v>0</v>
      </c>
    </row>
    <row r="895" spans="1:34" customFormat="1" hidden="1" x14ac:dyDescent="0.35">
      <c r="A895" s="2" t="s">
        <v>191</v>
      </c>
      <c r="B895" s="2">
        <v>201112050</v>
      </c>
      <c r="C895" s="2" t="s">
        <v>3237</v>
      </c>
      <c r="D895" s="2" t="s">
        <v>3238</v>
      </c>
      <c r="E895" s="2" t="s">
        <v>95</v>
      </c>
      <c r="J895" s="2" t="s">
        <v>534</v>
      </c>
      <c r="K895" s="2" t="s">
        <v>44</v>
      </c>
      <c r="O895" s="2">
        <v>21518.600000000002</v>
      </c>
      <c r="P895" s="62" t="s">
        <v>3213</v>
      </c>
      <c r="Q895" s="2">
        <v>31500</v>
      </c>
      <c r="R895" s="2">
        <v>0</v>
      </c>
      <c r="S895" s="2" t="s">
        <v>2660</v>
      </c>
      <c r="T895" s="2" t="s">
        <v>2660</v>
      </c>
      <c r="U895" s="2">
        <v>21518.600000000002</v>
      </c>
      <c r="V895" s="2">
        <v>21518.600000000002</v>
      </c>
      <c r="W895" s="2">
        <v>21518.600000000002</v>
      </c>
      <c r="X895" s="2">
        <v>0</v>
      </c>
      <c r="Y895" s="2" t="s">
        <v>2064</v>
      </c>
      <c r="Z895" s="2">
        <v>0</v>
      </c>
      <c r="AA895" s="2" t="s">
        <v>2050</v>
      </c>
      <c r="AB895" s="2" t="s">
        <v>2</v>
      </c>
      <c r="AC895" s="2">
        <v>2</v>
      </c>
      <c r="AE895" s="2" t="s">
        <v>49</v>
      </c>
      <c r="AF895" s="2">
        <v>0</v>
      </c>
      <c r="AG895" s="2">
        <v>0</v>
      </c>
    </row>
    <row r="896" spans="1:34" customFormat="1" hidden="1" x14ac:dyDescent="0.35">
      <c r="A896" s="2" t="s">
        <v>191</v>
      </c>
      <c r="B896" s="2">
        <v>201700348</v>
      </c>
      <c r="C896" s="2" t="s">
        <v>3239</v>
      </c>
      <c r="D896" s="2" t="s">
        <v>3240</v>
      </c>
      <c r="E896" s="2" t="s">
        <v>95</v>
      </c>
      <c r="J896" s="2" t="s">
        <v>415</v>
      </c>
      <c r="K896" s="2" t="s">
        <v>44</v>
      </c>
      <c r="O896" s="2">
        <v>11531</v>
      </c>
      <c r="P896" s="62" t="s">
        <v>3213</v>
      </c>
      <c r="Q896" s="2">
        <v>17500</v>
      </c>
      <c r="R896" s="2">
        <v>0</v>
      </c>
      <c r="S896" s="2" t="s">
        <v>194</v>
      </c>
      <c r="T896" s="2" t="s">
        <v>2660</v>
      </c>
      <c r="U896" s="2">
        <v>11531</v>
      </c>
      <c r="V896" s="2">
        <v>11531</v>
      </c>
      <c r="W896" s="2">
        <v>11531</v>
      </c>
      <c r="X896" s="2">
        <v>0</v>
      </c>
      <c r="Y896" s="2" t="s">
        <v>3214</v>
      </c>
      <c r="Z896" s="2">
        <v>0</v>
      </c>
      <c r="AA896" s="2" t="s">
        <v>2050</v>
      </c>
      <c r="AB896" s="2" t="s">
        <v>2</v>
      </c>
      <c r="AC896" s="2">
        <v>2.66</v>
      </c>
      <c r="AE896" s="2" t="s">
        <v>49</v>
      </c>
      <c r="AF896" s="2">
        <v>0</v>
      </c>
      <c r="AG896" s="2">
        <v>0</v>
      </c>
    </row>
    <row r="897" spans="1:34" customFormat="1" hidden="1" x14ac:dyDescent="0.35">
      <c r="A897" s="2" t="s">
        <v>191</v>
      </c>
      <c r="B897" s="2">
        <v>150001682</v>
      </c>
      <c r="C897" s="2" t="s">
        <v>3241</v>
      </c>
      <c r="D897" s="2" t="s">
        <v>3242</v>
      </c>
      <c r="E897" s="2" t="s">
        <v>95</v>
      </c>
      <c r="J897" s="2" t="s">
        <v>339</v>
      </c>
      <c r="K897" s="2" t="s">
        <v>44</v>
      </c>
      <c r="O897" s="2">
        <v>10190.4</v>
      </c>
      <c r="P897" s="62" t="s">
        <v>3213</v>
      </c>
      <c r="Q897" s="2">
        <v>13500</v>
      </c>
      <c r="R897" s="2">
        <v>0</v>
      </c>
      <c r="S897" s="2" t="s">
        <v>2660</v>
      </c>
      <c r="T897" s="2" t="s">
        <v>2660</v>
      </c>
      <c r="U897" s="2">
        <v>10190.4</v>
      </c>
      <c r="V897" s="2">
        <v>10190.4</v>
      </c>
      <c r="W897" s="2">
        <v>10190.4</v>
      </c>
      <c r="X897" s="2">
        <v>0</v>
      </c>
      <c r="Y897" s="2" t="s">
        <v>3214</v>
      </c>
      <c r="Z897" s="2">
        <v>0</v>
      </c>
      <c r="AA897" s="2" t="s">
        <v>2050</v>
      </c>
      <c r="AB897" s="2" t="s">
        <v>2</v>
      </c>
      <c r="AC897" s="2">
        <v>5.0100000000000007</v>
      </c>
      <c r="AE897" s="2" t="s">
        <v>50</v>
      </c>
      <c r="AF897" s="2">
        <v>0</v>
      </c>
      <c r="AG897" s="2">
        <v>0</v>
      </c>
    </row>
    <row r="898" spans="1:34" customFormat="1" hidden="1" x14ac:dyDescent="0.35">
      <c r="A898" s="2" t="s">
        <v>191</v>
      </c>
      <c r="B898" s="2">
        <v>104527670</v>
      </c>
      <c r="C898" s="2" t="s">
        <v>3243</v>
      </c>
      <c r="D898" s="2" t="s">
        <v>3244</v>
      </c>
      <c r="E898" s="2" t="s">
        <v>95</v>
      </c>
      <c r="J898" s="2" t="s">
        <v>441</v>
      </c>
      <c r="K898" s="2" t="s">
        <v>44</v>
      </c>
      <c r="O898" s="2">
        <v>15400</v>
      </c>
      <c r="P898" s="62" t="s">
        <v>3213</v>
      </c>
      <c r="Q898" s="2">
        <v>28000</v>
      </c>
      <c r="R898" s="2">
        <v>0</v>
      </c>
      <c r="S898" s="2" t="s">
        <v>2660</v>
      </c>
      <c r="T898" s="2" t="s">
        <v>2660</v>
      </c>
      <c r="U898" s="2">
        <v>15400</v>
      </c>
      <c r="V898" s="2">
        <v>15400</v>
      </c>
      <c r="W898" s="2">
        <v>15400</v>
      </c>
      <c r="X898" s="2">
        <v>0</v>
      </c>
      <c r="Y898" s="2" t="s">
        <v>3214</v>
      </c>
      <c r="Z898" s="2">
        <v>0</v>
      </c>
      <c r="AA898" s="2" t="s">
        <v>2050</v>
      </c>
      <c r="AB898" s="2" t="s">
        <v>2</v>
      </c>
      <c r="AC898" s="2">
        <v>2</v>
      </c>
      <c r="AE898" s="2" t="s">
        <v>49</v>
      </c>
      <c r="AF898" s="2">
        <v>0</v>
      </c>
      <c r="AG898" s="2">
        <v>0</v>
      </c>
    </row>
    <row r="899" spans="1:34" customFormat="1" hidden="1" x14ac:dyDescent="0.35">
      <c r="A899" s="2" t="s">
        <v>525</v>
      </c>
      <c r="B899" s="2">
        <v>104360380</v>
      </c>
      <c r="C899" s="2" t="s">
        <v>3245</v>
      </c>
      <c r="D899" s="2" t="s">
        <v>3246</v>
      </c>
      <c r="E899" s="2" t="s">
        <v>95</v>
      </c>
      <c r="J899" s="2" t="s">
        <v>43</v>
      </c>
      <c r="K899" s="2" t="s">
        <v>44</v>
      </c>
      <c r="O899" s="2">
        <v>13472.2</v>
      </c>
      <c r="P899" s="62" t="s">
        <v>3213</v>
      </c>
      <c r="Q899" s="2">
        <v>25900</v>
      </c>
      <c r="R899" s="2">
        <v>2.9690770624313245E-6</v>
      </c>
      <c r="S899" s="2" t="s">
        <v>48</v>
      </c>
      <c r="T899" s="2" t="s">
        <v>2660</v>
      </c>
      <c r="U899" s="2">
        <v>13472.24</v>
      </c>
      <c r="V899" s="2">
        <v>13472.24</v>
      </c>
      <c r="W899" s="2">
        <v>13472.24</v>
      </c>
      <c r="X899" s="2">
        <v>0</v>
      </c>
      <c r="Y899" s="2" t="s">
        <v>2064</v>
      </c>
      <c r="Z899" s="2">
        <v>0</v>
      </c>
      <c r="AA899" s="2" t="s">
        <v>2050</v>
      </c>
      <c r="AB899" s="2" t="s">
        <v>2</v>
      </c>
      <c r="AC899" s="2">
        <v>3</v>
      </c>
      <c r="AE899" s="2" t="s">
        <v>50</v>
      </c>
      <c r="AF899" s="2">
        <v>0</v>
      </c>
      <c r="AG899" s="2">
        <v>0</v>
      </c>
      <c r="AH899" s="2" t="s">
        <v>2972</v>
      </c>
    </row>
    <row r="900" spans="1:34" customFormat="1" hidden="1" x14ac:dyDescent="0.35">
      <c r="A900" s="2" t="s">
        <v>525</v>
      </c>
      <c r="B900" s="2">
        <v>101530550</v>
      </c>
      <c r="C900" s="2" t="s">
        <v>3247</v>
      </c>
      <c r="D900" s="2" t="s">
        <v>3248</v>
      </c>
      <c r="E900" s="2" t="s">
        <v>95</v>
      </c>
      <c r="J900" s="2" t="s">
        <v>53</v>
      </c>
      <c r="K900" s="2" t="s">
        <v>44</v>
      </c>
      <c r="O900" s="2">
        <v>23608.01</v>
      </c>
      <c r="P900" s="62" t="s">
        <v>3213</v>
      </c>
      <c r="Q900" s="2">
        <v>54740</v>
      </c>
      <c r="R900" s="2">
        <v>9.6153805424492589E-5</v>
      </c>
      <c r="S900" s="2" t="s">
        <v>48</v>
      </c>
      <c r="T900" s="2" t="s">
        <v>2660</v>
      </c>
      <c r="U900" s="2">
        <v>23610.28</v>
      </c>
      <c r="V900" s="2">
        <v>23610.28</v>
      </c>
      <c r="W900" s="2">
        <v>23610.28</v>
      </c>
      <c r="X900" s="2">
        <v>0</v>
      </c>
      <c r="Y900" s="2" t="s">
        <v>2064</v>
      </c>
      <c r="Z900" s="2">
        <v>0</v>
      </c>
      <c r="AA900" s="2" t="s">
        <v>2050</v>
      </c>
      <c r="AB900" s="2" t="s">
        <v>2</v>
      </c>
      <c r="AC900" s="2">
        <v>18</v>
      </c>
      <c r="AE900" s="2" t="s">
        <v>50</v>
      </c>
      <c r="AF900" s="2">
        <v>0</v>
      </c>
      <c r="AG900" s="2">
        <v>0</v>
      </c>
    </row>
    <row r="901" spans="1:34" customFormat="1" hidden="1" x14ac:dyDescent="0.35">
      <c r="A901" s="2" t="s">
        <v>525</v>
      </c>
      <c r="B901" s="2">
        <v>101510000</v>
      </c>
      <c r="C901" s="2" t="s">
        <v>3249</v>
      </c>
      <c r="D901" s="2" t="s">
        <v>3250</v>
      </c>
      <c r="E901" s="2" t="s">
        <v>95</v>
      </c>
      <c r="J901" s="2" t="s">
        <v>53</v>
      </c>
      <c r="K901" s="2" t="s">
        <v>44</v>
      </c>
      <c r="O901" s="2">
        <v>30810.19</v>
      </c>
      <c r="P901" s="62" t="s">
        <v>3213</v>
      </c>
      <c r="Q901" s="2">
        <v>57800</v>
      </c>
      <c r="R901" s="2">
        <v>9.737038297874534E-7</v>
      </c>
      <c r="S901" s="2" t="s">
        <v>48</v>
      </c>
      <c r="T901" s="2" t="s">
        <v>2660</v>
      </c>
      <c r="U901" s="2">
        <v>30810.22</v>
      </c>
      <c r="V901" s="2">
        <v>30810.22</v>
      </c>
      <c r="W901" s="2">
        <v>30810.22</v>
      </c>
      <c r="X901" s="2">
        <v>0</v>
      </c>
      <c r="Y901" s="2" t="s">
        <v>2064</v>
      </c>
      <c r="Z901" s="2">
        <v>0</v>
      </c>
      <c r="AA901" s="2" t="s">
        <v>2050</v>
      </c>
      <c r="AB901" s="2" t="s">
        <v>2</v>
      </c>
      <c r="AC901" s="2">
        <v>17.399999999999999</v>
      </c>
      <c r="AE901" s="2" t="s">
        <v>50</v>
      </c>
      <c r="AF901" s="2">
        <v>0</v>
      </c>
      <c r="AG901" s="2">
        <v>0</v>
      </c>
    </row>
    <row r="902" spans="1:34" customFormat="1" hidden="1" x14ac:dyDescent="0.35">
      <c r="A902" s="2" t="s">
        <v>525</v>
      </c>
      <c r="B902" s="2">
        <v>101510040</v>
      </c>
      <c r="C902" s="2" t="s">
        <v>3251</v>
      </c>
      <c r="D902" s="2" t="s">
        <v>3252</v>
      </c>
      <c r="E902" s="2" t="s">
        <v>95</v>
      </c>
      <c r="J902" s="2" t="s">
        <v>53</v>
      </c>
      <c r="K902" s="2" t="s">
        <v>44</v>
      </c>
      <c r="O902" s="2">
        <v>28772.27</v>
      </c>
      <c r="P902" s="62" t="s">
        <v>3213</v>
      </c>
      <c r="Q902" s="2">
        <v>53900</v>
      </c>
      <c r="R902" s="2">
        <v>0</v>
      </c>
      <c r="S902" s="2" t="s">
        <v>48</v>
      </c>
      <c r="T902" s="2" t="s">
        <v>2660</v>
      </c>
      <c r="U902" s="2">
        <v>28772.27</v>
      </c>
      <c r="V902" s="2">
        <v>28772.27</v>
      </c>
      <c r="W902" s="2">
        <v>28772.27</v>
      </c>
      <c r="X902" s="2">
        <v>0</v>
      </c>
      <c r="Y902" s="2" t="s">
        <v>2064</v>
      </c>
      <c r="Z902" s="2">
        <v>0</v>
      </c>
      <c r="AA902" s="2" t="s">
        <v>2050</v>
      </c>
      <c r="AB902" s="2" t="s">
        <v>2</v>
      </c>
      <c r="AC902" s="2">
        <v>17.399999999999999</v>
      </c>
      <c r="AE902" s="2" t="s">
        <v>50</v>
      </c>
      <c r="AF902" s="2">
        <v>0</v>
      </c>
      <c r="AG902" s="2">
        <v>0</v>
      </c>
    </row>
    <row r="903" spans="1:34" customFormat="1" hidden="1" x14ac:dyDescent="0.35">
      <c r="A903" s="2" t="s">
        <v>525</v>
      </c>
      <c r="B903" s="2">
        <v>104534640</v>
      </c>
      <c r="C903" s="2" t="s">
        <v>3253</v>
      </c>
      <c r="D903" s="2" t="s">
        <v>3254</v>
      </c>
      <c r="E903" s="2" t="s">
        <v>95</v>
      </c>
      <c r="J903" s="2" t="s">
        <v>61</v>
      </c>
      <c r="K903" s="2" t="s">
        <v>44</v>
      </c>
      <c r="O903" s="2">
        <v>35870</v>
      </c>
      <c r="P903" s="62" t="s">
        <v>3213</v>
      </c>
      <c r="Q903" s="2">
        <v>52000</v>
      </c>
      <c r="R903" s="2">
        <v>0</v>
      </c>
      <c r="S903" s="2" t="s">
        <v>48</v>
      </c>
      <c r="T903" s="2" t="s">
        <v>2660</v>
      </c>
      <c r="U903" s="2">
        <v>35870</v>
      </c>
      <c r="V903" s="2">
        <v>35870</v>
      </c>
      <c r="W903" s="2">
        <v>35870</v>
      </c>
      <c r="X903" s="2">
        <v>0</v>
      </c>
      <c r="Y903" s="2" t="s">
        <v>2064</v>
      </c>
      <c r="Z903" s="2">
        <v>0</v>
      </c>
      <c r="AA903" s="2" t="s">
        <v>2050</v>
      </c>
      <c r="AB903" s="2" t="s">
        <v>2</v>
      </c>
      <c r="AC903" s="2">
        <v>10.1</v>
      </c>
      <c r="AE903" s="2" t="s">
        <v>50</v>
      </c>
      <c r="AF903" s="2">
        <v>0</v>
      </c>
      <c r="AG903" s="2">
        <v>0.15</v>
      </c>
    </row>
    <row r="904" spans="1:34" customFormat="1" hidden="1" x14ac:dyDescent="0.35">
      <c r="A904" s="2" t="s">
        <v>525</v>
      </c>
      <c r="B904" s="2">
        <v>104330400</v>
      </c>
      <c r="C904" s="2" t="s">
        <v>3255</v>
      </c>
      <c r="D904" s="2" t="s">
        <v>3256</v>
      </c>
      <c r="E904" s="2" t="s">
        <v>95</v>
      </c>
      <c r="J904" s="2" t="s">
        <v>209</v>
      </c>
      <c r="K904" s="2" t="s">
        <v>44</v>
      </c>
      <c r="O904" s="2">
        <v>18901.34</v>
      </c>
      <c r="P904" s="62" t="s">
        <v>3213</v>
      </c>
      <c r="Q904" s="2">
        <v>26000</v>
      </c>
      <c r="R904" s="2">
        <v>0</v>
      </c>
      <c r="S904" s="2" t="s">
        <v>48</v>
      </c>
      <c r="T904" s="2" t="s">
        <v>2660</v>
      </c>
      <c r="U904" s="2">
        <v>18901.34</v>
      </c>
      <c r="V904" s="2">
        <v>18901.34</v>
      </c>
      <c r="W904" s="2">
        <v>18901.34</v>
      </c>
      <c r="X904" s="2">
        <v>0</v>
      </c>
      <c r="Y904" s="2" t="s">
        <v>2064</v>
      </c>
      <c r="Z904" s="2">
        <v>0</v>
      </c>
      <c r="AA904" s="2" t="s">
        <v>2050</v>
      </c>
      <c r="AB904" s="2" t="s">
        <v>2</v>
      </c>
      <c r="AC904" s="2">
        <v>10</v>
      </c>
      <c r="AE904" s="2" t="s">
        <v>50</v>
      </c>
      <c r="AF904" s="2">
        <v>0</v>
      </c>
      <c r="AG904" s="2">
        <v>0</v>
      </c>
    </row>
    <row r="905" spans="1:34" customFormat="1" hidden="1" x14ac:dyDescent="0.35">
      <c r="A905" s="2" t="s">
        <v>37</v>
      </c>
      <c r="B905" s="2">
        <v>104542760</v>
      </c>
      <c r="C905" s="2" t="s">
        <v>3257</v>
      </c>
      <c r="D905" s="36" t="s">
        <v>3258</v>
      </c>
      <c r="E905" s="2" t="s">
        <v>159</v>
      </c>
      <c r="F905" s="2" t="s">
        <v>166</v>
      </c>
      <c r="G905" s="2" t="s">
        <v>173</v>
      </c>
      <c r="H905" s="2" t="s">
        <v>177</v>
      </c>
      <c r="I905" s="2" t="s">
        <v>3259</v>
      </c>
      <c r="J905" s="36" t="s">
        <v>53</v>
      </c>
      <c r="K905" s="36" t="s">
        <v>44</v>
      </c>
      <c r="L905" s="2" t="s">
        <v>2971</v>
      </c>
      <c r="M905" s="2" t="s">
        <v>71</v>
      </c>
      <c r="N905" s="2" t="s">
        <v>72</v>
      </c>
      <c r="O905" s="67">
        <v>45138</v>
      </c>
      <c r="P905" s="62" t="s">
        <v>3260</v>
      </c>
      <c r="Q905" s="67">
        <v>53940</v>
      </c>
      <c r="R905" s="68">
        <v>0</v>
      </c>
      <c r="S905" s="46" t="s">
        <v>604</v>
      </c>
      <c r="T905" s="69" t="s">
        <v>47</v>
      </c>
      <c r="U905" s="67">
        <v>14412</v>
      </c>
      <c r="V905" s="67">
        <v>1188</v>
      </c>
      <c r="W905" s="67">
        <v>16242.98</v>
      </c>
      <c r="X905" s="68">
        <v>0</v>
      </c>
      <c r="Y905" s="46" t="s">
        <v>62</v>
      </c>
      <c r="Z905" s="67">
        <v>23900</v>
      </c>
      <c r="AA905" s="37">
        <v>-30040</v>
      </c>
      <c r="AB905" s="68">
        <v>0.95029288702928871</v>
      </c>
      <c r="AC905" s="75">
        <v>4488</v>
      </c>
      <c r="AD905" s="73">
        <v>5.46</v>
      </c>
      <c r="AE905" s="2" t="s">
        <v>50</v>
      </c>
      <c r="AF905" s="68">
        <v>0</v>
      </c>
      <c r="AG905" s="68">
        <v>0</v>
      </c>
      <c r="AH905" s="2" t="s">
        <v>49</v>
      </c>
    </row>
    <row r="906" spans="1:34" customFormat="1" hidden="1" x14ac:dyDescent="0.35">
      <c r="A906" s="2" t="s">
        <v>37</v>
      </c>
      <c r="B906" s="2">
        <v>104542750</v>
      </c>
      <c r="C906" s="2" t="s">
        <v>3261</v>
      </c>
      <c r="D906" s="36" t="s">
        <v>3262</v>
      </c>
      <c r="E906" s="2" t="s">
        <v>159</v>
      </c>
      <c r="F906" s="2" t="s">
        <v>166</v>
      </c>
      <c r="G906" s="2" t="s">
        <v>173</v>
      </c>
      <c r="H906" s="2" t="s">
        <v>177</v>
      </c>
      <c r="I906" s="2" t="s">
        <v>3263</v>
      </c>
      <c r="J906" s="36" t="s">
        <v>176</v>
      </c>
      <c r="K906" s="36" t="s">
        <v>44</v>
      </c>
      <c r="L906" s="2" t="s">
        <v>3264</v>
      </c>
      <c r="M906" s="2" t="s">
        <v>71</v>
      </c>
      <c r="N906" s="2" t="s">
        <v>72</v>
      </c>
      <c r="O906" s="67">
        <v>21080</v>
      </c>
      <c r="P906" s="62" t="s">
        <v>3260</v>
      </c>
      <c r="Q906" s="67">
        <v>25800</v>
      </c>
      <c r="R906" s="68">
        <v>0</v>
      </c>
      <c r="S906" s="46" t="s">
        <v>604</v>
      </c>
      <c r="T906" s="69" t="e">
        <v>#N/A</v>
      </c>
      <c r="U906" s="67">
        <v>57142.399999999994</v>
      </c>
      <c r="V906" s="67">
        <v>470</v>
      </c>
      <c r="W906" s="67" t="e">
        <v>#N/A</v>
      </c>
      <c r="X906" s="68">
        <v>0</v>
      </c>
      <c r="Y906" s="46" t="e">
        <v>#N/A</v>
      </c>
      <c r="Z906" s="67" t="e">
        <v>#N/A</v>
      </c>
      <c r="AA906" s="37" t="e">
        <v>#N/A</v>
      </c>
      <c r="AB906" s="68" t="s">
        <v>2</v>
      </c>
      <c r="AC906" s="75">
        <v>2857.6000000000058</v>
      </c>
      <c r="AD906" s="73">
        <v>4.54</v>
      </c>
      <c r="AE906" s="2" t="s">
        <v>50</v>
      </c>
      <c r="AF906" s="68">
        <v>0</v>
      </c>
      <c r="AG906" s="68">
        <v>0</v>
      </c>
      <c r="AH906" s="2" t="s">
        <v>49</v>
      </c>
    </row>
    <row r="907" spans="1:34" customFormat="1" hidden="1" x14ac:dyDescent="0.35">
      <c r="A907" s="2" t="s">
        <v>191</v>
      </c>
      <c r="B907" s="2">
        <v>104540090</v>
      </c>
      <c r="C907" s="2" t="s">
        <v>3265</v>
      </c>
      <c r="D907" s="36" t="s">
        <v>3266</v>
      </c>
      <c r="E907" s="2" t="s">
        <v>159</v>
      </c>
      <c r="F907" s="2" t="s">
        <v>160</v>
      </c>
      <c r="G907" s="2" t="s">
        <v>161</v>
      </c>
      <c r="H907" s="2" t="s">
        <v>1710</v>
      </c>
      <c r="I907" s="2" t="s">
        <v>3267</v>
      </c>
      <c r="J907" s="36" t="s">
        <v>164</v>
      </c>
      <c r="K907" s="36" t="s">
        <v>164</v>
      </c>
      <c r="L907" s="2" t="s">
        <v>2971</v>
      </c>
      <c r="M907" s="2" t="s">
        <v>71</v>
      </c>
      <c r="N907" s="2" t="s">
        <v>72</v>
      </c>
      <c r="O907" s="67">
        <v>2698</v>
      </c>
      <c r="P907" s="62" t="s">
        <v>3260</v>
      </c>
      <c r="Q907" s="67">
        <v>2890</v>
      </c>
      <c r="R907" s="68">
        <v>0</v>
      </c>
      <c r="S907" s="46" t="s">
        <v>194</v>
      </c>
      <c r="T907" s="69" t="e">
        <v>#N/A</v>
      </c>
      <c r="U907" s="67">
        <v>48872</v>
      </c>
      <c r="V907" s="67">
        <v>2703</v>
      </c>
      <c r="W907" s="67" t="e">
        <v>#N/A</v>
      </c>
      <c r="X907" s="68">
        <v>0</v>
      </c>
      <c r="Y907" s="46" t="s">
        <v>3214</v>
      </c>
      <c r="Z907" s="67" t="e">
        <v>#N/A</v>
      </c>
      <c r="AA907" s="37" t="e">
        <v>#N/A</v>
      </c>
      <c r="AB907" s="68" t="s">
        <v>2</v>
      </c>
      <c r="AC907" s="75">
        <v>28128</v>
      </c>
      <c r="AD907" s="73">
        <v>1</v>
      </c>
      <c r="AE907" s="2" t="s">
        <v>49</v>
      </c>
      <c r="AF907" s="68">
        <v>0</v>
      </c>
      <c r="AG907" s="68">
        <v>0</v>
      </c>
      <c r="AH907" s="2" t="s">
        <v>49</v>
      </c>
    </row>
    <row r="908" spans="1:34" customFormat="1" hidden="1" x14ac:dyDescent="0.35">
      <c r="A908" s="2" t="s">
        <v>191</v>
      </c>
      <c r="B908" s="2">
        <v>104534190</v>
      </c>
      <c r="C908" s="2" t="s">
        <v>3268</v>
      </c>
      <c r="D908" s="36" t="s">
        <v>3269</v>
      </c>
      <c r="E908" s="2" t="s">
        <v>159</v>
      </c>
      <c r="F908" s="2" t="s">
        <v>166</v>
      </c>
      <c r="G908" s="2" t="s">
        <v>167</v>
      </c>
      <c r="H908" s="2" t="s">
        <v>480</v>
      </c>
      <c r="I908" s="2" t="s">
        <v>481</v>
      </c>
      <c r="J908" s="36" t="s">
        <v>482</v>
      </c>
      <c r="K908" s="36" t="s">
        <v>44</v>
      </c>
      <c r="L908" s="2" t="s">
        <v>3270</v>
      </c>
      <c r="M908" s="2" t="s">
        <v>71</v>
      </c>
      <c r="N908" s="2" t="s">
        <v>72</v>
      </c>
      <c r="O908" s="67">
        <v>13986</v>
      </c>
      <c r="P908" s="62" t="s">
        <v>3260</v>
      </c>
      <c r="Q908" s="67">
        <v>15990</v>
      </c>
      <c r="R908" s="68">
        <v>0</v>
      </c>
      <c r="S908" s="46" t="s">
        <v>194</v>
      </c>
      <c r="T908" s="69" t="e">
        <v>#N/A</v>
      </c>
      <c r="U908" s="67">
        <v>72737</v>
      </c>
      <c r="V908" s="67">
        <v>13986</v>
      </c>
      <c r="W908" s="67" t="e">
        <v>#N/A</v>
      </c>
      <c r="X908" s="68">
        <v>0</v>
      </c>
      <c r="Y908" s="46" t="s">
        <v>3214</v>
      </c>
      <c r="Z908" s="67" t="e">
        <v>#N/A</v>
      </c>
      <c r="AA908" s="37" t="e">
        <v>#N/A</v>
      </c>
      <c r="AB908" s="68" t="s">
        <v>2</v>
      </c>
      <c r="AC908" s="75">
        <v>7262.9999999999991</v>
      </c>
      <c r="AD908" s="73">
        <v>2.97</v>
      </c>
      <c r="AE908" s="2" t="s">
        <v>49</v>
      </c>
      <c r="AF908" s="68">
        <v>0</v>
      </c>
      <c r="AG908" s="68">
        <v>0</v>
      </c>
      <c r="AH908" s="2" t="s">
        <v>49</v>
      </c>
    </row>
    <row r="909" spans="1:34" customFormat="1" hidden="1" x14ac:dyDescent="0.35">
      <c r="A909" s="2" t="s">
        <v>191</v>
      </c>
      <c r="B909" s="2">
        <v>104539290</v>
      </c>
      <c r="C909" s="2" t="s">
        <v>3271</v>
      </c>
      <c r="D909" s="36" t="s">
        <v>3272</v>
      </c>
      <c r="E909" s="2" t="s">
        <v>159</v>
      </c>
      <c r="F909" s="2" t="s">
        <v>166</v>
      </c>
      <c r="G909" s="2" t="s">
        <v>490</v>
      </c>
      <c r="H909" s="2" t="s">
        <v>503</v>
      </c>
      <c r="I909" s="2" t="s">
        <v>3273</v>
      </c>
      <c r="J909" s="36" t="s">
        <v>77</v>
      </c>
      <c r="K909" s="36" t="s">
        <v>164</v>
      </c>
      <c r="L909" s="2" t="s">
        <v>2056</v>
      </c>
      <c r="M909" s="2" t="s">
        <v>71</v>
      </c>
      <c r="N909" s="2" t="s">
        <v>46</v>
      </c>
      <c r="O909" s="67">
        <v>102400</v>
      </c>
      <c r="P909" s="62" t="s">
        <v>3260</v>
      </c>
      <c r="Q909" s="67">
        <v>115000</v>
      </c>
      <c r="R909" s="68">
        <v>0</v>
      </c>
      <c r="S909" s="46" t="s">
        <v>194</v>
      </c>
      <c r="T909" s="69" t="e">
        <v>#N/A</v>
      </c>
      <c r="U909" s="67">
        <v>19871</v>
      </c>
      <c r="V909" s="67">
        <v>102400</v>
      </c>
      <c r="W909" s="67" t="e">
        <v>#N/A</v>
      </c>
      <c r="X909" s="68">
        <v>0</v>
      </c>
      <c r="Y909" s="46" t="s">
        <v>3214</v>
      </c>
      <c r="Z909" s="67" t="e">
        <v>#N/A</v>
      </c>
      <c r="AA909" s="37" t="e">
        <v>#N/A</v>
      </c>
      <c r="AB909" s="68" t="s">
        <v>2</v>
      </c>
      <c r="AC909" s="75">
        <v>11259</v>
      </c>
      <c r="AD909" s="73">
        <v>10</v>
      </c>
      <c r="AE909" s="2" t="s">
        <v>49</v>
      </c>
      <c r="AF909" s="68">
        <v>0</v>
      </c>
      <c r="AG909" s="68">
        <v>0</v>
      </c>
    </row>
    <row r="910" spans="1:34" customFormat="1" hidden="1" x14ac:dyDescent="0.35">
      <c r="A910" s="2" t="s">
        <v>191</v>
      </c>
      <c r="B910" s="2">
        <v>105345340</v>
      </c>
      <c r="C910" s="2" t="s">
        <v>3274</v>
      </c>
      <c r="D910" s="36" t="s">
        <v>3275</v>
      </c>
      <c r="E910" s="2" t="s">
        <v>159</v>
      </c>
      <c r="F910" s="2" t="s">
        <v>166</v>
      </c>
      <c r="G910" s="2" t="s">
        <v>490</v>
      </c>
      <c r="H910" s="2" t="s">
        <v>503</v>
      </c>
      <c r="I910" s="2" t="s">
        <v>3276</v>
      </c>
      <c r="J910" s="36" t="s">
        <v>77</v>
      </c>
      <c r="K910" s="36" t="s">
        <v>164</v>
      </c>
      <c r="L910" s="2" t="s">
        <v>2961</v>
      </c>
      <c r="M910" s="2" t="s">
        <v>71</v>
      </c>
      <c r="N910" s="2" t="s">
        <v>46</v>
      </c>
      <c r="O910" s="67">
        <v>125018.9</v>
      </c>
      <c r="P910" s="62" t="s">
        <v>3260</v>
      </c>
      <c r="Q910" s="67">
        <v>138000</v>
      </c>
      <c r="R910" s="68">
        <v>0</v>
      </c>
      <c r="S910" s="46" t="s">
        <v>194</v>
      </c>
      <c r="T910" s="69" t="e">
        <v>#N/A</v>
      </c>
      <c r="U910" s="67">
        <v>20352</v>
      </c>
      <c r="V910" s="67">
        <v>125018.9</v>
      </c>
      <c r="W910" s="67" t="e">
        <v>#N/A</v>
      </c>
      <c r="X910" s="68">
        <v>0</v>
      </c>
      <c r="Y910" s="46" t="s">
        <v>3214</v>
      </c>
      <c r="Z910" s="67" t="e">
        <v>#N/A</v>
      </c>
      <c r="AA910" s="37" t="e">
        <v>#N/A</v>
      </c>
      <c r="AB910" s="68" t="s">
        <v>2</v>
      </c>
      <c r="AC910" s="75">
        <v>1648</v>
      </c>
      <c r="AD910" s="73">
        <v>10</v>
      </c>
      <c r="AE910" s="2" t="s">
        <v>49</v>
      </c>
      <c r="AF910" s="68">
        <v>0</v>
      </c>
      <c r="AG910" s="68">
        <v>0</v>
      </c>
    </row>
    <row r="911" spans="1:34" customFormat="1" hidden="1" x14ac:dyDescent="0.35">
      <c r="A911" s="2" t="s">
        <v>191</v>
      </c>
      <c r="B911" s="2">
        <v>104520470</v>
      </c>
      <c r="C911" s="2" t="s">
        <v>3277</v>
      </c>
      <c r="D911" s="36" t="s">
        <v>3278</v>
      </c>
      <c r="E911" s="2" t="s">
        <v>159</v>
      </c>
      <c r="F911" s="2" t="s">
        <v>166</v>
      </c>
      <c r="G911" s="2" t="s">
        <v>490</v>
      </c>
      <c r="H911" s="2" t="s">
        <v>503</v>
      </c>
      <c r="I911" s="2" t="s">
        <v>3279</v>
      </c>
      <c r="J911" s="36" t="s">
        <v>77</v>
      </c>
      <c r="K911" s="36" t="s">
        <v>164</v>
      </c>
      <c r="L911" s="2" t="s">
        <v>3280</v>
      </c>
      <c r="M911" s="2" t="s">
        <v>71</v>
      </c>
      <c r="N911" s="2" t="s">
        <v>46</v>
      </c>
      <c r="O911" s="67">
        <v>66610</v>
      </c>
      <c r="P911" s="62" t="s">
        <v>3260</v>
      </c>
      <c r="Q911" s="67">
        <v>71000</v>
      </c>
      <c r="R911" s="68">
        <v>0</v>
      </c>
      <c r="S911" s="46" t="s">
        <v>194</v>
      </c>
      <c r="T911" s="69" t="e">
        <v>#N/A</v>
      </c>
      <c r="U911" s="67">
        <v>30080</v>
      </c>
      <c r="V911" s="67">
        <v>66610</v>
      </c>
      <c r="W911" s="67" t="e">
        <v>#N/A</v>
      </c>
      <c r="X911" s="68">
        <v>0</v>
      </c>
      <c r="Y911" s="46" t="s">
        <v>3214</v>
      </c>
      <c r="Z911" s="67" t="e">
        <v>#N/A</v>
      </c>
      <c r="AA911" s="37" t="e">
        <v>#N/A</v>
      </c>
      <c r="AB911" s="68" t="s">
        <v>2</v>
      </c>
      <c r="AC911" s="75">
        <v>9920</v>
      </c>
      <c r="AD911" s="73">
        <v>5</v>
      </c>
      <c r="AE911" s="2" t="s">
        <v>49</v>
      </c>
      <c r="AF911" s="68">
        <v>0</v>
      </c>
      <c r="AG911" s="68">
        <v>0</v>
      </c>
    </row>
    <row r="912" spans="1:34" customFormat="1" hidden="1" x14ac:dyDescent="0.35">
      <c r="A912" s="2" t="s">
        <v>525</v>
      </c>
      <c r="B912" s="2">
        <v>104542640</v>
      </c>
      <c r="C912" s="2" t="s">
        <v>3281</v>
      </c>
      <c r="D912" s="36" t="s">
        <v>3282</v>
      </c>
      <c r="E912" s="2" t="s">
        <v>159</v>
      </c>
      <c r="F912" s="2" t="s">
        <v>166</v>
      </c>
      <c r="G912" s="2" t="s">
        <v>167</v>
      </c>
      <c r="H912" s="2" t="s">
        <v>168</v>
      </c>
      <c r="I912" s="2" t="s">
        <v>170</v>
      </c>
      <c r="J912" s="36" t="s">
        <v>43</v>
      </c>
      <c r="K912" s="36" t="s">
        <v>44</v>
      </c>
      <c r="L912" s="2" t="s">
        <v>2967</v>
      </c>
      <c r="M912" s="2" t="s">
        <v>71</v>
      </c>
      <c r="N912" s="2" t="s">
        <v>72</v>
      </c>
      <c r="O912" s="67">
        <v>153048</v>
      </c>
      <c r="P912" s="62" t="s">
        <v>3260</v>
      </c>
      <c r="Q912" s="67">
        <v>196900</v>
      </c>
      <c r="R912" s="68">
        <v>0</v>
      </c>
      <c r="S912" s="46" t="s">
        <v>172</v>
      </c>
      <c r="T912" s="69" t="e">
        <v>#N/A</v>
      </c>
      <c r="U912" s="67">
        <v>11223.67</v>
      </c>
      <c r="V912" s="67">
        <v>153048</v>
      </c>
      <c r="W912" s="67" t="e">
        <v>#N/A</v>
      </c>
      <c r="X912" s="68">
        <v>0</v>
      </c>
      <c r="Y912" s="46" t="e">
        <v>#N/A</v>
      </c>
      <c r="Z912" s="67" t="e">
        <v>#N/A</v>
      </c>
      <c r="AA912" s="37" t="e">
        <v>#N/A</v>
      </c>
      <c r="AB912" s="68" t="s">
        <v>2</v>
      </c>
      <c r="AC912" s="75">
        <v>776.32999999999993</v>
      </c>
      <c r="AD912" s="73">
        <v>16.32</v>
      </c>
      <c r="AE912" s="2" t="s">
        <v>49</v>
      </c>
      <c r="AF912" s="68">
        <v>0</v>
      </c>
      <c r="AG912" s="68">
        <v>0</v>
      </c>
      <c r="AH912" s="2" t="s">
        <v>49</v>
      </c>
    </row>
    <row r="913" spans="1:34" customFormat="1" hidden="1" x14ac:dyDescent="0.35">
      <c r="A913" s="2" t="s">
        <v>525</v>
      </c>
      <c r="B913" s="2">
        <v>104545070</v>
      </c>
      <c r="C913" s="2" t="s">
        <v>3283</v>
      </c>
      <c r="D913" s="36" t="s">
        <v>3284</v>
      </c>
      <c r="E913" s="2" t="s">
        <v>159</v>
      </c>
      <c r="F913" s="2" t="s">
        <v>166</v>
      </c>
      <c r="G913" s="2" t="s">
        <v>167</v>
      </c>
      <c r="H913" s="2" t="s">
        <v>168</v>
      </c>
      <c r="I913" s="2" t="s">
        <v>3285</v>
      </c>
      <c r="J913" s="36" t="s">
        <v>164</v>
      </c>
      <c r="K913" s="36" t="s">
        <v>164</v>
      </c>
      <c r="L913" s="2" t="s">
        <v>3286</v>
      </c>
      <c r="M913" s="2" t="s">
        <v>71</v>
      </c>
      <c r="N913" s="2" t="s">
        <v>72</v>
      </c>
      <c r="O913" s="67">
        <v>7198</v>
      </c>
      <c r="P913" s="62" t="s">
        <v>3260</v>
      </c>
      <c r="Q913" s="67">
        <v>10690</v>
      </c>
      <c r="R913" s="68">
        <v>0</v>
      </c>
      <c r="S913" s="46" t="s">
        <v>545</v>
      </c>
      <c r="T913" s="69" t="e">
        <v>#N/A</v>
      </c>
      <c r="U913" s="67">
        <v>6636</v>
      </c>
      <c r="V913" s="67">
        <v>5441</v>
      </c>
      <c r="W913" s="67" t="e">
        <v>#N/A</v>
      </c>
      <c r="X913" s="68">
        <v>0</v>
      </c>
      <c r="Y913" s="46" t="e">
        <v>#N/A</v>
      </c>
      <c r="Z913" s="67" t="e">
        <v>#N/A</v>
      </c>
      <c r="AA913" s="37" t="e">
        <v>#N/A</v>
      </c>
      <c r="AB913" s="68" t="s">
        <v>2</v>
      </c>
      <c r="AC913" s="75">
        <v>4354</v>
      </c>
      <c r="AD913" s="73">
        <v>1</v>
      </c>
      <c r="AE913" s="2" t="s">
        <v>49</v>
      </c>
      <c r="AF913" s="68">
        <v>0</v>
      </c>
      <c r="AG913" s="68">
        <v>0</v>
      </c>
      <c r="AH913" s="2" t="e">
        <v>#REF!</v>
      </c>
    </row>
    <row r="914" spans="1:34" customFormat="1" hidden="1" x14ac:dyDescent="0.35">
      <c r="A914" s="2" t="s">
        <v>525</v>
      </c>
      <c r="B914" s="2">
        <v>104542740</v>
      </c>
      <c r="C914" s="2" t="s">
        <v>3287</v>
      </c>
      <c r="D914" s="36" t="s">
        <v>3288</v>
      </c>
      <c r="E914" s="2" t="s">
        <v>159</v>
      </c>
      <c r="F914" s="2" t="s">
        <v>166</v>
      </c>
      <c r="G914" s="2" t="s">
        <v>173</v>
      </c>
      <c r="H914" s="2" t="s">
        <v>177</v>
      </c>
      <c r="I914" s="2" t="s">
        <v>3289</v>
      </c>
      <c r="J914" s="36" t="s">
        <v>176</v>
      </c>
      <c r="K914" s="36" t="s">
        <v>44</v>
      </c>
      <c r="L914" s="2" t="s">
        <v>2204</v>
      </c>
      <c r="M914" s="2" t="s">
        <v>71</v>
      </c>
      <c r="N914" s="2" t="s">
        <v>72</v>
      </c>
      <c r="O914" s="67">
        <v>22260</v>
      </c>
      <c r="P914" s="62" t="s">
        <v>3260</v>
      </c>
      <c r="Q914" s="67">
        <v>54390</v>
      </c>
      <c r="R914" s="68">
        <v>0</v>
      </c>
      <c r="S914" s="46" t="s">
        <v>604</v>
      </c>
      <c r="T914" s="69" t="e">
        <v>#N/A</v>
      </c>
      <c r="U914" s="67">
        <v>77639.759999999995</v>
      </c>
      <c r="V914" s="67">
        <v>22260</v>
      </c>
      <c r="W914" s="67" t="e">
        <v>#N/A</v>
      </c>
      <c r="X914" s="68">
        <v>0</v>
      </c>
      <c r="Y914" s="46" t="e">
        <v>#N/A</v>
      </c>
      <c r="Z914" s="67" t="e">
        <v>#N/A</v>
      </c>
      <c r="AA914" s="37" t="e">
        <v>#N/A</v>
      </c>
      <c r="AB914" s="68" t="s">
        <v>2</v>
      </c>
      <c r="AC914" s="75">
        <v>7360.2400000000061</v>
      </c>
      <c r="AD914" s="73">
        <v>1.8</v>
      </c>
      <c r="AE914" s="2" t="s">
        <v>49</v>
      </c>
      <c r="AF914" s="68">
        <v>0</v>
      </c>
      <c r="AG914" s="68">
        <v>0</v>
      </c>
      <c r="AH914" s="2" t="s">
        <v>49</v>
      </c>
    </row>
    <row r="915" spans="1:34" customFormat="1" hidden="1" x14ac:dyDescent="0.35">
      <c r="A915" s="2" t="s">
        <v>525</v>
      </c>
      <c r="B915" s="2">
        <v>104524340</v>
      </c>
      <c r="C915" s="2" t="s">
        <v>3290</v>
      </c>
      <c r="D915" s="36" t="s">
        <v>3291</v>
      </c>
      <c r="E915" s="2" t="s">
        <v>159</v>
      </c>
      <c r="F915" s="2" t="s">
        <v>166</v>
      </c>
      <c r="G915" s="2" t="s">
        <v>490</v>
      </c>
      <c r="H915" s="2" t="s">
        <v>503</v>
      </c>
      <c r="I915" s="2" t="s">
        <v>3292</v>
      </c>
      <c r="J915" s="36" t="s">
        <v>77</v>
      </c>
      <c r="K915" s="36" t="s">
        <v>164</v>
      </c>
      <c r="L915" s="2" t="s">
        <v>3179</v>
      </c>
      <c r="M915" s="2" t="s">
        <v>71</v>
      </c>
      <c r="N915" s="2" t="s">
        <v>46</v>
      </c>
      <c r="O915" s="67">
        <v>97975</v>
      </c>
      <c r="P915" s="62" t="s">
        <v>3260</v>
      </c>
      <c r="Q915" s="67">
        <v>129000</v>
      </c>
      <c r="R915" s="68">
        <v>5.0994942028985468E-2</v>
      </c>
      <c r="S915" s="46" t="s">
        <v>2660</v>
      </c>
      <c r="T915" s="69" t="e">
        <v>#N/A</v>
      </c>
      <c r="U915" s="67">
        <v>16560</v>
      </c>
      <c r="V915" s="67">
        <v>97974.3</v>
      </c>
      <c r="W915" s="67" t="e">
        <v>#N/A</v>
      </c>
      <c r="X915" s="68">
        <v>5.0994942028985503E-2</v>
      </c>
      <c r="Y915" s="46" t="e">
        <v>#N/A</v>
      </c>
      <c r="Z915" s="67" t="e">
        <v>#N/A</v>
      </c>
      <c r="AA915" s="37" t="e">
        <v>#N/A</v>
      </c>
      <c r="AB915" s="68" t="s">
        <v>2</v>
      </c>
      <c r="AC915" s="75">
        <v>595.52376000000015</v>
      </c>
      <c r="AD915" s="73">
        <v>10</v>
      </c>
      <c r="AE915" s="2" t="s">
        <v>49</v>
      </c>
      <c r="AF915" s="68">
        <v>0.05</v>
      </c>
      <c r="AG915" s="68">
        <v>0.1</v>
      </c>
      <c r="AH915" s="2" t="s">
        <v>49</v>
      </c>
    </row>
    <row r="916" spans="1:34" customFormat="1" hidden="1" x14ac:dyDescent="0.35">
      <c r="A916" s="2" t="s">
        <v>525</v>
      </c>
      <c r="B916" s="2">
        <v>104540020</v>
      </c>
      <c r="C916" s="2" t="s">
        <v>3293</v>
      </c>
      <c r="D916" s="36" t="s">
        <v>3294</v>
      </c>
      <c r="E916" s="2" t="s">
        <v>159</v>
      </c>
      <c r="F916" s="2" t="s">
        <v>166</v>
      </c>
      <c r="G916" s="2" t="s">
        <v>490</v>
      </c>
      <c r="H916" s="2" t="s">
        <v>503</v>
      </c>
      <c r="I916" s="2" t="s">
        <v>3295</v>
      </c>
      <c r="J916" s="36" t="s">
        <v>77</v>
      </c>
      <c r="K916" s="36" t="s">
        <v>77</v>
      </c>
      <c r="L916" s="2" t="s">
        <v>3296</v>
      </c>
      <c r="M916" s="2" t="s">
        <v>71</v>
      </c>
      <c r="N916" s="2" t="s">
        <v>46</v>
      </c>
      <c r="O916" s="67">
        <v>118722</v>
      </c>
      <c r="P916" s="62" t="s">
        <v>3260</v>
      </c>
      <c r="Q916" s="67">
        <v>193500</v>
      </c>
      <c r="R916" s="68">
        <v>0</v>
      </c>
      <c r="S916" s="46" t="s">
        <v>545</v>
      </c>
      <c r="T916" s="69" t="e">
        <v>#N/A</v>
      </c>
      <c r="U916" s="67">
        <v>40996.199999999997</v>
      </c>
      <c r="V916" s="67">
        <v>118721</v>
      </c>
      <c r="W916" s="67" t="e">
        <v>#N/A</v>
      </c>
      <c r="X916" s="68">
        <v>0</v>
      </c>
      <c r="Y916" s="46" t="e">
        <v>#N/A</v>
      </c>
      <c r="Z916" s="67" t="e">
        <v>#N/A</v>
      </c>
      <c r="AA916" s="37" t="e">
        <v>#N/A</v>
      </c>
      <c r="AB916" s="68" t="s">
        <v>2</v>
      </c>
      <c r="AC916" s="75">
        <v>4099.8000000000029</v>
      </c>
      <c r="AD916" s="73">
        <v>15</v>
      </c>
      <c r="AE916" s="2" t="s">
        <v>49</v>
      </c>
      <c r="AF916" s="68">
        <v>0.05</v>
      </c>
      <c r="AG916" s="68">
        <v>0.1</v>
      </c>
      <c r="AH916" s="2" t="s">
        <v>49</v>
      </c>
    </row>
    <row r="917" spans="1:34" customFormat="1" hidden="1" x14ac:dyDescent="0.35">
      <c r="A917" s="2" t="s">
        <v>525</v>
      </c>
      <c r="B917" s="2">
        <v>104341100</v>
      </c>
      <c r="C917" s="2" t="s">
        <v>3297</v>
      </c>
      <c r="D917" s="36" t="s">
        <v>3298</v>
      </c>
      <c r="E917" s="2" t="s">
        <v>159</v>
      </c>
      <c r="F917" s="2" t="s">
        <v>166</v>
      </c>
      <c r="G917" s="2" t="s">
        <v>490</v>
      </c>
      <c r="H917" s="2" t="s">
        <v>503</v>
      </c>
      <c r="I917" s="2" t="s">
        <v>3299</v>
      </c>
      <c r="J917" s="36" t="s">
        <v>77</v>
      </c>
      <c r="K917" s="36" t="s">
        <v>164</v>
      </c>
      <c r="L917" s="2" t="s">
        <v>2967</v>
      </c>
      <c r="M917" s="2" t="s">
        <v>71</v>
      </c>
      <c r="N917" s="2" t="s">
        <v>46</v>
      </c>
      <c r="O917" s="67">
        <v>122000</v>
      </c>
      <c r="P917" s="62" t="s">
        <v>3260</v>
      </c>
      <c r="Q917" s="67">
        <v>159000</v>
      </c>
      <c r="R917" s="68">
        <v>0</v>
      </c>
      <c r="S917" s="46" t="s">
        <v>545</v>
      </c>
      <c r="T917" s="69" t="e">
        <v>#N/A</v>
      </c>
      <c r="U917" s="67">
        <v>8640.7199999999993</v>
      </c>
      <c r="V917" s="67">
        <v>122000</v>
      </c>
      <c r="W917" s="67" t="e">
        <v>#N/A</v>
      </c>
      <c r="X917" s="68">
        <v>0</v>
      </c>
      <c r="Y917" s="46" t="e">
        <v>#N/A</v>
      </c>
      <c r="Z917" s="67" t="e">
        <v>#N/A</v>
      </c>
      <c r="AA917" s="37" t="e">
        <v>#N/A</v>
      </c>
      <c r="AB917" s="68" t="s">
        <v>2</v>
      </c>
      <c r="AC917" s="75">
        <v>864.28000000000054</v>
      </c>
      <c r="AD917" s="73">
        <v>10</v>
      </c>
      <c r="AE917" s="2" t="s">
        <v>49</v>
      </c>
      <c r="AF917" s="68">
        <v>0.03</v>
      </c>
      <c r="AG917" s="68">
        <v>0.05</v>
      </c>
      <c r="AH917" s="2" t="s">
        <v>49</v>
      </c>
    </row>
    <row r="918" spans="1:34" customFormat="1" hidden="1" x14ac:dyDescent="0.35">
      <c r="A918" s="2" t="s">
        <v>525</v>
      </c>
      <c r="B918" s="2">
        <v>104529700</v>
      </c>
      <c r="C918" s="2" t="s">
        <v>3300</v>
      </c>
      <c r="D918" s="36" t="s">
        <v>3301</v>
      </c>
      <c r="E918" s="2" t="s">
        <v>159</v>
      </c>
      <c r="F918" s="2" t="s">
        <v>166</v>
      </c>
      <c r="G918" s="2" t="s">
        <v>490</v>
      </c>
      <c r="H918" s="2" t="s">
        <v>503</v>
      </c>
      <c r="I918" s="2" t="s">
        <v>3302</v>
      </c>
      <c r="J918" s="36" t="s">
        <v>77</v>
      </c>
      <c r="K918" s="36" t="s">
        <v>164</v>
      </c>
      <c r="L918" s="2" t="s">
        <v>3303</v>
      </c>
      <c r="M918" s="2" t="s">
        <v>71</v>
      </c>
      <c r="N918" s="2" t="s">
        <v>46</v>
      </c>
      <c r="O918" s="67">
        <v>154500</v>
      </c>
      <c r="P918" s="62" t="s">
        <v>3260</v>
      </c>
      <c r="Q918" s="67">
        <v>238500</v>
      </c>
      <c r="R918" s="68">
        <v>0</v>
      </c>
      <c r="S918" s="46" t="s">
        <v>545</v>
      </c>
      <c r="T918" s="69" t="e">
        <v>#N/A</v>
      </c>
      <c r="U918" s="67">
        <v>17206.560000000001</v>
      </c>
      <c r="V918" s="67">
        <v>154500</v>
      </c>
      <c r="W918" s="67" t="e">
        <v>#N/A</v>
      </c>
      <c r="X918" s="68">
        <v>0</v>
      </c>
      <c r="Y918" s="46" t="e">
        <v>#N/A</v>
      </c>
      <c r="Z918" s="67" t="e">
        <v>#N/A</v>
      </c>
      <c r="AA918" s="37" t="e">
        <v>#N/A</v>
      </c>
      <c r="AB918" s="68" t="s">
        <v>2</v>
      </c>
      <c r="AC918" s="75">
        <v>1720.4399999999987</v>
      </c>
      <c r="AD918" s="73">
        <v>15</v>
      </c>
      <c r="AE918" s="2" t="s">
        <v>49</v>
      </c>
      <c r="AF918" s="68">
        <v>0.08</v>
      </c>
      <c r="AG918" s="68">
        <v>0.15</v>
      </c>
      <c r="AH918" s="2" t="e">
        <v>#REF!</v>
      </c>
    </row>
    <row r="919" spans="1:34" customFormat="1" hidden="1" x14ac:dyDescent="0.35">
      <c r="A919" s="2" t="s">
        <v>525</v>
      </c>
      <c r="B919" s="2">
        <v>104542530</v>
      </c>
      <c r="C919" s="2" t="s">
        <v>3304</v>
      </c>
      <c r="D919" s="36" t="s">
        <v>3305</v>
      </c>
      <c r="E919" s="2" t="s">
        <v>159</v>
      </c>
      <c r="F919" s="2" t="s">
        <v>166</v>
      </c>
      <c r="G919" s="2" t="s">
        <v>490</v>
      </c>
      <c r="H919" s="2" t="s">
        <v>503</v>
      </c>
      <c r="I919" s="2" t="s">
        <v>3306</v>
      </c>
      <c r="J919" s="36" t="s">
        <v>77</v>
      </c>
      <c r="K919" s="36" t="s">
        <v>77</v>
      </c>
      <c r="L919" s="2" t="s">
        <v>3307</v>
      </c>
      <c r="M919" s="2" t="s">
        <v>71</v>
      </c>
      <c r="N919" s="2" t="s">
        <v>46</v>
      </c>
      <c r="O919" s="67">
        <v>21181</v>
      </c>
      <c r="P919" s="62" t="s">
        <v>3260</v>
      </c>
      <c r="Q919" s="67">
        <v>28190</v>
      </c>
      <c r="R919" s="68">
        <v>0</v>
      </c>
      <c r="S919" s="46" t="s">
        <v>604</v>
      </c>
      <c r="T919" s="69" t="e">
        <v>#N/A</v>
      </c>
      <c r="U919" s="67">
        <v>46845</v>
      </c>
      <c r="V919" s="67">
        <v>21181</v>
      </c>
      <c r="W919" s="67" t="e">
        <v>#N/A</v>
      </c>
      <c r="X919" s="68">
        <v>0</v>
      </c>
      <c r="Y919" s="46" t="e">
        <v>#N/A</v>
      </c>
      <c r="Z919" s="67" t="e">
        <v>#N/A</v>
      </c>
      <c r="AA919" s="37" t="e">
        <v>#N/A</v>
      </c>
      <c r="AB919" s="68" t="s">
        <v>2</v>
      </c>
      <c r="AC919" s="75">
        <v>4685</v>
      </c>
      <c r="AD919" s="73">
        <v>5</v>
      </c>
      <c r="AE919" s="2" t="s">
        <v>49</v>
      </c>
      <c r="AF919" s="68">
        <v>0.02</v>
      </c>
      <c r="AG919" s="68">
        <v>0.04</v>
      </c>
      <c r="AH919" s="2" t="s">
        <v>49</v>
      </c>
    </row>
    <row r="920" spans="1:34" customFormat="1" hidden="1" x14ac:dyDescent="0.35">
      <c r="A920" s="2" t="s">
        <v>525</v>
      </c>
      <c r="B920" s="2">
        <v>104533770</v>
      </c>
      <c r="C920" s="2" t="s">
        <v>3308</v>
      </c>
      <c r="D920" s="36" t="s">
        <v>3309</v>
      </c>
      <c r="E920" s="2" t="s">
        <v>159</v>
      </c>
      <c r="F920" s="2" t="s">
        <v>160</v>
      </c>
      <c r="G920" s="2" t="s">
        <v>510</v>
      </c>
      <c r="H920" s="2" t="s">
        <v>511</v>
      </c>
      <c r="I920" s="2" t="s">
        <v>3310</v>
      </c>
      <c r="J920" s="36" t="s">
        <v>365</v>
      </c>
      <c r="K920" s="36" t="s">
        <v>44</v>
      </c>
      <c r="L920" s="2" t="s">
        <v>3311</v>
      </c>
      <c r="M920" s="2" t="s">
        <v>71</v>
      </c>
      <c r="N920" s="2" t="s">
        <v>72</v>
      </c>
      <c r="O920" s="67">
        <v>32808</v>
      </c>
      <c r="P920" s="62" t="s">
        <v>3260</v>
      </c>
      <c r="Q920" s="67">
        <v>51900</v>
      </c>
      <c r="R920" s="68">
        <v>0</v>
      </c>
      <c r="S920" s="46" t="s">
        <v>604</v>
      </c>
      <c r="T920" s="69" t="e">
        <v>#N/A</v>
      </c>
      <c r="U920" s="67">
        <v>30253</v>
      </c>
      <c r="V920" s="67">
        <v>33176</v>
      </c>
      <c r="W920" s="67" t="e">
        <v>#N/A</v>
      </c>
      <c r="X920" s="68">
        <v>0</v>
      </c>
      <c r="Y920" s="46" t="e">
        <v>#N/A</v>
      </c>
      <c r="Z920" s="67" t="e">
        <v>#N/A</v>
      </c>
      <c r="AA920" s="37" t="e">
        <v>#N/A</v>
      </c>
      <c r="AB920" s="68" t="s">
        <v>2</v>
      </c>
      <c r="AC920" s="75">
        <v>3025</v>
      </c>
      <c r="AD920" s="73">
        <v>16</v>
      </c>
      <c r="AE920" s="2" t="s">
        <v>49</v>
      </c>
      <c r="AF920" s="68">
        <v>0.05</v>
      </c>
      <c r="AG920" s="68">
        <v>7.0000000000000007E-2</v>
      </c>
      <c r="AH920" s="2" t="s">
        <v>49</v>
      </c>
    </row>
    <row r="921" spans="1:34" customFormat="1" hidden="1" x14ac:dyDescent="0.35">
      <c r="A921" s="2" t="s">
        <v>525</v>
      </c>
      <c r="B921" s="2">
        <v>103000560</v>
      </c>
      <c r="C921" s="2" t="s">
        <v>3312</v>
      </c>
      <c r="D921" s="36" t="s">
        <v>3313</v>
      </c>
      <c r="E921" s="2" t="s">
        <v>159</v>
      </c>
      <c r="F921" s="2" t="s">
        <v>160</v>
      </c>
      <c r="G921" s="2" t="s">
        <v>513</v>
      </c>
      <c r="H921" s="2" t="s">
        <v>516</v>
      </c>
      <c r="I921" s="2" t="s">
        <v>3314</v>
      </c>
      <c r="J921" s="36" t="s">
        <v>61</v>
      </c>
      <c r="K921" s="36" t="s">
        <v>44</v>
      </c>
      <c r="L921" s="2" t="s">
        <v>3311</v>
      </c>
      <c r="M921" s="2" t="s">
        <v>375</v>
      </c>
      <c r="N921" s="2" t="s">
        <v>72</v>
      </c>
      <c r="O921" s="67">
        <v>110500</v>
      </c>
      <c r="P921" s="62" t="s">
        <v>3260</v>
      </c>
      <c r="Q921" s="67">
        <v>110500</v>
      </c>
      <c r="R921" s="68">
        <v>0</v>
      </c>
      <c r="S921" s="46" t="s">
        <v>545</v>
      </c>
      <c r="T921" s="69" t="e">
        <v>#N/A</v>
      </c>
      <c r="U921" s="67">
        <v>3600</v>
      </c>
      <c r="V921" s="67">
        <v>84676.1</v>
      </c>
      <c r="W921" s="67" t="e">
        <v>#N/A</v>
      </c>
      <c r="X921" s="68">
        <v>0</v>
      </c>
      <c r="Y921" s="46" t="e">
        <v>#N/A</v>
      </c>
      <c r="Z921" s="67" t="e">
        <v>#N/A</v>
      </c>
      <c r="AA921" s="37" t="e">
        <v>#N/A</v>
      </c>
      <c r="AB921" s="68" t="s">
        <v>2</v>
      </c>
      <c r="AC921" s="75">
        <v>360</v>
      </c>
      <c r="AD921" s="73">
        <v>1.36</v>
      </c>
      <c r="AE921" s="2" t="s">
        <v>50</v>
      </c>
      <c r="AF921" s="68">
        <v>0</v>
      </c>
      <c r="AG921" s="68">
        <v>0</v>
      </c>
      <c r="AH921" s="2" t="s">
        <v>49</v>
      </c>
    </row>
    <row r="922" spans="1:34" customFormat="1" hidden="1" x14ac:dyDescent="0.35">
      <c r="A922" s="2" t="s">
        <v>525</v>
      </c>
      <c r="B922" s="2">
        <v>104522670</v>
      </c>
      <c r="C922" s="2" t="s">
        <v>3315</v>
      </c>
      <c r="D922" s="36" t="s">
        <v>3316</v>
      </c>
      <c r="E922" s="2" t="s">
        <v>159</v>
      </c>
      <c r="F922" s="2" t="s">
        <v>160</v>
      </c>
      <c r="G922" s="2" t="s">
        <v>513</v>
      </c>
      <c r="H922" s="2" t="s">
        <v>521</v>
      </c>
      <c r="I922" s="2" t="s">
        <v>3317</v>
      </c>
      <c r="J922" s="36" t="s">
        <v>439</v>
      </c>
      <c r="K922" s="36" t="s">
        <v>44</v>
      </c>
      <c r="L922" s="2" t="s">
        <v>3318</v>
      </c>
      <c r="M922" s="2" t="s">
        <v>71</v>
      </c>
      <c r="N922" s="2" t="s">
        <v>72</v>
      </c>
      <c r="O922" s="67">
        <v>36098</v>
      </c>
      <c r="P922" s="62" t="s">
        <v>3260</v>
      </c>
      <c r="Q922" s="67">
        <v>61900</v>
      </c>
      <c r="R922" s="68">
        <v>0</v>
      </c>
      <c r="S922" s="46" t="s">
        <v>48</v>
      </c>
      <c r="T922" s="69" t="e">
        <v>#N/A</v>
      </c>
      <c r="U922" s="67">
        <v>4011.9999999999995</v>
      </c>
      <c r="V922" s="67">
        <v>36102</v>
      </c>
      <c r="W922" s="67" t="e">
        <v>#N/A</v>
      </c>
      <c r="X922" s="68">
        <v>0</v>
      </c>
      <c r="Y922" s="46" t="e">
        <v>#N/A</v>
      </c>
      <c r="Z922" s="67" t="e">
        <v>#N/A</v>
      </c>
      <c r="AA922" s="37" t="e">
        <v>#N/A</v>
      </c>
      <c r="AB922" s="68" t="s">
        <v>2</v>
      </c>
      <c r="AC922" s="75">
        <v>401.00000000000045</v>
      </c>
      <c r="AD922" s="73">
        <v>6.8</v>
      </c>
      <c r="AE922" s="2" t="s">
        <v>49</v>
      </c>
      <c r="AF922" s="68">
        <v>0.09</v>
      </c>
      <c r="AG922" s="68">
        <v>0.12</v>
      </c>
      <c r="AH922" s="2" t="s">
        <v>49</v>
      </c>
    </row>
    <row r="923" spans="1:34" customFormat="1" hidden="1" x14ac:dyDescent="0.35">
      <c r="A923" s="2" t="s">
        <v>3003</v>
      </c>
      <c r="B923" s="2">
        <v>104543460</v>
      </c>
      <c r="C923" s="2" t="s">
        <v>3319</v>
      </c>
      <c r="D923" s="2" t="s">
        <v>3320</v>
      </c>
      <c r="E923" s="2" t="s">
        <v>95</v>
      </c>
      <c r="F923" s="2" t="s">
        <v>96</v>
      </c>
      <c r="G923" s="2" t="s">
        <v>263</v>
      </c>
      <c r="H923" s="2" t="s">
        <v>264</v>
      </c>
      <c r="I923" s="2" t="s">
        <v>3321</v>
      </c>
      <c r="J923" s="2" t="s">
        <v>61</v>
      </c>
      <c r="K923" s="2" t="s">
        <v>44</v>
      </c>
      <c r="P923" s="62" t="s">
        <v>3322</v>
      </c>
      <c r="Z923" s="2" t="s">
        <v>2050</v>
      </c>
      <c r="AA923" s="2" t="s">
        <v>2</v>
      </c>
      <c r="AB923" s="2" t="e">
        <v>#VALUE!</v>
      </c>
      <c r="AC923" s="2">
        <v>16</v>
      </c>
      <c r="AD923" s="2" t="e">
        <v>#VALUE!</v>
      </c>
      <c r="AE923" s="2" t="s">
        <v>50</v>
      </c>
      <c r="AF923" s="2">
        <v>0.1</v>
      </c>
      <c r="AG923" s="2">
        <v>0.1</v>
      </c>
    </row>
    <row r="924" spans="1:34" customFormat="1" hidden="1" x14ac:dyDescent="0.35">
      <c r="A924" s="2" t="s">
        <v>3003</v>
      </c>
      <c r="B924" s="2">
        <v>104330690</v>
      </c>
      <c r="C924" s="2" t="s">
        <v>3323</v>
      </c>
      <c r="D924" s="2" t="s">
        <v>3324</v>
      </c>
      <c r="E924" s="2" t="s">
        <v>95</v>
      </c>
      <c r="F924" s="2" t="s">
        <v>103</v>
      </c>
      <c r="G924" s="2" t="s">
        <v>104</v>
      </c>
      <c r="H924" s="2" t="s">
        <v>110</v>
      </c>
      <c r="I924" s="2" t="s">
        <v>1304</v>
      </c>
      <c r="J924" s="2" t="s">
        <v>209</v>
      </c>
      <c r="K924" s="2" t="s">
        <v>44</v>
      </c>
      <c r="P924" s="62" t="s">
        <v>3322</v>
      </c>
      <c r="Z924" s="2" t="s">
        <v>2050</v>
      </c>
      <c r="AA924" s="2" t="s">
        <v>2</v>
      </c>
      <c r="AB924" s="2" t="e">
        <v>#VALUE!</v>
      </c>
      <c r="AC924" s="2">
        <v>10</v>
      </c>
      <c r="AD924" s="2" t="e">
        <v>#VALUE!</v>
      </c>
      <c r="AE924" s="2" t="s">
        <v>49</v>
      </c>
      <c r="AF924" s="2">
        <v>0.05</v>
      </c>
      <c r="AG924" s="2">
        <v>0.08</v>
      </c>
    </row>
    <row r="925" spans="1:34" customFormat="1" hidden="1" x14ac:dyDescent="0.35">
      <c r="A925" s="2" t="s">
        <v>3003</v>
      </c>
      <c r="B925" s="2">
        <v>104539900</v>
      </c>
      <c r="C925" s="2" t="s">
        <v>3325</v>
      </c>
      <c r="D925" s="2" t="s">
        <v>3326</v>
      </c>
      <c r="E925" s="2" t="s">
        <v>95</v>
      </c>
      <c r="F925" s="2" t="s">
        <v>96</v>
      </c>
      <c r="G925" s="2" t="s">
        <v>100</v>
      </c>
      <c r="H925" s="2" t="s">
        <v>204</v>
      </c>
      <c r="I925" s="2" t="s">
        <v>3327</v>
      </c>
      <c r="J925" s="2" t="s">
        <v>61</v>
      </c>
      <c r="K925" s="2" t="s">
        <v>44</v>
      </c>
      <c r="P925" s="62" t="s">
        <v>3322</v>
      </c>
      <c r="Z925" s="2" t="s">
        <v>2050</v>
      </c>
      <c r="AA925" s="2" t="s">
        <v>2</v>
      </c>
      <c r="AB925" s="2" t="e">
        <v>#VALUE!</v>
      </c>
      <c r="AC925" s="2">
        <v>10</v>
      </c>
      <c r="AD925" s="2" t="e">
        <v>#VALUE!</v>
      </c>
      <c r="AE925" s="2" t="s">
        <v>50</v>
      </c>
      <c r="AF925" s="2">
        <v>0.3</v>
      </c>
      <c r="AG925" s="2">
        <v>0.3</v>
      </c>
    </row>
    <row r="926" spans="1:34" customFormat="1" hidden="1" x14ac:dyDescent="0.35">
      <c r="A926" s="2" t="s">
        <v>3003</v>
      </c>
      <c r="B926" s="2">
        <v>104528350</v>
      </c>
      <c r="C926" s="2" t="s">
        <v>3328</v>
      </c>
      <c r="D926" s="2" t="s">
        <v>3329</v>
      </c>
      <c r="E926" s="2" t="s">
        <v>95</v>
      </c>
      <c r="F926" s="2" t="s">
        <v>96</v>
      </c>
      <c r="G926" s="2" t="s">
        <v>100</v>
      </c>
      <c r="H926" s="2" t="s">
        <v>343</v>
      </c>
      <c r="I926" s="2" t="s">
        <v>3330</v>
      </c>
      <c r="J926" s="2" t="s">
        <v>44</v>
      </c>
      <c r="K926" s="2" t="s">
        <v>44</v>
      </c>
      <c r="P926" s="62" t="s">
        <v>3322</v>
      </c>
      <c r="Z926" s="2" t="s">
        <v>2050</v>
      </c>
      <c r="AA926" s="2" t="s">
        <v>2</v>
      </c>
      <c r="AB926" s="2" t="e">
        <v>#VALUE!</v>
      </c>
      <c r="AC926" s="2">
        <v>5</v>
      </c>
      <c r="AD926" s="2" t="e">
        <v>#VALUE!</v>
      </c>
      <c r="AE926" s="2" t="s">
        <v>50</v>
      </c>
      <c r="AF926" s="2">
        <v>0.15</v>
      </c>
      <c r="AG926" s="2">
        <v>0.15</v>
      </c>
    </row>
    <row r="927" spans="1:34" customFormat="1" hidden="1" x14ac:dyDescent="0.35">
      <c r="A927" s="2" t="s">
        <v>3003</v>
      </c>
      <c r="B927" s="2">
        <v>104527060</v>
      </c>
      <c r="C927" s="2" t="s">
        <v>3331</v>
      </c>
      <c r="D927" s="2" t="s">
        <v>3332</v>
      </c>
      <c r="E927" s="2" t="s">
        <v>95</v>
      </c>
      <c r="F927" s="2" t="s">
        <v>96</v>
      </c>
      <c r="G927" s="2" t="s">
        <v>100</v>
      </c>
      <c r="H927" s="2" t="s">
        <v>343</v>
      </c>
      <c r="I927" s="2" t="s">
        <v>3333</v>
      </c>
      <c r="J927" s="2" t="s">
        <v>361</v>
      </c>
      <c r="K927" s="2" t="s">
        <v>44</v>
      </c>
      <c r="P927" s="62" t="s">
        <v>3322</v>
      </c>
      <c r="Z927" s="2" t="s">
        <v>2050</v>
      </c>
      <c r="AA927" s="2" t="s">
        <v>2</v>
      </c>
      <c r="AB927" s="2" t="e">
        <v>#VALUE!</v>
      </c>
      <c r="AC927" s="2">
        <v>10</v>
      </c>
      <c r="AD927" s="2" t="e">
        <v>#VALUE!</v>
      </c>
      <c r="AE927" s="2" t="s">
        <v>50</v>
      </c>
      <c r="AF927" s="2">
        <v>0.2</v>
      </c>
      <c r="AG927" s="2">
        <v>0.2</v>
      </c>
    </row>
    <row r="928" spans="1:34" customFormat="1" hidden="1" x14ac:dyDescent="0.35">
      <c r="A928" s="2" t="s">
        <v>3003</v>
      </c>
      <c r="B928" s="2">
        <v>150000392</v>
      </c>
      <c r="C928" s="2" t="s">
        <v>3334</v>
      </c>
      <c r="D928" s="2" t="s">
        <v>3335</v>
      </c>
      <c r="E928" s="2" t="s">
        <v>95</v>
      </c>
      <c r="F928" s="2" t="s">
        <v>103</v>
      </c>
      <c r="G928" s="2" t="s">
        <v>369</v>
      </c>
      <c r="H928" s="2" t="s">
        <v>386</v>
      </c>
      <c r="I928" s="2" t="s">
        <v>3336</v>
      </c>
      <c r="J928" s="2" t="s">
        <v>43</v>
      </c>
      <c r="K928" s="2" t="s">
        <v>44</v>
      </c>
      <c r="P928" s="62" t="s">
        <v>3322</v>
      </c>
      <c r="Z928" s="2" t="s">
        <v>2050</v>
      </c>
      <c r="AA928" s="2" t="s">
        <v>2</v>
      </c>
      <c r="AB928" s="2" t="e">
        <v>#VALUE!</v>
      </c>
      <c r="AC928" s="2">
        <v>9</v>
      </c>
      <c r="AD928" s="2" t="e">
        <v>#VALUE!</v>
      </c>
      <c r="AE928" s="2" t="s">
        <v>49</v>
      </c>
      <c r="AF928" s="2">
        <v>0.1</v>
      </c>
      <c r="AG928" s="2">
        <v>0.1</v>
      </c>
    </row>
    <row r="929" spans="1:34" customFormat="1" hidden="1" x14ac:dyDescent="0.35">
      <c r="A929" s="2" t="s">
        <v>3003</v>
      </c>
      <c r="B929" s="2">
        <v>104500450</v>
      </c>
      <c r="C929" s="2" t="s">
        <v>3337</v>
      </c>
      <c r="D929" s="2" t="s">
        <v>3338</v>
      </c>
      <c r="E929" s="2" t="s">
        <v>95</v>
      </c>
      <c r="F929" s="2" t="s">
        <v>103</v>
      </c>
      <c r="G929" s="2" t="s">
        <v>104</v>
      </c>
      <c r="H929" s="2" t="s">
        <v>1046</v>
      </c>
      <c r="I929" s="2" t="s">
        <v>1293</v>
      </c>
      <c r="J929" s="2" t="s">
        <v>209</v>
      </c>
      <c r="K929" s="2" t="s">
        <v>44</v>
      </c>
      <c r="P929" s="62" t="s">
        <v>3322</v>
      </c>
      <c r="Z929" s="2" t="s">
        <v>2050</v>
      </c>
      <c r="AA929" s="2" t="s">
        <v>2</v>
      </c>
      <c r="AB929" s="2" t="e">
        <v>#VALUE!</v>
      </c>
      <c r="AC929" s="2">
        <v>10</v>
      </c>
      <c r="AD929" s="2" t="e">
        <v>#VALUE!</v>
      </c>
      <c r="AE929" s="2" t="s">
        <v>50</v>
      </c>
      <c r="AF929" s="2">
        <v>0.1</v>
      </c>
      <c r="AG929" s="2">
        <v>0.15</v>
      </c>
    </row>
    <row r="930" spans="1:34" customFormat="1" hidden="1" x14ac:dyDescent="0.35">
      <c r="A930" s="2" t="s">
        <v>3003</v>
      </c>
      <c r="B930" s="2">
        <v>104330270</v>
      </c>
      <c r="C930" s="2" t="s">
        <v>3339</v>
      </c>
      <c r="D930" s="2" t="s">
        <v>3340</v>
      </c>
      <c r="E930" s="2" t="s">
        <v>95</v>
      </c>
      <c r="F930" s="2" t="s">
        <v>103</v>
      </c>
      <c r="G930" s="2" t="s">
        <v>104</v>
      </c>
      <c r="H930" s="2" t="s">
        <v>107</v>
      </c>
      <c r="I930" s="2" t="s">
        <v>1299</v>
      </c>
      <c r="J930" s="2" t="s">
        <v>209</v>
      </c>
      <c r="K930" s="2" t="s">
        <v>44</v>
      </c>
      <c r="P930" s="62" t="s">
        <v>3322</v>
      </c>
      <c r="Z930" s="2" t="s">
        <v>2050</v>
      </c>
      <c r="AA930" s="2" t="s">
        <v>2</v>
      </c>
      <c r="AB930" s="2" t="e">
        <v>#VALUE!</v>
      </c>
      <c r="AC930" s="2">
        <v>10</v>
      </c>
      <c r="AD930" s="2" t="e">
        <v>#VALUE!</v>
      </c>
      <c r="AE930" s="2" t="s">
        <v>50</v>
      </c>
      <c r="AF930" s="2">
        <v>0.15</v>
      </c>
      <c r="AG930" s="2">
        <v>0.2</v>
      </c>
    </row>
    <row r="931" spans="1:34" customFormat="1" hidden="1" x14ac:dyDescent="0.35">
      <c r="A931" s="2" t="s">
        <v>3003</v>
      </c>
      <c r="B931" s="2">
        <v>104539720</v>
      </c>
      <c r="C931" s="2" t="s">
        <v>3341</v>
      </c>
      <c r="D931" s="2" t="s">
        <v>3342</v>
      </c>
      <c r="E931" s="2" t="s">
        <v>159</v>
      </c>
      <c r="F931" s="2" t="s">
        <v>160</v>
      </c>
      <c r="G931" s="2" t="s">
        <v>1843</v>
      </c>
      <c r="H931" s="2" t="s">
        <v>511</v>
      </c>
      <c r="I931" s="2" t="s">
        <v>2614</v>
      </c>
      <c r="J931" s="2" t="s">
        <v>77</v>
      </c>
      <c r="K931" s="2" t="s">
        <v>164</v>
      </c>
      <c r="P931" s="62" t="s">
        <v>3322</v>
      </c>
      <c r="Z931" s="2" t="s">
        <v>2050</v>
      </c>
      <c r="AA931" s="2" t="s">
        <v>2</v>
      </c>
      <c r="AB931" s="2" t="e">
        <v>#VALUE!</v>
      </c>
      <c r="AC931" s="2">
        <v>15</v>
      </c>
      <c r="AD931" s="2" t="e">
        <v>#VALUE!</v>
      </c>
      <c r="AE931" s="2" t="s">
        <v>50</v>
      </c>
      <c r="AF931" s="2">
        <v>0</v>
      </c>
      <c r="AG931" s="2">
        <v>0</v>
      </c>
    </row>
    <row r="932" spans="1:34" customFormat="1" hidden="1" x14ac:dyDescent="0.35">
      <c r="A932" s="2" t="s">
        <v>3003</v>
      </c>
      <c r="B932" s="2">
        <v>104538340</v>
      </c>
      <c r="C932" s="2" t="s">
        <v>3343</v>
      </c>
      <c r="D932" s="2" t="s">
        <v>3344</v>
      </c>
      <c r="E932" s="2" t="s">
        <v>159</v>
      </c>
      <c r="F932" s="2" t="s">
        <v>166</v>
      </c>
      <c r="G932" s="2" t="s">
        <v>490</v>
      </c>
      <c r="H932" s="2" t="s">
        <v>473</v>
      </c>
      <c r="I932" s="2" t="s">
        <v>491</v>
      </c>
      <c r="J932" s="2" t="s">
        <v>331</v>
      </c>
      <c r="K932" s="2" t="s">
        <v>44</v>
      </c>
      <c r="P932" s="62" t="s">
        <v>3322</v>
      </c>
      <c r="Y932" s="2">
        <v>23000</v>
      </c>
      <c r="Z932" s="2">
        <v>0</v>
      </c>
      <c r="AA932" s="2">
        <v>0.14782608695652175</v>
      </c>
      <c r="AB932" s="2">
        <v>3400</v>
      </c>
      <c r="AC932" s="2">
        <v>5.6</v>
      </c>
      <c r="AD932" s="2">
        <v>607.14285714285722</v>
      </c>
      <c r="AE932" s="2" t="s">
        <v>50</v>
      </c>
      <c r="AF932" s="2">
        <v>0.02</v>
      </c>
      <c r="AG932" s="2">
        <v>0.05</v>
      </c>
    </row>
    <row r="933" spans="1:34" customFormat="1" hidden="1" x14ac:dyDescent="0.35">
      <c r="A933" s="2" t="s">
        <v>3003</v>
      </c>
      <c r="B933" s="2">
        <v>104340040</v>
      </c>
      <c r="C933" s="2" t="s">
        <v>3345</v>
      </c>
      <c r="D933" s="2" t="s">
        <v>3346</v>
      </c>
      <c r="E933" s="2" t="s">
        <v>159</v>
      </c>
      <c r="F933" s="2" t="s">
        <v>166</v>
      </c>
      <c r="G933" s="2" t="s">
        <v>490</v>
      </c>
      <c r="H933" s="2" t="s">
        <v>492</v>
      </c>
      <c r="I933" s="2" t="s">
        <v>499</v>
      </c>
      <c r="J933" s="2" t="s">
        <v>61</v>
      </c>
      <c r="K933" s="2" t="s">
        <v>164</v>
      </c>
      <c r="P933" s="62" t="s">
        <v>3322</v>
      </c>
      <c r="Y933" s="2">
        <v>65000</v>
      </c>
      <c r="Z933" s="2">
        <v>0</v>
      </c>
      <c r="AA933" s="2">
        <v>9.0292307692307686E-2</v>
      </c>
      <c r="AB933" s="2">
        <v>5869</v>
      </c>
      <c r="AC933" s="2">
        <v>10</v>
      </c>
      <c r="AD933" s="2">
        <v>586.9</v>
      </c>
      <c r="AE933" s="2" t="s">
        <v>50</v>
      </c>
      <c r="AF933" s="2">
        <v>0.02</v>
      </c>
      <c r="AG933" s="2">
        <v>0.04</v>
      </c>
    </row>
    <row r="934" spans="1:34" customFormat="1" hidden="1" x14ac:dyDescent="0.35">
      <c r="A934" s="2" t="s">
        <v>3003</v>
      </c>
      <c r="B934" s="2">
        <v>104538350</v>
      </c>
      <c r="C934" s="2" t="s">
        <v>3347</v>
      </c>
      <c r="D934" s="2" t="s">
        <v>3348</v>
      </c>
      <c r="E934" s="2" t="s">
        <v>159</v>
      </c>
      <c r="F934" s="2" t="s">
        <v>166</v>
      </c>
      <c r="G934" s="2" t="s">
        <v>490</v>
      </c>
      <c r="H934" s="2" t="s">
        <v>503</v>
      </c>
      <c r="I934" s="2" t="s">
        <v>3349</v>
      </c>
      <c r="J934" s="2" t="s">
        <v>300</v>
      </c>
      <c r="K934" s="2" t="s">
        <v>44</v>
      </c>
      <c r="P934" s="62" t="s">
        <v>3322</v>
      </c>
      <c r="Y934" s="2">
        <v>0</v>
      </c>
      <c r="Z934" s="2" t="s">
        <v>2050</v>
      </c>
      <c r="AA934" s="2" t="s">
        <v>2</v>
      </c>
      <c r="AB934" s="2" t="e">
        <v>#VALUE!</v>
      </c>
      <c r="AC934" s="2">
        <v>5</v>
      </c>
      <c r="AD934" s="2" t="e">
        <v>#VALUE!</v>
      </c>
      <c r="AE934" s="2" t="s">
        <v>50</v>
      </c>
      <c r="AF934" s="2">
        <v>0.03</v>
      </c>
      <c r="AG934" s="2">
        <v>0.05</v>
      </c>
    </row>
    <row r="935" spans="1:34" customFormat="1" hidden="1" x14ac:dyDescent="0.35">
      <c r="A935" s="2" t="s">
        <v>3003</v>
      </c>
      <c r="B935" s="2">
        <v>104543480</v>
      </c>
      <c r="C935" s="2" t="s">
        <v>3350</v>
      </c>
      <c r="D935" s="2" t="s">
        <v>3351</v>
      </c>
      <c r="E935" s="2" t="s">
        <v>159</v>
      </c>
      <c r="F935" s="2" t="s">
        <v>166</v>
      </c>
      <c r="G935" s="2" t="s">
        <v>490</v>
      </c>
      <c r="H935" s="2" t="s">
        <v>505</v>
      </c>
      <c r="I935" s="2" t="s">
        <v>3352</v>
      </c>
      <c r="J935" s="2" t="s">
        <v>164</v>
      </c>
      <c r="K935" s="2" t="s">
        <v>164</v>
      </c>
      <c r="P935" s="62" t="s">
        <v>3322</v>
      </c>
      <c r="Y935" s="2">
        <v>0</v>
      </c>
      <c r="Z935" s="2" t="s">
        <v>2050</v>
      </c>
      <c r="AA935" s="2" t="s">
        <v>2</v>
      </c>
      <c r="AB935" s="2" t="e">
        <v>#VALUE!</v>
      </c>
      <c r="AC935" s="2">
        <v>1</v>
      </c>
      <c r="AD935" s="2" t="e">
        <v>#VALUE!</v>
      </c>
      <c r="AE935" s="2" t="s">
        <v>49</v>
      </c>
      <c r="AF935" s="2">
        <v>0</v>
      </c>
      <c r="AG935" s="2">
        <v>0</v>
      </c>
    </row>
    <row r="936" spans="1:34" customFormat="1" hidden="1" x14ac:dyDescent="0.35">
      <c r="A936" s="2" t="s">
        <v>3003</v>
      </c>
      <c r="B936" s="2">
        <v>104519060</v>
      </c>
      <c r="C936" s="2" t="s">
        <v>3353</v>
      </c>
      <c r="D936" s="2" t="s">
        <v>3354</v>
      </c>
      <c r="E936" s="2" t="s">
        <v>159</v>
      </c>
      <c r="F936" s="2" t="s">
        <v>160</v>
      </c>
      <c r="G936" s="2" t="s">
        <v>510</v>
      </c>
      <c r="H936" s="2" t="s">
        <v>1844</v>
      </c>
      <c r="I936" s="2" t="s">
        <v>3355</v>
      </c>
      <c r="J936" s="2" t="s">
        <v>53</v>
      </c>
      <c r="K936" s="2" t="s">
        <v>44</v>
      </c>
      <c r="P936" s="62" t="s">
        <v>3322</v>
      </c>
      <c r="Y936" s="2">
        <v>54600</v>
      </c>
      <c r="Z936" s="2">
        <v>5700</v>
      </c>
      <c r="AA936" s="2">
        <v>0.31318681318681318</v>
      </c>
      <c r="AB936" s="2">
        <v>17100</v>
      </c>
      <c r="AC936" s="2">
        <v>12</v>
      </c>
      <c r="AD936" s="2">
        <v>1425</v>
      </c>
      <c r="AE936" s="2" t="s">
        <v>49</v>
      </c>
      <c r="AF936" s="2">
        <v>0.04</v>
      </c>
      <c r="AG936" s="2">
        <v>0.06</v>
      </c>
    </row>
    <row r="937" spans="1:34" customFormat="1" hidden="1" x14ac:dyDescent="0.35">
      <c r="A937" s="2" t="s">
        <v>3003</v>
      </c>
      <c r="B937" s="2">
        <v>150000711</v>
      </c>
      <c r="C937" s="2" t="s">
        <v>3356</v>
      </c>
      <c r="D937" s="2" t="s">
        <v>3357</v>
      </c>
      <c r="E937" s="2" t="s">
        <v>159</v>
      </c>
      <c r="F937" s="2" t="s">
        <v>160</v>
      </c>
      <c r="G937" s="2" t="s">
        <v>513</v>
      </c>
      <c r="H937" s="2" t="s">
        <v>514</v>
      </c>
      <c r="I937" s="2" t="s">
        <v>1927</v>
      </c>
      <c r="J937" s="2" t="s">
        <v>90</v>
      </c>
      <c r="K937" s="2" t="s">
        <v>44</v>
      </c>
      <c r="P937" s="62" t="s">
        <v>3322</v>
      </c>
      <c r="Y937" s="2">
        <v>0</v>
      </c>
      <c r="Z937" s="2" t="s">
        <v>2050</v>
      </c>
      <c r="AA937" s="2" t="s">
        <v>2</v>
      </c>
      <c r="AB937" s="2" t="e">
        <v>#VALUE!</v>
      </c>
      <c r="AC937" s="2">
        <v>10</v>
      </c>
      <c r="AD937" s="2" t="e">
        <v>#VALUE!</v>
      </c>
      <c r="AE937" s="2" t="s">
        <v>50</v>
      </c>
      <c r="AF937" s="2">
        <v>0.03</v>
      </c>
      <c r="AG937" s="2">
        <v>0.03</v>
      </c>
    </row>
    <row r="938" spans="1:34" customFormat="1" hidden="1" x14ac:dyDescent="0.35">
      <c r="A938" s="2" t="s">
        <v>3003</v>
      </c>
      <c r="B938" s="2">
        <v>150001862</v>
      </c>
      <c r="C938" s="2" t="s">
        <v>3358</v>
      </c>
      <c r="D938" s="2" t="s">
        <v>3359</v>
      </c>
      <c r="E938" s="2" t="s">
        <v>159</v>
      </c>
      <c r="F938" s="2" t="s">
        <v>160</v>
      </c>
      <c r="G938" s="2" t="s">
        <v>513</v>
      </c>
      <c r="H938" s="2" t="s">
        <v>514</v>
      </c>
      <c r="I938" s="2" t="s">
        <v>3360</v>
      </c>
      <c r="J938" s="2" t="s">
        <v>90</v>
      </c>
      <c r="K938" s="2" t="s">
        <v>44</v>
      </c>
      <c r="P938" s="62" t="s">
        <v>3322</v>
      </c>
      <c r="Y938" s="2">
        <v>0</v>
      </c>
      <c r="Z938" s="2" t="s">
        <v>2050</v>
      </c>
      <c r="AA938" s="2" t="s">
        <v>2</v>
      </c>
      <c r="AB938" s="2" t="e">
        <v>#VALUE!</v>
      </c>
      <c r="AC938" s="2">
        <v>10</v>
      </c>
      <c r="AD938" s="2" t="e">
        <v>#VALUE!</v>
      </c>
      <c r="AE938" s="2" t="s">
        <v>50</v>
      </c>
      <c r="AF938" s="2">
        <v>0.05</v>
      </c>
      <c r="AG938" s="2">
        <v>0.08</v>
      </c>
    </row>
    <row r="939" spans="1:34" customFormat="1" hidden="1" x14ac:dyDescent="0.35">
      <c r="A939" s="2" t="s">
        <v>3003</v>
      </c>
      <c r="B939" s="2">
        <v>104543030</v>
      </c>
      <c r="C939" s="2" t="s">
        <v>3361</v>
      </c>
      <c r="D939" s="2" t="s">
        <v>3362</v>
      </c>
      <c r="E939" s="2" t="s">
        <v>159</v>
      </c>
      <c r="F939" s="2" t="s">
        <v>160</v>
      </c>
      <c r="G939" s="2" t="s">
        <v>513</v>
      </c>
      <c r="H939" s="2" t="s">
        <v>514</v>
      </c>
      <c r="I939" s="2" t="s">
        <v>515</v>
      </c>
      <c r="J939" s="2" t="s">
        <v>61</v>
      </c>
      <c r="K939" s="2" t="s">
        <v>44</v>
      </c>
      <c r="P939" s="62" t="s">
        <v>3322</v>
      </c>
      <c r="Y939" s="2">
        <v>0</v>
      </c>
      <c r="Z939" s="2" t="s">
        <v>2050</v>
      </c>
      <c r="AA939" s="2" t="s">
        <v>2</v>
      </c>
      <c r="AB939" s="2" t="e">
        <v>#VALUE!</v>
      </c>
      <c r="AC939" s="2">
        <v>2</v>
      </c>
      <c r="AD939" s="2" t="e">
        <v>#VALUE!</v>
      </c>
      <c r="AE939" s="2" t="s">
        <v>49</v>
      </c>
      <c r="AF939" s="2">
        <v>0.05</v>
      </c>
      <c r="AG939" s="2">
        <v>0.08</v>
      </c>
      <c r="AH939" s="2" t="s">
        <v>50</v>
      </c>
    </row>
    <row r="940" spans="1:34" customFormat="1" hidden="1" x14ac:dyDescent="0.35">
      <c r="A940" s="2" t="s">
        <v>3003</v>
      </c>
      <c r="B940" s="2">
        <v>104541760</v>
      </c>
      <c r="C940" s="2" t="s">
        <v>3363</v>
      </c>
      <c r="D940" s="2" t="s">
        <v>3364</v>
      </c>
      <c r="E940" s="2" t="s">
        <v>159</v>
      </c>
      <c r="F940" s="2" t="s">
        <v>160</v>
      </c>
      <c r="G940" s="2" t="s">
        <v>513</v>
      </c>
      <c r="H940" s="2" t="s">
        <v>516</v>
      </c>
      <c r="I940" s="2" t="s">
        <v>518</v>
      </c>
      <c r="J940" s="2" t="s">
        <v>61</v>
      </c>
      <c r="K940" s="2" t="s">
        <v>44</v>
      </c>
      <c r="P940" s="62" t="s">
        <v>3322</v>
      </c>
      <c r="Y940" s="2">
        <v>0</v>
      </c>
      <c r="Z940" s="2" t="s">
        <v>2050</v>
      </c>
      <c r="AA940" s="2" t="s">
        <v>2</v>
      </c>
      <c r="AB940" s="2" t="e">
        <v>#VALUE!</v>
      </c>
      <c r="AC940" s="2">
        <v>13.6</v>
      </c>
      <c r="AD940" s="2" t="e">
        <v>#VALUE!</v>
      </c>
      <c r="AE940" s="2" t="s">
        <v>50</v>
      </c>
      <c r="AF940" s="2">
        <v>0.03</v>
      </c>
      <c r="AG940" s="2">
        <v>0.05</v>
      </c>
    </row>
    <row r="941" spans="1:34" customFormat="1" hidden="1" x14ac:dyDescent="0.35">
      <c r="A941" s="2" t="s">
        <v>3003</v>
      </c>
      <c r="B941" s="2">
        <v>103502100</v>
      </c>
      <c r="C941" s="2" t="s">
        <v>3365</v>
      </c>
      <c r="D941" s="2" t="s">
        <v>3366</v>
      </c>
      <c r="E941" s="2" t="s">
        <v>159</v>
      </c>
      <c r="F941" s="2" t="s">
        <v>160</v>
      </c>
      <c r="G941" s="2" t="s">
        <v>513</v>
      </c>
      <c r="H941" s="2" t="s">
        <v>519</v>
      </c>
      <c r="I941" s="2" t="s">
        <v>3367</v>
      </c>
      <c r="J941" s="2" t="s">
        <v>164</v>
      </c>
      <c r="K941" s="2" t="s">
        <v>164</v>
      </c>
      <c r="P941" s="62" t="s">
        <v>3322</v>
      </c>
      <c r="Y941" s="2">
        <v>0</v>
      </c>
      <c r="Z941" s="2" t="s">
        <v>2050</v>
      </c>
      <c r="AA941" s="2" t="s">
        <v>2</v>
      </c>
      <c r="AB941" s="2" t="e">
        <v>#VALUE!</v>
      </c>
      <c r="AC941" s="2">
        <v>1</v>
      </c>
      <c r="AD941" s="2" t="e">
        <v>#VALUE!</v>
      </c>
      <c r="AE941" s="2" t="s">
        <v>50</v>
      </c>
      <c r="AF941" s="2">
        <v>0.08</v>
      </c>
      <c r="AG941" s="2">
        <v>0.08</v>
      </c>
    </row>
    <row r="942" spans="1:34" customFormat="1" hidden="1" x14ac:dyDescent="0.35">
      <c r="A942" s="2" t="s">
        <v>525</v>
      </c>
      <c r="B942" s="2">
        <v>104343100</v>
      </c>
      <c r="C942" s="2" t="s">
        <v>3368</v>
      </c>
      <c r="D942" s="2" t="s">
        <v>3369</v>
      </c>
      <c r="E942" s="2" t="s">
        <v>159</v>
      </c>
      <c r="F942" s="2" t="s">
        <v>160</v>
      </c>
      <c r="G942" s="2" t="s">
        <v>510</v>
      </c>
      <c r="H942" s="2" t="s">
        <v>511</v>
      </c>
      <c r="I942" s="2" t="s">
        <v>1903</v>
      </c>
      <c r="J942" s="2" t="s">
        <v>61</v>
      </c>
      <c r="K942" s="2" t="s">
        <v>164</v>
      </c>
      <c r="L942" s="2" t="s">
        <v>3370</v>
      </c>
      <c r="M942" s="2" t="s">
        <v>71</v>
      </c>
      <c r="N942" s="2" t="s">
        <v>72</v>
      </c>
      <c r="O942" s="2">
        <v>35618</v>
      </c>
      <c r="P942" s="62" t="s">
        <v>3322</v>
      </c>
      <c r="Q942" s="2">
        <v>55600</v>
      </c>
      <c r="R942" s="2">
        <v>0</v>
      </c>
      <c r="S942" s="2" t="s">
        <v>545</v>
      </c>
      <c r="T942" s="2" t="s">
        <v>604</v>
      </c>
      <c r="U942" s="2">
        <v>77560</v>
      </c>
      <c r="V942" s="2">
        <v>36780.659999999996</v>
      </c>
      <c r="W942" s="2">
        <v>0</v>
      </c>
      <c r="X942" s="2" t="s">
        <v>2064</v>
      </c>
      <c r="Y942" s="2">
        <v>0</v>
      </c>
      <c r="Z942" s="2" t="s">
        <v>2050</v>
      </c>
      <c r="AA942" s="2" t="s">
        <v>2</v>
      </c>
      <c r="AB942" s="2">
        <v>-7560</v>
      </c>
      <c r="AC942" s="2">
        <v>18</v>
      </c>
      <c r="AD942" s="2">
        <v>-945</v>
      </c>
      <c r="AE942" s="2" t="s">
        <v>49</v>
      </c>
      <c r="AF942" s="2">
        <v>0.05</v>
      </c>
      <c r="AG942" s="2">
        <v>7.0000000000000007E-2</v>
      </c>
    </row>
    <row r="943" spans="1:34" customFormat="1" hidden="1" x14ac:dyDescent="0.35">
      <c r="A943" s="2" t="s">
        <v>525</v>
      </c>
      <c r="B943" s="2">
        <v>150001930</v>
      </c>
      <c r="C943" s="2" t="s">
        <v>3371</v>
      </c>
      <c r="D943" s="2" t="s">
        <v>3372</v>
      </c>
      <c r="E943" s="2" t="s">
        <v>159</v>
      </c>
      <c r="F943" s="2" t="s">
        <v>160</v>
      </c>
      <c r="G943" s="2" t="s">
        <v>510</v>
      </c>
      <c r="H943" s="2" t="s">
        <v>511</v>
      </c>
      <c r="I943" s="2" t="s">
        <v>1904</v>
      </c>
      <c r="J943" s="2" t="s">
        <v>61</v>
      </c>
      <c r="K943" s="2" t="s">
        <v>164</v>
      </c>
      <c r="L943" s="2" t="s">
        <v>3373</v>
      </c>
      <c r="M943" s="2" t="s">
        <v>71</v>
      </c>
      <c r="N943" s="2" t="s">
        <v>72</v>
      </c>
      <c r="O943" s="2">
        <v>37597</v>
      </c>
      <c r="P943" s="62" t="s">
        <v>3322</v>
      </c>
      <c r="Q943" s="2">
        <v>59900</v>
      </c>
      <c r="R943" s="2">
        <v>0</v>
      </c>
      <c r="S943" s="2" t="s">
        <v>48</v>
      </c>
      <c r="T943" s="2" t="s">
        <v>604</v>
      </c>
      <c r="U943" s="2">
        <v>37500</v>
      </c>
      <c r="V943" s="2">
        <v>36748.660000000003</v>
      </c>
      <c r="W943" s="2">
        <v>0</v>
      </c>
      <c r="X943" s="2" t="s">
        <v>2064</v>
      </c>
      <c r="Y943" s="2">
        <v>0</v>
      </c>
      <c r="Z943" s="2" t="s">
        <v>2050</v>
      </c>
      <c r="AA943" s="2" t="s">
        <v>2</v>
      </c>
      <c r="AB943" s="2">
        <v>2500</v>
      </c>
      <c r="AC943" s="2">
        <v>19</v>
      </c>
      <c r="AD943" s="2">
        <v>312.5</v>
      </c>
      <c r="AE943" s="2" t="s">
        <v>49</v>
      </c>
      <c r="AF943" s="2">
        <v>0.05</v>
      </c>
      <c r="AG943" s="2">
        <v>7.0000000000000007E-2</v>
      </c>
    </row>
    <row r="944" spans="1:34" customFormat="1" hidden="1" x14ac:dyDescent="0.35">
      <c r="A944" s="2" t="s">
        <v>191</v>
      </c>
      <c r="B944" s="2">
        <v>104520360</v>
      </c>
      <c r="C944" s="2" t="s">
        <v>3374</v>
      </c>
      <c r="D944" s="2" t="s">
        <v>3375</v>
      </c>
      <c r="E944" s="2" t="s">
        <v>2047</v>
      </c>
      <c r="F944" s="2" t="s">
        <v>2047</v>
      </c>
      <c r="G944" s="2" t="s">
        <v>40</v>
      </c>
      <c r="H944" s="2" t="s">
        <v>204</v>
      </c>
      <c r="I944" s="2" t="s">
        <v>3376</v>
      </c>
      <c r="J944" s="2" t="s">
        <v>44</v>
      </c>
      <c r="K944" s="2" t="s">
        <v>44</v>
      </c>
      <c r="L944" s="2" t="s">
        <v>3373</v>
      </c>
      <c r="M944" s="2" t="s">
        <v>45</v>
      </c>
      <c r="N944" s="2" t="s">
        <v>72</v>
      </c>
      <c r="O944" s="2">
        <v>153001</v>
      </c>
      <c r="P944" s="62" t="s">
        <v>3322</v>
      </c>
      <c r="Q944" s="2">
        <v>250000</v>
      </c>
      <c r="R944" s="2">
        <v>0</v>
      </c>
      <c r="S944" s="2" t="s">
        <v>2660</v>
      </c>
      <c r="U944" s="2">
        <v>33000</v>
      </c>
      <c r="V944" s="2">
        <v>153001</v>
      </c>
      <c r="W944" s="2">
        <v>0</v>
      </c>
      <c r="X944" s="2" t="s">
        <v>58</v>
      </c>
      <c r="Y944" s="2">
        <v>250000</v>
      </c>
      <c r="Z944" s="2">
        <v>220000</v>
      </c>
      <c r="AA944" s="2">
        <v>0.38799600000000001</v>
      </c>
      <c r="AB944" s="2">
        <v>-3000</v>
      </c>
      <c r="AC944" s="2">
        <v>10</v>
      </c>
      <c r="AD944" s="2">
        <v>-428.57142857142856</v>
      </c>
      <c r="AE944" s="2" t="s">
        <v>49</v>
      </c>
      <c r="AF944" s="2">
        <v>0.05</v>
      </c>
      <c r="AG944" s="2">
        <v>0.05</v>
      </c>
    </row>
    <row r="945" spans="1:33" customFormat="1" hidden="1" x14ac:dyDescent="0.35">
      <c r="A945" s="2" t="s">
        <v>191</v>
      </c>
      <c r="B945" s="2">
        <v>108004060</v>
      </c>
      <c r="C945" s="2" t="s">
        <v>3377</v>
      </c>
      <c r="D945" s="2" t="s">
        <v>3378</v>
      </c>
      <c r="E945" s="2" t="s">
        <v>2047</v>
      </c>
      <c r="F945" s="2" t="s">
        <v>2047</v>
      </c>
      <c r="G945" s="2" t="s">
        <v>40</v>
      </c>
      <c r="H945" s="2" t="s">
        <v>204</v>
      </c>
      <c r="I945" s="2" t="s">
        <v>3379</v>
      </c>
      <c r="J945" s="2" t="s">
        <v>43</v>
      </c>
      <c r="K945" s="2" t="s">
        <v>44</v>
      </c>
      <c r="L945" s="2" t="s">
        <v>3380</v>
      </c>
      <c r="M945" s="2" t="s">
        <v>45</v>
      </c>
      <c r="N945" s="2" t="s">
        <v>72</v>
      </c>
      <c r="O945" s="2">
        <v>2414.6799999999998</v>
      </c>
      <c r="P945" s="62" t="s">
        <v>3322</v>
      </c>
      <c r="Q945" s="2">
        <v>3900</v>
      </c>
      <c r="R945" s="2">
        <v>0</v>
      </c>
      <c r="S945" s="2" t="s">
        <v>2660</v>
      </c>
      <c r="U945" s="2">
        <v>8672</v>
      </c>
      <c r="V945" s="2">
        <v>2414.6799999999998</v>
      </c>
      <c r="W945" s="2">
        <v>0</v>
      </c>
      <c r="X945" s="2" t="s">
        <v>62</v>
      </c>
      <c r="Y945" s="2">
        <v>3900</v>
      </c>
      <c r="Z945" s="2">
        <v>-5639</v>
      </c>
      <c r="AA945" s="2">
        <v>0.3808512820512821</v>
      </c>
      <c r="AB945" s="2">
        <v>866.99999999999989</v>
      </c>
      <c r="AC945" s="2">
        <v>24</v>
      </c>
      <c r="AD945" s="2">
        <v>328.40909090909088</v>
      </c>
      <c r="AE945" s="2" t="s">
        <v>49</v>
      </c>
      <c r="AF945" s="2">
        <v>0.05</v>
      </c>
      <c r="AG945" s="2">
        <v>0.05</v>
      </c>
    </row>
    <row r="946" spans="1:33" customFormat="1" hidden="1" x14ac:dyDescent="0.35">
      <c r="A946" s="2" t="s">
        <v>191</v>
      </c>
      <c r="B946" s="2">
        <v>104523010</v>
      </c>
      <c r="C946" s="2" t="s">
        <v>3381</v>
      </c>
      <c r="D946" s="2" t="s">
        <v>3382</v>
      </c>
      <c r="E946" s="2" t="s">
        <v>2047</v>
      </c>
      <c r="F946" s="2" t="s">
        <v>2047</v>
      </c>
      <c r="G946" s="2" t="s">
        <v>40</v>
      </c>
      <c r="H946" s="2" t="s">
        <v>616</v>
      </c>
      <c r="I946" s="2" t="s">
        <v>3383</v>
      </c>
      <c r="J946" s="2" t="s">
        <v>44</v>
      </c>
      <c r="K946" s="2" t="s">
        <v>44</v>
      </c>
      <c r="L946" s="2" t="s">
        <v>2961</v>
      </c>
      <c r="M946" s="2" t="s">
        <v>45</v>
      </c>
      <c r="N946" s="2" t="s">
        <v>46</v>
      </c>
      <c r="O946" s="2">
        <v>7194</v>
      </c>
      <c r="P946" s="62" t="s">
        <v>3322</v>
      </c>
      <c r="Q946" s="2">
        <v>13100</v>
      </c>
      <c r="R946" s="2">
        <v>1.8564655124286844E-6</v>
      </c>
      <c r="S946" s="2" t="s">
        <v>2660</v>
      </c>
      <c r="U946" s="2">
        <v>64639.08</v>
      </c>
      <c r="V946" s="2">
        <v>7194</v>
      </c>
      <c r="W946" s="2">
        <v>0</v>
      </c>
      <c r="X946" s="2" t="s">
        <v>62</v>
      </c>
      <c r="Y946" s="2">
        <v>13100</v>
      </c>
      <c r="Z946" s="2">
        <v>-58003</v>
      </c>
      <c r="AA946" s="2">
        <v>0.45083969465648854</v>
      </c>
      <c r="AB946" s="2">
        <v>6463.9199999999983</v>
      </c>
      <c r="AC946" s="2">
        <v>0.72</v>
      </c>
      <c r="AD946" s="2">
        <v>1224.2272727272723</v>
      </c>
      <c r="AE946" s="2" t="s">
        <v>49</v>
      </c>
      <c r="AF946" s="2">
        <v>0.1</v>
      </c>
      <c r="AG946" s="2">
        <v>0.1</v>
      </c>
    </row>
    <row r="947" spans="1:33" customFormat="1" hidden="1" x14ac:dyDescent="0.35">
      <c r="A947" s="2" t="s">
        <v>191</v>
      </c>
      <c r="B947" s="2">
        <v>104533120</v>
      </c>
      <c r="C947" s="2" t="s">
        <v>3384</v>
      </c>
      <c r="D947" s="2" t="s">
        <v>3385</v>
      </c>
      <c r="E947" s="2" t="s">
        <v>95</v>
      </c>
      <c r="F947" s="2" t="s">
        <v>96</v>
      </c>
      <c r="G947" s="2" t="s">
        <v>100</v>
      </c>
      <c r="H947" s="2" t="s">
        <v>343</v>
      </c>
      <c r="I947" s="2" t="s">
        <v>3386</v>
      </c>
      <c r="J947" s="2" t="s">
        <v>176</v>
      </c>
      <c r="K947" s="2" t="s">
        <v>44</v>
      </c>
      <c r="L947" s="2" t="s">
        <v>2961</v>
      </c>
      <c r="M947" s="2" t="s">
        <v>45</v>
      </c>
      <c r="N947" s="2" t="s">
        <v>72</v>
      </c>
      <c r="O947" s="2">
        <v>32820</v>
      </c>
      <c r="P947" s="62" t="s">
        <v>3322</v>
      </c>
      <c r="Q947" s="2">
        <v>35000</v>
      </c>
      <c r="R947" s="2">
        <v>3.6588837337703239E-7</v>
      </c>
      <c r="S947" s="2" t="s">
        <v>194</v>
      </c>
      <c r="T947" s="2" t="s">
        <v>194</v>
      </c>
      <c r="U947" s="2">
        <v>27330.739999999998</v>
      </c>
      <c r="V947" s="2">
        <v>32820</v>
      </c>
      <c r="W947" s="2">
        <v>3.6588837338605795E-7</v>
      </c>
      <c r="X947" s="2" t="s">
        <v>62</v>
      </c>
      <c r="Y947" s="2">
        <v>35000</v>
      </c>
      <c r="Z947" s="2">
        <v>-20190</v>
      </c>
      <c r="AA947" s="2">
        <v>6.2285714285714285E-2</v>
      </c>
      <c r="AB947" s="2">
        <v>27859.25</v>
      </c>
      <c r="AC947" s="2">
        <v>2</v>
      </c>
      <c r="AD947" s="2">
        <v>9286.4166666666661</v>
      </c>
      <c r="AE947" s="2" t="s">
        <v>49</v>
      </c>
      <c r="AF947" s="2">
        <v>0.05</v>
      </c>
      <c r="AG947" s="2">
        <v>0.05</v>
      </c>
    </row>
    <row r="948" spans="1:33" customFormat="1" hidden="1" x14ac:dyDescent="0.35">
      <c r="A948" s="2" t="s">
        <v>191</v>
      </c>
      <c r="B948" s="2">
        <v>104533680</v>
      </c>
      <c r="C948" s="2" t="s">
        <v>3387</v>
      </c>
      <c r="D948" s="2" t="s">
        <v>3388</v>
      </c>
      <c r="E948" s="2" t="s">
        <v>95</v>
      </c>
      <c r="F948" s="2" t="s">
        <v>96</v>
      </c>
      <c r="G948" s="2" t="s">
        <v>362</v>
      </c>
      <c r="H948" s="2" t="s">
        <v>1312</v>
      </c>
      <c r="I948" s="2" t="s">
        <v>3389</v>
      </c>
      <c r="J948" s="2" t="s">
        <v>94</v>
      </c>
      <c r="K948" s="2" t="s">
        <v>94</v>
      </c>
      <c r="L948" s="2" t="s">
        <v>3286</v>
      </c>
      <c r="M948" s="2" t="s">
        <v>71</v>
      </c>
      <c r="N948" s="2" t="s">
        <v>46</v>
      </c>
      <c r="O948" s="2">
        <v>37993</v>
      </c>
      <c r="P948" s="62" t="s">
        <v>3322</v>
      </c>
      <c r="Q948" s="2">
        <v>50000</v>
      </c>
      <c r="R948" s="2">
        <v>0</v>
      </c>
      <c r="S948" s="2" t="s">
        <v>194</v>
      </c>
      <c r="T948" s="2" t="s">
        <v>194</v>
      </c>
      <c r="U948" s="2">
        <v>70681.759999999995</v>
      </c>
      <c r="V948" s="2">
        <v>37993</v>
      </c>
      <c r="W948" s="2">
        <v>0</v>
      </c>
      <c r="X948" s="2" t="s">
        <v>62</v>
      </c>
      <c r="Y948" s="2">
        <v>50000</v>
      </c>
      <c r="Z948" s="2">
        <v>-45950</v>
      </c>
      <c r="AA948" s="2">
        <v>0.24013999999999999</v>
      </c>
      <c r="AB948" s="2">
        <v>25268.240000000009</v>
      </c>
      <c r="AC948" s="2">
        <v>5.4</v>
      </c>
      <c r="AD948" s="2">
        <v>2526.824000000001</v>
      </c>
      <c r="AE948" s="2" t="s">
        <v>49</v>
      </c>
      <c r="AF948" s="2">
        <v>0.25</v>
      </c>
      <c r="AG948" s="2">
        <v>0.25</v>
      </c>
    </row>
    <row r="949" spans="1:33" customFormat="1" hidden="1" x14ac:dyDescent="0.35">
      <c r="A949" s="2" t="s">
        <v>191</v>
      </c>
      <c r="B949" s="2">
        <v>104535450</v>
      </c>
      <c r="C949" s="2" t="s">
        <v>3390</v>
      </c>
      <c r="D949" s="2" t="s">
        <v>3391</v>
      </c>
      <c r="E949" s="2" t="s">
        <v>95</v>
      </c>
      <c r="F949" s="2" t="s">
        <v>96</v>
      </c>
      <c r="G949" s="2" t="s">
        <v>249</v>
      </c>
      <c r="H949" s="2" t="s">
        <v>254</v>
      </c>
      <c r="I949" s="2" t="s">
        <v>3392</v>
      </c>
      <c r="J949" s="2" t="s">
        <v>43</v>
      </c>
      <c r="K949" s="2" t="s">
        <v>44</v>
      </c>
      <c r="L949" s="2" t="s">
        <v>2961</v>
      </c>
      <c r="M949" s="2" t="s">
        <v>45</v>
      </c>
      <c r="N949" s="2" t="s">
        <v>72</v>
      </c>
      <c r="O949" s="2">
        <v>13572</v>
      </c>
      <c r="P949" s="62" t="s">
        <v>3322</v>
      </c>
      <c r="Q949" s="2">
        <v>20000</v>
      </c>
      <c r="R949" s="2">
        <v>0</v>
      </c>
      <c r="S949" s="2" t="s">
        <v>194</v>
      </c>
      <c r="T949" s="2" t="s">
        <v>194</v>
      </c>
      <c r="U949" s="2">
        <v>42936</v>
      </c>
      <c r="V949" s="2">
        <v>13572</v>
      </c>
      <c r="W949" s="2">
        <v>0</v>
      </c>
      <c r="X949" s="2" t="s">
        <v>62</v>
      </c>
      <c r="Y949" s="2">
        <v>20000</v>
      </c>
      <c r="Z949" s="2">
        <v>-47000</v>
      </c>
      <c r="AA949" s="2">
        <v>0.32140000000000002</v>
      </c>
      <c r="AB949" s="2">
        <v>24064</v>
      </c>
      <c r="AC949" s="2">
        <v>10.199999999999999</v>
      </c>
      <c r="AD949" s="2">
        <v>8021.333333333333</v>
      </c>
      <c r="AE949" s="2" t="s">
        <v>50</v>
      </c>
      <c r="AF949" s="2">
        <v>0.03</v>
      </c>
      <c r="AG949" s="2">
        <v>0.05</v>
      </c>
    </row>
    <row r="950" spans="1:33" customFormat="1" hidden="1" x14ac:dyDescent="0.35">
      <c r="A950" s="2" t="s">
        <v>191</v>
      </c>
      <c r="B950" s="2">
        <v>104524460</v>
      </c>
      <c r="C950" s="2" t="s">
        <v>3393</v>
      </c>
      <c r="D950" s="2" t="s">
        <v>3394</v>
      </c>
      <c r="E950" s="2" t="s">
        <v>95</v>
      </c>
      <c r="F950" s="2" t="s">
        <v>103</v>
      </c>
      <c r="G950" s="2" t="s">
        <v>67</v>
      </c>
      <c r="H950" s="2" t="s">
        <v>240</v>
      </c>
      <c r="I950" s="2" t="s">
        <v>3395</v>
      </c>
      <c r="J950" s="2" t="s">
        <v>339</v>
      </c>
      <c r="K950" s="2" t="s">
        <v>44</v>
      </c>
      <c r="L950" s="2" t="s">
        <v>2056</v>
      </c>
      <c r="M950" s="2" t="s">
        <v>71</v>
      </c>
      <c r="N950" s="2" t="s">
        <v>46</v>
      </c>
      <c r="O950" s="2">
        <v>35688.299999999996</v>
      </c>
      <c r="P950" s="62" t="s">
        <v>3322</v>
      </c>
      <c r="Q950" s="2">
        <v>27900</v>
      </c>
      <c r="R950" s="2">
        <v>0</v>
      </c>
      <c r="S950" s="2" t="s">
        <v>194</v>
      </c>
      <c r="T950" s="2" t="s">
        <v>194</v>
      </c>
      <c r="U950" s="2">
        <v>50780</v>
      </c>
      <c r="V950" s="2">
        <v>35688.299999999996</v>
      </c>
      <c r="W950" s="2">
        <v>0</v>
      </c>
      <c r="X950" s="2" t="s">
        <v>62</v>
      </c>
      <c r="Y950" s="2">
        <v>27900</v>
      </c>
      <c r="Z950" s="2">
        <v>-50300</v>
      </c>
      <c r="AA950" s="2">
        <v>-0.27915053763440845</v>
      </c>
      <c r="AB950" s="2">
        <v>27420</v>
      </c>
      <c r="AC950" s="2">
        <v>3.45</v>
      </c>
      <c r="AD950" s="2">
        <v>5653.6082474226805</v>
      </c>
      <c r="AE950" s="2" t="s">
        <v>49</v>
      </c>
      <c r="AF950" s="2">
        <v>0.2</v>
      </c>
      <c r="AG950" s="2">
        <v>0.2</v>
      </c>
    </row>
    <row r="951" spans="1:33" customFormat="1" hidden="1" x14ac:dyDescent="0.35">
      <c r="A951" s="2" t="s">
        <v>191</v>
      </c>
      <c r="B951" s="2">
        <v>101310076</v>
      </c>
      <c r="C951" s="2" t="s">
        <v>3396</v>
      </c>
      <c r="D951" s="2" t="s">
        <v>3397</v>
      </c>
      <c r="E951" s="2" t="s">
        <v>95</v>
      </c>
      <c r="F951" s="2" t="s">
        <v>114</v>
      </c>
      <c r="G951" s="2" t="s">
        <v>115</v>
      </c>
      <c r="H951" s="2" t="s">
        <v>1490</v>
      </c>
      <c r="I951" s="2" t="s">
        <v>3398</v>
      </c>
      <c r="J951" s="2" t="s">
        <v>43</v>
      </c>
      <c r="K951" s="2" t="s">
        <v>44</v>
      </c>
      <c r="L951" s="2" t="s">
        <v>2961</v>
      </c>
      <c r="M951" s="2" t="s">
        <v>45</v>
      </c>
      <c r="N951" s="2" t="s">
        <v>3112</v>
      </c>
      <c r="O951" s="2">
        <v>4176</v>
      </c>
      <c r="P951" s="62" t="s">
        <v>3322</v>
      </c>
      <c r="Q951" s="2">
        <v>9000</v>
      </c>
      <c r="R951" s="2">
        <v>1.4053290599451485E-2</v>
      </c>
      <c r="S951" s="2" t="s">
        <v>194</v>
      </c>
      <c r="T951" s="2" t="s">
        <v>194</v>
      </c>
      <c r="U951" s="2">
        <v>44801.159999999996</v>
      </c>
      <c r="V951" s="2">
        <v>4176</v>
      </c>
      <c r="W951" s="2">
        <v>2.678502074558323E-6</v>
      </c>
      <c r="X951" s="2" t="s">
        <v>62</v>
      </c>
      <c r="Y951" s="2">
        <v>9000</v>
      </c>
      <c r="Z951" s="2">
        <v>-61000</v>
      </c>
      <c r="AA951" s="2">
        <v>0.53600000000000003</v>
      </c>
      <c r="AB951" s="2">
        <v>25198.720000000001</v>
      </c>
      <c r="AC951" s="2">
        <v>3</v>
      </c>
      <c r="AD951" s="2">
        <v>4199.7866666666669</v>
      </c>
      <c r="AE951" s="2" t="s">
        <v>49</v>
      </c>
      <c r="AF951" s="2">
        <v>0.25</v>
      </c>
      <c r="AG951" s="2">
        <v>0.25</v>
      </c>
    </row>
    <row r="952" spans="1:33" customFormat="1" hidden="1" x14ac:dyDescent="0.35">
      <c r="A952" s="2" t="s">
        <v>3003</v>
      </c>
      <c r="B952" s="2">
        <v>201230450</v>
      </c>
      <c r="C952" s="2" t="s">
        <v>3399</v>
      </c>
      <c r="D952" s="2" t="s">
        <v>3400</v>
      </c>
      <c r="E952" s="2" t="s">
        <v>95</v>
      </c>
      <c r="F952" s="2" t="s">
        <v>96</v>
      </c>
      <c r="G952" s="2" t="s">
        <v>249</v>
      </c>
      <c r="H952" s="2" t="s">
        <v>863</v>
      </c>
      <c r="I952" s="2" t="s">
        <v>3401</v>
      </c>
      <c r="J952" s="2" t="s">
        <v>44</v>
      </c>
      <c r="K952" s="2" t="s">
        <v>44</v>
      </c>
      <c r="L952" s="2" t="s">
        <v>2056</v>
      </c>
      <c r="M952" s="2" t="s">
        <v>45</v>
      </c>
      <c r="N952" s="2" t="s">
        <v>3402</v>
      </c>
      <c r="O952" s="2">
        <v>1907.33</v>
      </c>
      <c r="P952" s="62" t="s">
        <v>3403</v>
      </c>
      <c r="Q952" s="2">
        <v>4000</v>
      </c>
      <c r="R952" s="2">
        <v>0</v>
      </c>
      <c r="S952" s="2" t="s">
        <v>48</v>
      </c>
      <c r="T952" s="2" t="s">
        <v>48</v>
      </c>
      <c r="U952" s="2">
        <v>1907.33</v>
      </c>
      <c r="V952" s="2">
        <v>0</v>
      </c>
      <c r="W952" s="2">
        <v>4000</v>
      </c>
      <c r="X952" s="2">
        <v>0</v>
      </c>
      <c r="Y952" s="2">
        <v>0.52316750000000001</v>
      </c>
      <c r="Z952" s="2">
        <v>2092.67</v>
      </c>
      <c r="AA952" s="2">
        <v>5</v>
      </c>
      <c r="AB952" s="2">
        <v>418.53399999999999</v>
      </c>
      <c r="AC952" s="2" t="s">
        <v>50</v>
      </c>
      <c r="AD952" s="2" t="s">
        <v>50</v>
      </c>
      <c r="AE952" s="2" t="b">
        <v>1</v>
      </c>
      <c r="AF952" s="2">
        <v>0.3</v>
      </c>
      <c r="AG952" s="2">
        <v>0.3</v>
      </c>
    </row>
    <row r="953" spans="1:33" customFormat="1" hidden="1" x14ac:dyDescent="0.35">
      <c r="A953" s="2" t="s">
        <v>3003</v>
      </c>
      <c r="B953" s="2">
        <v>150001835</v>
      </c>
      <c r="C953" s="2" t="s">
        <v>3404</v>
      </c>
      <c r="D953" s="2" t="s">
        <v>3405</v>
      </c>
      <c r="E953" s="2" t="s">
        <v>95</v>
      </c>
      <c r="F953" s="2" t="s">
        <v>114</v>
      </c>
      <c r="G953" s="2" t="s">
        <v>279</v>
      </c>
      <c r="H953" s="2" t="s">
        <v>282</v>
      </c>
      <c r="I953" s="2" t="s">
        <v>3406</v>
      </c>
      <c r="J953" s="2" t="s">
        <v>53</v>
      </c>
      <c r="K953" s="2" t="s">
        <v>44</v>
      </c>
      <c r="L953" s="2" t="s">
        <v>2204</v>
      </c>
      <c r="M953" s="2" t="s">
        <v>45</v>
      </c>
      <c r="N953" s="2" t="s">
        <v>46</v>
      </c>
      <c r="O953" s="2">
        <v>17077.14</v>
      </c>
      <c r="P953" s="62" t="s">
        <v>3403</v>
      </c>
      <c r="Q953" s="2">
        <v>15000</v>
      </c>
      <c r="R953" s="2">
        <v>0</v>
      </c>
      <c r="S953" s="2" t="s">
        <v>2660</v>
      </c>
      <c r="T953" s="2" t="s">
        <v>2660</v>
      </c>
      <c r="U953" s="2">
        <v>17077.14</v>
      </c>
      <c r="V953" s="2">
        <v>0</v>
      </c>
      <c r="W953" s="2">
        <v>15000</v>
      </c>
      <c r="X953" s="2">
        <v>0</v>
      </c>
      <c r="Y953" s="2">
        <v>-0.13847599999999996</v>
      </c>
      <c r="Z953" s="2">
        <v>-2077.1399999999994</v>
      </c>
      <c r="AA953" s="2">
        <v>0.6</v>
      </c>
      <c r="AB953" s="2">
        <v>-3461.8999999999992</v>
      </c>
      <c r="AC953" s="2" t="s">
        <v>49</v>
      </c>
      <c r="AD953" s="2" t="s">
        <v>49</v>
      </c>
      <c r="AE953" s="2" t="b">
        <v>1</v>
      </c>
      <c r="AF953" s="2">
        <v>0.25</v>
      </c>
      <c r="AG953" s="2">
        <v>0.25</v>
      </c>
    </row>
    <row r="954" spans="1:33" customFormat="1" hidden="1" x14ac:dyDescent="0.35">
      <c r="A954" s="2" t="s">
        <v>3003</v>
      </c>
      <c r="B954" s="2">
        <v>104543150</v>
      </c>
      <c r="C954" s="2" t="s">
        <v>3407</v>
      </c>
      <c r="D954" s="2" t="s">
        <v>3408</v>
      </c>
      <c r="E954" s="2" t="s">
        <v>95</v>
      </c>
      <c r="F954" s="2" t="s">
        <v>103</v>
      </c>
      <c r="G954" s="2" t="s">
        <v>369</v>
      </c>
      <c r="H954" s="2" t="s">
        <v>393</v>
      </c>
      <c r="I954" s="2" t="s">
        <v>3409</v>
      </c>
      <c r="J954" s="2" t="s">
        <v>53</v>
      </c>
      <c r="K954" s="2" t="s">
        <v>44</v>
      </c>
      <c r="L954" s="2" t="s">
        <v>2204</v>
      </c>
      <c r="M954" s="2" t="s">
        <v>45</v>
      </c>
      <c r="N954" s="2" t="s">
        <v>72</v>
      </c>
      <c r="O954" s="2">
        <v>83700</v>
      </c>
      <c r="P954" s="62" t="s">
        <v>3403</v>
      </c>
      <c r="Q954" s="2">
        <v>113900</v>
      </c>
      <c r="R954" s="2">
        <v>0</v>
      </c>
      <c r="S954" s="2" t="s">
        <v>194</v>
      </c>
      <c r="T954" s="2" t="s">
        <v>194</v>
      </c>
      <c r="U954" s="2">
        <v>83700</v>
      </c>
      <c r="V954" s="2">
        <v>0</v>
      </c>
      <c r="W954" s="2">
        <v>113900</v>
      </c>
      <c r="X954" s="2">
        <v>0</v>
      </c>
      <c r="Y954" s="2">
        <v>0.26514486391571557</v>
      </c>
      <c r="Z954" s="2">
        <v>30200.000000000004</v>
      </c>
      <c r="AA954" s="2">
        <v>13.62</v>
      </c>
      <c r="AB954" s="2">
        <v>2217.3274596182091</v>
      </c>
      <c r="AC954" s="2" t="s">
        <v>50</v>
      </c>
      <c r="AD954" s="2" t="s">
        <v>50</v>
      </c>
      <c r="AE954" s="2" t="b">
        <v>1</v>
      </c>
      <c r="AF954" s="2">
        <v>0.03</v>
      </c>
      <c r="AG954" s="2">
        <v>0.05</v>
      </c>
    </row>
    <row r="955" spans="1:33" customFormat="1" hidden="1" x14ac:dyDescent="0.35">
      <c r="A955" s="2" t="s">
        <v>3003</v>
      </c>
      <c r="B955" s="2">
        <v>232000920</v>
      </c>
      <c r="C955" s="2" t="s">
        <v>3410</v>
      </c>
      <c r="D955" s="2" t="s">
        <v>3411</v>
      </c>
      <c r="E955" s="2" t="s">
        <v>95</v>
      </c>
      <c r="F955" s="2" t="s">
        <v>114</v>
      </c>
      <c r="G955" s="2" t="s">
        <v>115</v>
      </c>
      <c r="H955" s="2" t="s">
        <v>1319</v>
      </c>
      <c r="I955" s="2" t="s">
        <v>3412</v>
      </c>
      <c r="J955" s="2" t="s">
        <v>43</v>
      </c>
      <c r="K955" s="2" t="s">
        <v>44</v>
      </c>
      <c r="L955" s="2" t="s">
        <v>2961</v>
      </c>
      <c r="M955" s="2" t="s">
        <v>45</v>
      </c>
      <c r="N955" s="2" t="s">
        <v>3402</v>
      </c>
      <c r="O955" s="2">
        <v>10558.05</v>
      </c>
      <c r="P955" s="62" t="s">
        <v>3403</v>
      </c>
      <c r="Q955" s="2">
        <v>18000</v>
      </c>
      <c r="R955" s="2">
        <v>0</v>
      </c>
      <c r="S955" s="2" t="s">
        <v>194</v>
      </c>
      <c r="T955" s="2" t="s">
        <v>194</v>
      </c>
      <c r="U955" s="2">
        <v>10558.05</v>
      </c>
      <c r="V955" s="2">
        <v>0</v>
      </c>
      <c r="W955" s="2">
        <v>18000</v>
      </c>
      <c r="X955" s="2">
        <v>0</v>
      </c>
      <c r="Y955" s="2">
        <v>0.41344166666666671</v>
      </c>
      <c r="Z955" s="2">
        <v>7441.9500000000007</v>
      </c>
      <c r="AA955" s="2">
        <v>12</v>
      </c>
      <c r="AB955" s="2">
        <v>620.16250000000002</v>
      </c>
      <c r="AC955" s="2" t="s">
        <v>49</v>
      </c>
      <c r="AD955" s="2" t="s">
        <v>49</v>
      </c>
      <c r="AE955" s="2" t="b">
        <v>1</v>
      </c>
      <c r="AF955" s="2">
        <v>0.25</v>
      </c>
      <c r="AG955" s="2">
        <v>0.25</v>
      </c>
    </row>
    <row r="956" spans="1:33" customFormat="1" hidden="1" x14ac:dyDescent="0.35">
      <c r="A956" s="2" t="s">
        <v>3003</v>
      </c>
      <c r="B956" s="2">
        <v>201113010</v>
      </c>
      <c r="C956" s="2" t="s">
        <v>3413</v>
      </c>
      <c r="D956" s="2" t="s">
        <v>3414</v>
      </c>
      <c r="E956" s="2" t="s">
        <v>95</v>
      </c>
      <c r="F956" s="2" t="s">
        <v>114</v>
      </c>
      <c r="G956" s="2" t="s">
        <v>412</v>
      </c>
      <c r="H956" s="2" t="s">
        <v>1539</v>
      </c>
      <c r="I956" s="2" t="s">
        <v>3415</v>
      </c>
      <c r="J956" s="2" t="s">
        <v>741</v>
      </c>
      <c r="K956" s="2" t="s">
        <v>44</v>
      </c>
      <c r="L956" s="2" t="s">
        <v>3416</v>
      </c>
      <c r="M956" s="2" t="s">
        <v>45</v>
      </c>
      <c r="N956" s="2" t="s">
        <v>3112</v>
      </c>
      <c r="O956" s="2">
        <v>22530.240000000002</v>
      </c>
      <c r="P956" s="62" t="s">
        <v>3403</v>
      </c>
      <c r="Q956" s="2">
        <v>25000</v>
      </c>
      <c r="R956" s="2">
        <v>2.6158762623034182E-3</v>
      </c>
      <c r="S956" s="2" t="s">
        <v>2660</v>
      </c>
      <c r="T956" s="2" t="s">
        <v>2660</v>
      </c>
      <c r="U956" s="2">
        <v>22589.176320000002</v>
      </c>
      <c r="V956" s="2">
        <v>2.6016361777071229E-3</v>
      </c>
      <c r="W956" s="2">
        <v>25000</v>
      </c>
      <c r="X956" s="2">
        <v>0</v>
      </c>
      <c r="Y956" s="2">
        <v>9.643294719999991E-2</v>
      </c>
      <c r="Z956" s="2">
        <v>2410.8236799999977</v>
      </c>
      <c r="AA956" s="2">
        <v>2.56</v>
      </c>
      <c r="AB956" s="2">
        <v>941.72799999999904</v>
      </c>
      <c r="AC956" s="2" t="s">
        <v>49</v>
      </c>
      <c r="AD956" s="2" t="s">
        <v>49</v>
      </c>
      <c r="AE956" s="2" t="b">
        <v>1</v>
      </c>
      <c r="AF956" s="2">
        <v>0.25</v>
      </c>
      <c r="AG956" s="2">
        <v>0.25</v>
      </c>
    </row>
    <row r="957" spans="1:33" customFormat="1" hidden="1" x14ac:dyDescent="0.35">
      <c r="A957" s="2" t="s">
        <v>3003</v>
      </c>
      <c r="B957" s="2">
        <v>201700347</v>
      </c>
      <c r="C957" s="2" t="s">
        <v>3417</v>
      </c>
      <c r="D957" s="2" t="s">
        <v>3418</v>
      </c>
      <c r="E957" s="2" t="s">
        <v>95</v>
      </c>
      <c r="F957" s="2" t="s">
        <v>114</v>
      </c>
      <c r="G957" s="2" t="s">
        <v>412</v>
      </c>
      <c r="H957" s="2" t="s">
        <v>413</v>
      </c>
      <c r="I957" s="2" t="s">
        <v>3419</v>
      </c>
      <c r="J957" s="2" t="s">
        <v>415</v>
      </c>
      <c r="K957" s="2" t="s">
        <v>44</v>
      </c>
      <c r="L957" s="2" t="s">
        <v>3420</v>
      </c>
      <c r="M957" s="2" t="s">
        <v>45</v>
      </c>
      <c r="N957" s="2" t="s">
        <v>3112</v>
      </c>
      <c r="O957" s="2">
        <v>11955</v>
      </c>
      <c r="P957" s="62" t="s">
        <v>3403</v>
      </c>
      <c r="Q957" s="2">
        <v>13000</v>
      </c>
      <c r="R957" s="2">
        <v>0</v>
      </c>
      <c r="S957" s="2" t="s">
        <v>194</v>
      </c>
      <c r="T957" s="2" t="s">
        <v>194</v>
      </c>
      <c r="U957" s="2">
        <v>11955</v>
      </c>
      <c r="V957" s="2">
        <v>0</v>
      </c>
      <c r="W957" s="2">
        <v>13000</v>
      </c>
      <c r="X957" s="2">
        <v>0</v>
      </c>
      <c r="Y957" s="2">
        <v>8.0384615384615388E-2</v>
      </c>
      <c r="Z957" s="2">
        <v>1045</v>
      </c>
      <c r="AA957" s="2">
        <v>2.66</v>
      </c>
      <c r="AB957" s="2">
        <v>392.85714285714283</v>
      </c>
      <c r="AC957" s="2" t="s">
        <v>49</v>
      </c>
      <c r="AD957" s="2" t="s">
        <v>49</v>
      </c>
      <c r="AE957" s="2" t="b">
        <v>1</v>
      </c>
      <c r="AF957" s="2">
        <v>0.25</v>
      </c>
      <c r="AG957" s="2">
        <v>0.25</v>
      </c>
    </row>
    <row r="958" spans="1:33" customFormat="1" hidden="1" x14ac:dyDescent="0.35">
      <c r="A958" s="2" t="s">
        <v>3003</v>
      </c>
      <c r="B958" s="2">
        <v>150001408</v>
      </c>
      <c r="C958" s="2" t="s">
        <v>3421</v>
      </c>
      <c r="D958" s="2" t="s">
        <v>3422</v>
      </c>
      <c r="E958" s="2" t="s">
        <v>95</v>
      </c>
      <c r="F958" s="2" t="s">
        <v>114</v>
      </c>
      <c r="G958" s="2" t="s">
        <v>120</v>
      </c>
      <c r="H958" s="2" t="s">
        <v>204</v>
      </c>
      <c r="I958" s="2" t="s">
        <v>3423</v>
      </c>
      <c r="J958" s="2" t="s">
        <v>339</v>
      </c>
      <c r="K958" s="2" t="s">
        <v>44</v>
      </c>
      <c r="L958" s="2" t="s">
        <v>3424</v>
      </c>
      <c r="M958" s="2" t="s">
        <v>45</v>
      </c>
      <c r="N958" s="2" t="s">
        <v>46</v>
      </c>
      <c r="O958" s="2">
        <v>15210</v>
      </c>
      <c r="P958" s="62" t="s">
        <v>3403</v>
      </c>
      <c r="Q958" s="2">
        <v>16731</v>
      </c>
      <c r="R958" s="2">
        <v>0</v>
      </c>
      <c r="S958" s="2" t="s">
        <v>2660</v>
      </c>
      <c r="T958" s="2" t="s">
        <v>2660</v>
      </c>
      <c r="U958" s="2">
        <v>15210</v>
      </c>
      <c r="V958" s="2">
        <v>0</v>
      </c>
      <c r="W958" s="2">
        <v>16731</v>
      </c>
      <c r="X958" s="2">
        <v>0</v>
      </c>
      <c r="Y958" s="2">
        <v>9.0909090909090912E-2</v>
      </c>
      <c r="Z958" s="2">
        <v>1521</v>
      </c>
      <c r="AA958" s="2">
        <v>8.4</v>
      </c>
      <c r="AB958" s="2">
        <v>181.07142857142856</v>
      </c>
      <c r="AC958" s="2" t="s">
        <v>50</v>
      </c>
      <c r="AD958" s="2" t="s">
        <v>50</v>
      </c>
      <c r="AE958" s="2" t="b">
        <v>1</v>
      </c>
      <c r="AF958" s="2">
        <v>0.25</v>
      </c>
      <c r="AG958" s="2">
        <v>0.25</v>
      </c>
    </row>
    <row r="959" spans="1:33" customFormat="1" hidden="1" x14ac:dyDescent="0.35">
      <c r="A959" s="2" t="s">
        <v>3003</v>
      </c>
      <c r="B959" s="2">
        <v>150001685</v>
      </c>
      <c r="C959" s="2" t="s">
        <v>3425</v>
      </c>
      <c r="D959" s="2" t="s">
        <v>3426</v>
      </c>
      <c r="E959" s="2" t="s">
        <v>95</v>
      </c>
      <c r="F959" s="2" t="s">
        <v>114</v>
      </c>
      <c r="G959" s="2" t="s">
        <v>120</v>
      </c>
      <c r="H959" s="2" t="s">
        <v>204</v>
      </c>
      <c r="I959" s="2" t="s">
        <v>3427</v>
      </c>
      <c r="J959" s="2" t="s">
        <v>86</v>
      </c>
      <c r="K959" s="2" t="s">
        <v>44</v>
      </c>
      <c r="L959" s="2" t="s">
        <v>3296</v>
      </c>
      <c r="M959" s="2" t="s">
        <v>45</v>
      </c>
      <c r="N959" s="2" t="s">
        <v>46</v>
      </c>
      <c r="O959" s="2">
        <v>15416.199999999999</v>
      </c>
      <c r="P959" s="62" t="s">
        <v>3403</v>
      </c>
      <c r="Q959" s="2">
        <v>16958</v>
      </c>
      <c r="R959" s="2">
        <v>0</v>
      </c>
      <c r="S959" s="2" t="s">
        <v>194</v>
      </c>
      <c r="T959" s="2" t="s">
        <v>194</v>
      </c>
      <c r="U959" s="2">
        <v>15416.199999999999</v>
      </c>
      <c r="V959" s="2">
        <v>0</v>
      </c>
      <c r="W959" s="2">
        <v>16958</v>
      </c>
      <c r="X959" s="2">
        <v>0</v>
      </c>
      <c r="Y959" s="2">
        <v>9.0918740417502128E-2</v>
      </c>
      <c r="Z959" s="2">
        <v>1541.8000000000011</v>
      </c>
      <c r="AA959" s="2">
        <v>8.48</v>
      </c>
      <c r="AB959" s="2">
        <v>181.81603773584916</v>
      </c>
      <c r="AC959" s="2" t="s">
        <v>50</v>
      </c>
      <c r="AD959" s="2" t="s">
        <v>50</v>
      </c>
      <c r="AE959" s="2" t="b">
        <v>1</v>
      </c>
      <c r="AF959" s="2">
        <v>0.25</v>
      </c>
      <c r="AG959" s="2">
        <v>0.25</v>
      </c>
    </row>
    <row r="960" spans="1:33" customFormat="1" hidden="1" x14ac:dyDescent="0.35">
      <c r="A960" s="2" t="s">
        <v>3003</v>
      </c>
      <c r="B960" s="2">
        <v>104543940</v>
      </c>
      <c r="C960" s="2" t="s">
        <v>3428</v>
      </c>
      <c r="D960" s="2" t="s">
        <v>3429</v>
      </c>
      <c r="E960" s="2" t="s">
        <v>95</v>
      </c>
      <c r="F960" s="2" t="s">
        <v>103</v>
      </c>
      <c r="G960" s="2" t="s">
        <v>369</v>
      </c>
      <c r="H960" s="2" t="s">
        <v>380</v>
      </c>
      <c r="I960" s="2" t="s">
        <v>1368</v>
      </c>
      <c r="J960" s="2" t="s">
        <v>53</v>
      </c>
      <c r="K960" s="2" t="s">
        <v>44</v>
      </c>
      <c r="L960" s="2" t="s">
        <v>2204</v>
      </c>
      <c r="M960" s="2" t="s">
        <v>71</v>
      </c>
      <c r="N960" s="2" t="s">
        <v>46</v>
      </c>
      <c r="O960" s="2">
        <v>14370</v>
      </c>
      <c r="P960" s="62" t="s">
        <v>3403</v>
      </c>
      <c r="Q960" s="2">
        <v>20813</v>
      </c>
      <c r="R960" s="2">
        <v>0</v>
      </c>
      <c r="S960" s="2" t="s">
        <v>2660</v>
      </c>
      <c r="T960" s="2" t="s">
        <v>2660</v>
      </c>
      <c r="U960" s="2">
        <v>14370</v>
      </c>
      <c r="V960" s="2">
        <v>0</v>
      </c>
      <c r="W960" s="2">
        <v>20813</v>
      </c>
      <c r="X960" s="2">
        <v>0</v>
      </c>
      <c r="Y960" s="2">
        <v>0.30956613654927206</v>
      </c>
      <c r="Z960" s="2">
        <v>6442.9999999999991</v>
      </c>
      <c r="AA960" s="2">
        <v>7.2</v>
      </c>
      <c r="AB960" s="2">
        <v>894.86111111111097</v>
      </c>
      <c r="AC960" s="2" t="s">
        <v>50</v>
      </c>
      <c r="AD960" s="2" t="s">
        <v>50</v>
      </c>
      <c r="AE960" s="2" t="b">
        <v>1</v>
      </c>
      <c r="AF960" s="2">
        <v>0.05</v>
      </c>
      <c r="AG960" s="2">
        <v>7.0000000000000007E-2</v>
      </c>
    </row>
    <row r="961" spans="1:33" customFormat="1" hidden="1" x14ac:dyDescent="0.35">
      <c r="A961" s="2" t="s">
        <v>3003</v>
      </c>
      <c r="B961" s="2">
        <v>150001890</v>
      </c>
      <c r="C961" s="2" t="s">
        <v>3430</v>
      </c>
      <c r="D961" s="2" t="s">
        <v>3431</v>
      </c>
      <c r="E961" s="2" t="s">
        <v>159</v>
      </c>
      <c r="F961" s="2" t="s">
        <v>160</v>
      </c>
      <c r="G961" s="2" t="s">
        <v>1843</v>
      </c>
      <c r="H961" s="2" t="s">
        <v>1844</v>
      </c>
      <c r="I961" s="2" t="s">
        <v>3432</v>
      </c>
      <c r="J961" s="2" t="s">
        <v>164</v>
      </c>
      <c r="K961" s="2" t="s">
        <v>164</v>
      </c>
      <c r="L961" s="2" t="s">
        <v>2196</v>
      </c>
      <c r="M961" s="2" t="s">
        <v>71</v>
      </c>
      <c r="N961" s="2" t="s">
        <v>46</v>
      </c>
      <c r="O961" s="2">
        <v>5512.35</v>
      </c>
      <c r="P961" s="62" t="s">
        <v>3403</v>
      </c>
      <c r="Q961" s="2">
        <v>8300</v>
      </c>
      <c r="R961" s="2">
        <v>1.5900659428374375E-2</v>
      </c>
      <c r="S961" s="2" t="s">
        <v>545</v>
      </c>
      <c r="T961" s="2" t="s">
        <v>604</v>
      </c>
      <c r="U961" s="2">
        <v>5600</v>
      </c>
      <c r="V961" s="2">
        <v>1.5900659428374399E-2</v>
      </c>
      <c r="W961" s="2">
        <v>8300</v>
      </c>
      <c r="X961" s="2">
        <v>0</v>
      </c>
      <c r="Y961" s="2">
        <v>0.3253012048192771</v>
      </c>
      <c r="Z961" s="2">
        <v>2700</v>
      </c>
      <c r="AA961" s="2">
        <v>1</v>
      </c>
      <c r="AB961" s="2">
        <v>2700</v>
      </c>
      <c r="AC961" s="2" t="s">
        <v>49</v>
      </c>
      <c r="AD961" s="2" t="s">
        <v>49</v>
      </c>
      <c r="AE961" s="2" t="b">
        <v>1</v>
      </c>
      <c r="AF961" s="2">
        <v>0.02</v>
      </c>
      <c r="AG961" s="2">
        <v>0.04</v>
      </c>
    </row>
    <row r="962" spans="1:33" customFormat="1" hidden="1" x14ac:dyDescent="0.35">
      <c r="A962" s="2" t="s">
        <v>191</v>
      </c>
      <c r="B962" s="2">
        <v>104519410</v>
      </c>
      <c r="C962" s="2" t="s">
        <v>3433</v>
      </c>
      <c r="D962" s="2" t="s">
        <v>3434</v>
      </c>
      <c r="E962" s="2" t="s">
        <v>95</v>
      </c>
      <c r="F962" s="2" t="s">
        <v>96</v>
      </c>
      <c r="G962" s="2" t="s">
        <v>249</v>
      </c>
      <c r="H962" s="2" t="s">
        <v>254</v>
      </c>
      <c r="I962" s="2" t="s">
        <v>3435</v>
      </c>
      <c r="J962" s="2" t="s">
        <v>44</v>
      </c>
      <c r="K962" s="2" t="s">
        <v>44</v>
      </c>
      <c r="L962" s="2" t="s">
        <v>2056</v>
      </c>
      <c r="M962" s="2" t="s">
        <v>45</v>
      </c>
      <c r="N962" s="2" t="s">
        <v>46</v>
      </c>
      <c r="O962" s="2">
        <v>6048</v>
      </c>
      <c r="P962" s="62" t="s">
        <v>3403</v>
      </c>
      <c r="Q962" s="2">
        <v>8000</v>
      </c>
      <c r="R962" s="2">
        <v>0</v>
      </c>
      <c r="S962" s="2" t="s">
        <v>194</v>
      </c>
      <c r="U962" s="2">
        <v>6048</v>
      </c>
      <c r="V962" s="2" t="e">
        <v>#N/A</v>
      </c>
      <c r="W962" s="2" t="e">
        <v>#N/A</v>
      </c>
      <c r="X962" s="2" t="s">
        <v>2064</v>
      </c>
      <c r="Z962" s="2" t="s">
        <v>2050</v>
      </c>
      <c r="AA962" s="2" t="s">
        <v>2</v>
      </c>
      <c r="AB962" s="2" t="e">
        <v>#VALUE!</v>
      </c>
      <c r="AC962" s="2">
        <v>4.58</v>
      </c>
      <c r="AD962" s="2" t="e">
        <v>#VALUE!</v>
      </c>
      <c r="AE962" s="2" t="s">
        <v>50</v>
      </c>
      <c r="AF962" s="2" t="e">
        <v>#N/A</v>
      </c>
      <c r="AG962" s="2" t="e">
        <v>#N/A</v>
      </c>
    </row>
    <row r="963" spans="1:33" customFormat="1" hidden="1" x14ac:dyDescent="0.35">
      <c r="A963" s="2" t="s">
        <v>191</v>
      </c>
      <c r="B963" s="2">
        <v>104535420</v>
      </c>
      <c r="C963" s="2" t="s">
        <v>3436</v>
      </c>
      <c r="D963" s="2" t="s">
        <v>3437</v>
      </c>
      <c r="E963" s="2" t="s">
        <v>95</v>
      </c>
      <c r="F963" s="2" t="s">
        <v>96</v>
      </c>
      <c r="G963" s="2" t="s">
        <v>249</v>
      </c>
      <c r="H963" s="2" t="s">
        <v>254</v>
      </c>
      <c r="I963" s="2" t="s">
        <v>3438</v>
      </c>
      <c r="J963" s="2" t="s">
        <v>209</v>
      </c>
      <c r="K963" s="2" t="s">
        <v>44</v>
      </c>
      <c r="L963" s="2" t="s">
        <v>2971</v>
      </c>
      <c r="M963" s="2" t="s">
        <v>45</v>
      </c>
      <c r="N963" s="2" t="s">
        <v>72</v>
      </c>
      <c r="O963" s="2">
        <v>28772</v>
      </c>
      <c r="P963" s="62" t="s">
        <v>3403</v>
      </c>
      <c r="Q963" s="2">
        <v>37000</v>
      </c>
      <c r="R963" s="2">
        <v>0</v>
      </c>
      <c r="S963" s="2" t="s">
        <v>194</v>
      </c>
      <c r="U963" s="2">
        <v>28772</v>
      </c>
      <c r="V963" s="2" t="e">
        <v>#N/A</v>
      </c>
      <c r="W963" s="2" t="e">
        <v>#N/A</v>
      </c>
      <c r="X963" s="2" t="s">
        <v>2064</v>
      </c>
      <c r="Z963" s="2" t="s">
        <v>2050</v>
      </c>
      <c r="AA963" s="2" t="s">
        <v>2</v>
      </c>
      <c r="AB963" s="2" t="e">
        <v>#VALUE!</v>
      </c>
      <c r="AC963" s="2">
        <v>18.8</v>
      </c>
      <c r="AD963" s="2" t="e">
        <v>#VALUE!</v>
      </c>
      <c r="AE963" s="2" t="s">
        <v>50</v>
      </c>
      <c r="AF963" s="2" t="e">
        <v>#N/A</v>
      </c>
      <c r="AG963" s="2" t="e">
        <v>#N/A</v>
      </c>
    </row>
    <row r="964" spans="1:33" customFormat="1" hidden="1" x14ac:dyDescent="0.35">
      <c r="A964" s="2" t="s">
        <v>191</v>
      </c>
      <c r="B964" s="2">
        <v>104535430</v>
      </c>
      <c r="C964" s="2" t="s">
        <v>3439</v>
      </c>
      <c r="D964" s="2" t="s">
        <v>3440</v>
      </c>
      <c r="E964" s="2" t="s">
        <v>95</v>
      </c>
      <c r="F964" s="2" t="s">
        <v>96</v>
      </c>
      <c r="G964" s="2" t="s">
        <v>249</v>
      </c>
      <c r="H964" s="2" t="s">
        <v>254</v>
      </c>
      <c r="I964" s="2" t="s">
        <v>255</v>
      </c>
      <c r="J964" s="2" t="s">
        <v>43</v>
      </c>
      <c r="K964" s="2" t="s">
        <v>44</v>
      </c>
      <c r="L964" s="2" t="s">
        <v>2961</v>
      </c>
      <c r="M964" s="2" t="s">
        <v>45</v>
      </c>
      <c r="N964" s="2" t="s">
        <v>72</v>
      </c>
      <c r="O964" s="2">
        <v>15432</v>
      </c>
      <c r="P964" s="62" t="s">
        <v>3403</v>
      </c>
      <c r="Q964" s="2">
        <v>20000</v>
      </c>
      <c r="R964" s="2">
        <v>0</v>
      </c>
      <c r="S964" s="2" t="s">
        <v>194</v>
      </c>
      <c r="U964" s="2">
        <v>15432</v>
      </c>
      <c r="V964" s="2" t="e">
        <v>#N/A</v>
      </c>
      <c r="W964" s="2" t="e">
        <v>#N/A</v>
      </c>
      <c r="X964" s="2" t="s">
        <v>2064</v>
      </c>
      <c r="Z964" s="2" t="s">
        <v>2050</v>
      </c>
      <c r="AA964" s="2" t="s">
        <v>2</v>
      </c>
      <c r="AB964" s="2" t="e">
        <v>#VALUE!</v>
      </c>
      <c r="AC964" s="2">
        <v>10.199999999999999</v>
      </c>
      <c r="AD964" s="2" t="e">
        <v>#VALUE!</v>
      </c>
      <c r="AE964" s="2" t="s">
        <v>50</v>
      </c>
      <c r="AF964" s="2" t="e">
        <v>#N/A</v>
      </c>
      <c r="AG964" s="2" t="e">
        <v>#N/A</v>
      </c>
    </row>
    <row r="965" spans="1:33" customFormat="1" hidden="1" x14ac:dyDescent="0.35">
      <c r="A965" s="2" t="s">
        <v>191</v>
      </c>
      <c r="B965" s="2">
        <v>104517010</v>
      </c>
      <c r="C965" s="2" t="s">
        <v>3441</v>
      </c>
      <c r="D965" s="2" t="s">
        <v>3442</v>
      </c>
      <c r="E965" s="2" t="s">
        <v>95</v>
      </c>
      <c r="F965" s="2" t="s">
        <v>103</v>
      </c>
      <c r="G965" s="2" t="s">
        <v>266</v>
      </c>
      <c r="H965" s="2" t="s">
        <v>105</v>
      </c>
      <c r="I965" s="2" t="s">
        <v>3443</v>
      </c>
      <c r="J965" s="2" t="s">
        <v>53</v>
      </c>
      <c r="K965" s="2" t="s">
        <v>44</v>
      </c>
      <c r="L965" s="2" t="s">
        <v>2204</v>
      </c>
      <c r="M965" s="2" t="s">
        <v>71</v>
      </c>
      <c r="N965" s="2" t="s">
        <v>72</v>
      </c>
      <c r="O965" s="2">
        <v>18846.599999999999</v>
      </c>
      <c r="P965" s="62" t="s">
        <v>3403</v>
      </c>
      <c r="Q965" s="2">
        <v>23000</v>
      </c>
      <c r="R965" s="2">
        <v>0</v>
      </c>
      <c r="S965" s="2" t="s">
        <v>2660</v>
      </c>
      <c r="U965" s="2">
        <v>18846.599999999999</v>
      </c>
      <c r="V965" s="2" t="e">
        <v>#N/A</v>
      </c>
      <c r="W965" s="2" t="e">
        <v>#N/A</v>
      </c>
      <c r="X965" s="2" t="s">
        <v>2064</v>
      </c>
      <c r="Z965" s="2" t="s">
        <v>2050</v>
      </c>
      <c r="AA965" s="2" t="s">
        <v>2</v>
      </c>
      <c r="AB965" s="2" t="e">
        <v>#VALUE!</v>
      </c>
      <c r="AC965" s="2">
        <v>6.6</v>
      </c>
      <c r="AD965" s="2" t="e">
        <v>#VALUE!</v>
      </c>
      <c r="AE965" s="2" t="s">
        <v>49</v>
      </c>
      <c r="AF965" s="2" t="e">
        <v>#N/A</v>
      </c>
      <c r="AG965" s="2" t="e">
        <v>#N/A</v>
      </c>
    </row>
    <row r="966" spans="1:33" customFormat="1" hidden="1" x14ac:dyDescent="0.35">
      <c r="A966" s="2" t="s">
        <v>191</v>
      </c>
      <c r="B966" s="2">
        <v>104524450</v>
      </c>
      <c r="C966" s="2" t="s">
        <v>3444</v>
      </c>
      <c r="D966" s="2" t="s">
        <v>3445</v>
      </c>
      <c r="E966" s="2" t="s">
        <v>95</v>
      </c>
      <c r="F966" s="2" t="s">
        <v>103</v>
      </c>
      <c r="G966" s="2" t="s">
        <v>67</v>
      </c>
      <c r="H966" s="2" t="s">
        <v>240</v>
      </c>
      <c r="I966" s="2" t="s">
        <v>780</v>
      </c>
      <c r="J966" s="2" t="s">
        <v>339</v>
      </c>
      <c r="K966" s="2" t="s">
        <v>44</v>
      </c>
      <c r="L966" s="2" t="s">
        <v>3424</v>
      </c>
      <c r="M966" s="2" t="s">
        <v>71</v>
      </c>
      <c r="N966" s="2" t="s">
        <v>46</v>
      </c>
      <c r="O966" s="2">
        <v>17752.2</v>
      </c>
      <c r="P966" s="62" t="s">
        <v>3403</v>
      </c>
      <c r="Q966" s="2">
        <v>14000</v>
      </c>
      <c r="R966" s="2">
        <v>0</v>
      </c>
      <c r="S966" s="2" t="s">
        <v>2660</v>
      </c>
      <c r="U966" s="2">
        <v>17752.2</v>
      </c>
      <c r="V966" s="2" t="e">
        <v>#N/A</v>
      </c>
      <c r="W966" s="2" t="e">
        <v>#N/A</v>
      </c>
      <c r="X966" s="2" t="s">
        <v>2064</v>
      </c>
      <c r="Z966" s="2" t="s">
        <v>2050</v>
      </c>
      <c r="AA966" s="2" t="s">
        <v>2</v>
      </c>
      <c r="AB966" s="2" t="e">
        <v>#VALUE!</v>
      </c>
      <c r="AC966" s="2">
        <v>1.8</v>
      </c>
      <c r="AD966" s="2" t="e">
        <v>#VALUE!</v>
      </c>
      <c r="AE966" s="2" t="s">
        <v>49</v>
      </c>
      <c r="AF966" s="2" t="e">
        <v>#N/A</v>
      </c>
      <c r="AG966" s="2" t="e">
        <v>#N/A</v>
      </c>
    </row>
    <row r="967" spans="1:33" customFormat="1" hidden="1" x14ac:dyDescent="0.35">
      <c r="A967" s="2" t="s">
        <v>191</v>
      </c>
      <c r="B967" s="2">
        <v>104534600</v>
      </c>
      <c r="C967" s="2" t="s">
        <v>3446</v>
      </c>
      <c r="D967" s="2" t="s">
        <v>3447</v>
      </c>
      <c r="E967" s="2" t="s">
        <v>95</v>
      </c>
      <c r="F967" s="2" t="s">
        <v>103</v>
      </c>
      <c r="G967" s="2" t="s">
        <v>67</v>
      </c>
      <c r="H967" s="2" t="s">
        <v>68</v>
      </c>
      <c r="I967" s="2" t="s">
        <v>245</v>
      </c>
      <c r="J967" s="2" t="s">
        <v>246</v>
      </c>
      <c r="K967" s="2" t="s">
        <v>44</v>
      </c>
      <c r="L967" s="2" t="s">
        <v>3448</v>
      </c>
      <c r="M967" s="2" t="s">
        <v>71</v>
      </c>
      <c r="N967" s="2" t="s">
        <v>72</v>
      </c>
      <c r="O967" s="2">
        <v>12360</v>
      </c>
      <c r="P967" s="62" t="s">
        <v>3403</v>
      </c>
      <c r="Q967" s="2">
        <v>12360</v>
      </c>
      <c r="R967" s="2">
        <v>0</v>
      </c>
      <c r="S967" s="2" t="s">
        <v>194</v>
      </c>
      <c r="U967" s="2">
        <v>12360</v>
      </c>
      <c r="V967" s="2" t="e">
        <v>#N/A</v>
      </c>
      <c r="W967" s="2" t="e">
        <v>#N/A</v>
      </c>
      <c r="X967" s="2" t="s">
        <v>2064</v>
      </c>
      <c r="Z967" s="2" t="s">
        <v>2050</v>
      </c>
      <c r="AA967" s="2" t="s">
        <v>2</v>
      </c>
      <c r="AB967" s="2" t="e">
        <v>#VALUE!</v>
      </c>
      <c r="AC967" s="2">
        <v>4.8</v>
      </c>
      <c r="AD967" s="2" t="e">
        <v>#VALUE!</v>
      </c>
      <c r="AE967" s="2" t="s">
        <v>49</v>
      </c>
      <c r="AF967" s="2" t="e">
        <v>#N/A</v>
      </c>
      <c r="AG967" s="2" t="e">
        <v>#N/A</v>
      </c>
    </row>
    <row r="968" spans="1:33" customFormat="1" hidden="1" x14ac:dyDescent="0.35">
      <c r="A968" s="2" t="s">
        <v>191</v>
      </c>
      <c r="B968" s="2">
        <v>104538290</v>
      </c>
      <c r="C968" s="2" t="s">
        <v>3449</v>
      </c>
      <c r="D968" s="2" t="s">
        <v>3450</v>
      </c>
      <c r="E968" s="2" t="s">
        <v>95</v>
      </c>
      <c r="F968" s="2" t="s">
        <v>103</v>
      </c>
      <c r="G968" s="2" t="s">
        <v>67</v>
      </c>
      <c r="H968" s="2" t="s">
        <v>82</v>
      </c>
      <c r="I968" s="2" t="s">
        <v>3451</v>
      </c>
      <c r="J968" s="2" t="s">
        <v>200</v>
      </c>
      <c r="K968" s="2" t="s">
        <v>44</v>
      </c>
      <c r="L968" s="2" t="s">
        <v>3452</v>
      </c>
      <c r="M968" s="2" t="s">
        <v>71</v>
      </c>
      <c r="N968" s="2" t="s">
        <v>72</v>
      </c>
      <c r="O968" s="2">
        <v>9600</v>
      </c>
      <c r="P968" s="62" t="s">
        <v>3403</v>
      </c>
      <c r="Q968" s="2">
        <v>9600</v>
      </c>
      <c r="R968" s="2">
        <v>0</v>
      </c>
      <c r="S968" s="2" t="s">
        <v>2660</v>
      </c>
      <c r="U968" s="2">
        <v>9600</v>
      </c>
      <c r="V968" s="2" t="e">
        <v>#N/A</v>
      </c>
      <c r="W968" s="2" t="e">
        <v>#N/A</v>
      </c>
      <c r="X968" s="2" t="s">
        <v>2064</v>
      </c>
      <c r="Z968" s="2" t="s">
        <v>2050</v>
      </c>
      <c r="AA968" s="2" t="s">
        <v>2</v>
      </c>
      <c r="AB968" s="2" t="e">
        <v>#VALUE!</v>
      </c>
      <c r="AC968" s="2">
        <v>4.2</v>
      </c>
      <c r="AD968" s="2" t="e">
        <v>#VALUE!</v>
      </c>
      <c r="AE968" s="2" t="s">
        <v>49</v>
      </c>
      <c r="AF968" s="2" t="e">
        <v>#N/A</v>
      </c>
      <c r="AG968" s="2" t="e">
        <v>#N/A</v>
      </c>
    </row>
    <row r="969" spans="1:33" customFormat="1" hidden="1" x14ac:dyDescent="0.35">
      <c r="A969" s="2" t="s">
        <v>191</v>
      </c>
      <c r="B969" s="2">
        <v>104530250</v>
      </c>
      <c r="C969" s="2" t="s">
        <v>3453</v>
      </c>
      <c r="D969" s="2" t="s">
        <v>3454</v>
      </c>
      <c r="E969" s="2" t="s">
        <v>95</v>
      </c>
      <c r="F969" s="2" t="s">
        <v>96</v>
      </c>
      <c r="G969" s="2" t="s">
        <v>100</v>
      </c>
      <c r="H969" s="2" t="s">
        <v>204</v>
      </c>
      <c r="I969" s="2" t="s">
        <v>3455</v>
      </c>
      <c r="J969" s="2" t="s">
        <v>123</v>
      </c>
      <c r="K969" s="2" t="s">
        <v>123</v>
      </c>
      <c r="L969" s="2" t="s">
        <v>3370</v>
      </c>
      <c r="M969" s="2" t="s">
        <v>45</v>
      </c>
      <c r="N969" s="2" t="s">
        <v>46</v>
      </c>
      <c r="O969" s="2">
        <v>5005</v>
      </c>
      <c r="P969" s="62" t="s">
        <v>3403</v>
      </c>
      <c r="Q969" s="2">
        <v>7000</v>
      </c>
      <c r="R969" s="2">
        <v>0</v>
      </c>
      <c r="S969" s="2" t="s">
        <v>194</v>
      </c>
      <c r="U969" s="2">
        <v>5005</v>
      </c>
      <c r="V969" s="2" t="e">
        <v>#N/A</v>
      </c>
      <c r="W969" s="2" t="e">
        <v>#N/A</v>
      </c>
      <c r="X969" s="2" t="s">
        <v>2064</v>
      </c>
      <c r="Z969" s="2" t="s">
        <v>2050</v>
      </c>
      <c r="AA969" s="2" t="s">
        <v>2</v>
      </c>
      <c r="AB969" s="2" t="e">
        <v>#VALUE!</v>
      </c>
      <c r="AC969" s="2">
        <v>2</v>
      </c>
      <c r="AD969" s="2" t="e">
        <v>#VALUE!</v>
      </c>
      <c r="AE969" s="2" t="s">
        <v>49</v>
      </c>
      <c r="AF969" s="2" t="e">
        <v>#N/A</v>
      </c>
      <c r="AG969" s="2" t="e">
        <v>#N/A</v>
      </c>
    </row>
    <row r="970" spans="1:33" customFormat="1" hidden="1" x14ac:dyDescent="0.35">
      <c r="A970" s="2" t="s">
        <v>191</v>
      </c>
      <c r="B970" s="2">
        <v>102320050</v>
      </c>
      <c r="C970" s="2" t="s">
        <v>3456</v>
      </c>
      <c r="D970" s="2" t="s">
        <v>3457</v>
      </c>
      <c r="E970" s="2" t="s">
        <v>95</v>
      </c>
      <c r="F970" s="2" t="s">
        <v>96</v>
      </c>
      <c r="G970" s="2" t="s">
        <v>100</v>
      </c>
      <c r="H970" s="2" t="s">
        <v>333</v>
      </c>
      <c r="I970" s="2" t="s">
        <v>3458</v>
      </c>
      <c r="J970" s="2" t="s">
        <v>643</v>
      </c>
      <c r="K970" s="2" t="s">
        <v>44</v>
      </c>
      <c r="L970" s="2" t="s">
        <v>3459</v>
      </c>
      <c r="M970" s="2" t="s">
        <v>45</v>
      </c>
      <c r="N970" s="2" t="s">
        <v>3112</v>
      </c>
      <c r="O970" s="2">
        <v>2852.88</v>
      </c>
      <c r="P970" s="62" t="s">
        <v>3403</v>
      </c>
      <c r="Q970" s="2">
        <v>3500</v>
      </c>
      <c r="R970" s="2">
        <v>0</v>
      </c>
      <c r="S970" s="2" t="s">
        <v>2660</v>
      </c>
      <c r="U970" s="2">
        <v>2852.88</v>
      </c>
      <c r="V970" s="2" t="e">
        <v>#N/A</v>
      </c>
      <c r="W970" s="2" t="e">
        <v>#N/A</v>
      </c>
      <c r="X970" s="2" t="s">
        <v>2064</v>
      </c>
      <c r="Z970" s="2" t="s">
        <v>2050</v>
      </c>
      <c r="AA970" s="2" t="s">
        <v>2</v>
      </c>
      <c r="AB970" s="2" t="e">
        <v>#VALUE!</v>
      </c>
      <c r="AC970" s="2">
        <v>0.192</v>
      </c>
      <c r="AD970" s="2" t="e">
        <v>#VALUE!</v>
      </c>
      <c r="AE970" s="2" t="s">
        <v>49</v>
      </c>
      <c r="AF970" s="2" t="e">
        <v>#N/A</v>
      </c>
      <c r="AG970" s="2" t="e">
        <v>#N/A</v>
      </c>
    </row>
    <row r="971" spans="1:33" customFormat="1" hidden="1" x14ac:dyDescent="0.35">
      <c r="A971" s="2" t="s">
        <v>191</v>
      </c>
      <c r="B971" s="2">
        <v>104527000</v>
      </c>
      <c r="C971" s="2" t="s">
        <v>3460</v>
      </c>
      <c r="D971" s="2" t="s">
        <v>3461</v>
      </c>
      <c r="E971" s="2" t="s">
        <v>95</v>
      </c>
      <c r="F971" s="2" t="s">
        <v>96</v>
      </c>
      <c r="G971" s="2" t="s">
        <v>100</v>
      </c>
      <c r="H971" s="2" t="s">
        <v>343</v>
      </c>
      <c r="I971" s="2" t="s">
        <v>3462</v>
      </c>
      <c r="J971" s="2" t="s">
        <v>345</v>
      </c>
      <c r="K971" s="2" t="s">
        <v>44</v>
      </c>
      <c r="L971" s="2" t="s">
        <v>3463</v>
      </c>
      <c r="M971" s="2" t="s">
        <v>45</v>
      </c>
      <c r="N971" s="2" t="s">
        <v>46</v>
      </c>
      <c r="O971" s="2">
        <v>15720</v>
      </c>
      <c r="P971" s="62" t="s">
        <v>3403</v>
      </c>
      <c r="Q971" s="2">
        <v>20000</v>
      </c>
      <c r="R971" s="2">
        <v>0</v>
      </c>
      <c r="S971" s="2" t="s">
        <v>194</v>
      </c>
      <c r="U971" s="2">
        <v>15720</v>
      </c>
      <c r="V971" s="2" t="e">
        <v>#N/A</v>
      </c>
      <c r="W971" s="2" t="e">
        <v>#N/A</v>
      </c>
      <c r="X971" s="2" t="s">
        <v>2064</v>
      </c>
      <c r="Z971" s="2" t="s">
        <v>2050</v>
      </c>
      <c r="AA971" s="2" t="s">
        <v>2</v>
      </c>
      <c r="AB971" s="2" t="e">
        <v>#VALUE!</v>
      </c>
      <c r="AC971" s="2">
        <v>12</v>
      </c>
      <c r="AD971" s="2" t="e">
        <v>#VALUE!</v>
      </c>
      <c r="AE971" s="2" t="s">
        <v>50</v>
      </c>
      <c r="AF971" s="2" t="e">
        <v>#N/A</v>
      </c>
      <c r="AG971" s="2" t="e">
        <v>#N/A</v>
      </c>
    </row>
    <row r="972" spans="1:33" customFormat="1" hidden="1" x14ac:dyDescent="0.35">
      <c r="A972" s="2" t="s">
        <v>191</v>
      </c>
      <c r="B972" s="2">
        <v>104528390</v>
      </c>
      <c r="C972" s="2" t="s">
        <v>3464</v>
      </c>
      <c r="D972" s="2" t="s">
        <v>3465</v>
      </c>
      <c r="E972" s="2" t="s">
        <v>95</v>
      </c>
      <c r="F972" s="2" t="s">
        <v>96</v>
      </c>
      <c r="G972" s="2" t="s">
        <v>100</v>
      </c>
      <c r="H972" s="2" t="s">
        <v>343</v>
      </c>
      <c r="I972" s="2" t="s">
        <v>3466</v>
      </c>
      <c r="J972" s="2" t="s">
        <v>44</v>
      </c>
      <c r="K972" s="2" t="s">
        <v>44</v>
      </c>
      <c r="L972" s="2" t="s">
        <v>2056</v>
      </c>
      <c r="M972" s="2" t="s">
        <v>45</v>
      </c>
      <c r="N972" s="2" t="s">
        <v>46</v>
      </c>
      <c r="O972" s="2">
        <v>5445</v>
      </c>
      <c r="P972" s="62" t="s">
        <v>3403</v>
      </c>
      <c r="Q972" s="2">
        <v>7650</v>
      </c>
      <c r="R972" s="2">
        <v>0</v>
      </c>
      <c r="S972" s="2" t="s">
        <v>194</v>
      </c>
      <c r="U972" s="2">
        <v>5445</v>
      </c>
      <c r="V972" s="2" t="e">
        <v>#N/A</v>
      </c>
      <c r="W972" s="2" t="e">
        <v>#N/A</v>
      </c>
      <c r="X972" s="2" t="s">
        <v>2064</v>
      </c>
      <c r="Z972" s="2" t="s">
        <v>2050</v>
      </c>
      <c r="AA972" s="2" t="s">
        <v>2</v>
      </c>
      <c r="AB972" s="2" t="e">
        <v>#VALUE!</v>
      </c>
      <c r="AC972" s="2">
        <v>5</v>
      </c>
      <c r="AD972" s="2" t="e">
        <v>#VALUE!</v>
      </c>
      <c r="AE972" s="2" t="s">
        <v>50</v>
      </c>
      <c r="AF972" s="2" t="e">
        <v>#N/A</v>
      </c>
      <c r="AG972" s="2" t="e">
        <v>#N/A</v>
      </c>
    </row>
    <row r="973" spans="1:33" customFormat="1" hidden="1" x14ac:dyDescent="0.35">
      <c r="A973" s="2" t="s">
        <v>191</v>
      </c>
      <c r="B973" s="2">
        <v>104533740</v>
      </c>
      <c r="C973" s="2" t="s">
        <v>3467</v>
      </c>
      <c r="D973" s="2" t="s">
        <v>3468</v>
      </c>
      <c r="E973" s="2" t="s">
        <v>95</v>
      </c>
      <c r="F973" s="2" t="s">
        <v>96</v>
      </c>
      <c r="G973" s="2" t="s">
        <v>100</v>
      </c>
      <c r="H973" s="2" t="s">
        <v>1267</v>
      </c>
      <c r="I973" s="2" t="s">
        <v>3469</v>
      </c>
      <c r="J973" s="2" t="s">
        <v>61</v>
      </c>
      <c r="K973" s="2" t="s">
        <v>44</v>
      </c>
      <c r="L973" s="2" t="s">
        <v>3470</v>
      </c>
      <c r="M973" s="2" t="s">
        <v>45</v>
      </c>
      <c r="N973" s="2" t="s">
        <v>46</v>
      </c>
      <c r="O973" s="2">
        <v>34720</v>
      </c>
      <c r="P973" s="62" t="s">
        <v>3403</v>
      </c>
      <c r="Q973" s="2">
        <v>45000</v>
      </c>
      <c r="R973" s="2">
        <v>0</v>
      </c>
      <c r="S973" s="2" t="s">
        <v>194</v>
      </c>
      <c r="U973" s="2">
        <v>34720</v>
      </c>
      <c r="V973" s="2" t="e">
        <v>#N/A</v>
      </c>
      <c r="W973" s="2" t="e">
        <v>#N/A</v>
      </c>
      <c r="X973" s="2" t="s">
        <v>2064</v>
      </c>
      <c r="Z973" s="2" t="s">
        <v>2050</v>
      </c>
      <c r="AA973" s="2" t="s">
        <v>2</v>
      </c>
      <c r="AB973" s="2" t="e">
        <v>#VALUE!</v>
      </c>
      <c r="AC973" s="2">
        <v>2.5</v>
      </c>
      <c r="AD973" s="2" t="e">
        <v>#VALUE!</v>
      </c>
      <c r="AE973" s="2" t="s">
        <v>50</v>
      </c>
      <c r="AF973" s="2" t="e">
        <v>#N/A</v>
      </c>
      <c r="AG973" s="2" t="e">
        <v>#N/A</v>
      </c>
    </row>
    <row r="974" spans="1:33" customFormat="1" hidden="1" x14ac:dyDescent="0.35">
      <c r="A974" s="2" t="s">
        <v>191</v>
      </c>
      <c r="B974" s="2">
        <v>104529110</v>
      </c>
      <c r="C974" s="2" t="s">
        <v>3471</v>
      </c>
      <c r="D974" s="2" t="s">
        <v>3472</v>
      </c>
      <c r="E974" s="2" t="s">
        <v>95</v>
      </c>
      <c r="F974" s="2" t="s">
        <v>96</v>
      </c>
      <c r="G974" s="2" t="s">
        <v>100</v>
      </c>
      <c r="H974" s="2" t="s">
        <v>101</v>
      </c>
      <c r="I974" s="2" t="s">
        <v>3473</v>
      </c>
      <c r="J974" s="2" t="s">
        <v>760</v>
      </c>
      <c r="K974" s="2" t="s">
        <v>44</v>
      </c>
      <c r="L974" s="2" t="s">
        <v>3474</v>
      </c>
      <c r="M974" s="2" t="s">
        <v>45</v>
      </c>
      <c r="N974" s="2" t="s">
        <v>72</v>
      </c>
      <c r="O974" s="2">
        <v>14589</v>
      </c>
      <c r="P974" s="62" t="s">
        <v>3403</v>
      </c>
      <c r="Q974" s="2">
        <v>18000</v>
      </c>
      <c r="R974" s="2">
        <v>0</v>
      </c>
      <c r="S974" s="2" t="s">
        <v>194</v>
      </c>
      <c r="U974" s="2">
        <v>14589</v>
      </c>
      <c r="V974" s="2" t="e">
        <v>#N/A</v>
      </c>
      <c r="W974" s="2" t="e">
        <v>#N/A</v>
      </c>
      <c r="X974" s="2" t="s">
        <v>2064</v>
      </c>
      <c r="Z974" s="2" t="s">
        <v>2050</v>
      </c>
      <c r="AA974" s="2" t="s">
        <v>2</v>
      </c>
      <c r="AB974" s="2" t="e">
        <v>#VALUE!</v>
      </c>
      <c r="AC974" s="2">
        <v>6.48</v>
      </c>
      <c r="AD974" s="2" t="e">
        <v>#VALUE!</v>
      </c>
      <c r="AE974" s="2" t="s">
        <v>49</v>
      </c>
      <c r="AF974" s="2" t="e">
        <v>#N/A</v>
      </c>
      <c r="AG974" s="2" t="e">
        <v>#N/A</v>
      </c>
    </row>
    <row r="975" spans="1:33" customFormat="1" hidden="1" x14ac:dyDescent="0.35">
      <c r="A975" s="2" t="s">
        <v>191</v>
      </c>
      <c r="B975" s="2">
        <v>104538330</v>
      </c>
      <c r="C975" s="2" t="s">
        <v>3475</v>
      </c>
      <c r="D975" s="2" t="s">
        <v>3476</v>
      </c>
      <c r="E975" s="2" t="s">
        <v>95</v>
      </c>
      <c r="F975" s="2" t="s">
        <v>96</v>
      </c>
      <c r="G975" s="2" t="s">
        <v>362</v>
      </c>
      <c r="H975" s="2" t="s">
        <v>1312</v>
      </c>
      <c r="I975" s="2" t="s">
        <v>3477</v>
      </c>
      <c r="J975" s="2" t="s">
        <v>209</v>
      </c>
      <c r="K975" s="2" t="s">
        <v>44</v>
      </c>
      <c r="L975" s="2" t="s">
        <v>2971</v>
      </c>
      <c r="M975" s="2" t="s">
        <v>71</v>
      </c>
      <c r="N975" s="2" t="s">
        <v>46</v>
      </c>
      <c r="O975" s="2">
        <v>20912</v>
      </c>
      <c r="P975" s="62" t="s">
        <v>3403</v>
      </c>
      <c r="Q975" s="2">
        <v>27000</v>
      </c>
      <c r="R975" s="2">
        <v>0</v>
      </c>
      <c r="S975" s="2" t="s">
        <v>2660</v>
      </c>
      <c r="U975" s="2">
        <v>20912</v>
      </c>
      <c r="V975" s="2" t="e">
        <v>#N/A</v>
      </c>
      <c r="W975" s="2" t="e">
        <v>#N/A</v>
      </c>
      <c r="X975" s="2" t="s">
        <v>2064</v>
      </c>
      <c r="Z975" s="2" t="s">
        <v>2050</v>
      </c>
      <c r="AA975" s="2" t="s">
        <v>2</v>
      </c>
      <c r="AB975" s="2" t="e">
        <v>#VALUE!</v>
      </c>
      <c r="AC975" s="2">
        <v>2.72</v>
      </c>
      <c r="AD975" s="2" t="e">
        <v>#VALUE!</v>
      </c>
      <c r="AE975" s="2" t="s">
        <v>49</v>
      </c>
      <c r="AF975" s="2" t="e">
        <v>#N/A</v>
      </c>
      <c r="AG975" s="2" t="e">
        <v>#N/A</v>
      </c>
    </row>
    <row r="976" spans="1:33" customFormat="1" hidden="1" x14ac:dyDescent="0.35">
      <c r="A976" s="2" t="s">
        <v>191</v>
      </c>
      <c r="B976" s="2">
        <v>104533200</v>
      </c>
      <c r="C976" s="2" t="s">
        <v>3478</v>
      </c>
      <c r="D976" s="2" t="s">
        <v>3479</v>
      </c>
      <c r="E976" s="2" t="s">
        <v>95</v>
      </c>
      <c r="F976" s="2" t="s">
        <v>103</v>
      </c>
      <c r="G976" s="2" t="s">
        <v>369</v>
      </c>
      <c r="H976" s="2" t="s">
        <v>373</v>
      </c>
      <c r="I976" s="2" t="s">
        <v>3480</v>
      </c>
      <c r="J976" s="2" t="s">
        <v>43</v>
      </c>
      <c r="K976" s="2" t="s">
        <v>44</v>
      </c>
      <c r="L976" s="2" t="s">
        <v>2961</v>
      </c>
      <c r="M976" s="2" t="s">
        <v>375</v>
      </c>
      <c r="N976" s="2" t="s">
        <v>72</v>
      </c>
      <c r="O976" s="2">
        <v>27888</v>
      </c>
      <c r="P976" s="62" t="s">
        <v>3403</v>
      </c>
      <c r="Q976" s="2">
        <v>27876</v>
      </c>
      <c r="R976" s="2">
        <v>0</v>
      </c>
      <c r="S976" s="2" t="s">
        <v>2660</v>
      </c>
      <c r="U976" s="2">
        <v>27888</v>
      </c>
      <c r="V976" s="2" t="e">
        <v>#N/A</v>
      </c>
      <c r="W976" s="2" t="e">
        <v>#N/A</v>
      </c>
      <c r="X976" s="2" t="s">
        <v>2064</v>
      </c>
      <c r="Z976" s="2" t="s">
        <v>2050</v>
      </c>
      <c r="AA976" s="2" t="s">
        <v>2</v>
      </c>
      <c r="AB976" s="2" t="e">
        <v>#VALUE!</v>
      </c>
      <c r="AC976" s="2">
        <v>12.06</v>
      </c>
      <c r="AD976" s="2" t="e">
        <v>#VALUE!</v>
      </c>
      <c r="AE976" s="2" t="s">
        <v>50</v>
      </c>
      <c r="AF976" s="2" t="e">
        <v>#N/A</v>
      </c>
      <c r="AG976" s="2" t="e">
        <v>#N/A</v>
      </c>
    </row>
    <row r="977" spans="1:34" customFormat="1" hidden="1" x14ac:dyDescent="0.35">
      <c r="A977" s="2" t="s">
        <v>191</v>
      </c>
      <c r="B977" s="2">
        <v>104538260</v>
      </c>
      <c r="C977" s="2" t="s">
        <v>3481</v>
      </c>
      <c r="D977" s="2" t="s">
        <v>3482</v>
      </c>
      <c r="E977" s="2" t="s">
        <v>95</v>
      </c>
      <c r="F977" s="2" t="s">
        <v>103</v>
      </c>
      <c r="G977" s="2" t="s">
        <v>369</v>
      </c>
      <c r="H977" s="2" t="s">
        <v>1408</v>
      </c>
      <c r="I977" s="2" t="s">
        <v>3483</v>
      </c>
      <c r="J977" s="2" t="s">
        <v>44</v>
      </c>
      <c r="K977" s="2" t="s">
        <v>44</v>
      </c>
      <c r="L977" s="2" t="s">
        <v>2056</v>
      </c>
      <c r="M977" s="2" t="s">
        <v>71</v>
      </c>
      <c r="N977" s="2" t="s">
        <v>72</v>
      </c>
      <c r="O977" s="2">
        <v>12515</v>
      </c>
      <c r="P977" s="62" t="s">
        <v>3403</v>
      </c>
      <c r="Q977" s="2">
        <v>12515</v>
      </c>
      <c r="R977" s="2">
        <v>0</v>
      </c>
      <c r="S977" s="2" t="s">
        <v>194</v>
      </c>
      <c r="U977" s="2">
        <v>12515</v>
      </c>
      <c r="V977" s="2" t="e">
        <v>#N/A</v>
      </c>
      <c r="W977" s="2" t="e">
        <v>#N/A</v>
      </c>
      <c r="X977" s="2" t="s">
        <v>2064</v>
      </c>
      <c r="Z977" s="2" t="s">
        <v>2050</v>
      </c>
      <c r="AA977" s="2" t="s">
        <v>2</v>
      </c>
      <c r="AB977" s="2" t="e">
        <v>#VALUE!</v>
      </c>
      <c r="AC977" s="2">
        <v>1.8</v>
      </c>
      <c r="AD977" s="2" t="e">
        <v>#VALUE!</v>
      </c>
      <c r="AE977" s="2" t="s">
        <v>50</v>
      </c>
      <c r="AF977" s="2" t="e">
        <v>#N/A</v>
      </c>
      <c r="AG977" s="2" t="e">
        <v>#N/A</v>
      </c>
    </row>
    <row r="978" spans="1:34" customFormat="1" hidden="1" x14ac:dyDescent="0.35">
      <c r="A978" s="2" t="s">
        <v>525</v>
      </c>
      <c r="B978" s="2">
        <v>104535530</v>
      </c>
      <c r="C978" s="2" t="s">
        <v>3484</v>
      </c>
      <c r="D978" s="2" t="s">
        <v>3485</v>
      </c>
      <c r="E978" s="2" t="s">
        <v>95</v>
      </c>
      <c r="F978" s="2" t="s">
        <v>96</v>
      </c>
      <c r="G978" s="2" t="s">
        <v>263</v>
      </c>
      <c r="H978" s="2" t="s">
        <v>877</v>
      </c>
      <c r="I978" s="2" t="s">
        <v>3486</v>
      </c>
      <c r="J978" s="2" t="s">
        <v>53</v>
      </c>
      <c r="K978" s="2" t="s">
        <v>44</v>
      </c>
      <c r="L978" s="2" t="s">
        <v>2204</v>
      </c>
      <c r="M978" s="2" t="s">
        <v>375</v>
      </c>
      <c r="N978" s="2" t="s">
        <v>46</v>
      </c>
      <c r="O978" s="2">
        <v>26400</v>
      </c>
      <c r="P978" s="62" t="s">
        <v>3403</v>
      </c>
      <c r="Q978" s="2">
        <v>34000</v>
      </c>
      <c r="R978" s="2">
        <v>0</v>
      </c>
      <c r="S978" s="2" t="s">
        <v>194</v>
      </c>
      <c r="U978" s="2">
        <v>26400</v>
      </c>
      <c r="V978" s="2" t="e">
        <v>#N/A</v>
      </c>
      <c r="W978" s="2" t="e">
        <v>#N/A</v>
      </c>
      <c r="X978" s="2" t="s">
        <v>2064</v>
      </c>
      <c r="Z978" s="2" t="s">
        <v>2050</v>
      </c>
      <c r="AA978" s="2" t="s">
        <v>2</v>
      </c>
      <c r="AB978" s="2" t="e">
        <v>#VALUE!</v>
      </c>
      <c r="AC978" s="2">
        <v>5.7</v>
      </c>
      <c r="AD978" s="2" t="e">
        <v>#VALUE!</v>
      </c>
      <c r="AE978" s="2" t="s">
        <v>49</v>
      </c>
      <c r="AF978" s="2" t="e">
        <v>#N/A</v>
      </c>
      <c r="AG978" s="2" t="e">
        <v>#N/A</v>
      </c>
    </row>
    <row r="979" spans="1:34" customFormat="1" hidden="1" x14ac:dyDescent="0.35">
      <c r="A979" s="2" t="s">
        <v>525</v>
      </c>
      <c r="B979" s="2">
        <v>150000397</v>
      </c>
      <c r="C979" s="2" t="s">
        <v>3487</v>
      </c>
      <c r="D979" s="2" t="s">
        <v>3488</v>
      </c>
      <c r="E979" s="2" t="s">
        <v>95</v>
      </c>
      <c r="F979" s="2" t="s">
        <v>96</v>
      </c>
      <c r="G979" s="2" t="s">
        <v>100</v>
      </c>
      <c r="H979" s="2" t="s">
        <v>328</v>
      </c>
      <c r="I979" s="2" t="s">
        <v>3489</v>
      </c>
      <c r="J979" s="2" t="s">
        <v>44</v>
      </c>
      <c r="K979" s="2" t="s">
        <v>44</v>
      </c>
      <c r="L979" s="2" t="s">
        <v>2056</v>
      </c>
      <c r="M979" s="2" t="s">
        <v>45</v>
      </c>
      <c r="N979" s="2" t="s">
        <v>46</v>
      </c>
      <c r="O979" s="2">
        <v>24865.91</v>
      </c>
      <c r="P979" s="62" t="s">
        <v>3403</v>
      </c>
      <c r="Q979" s="2">
        <v>35000</v>
      </c>
      <c r="R979" s="2">
        <v>0</v>
      </c>
      <c r="S979" s="2" t="s">
        <v>2660</v>
      </c>
      <c r="U979" s="2">
        <v>24866</v>
      </c>
      <c r="V979" s="2" t="e">
        <v>#N/A</v>
      </c>
      <c r="W979" s="2" t="e">
        <v>#N/A</v>
      </c>
      <c r="X979" s="2" t="s">
        <v>2064</v>
      </c>
      <c r="Z979" s="2" t="s">
        <v>2050</v>
      </c>
      <c r="AA979" s="2" t="s">
        <v>2</v>
      </c>
      <c r="AB979" s="2" t="e">
        <v>#VALUE!</v>
      </c>
      <c r="AC979" s="2">
        <v>8</v>
      </c>
      <c r="AD979" s="2" t="e">
        <v>#VALUE!</v>
      </c>
      <c r="AE979" s="2" t="s">
        <v>50</v>
      </c>
      <c r="AF979" s="2" t="e">
        <v>#N/A</v>
      </c>
      <c r="AG979" s="2" t="e">
        <v>#N/A</v>
      </c>
    </row>
    <row r="980" spans="1:34" customFormat="1" hidden="1" x14ac:dyDescent="0.35">
      <c r="A980" s="2" t="s">
        <v>525</v>
      </c>
      <c r="B980" s="2">
        <v>150000016</v>
      </c>
      <c r="C980" s="2" t="s">
        <v>3490</v>
      </c>
      <c r="D980" s="2" t="s">
        <v>3491</v>
      </c>
      <c r="E980" s="2" t="s">
        <v>95</v>
      </c>
      <c r="F980" s="2" t="s">
        <v>96</v>
      </c>
      <c r="G980" s="2" t="s">
        <v>100</v>
      </c>
      <c r="H980" s="2" t="s">
        <v>328</v>
      </c>
      <c r="I980" s="2" t="s">
        <v>3492</v>
      </c>
      <c r="J980" s="2" t="s">
        <v>44</v>
      </c>
      <c r="K980" s="2" t="s">
        <v>44</v>
      </c>
      <c r="L980" s="2" t="s">
        <v>2056</v>
      </c>
      <c r="M980" s="2" t="s">
        <v>45</v>
      </c>
      <c r="N980" s="2" t="s">
        <v>46</v>
      </c>
      <c r="O980" s="2">
        <v>23091.71</v>
      </c>
      <c r="P980" s="62" t="s">
        <v>3403</v>
      </c>
      <c r="Q980" s="2">
        <v>35000</v>
      </c>
      <c r="R980" s="2">
        <v>0</v>
      </c>
      <c r="S980" s="2" t="s">
        <v>2660</v>
      </c>
      <c r="U980" s="2">
        <v>23091.71</v>
      </c>
      <c r="V980" s="2" t="e">
        <v>#N/A</v>
      </c>
      <c r="W980" s="2" t="e">
        <v>#N/A</v>
      </c>
      <c r="X980" s="2" t="s">
        <v>2064</v>
      </c>
      <c r="Z980" s="2" t="s">
        <v>2050</v>
      </c>
      <c r="AA980" s="2" t="s">
        <v>2</v>
      </c>
      <c r="AB980" s="2" t="e">
        <v>#VALUE!</v>
      </c>
      <c r="AC980" s="2">
        <v>9</v>
      </c>
      <c r="AD980" s="2" t="e">
        <v>#VALUE!</v>
      </c>
      <c r="AE980" s="2" t="s">
        <v>50</v>
      </c>
      <c r="AF980" s="2" t="e">
        <v>#N/A</v>
      </c>
      <c r="AG980" s="2" t="e">
        <v>#N/A</v>
      </c>
    </row>
    <row r="981" spans="1:34" customFormat="1" hidden="1" x14ac:dyDescent="0.35">
      <c r="A981" s="2" t="s">
        <v>525</v>
      </c>
      <c r="B981" s="2">
        <v>104544120</v>
      </c>
      <c r="C981" s="2" t="s">
        <v>3493</v>
      </c>
      <c r="D981" s="2" t="s">
        <v>3494</v>
      </c>
      <c r="E981" s="2" t="s">
        <v>95</v>
      </c>
      <c r="F981" s="2" t="s">
        <v>103</v>
      </c>
      <c r="G981" s="2" t="s">
        <v>369</v>
      </c>
      <c r="H981" s="2" t="s">
        <v>376</v>
      </c>
      <c r="I981" s="2" t="s">
        <v>377</v>
      </c>
      <c r="J981" s="2" t="s">
        <v>378</v>
      </c>
      <c r="K981" s="2" t="s">
        <v>378</v>
      </c>
      <c r="L981" s="2" t="s">
        <v>3270</v>
      </c>
      <c r="M981" s="2" t="s">
        <v>45</v>
      </c>
      <c r="N981" s="2" t="s">
        <v>72</v>
      </c>
      <c r="O981" s="2">
        <v>6346</v>
      </c>
      <c r="P981" s="62" t="s">
        <v>3403</v>
      </c>
      <c r="Q981" s="2">
        <v>8470</v>
      </c>
      <c r="R981" s="2">
        <v>0</v>
      </c>
      <c r="S981" s="2" t="s">
        <v>194</v>
      </c>
      <c r="U981" s="2">
        <v>6346</v>
      </c>
      <c r="V981" s="2" t="e">
        <v>#N/A</v>
      </c>
      <c r="W981" s="2" t="e">
        <v>#N/A</v>
      </c>
      <c r="X981" s="2" t="s">
        <v>2064</v>
      </c>
      <c r="Z981" s="2" t="s">
        <v>2050</v>
      </c>
      <c r="AA981" s="2" t="s">
        <v>2</v>
      </c>
      <c r="AB981" s="2" t="e">
        <v>#VALUE!</v>
      </c>
      <c r="AC981" s="2">
        <v>5</v>
      </c>
      <c r="AD981" s="2" t="e">
        <v>#VALUE!</v>
      </c>
      <c r="AE981" s="2" t="s">
        <v>50</v>
      </c>
      <c r="AF981" s="2" t="e">
        <v>#N/A</v>
      </c>
      <c r="AG981" s="2" t="e">
        <v>#N/A</v>
      </c>
    </row>
    <row r="982" spans="1:34" customFormat="1" hidden="1" x14ac:dyDescent="0.35">
      <c r="A982" s="2" t="s">
        <v>525</v>
      </c>
      <c r="B982" s="2">
        <v>104544130</v>
      </c>
      <c r="C982" s="2" t="s">
        <v>3495</v>
      </c>
      <c r="D982" s="2" t="s">
        <v>3496</v>
      </c>
      <c r="E982" s="2" t="s">
        <v>95</v>
      </c>
      <c r="F982" s="2" t="s">
        <v>103</v>
      </c>
      <c r="G982" s="2" t="s">
        <v>369</v>
      </c>
      <c r="H982" s="2" t="s">
        <v>376</v>
      </c>
      <c r="I982" s="2" t="s">
        <v>379</v>
      </c>
      <c r="J982" s="2" t="s">
        <v>378</v>
      </c>
      <c r="K982" s="2" t="s">
        <v>378</v>
      </c>
      <c r="L982" s="2" t="s">
        <v>3270</v>
      </c>
      <c r="M982" s="2" t="s">
        <v>45</v>
      </c>
      <c r="N982" s="2" t="s">
        <v>72</v>
      </c>
      <c r="O982" s="2">
        <v>6776</v>
      </c>
      <c r="P982" s="62" t="s">
        <v>3403</v>
      </c>
      <c r="Q982" s="2">
        <v>9000</v>
      </c>
      <c r="R982" s="2">
        <v>0</v>
      </c>
      <c r="S982" s="2" t="s">
        <v>194</v>
      </c>
      <c r="U982" s="2">
        <v>6537</v>
      </c>
      <c r="V982" s="2" t="e">
        <v>#N/A</v>
      </c>
      <c r="W982" s="2" t="e">
        <v>#N/A</v>
      </c>
      <c r="X982" s="2" t="s">
        <v>2064</v>
      </c>
      <c r="Z982" s="2" t="s">
        <v>2050</v>
      </c>
      <c r="AA982" s="2" t="s">
        <v>2</v>
      </c>
      <c r="AB982" s="2" t="e">
        <v>#VALUE!</v>
      </c>
      <c r="AC982" s="2">
        <v>5</v>
      </c>
      <c r="AD982" s="2" t="e">
        <v>#VALUE!</v>
      </c>
      <c r="AE982" s="2" t="s">
        <v>50</v>
      </c>
      <c r="AF982" s="2" t="e">
        <v>#N/A</v>
      </c>
      <c r="AG982" s="2" t="e">
        <v>#N/A</v>
      </c>
    </row>
    <row r="983" spans="1:34" customFormat="1" hidden="1" x14ac:dyDescent="0.35">
      <c r="A983" s="38" t="s">
        <v>191</v>
      </c>
      <c r="B983" s="38">
        <v>104519640</v>
      </c>
      <c r="C983" s="38" t="s">
        <v>3497</v>
      </c>
      <c r="D983" s="45" t="s">
        <v>3498</v>
      </c>
      <c r="E983" s="38" t="s">
        <v>95</v>
      </c>
      <c r="F983" s="38" t="s">
        <v>103</v>
      </c>
      <c r="G983" s="38" t="s">
        <v>298</v>
      </c>
      <c r="H983" s="38" t="s">
        <v>204</v>
      </c>
      <c r="I983" s="38" t="s">
        <v>3499</v>
      </c>
      <c r="J983" s="44" t="s">
        <v>209</v>
      </c>
      <c r="K983" s="45" t="s">
        <v>44</v>
      </c>
      <c r="L983" s="38" t="s">
        <v>2971</v>
      </c>
      <c r="M983" s="38" t="s">
        <v>71</v>
      </c>
      <c r="N983" s="38" t="s">
        <v>72</v>
      </c>
      <c r="O983" s="54">
        <v>18625.599999999999</v>
      </c>
      <c r="P983" s="38" t="s">
        <v>3500</v>
      </c>
      <c r="Q983" s="54">
        <v>30000</v>
      </c>
      <c r="R983" s="56">
        <v>0</v>
      </c>
      <c r="S983" s="55" t="s">
        <v>2660</v>
      </c>
      <c r="T983" s="55" t="s">
        <v>2660</v>
      </c>
      <c r="U983" s="54">
        <v>18625.599999999999</v>
      </c>
      <c r="V983" s="54">
        <v>18625.599999999999</v>
      </c>
      <c r="W983" s="56">
        <v>0</v>
      </c>
      <c r="X983" s="57" t="s">
        <v>47</v>
      </c>
      <c r="Y983" s="54">
        <v>30000</v>
      </c>
      <c r="Z983" s="40">
        <v>0</v>
      </c>
      <c r="AA983" s="56">
        <v>0.37914666666666674</v>
      </c>
      <c r="AB983" s="58">
        <v>11374.400000000001</v>
      </c>
      <c r="AC983" s="59">
        <v>10</v>
      </c>
      <c r="AD983" s="54">
        <v>1137.44</v>
      </c>
      <c r="AE983" s="38" t="s">
        <v>49</v>
      </c>
      <c r="AF983" s="56">
        <v>0.25</v>
      </c>
      <c r="AG983" s="56">
        <v>0.3</v>
      </c>
      <c r="AH983" s="38"/>
    </row>
    <row r="984" spans="1:34" customFormat="1" hidden="1" x14ac:dyDescent="0.35">
      <c r="A984" s="38" t="s">
        <v>191</v>
      </c>
      <c r="B984" s="38">
        <v>102320100</v>
      </c>
      <c r="C984" s="38" t="s">
        <v>3501</v>
      </c>
      <c r="D984" s="45" t="s">
        <v>3502</v>
      </c>
      <c r="E984" s="38" t="s">
        <v>95</v>
      </c>
      <c r="F984" s="38" t="s">
        <v>96</v>
      </c>
      <c r="G984" s="38" t="s">
        <v>100</v>
      </c>
      <c r="H984" s="38" t="s">
        <v>333</v>
      </c>
      <c r="I984" s="38" t="s">
        <v>3503</v>
      </c>
      <c r="J984" s="44" t="s">
        <v>643</v>
      </c>
      <c r="K984" s="45" t="s">
        <v>44</v>
      </c>
      <c r="L984" s="38" t="s">
        <v>3459</v>
      </c>
      <c r="M984" s="38" t="s">
        <v>45</v>
      </c>
      <c r="N984" s="38" t="s">
        <v>3112</v>
      </c>
      <c r="O984" s="54">
        <v>2879.11</v>
      </c>
      <c r="P984" s="38" t="s">
        <v>3500</v>
      </c>
      <c r="Q984" s="54">
        <v>3500</v>
      </c>
      <c r="R984" s="56">
        <v>1.0969402002702222</v>
      </c>
      <c r="S984" s="55" t="s">
        <v>2660</v>
      </c>
      <c r="T984" s="55" t="s">
        <v>2660</v>
      </c>
      <c r="U984" s="54">
        <v>2879.11</v>
      </c>
      <c r="V984" s="54">
        <v>6037.3214999999991</v>
      </c>
      <c r="W984" s="56">
        <v>1.096940200270222</v>
      </c>
      <c r="X984" s="57" t="s">
        <v>47</v>
      </c>
      <c r="Y984" s="54">
        <v>3500</v>
      </c>
      <c r="Z984" s="40">
        <v>0</v>
      </c>
      <c r="AA984" s="56">
        <v>-0.72494899999999973</v>
      </c>
      <c r="AB984" s="58">
        <v>-2537.3214999999991</v>
      </c>
      <c r="AC984" s="59">
        <v>0.192</v>
      </c>
      <c r="AD984" s="54">
        <v>-13215.216145833328</v>
      </c>
      <c r="AE984" s="38" t="s">
        <v>49</v>
      </c>
      <c r="AF984" s="56">
        <v>0.1</v>
      </c>
      <c r="AG984" s="56">
        <v>0.15</v>
      </c>
      <c r="AH984" s="38"/>
    </row>
    <row r="985" spans="1:34" customFormat="1" hidden="1" x14ac:dyDescent="0.35">
      <c r="A985" s="38" t="s">
        <v>191</v>
      </c>
      <c r="B985" s="38">
        <v>104528360</v>
      </c>
      <c r="C985" s="38" t="s">
        <v>3504</v>
      </c>
      <c r="D985" s="45" t="s">
        <v>3505</v>
      </c>
      <c r="E985" s="38" t="s">
        <v>95</v>
      </c>
      <c r="F985" s="38" t="s">
        <v>96</v>
      </c>
      <c r="G985" s="38" t="s">
        <v>100</v>
      </c>
      <c r="H985" s="38" t="s">
        <v>343</v>
      </c>
      <c r="I985" s="38" t="s">
        <v>3506</v>
      </c>
      <c r="J985" s="44" t="s">
        <v>44</v>
      </c>
      <c r="K985" s="45" t="s">
        <v>44</v>
      </c>
      <c r="L985" s="38" t="s">
        <v>2056</v>
      </c>
      <c r="M985" s="38" t="s">
        <v>45</v>
      </c>
      <c r="N985" s="38" t="s">
        <v>46</v>
      </c>
      <c r="O985" s="54">
        <v>5450</v>
      </c>
      <c r="P985" s="38" t="s">
        <v>3500</v>
      </c>
      <c r="Q985" s="54">
        <v>7300</v>
      </c>
      <c r="R985" s="56">
        <v>0</v>
      </c>
      <c r="S985" s="55" t="s">
        <v>2660</v>
      </c>
      <c r="T985" s="55" t="s">
        <v>2660</v>
      </c>
      <c r="U985" s="54">
        <v>5450</v>
      </c>
      <c r="V985" s="54">
        <v>5450</v>
      </c>
      <c r="W985" s="56">
        <v>0</v>
      </c>
      <c r="X985" s="57" t="s">
        <v>47</v>
      </c>
      <c r="Y985" s="54">
        <v>7300</v>
      </c>
      <c r="Z985" s="40">
        <v>0</v>
      </c>
      <c r="AA985" s="56">
        <v>0.25342465753424659</v>
      </c>
      <c r="AB985" s="58">
        <v>1850</v>
      </c>
      <c r="AC985" s="59">
        <v>5</v>
      </c>
      <c r="AD985" s="54">
        <v>370</v>
      </c>
      <c r="AE985" s="38" t="s">
        <v>50</v>
      </c>
      <c r="AF985" s="56">
        <v>0.15</v>
      </c>
      <c r="AG985" s="56">
        <v>0.15</v>
      </c>
      <c r="AH985" s="38"/>
    </row>
    <row r="986" spans="1:34" customFormat="1" hidden="1" x14ac:dyDescent="0.35">
      <c r="A986" s="38" t="s">
        <v>191</v>
      </c>
      <c r="B986" s="38">
        <v>104538100</v>
      </c>
      <c r="C986" s="38" t="s">
        <v>3507</v>
      </c>
      <c r="D986" s="45" t="s">
        <v>3508</v>
      </c>
      <c r="E986" s="38" t="s">
        <v>159</v>
      </c>
      <c r="F986" s="38" t="s">
        <v>166</v>
      </c>
      <c r="G986" s="38" t="s">
        <v>490</v>
      </c>
      <c r="H986" s="38" t="s">
        <v>501</v>
      </c>
      <c r="I986" s="38" t="s">
        <v>3509</v>
      </c>
      <c r="J986" s="44" t="s">
        <v>77</v>
      </c>
      <c r="K986" s="45" t="s">
        <v>164</v>
      </c>
      <c r="L986" s="38" t="s">
        <v>2201</v>
      </c>
      <c r="M986" s="38" t="s">
        <v>71</v>
      </c>
      <c r="N986" s="38" t="s">
        <v>72</v>
      </c>
      <c r="O986" s="54">
        <v>56740</v>
      </c>
      <c r="P986" s="38" t="s">
        <v>3500</v>
      </c>
      <c r="Q986" s="54">
        <v>58300</v>
      </c>
      <c r="R986" s="56">
        <v>0</v>
      </c>
      <c r="S986" s="55" t="s">
        <v>194</v>
      </c>
      <c r="T986" s="55" t="s">
        <v>2660</v>
      </c>
      <c r="U986" s="54">
        <v>56740</v>
      </c>
      <c r="V986" s="54">
        <v>56740</v>
      </c>
      <c r="W986" s="56">
        <v>0</v>
      </c>
      <c r="X986" s="57" t="s">
        <v>2064</v>
      </c>
      <c r="Y986" s="54">
        <v>0</v>
      </c>
      <c r="Z986" s="40" t="s">
        <v>2050</v>
      </c>
      <c r="AA986" s="56" t="s">
        <v>2</v>
      </c>
      <c r="AB986" s="58" t="e">
        <v>#VALUE!</v>
      </c>
      <c r="AC986" s="59">
        <v>10</v>
      </c>
      <c r="AD986" s="54" t="e">
        <v>#VALUE!</v>
      </c>
      <c r="AE986" s="38" t="s">
        <v>50</v>
      </c>
      <c r="AF986" s="56">
        <v>0</v>
      </c>
      <c r="AG986" s="56">
        <v>0</v>
      </c>
      <c r="AH986" s="38" t="s">
        <v>50</v>
      </c>
    </row>
    <row r="987" spans="1:34" customFormat="1" hidden="1" x14ac:dyDescent="0.35">
      <c r="A987" s="38" t="s">
        <v>191</v>
      </c>
      <c r="B987" s="38">
        <v>104533170</v>
      </c>
      <c r="C987" s="38" t="s">
        <v>3268</v>
      </c>
      <c r="D987" s="45" t="s">
        <v>3269</v>
      </c>
      <c r="E987" s="38" t="s">
        <v>95</v>
      </c>
      <c r="F987" s="38" t="s">
        <v>103</v>
      </c>
      <c r="G987" s="38" t="s">
        <v>369</v>
      </c>
      <c r="H987" s="38" t="s">
        <v>386</v>
      </c>
      <c r="I987" s="38" t="s">
        <v>3510</v>
      </c>
      <c r="J987" s="44" t="s">
        <v>378</v>
      </c>
      <c r="K987" s="45" t="s">
        <v>378</v>
      </c>
      <c r="L987" s="38" t="s">
        <v>3270</v>
      </c>
      <c r="M987" s="38" t="s">
        <v>45</v>
      </c>
      <c r="N987" s="38" t="s">
        <v>72</v>
      </c>
      <c r="O987" s="54">
        <v>72737</v>
      </c>
      <c r="P987" s="38" t="s">
        <v>3500</v>
      </c>
      <c r="Q987" s="54">
        <v>80000</v>
      </c>
      <c r="R987" s="56">
        <v>1.3748161183491092E-5</v>
      </c>
      <c r="S987" s="55" t="s">
        <v>194</v>
      </c>
      <c r="T987" s="55" t="s">
        <v>194</v>
      </c>
      <c r="U987" s="54">
        <v>72738</v>
      </c>
      <c r="V987" s="54">
        <v>72738</v>
      </c>
      <c r="W987" s="56">
        <v>0</v>
      </c>
      <c r="X987" s="57" t="s">
        <v>47</v>
      </c>
      <c r="Y987" s="54">
        <v>80000</v>
      </c>
      <c r="Z987" s="40">
        <v>0</v>
      </c>
      <c r="AA987" s="56">
        <v>9.0774999999999995E-2</v>
      </c>
      <c r="AB987" s="58">
        <v>7262</v>
      </c>
      <c r="AC987" s="59">
        <v>10</v>
      </c>
      <c r="AD987" s="54">
        <v>726.2</v>
      </c>
      <c r="AE987" s="38" t="s">
        <v>50</v>
      </c>
      <c r="AF987" s="56">
        <v>0.15</v>
      </c>
      <c r="AG987" s="56">
        <v>0.15</v>
      </c>
      <c r="AH987" s="38"/>
    </row>
    <row r="988" spans="1:34" customFormat="1" hidden="1" x14ac:dyDescent="0.35">
      <c r="A988" s="38" t="s">
        <v>191</v>
      </c>
      <c r="B988" s="38">
        <v>201221050</v>
      </c>
      <c r="C988" s="38" t="s">
        <v>3281</v>
      </c>
      <c r="D988" s="45" t="s">
        <v>3282</v>
      </c>
      <c r="E988" s="38" t="s">
        <v>95</v>
      </c>
      <c r="F988" s="38" t="s">
        <v>114</v>
      </c>
      <c r="G988" s="38" t="s">
        <v>115</v>
      </c>
      <c r="H988" s="38" t="s">
        <v>1490</v>
      </c>
      <c r="I988" s="38" t="s">
        <v>3511</v>
      </c>
      <c r="J988" s="44" t="s">
        <v>288</v>
      </c>
      <c r="K988" s="45" t="s">
        <v>44</v>
      </c>
      <c r="L988" s="38" t="s">
        <v>2967</v>
      </c>
      <c r="M988" s="38" t="s">
        <v>45</v>
      </c>
      <c r="N988" s="38" t="s">
        <v>3112</v>
      </c>
      <c r="O988" s="54">
        <v>11223.67</v>
      </c>
      <c r="P988" s="38" t="s">
        <v>3500</v>
      </c>
      <c r="Q988" s="54">
        <v>12000</v>
      </c>
      <c r="R988" s="56">
        <v>0.12032110263398699</v>
      </c>
      <c r="S988" s="55" t="s">
        <v>2660</v>
      </c>
      <c r="T988" s="55" t="s">
        <v>2660</v>
      </c>
      <c r="U988" s="54">
        <v>11223.84</v>
      </c>
      <c r="V988" s="54">
        <v>12574.11435</v>
      </c>
      <c r="W988" s="56">
        <v>0.120304133879314</v>
      </c>
      <c r="X988" s="57" t="s">
        <v>47</v>
      </c>
      <c r="Y988" s="54">
        <v>12000</v>
      </c>
      <c r="Z988" s="40">
        <v>0</v>
      </c>
      <c r="AA988" s="56">
        <v>-4.7842862499999986E-2</v>
      </c>
      <c r="AB988" s="58">
        <v>-574.11434999999983</v>
      </c>
      <c r="AC988" s="59">
        <v>2.4</v>
      </c>
      <c r="AD988" s="54">
        <v>-239.21431249999995</v>
      </c>
      <c r="AE988" s="38" t="s">
        <v>49</v>
      </c>
      <c r="AF988" s="56">
        <v>0.25</v>
      </c>
      <c r="AG988" s="56">
        <v>0.25</v>
      </c>
      <c r="AH988" s="38"/>
    </row>
    <row r="989" spans="1:34" customFormat="1" hidden="1" x14ac:dyDescent="0.35">
      <c r="A989" s="38" t="s">
        <v>191</v>
      </c>
      <c r="B989" s="38">
        <v>104530430</v>
      </c>
      <c r="C989" s="38" t="s">
        <v>3287</v>
      </c>
      <c r="D989" s="45" t="s">
        <v>3288</v>
      </c>
      <c r="E989" s="38" t="s">
        <v>95</v>
      </c>
      <c r="F989" s="38" t="s">
        <v>114</v>
      </c>
      <c r="G989" s="38" t="s">
        <v>115</v>
      </c>
      <c r="H989" s="38" t="s">
        <v>409</v>
      </c>
      <c r="I989" s="38" t="s">
        <v>3512</v>
      </c>
      <c r="J989" s="44" t="s">
        <v>53</v>
      </c>
      <c r="K989" s="45" t="s">
        <v>44</v>
      </c>
      <c r="L989" s="38" t="s">
        <v>2204</v>
      </c>
      <c r="M989" s="38" t="s">
        <v>45</v>
      </c>
      <c r="N989" s="38" t="s">
        <v>72</v>
      </c>
      <c r="O989" s="54">
        <v>77639.759999999995</v>
      </c>
      <c r="P989" s="38" t="s">
        <v>3500</v>
      </c>
      <c r="Q989" s="54">
        <v>85000</v>
      </c>
      <c r="R989" s="56">
        <v>0</v>
      </c>
      <c r="S989" s="55" t="s">
        <v>2660</v>
      </c>
      <c r="T989" s="55" t="s">
        <v>2660</v>
      </c>
      <c r="U989" s="54">
        <v>77639.759999999995</v>
      </c>
      <c r="V989" s="54">
        <v>77639.759999999995</v>
      </c>
      <c r="W989" s="56">
        <v>0</v>
      </c>
      <c r="X989" s="57" t="s">
        <v>47</v>
      </c>
      <c r="Y989" s="54">
        <v>85000</v>
      </c>
      <c r="Z989" s="40">
        <v>0</v>
      </c>
      <c r="AA989" s="56">
        <v>8.6591058823529479E-2</v>
      </c>
      <c r="AB989" s="58">
        <v>7360.2400000000061</v>
      </c>
      <c r="AC989" s="59">
        <v>12</v>
      </c>
      <c r="AD989" s="54">
        <v>613.35333333333381</v>
      </c>
      <c r="AE989" s="38" t="s">
        <v>50</v>
      </c>
      <c r="AF989" s="56">
        <v>0.03</v>
      </c>
      <c r="AG989" s="56">
        <v>0.05</v>
      </c>
      <c r="AH989" s="38"/>
    </row>
    <row r="990" spans="1:34" customFormat="1" hidden="1" x14ac:dyDescent="0.35">
      <c r="A990" s="38" t="s">
        <v>191</v>
      </c>
      <c r="B990" s="38">
        <v>102400072</v>
      </c>
      <c r="C990" s="38" t="s">
        <v>3290</v>
      </c>
      <c r="D990" s="45" t="s">
        <v>3291</v>
      </c>
      <c r="E990" s="38" t="s">
        <v>95</v>
      </c>
      <c r="F990" s="38" t="s">
        <v>114</v>
      </c>
      <c r="G990" s="38" t="s">
        <v>412</v>
      </c>
      <c r="H990" s="38" t="s">
        <v>413</v>
      </c>
      <c r="I990" s="38" t="s">
        <v>3513</v>
      </c>
      <c r="J990" s="44" t="s">
        <v>94</v>
      </c>
      <c r="K990" s="45" t="s">
        <v>44</v>
      </c>
      <c r="L990" s="38" t="s">
        <v>3179</v>
      </c>
      <c r="M990" s="38" t="s">
        <v>45</v>
      </c>
      <c r="N990" s="38" t="s">
        <v>3112</v>
      </c>
      <c r="O990" s="54">
        <v>17404.47624</v>
      </c>
      <c r="P990" s="38" t="s">
        <v>3500</v>
      </c>
      <c r="Q990" s="54">
        <v>18000</v>
      </c>
      <c r="R990" s="56">
        <v>-1.0088326564890671E-2</v>
      </c>
      <c r="S990" s="55" t="s">
        <v>194</v>
      </c>
      <c r="T990" s="55" t="s">
        <v>194</v>
      </c>
      <c r="U990" s="54">
        <v>16560</v>
      </c>
      <c r="V990" s="54">
        <v>17228.894199999999</v>
      </c>
      <c r="W990" s="56">
        <v>4.0392161835748723E-2</v>
      </c>
      <c r="X990" s="57" t="s">
        <v>47</v>
      </c>
      <c r="Y990" s="54">
        <v>18000</v>
      </c>
      <c r="Z990" s="40">
        <v>0</v>
      </c>
      <c r="AA990" s="56">
        <v>4.2839211111111178E-2</v>
      </c>
      <c r="AB990" s="58">
        <v>771.10580000000118</v>
      </c>
      <c r="AC990" s="59">
        <v>1.962</v>
      </c>
      <c r="AD990" s="54">
        <v>393.02028542303833</v>
      </c>
      <c r="AE990" s="38" t="s">
        <v>49</v>
      </c>
      <c r="AF990" s="56">
        <v>0.25</v>
      </c>
      <c r="AG990" s="56">
        <v>0.25</v>
      </c>
      <c r="AH990" s="38"/>
    </row>
    <row r="991" spans="1:34" customFormat="1" hidden="1" x14ac:dyDescent="0.35">
      <c r="A991" s="38" t="s">
        <v>191</v>
      </c>
      <c r="B991" s="38">
        <v>104526580</v>
      </c>
      <c r="C991" s="38" t="s">
        <v>3514</v>
      </c>
      <c r="D991" s="45" t="s">
        <v>3515</v>
      </c>
      <c r="E991" s="38" t="s">
        <v>95</v>
      </c>
      <c r="F991" s="38" t="s">
        <v>114</v>
      </c>
      <c r="G991" s="38" t="s">
        <v>120</v>
      </c>
      <c r="H991" s="38" t="s">
        <v>204</v>
      </c>
      <c r="I991" s="38" t="s">
        <v>3516</v>
      </c>
      <c r="J991" s="44" t="s">
        <v>44</v>
      </c>
      <c r="K991" s="45" t="s">
        <v>44</v>
      </c>
      <c r="L991" s="38" t="s">
        <v>2056</v>
      </c>
      <c r="M991" s="38" t="s">
        <v>45</v>
      </c>
      <c r="N991" s="38" t="s">
        <v>46</v>
      </c>
      <c r="O991" s="54">
        <v>834</v>
      </c>
      <c r="P991" s="38" t="s">
        <v>3500</v>
      </c>
      <c r="Q991" s="54">
        <v>917</v>
      </c>
      <c r="R991" s="56">
        <v>0</v>
      </c>
      <c r="S991" s="55" t="s">
        <v>194</v>
      </c>
      <c r="T991" s="55" t="s">
        <v>194</v>
      </c>
      <c r="U991" s="54">
        <v>834</v>
      </c>
      <c r="V991" s="54">
        <v>834</v>
      </c>
      <c r="W991" s="56">
        <v>0</v>
      </c>
      <c r="X991" s="57" t="s">
        <v>47</v>
      </c>
      <c r="Y991" s="54">
        <v>917</v>
      </c>
      <c r="Z991" s="40">
        <v>0</v>
      </c>
      <c r="AA991" s="56">
        <v>9.0512540894220284E-2</v>
      </c>
      <c r="AB991" s="58">
        <v>83</v>
      </c>
      <c r="AC991" s="59">
        <v>3.0000000000000001E-3</v>
      </c>
      <c r="AD991" s="54">
        <v>27666.666666666668</v>
      </c>
      <c r="AE991" s="38" t="s">
        <v>49</v>
      </c>
      <c r="AF991" s="56">
        <v>0.25</v>
      </c>
      <c r="AG991" s="56">
        <v>0.25</v>
      </c>
      <c r="AH991" s="38"/>
    </row>
    <row r="992" spans="1:34" customFormat="1" hidden="1" x14ac:dyDescent="0.35">
      <c r="A992" s="38" t="s">
        <v>525</v>
      </c>
      <c r="B992" s="38">
        <v>104535520</v>
      </c>
      <c r="C992" s="38" t="s">
        <v>3517</v>
      </c>
      <c r="D992" s="45" t="s">
        <v>3518</v>
      </c>
      <c r="E992" s="38" t="s">
        <v>95</v>
      </c>
      <c r="F992" s="38" t="s">
        <v>96</v>
      </c>
      <c r="G992" s="38" t="s">
        <v>263</v>
      </c>
      <c r="H992" s="38" t="s">
        <v>877</v>
      </c>
      <c r="I992" s="38" t="s">
        <v>3519</v>
      </c>
      <c r="J992" s="44" t="s">
        <v>53</v>
      </c>
      <c r="K992" s="45" t="s">
        <v>44</v>
      </c>
      <c r="L992" s="38" t="s">
        <v>2204</v>
      </c>
      <c r="M992" s="38" t="s">
        <v>375</v>
      </c>
      <c r="N992" s="38" t="s">
        <v>46</v>
      </c>
      <c r="O992" s="54">
        <v>30720</v>
      </c>
      <c r="P992" s="38" t="s">
        <v>3500</v>
      </c>
      <c r="Q992" s="54">
        <v>38000</v>
      </c>
      <c r="R992" s="56">
        <v>0</v>
      </c>
      <c r="S992" s="55" t="s">
        <v>194</v>
      </c>
      <c r="T992" s="55" t="s">
        <v>194</v>
      </c>
      <c r="U992" s="54">
        <v>30720</v>
      </c>
      <c r="V992" s="54">
        <v>30720</v>
      </c>
      <c r="W992" s="56">
        <v>0</v>
      </c>
      <c r="X992" s="57" t="s">
        <v>47</v>
      </c>
      <c r="Y992" s="54">
        <v>38000</v>
      </c>
      <c r="Z992" s="40">
        <v>0</v>
      </c>
      <c r="AA992" s="56">
        <v>0.19157894736842104</v>
      </c>
      <c r="AB992" s="58">
        <v>7280</v>
      </c>
      <c r="AC992" s="59">
        <v>5.7</v>
      </c>
      <c r="AD992" s="54">
        <v>1277.1929824561403</v>
      </c>
      <c r="AE992" s="38" t="s">
        <v>50</v>
      </c>
      <c r="AF992" s="56">
        <v>7.0000000000000007E-2</v>
      </c>
      <c r="AG992" s="56">
        <v>0.1</v>
      </c>
      <c r="AH992" s="38"/>
    </row>
    <row r="993" spans="1:34" customFormat="1" hidden="1" x14ac:dyDescent="0.35">
      <c r="A993" s="38" t="s">
        <v>525</v>
      </c>
      <c r="B993" s="61">
        <v>104529470</v>
      </c>
      <c r="C993" s="38" t="s">
        <v>3520</v>
      </c>
      <c r="D993" s="45" t="s">
        <v>3521</v>
      </c>
      <c r="E993" s="38" t="s">
        <v>95</v>
      </c>
      <c r="F993" s="38" t="s">
        <v>103</v>
      </c>
      <c r="G993" s="38" t="s">
        <v>67</v>
      </c>
      <c r="H993" s="38" t="s">
        <v>240</v>
      </c>
      <c r="I993" s="38" t="s">
        <v>3522</v>
      </c>
      <c r="J993" s="44" t="s">
        <v>3523</v>
      </c>
      <c r="K993" s="45" t="s">
        <v>44</v>
      </c>
      <c r="L993" s="38" t="s">
        <v>3524</v>
      </c>
      <c r="M993" s="38" t="s">
        <v>71</v>
      </c>
      <c r="N993" s="38" t="s">
        <v>72</v>
      </c>
      <c r="O993" s="54">
        <v>13500</v>
      </c>
      <c r="P993" s="38" t="s">
        <v>3500</v>
      </c>
      <c r="Q993" s="54">
        <v>21600</v>
      </c>
      <c r="R993" s="56">
        <v>0</v>
      </c>
      <c r="S993" s="55" t="s">
        <v>604</v>
      </c>
      <c r="T993" s="55" t="s">
        <v>604</v>
      </c>
      <c r="U993" s="54">
        <v>13500</v>
      </c>
      <c r="V993" s="54">
        <v>13500</v>
      </c>
      <c r="W993" s="56">
        <v>0</v>
      </c>
      <c r="X993" s="57" t="s">
        <v>47</v>
      </c>
      <c r="Y993" s="54">
        <v>21600</v>
      </c>
      <c r="Z993" s="40">
        <v>0</v>
      </c>
      <c r="AA993" s="56">
        <v>0.375</v>
      </c>
      <c r="AB993" s="58">
        <v>8100</v>
      </c>
      <c r="AC993" s="59">
        <v>1.875</v>
      </c>
      <c r="AD993" s="54">
        <v>4320</v>
      </c>
      <c r="AE993" s="38" t="s">
        <v>49</v>
      </c>
      <c r="AF993" s="56">
        <v>0.1</v>
      </c>
      <c r="AG993" s="56">
        <v>0.15</v>
      </c>
      <c r="AH993" s="38" t="s">
        <v>50</v>
      </c>
    </row>
    <row r="994" spans="1:34" customFormat="1" hidden="1" x14ac:dyDescent="0.35">
      <c r="A994" s="38" t="s">
        <v>525</v>
      </c>
      <c r="B994" s="61">
        <v>104254140</v>
      </c>
      <c r="C994" s="38" t="s">
        <v>3525</v>
      </c>
      <c r="D994" s="45" t="s">
        <v>3526</v>
      </c>
      <c r="E994" s="38" t="s">
        <v>95</v>
      </c>
      <c r="F994" s="38" t="s">
        <v>103</v>
      </c>
      <c r="G994" s="38" t="s">
        <v>67</v>
      </c>
      <c r="H994" s="38" t="s">
        <v>240</v>
      </c>
      <c r="I994" s="38" t="s">
        <v>3527</v>
      </c>
      <c r="J994" s="44" t="s">
        <v>762</v>
      </c>
      <c r="K994" s="45" t="s">
        <v>762</v>
      </c>
      <c r="L994" s="38" t="s">
        <v>3528</v>
      </c>
      <c r="M994" s="38" t="s">
        <v>71</v>
      </c>
      <c r="N994" s="38" t="s">
        <v>72</v>
      </c>
      <c r="O994" s="54">
        <v>10515.36</v>
      </c>
      <c r="P994" s="38" t="s">
        <v>3500</v>
      </c>
      <c r="Q994" s="54">
        <v>15000</v>
      </c>
      <c r="R994" s="56">
        <v>8.5484472238706033E-3</v>
      </c>
      <c r="S994" s="55" t="s">
        <v>604</v>
      </c>
      <c r="T994" s="55" t="s">
        <v>604</v>
      </c>
      <c r="U994" s="54">
        <v>10605.25</v>
      </c>
      <c r="V994" s="54">
        <v>10605.25</v>
      </c>
      <c r="W994" s="56">
        <v>0</v>
      </c>
      <c r="X994" s="57" t="s">
        <v>47</v>
      </c>
      <c r="Y994" s="54">
        <v>15000</v>
      </c>
      <c r="Z994" s="40">
        <v>0</v>
      </c>
      <c r="AA994" s="56">
        <v>0.29298333333333332</v>
      </c>
      <c r="AB994" s="58">
        <v>4394.75</v>
      </c>
      <c r="AC994" s="59">
        <v>1.26</v>
      </c>
      <c r="AD994" s="54">
        <v>3487.8968253968255</v>
      </c>
      <c r="AE994" s="38" t="s">
        <v>49</v>
      </c>
      <c r="AF994" s="56">
        <v>0.1</v>
      </c>
      <c r="AG994" s="56">
        <v>0.15</v>
      </c>
      <c r="AH994" s="38" t="s">
        <v>50</v>
      </c>
    </row>
    <row r="995" spans="1:34" customFormat="1" hidden="1" x14ac:dyDescent="0.35">
      <c r="A995" s="38" t="s">
        <v>525</v>
      </c>
      <c r="B995" s="61">
        <v>104521090</v>
      </c>
      <c r="C995" s="38" t="s">
        <v>3529</v>
      </c>
      <c r="D995" s="45" t="s">
        <v>3530</v>
      </c>
      <c r="E995" s="38" t="s">
        <v>95</v>
      </c>
      <c r="F995" s="38" t="s">
        <v>103</v>
      </c>
      <c r="G995" s="38" t="s">
        <v>67</v>
      </c>
      <c r="H995" s="38" t="s">
        <v>240</v>
      </c>
      <c r="I995" s="38" t="s">
        <v>3531</v>
      </c>
      <c r="J995" s="44" t="s">
        <v>589</v>
      </c>
      <c r="K995" s="45" t="s">
        <v>44</v>
      </c>
      <c r="L995" s="38" t="s">
        <v>3532</v>
      </c>
      <c r="M995" s="38" t="s">
        <v>71</v>
      </c>
      <c r="N995" s="38" t="s">
        <v>72</v>
      </c>
      <c r="O995" s="54">
        <v>8112</v>
      </c>
      <c r="P995" s="38" t="s">
        <v>3500</v>
      </c>
      <c r="Q995" s="54">
        <v>12000</v>
      </c>
      <c r="R995" s="56">
        <v>1.9723865877718794E-4</v>
      </c>
      <c r="S995" s="55" t="s">
        <v>604</v>
      </c>
      <c r="T995" s="55" t="s">
        <v>604</v>
      </c>
      <c r="U995" s="54">
        <v>8113.6</v>
      </c>
      <c r="V995" s="54">
        <v>8113.6</v>
      </c>
      <c r="W995" s="56">
        <v>0</v>
      </c>
      <c r="X995" s="57" t="s">
        <v>47</v>
      </c>
      <c r="Y995" s="54">
        <v>12000</v>
      </c>
      <c r="Z995" s="40">
        <v>0</v>
      </c>
      <c r="AA995" s="56">
        <v>0.32386666666666664</v>
      </c>
      <c r="AB995" s="58">
        <v>3886.3999999999996</v>
      </c>
      <c r="AC995" s="59">
        <v>2.08</v>
      </c>
      <c r="AD995" s="54">
        <v>1868.4615384615381</v>
      </c>
      <c r="AE995" s="38" t="s">
        <v>49</v>
      </c>
      <c r="AF995" s="56">
        <v>0.1</v>
      </c>
      <c r="AG995" s="56">
        <v>0.15</v>
      </c>
      <c r="AH995" s="38" t="s">
        <v>50</v>
      </c>
    </row>
    <row r="996" spans="1:34" customFormat="1" hidden="1" x14ac:dyDescent="0.35">
      <c r="A996" s="38" t="s">
        <v>525</v>
      </c>
      <c r="B996" s="38">
        <v>104543770</v>
      </c>
      <c r="C996" s="38" t="s">
        <v>3533</v>
      </c>
      <c r="D996" s="45" t="s">
        <v>3534</v>
      </c>
      <c r="E996" s="38" t="s">
        <v>159</v>
      </c>
      <c r="F996" s="38" t="s">
        <v>166</v>
      </c>
      <c r="G996" s="38" t="s">
        <v>173</v>
      </c>
      <c r="H996" s="38" t="s">
        <v>174</v>
      </c>
      <c r="I996" s="38" t="s">
        <v>3535</v>
      </c>
      <c r="J996" s="44" t="s">
        <v>53</v>
      </c>
      <c r="K996" s="45" t="s">
        <v>44</v>
      </c>
      <c r="L996" s="38" t="s">
        <v>2204</v>
      </c>
      <c r="M996" s="38" t="s">
        <v>375</v>
      </c>
      <c r="N996" s="38" t="s">
        <v>46</v>
      </c>
      <c r="O996" s="54">
        <v>17299.800000000003</v>
      </c>
      <c r="P996" s="38" t="s">
        <v>3500</v>
      </c>
      <c r="Q996" s="54">
        <v>23940</v>
      </c>
      <c r="R996" s="56">
        <v>-8.2995179135019082E-2</v>
      </c>
      <c r="S996" s="55" t="s">
        <v>48</v>
      </c>
      <c r="T996" s="55" t="s">
        <v>2660</v>
      </c>
      <c r="U996" s="54">
        <v>15864</v>
      </c>
      <c r="V996" s="54">
        <v>15864</v>
      </c>
      <c r="W996" s="56">
        <v>0</v>
      </c>
      <c r="X996" s="57" t="s">
        <v>47</v>
      </c>
      <c r="Y996" s="54">
        <v>23940</v>
      </c>
      <c r="Z996" s="40">
        <v>0</v>
      </c>
      <c r="AA996" s="56">
        <v>0.33734335839599</v>
      </c>
      <c r="AB996" s="58">
        <v>8076.0000000000009</v>
      </c>
      <c r="AC996" s="59">
        <v>6</v>
      </c>
      <c r="AD996" s="54">
        <v>1346.0000000000002</v>
      </c>
      <c r="AE996" s="38" t="s">
        <v>49</v>
      </c>
      <c r="AF996" s="56">
        <v>0.03</v>
      </c>
      <c r="AG996" s="56">
        <v>0.06</v>
      </c>
      <c r="AH996" s="38"/>
    </row>
    <row r="997" spans="1:34" customFormat="1" hidden="1" x14ac:dyDescent="0.35">
      <c r="A997" s="38" t="s">
        <v>525</v>
      </c>
      <c r="B997" s="38">
        <v>103601720</v>
      </c>
      <c r="C997" s="38" t="s">
        <v>3536</v>
      </c>
      <c r="D997" s="45" t="s">
        <v>3537</v>
      </c>
      <c r="E997" s="38" t="s">
        <v>159</v>
      </c>
      <c r="F997" s="38" t="s">
        <v>166</v>
      </c>
      <c r="G997" s="38" t="s">
        <v>173</v>
      </c>
      <c r="H997" s="38" t="s">
        <v>1786</v>
      </c>
      <c r="I997" s="38" t="s">
        <v>3538</v>
      </c>
      <c r="J997" s="44" t="s">
        <v>164</v>
      </c>
      <c r="K997" s="45" t="s">
        <v>164</v>
      </c>
      <c r="L997" s="38" t="s">
        <v>2196</v>
      </c>
      <c r="M997" s="38" t="s">
        <v>375</v>
      </c>
      <c r="N997" s="38" t="s">
        <v>46</v>
      </c>
      <c r="O997" s="54">
        <v>5339.26</v>
      </c>
      <c r="P997" s="38" t="s">
        <v>3500</v>
      </c>
      <c r="Q997" s="54">
        <v>7490</v>
      </c>
      <c r="R997" s="56">
        <v>-4.8695886695981905E-5</v>
      </c>
      <c r="S997" s="55" t="s">
        <v>48</v>
      </c>
      <c r="T997" s="55" t="s">
        <v>2660</v>
      </c>
      <c r="U997" s="54">
        <v>5339.26</v>
      </c>
      <c r="V997" s="54">
        <v>5339</v>
      </c>
      <c r="W997" s="56">
        <v>-4.869588669595005E-5</v>
      </c>
      <c r="X997" s="57" t="s">
        <v>47</v>
      </c>
      <c r="Y997" s="54">
        <v>7490</v>
      </c>
      <c r="Z997" s="40">
        <v>0</v>
      </c>
      <c r="AA997" s="56">
        <v>0.28718291054739653</v>
      </c>
      <c r="AB997" s="58">
        <v>2151</v>
      </c>
      <c r="AC997" s="59">
        <v>1</v>
      </c>
      <c r="AD997" s="54">
        <v>2151</v>
      </c>
      <c r="AE997" s="38" t="s">
        <v>49</v>
      </c>
      <c r="AF997" s="56">
        <v>0.08</v>
      </c>
      <c r="AG997" s="56">
        <v>0.1</v>
      </c>
      <c r="AH997" s="38"/>
    </row>
    <row r="998" spans="1:34" customFormat="1" hidden="1" x14ac:dyDescent="0.35">
      <c r="A998" s="38" t="s">
        <v>525</v>
      </c>
      <c r="B998" s="38">
        <v>104544940</v>
      </c>
      <c r="C998" s="38" t="s">
        <v>3539</v>
      </c>
      <c r="D998" s="45" t="s">
        <v>3540</v>
      </c>
      <c r="E998" s="38" t="s">
        <v>159</v>
      </c>
      <c r="F998" s="38" t="s">
        <v>160</v>
      </c>
      <c r="G998" s="38" t="s">
        <v>513</v>
      </c>
      <c r="H998" s="38" t="s">
        <v>521</v>
      </c>
      <c r="I998" s="38" t="s">
        <v>3541</v>
      </c>
      <c r="J998" s="44" t="s">
        <v>43</v>
      </c>
      <c r="K998" s="45" t="s">
        <v>44</v>
      </c>
      <c r="L998" s="38" t="s">
        <v>2961</v>
      </c>
      <c r="M998" s="38" t="s">
        <v>375</v>
      </c>
      <c r="N998" s="38" t="s">
        <v>72</v>
      </c>
      <c r="O998" s="54">
        <v>40068</v>
      </c>
      <c r="P998" s="38" t="s">
        <v>3500</v>
      </c>
      <c r="Q998" s="54">
        <v>57000</v>
      </c>
      <c r="R998" s="56">
        <v>0</v>
      </c>
      <c r="S998" s="55" t="s">
        <v>172</v>
      </c>
      <c r="T998" s="55" t="s">
        <v>2660</v>
      </c>
      <c r="U998" s="54">
        <v>40068</v>
      </c>
      <c r="V998" s="54">
        <v>40068</v>
      </c>
      <c r="W998" s="56">
        <v>0</v>
      </c>
      <c r="X998" s="57" t="e">
        <v>#VALUE!</v>
      </c>
      <c r="Y998" s="54" t="s">
        <v>3542</v>
      </c>
      <c r="Z998" s="40" t="e">
        <v>#VALUE!</v>
      </c>
      <c r="AA998" s="56" t="s">
        <v>2</v>
      </c>
      <c r="AB998" s="58" t="e">
        <v>#VALUE!</v>
      </c>
      <c r="AC998" s="59">
        <v>4.08</v>
      </c>
      <c r="AD998" s="54" t="e">
        <v>#VALUE!</v>
      </c>
      <c r="AE998" s="38" t="s">
        <v>49</v>
      </c>
      <c r="AF998" s="56">
        <v>0</v>
      </c>
      <c r="AG998" s="56">
        <v>0</v>
      </c>
      <c r="AH998" s="38" t="s">
        <v>50</v>
      </c>
    </row>
    <row r="999" spans="1:34" customFormat="1" hidden="1" x14ac:dyDescent="0.35">
      <c r="A999" s="38" t="s">
        <v>525</v>
      </c>
      <c r="B999" s="38">
        <v>104544920</v>
      </c>
      <c r="C999" s="38" t="s">
        <v>3543</v>
      </c>
      <c r="D999" s="45" t="s">
        <v>3544</v>
      </c>
      <c r="E999" s="38" t="s">
        <v>159</v>
      </c>
      <c r="F999" s="38" t="s">
        <v>160</v>
      </c>
      <c r="G999" s="38" t="s">
        <v>513</v>
      </c>
      <c r="H999" s="38" t="s">
        <v>521</v>
      </c>
      <c r="I999" s="38" t="s">
        <v>3545</v>
      </c>
      <c r="J999" s="44" t="s">
        <v>43</v>
      </c>
      <c r="K999" s="45" t="s">
        <v>44</v>
      </c>
      <c r="L999" s="38" t="s">
        <v>2961</v>
      </c>
      <c r="M999" s="38" t="s">
        <v>375</v>
      </c>
      <c r="N999" s="38" t="s">
        <v>72</v>
      </c>
      <c r="O999" s="54">
        <v>40068</v>
      </c>
      <c r="P999" s="38" t="s">
        <v>3500</v>
      </c>
      <c r="Q999" s="54">
        <v>57000</v>
      </c>
      <c r="R999" s="56">
        <v>0</v>
      </c>
      <c r="S999" s="55" t="s">
        <v>2660</v>
      </c>
      <c r="T999" s="55" t="s">
        <v>2660</v>
      </c>
      <c r="U999" s="54">
        <v>40068</v>
      </c>
      <c r="V999" s="54">
        <v>40068</v>
      </c>
      <c r="W999" s="56">
        <v>0</v>
      </c>
      <c r="X999" s="57" t="e">
        <v>#VALUE!</v>
      </c>
      <c r="Y999" s="54" t="s">
        <v>3542</v>
      </c>
      <c r="Z999" s="40" t="e">
        <v>#VALUE!</v>
      </c>
      <c r="AA999" s="56" t="s">
        <v>2</v>
      </c>
      <c r="AB999" s="58" t="e">
        <v>#VALUE!</v>
      </c>
      <c r="AC999" s="59">
        <v>4.08</v>
      </c>
      <c r="AD999" s="54" t="e">
        <v>#VALUE!</v>
      </c>
      <c r="AE999" s="38" t="s">
        <v>49</v>
      </c>
      <c r="AF999" s="56">
        <v>0</v>
      </c>
      <c r="AG999" s="56">
        <v>0</v>
      </c>
      <c r="AH999" s="38" t="s">
        <v>50</v>
      </c>
    </row>
    <row r="1000" spans="1:34" customFormat="1" hidden="1" x14ac:dyDescent="0.35">
      <c r="A1000" s="38" t="s">
        <v>525</v>
      </c>
      <c r="B1000" s="38">
        <v>104544930</v>
      </c>
      <c r="C1000" s="38" t="s">
        <v>3546</v>
      </c>
      <c r="D1000" s="45" t="s">
        <v>3547</v>
      </c>
      <c r="E1000" s="38" t="s">
        <v>159</v>
      </c>
      <c r="F1000" s="38" t="s">
        <v>160</v>
      </c>
      <c r="G1000" s="38" t="s">
        <v>513</v>
      </c>
      <c r="H1000" s="38" t="s">
        <v>521</v>
      </c>
      <c r="I1000" s="38" t="s">
        <v>3548</v>
      </c>
      <c r="J1000" s="44" t="s">
        <v>43</v>
      </c>
      <c r="K1000" s="45" t="s">
        <v>44</v>
      </c>
      <c r="L1000" s="38" t="s">
        <v>2961</v>
      </c>
      <c r="M1000" s="38" t="s">
        <v>375</v>
      </c>
      <c r="N1000" s="38" t="s">
        <v>72</v>
      </c>
      <c r="O1000" s="54">
        <v>40068</v>
      </c>
      <c r="P1000" s="38" t="s">
        <v>3500</v>
      </c>
      <c r="Q1000" s="54">
        <v>57000</v>
      </c>
      <c r="R1000" s="56">
        <v>0</v>
      </c>
      <c r="S1000" s="55" t="s">
        <v>2660</v>
      </c>
      <c r="T1000" s="55" t="s">
        <v>2660</v>
      </c>
      <c r="U1000" s="54">
        <v>40068</v>
      </c>
      <c r="V1000" s="54">
        <v>40068</v>
      </c>
      <c r="W1000" s="56">
        <v>0</v>
      </c>
      <c r="X1000" s="57" t="e">
        <v>#VALUE!</v>
      </c>
      <c r="Y1000" s="54" t="s">
        <v>3542</v>
      </c>
      <c r="Z1000" s="40" t="e">
        <v>#VALUE!</v>
      </c>
      <c r="AA1000" s="56" t="s">
        <v>2</v>
      </c>
      <c r="AB1000" s="58" t="e">
        <v>#VALUE!</v>
      </c>
      <c r="AC1000" s="59">
        <v>4.08</v>
      </c>
      <c r="AD1000" s="54" t="e">
        <v>#VALUE!</v>
      </c>
      <c r="AE1000" s="38" t="s">
        <v>49</v>
      </c>
      <c r="AF1000" s="56">
        <v>0</v>
      </c>
      <c r="AG1000" s="56">
        <v>0</v>
      </c>
      <c r="AH1000" s="38" t="s">
        <v>50</v>
      </c>
    </row>
    <row r="1001" spans="1:34" customFormat="1" hidden="1" x14ac:dyDescent="0.35">
      <c r="A1001" s="38" t="s">
        <v>525</v>
      </c>
      <c r="B1001" s="38">
        <v>201610120</v>
      </c>
      <c r="C1001" s="38" t="s">
        <v>3549</v>
      </c>
      <c r="D1001" s="45" t="s">
        <v>3550</v>
      </c>
      <c r="E1001" s="38" t="s">
        <v>95</v>
      </c>
      <c r="F1001" s="38" t="s">
        <v>114</v>
      </c>
      <c r="G1001" s="38" t="s">
        <v>115</v>
      </c>
      <c r="H1001" s="38" t="s">
        <v>405</v>
      </c>
      <c r="I1001" s="38" t="s">
        <v>3551</v>
      </c>
      <c r="J1001" s="44" t="s">
        <v>209</v>
      </c>
      <c r="K1001" s="45" t="s">
        <v>44</v>
      </c>
      <c r="L1001" s="38" t="s">
        <v>2971</v>
      </c>
      <c r="M1001" s="38" t="s">
        <v>45</v>
      </c>
      <c r="N1001" s="38" t="s">
        <v>3402</v>
      </c>
      <c r="O1001" s="54">
        <v>13879.6</v>
      </c>
      <c r="P1001" s="38" t="s">
        <v>3500</v>
      </c>
      <c r="Q1001" s="55">
        <v>20990</v>
      </c>
      <c r="R1001" s="56">
        <v>0</v>
      </c>
      <c r="S1001" s="55" t="s">
        <v>2660</v>
      </c>
      <c r="T1001" s="55" t="s">
        <v>2660</v>
      </c>
      <c r="U1001" s="54">
        <v>13879.6</v>
      </c>
      <c r="V1001" s="54">
        <v>13879.6</v>
      </c>
      <c r="W1001" s="56">
        <v>0</v>
      </c>
      <c r="X1001" s="57" t="s">
        <v>47</v>
      </c>
      <c r="Y1001" s="54">
        <v>20990</v>
      </c>
      <c r="Z1001" s="40">
        <v>0</v>
      </c>
      <c r="AA1001" s="56">
        <v>0.33875178656503097</v>
      </c>
      <c r="AB1001" s="58">
        <v>7110.4</v>
      </c>
      <c r="AC1001" s="59">
        <v>20</v>
      </c>
      <c r="AD1001" s="54">
        <v>355.52</v>
      </c>
      <c r="AE1001" s="38" t="s">
        <v>50</v>
      </c>
      <c r="AF1001" s="56">
        <v>0.03</v>
      </c>
      <c r="AG1001" s="56">
        <v>0.05</v>
      </c>
      <c r="AH1001" s="38" t="s">
        <v>50</v>
      </c>
    </row>
    <row r="1002" spans="1:34" customFormat="1" hidden="1" x14ac:dyDescent="0.35">
      <c r="A1002" s="38" t="s">
        <v>525</v>
      </c>
      <c r="B1002" s="38">
        <v>104330270</v>
      </c>
      <c r="C1002" s="38" t="s">
        <v>3339</v>
      </c>
      <c r="D1002" s="45" t="s">
        <v>3340</v>
      </c>
      <c r="E1002" s="38" t="s">
        <v>95</v>
      </c>
      <c r="F1002" s="38" t="s">
        <v>103</v>
      </c>
      <c r="G1002" s="38" t="s">
        <v>104</v>
      </c>
      <c r="H1002" s="38" t="s">
        <v>107</v>
      </c>
      <c r="I1002" s="38" t="s">
        <v>3138</v>
      </c>
      <c r="J1002" s="44" t="s">
        <v>209</v>
      </c>
      <c r="K1002" s="45" t="s">
        <v>44</v>
      </c>
      <c r="L1002" s="38" t="s">
        <v>2971</v>
      </c>
      <c r="M1002" s="38" t="s">
        <v>71</v>
      </c>
      <c r="N1002" s="38" t="s">
        <v>72</v>
      </c>
      <c r="O1002" s="54">
        <v>17949.46</v>
      </c>
      <c r="P1002" s="38" t="s">
        <v>3500</v>
      </c>
      <c r="Q1002" s="55">
        <v>29900</v>
      </c>
      <c r="R1002" s="56">
        <v>0</v>
      </c>
      <c r="S1002" s="55" t="s">
        <v>194</v>
      </c>
      <c r="T1002" s="55" t="s">
        <v>194</v>
      </c>
      <c r="U1002" s="54">
        <v>17949.46</v>
      </c>
      <c r="V1002" s="54">
        <v>17949.46</v>
      </c>
      <c r="W1002" s="56">
        <v>0</v>
      </c>
      <c r="X1002" s="57" t="s">
        <v>47</v>
      </c>
      <c r="Y1002" s="54">
        <v>29900</v>
      </c>
      <c r="Z1002" s="40">
        <v>0</v>
      </c>
      <c r="AA1002" s="56">
        <v>0.39968361204013381</v>
      </c>
      <c r="AB1002" s="58">
        <v>11950.54</v>
      </c>
      <c r="AC1002" s="59"/>
      <c r="AD1002" s="54" t="e">
        <v>#DIV/0!</v>
      </c>
      <c r="AE1002" s="38" t="s">
        <v>50</v>
      </c>
      <c r="AF1002" s="56">
        <v>0.15</v>
      </c>
      <c r="AG1002" s="56">
        <v>0.2</v>
      </c>
      <c r="AH1002" s="38" t="s">
        <v>50</v>
      </c>
    </row>
    <row r="1003" spans="1:34" customFormat="1" hidden="1" x14ac:dyDescent="0.35">
      <c r="A1003" s="38" t="s">
        <v>37</v>
      </c>
      <c r="B1003" s="38">
        <v>101600001</v>
      </c>
      <c r="C1003" s="38" t="s">
        <v>3552</v>
      </c>
      <c r="D1003" s="45" t="s">
        <v>3553</v>
      </c>
      <c r="E1003" s="38" t="s">
        <v>2047</v>
      </c>
      <c r="F1003" s="38" t="s">
        <v>2047</v>
      </c>
      <c r="G1003" s="38" t="s">
        <v>40</v>
      </c>
      <c r="H1003" s="38" t="s">
        <v>204</v>
      </c>
      <c r="I1003" s="38" t="s">
        <v>3554</v>
      </c>
      <c r="J1003" s="44" t="s">
        <v>61</v>
      </c>
      <c r="K1003" s="45" t="s">
        <v>44</v>
      </c>
      <c r="L1003" s="38" t="s">
        <v>3470</v>
      </c>
      <c r="M1003" s="38" t="s">
        <v>45</v>
      </c>
      <c r="N1003" s="38" t="s">
        <v>72</v>
      </c>
      <c r="O1003" s="54">
        <v>19916</v>
      </c>
      <c r="P1003" s="38" t="s">
        <v>3555</v>
      </c>
      <c r="Q1003" s="55">
        <v>48085</v>
      </c>
      <c r="R1003" s="56">
        <v>0</v>
      </c>
      <c r="S1003" s="55" t="s">
        <v>2660</v>
      </c>
      <c r="T1003" s="55"/>
      <c r="U1003" s="54">
        <v>19916</v>
      </c>
      <c r="V1003" s="54">
        <v>19916</v>
      </c>
      <c r="W1003" s="56">
        <v>0</v>
      </c>
      <c r="X1003" s="57" t="s">
        <v>47</v>
      </c>
      <c r="Y1003" s="54">
        <v>48085</v>
      </c>
      <c r="Z1003" s="40">
        <v>0</v>
      </c>
      <c r="AA1003" s="56">
        <v>0.58581678278049287</v>
      </c>
      <c r="AB1003" s="58">
        <v>28169</v>
      </c>
      <c r="AC1003" s="59">
        <v>0.5</v>
      </c>
      <c r="AD1003" s="54">
        <v>56338</v>
      </c>
      <c r="AE1003" s="38" t="s">
        <v>49</v>
      </c>
      <c r="AF1003" s="56">
        <v>0.1</v>
      </c>
      <c r="AG1003" s="56">
        <v>0.1</v>
      </c>
      <c r="AH1003" s="38" t="s">
        <v>50</v>
      </c>
    </row>
    <row r="1004" spans="1:34" customFormat="1" hidden="1" x14ac:dyDescent="0.35">
      <c r="A1004" s="38" t="s">
        <v>37</v>
      </c>
      <c r="B1004" s="38">
        <v>101600006</v>
      </c>
      <c r="C1004" s="38" t="s">
        <v>3556</v>
      </c>
      <c r="D1004" s="45" t="s">
        <v>3557</v>
      </c>
      <c r="E1004" s="38" t="s">
        <v>2047</v>
      </c>
      <c r="F1004" s="38" t="s">
        <v>2047</v>
      </c>
      <c r="G1004" s="38" t="s">
        <v>40</v>
      </c>
      <c r="H1004" s="38" t="s">
        <v>204</v>
      </c>
      <c r="I1004" s="38" t="s">
        <v>3558</v>
      </c>
      <c r="J1004" s="44" t="s">
        <v>61</v>
      </c>
      <c r="K1004" s="45" t="s">
        <v>44</v>
      </c>
      <c r="L1004" s="38" t="s">
        <v>3470</v>
      </c>
      <c r="M1004" s="38" t="s">
        <v>45</v>
      </c>
      <c r="N1004" s="38" t="s">
        <v>72</v>
      </c>
      <c r="O1004" s="54">
        <v>20174</v>
      </c>
      <c r="P1004" s="38" t="s">
        <v>3555</v>
      </c>
      <c r="Q1004" s="55">
        <v>49288</v>
      </c>
      <c r="R1004" s="56">
        <v>0</v>
      </c>
      <c r="S1004" s="55" t="s">
        <v>2660</v>
      </c>
      <c r="T1004" s="55"/>
      <c r="U1004" s="54">
        <v>20174</v>
      </c>
      <c r="V1004" s="54">
        <v>20174</v>
      </c>
      <c r="W1004" s="56">
        <v>0</v>
      </c>
      <c r="X1004" s="57" t="s">
        <v>47</v>
      </c>
      <c r="Y1004" s="54">
        <v>49288</v>
      </c>
      <c r="Z1004" s="40">
        <v>0</v>
      </c>
      <c r="AA1004" s="56">
        <v>0.59069144619379976</v>
      </c>
      <c r="AB1004" s="58">
        <v>29114.000000000004</v>
      </c>
      <c r="AC1004" s="59">
        <v>0.5</v>
      </c>
      <c r="AD1004" s="54">
        <v>58228.000000000007</v>
      </c>
      <c r="AE1004" s="38" t="s">
        <v>49</v>
      </c>
      <c r="AF1004" s="56">
        <v>0.1</v>
      </c>
      <c r="AG1004" s="56">
        <v>0.1</v>
      </c>
      <c r="AH1004" s="38" t="s">
        <v>50</v>
      </c>
    </row>
    <row r="1005" spans="1:34" customFormat="1" hidden="1" x14ac:dyDescent="0.35">
      <c r="A1005" s="38" t="s">
        <v>37</v>
      </c>
      <c r="B1005" s="38">
        <v>101600003</v>
      </c>
      <c r="C1005" s="38" t="s">
        <v>3559</v>
      </c>
      <c r="D1005" s="45" t="s">
        <v>3560</v>
      </c>
      <c r="E1005" s="38" t="s">
        <v>2047</v>
      </c>
      <c r="F1005" s="38" t="s">
        <v>2047</v>
      </c>
      <c r="G1005" s="38" t="s">
        <v>40</v>
      </c>
      <c r="H1005" s="38" t="s">
        <v>204</v>
      </c>
      <c r="I1005" s="38" t="s">
        <v>3561</v>
      </c>
      <c r="J1005" s="44" t="s">
        <v>61</v>
      </c>
      <c r="K1005" s="45" t="s">
        <v>44</v>
      </c>
      <c r="L1005" s="38" t="s">
        <v>3470</v>
      </c>
      <c r="M1005" s="38" t="s">
        <v>45</v>
      </c>
      <c r="N1005" s="38" t="s">
        <v>72</v>
      </c>
      <c r="O1005" s="54">
        <v>19922</v>
      </c>
      <c r="P1005" s="38" t="s">
        <v>3555</v>
      </c>
      <c r="Q1005" s="55">
        <v>52894</v>
      </c>
      <c r="R1005" s="56">
        <v>0</v>
      </c>
      <c r="S1005" s="55" t="s">
        <v>2660</v>
      </c>
      <c r="T1005" s="55"/>
      <c r="U1005" s="54">
        <v>19922</v>
      </c>
      <c r="V1005" s="54">
        <v>19922</v>
      </c>
      <c r="W1005" s="56">
        <v>0</v>
      </c>
      <c r="X1005" s="57" t="s">
        <v>47</v>
      </c>
      <c r="Y1005" s="54">
        <v>52894</v>
      </c>
      <c r="Z1005" s="40">
        <v>0</v>
      </c>
      <c r="AA1005" s="56">
        <v>0.62335992740197377</v>
      </c>
      <c r="AB1005" s="58">
        <v>32972</v>
      </c>
      <c r="AC1005" s="59">
        <v>0.55000000000000004</v>
      </c>
      <c r="AD1005" s="54">
        <v>59949.090909090904</v>
      </c>
      <c r="AE1005" s="38" t="s">
        <v>49</v>
      </c>
      <c r="AF1005" s="56">
        <v>0.1</v>
      </c>
      <c r="AG1005" s="56">
        <v>0.1</v>
      </c>
      <c r="AH1005" s="38" t="s">
        <v>50</v>
      </c>
    </row>
    <row r="1006" spans="1:34" customFormat="1" hidden="1" x14ac:dyDescent="0.35">
      <c r="A1006" s="38" t="s">
        <v>191</v>
      </c>
      <c r="B1006" s="38">
        <v>104520970</v>
      </c>
      <c r="C1006" s="38" t="s">
        <v>3562</v>
      </c>
      <c r="D1006" s="45" t="s">
        <v>3563</v>
      </c>
      <c r="E1006" s="38" t="s">
        <v>95</v>
      </c>
      <c r="F1006" s="38" t="s">
        <v>103</v>
      </c>
      <c r="G1006" s="38" t="s">
        <v>67</v>
      </c>
      <c r="H1006" s="38" t="s">
        <v>817</v>
      </c>
      <c r="I1006" s="38" t="s">
        <v>825</v>
      </c>
      <c r="J1006" s="44" t="s">
        <v>242</v>
      </c>
      <c r="K1006" s="45" t="s">
        <v>44</v>
      </c>
      <c r="L1006" s="38" t="s">
        <v>3303</v>
      </c>
      <c r="M1006" s="38" t="s">
        <v>71</v>
      </c>
      <c r="N1006" s="38" t="s">
        <v>72</v>
      </c>
      <c r="O1006" s="54">
        <v>22161.119999999999</v>
      </c>
      <c r="P1006" s="38" t="s">
        <v>3555</v>
      </c>
      <c r="Q1006" s="54">
        <v>30900</v>
      </c>
      <c r="R1006" s="56">
        <v>0</v>
      </c>
      <c r="S1006" s="55" t="s">
        <v>2660</v>
      </c>
      <c r="T1006" s="55"/>
      <c r="U1006" s="54">
        <v>22161.119999999999</v>
      </c>
      <c r="V1006" s="54">
        <v>22161.119999999999</v>
      </c>
      <c r="W1006" s="56">
        <v>0</v>
      </c>
      <c r="X1006" s="57" t="s">
        <v>47</v>
      </c>
      <c r="Y1006" s="54">
        <v>30900</v>
      </c>
      <c r="Z1006" s="40">
        <v>0</v>
      </c>
      <c r="AA1006" s="56">
        <v>0.28281165048543694</v>
      </c>
      <c r="AB1006" s="58">
        <v>8738.880000000001</v>
      </c>
      <c r="AC1006" s="59">
        <v>3.6960000000000002</v>
      </c>
      <c r="AD1006" s="54">
        <v>2364.4155844155844</v>
      </c>
      <c r="AE1006" s="38" t="s">
        <v>49</v>
      </c>
      <c r="AF1006" s="56">
        <v>0.1</v>
      </c>
      <c r="AG1006" s="56">
        <v>0.15</v>
      </c>
      <c r="AH1006" s="38" t="s">
        <v>50</v>
      </c>
    </row>
    <row r="1007" spans="1:34" customFormat="1" hidden="1" x14ac:dyDescent="0.35">
      <c r="A1007" s="38" t="s">
        <v>191</v>
      </c>
      <c r="B1007" s="38">
        <v>104534170</v>
      </c>
      <c r="C1007" s="38" t="s">
        <v>3564</v>
      </c>
      <c r="D1007" s="45" t="s">
        <v>3565</v>
      </c>
      <c r="E1007" s="38" t="s">
        <v>95</v>
      </c>
      <c r="F1007" s="38" t="s">
        <v>114</v>
      </c>
      <c r="G1007" s="38" t="s">
        <v>279</v>
      </c>
      <c r="H1007" s="38" t="s">
        <v>282</v>
      </c>
      <c r="I1007" s="38" t="s">
        <v>3566</v>
      </c>
      <c r="J1007" s="44" t="s">
        <v>81</v>
      </c>
      <c r="K1007" s="45" t="s">
        <v>44</v>
      </c>
      <c r="L1007" s="38" t="s">
        <v>3184</v>
      </c>
      <c r="M1007" s="38" t="s">
        <v>45</v>
      </c>
      <c r="N1007" s="38" t="s">
        <v>46</v>
      </c>
      <c r="O1007" s="54">
        <v>160620</v>
      </c>
      <c r="P1007" s="38" t="s">
        <v>3555</v>
      </c>
      <c r="Q1007" s="54">
        <v>160000</v>
      </c>
      <c r="R1007" s="56">
        <v>0</v>
      </c>
      <c r="S1007" s="55" t="s">
        <v>2660</v>
      </c>
      <c r="T1007" s="55"/>
      <c r="U1007" s="54">
        <v>160620</v>
      </c>
      <c r="V1007" s="54">
        <v>160620</v>
      </c>
      <c r="W1007" s="56">
        <v>0</v>
      </c>
      <c r="X1007" s="57" t="s">
        <v>47</v>
      </c>
      <c r="Y1007" s="54">
        <v>160000</v>
      </c>
      <c r="Z1007" s="40">
        <v>0</v>
      </c>
      <c r="AA1007" s="56">
        <v>-3.875E-3</v>
      </c>
      <c r="AB1007" s="58">
        <v>-620</v>
      </c>
      <c r="AC1007" s="59">
        <v>18</v>
      </c>
      <c r="AD1007" s="54">
        <v>-34.444444444444443</v>
      </c>
      <c r="AE1007" s="38" t="s">
        <v>50</v>
      </c>
      <c r="AF1007" s="84">
        <v>0.4</v>
      </c>
      <c r="AG1007" s="56">
        <v>0.25</v>
      </c>
      <c r="AH1007" s="38"/>
    </row>
    <row r="1008" spans="1:34" customFormat="1" hidden="1" x14ac:dyDescent="0.35">
      <c r="A1008" s="38" t="s">
        <v>191</v>
      </c>
      <c r="B1008" s="38">
        <v>104518960</v>
      </c>
      <c r="C1008" s="38" t="s">
        <v>3567</v>
      </c>
      <c r="D1008" s="45" t="s">
        <v>3568</v>
      </c>
      <c r="E1008" s="38" t="s">
        <v>95</v>
      </c>
      <c r="F1008" s="38" t="s">
        <v>103</v>
      </c>
      <c r="G1008" s="38" t="s">
        <v>298</v>
      </c>
      <c r="H1008" s="38" t="s">
        <v>302</v>
      </c>
      <c r="I1008" s="38" t="s">
        <v>3569</v>
      </c>
      <c r="J1008" s="44" t="s">
        <v>61</v>
      </c>
      <c r="K1008" s="45" t="s">
        <v>44</v>
      </c>
      <c r="L1008" s="38" t="s">
        <v>3470</v>
      </c>
      <c r="M1008" s="38" t="s">
        <v>71</v>
      </c>
      <c r="N1008" s="38" t="s">
        <v>46</v>
      </c>
      <c r="O1008" s="54">
        <v>23709.4</v>
      </c>
      <c r="P1008" s="38" t="s">
        <v>3555</v>
      </c>
      <c r="Q1008" s="54">
        <v>32000</v>
      </c>
      <c r="R1008" s="56">
        <v>0</v>
      </c>
      <c r="S1008" s="55" t="s">
        <v>2660</v>
      </c>
      <c r="T1008" s="55"/>
      <c r="U1008" s="54">
        <v>23709.4</v>
      </c>
      <c r="V1008" s="54">
        <v>23709.4</v>
      </c>
      <c r="W1008" s="56">
        <v>0</v>
      </c>
      <c r="X1008" s="57" t="s">
        <v>47</v>
      </c>
      <c r="Y1008" s="54">
        <v>32000</v>
      </c>
      <c r="Z1008" s="40">
        <v>0</v>
      </c>
      <c r="AA1008" s="56">
        <v>0.25908124999999993</v>
      </c>
      <c r="AB1008" s="58">
        <v>8290.5999999999985</v>
      </c>
      <c r="AC1008" s="59">
        <v>10</v>
      </c>
      <c r="AD1008" s="54">
        <v>829.05999999999983</v>
      </c>
      <c r="AE1008" s="38" t="s">
        <v>50</v>
      </c>
      <c r="AF1008" s="84">
        <v>0.4</v>
      </c>
      <c r="AG1008" s="56">
        <v>0.2</v>
      </c>
      <c r="AH1008" s="38"/>
    </row>
    <row r="1009" spans="1:34" customFormat="1" hidden="1" x14ac:dyDescent="0.35">
      <c r="A1009" s="38" t="s">
        <v>191</v>
      </c>
      <c r="B1009" s="38">
        <v>104526960</v>
      </c>
      <c r="C1009" s="38" t="s">
        <v>3570</v>
      </c>
      <c r="D1009" s="45" t="s">
        <v>3571</v>
      </c>
      <c r="E1009" s="38" t="s">
        <v>95</v>
      </c>
      <c r="F1009" s="38" t="s">
        <v>96</v>
      </c>
      <c r="G1009" s="38" t="s">
        <v>100</v>
      </c>
      <c r="H1009" s="38" t="s">
        <v>343</v>
      </c>
      <c r="I1009" s="38" t="s">
        <v>3572</v>
      </c>
      <c r="J1009" s="44" t="s">
        <v>345</v>
      </c>
      <c r="K1009" s="45" t="s">
        <v>44</v>
      </c>
      <c r="L1009" s="38" t="s">
        <v>3463</v>
      </c>
      <c r="M1009" s="38" t="s">
        <v>45</v>
      </c>
      <c r="N1009" s="38" t="s">
        <v>46</v>
      </c>
      <c r="O1009" s="54">
        <v>15720</v>
      </c>
      <c r="P1009" s="38" t="s">
        <v>3555</v>
      </c>
      <c r="Q1009" s="54">
        <v>18000</v>
      </c>
      <c r="R1009" s="56">
        <v>0</v>
      </c>
      <c r="S1009" s="55" t="s">
        <v>2660</v>
      </c>
      <c r="T1009" s="55"/>
      <c r="U1009" s="54">
        <v>15720</v>
      </c>
      <c r="V1009" s="54">
        <v>15720</v>
      </c>
      <c r="W1009" s="56">
        <v>0</v>
      </c>
      <c r="X1009" s="57" t="s">
        <v>47</v>
      </c>
      <c r="Y1009" s="54">
        <v>18000</v>
      </c>
      <c r="Z1009" s="40">
        <v>0</v>
      </c>
      <c r="AA1009" s="56">
        <v>0.12666666666666668</v>
      </c>
      <c r="AB1009" s="58">
        <v>2280</v>
      </c>
      <c r="AC1009" s="59">
        <v>12</v>
      </c>
      <c r="AD1009" s="54">
        <v>190</v>
      </c>
      <c r="AE1009" s="38" t="s">
        <v>50</v>
      </c>
      <c r="AF1009" s="56">
        <v>0.2</v>
      </c>
      <c r="AG1009" s="56">
        <v>0.2</v>
      </c>
      <c r="AH1009" s="38"/>
    </row>
    <row r="1010" spans="1:34" customFormat="1" hidden="1" x14ac:dyDescent="0.35">
      <c r="A1010" s="38" t="s">
        <v>191</v>
      </c>
      <c r="B1010" s="38">
        <v>104528400</v>
      </c>
      <c r="C1010" s="38" t="s">
        <v>3573</v>
      </c>
      <c r="D1010" s="45" t="s">
        <v>3574</v>
      </c>
      <c r="E1010" s="38" t="s">
        <v>95</v>
      </c>
      <c r="F1010" s="38" t="s">
        <v>96</v>
      </c>
      <c r="G1010" s="38" t="s">
        <v>100</v>
      </c>
      <c r="H1010" s="38" t="s">
        <v>343</v>
      </c>
      <c r="I1010" s="38" t="s">
        <v>3575</v>
      </c>
      <c r="J1010" s="44" t="s">
        <v>44</v>
      </c>
      <c r="K1010" s="45" t="s">
        <v>44</v>
      </c>
      <c r="L1010" s="38" t="s">
        <v>2056</v>
      </c>
      <c r="M1010" s="38" t="s">
        <v>45</v>
      </c>
      <c r="N1010" s="38" t="s">
        <v>46</v>
      </c>
      <c r="O1010" s="54">
        <v>6175</v>
      </c>
      <c r="P1010" s="38" t="s">
        <v>3555</v>
      </c>
      <c r="Q1010" s="54">
        <v>7300</v>
      </c>
      <c r="R1010" s="56">
        <v>0</v>
      </c>
      <c r="S1010" s="55" t="s">
        <v>2660</v>
      </c>
      <c r="T1010" s="55"/>
      <c r="U1010" s="54">
        <v>6175</v>
      </c>
      <c r="V1010" s="54">
        <v>6175</v>
      </c>
      <c r="W1010" s="56">
        <v>0</v>
      </c>
      <c r="X1010" s="57" t="s">
        <v>47</v>
      </c>
      <c r="Y1010" s="54">
        <v>7300</v>
      </c>
      <c r="Z1010" s="40">
        <v>0</v>
      </c>
      <c r="AA1010" s="56">
        <v>0.1541095890410959</v>
      </c>
      <c r="AB1010" s="58">
        <v>1125</v>
      </c>
      <c r="AC1010" s="59">
        <v>5</v>
      </c>
      <c r="AD1010" s="54">
        <v>225</v>
      </c>
      <c r="AE1010" s="38" t="s">
        <v>50</v>
      </c>
      <c r="AF1010" s="56">
        <v>0.2</v>
      </c>
      <c r="AG1010" s="56">
        <v>0.2</v>
      </c>
      <c r="AH1010" s="38"/>
    </row>
    <row r="1011" spans="1:34" customFormat="1" hidden="1" x14ac:dyDescent="0.35">
      <c r="A1011" s="38" t="s">
        <v>191</v>
      </c>
      <c r="B1011" s="38">
        <v>104532890</v>
      </c>
      <c r="C1011" s="38" t="s">
        <v>3576</v>
      </c>
      <c r="D1011" s="45" t="s">
        <v>3577</v>
      </c>
      <c r="E1011" s="38" t="s">
        <v>95</v>
      </c>
      <c r="F1011" s="38" t="s">
        <v>103</v>
      </c>
      <c r="G1011" s="38" t="s">
        <v>369</v>
      </c>
      <c r="H1011" s="38" t="s">
        <v>370</v>
      </c>
      <c r="I1011" s="38" t="s">
        <v>3578</v>
      </c>
      <c r="J1011" s="44" t="s">
        <v>43</v>
      </c>
      <c r="K1011" s="45" t="s">
        <v>44</v>
      </c>
      <c r="L1011" s="38" t="s">
        <v>2961</v>
      </c>
      <c r="M1011" s="38" t="s">
        <v>45</v>
      </c>
      <c r="N1011" s="38" t="s">
        <v>72</v>
      </c>
      <c r="O1011" s="54">
        <v>77640</v>
      </c>
      <c r="P1011" s="38" t="s">
        <v>3555</v>
      </c>
      <c r="Q1011" s="54">
        <v>101000</v>
      </c>
      <c r="R1011" s="56">
        <v>0</v>
      </c>
      <c r="S1011" s="55" t="s">
        <v>2660</v>
      </c>
      <c r="T1011" s="55"/>
      <c r="U1011" s="54">
        <v>77640</v>
      </c>
      <c r="V1011" s="54">
        <v>77640</v>
      </c>
      <c r="W1011" s="56">
        <v>0</v>
      </c>
      <c r="X1011" s="57" t="s">
        <v>47</v>
      </c>
      <c r="Y1011" s="54">
        <v>101000</v>
      </c>
      <c r="Z1011" s="40">
        <v>0</v>
      </c>
      <c r="AA1011" s="56">
        <v>0.2312871287128713</v>
      </c>
      <c r="AB1011" s="58">
        <v>23360</v>
      </c>
      <c r="AC1011" s="59">
        <v>12</v>
      </c>
      <c r="AD1011" s="54">
        <v>1946.6666666666667</v>
      </c>
      <c r="AE1011" s="38" t="s">
        <v>49</v>
      </c>
      <c r="AF1011" s="56">
        <v>0.2</v>
      </c>
      <c r="AG1011" s="56">
        <v>0.2</v>
      </c>
      <c r="AH1011" s="38"/>
    </row>
    <row r="1012" spans="1:34" customFormat="1" hidden="1" x14ac:dyDescent="0.35">
      <c r="A1012" s="38" t="s">
        <v>191</v>
      </c>
      <c r="B1012" s="38">
        <v>104528550</v>
      </c>
      <c r="C1012" s="38" t="s">
        <v>3579</v>
      </c>
      <c r="D1012" s="45" t="s">
        <v>3580</v>
      </c>
      <c r="E1012" s="38" t="s">
        <v>95</v>
      </c>
      <c r="F1012" s="38" t="s">
        <v>103</v>
      </c>
      <c r="G1012" s="38" t="s">
        <v>369</v>
      </c>
      <c r="H1012" s="38" t="s">
        <v>380</v>
      </c>
      <c r="I1012" s="38" t="s">
        <v>3581</v>
      </c>
      <c r="J1012" s="44" t="s">
        <v>209</v>
      </c>
      <c r="K1012" s="45" t="s">
        <v>44</v>
      </c>
      <c r="L1012" s="38" t="s">
        <v>2971</v>
      </c>
      <c r="M1012" s="38" t="s">
        <v>71</v>
      </c>
      <c r="N1012" s="38" t="s">
        <v>46</v>
      </c>
      <c r="O1012" s="54">
        <v>14756</v>
      </c>
      <c r="P1012" s="38" t="s">
        <v>3555</v>
      </c>
      <c r="Q1012" s="54">
        <v>18500</v>
      </c>
      <c r="R1012" s="56">
        <v>-2.7107617240440529E-4</v>
      </c>
      <c r="S1012" s="55" t="s">
        <v>2660</v>
      </c>
      <c r="T1012" s="55"/>
      <c r="U1012" s="54">
        <v>14752</v>
      </c>
      <c r="V1012" s="54">
        <v>14752</v>
      </c>
      <c r="W1012" s="56">
        <v>0</v>
      </c>
      <c r="X1012" s="57" t="s">
        <v>47</v>
      </c>
      <c r="Y1012" s="54">
        <v>18500</v>
      </c>
      <c r="Z1012" s="40">
        <v>0</v>
      </c>
      <c r="AA1012" s="56">
        <v>0.20259459459459458</v>
      </c>
      <c r="AB1012" s="58">
        <v>3748</v>
      </c>
      <c r="AC1012" s="59">
        <v>4.8</v>
      </c>
      <c r="AD1012" s="54">
        <v>780.83333333333337</v>
      </c>
      <c r="AE1012" s="38" t="s">
        <v>50</v>
      </c>
      <c r="AF1012" s="56">
        <v>0.12</v>
      </c>
      <c r="AG1012" s="56">
        <v>0.3</v>
      </c>
      <c r="AH1012" s="38"/>
    </row>
    <row r="1013" spans="1:34" customFormat="1" hidden="1" x14ac:dyDescent="0.35">
      <c r="A1013" s="38" t="s">
        <v>191</v>
      </c>
      <c r="B1013" s="38">
        <v>150000429</v>
      </c>
      <c r="C1013" s="38" t="s">
        <v>3265</v>
      </c>
      <c r="D1013" s="45" t="s">
        <v>3266</v>
      </c>
      <c r="E1013" s="38" t="s">
        <v>95</v>
      </c>
      <c r="F1013" s="38" t="s">
        <v>103</v>
      </c>
      <c r="G1013" s="38" t="s">
        <v>369</v>
      </c>
      <c r="H1013" s="38" t="s">
        <v>386</v>
      </c>
      <c r="I1013" s="38" t="s">
        <v>3582</v>
      </c>
      <c r="J1013" s="44" t="s">
        <v>209</v>
      </c>
      <c r="K1013" s="45" t="s">
        <v>44</v>
      </c>
      <c r="L1013" s="38" t="s">
        <v>2971</v>
      </c>
      <c r="M1013" s="38" t="s">
        <v>45</v>
      </c>
      <c r="N1013" s="38" t="s">
        <v>46</v>
      </c>
      <c r="O1013" s="54">
        <v>48872</v>
      </c>
      <c r="P1013" s="38" t="s">
        <v>3555</v>
      </c>
      <c r="Q1013" s="54">
        <v>77000</v>
      </c>
      <c r="R1013" s="56">
        <v>0</v>
      </c>
      <c r="S1013" s="55" t="s">
        <v>2660</v>
      </c>
      <c r="T1013" s="55"/>
      <c r="U1013" s="54">
        <v>48872</v>
      </c>
      <c r="V1013" s="54">
        <v>48872</v>
      </c>
      <c r="W1013" s="56">
        <v>0</v>
      </c>
      <c r="X1013" s="57" t="s">
        <v>47</v>
      </c>
      <c r="Y1013" s="54">
        <v>77000</v>
      </c>
      <c r="Z1013" s="40">
        <v>0</v>
      </c>
      <c r="AA1013" s="56">
        <v>0.36529870129870129</v>
      </c>
      <c r="AB1013" s="58">
        <v>28128</v>
      </c>
      <c r="AC1013" s="59">
        <v>18</v>
      </c>
      <c r="AD1013" s="54">
        <v>1562.6666666666667</v>
      </c>
      <c r="AE1013" s="38" t="s">
        <v>50</v>
      </c>
      <c r="AF1013" s="56">
        <v>0.25</v>
      </c>
      <c r="AG1013" s="56">
        <v>0.25</v>
      </c>
      <c r="AH1013" s="38"/>
    </row>
    <row r="1014" spans="1:34" customFormat="1" hidden="1" x14ac:dyDescent="0.35">
      <c r="A1014" s="38" t="s">
        <v>191</v>
      </c>
      <c r="B1014" s="38">
        <v>104521950</v>
      </c>
      <c r="C1014" s="38" t="s">
        <v>3300</v>
      </c>
      <c r="D1014" s="45" t="s">
        <v>3301</v>
      </c>
      <c r="E1014" s="38" t="s">
        <v>95</v>
      </c>
      <c r="F1014" s="38" t="s">
        <v>114</v>
      </c>
      <c r="G1014" s="38" t="s">
        <v>120</v>
      </c>
      <c r="H1014" s="38" t="s">
        <v>204</v>
      </c>
      <c r="I1014" s="38" t="s">
        <v>3583</v>
      </c>
      <c r="J1014" s="44" t="s">
        <v>242</v>
      </c>
      <c r="K1014" s="45" t="s">
        <v>44</v>
      </c>
      <c r="L1014" s="38" t="s">
        <v>3303</v>
      </c>
      <c r="M1014" s="38" t="s">
        <v>45</v>
      </c>
      <c r="N1014" s="38" t="s">
        <v>46</v>
      </c>
      <c r="O1014" s="54">
        <v>17206.560000000001</v>
      </c>
      <c r="P1014" s="38" t="s">
        <v>3555</v>
      </c>
      <c r="Q1014" s="54">
        <v>18927</v>
      </c>
      <c r="R1014" s="56">
        <v>0</v>
      </c>
      <c r="S1014" s="55" t="s">
        <v>2660</v>
      </c>
      <c r="T1014" s="55"/>
      <c r="U1014" s="54">
        <v>17207.04</v>
      </c>
      <c r="V1014" s="54">
        <v>17206.560000000001</v>
      </c>
      <c r="W1014" s="56">
        <v>-2.7895559026977527E-5</v>
      </c>
      <c r="X1014" s="57" t="s">
        <v>47</v>
      </c>
      <c r="Y1014" s="54">
        <v>18927</v>
      </c>
      <c r="Z1014" s="40">
        <v>0</v>
      </c>
      <c r="AA1014" s="56">
        <v>9.0898716119828749E-2</v>
      </c>
      <c r="AB1014" s="58">
        <v>1720.4399999999987</v>
      </c>
      <c r="AC1014" s="59">
        <v>6</v>
      </c>
      <c r="AD1014" s="54">
        <v>286.73999999999978</v>
      </c>
      <c r="AE1014" s="38" t="s">
        <v>49</v>
      </c>
      <c r="AF1014" s="56">
        <v>0.25</v>
      </c>
      <c r="AG1014" s="56">
        <v>0.25</v>
      </c>
      <c r="AH1014" s="38"/>
    </row>
    <row r="1015" spans="1:34" customFormat="1" hidden="1" x14ac:dyDescent="0.35">
      <c r="A1015" s="38" t="s">
        <v>191</v>
      </c>
      <c r="B1015" s="38">
        <v>104524650</v>
      </c>
      <c r="C1015" s="38" t="s">
        <v>3304</v>
      </c>
      <c r="D1015" s="45" t="s">
        <v>3305</v>
      </c>
      <c r="E1015" s="38" t="s">
        <v>95</v>
      </c>
      <c r="F1015" s="38" t="s">
        <v>114</v>
      </c>
      <c r="G1015" s="38" t="s">
        <v>120</v>
      </c>
      <c r="H1015" s="38" t="s">
        <v>204</v>
      </c>
      <c r="I1015" s="38" t="s">
        <v>3584</v>
      </c>
      <c r="J1015" s="44" t="s">
        <v>3585</v>
      </c>
      <c r="K1015" s="45" t="s">
        <v>44</v>
      </c>
      <c r="L1015" s="38" t="s">
        <v>3307</v>
      </c>
      <c r="M1015" s="38" t="s">
        <v>45</v>
      </c>
      <c r="N1015" s="38" t="s">
        <v>46</v>
      </c>
      <c r="O1015" s="54">
        <v>46845</v>
      </c>
      <c r="P1015" s="38" t="s">
        <v>3555</v>
      </c>
      <c r="Q1015" s="54">
        <v>51530</v>
      </c>
      <c r="R1015" s="56">
        <v>0</v>
      </c>
      <c r="S1015" s="55" t="s">
        <v>2660</v>
      </c>
      <c r="T1015" s="55"/>
      <c r="U1015" s="54">
        <v>46845</v>
      </c>
      <c r="V1015" s="54">
        <v>46845</v>
      </c>
      <c r="W1015" s="56">
        <v>0</v>
      </c>
      <c r="X1015" s="57" t="s">
        <v>47</v>
      </c>
      <c r="Y1015" s="54">
        <v>51530</v>
      </c>
      <c r="Z1015" s="40">
        <v>0</v>
      </c>
      <c r="AA1015" s="56">
        <v>9.0917911895982917E-2</v>
      </c>
      <c r="AB1015" s="58">
        <v>4685</v>
      </c>
      <c r="AC1015" s="59">
        <v>8.1</v>
      </c>
      <c r="AD1015" s="54">
        <v>578.39506172839504</v>
      </c>
      <c r="AE1015" s="38" t="s">
        <v>49</v>
      </c>
      <c r="AF1015" s="56">
        <v>0.25</v>
      </c>
      <c r="AG1015" s="56">
        <v>0.25</v>
      </c>
      <c r="AH1015" s="38"/>
    </row>
    <row r="1016" spans="1:34" customFormat="1" hidden="1" x14ac:dyDescent="0.35">
      <c r="A1016" s="38" t="s">
        <v>191</v>
      </c>
      <c r="B1016" s="38">
        <v>106000820</v>
      </c>
      <c r="C1016" s="38" t="s">
        <v>3308</v>
      </c>
      <c r="D1016" s="45" t="s">
        <v>3309</v>
      </c>
      <c r="E1016" s="38" t="s">
        <v>95</v>
      </c>
      <c r="F1016" s="38" t="s">
        <v>114</v>
      </c>
      <c r="G1016" s="38" t="s">
        <v>120</v>
      </c>
      <c r="H1016" s="38" t="s">
        <v>204</v>
      </c>
      <c r="I1016" s="38" t="s">
        <v>3586</v>
      </c>
      <c r="J1016" s="44" t="s">
        <v>441</v>
      </c>
      <c r="K1016" s="45" t="s">
        <v>441</v>
      </c>
      <c r="L1016" s="38" t="s">
        <v>3311</v>
      </c>
      <c r="M1016" s="38" t="s">
        <v>45</v>
      </c>
      <c r="N1016" s="38" t="s">
        <v>46</v>
      </c>
      <c r="O1016" s="54">
        <v>30253</v>
      </c>
      <c r="P1016" s="38" t="s">
        <v>3555</v>
      </c>
      <c r="Q1016" s="54">
        <v>33278</v>
      </c>
      <c r="R1016" s="56">
        <v>0</v>
      </c>
      <c r="S1016" s="55" t="s">
        <v>2660</v>
      </c>
      <c r="T1016" s="55"/>
      <c r="U1016" s="54">
        <v>30253</v>
      </c>
      <c r="V1016" s="54">
        <v>30253</v>
      </c>
      <c r="W1016" s="56">
        <v>0</v>
      </c>
      <c r="X1016" s="57" t="s">
        <v>47</v>
      </c>
      <c r="Y1016" s="54">
        <v>33278</v>
      </c>
      <c r="Z1016" s="40">
        <v>0</v>
      </c>
      <c r="AA1016" s="56">
        <v>9.0900895486507607E-2</v>
      </c>
      <c r="AB1016" s="58">
        <v>3025</v>
      </c>
      <c r="AC1016" s="59">
        <v>1</v>
      </c>
      <c r="AD1016" s="54">
        <v>3025</v>
      </c>
      <c r="AE1016" s="38" t="s">
        <v>49</v>
      </c>
      <c r="AF1016" s="56">
        <v>0.25</v>
      </c>
      <c r="AG1016" s="56">
        <v>0.25</v>
      </c>
      <c r="AH1016" s="38"/>
    </row>
    <row r="1017" spans="1:34" customFormat="1" hidden="1" x14ac:dyDescent="0.35">
      <c r="A1017" s="38" t="s">
        <v>191</v>
      </c>
      <c r="B1017" s="38">
        <v>104529710</v>
      </c>
      <c r="C1017" s="38" t="s">
        <v>3312</v>
      </c>
      <c r="D1017" s="45" t="s">
        <v>3313</v>
      </c>
      <c r="E1017" s="38" t="s">
        <v>95</v>
      </c>
      <c r="F1017" s="38" t="s">
        <v>114</v>
      </c>
      <c r="G1017" s="38" t="s">
        <v>120</v>
      </c>
      <c r="H1017" s="38" t="s">
        <v>204</v>
      </c>
      <c r="I1017" s="38" t="s">
        <v>3587</v>
      </c>
      <c r="J1017" s="44" t="s">
        <v>441</v>
      </c>
      <c r="K1017" s="45" t="s">
        <v>44</v>
      </c>
      <c r="L1017" s="38" t="s">
        <v>3311</v>
      </c>
      <c r="M1017" s="38" t="s">
        <v>45</v>
      </c>
      <c r="N1017" s="38" t="s">
        <v>46</v>
      </c>
      <c r="O1017" s="54">
        <v>3600</v>
      </c>
      <c r="P1017" s="38" t="s">
        <v>3555</v>
      </c>
      <c r="Q1017" s="54">
        <v>3960</v>
      </c>
      <c r="R1017" s="56">
        <v>0</v>
      </c>
      <c r="S1017" s="55" t="s">
        <v>2660</v>
      </c>
      <c r="T1017" s="55"/>
      <c r="U1017" s="54">
        <v>3600</v>
      </c>
      <c r="V1017" s="54">
        <v>3600</v>
      </c>
      <c r="W1017" s="56">
        <v>0</v>
      </c>
      <c r="X1017" s="57" t="s">
        <v>47</v>
      </c>
      <c r="Y1017" s="54">
        <v>3960</v>
      </c>
      <c r="Z1017" s="40">
        <v>0</v>
      </c>
      <c r="AA1017" s="56">
        <v>9.0909090909090912E-2</v>
      </c>
      <c r="AB1017" s="58">
        <v>360</v>
      </c>
      <c r="AC1017" s="59">
        <v>0.4</v>
      </c>
      <c r="AD1017" s="54">
        <v>900</v>
      </c>
      <c r="AE1017" s="38" t="s">
        <v>49</v>
      </c>
      <c r="AF1017" s="84">
        <v>0.4</v>
      </c>
      <c r="AG1017" s="56">
        <v>0.25</v>
      </c>
      <c r="AH1017" s="38"/>
    </row>
    <row r="1018" spans="1:34" customFormat="1" hidden="1" x14ac:dyDescent="0.35">
      <c r="A1018" s="38" t="s">
        <v>191</v>
      </c>
      <c r="B1018" s="38">
        <v>105200860</v>
      </c>
      <c r="C1018" s="38" t="s">
        <v>3588</v>
      </c>
      <c r="D1018" s="45" t="s">
        <v>3589</v>
      </c>
      <c r="E1018" s="38" t="s">
        <v>95</v>
      </c>
      <c r="F1018" s="38" t="s">
        <v>114</v>
      </c>
      <c r="G1018" s="38" t="s">
        <v>120</v>
      </c>
      <c r="H1018" s="38" t="s">
        <v>204</v>
      </c>
      <c r="I1018" s="38" t="s">
        <v>3590</v>
      </c>
      <c r="J1018" s="44" t="s">
        <v>242</v>
      </c>
      <c r="K1018" s="45" t="s">
        <v>44</v>
      </c>
      <c r="L1018" s="38" t="s">
        <v>3303</v>
      </c>
      <c r="M1018" s="38" t="s">
        <v>45</v>
      </c>
      <c r="N1018" s="38" t="s">
        <v>46</v>
      </c>
      <c r="O1018" s="54">
        <v>21680.33</v>
      </c>
      <c r="P1018" s="38" t="s">
        <v>3555</v>
      </c>
      <c r="Q1018" s="54">
        <v>23848</v>
      </c>
      <c r="R1018" s="56">
        <v>0</v>
      </c>
      <c r="S1018" s="55" t="s">
        <v>2660</v>
      </c>
      <c r="T1018" s="55"/>
      <c r="U1018" s="54">
        <v>21680.33</v>
      </c>
      <c r="V1018" s="54">
        <v>21680.33</v>
      </c>
      <c r="W1018" s="56">
        <v>0</v>
      </c>
      <c r="X1018" s="57" t="s">
        <v>47</v>
      </c>
      <c r="Y1018" s="54">
        <v>23848</v>
      </c>
      <c r="Z1018" s="40">
        <v>0</v>
      </c>
      <c r="AA1018" s="56">
        <v>9.0895253270714446E-2</v>
      </c>
      <c r="AB1018" s="58">
        <v>2167.6699999999983</v>
      </c>
      <c r="AC1018" s="59">
        <v>4.8</v>
      </c>
      <c r="AD1018" s="54">
        <v>451.59791666666632</v>
      </c>
      <c r="AE1018" s="38" t="s">
        <v>49</v>
      </c>
      <c r="AF1018" s="56">
        <v>0.25</v>
      </c>
      <c r="AG1018" s="56">
        <v>0.25</v>
      </c>
      <c r="AH1018" s="38"/>
    </row>
    <row r="1019" spans="1:34" customFormat="1" hidden="1" x14ac:dyDescent="0.35">
      <c r="A1019" s="38" t="s">
        <v>191</v>
      </c>
      <c r="B1019" s="38">
        <v>150000970</v>
      </c>
      <c r="C1019" s="38" t="s">
        <v>3591</v>
      </c>
      <c r="D1019" s="45" t="s">
        <v>3592</v>
      </c>
      <c r="E1019" s="38" t="s">
        <v>95</v>
      </c>
      <c r="F1019" s="38" t="s">
        <v>114</v>
      </c>
      <c r="G1019" s="38" t="s">
        <v>120</v>
      </c>
      <c r="H1019" s="38" t="s">
        <v>204</v>
      </c>
      <c r="I1019" s="38" t="s">
        <v>3593</v>
      </c>
      <c r="J1019" s="44" t="s">
        <v>77</v>
      </c>
      <c r="K1019" s="45" t="s">
        <v>77</v>
      </c>
      <c r="L1019" s="38" t="s">
        <v>2201</v>
      </c>
      <c r="M1019" s="38" t="s">
        <v>45</v>
      </c>
      <c r="N1019" s="38" t="s">
        <v>46</v>
      </c>
      <c r="O1019" s="54">
        <v>47694.23</v>
      </c>
      <c r="P1019" s="38" t="s">
        <v>3555</v>
      </c>
      <c r="Q1019" s="54">
        <v>52464</v>
      </c>
      <c r="R1019" s="56">
        <v>0</v>
      </c>
      <c r="S1019" s="55" t="s">
        <v>2660</v>
      </c>
      <c r="T1019" s="55"/>
      <c r="U1019" s="54">
        <v>47694.23</v>
      </c>
      <c r="V1019" s="54">
        <v>47694.23</v>
      </c>
      <c r="W1019" s="56">
        <v>0</v>
      </c>
      <c r="X1019" s="57" t="s">
        <v>47</v>
      </c>
      <c r="Y1019" s="54">
        <v>52464</v>
      </c>
      <c r="Z1019" s="40">
        <v>0</v>
      </c>
      <c r="AA1019" s="56">
        <v>9.0915103690149379E-2</v>
      </c>
      <c r="AB1019" s="58">
        <v>4769.7699999999968</v>
      </c>
      <c r="AC1019" s="59">
        <v>14.26</v>
      </c>
      <c r="AD1019" s="54">
        <v>334.48597475455796</v>
      </c>
      <c r="AE1019" s="38" t="s">
        <v>49</v>
      </c>
      <c r="AF1019" s="56">
        <v>0.25</v>
      </c>
      <c r="AG1019" s="56">
        <v>0.25</v>
      </c>
      <c r="AH1019" s="38"/>
    </row>
    <row r="1020" spans="1:34" customFormat="1" hidden="1" x14ac:dyDescent="0.35">
      <c r="A1020" s="38" t="s">
        <v>191</v>
      </c>
      <c r="B1020" s="38">
        <v>104515850</v>
      </c>
      <c r="C1020" s="38" t="s">
        <v>3594</v>
      </c>
      <c r="D1020" s="45" t="s">
        <v>3595</v>
      </c>
      <c r="E1020" s="38" t="s">
        <v>95</v>
      </c>
      <c r="F1020" s="38" t="s">
        <v>114</v>
      </c>
      <c r="G1020" s="38" t="s">
        <v>120</v>
      </c>
      <c r="H1020" s="38" t="s">
        <v>204</v>
      </c>
      <c r="I1020" s="38" t="s">
        <v>3596</v>
      </c>
      <c r="J1020" s="44" t="s">
        <v>773</v>
      </c>
      <c r="K1020" s="45" t="s">
        <v>44</v>
      </c>
      <c r="L1020" s="38" t="s">
        <v>3597</v>
      </c>
      <c r="M1020" s="38" t="s">
        <v>45</v>
      </c>
      <c r="N1020" s="38" t="s">
        <v>46</v>
      </c>
      <c r="O1020" s="54">
        <v>24544.079999999998</v>
      </c>
      <c r="P1020" s="38" t="s">
        <v>3555</v>
      </c>
      <c r="Q1020" s="54">
        <v>26998</v>
      </c>
      <c r="R1020" s="56">
        <v>0</v>
      </c>
      <c r="S1020" s="55" t="s">
        <v>2660</v>
      </c>
      <c r="T1020" s="55"/>
      <c r="U1020" s="54">
        <v>24544.079999999998</v>
      </c>
      <c r="V1020" s="54">
        <v>24544.079999999998</v>
      </c>
      <c r="W1020" s="56">
        <v>0</v>
      </c>
      <c r="X1020" s="57" t="s">
        <v>47</v>
      </c>
      <c r="Y1020" s="54">
        <v>26998</v>
      </c>
      <c r="Z1020" s="40">
        <v>0</v>
      </c>
      <c r="AA1020" s="56">
        <v>9.089265871546047E-2</v>
      </c>
      <c r="AB1020" s="58">
        <v>2453.9200000000019</v>
      </c>
      <c r="AC1020" s="59">
        <v>7.8479999999999999</v>
      </c>
      <c r="AD1020" s="54">
        <v>312.68093781855276</v>
      </c>
      <c r="AE1020" s="38" t="s">
        <v>49</v>
      </c>
      <c r="AF1020" s="56">
        <v>0.25</v>
      </c>
      <c r="AG1020" s="56">
        <v>0.25</v>
      </c>
      <c r="AH1020" s="38"/>
    </row>
    <row r="1021" spans="1:34" customFormat="1" hidden="1" x14ac:dyDescent="0.35">
      <c r="A1021" s="38" t="s">
        <v>191</v>
      </c>
      <c r="B1021" s="38">
        <v>40522170</v>
      </c>
      <c r="C1021" s="38" t="s">
        <v>3598</v>
      </c>
      <c r="D1021" s="45" t="s">
        <v>3599</v>
      </c>
      <c r="E1021" s="38" t="s">
        <v>2047</v>
      </c>
      <c r="F1021" s="38" t="s">
        <v>2047</v>
      </c>
      <c r="G1021" s="38" t="s">
        <v>220</v>
      </c>
      <c r="H1021" s="38" t="s">
        <v>204</v>
      </c>
      <c r="I1021" s="38" t="s">
        <v>3600</v>
      </c>
      <c r="J1021" s="44" t="s">
        <v>44</v>
      </c>
      <c r="K1021" s="45" t="s">
        <v>44</v>
      </c>
      <c r="L1021" s="38" t="s">
        <v>2056</v>
      </c>
      <c r="M1021" s="38" t="s">
        <v>45</v>
      </c>
      <c r="N1021" s="38" t="s">
        <v>72</v>
      </c>
      <c r="O1021" s="54">
        <v>447752</v>
      </c>
      <c r="P1021" s="38" t="s">
        <v>3555</v>
      </c>
      <c r="Q1021" s="55">
        <v>650000</v>
      </c>
      <c r="R1021" s="56">
        <v>0</v>
      </c>
      <c r="S1021" s="55" t="s">
        <v>2660</v>
      </c>
      <c r="T1021" s="55"/>
      <c r="U1021" s="54">
        <v>447752</v>
      </c>
      <c r="V1021" s="54">
        <v>447752</v>
      </c>
      <c r="W1021" s="56">
        <v>0</v>
      </c>
      <c r="X1021" s="57" t="s">
        <v>47</v>
      </c>
      <c r="Y1021" s="54">
        <v>650000</v>
      </c>
      <c r="Z1021" s="40">
        <v>0</v>
      </c>
      <c r="AA1021" s="56">
        <v>0.31115076923076923</v>
      </c>
      <c r="AB1021" s="58">
        <v>202248</v>
      </c>
      <c r="AC1021" s="59">
        <v>19</v>
      </c>
      <c r="AD1021" s="54">
        <v>10644.631578947368</v>
      </c>
      <c r="AE1021" s="38" t="s">
        <v>49</v>
      </c>
      <c r="AF1021" s="56">
        <v>0</v>
      </c>
      <c r="AG1021" s="56">
        <v>0</v>
      </c>
      <c r="AH1021" s="38"/>
    </row>
    <row r="1022" spans="1:34" customFormat="1" hidden="1" x14ac:dyDescent="0.35">
      <c r="A1022" s="38" t="s">
        <v>525</v>
      </c>
      <c r="B1022" s="38">
        <v>201200190</v>
      </c>
      <c r="C1022" s="38" t="s">
        <v>3601</v>
      </c>
      <c r="D1022" s="45" t="s">
        <v>3602</v>
      </c>
      <c r="E1022" s="38" t="s">
        <v>95</v>
      </c>
      <c r="F1022" s="38" t="s">
        <v>114</v>
      </c>
      <c r="G1022" s="38" t="s">
        <v>115</v>
      </c>
      <c r="H1022" s="38" t="s">
        <v>1319</v>
      </c>
      <c r="I1022" s="38" t="s">
        <v>3603</v>
      </c>
      <c r="J1022" s="44" t="s">
        <v>53</v>
      </c>
      <c r="K1022" s="45" t="s">
        <v>44</v>
      </c>
      <c r="L1022" s="38" t="s">
        <v>2204</v>
      </c>
      <c r="M1022" s="38" t="s">
        <v>45</v>
      </c>
      <c r="N1022" s="38" t="s">
        <v>3112</v>
      </c>
      <c r="O1022" s="54">
        <v>10521</v>
      </c>
      <c r="P1022" s="38" t="s">
        <v>3555</v>
      </c>
      <c r="Q1022" s="54">
        <v>22000</v>
      </c>
      <c r="R1022" s="56">
        <v>0</v>
      </c>
      <c r="S1022" s="55" t="s">
        <v>2660</v>
      </c>
      <c r="T1022" s="55"/>
      <c r="U1022" s="54">
        <v>10521</v>
      </c>
      <c r="V1022" s="54">
        <v>10521</v>
      </c>
      <c r="W1022" s="56">
        <v>0</v>
      </c>
      <c r="X1022" s="57" t="s">
        <v>47</v>
      </c>
      <c r="Y1022" s="54">
        <v>22000</v>
      </c>
      <c r="Z1022" s="40">
        <v>0</v>
      </c>
      <c r="AA1022" s="56">
        <v>0.52177272727272728</v>
      </c>
      <c r="AB1022" s="58">
        <v>11479</v>
      </c>
      <c r="AC1022" s="59">
        <v>12</v>
      </c>
      <c r="AD1022" s="54">
        <v>956.58333333333337</v>
      </c>
      <c r="AE1022" s="38" t="s">
        <v>49</v>
      </c>
      <c r="AF1022" s="56">
        <v>0.05</v>
      </c>
      <c r="AG1022" s="56">
        <v>7.0000000000000007E-2</v>
      </c>
      <c r="AH1022" s="38" t="s">
        <v>50</v>
      </c>
    </row>
    <row r="1023" spans="1:34" customFormat="1" hidden="1" x14ac:dyDescent="0.35">
      <c r="A1023" s="38" t="s">
        <v>525</v>
      </c>
      <c r="B1023" s="38">
        <v>101710001</v>
      </c>
      <c r="C1023" s="38" t="s">
        <v>3604</v>
      </c>
      <c r="D1023" s="45" t="s">
        <v>3605</v>
      </c>
      <c r="E1023" s="38" t="s">
        <v>2047</v>
      </c>
      <c r="F1023" s="38" t="s">
        <v>2047</v>
      </c>
      <c r="G1023" s="38" t="s">
        <v>40</v>
      </c>
      <c r="H1023" s="38" t="s">
        <v>216</v>
      </c>
      <c r="I1023" s="38" t="s">
        <v>3606</v>
      </c>
      <c r="J1023" s="44" t="s">
        <v>61</v>
      </c>
      <c r="K1023" s="45" t="s">
        <v>44</v>
      </c>
      <c r="L1023" s="38" t="s">
        <v>3470</v>
      </c>
      <c r="M1023" s="38" t="s">
        <v>45</v>
      </c>
      <c r="N1023" s="38" t="s">
        <v>3112</v>
      </c>
      <c r="O1023" s="54">
        <v>13511.099999999999</v>
      </c>
      <c r="P1023" s="38" t="s">
        <v>3555</v>
      </c>
      <c r="Q1023" s="55">
        <v>25190</v>
      </c>
      <c r="R1023" s="56">
        <v>0</v>
      </c>
      <c r="S1023" s="55" t="s">
        <v>2660</v>
      </c>
      <c r="T1023" s="55"/>
      <c r="U1023" s="54">
        <v>13511.099999999999</v>
      </c>
      <c r="V1023" s="54">
        <v>13511.099999999999</v>
      </c>
      <c r="W1023" s="56">
        <v>0</v>
      </c>
      <c r="X1023" s="57" t="s">
        <v>47</v>
      </c>
      <c r="Y1023" s="54">
        <v>25190</v>
      </c>
      <c r="Z1023" s="40">
        <v>0</v>
      </c>
      <c r="AA1023" s="56">
        <v>0.46363239380706633</v>
      </c>
      <c r="AB1023" s="58">
        <v>11678.900000000001</v>
      </c>
      <c r="AC1023" s="59">
        <v>2</v>
      </c>
      <c r="AD1023" s="54">
        <v>5839.4500000000007</v>
      </c>
      <c r="AE1023" s="38" t="s">
        <v>50</v>
      </c>
      <c r="AF1023" s="56">
        <v>0.1</v>
      </c>
      <c r="AG1023" s="56">
        <v>0.1</v>
      </c>
      <c r="AH1023" s="38"/>
    </row>
    <row r="1024" spans="1:34" customFormat="1" hidden="1" x14ac:dyDescent="0.35">
      <c r="A1024" s="38" t="s">
        <v>525</v>
      </c>
      <c r="B1024" s="38">
        <v>101720003</v>
      </c>
      <c r="C1024" s="38" t="s">
        <v>3607</v>
      </c>
      <c r="D1024" s="45" t="s">
        <v>3608</v>
      </c>
      <c r="E1024" s="38" t="s">
        <v>2047</v>
      </c>
      <c r="F1024" s="38" t="s">
        <v>2047</v>
      </c>
      <c r="G1024" s="38" t="s">
        <v>40</v>
      </c>
      <c r="H1024" s="38" t="s">
        <v>216</v>
      </c>
      <c r="I1024" s="38" t="s">
        <v>3609</v>
      </c>
      <c r="J1024" s="44" t="s">
        <v>211</v>
      </c>
      <c r="K1024" s="45" t="s">
        <v>44</v>
      </c>
      <c r="L1024" s="38" t="s">
        <v>3610</v>
      </c>
      <c r="M1024" s="38" t="s">
        <v>45</v>
      </c>
      <c r="N1024" s="38" t="s">
        <v>3112</v>
      </c>
      <c r="O1024" s="54">
        <v>14621.5</v>
      </c>
      <c r="P1024" s="38" t="s">
        <v>3555</v>
      </c>
      <c r="Q1024" s="55">
        <v>39000</v>
      </c>
      <c r="R1024" s="56">
        <v>0</v>
      </c>
      <c r="S1024" s="55" t="s">
        <v>2660</v>
      </c>
      <c r="T1024" s="55"/>
      <c r="U1024" s="54">
        <v>14616.5</v>
      </c>
      <c r="V1024" s="54">
        <v>14621.5</v>
      </c>
      <c r="W1024" s="56">
        <v>3.4207915711695688E-4</v>
      </c>
      <c r="X1024" s="57" t="s">
        <v>47</v>
      </c>
      <c r="Y1024" s="54">
        <v>39000</v>
      </c>
      <c r="Z1024" s="40">
        <v>0</v>
      </c>
      <c r="AA1024" s="56">
        <v>0.62508974358974356</v>
      </c>
      <c r="AB1024" s="58">
        <v>24378.5</v>
      </c>
      <c r="AC1024" s="59">
        <v>1.8</v>
      </c>
      <c r="AD1024" s="54">
        <v>13543.611111111111</v>
      </c>
      <c r="AE1024" s="38" t="s">
        <v>50</v>
      </c>
      <c r="AF1024" s="56">
        <v>0.1</v>
      </c>
      <c r="AG1024" s="56">
        <v>0.1</v>
      </c>
      <c r="AH1024" s="38"/>
    </row>
    <row r="1025" spans="1:34" customFormat="1" hidden="1" x14ac:dyDescent="0.35">
      <c r="A1025" s="38" t="s">
        <v>525</v>
      </c>
      <c r="B1025" s="38">
        <v>101720004</v>
      </c>
      <c r="C1025" s="38" t="s">
        <v>3611</v>
      </c>
      <c r="D1025" s="45" t="s">
        <v>3612</v>
      </c>
      <c r="E1025" s="38" t="s">
        <v>2047</v>
      </c>
      <c r="F1025" s="38" t="s">
        <v>2047</v>
      </c>
      <c r="G1025" s="38" t="s">
        <v>40</v>
      </c>
      <c r="H1025" s="38" t="s">
        <v>216</v>
      </c>
      <c r="I1025" s="38" t="s">
        <v>3613</v>
      </c>
      <c r="J1025" s="44" t="s">
        <v>61</v>
      </c>
      <c r="K1025" s="45" t="s">
        <v>44</v>
      </c>
      <c r="L1025" s="38" t="s">
        <v>3470</v>
      </c>
      <c r="M1025" s="38" t="s">
        <v>45</v>
      </c>
      <c r="N1025" s="38" t="s">
        <v>3112</v>
      </c>
      <c r="O1025" s="54">
        <v>11480.5</v>
      </c>
      <c r="P1025" s="38" t="s">
        <v>3555</v>
      </c>
      <c r="Q1025" s="55">
        <v>24612</v>
      </c>
      <c r="R1025" s="56">
        <v>0</v>
      </c>
      <c r="S1025" s="55" t="s">
        <v>2660</v>
      </c>
      <c r="T1025" s="55"/>
      <c r="U1025" s="54">
        <v>11480.5</v>
      </c>
      <c r="V1025" s="54">
        <v>11480.5</v>
      </c>
      <c r="W1025" s="56">
        <v>0</v>
      </c>
      <c r="X1025" s="57" t="s">
        <v>47</v>
      </c>
      <c r="Y1025" s="54">
        <v>24612</v>
      </c>
      <c r="Z1025" s="40">
        <v>0</v>
      </c>
      <c r="AA1025" s="56">
        <v>0.5335405493255323</v>
      </c>
      <c r="AB1025" s="58">
        <v>13131.500000000002</v>
      </c>
      <c r="AC1025" s="59">
        <v>1.7</v>
      </c>
      <c r="AD1025" s="54">
        <v>7724.4117647058838</v>
      </c>
      <c r="AE1025" s="38" t="s">
        <v>50</v>
      </c>
      <c r="AF1025" s="56">
        <v>0.1</v>
      </c>
      <c r="AG1025" s="56">
        <v>0.1</v>
      </c>
      <c r="AH1025" s="38"/>
    </row>
    <row r="1026" spans="1:34" customFormat="1" hidden="1" x14ac:dyDescent="0.35">
      <c r="A1026" s="38" t="s">
        <v>525</v>
      </c>
      <c r="B1026" s="38">
        <v>104525090</v>
      </c>
      <c r="C1026" s="38" t="s">
        <v>3614</v>
      </c>
      <c r="D1026" s="45" t="s">
        <v>3615</v>
      </c>
      <c r="E1026" s="38" t="s">
        <v>2047</v>
      </c>
      <c r="F1026" s="38" t="s">
        <v>2047</v>
      </c>
      <c r="G1026" s="38" t="s">
        <v>40</v>
      </c>
      <c r="H1026" s="38" t="s">
        <v>216</v>
      </c>
      <c r="I1026" s="38" t="s">
        <v>3616</v>
      </c>
      <c r="J1026" s="44" t="s">
        <v>288</v>
      </c>
      <c r="K1026" s="45" t="s">
        <v>44</v>
      </c>
      <c r="L1026" s="38" t="s">
        <v>2967</v>
      </c>
      <c r="M1026" s="38" t="s">
        <v>45</v>
      </c>
      <c r="N1026" s="38" t="s">
        <v>46</v>
      </c>
      <c r="O1026" s="54">
        <v>20886</v>
      </c>
      <c r="P1026" s="38" t="s">
        <v>3555</v>
      </c>
      <c r="Q1026" s="55">
        <v>44000</v>
      </c>
      <c r="R1026" s="56">
        <v>0</v>
      </c>
      <c r="S1026" s="55" t="s">
        <v>2660</v>
      </c>
      <c r="T1026" s="55"/>
      <c r="U1026" s="54">
        <v>20886</v>
      </c>
      <c r="V1026" s="54">
        <v>20886</v>
      </c>
      <c r="W1026" s="56">
        <v>0</v>
      </c>
      <c r="X1026" s="57" t="s">
        <v>47</v>
      </c>
      <c r="Y1026" s="54">
        <v>44000</v>
      </c>
      <c r="Z1026" s="40">
        <v>0</v>
      </c>
      <c r="AA1026" s="56">
        <v>0.5253181818181818</v>
      </c>
      <c r="AB1026" s="58">
        <v>23114</v>
      </c>
      <c r="AC1026" s="59">
        <v>0.48</v>
      </c>
      <c r="AD1026" s="54">
        <v>48154.166666666672</v>
      </c>
      <c r="AE1026" s="38" t="s">
        <v>50</v>
      </c>
      <c r="AF1026" s="56">
        <v>0.1</v>
      </c>
      <c r="AG1026" s="56">
        <v>0.1</v>
      </c>
      <c r="AH1026" s="38"/>
    </row>
    <row r="1027" spans="1:34" customFormat="1" hidden="1" x14ac:dyDescent="0.35">
      <c r="A1027" s="38" t="s">
        <v>525</v>
      </c>
      <c r="B1027" s="38">
        <v>104523520</v>
      </c>
      <c r="C1027" s="38" t="s">
        <v>3617</v>
      </c>
      <c r="D1027" s="45" t="s">
        <v>3618</v>
      </c>
      <c r="E1027" s="38" t="s">
        <v>2047</v>
      </c>
      <c r="F1027" s="38" t="s">
        <v>2047</v>
      </c>
      <c r="G1027" s="38" t="s">
        <v>40</v>
      </c>
      <c r="H1027" s="38" t="s">
        <v>216</v>
      </c>
      <c r="I1027" s="38" t="s">
        <v>3619</v>
      </c>
      <c r="J1027" s="44" t="s">
        <v>53</v>
      </c>
      <c r="K1027" s="45" t="s">
        <v>44</v>
      </c>
      <c r="L1027" s="38" t="s">
        <v>2204</v>
      </c>
      <c r="M1027" s="38" t="s">
        <v>45</v>
      </c>
      <c r="N1027" s="38" t="s">
        <v>46</v>
      </c>
      <c r="O1027" s="54">
        <v>21264</v>
      </c>
      <c r="P1027" s="38" t="s">
        <v>3555</v>
      </c>
      <c r="Q1027" s="55">
        <v>36000</v>
      </c>
      <c r="R1027" s="56">
        <v>0</v>
      </c>
      <c r="S1027" s="55" t="s">
        <v>2660</v>
      </c>
      <c r="T1027" s="55"/>
      <c r="U1027" s="54">
        <v>21264</v>
      </c>
      <c r="V1027" s="54">
        <v>21264</v>
      </c>
      <c r="W1027" s="56">
        <v>0</v>
      </c>
      <c r="X1027" s="57" t="s">
        <v>47</v>
      </c>
      <c r="Y1027" s="54">
        <v>36000</v>
      </c>
      <c r="Z1027" s="40">
        <v>0</v>
      </c>
      <c r="AA1027" s="56">
        <v>0.40933333333333333</v>
      </c>
      <c r="AB1027" s="58">
        <v>14736</v>
      </c>
      <c r="AC1027" s="59">
        <v>0.3</v>
      </c>
      <c r="AD1027" s="54">
        <v>49120</v>
      </c>
      <c r="AE1027" s="38" t="s">
        <v>49</v>
      </c>
      <c r="AF1027" s="56">
        <v>0.1</v>
      </c>
      <c r="AG1027" s="56">
        <v>0.1</v>
      </c>
      <c r="AH1027" s="38"/>
    </row>
    <row r="1028" spans="1:34" customFormat="1" hidden="1" x14ac:dyDescent="0.35">
      <c r="A1028" s="38" t="s">
        <v>525</v>
      </c>
      <c r="B1028" s="38">
        <v>96820032</v>
      </c>
      <c r="C1028" s="38" t="s">
        <v>3620</v>
      </c>
      <c r="D1028" s="45" t="s">
        <v>3621</v>
      </c>
      <c r="E1028" s="38" t="s">
        <v>2047</v>
      </c>
      <c r="F1028" s="38" t="s">
        <v>2047</v>
      </c>
      <c r="G1028" s="38" t="s">
        <v>220</v>
      </c>
      <c r="H1028" s="38" t="s">
        <v>238</v>
      </c>
      <c r="I1028" s="38" t="s">
        <v>3622</v>
      </c>
      <c r="J1028" s="44" t="s">
        <v>44</v>
      </c>
      <c r="K1028" s="45" t="s">
        <v>44</v>
      </c>
      <c r="L1028" s="38" t="s">
        <v>2056</v>
      </c>
      <c r="M1028" s="38" t="s">
        <v>45</v>
      </c>
      <c r="N1028" s="38" t="s">
        <v>46</v>
      </c>
      <c r="O1028" s="54">
        <v>231455</v>
      </c>
      <c r="P1028" s="38" t="s">
        <v>3555</v>
      </c>
      <c r="Q1028" s="55">
        <v>350000</v>
      </c>
      <c r="R1028" s="56">
        <v>0</v>
      </c>
      <c r="S1028" s="55" t="s">
        <v>2660</v>
      </c>
      <c r="T1028" s="55"/>
      <c r="U1028" s="54">
        <v>231455</v>
      </c>
      <c r="V1028" s="54">
        <v>231455</v>
      </c>
      <c r="W1028" s="56">
        <v>0</v>
      </c>
      <c r="X1028" s="57" t="s">
        <v>47</v>
      </c>
      <c r="Y1028" s="54">
        <v>350000</v>
      </c>
      <c r="Z1028" s="40">
        <v>0</v>
      </c>
      <c r="AA1028" s="56">
        <v>0.3387</v>
      </c>
      <c r="AB1028" s="58">
        <v>118545</v>
      </c>
      <c r="AC1028" s="59">
        <v>58</v>
      </c>
      <c r="AD1028" s="54">
        <v>2043.8793103448277</v>
      </c>
      <c r="AE1028" s="38" t="s">
        <v>49</v>
      </c>
      <c r="AF1028" s="56">
        <v>0</v>
      </c>
      <c r="AG1028" s="56">
        <v>0</v>
      </c>
      <c r="AH1028" s="38"/>
    </row>
    <row r="1029" spans="1:34" customFormat="1" hidden="1" x14ac:dyDescent="0.35">
      <c r="A1029" s="38" t="s">
        <v>525</v>
      </c>
      <c r="B1029" s="38">
        <v>104534950</v>
      </c>
      <c r="C1029" s="38" t="s">
        <v>3623</v>
      </c>
      <c r="D1029" s="45" t="s">
        <v>3624</v>
      </c>
      <c r="E1029" s="38" t="s">
        <v>159</v>
      </c>
      <c r="F1029" s="38" t="s">
        <v>166</v>
      </c>
      <c r="G1029" s="38" t="s">
        <v>490</v>
      </c>
      <c r="H1029" s="38" t="s">
        <v>501</v>
      </c>
      <c r="I1029" s="38" t="s">
        <v>3625</v>
      </c>
      <c r="J1029" s="44" t="s">
        <v>164</v>
      </c>
      <c r="K1029" s="45" t="s">
        <v>164</v>
      </c>
      <c r="L1029" s="38" t="s">
        <v>2196</v>
      </c>
      <c r="M1029" s="38" t="s">
        <v>71</v>
      </c>
      <c r="N1029" s="38" t="s">
        <v>46</v>
      </c>
      <c r="O1029" s="54">
        <v>2424</v>
      </c>
      <c r="P1029" s="38" t="s">
        <v>3555</v>
      </c>
      <c r="Q1029" s="54">
        <v>7790</v>
      </c>
      <c r="R1029" s="56">
        <v>0</v>
      </c>
      <c r="S1029" s="55" t="s">
        <v>2660</v>
      </c>
      <c r="T1029" s="55"/>
      <c r="U1029" s="54">
        <v>2424</v>
      </c>
      <c r="V1029" s="54">
        <v>2424</v>
      </c>
      <c r="W1029" s="56">
        <v>0</v>
      </c>
      <c r="X1029" s="57" t="s">
        <v>47</v>
      </c>
      <c r="Y1029" s="54">
        <v>7790</v>
      </c>
      <c r="Z1029" s="40">
        <v>0</v>
      </c>
      <c r="AA1029" s="56">
        <v>0.68883183568677797</v>
      </c>
      <c r="AB1029" s="58">
        <v>5366</v>
      </c>
      <c r="AC1029" s="59">
        <v>1</v>
      </c>
      <c r="AD1029" s="54">
        <v>5366</v>
      </c>
      <c r="AE1029" s="82" t="s">
        <v>50</v>
      </c>
      <c r="AF1029" s="56">
        <v>7.0000000000000007E-2</v>
      </c>
      <c r="AG1029" s="56">
        <v>0.1</v>
      </c>
      <c r="AH1029" s="38" t="s">
        <v>50</v>
      </c>
    </row>
    <row r="1030" spans="1:34" customFormat="1" hidden="1" x14ac:dyDescent="0.35">
      <c r="A1030" s="38" t="s">
        <v>525</v>
      </c>
      <c r="B1030" s="38">
        <v>104534940</v>
      </c>
      <c r="C1030" s="38" t="s">
        <v>3626</v>
      </c>
      <c r="D1030" s="45" t="s">
        <v>3627</v>
      </c>
      <c r="E1030" s="38" t="s">
        <v>159</v>
      </c>
      <c r="F1030" s="38" t="s">
        <v>166</v>
      </c>
      <c r="G1030" s="38" t="s">
        <v>490</v>
      </c>
      <c r="H1030" s="38" t="s">
        <v>501</v>
      </c>
      <c r="I1030" s="38" t="s">
        <v>3628</v>
      </c>
      <c r="J1030" s="44" t="s">
        <v>164</v>
      </c>
      <c r="K1030" s="45" t="s">
        <v>164</v>
      </c>
      <c r="L1030" s="38" t="s">
        <v>2196</v>
      </c>
      <c r="M1030" s="38" t="s">
        <v>71</v>
      </c>
      <c r="N1030" s="38" t="s">
        <v>46</v>
      </c>
      <c r="O1030" s="54">
        <v>4411</v>
      </c>
      <c r="P1030" s="38" t="s">
        <v>3555</v>
      </c>
      <c r="Q1030" s="54">
        <v>7690</v>
      </c>
      <c r="R1030" s="56">
        <v>0</v>
      </c>
      <c r="S1030" s="55" t="s">
        <v>2660</v>
      </c>
      <c r="T1030" s="55"/>
      <c r="U1030" s="54">
        <v>4411</v>
      </c>
      <c r="V1030" s="54">
        <v>4411</v>
      </c>
      <c r="W1030" s="56">
        <v>0</v>
      </c>
      <c r="X1030" s="57" t="s">
        <v>47</v>
      </c>
      <c r="Y1030" s="54">
        <v>7690</v>
      </c>
      <c r="Z1030" s="40">
        <v>0</v>
      </c>
      <c r="AA1030" s="56">
        <v>0.42639791937581273</v>
      </c>
      <c r="AB1030" s="58">
        <v>3279</v>
      </c>
      <c r="AC1030" s="59">
        <v>1</v>
      </c>
      <c r="AD1030" s="54">
        <v>3279</v>
      </c>
      <c r="AE1030" s="82" t="s">
        <v>50</v>
      </c>
      <c r="AF1030" s="56">
        <v>7.0000000000000007E-2</v>
      </c>
      <c r="AG1030" s="56">
        <v>0.1</v>
      </c>
      <c r="AH1030" s="38" t="s">
        <v>50</v>
      </c>
    </row>
    <row r="1031" spans="1:34" customFormat="1" hidden="1" x14ac:dyDescent="0.35">
      <c r="A1031" s="38" t="s">
        <v>525</v>
      </c>
      <c r="B1031" s="38">
        <v>104534960</v>
      </c>
      <c r="C1031" s="38" t="s">
        <v>3629</v>
      </c>
      <c r="D1031" s="45" t="s">
        <v>3630</v>
      </c>
      <c r="E1031" s="38" t="s">
        <v>159</v>
      </c>
      <c r="F1031" s="38" t="s">
        <v>166</v>
      </c>
      <c r="G1031" s="38" t="s">
        <v>490</v>
      </c>
      <c r="H1031" s="38" t="s">
        <v>501</v>
      </c>
      <c r="I1031" s="38" t="s">
        <v>3631</v>
      </c>
      <c r="J1031" s="44" t="s">
        <v>164</v>
      </c>
      <c r="K1031" s="45" t="s">
        <v>164</v>
      </c>
      <c r="L1031" s="38" t="s">
        <v>2196</v>
      </c>
      <c r="M1031" s="38" t="s">
        <v>71</v>
      </c>
      <c r="N1031" s="38" t="s">
        <v>46</v>
      </c>
      <c r="O1031" s="54">
        <v>5700</v>
      </c>
      <c r="P1031" s="38" t="s">
        <v>3555</v>
      </c>
      <c r="Q1031" s="54">
        <v>7990</v>
      </c>
      <c r="R1031" s="56">
        <v>0</v>
      </c>
      <c r="S1031" s="55" t="s">
        <v>2660</v>
      </c>
      <c r="T1031" s="55"/>
      <c r="U1031" s="54">
        <v>5700</v>
      </c>
      <c r="V1031" s="54">
        <v>5700</v>
      </c>
      <c r="W1031" s="56">
        <v>0</v>
      </c>
      <c r="X1031" s="57" t="s">
        <v>47</v>
      </c>
      <c r="Y1031" s="54">
        <v>7990</v>
      </c>
      <c r="Z1031" s="40">
        <v>0</v>
      </c>
      <c r="AA1031" s="56">
        <v>0.28660826032540676</v>
      </c>
      <c r="AB1031" s="58">
        <v>2290</v>
      </c>
      <c r="AC1031" s="59">
        <v>1</v>
      </c>
      <c r="AD1031" s="54">
        <v>2290</v>
      </c>
      <c r="AE1031" s="82" t="s">
        <v>50</v>
      </c>
      <c r="AF1031" s="56">
        <v>7.0000000000000007E-2</v>
      </c>
      <c r="AG1031" s="56">
        <v>0.1</v>
      </c>
      <c r="AH1031" s="38" t="s">
        <v>50</v>
      </c>
    </row>
    <row r="1032" spans="1:34" customFormat="1" hidden="1" x14ac:dyDescent="0.35">
      <c r="A1032" s="38"/>
      <c r="B1032" s="38">
        <v>104522670</v>
      </c>
      <c r="C1032" s="38" t="s">
        <v>3632</v>
      </c>
      <c r="D1032" s="45" t="s">
        <v>3633</v>
      </c>
      <c r="E1032" s="38"/>
      <c r="F1032" s="38"/>
      <c r="G1032" s="38" t="s">
        <v>513</v>
      </c>
      <c r="H1032" s="38" t="s">
        <v>521</v>
      </c>
      <c r="I1032" s="38" t="s">
        <v>3317</v>
      </c>
      <c r="J1032" s="44" t="s">
        <v>439</v>
      </c>
      <c r="K1032" s="45" t="s">
        <v>44</v>
      </c>
      <c r="L1032" s="38" t="s">
        <v>2049</v>
      </c>
      <c r="M1032" s="38" t="s">
        <v>71</v>
      </c>
      <c r="N1032" s="38" t="s">
        <v>72</v>
      </c>
      <c r="O1032" s="54"/>
      <c r="P1032" s="38"/>
      <c r="Q1032" s="55"/>
      <c r="R1032" s="56">
        <v>0</v>
      </c>
      <c r="S1032" s="55" t="s">
        <v>2660</v>
      </c>
      <c r="T1032" s="55"/>
      <c r="U1032" s="54" t="e">
        <v>#N/A</v>
      </c>
      <c r="V1032" s="54"/>
      <c r="W1032" s="56" t="e">
        <v>#N/A</v>
      </c>
      <c r="X1032" s="57" t="s">
        <v>1245</v>
      </c>
      <c r="Y1032" s="54">
        <v>61900</v>
      </c>
      <c r="Z1032" s="40">
        <v>61900</v>
      </c>
      <c r="AA1032" s="56">
        <v>1</v>
      </c>
      <c r="AB1032" s="58">
        <v>61900</v>
      </c>
      <c r="AC1032" s="59"/>
      <c r="AD1032" s="54" t="e">
        <v>#DIV/0!</v>
      </c>
      <c r="AE1032" s="38"/>
      <c r="AF1032" s="56"/>
      <c r="AG1032" s="56"/>
      <c r="AH1032" s="38"/>
    </row>
    <row r="1033" spans="1:34" customFormat="1" hidden="1" x14ac:dyDescent="0.35">
      <c r="A1033" s="38"/>
      <c r="B1033" s="38">
        <v>104524470</v>
      </c>
      <c r="C1033" s="38" t="s">
        <v>3634</v>
      </c>
      <c r="D1033" s="45" t="s">
        <v>3635</v>
      </c>
      <c r="E1033" s="38"/>
      <c r="F1033" s="38"/>
      <c r="G1033" s="38" t="s">
        <v>67</v>
      </c>
      <c r="H1033" s="38" t="s">
        <v>240</v>
      </c>
      <c r="I1033" s="38" t="s">
        <v>3636</v>
      </c>
      <c r="J1033" s="44" t="s">
        <v>339</v>
      </c>
      <c r="K1033" s="45" t="s">
        <v>44</v>
      </c>
      <c r="L1033" s="38" t="s">
        <v>3424</v>
      </c>
      <c r="M1033" s="38" t="s">
        <v>71</v>
      </c>
      <c r="N1033" s="38" t="s">
        <v>46</v>
      </c>
      <c r="O1033" s="54"/>
      <c r="P1033" s="38"/>
      <c r="Q1033" s="55"/>
      <c r="R1033" s="56">
        <v>0</v>
      </c>
      <c r="S1033" s="55" t="s">
        <v>2660</v>
      </c>
      <c r="T1033" s="55"/>
      <c r="U1033" s="54" t="e">
        <v>#N/A</v>
      </c>
      <c r="V1033" s="54"/>
      <c r="W1033" s="56" t="e">
        <v>#N/A</v>
      </c>
      <c r="X1033" s="57" t="s">
        <v>1245</v>
      </c>
      <c r="Y1033" s="54">
        <v>14400</v>
      </c>
      <c r="Z1033" s="40">
        <v>14400</v>
      </c>
      <c r="AA1033" s="56">
        <v>1</v>
      </c>
      <c r="AB1033" s="58">
        <v>14400</v>
      </c>
      <c r="AC1033" s="59"/>
      <c r="AD1033" s="54" t="e">
        <v>#DIV/0!</v>
      </c>
      <c r="AE1033" s="38"/>
      <c r="AF1033" s="56"/>
      <c r="AG1033" s="56"/>
      <c r="AH1033" s="38"/>
    </row>
    <row r="1034" spans="1:34" customFormat="1" hidden="1" x14ac:dyDescent="0.35">
      <c r="A1034" s="38"/>
      <c r="B1034" s="38">
        <v>50723037</v>
      </c>
      <c r="C1034" s="2" t="s">
        <v>3637</v>
      </c>
      <c r="D1034" s="2" t="s">
        <v>3638</v>
      </c>
      <c r="E1034" s="2" t="s">
        <v>95</v>
      </c>
      <c r="G1034" s="2" t="s">
        <v>204</v>
      </c>
      <c r="H1034" s="2" t="s">
        <v>120</v>
      </c>
      <c r="I1034" s="2" t="s">
        <v>3639</v>
      </c>
      <c r="J1034" s="2" t="s">
        <v>128</v>
      </c>
      <c r="K1034" s="2" t="s">
        <v>44</v>
      </c>
      <c r="L1034" s="2" t="s">
        <v>3640</v>
      </c>
      <c r="M1034" s="2" t="s">
        <v>45</v>
      </c>
      <c r="N1034" s="2" t="s">
        <v>46</v>
      </c>
      <c r="P1034" s="38" t="s">
        <v>3555</v>
      </c>
      <c r="R1034" s="2">
        <v>0</v>
      </c>
      <c r="S1034" s="2" t="s">
        <v>194</v>
      </c>
      <c r="T1034" s="2" t="s">
        <v>2660</v>
      </c>
      <c r="U1034" s="2" t="e">
        <v>#N/A</v>
      </c>
      <c r="V1034" s="2">
        <v>14232</v>
      </c>
      <c r="W1034" s="2" t="e">
        <v>#N/A</v>
      </c>
      <c r="X1034" s="2" t="s">
        <v>1245</v>
      </c>
      <c r="Y1034" s="2">
        <v>15000</v>
      </c>
      <c r="Z1034" s="2">
        <v>15000</v>
      </c>
      <c r="AA1034" s="2">
        <v>5.1200000000000002E-2</v>
      </c>
      <c r="AB1034" s="2">
        <v>768</v>
      </c>
      <c r="AD1034" s="2" t="e">
        <v>#DIV/0!</v>
      </c>
      <c r="AE1034" s="2" t="s">
        <v>49</v>
      </c>
      <c r="AF1034" s="2">
        <v>0.2</v>
      </c>
      <c r="AG1034" s="2">
        <v>0.2</v>
      </c>
    </row>
    <row r="1035" spans="1:34" customFormat="1" hidden="1" x14ac:dyDescent="0.35">
      <c r="A1035" s="38"/>
      <c r="B1035" s="38">
        <v>105201800</v>
      </c>
      <c r="C1035" s="2" t="s">
        <v>3641</v>
      </c>
      <c r="D1035" s="2" t="s">
        <v>3642</v>
      </c>
      <c r="E1035" s="2" t="s">
        <v>95</v>
      </c>
      <c r="G1035" s="2" t="s">
        <v>204</v>
      </c>
      <c r="H1035" s="2" t="s">
        <v>120</v>
      </c>
      <c r="I1035" s="2" t="s">
        <v>3643</v>
      </c>
      <c r="J1035" s="2" t="s">
        <v>209</v>
      </c>
      <c r="K1035" s="2" t="s">
        <v>44</v>
      </c>
      <c r="L1035" s="2" t="s">
        <v>2971</v>
      </c>
      <c r="M1035" s="2" t="s">
        <v>45</v>
      </c>
      <c r="N1035" s="2" t="s">
        <v>72</v>
      </c>
      <c r="P1035" s="38" t="s">
        <v>3555</v>
      </c>
      <c r="R1035" s="2">
        <v>0</v>
      </c>
      <c r="S1035" s="2" t="s">
        <v>194</v>
      </c>
      <c r="T1035" s="2" t="s">
        <v>2660</v>
      </c>
      <c r="U1035" s="2" t="e">
        <v>#N/A</v>
      </c>
      <c r="V1035" s="2">
        <v>5120</v>
      </c>
      <c r="W1035" s="2" t="e">
        <v>#N/A</v>
      </c>
      <c r="X1035" s="2" t="s">
        <v>1245</v>
      </c>
      <c r="Y1035" s="2">
        <v>6000</v>
      </c>
      <c r="Z1035" s="2">
        <v>6000</v>
      </c>
      <c r="AA1035" s="2">
        <v>0.14666666666666667</v>
      </c>
      <c r="AB1035" s="2">
        <v>880</v>
      </c>
      <c r="AD1035" s="2" t="e">
        <v>#DIV/0!</v>
      </c>
      <c r="AE1035" s="2" t="s">
        <v>49</v>
      </c>
      <c r="AF1035" s="2">
        <v>0.2</v>
      </c>
      <c r="AG1035" s="2">
        <v>0.2</v>
      </c>
    </row>
    <row r="1036" spans="1:34" customFormat="1" hidden="1" x14ac:dyDescent="0.35">
      <c r="A1036" s="38"/>
      <c r="B1036" s="38">
        <v>201230450</v>
      </c>
      <c r="C1036" s="2" t="s">
        <v>3644</v>
      </c>
      <c r="D1036" s="2" t="s">
        <v>3400</v>
      </c>
      <c r="E1036" s="2" t="s">
        <v>95</v>
      </c>
      <c r="G1036" s="2" t="s">
        <v>863</v>
      </c>
      <c r="H1036" s="2" t="s">
        <v>249</v>
      </c>
      <c r="I1036" s="2" t="s">
        <v>3645</v>
      </c>
      <c r="J1036" s="2" t="s">
        <v>209</v>
      </c>
      <c r="K1036" s="2" t="s">
        <v>44</v>
      </c>
      <c r="L1036" s="2" t="s">
        <v>2971</v>
      </c>
      <c r="M1036" s="2" t="s">
        <v>45</v>
      </c>
      <c r="N1036" s="2" t="s">
        <v>46</v>
      </c>
      <c r="P1036" s="38" t="s">
        <v>3555</v>
      </c>
      <c r="R1036" s="2">
        <v>0</v>
      </c>
      <c r="S1036" s="2" t="s">
        <v>48</v>
      </c>
      <c r="T1036" s="2" t="s">
        <v>2660</v>
      </c>
      <c r="U1036" s="2">
        <v>7629.32</v>
      </c>
      <c r="V1036" s="2">
        <v>0</v>
      </c>
      <c r="W1036" s="2">
        <v>-1</v>
      </c>
      <c r="X1036" s="2" t="s">
        <v>2064</v>
      </c>
      <c r="Y1036" s="2">
        <v>0</v>
      </c>
      <c r="Z1036" s="2" t="s">
        <v>2050</v>
      </c>
      <c r="AA1036" s="2" t="s">
        <v>2</v>
      </c>
      <c r="AB1036" s="2" t="e">
        <v>#VALUE!</v>
      </c>
      <c r="AD1036" s="2" t="e">
        <v>#VALUE!</v>
      </c>
      <c r="AE1036" s="2">
        <v>0</v>
      </c>
      <c r="AF1036" s="2">
        <v>0</v>
      </c>
      <c r="AG1036" s="2">
        <v>0</v>
      </c>
    </row>
    <row r="1037" spans="1:34" customFormat="1" hidden="1" x14ac:dyDescent="0.35">
      <c r="A1037" s="38"/>
      <c r="B1037" s="38">
        <v>104525220</v>
      </c>
      <c r="C1037" s="2" t="s">
        <v>3646</v>
      </c>
      <c r="D1037" s="2" t="s">
        <v>3647</v>
      </c>
      <c r="E1037" s="2" t="s">
        <v>95</v>
      </c>
      <c r="G1037" s="2" t="s">
        <v>3648</v>
      </c>
      <c r="H1037" s="2" t="s">
        <v>3649</v>
      </c>
      <c r="I1037" s="2" t="s">
        <v>3650</v>
      </c>
      <c r="J1037" s="2" t="s">
        <v>77</v>
      </c>
      <c r="K1037" s="2" t="s">
        <v>77</v>
      </c>
      <c r="L1037" s="2" t="s">
        <v>2201</v>
      </c>
      <c r="M1037" s="2" t="s">
        <v>45</v>
      </c>
      <c r="N1037" s="2" t="s">
        <v>46</v>
      </c>
      <c r="P1037" s="38" t="s">
        <v>3555</v>
      </c>
      <c r="R1037" s="2">
        <v>0</v>
      </c>
      <c r="S1037" s="2" t="s">
        <v>74</v>
      </c>
      <c r="T1037" s="2" t="s">
        <v>2660</v>
      </c>
      <c r="U1037" s="2">
        <v>16661</v>
      </c>
      <c r="V1037" s="2">
        <v>0</v>
      </c>
      <c r="W1037" s="2">
        <v>-1</v>
      </c>
      <c r="X1037" s="2" t="s">
        <v>2064</v>
      </c>
      <c r="Y1037" s="2">
        <v>0</v>
      </c>
      <c r="Z1037" s="2" t="s">
        <v>2050</v>
      </c>
      <c r="AA1037" s="2" t="s">
        <v>2</v>
      </c>
      <c r="AB1037" s="2" t="e">
        <v>#VALUE!</v>
      </c>
      <c r="AD1037" s="2" t="e">
        <v>#VALUE!</v>
      </c>
      <c r="AE1037" s="2">
        <v>0</v>
      </c>
      <c r="AF1037" s="2">
        <v>0</v>
      </c>
      <c r="AG1037" s="2">
        <v>0</v>
      </c>
    </row>
    <row r="1038" spans="1:34" customFormat="1" hidden="1" x14ac:dyDescent="0.35">
      <c r="A1038" s="38"/>
      <c r="B1038" s="38">
        <v>201541010</v>
      </c>
      <c r="C1038" s="2" t="s">
        <v>3651</v>
      </c>
      <c r="D1038" s="2" t="s">
        <v>3652</v>
      </c>
      <c r="E1038" s="2" t="s">
        <v>95</v>
      </c>
      <c r="G1038" s="2" t="s">
        <v>98</v>
      </c>
      <c r="H1038" s="2" t="s">
        <v>97</v>
      </c>
      <c r="I1038" s="2" t="s">
        <v>3653</v>
      </c>
      <c r="J1038" s="2" t="s">
        <v>288</v>
      </c>
      <c r="K1038" s="2" t="s">
        <v>44</v>
      </c>
      <c r="L1038" s="2" t="s">
        <v>2967</v>
      </c>
      <c r="M1038" s="2" t="s">
        <v>45</v>
      </c>
      <c r="N1038" s="2" t="s">
        <v>46</v>
      </c>
      <c r="P1038" s="38" t="s">
        <v>3555</v>
      </c>
      <c r="R1038" s="2">
        <v>0</v>
      </c>
      <c r="S1038" s="2" t="s">
        <v>604</v>
      </c>
      <c r="T1038" s="2" t="s">
        <v>2660</v>
      </c>
      <c r="U1038" s="2">
        <v>14181.119999999999</v>
      </c>
      <c r="V1038" s="2">
        <v>0</v>
      </c>
      <c r="W1038" s="2">
        <v>-1</v>
      </c>
      <c r="X1038" s="2" t="s">
        <v>2064</v>
      </c>
      <c r="Y1038" s="2">
        <v>0</v>
      </c>
      <c r="Z1038" s="2" t="s">
        <v>2050</v>
      </c>
      <c r="AA1038" s="2" t="s">
        <v>2</v>
      </c>
      <c r="AB1038" s="2" t="e">
        <v>#VALUE!</v>
      </c>
      <c r="AD1038" s="2" t="e">
        <v>#VALUE!</v>
      </c>
      <c r="AE1038" s="2">
        <v>0</v>
      </c>
      <c r="AF1038" s="2">
        <v>0</v>
      </c>
      <c r="AG1038" s="2">
        <v>0</v>
      </c>
    </row>
    <row r="1039" spans="1:34" customFormat="1" hidden="1" x14ac:dyDescent="0.35">
      <c r="A1039" s="38"/>
      <c r="B1039" s="38">
        <v>10002421</v>
      </c>
      <c r="C1039" s="2" t="s">
        <v>3654</v>
      </c>
      <c r="D1039" s="2" t="s">
        <v>3655</v>
      </c>
      <c r="E1039" s="2" t="s">
        <v>95</v>
      </c>
      <c r="G1039" s="2" t="s">
        <v>3656</v>
      </c>
      <c r="H1039" s="2" t="s">
        <v>3656</v>
      </c>
      <c r="I1039" s="2" t="s">
        <v>3657</v>
      </c>
      <c r="J1039" s="2" t="s">
        <v>77</v>
      </c>
      <c r="K1039" s="2" t="s">
        <v>77</v>
      </c>
      <c r="L1039" s="2" t="s">
        <v>2201</v>
      </c>
      <c r="M1039" s="2" t="s">
        <v>45</v>
      </c>
      <c r="N1039" s="2" t="s">
        <v>2</v>
      </c>
      <c r="P1039" s="38" t="s">
        <v>3555</v>
      </c>
      <c r="R1039" s="2">
        <v>0</v>
      </c>
      <c r="S1039" s="2" t="s">
        <v>604</v>
      </c>
      <c r="T1039" s="2" t="s">
        <v>2660</v>
      </c>
      <c r="U1039" s="2" t="e">
        <v>#N/A</v>
      </c>
      <c r="V1039" s="2">
        <v>0</v>
      </c>
      <c r="W1039" s="2" t="e">
        <v>#N/A</v>
      </c>
      <c r="X1039" s="2" t="s">
        <v>2064</v>
      </c>
      <c r="Y1039" s="2">
        <v>0</v>
      </c>
      <c r="Z1039" s="2" t="s">
        <v>2050</v>
      </c>
      <c r="AA1039" s="2" t="s">
        <v>2</v>
      </c>
      <c r="AB1039" s="2" t="e">
        <v>#VALUE!</v>
      </c>
      <c r="AD1039" s="2" t="e">
        <v>#VALUE!</v>
      </c>
      <c r="AE1039" s="2">
        <v>0</v>
      </c>
      <c r="AF1039" s="2">
        <v>0</v>
      </c>
      <c r="AG1039" s="2">
        <v>0</v>
      </c>
    </row>
    <row r="1040" spans="1:34" customFormat="1" hidden="1" x14ac:dyDescent="0.35">
      <c r="A1040" s="38"/>
      <c r="B1040" s="38">
        <v>104526980</v>
      </c>
      <c r="C1040" s="2" t="s">
        <v>3658</v>
      </c>
      <c r="D1040" s="2" t="s">
        <v>3659</v>
      </c>
      <c r="E1040" s="2" t="s">
        <v>95</v>
      </c>
      <c r="G1040" s="2" t="s">
        <v>343</v>
      </c>
      <c r="H1040" s="2" t="s">
        <v>100</v>
      </c>
      <c r="I1040" s="2" t="s">
        <v>3660</v>
      </c>
      <c r="J1040" s="2" t="s">
        <v>345</v>
      </c>
      <c r="K1040" s="2" t="s">
        <v>44</v>
      </c>
      <c r="L1040" s="2" t="s">
        <v>3463</v>
      </c>
      <c r="M1040" s="2" t="s">
        <v>45</v>
      </c>
      <c r="N1040" s="2" t="s">
        <v>46</v>
      </c>
      <c r="P1040" s="38" t="s">
        <v>3555</v>
      </c>
      <c r="R1040" s="2">
        <v>0</v>
      </c>
      <c r="S1040" s="2" t="s">
        <v>194</v>
      </c>
      <c r="T1040" s="2" t="s">
        <v>2660</v>
      </c>
      <c r="U1040" s="2">
        <v>16680</v>
      </c>
      <c r="V1040" s="2">
        <v>0</v>
      </c>
      <c r="W1040" s="2">
        <v>-1</v>
      </c>
      <c r="X1040" s="2" t="s">
        <v>2064</v>
      </c>
      <c r="Y1040" s="2">
        <v>0</v>
      </c>
      <c r="Z1040" s="2" t="s">
        <v>2050</v>
      </c>
      <c r="AA1040" s="2" t="s">
        <v>2</v>
      </c>
      <c r="AB1040" s="2" t="e">
        <v>#VALUE!</v>
      </c>
      <c r="AD1040" s="2" t="e">
        <v>#VALUE!</v>
      </c>
      <c r="AE1040" s="2">
        <v>0</v>
      </c>
      <c r="AF1040" s="2">
        <v>0</v>
      </c>
      <c r="AG1040" s="2">
        <v>0</v>
      </c>
    </row>
    <row r="1041" spans="1:33" customFormat="1" hidden="1" x14ac:dyDescent="0.35">
      <c r="A1041" s="38"/>
      <c r="B1041" s="38">
        <v>104330270</v>
      </c>
      <c r="C1041" s="2" t="s">
        <v>3339</v>
      </c>
      <c r="D1041" s="2" t="s">
        <v>3340</v>
      </c>
      <c r="E1041" s="2" t="s">
        <v>95</v>
      </c>
      <c r="G1041" s="2" t="s">
        <v>107</v>
      </c>
      <c r="H1041" s="2" t="s">
        <v>104</v>
      </c>
      <c r="I1041" s="2" t="s">
        <v>3661</v>
      </c>
      <c r="J1041" s="2" t="s">
        <v>209</v>
      </c>
      <c r="K1041" s="2">
        <v>0</v>
      </c>
      <c r="L1041" s="2" t="s">
        <v>2971</v>
      </c>
      <c r="M1041" s="2" t="s">
        <v>71</v>
      </c>
      <c r="N1041" s="2" t="s">
        <v>72</v>
      </c>
      <c r="P1041" s="38" t="s">
        <v>3555</v>
      </c>
      <c r="R1041" s="2">
        <v>0</v>
      </c>
      <c r="S1041" s="2" t="s">
        <v>194</v>
      </c>
      <c r="T1041" s="2" t="s">
        <v>2660</v>
      </c>
      <c r="U1041" s="2">
        <v>17949.46</v>
      </c>
      <c r="V1041" s="2">
        <v>17950</v>
      </c>
      <c r="W1041" s="2">
        <v>3.008447050779651E-5</v>
      </c>
      <c r="X1041" s="2" t="s">
        <v>2064</v>
      </c>
      <c r="Y1041" s="2">
        <v>0</v>
      </c>
      <c r="Z1041" s="2" t="s">
        <v>2050</v>
      </c>
      <c r="AA1041" s="2" t="s">
        <v>2</v>
      </c>
      <c r="AB1041" s="2" t="e">
        <v>#VALUE!</v>
      </c>
      <c r="AD1041" s="2" t="e">
        <v>#VALUE!</v>
      </c>
      <c r="AE1041" s="2" t="s">
        <v>49</v>
      </c>
      <c r="AF1041" s="2">
        <v>0</v>
      </c>
      <c r="AG1041" s="2">
        <v>0</v>
      </c>
    </row>
    <row r="1042" spans="1:33" customFormat="1" hidden="1" x14ac:dyDescent="0.35">
      <c r="A1042" s="38"/>
      <c r="B1042" s="38">
        <v>104539130</v>
      </c>
      <c r="C1042" s="2" t="s">
        <v>3662</v>
      </c>
      <c r="D1042" s="2" t="s">
        <v>3017</v>
      </c>
      <c r="E1042" s="2" t="s">
        <v>159</v>
      </c>
      <c r="G1042" s="2" t="s">
        <v>168</v>
      </c>
      <c r="H1042" s="2" t="s">
        <v>167</v>
      </c>
      <c r="I1042" s="2" t="s">
        <v>3663</v>
      </c>
      <c r="J1042" s="2" t="s">
        <v>300</v>
      </c>
      <c r="K1042" s="2" t="s">
        <v>44</v>
      </c>
      <c r="L1042" s="2" t="s">
        <v>3664</v>
      </c>
      <c r="M1042" s="2" t="s">
        <v>71</v>
      </c>
      <c r="N1042" s="2" t="s">
        <v>72</v>
      </c>
      <c r="P1042" s="38" t="s">
        <v>3555</v>
      </c>
      <c r="R1042" s="2">
        <v>0</v>
      </c>
      <c r="S1042" s="2" t="s">
        <v>48</v>
      </c>
      <c r="T1042" s="2" t="s">
        <v>2660</v>
      </c>
      <c r="U1042" s="2">
        <v>150360</v>
      </c>
      <c r="V1042" s="2">
        <v>0</v>
      </c>
      <c r="W1042" s="2">
        <v>-1</v>
      </c>
      <c r="X1042" s="2" t="s">
        <v>2064</v>
      </c>
      <c r="Y1042" s="2">
        <v>0</v>
      </c>
      <c r="Z1042" s="2" t="s">
        <v>2050</v>
      </c>
      <c r="AA1042" s="2" t="s">
        <v>2</v>
      </c>
      <c r="AB1042" s="2" t="e">
        <v>#VALUE!</v>
      </c>
      <c r="AD1042" s="2" t="e">
        <v>#VALUE!</v>
      </c>
      <c r="AE1042" s="2" t="s">
        <v>49</v>
      </c>
      <c r="AF1042" s="2">
        <v>0.03</v>
      </c>
      <c r="AG1042" s="2">
        <v>0.05</v>
      </c>
    </row>
    <row r="1043" spans="1:33" customFormat="1" hidden="1" x14ac:dyDescent="0.35">
      <c r="A1043" s="38" t="s">
        <v>191</v>
      </c>
      <c r="B1043" s="38">
        <v>104543770</v>
      </c>
      <c r="C1043" s="2" t="s">
        <v>3533</v>
      </c>
      <c r="D1043" s="2" t="s">
        <v>3534</v>
      </c>
      <c r="E1043" s="2" t="s">
        <v>159</v>
      </c>
      <c r="G1043" s="2" t="s">
        <v>174</v>
      </c>
      <c r="H1043" s="2" t="s">
        <v>173</v>
      </c>
      <c r="I1043" s="2" t="s">
        <v>3535</v>
      </c>
      <c r="J1043" s="2" t="s">
        <v>53</v>
      </c>
      <c r="K1043" s="2" t="s">
        <v>44</v>
      </c>
      <c r="L1043" s="2" t="s">
        <v>2204</v>
      </c>
      <c r="M1043" s="2" t="s">
        <v>375</v>
      </c>
      <c r="N1043" s="2" t="s">
        <v>46</v>
      </c>
      <c r="P1043" s="38" t="s">
        <v>3555</v>
      </c>
      <c r="Q1043" s="2">
        <v>3450</v>
      </c>
      <c r="R1043" s="2">
        <v>0</v>
      </c>
      <c r="S1043" s="2" t="s">
        <v>194</v>
      </c>
      <c r="T1043" s="2" t="s">
        <v>2660</v>
      </c>
      <c r="U1043" s="2">
        <v>16146</v>
      </c>
      <c r="V1043" s="2">
        <v>16146</v>
      </c>
      <c r="W1043" s="2">
        <v>0</v>
      </c>
      <c r="X1043" s="2" t="s">
        <v>58</v>
      </c>
      <c r="Y1043" s="2">
        <v>23940</v>
      </c>
      <c r="Z1043" s="2">
        <v>20490</v>
      </c>
      <c r="AA1043" s="2">
        <v>0.32556390977443611</v>
      </c>
      <c r="AB1043" s="2">
        <v>7794.0000000000009</v>
      </c>
      <c r="AD1043" s="2" t="e">
        <v>#DIV/0!</v>
      </c>
      <c r="AE1043" s="2" t="s">
        <v>49</v>
      </c>
      <c r="AF1043" s="2">
        <v>0.03</v>
      </c>
      <c r="AG1043" s="2">
        <v>0.06</v>
      </c>
    </row>
    <row r="1044" spans="1:33" customFormat="1" hidden="1" x14ac:dyDescent="0.35">
      <c r="A1044" s="38"/>
      <c r="B1044" s="38">
        <v>104529590</v>
      </c>
      <c r="C1044" s="2" t="s">
        <v>3665</v>
      </c>
      <c r="D1044" s="2" t="s">
        <v>3015</v>
      </c>
      <c r="E1044" s="2" t="s">
        <v>159</v>
      </c>
      <c r="G1044" s="2" t="s">
        <v>168</v>
      </c>
      <c r="H1044" s="2" t="s">
        <v>167</v>
      </c>
      <c r="I1044" s="2" t="s">
        <v>3666</v>
      </c>
      <c r="J1044" s="2" t="s">
        <v>53</v>
      </c>
      <c r="K1044" s="2" t="s">
        <v>44</v>
      </c>
      <c r="L1044" s="2" t="s">
        <v>2204</v>
      </c>
      <c r="M1044" s="2" t="s">
        <v>71</v>
      </c>
      <c r="N1044" s="2" t="s">
        <v>72</v>
      </c>
      <c r="P1044" s="38" t="s">
        <v>3555</v>
      </c>
      <c r="R1044" s="2">
        <v>0</v>
      </c>
      <c r="S1044" s="2" t="s">
        <v>48</v>
      </c>
      <c r="T1044" s="2" t="s">
        <v>2660</v>
      </c>
      <c r="U1044" s="2">
        <v>191262</v>
      </c>
      <c r="V1044" s="2">
        <v>0</v>
      </c>
      <c r="W1044" s="2">
        <v>-1</v>
      </c>
      <c r="X1044" s="2" t="s">
        <v>2064</v>
      </c>
      <c r="Y1044" s="2">
        <v>0</v>
      </c>
      <c r="Z1044" s="2" t="s">
        <v>2050</v>
      </c>
      <c r="AA1044" s="2" t="s">
        <v>2</v>
      </c>
      <c r="AB1044" s="2" t="e">
        <v>#VALUE!</v>
      </c>
      <c r="AD1044" s="2" t="e">
        <v>#VALUE!</v>
      </c>
      <c r="AE1044" s="2" t="s">
        <v>49</v>
      </c>
      <c r="AF1044" s="2">
        <v>0.03</v>
      </c>
      <c r="AG1044" s="2">
        <v>0.04</v>
      </c>
    </row>
    <row r="1045" spans="1:33" customFormat="1" hidden="1" x14ac:dyDescent="0.35">
      <c r="A1045" s="38"/>
      <c r="B1045" s="38">
        <v>104542600</v>
      </c>
      <c r="C1045" s="2" t="s">
        <v>3667</v>
      </c>
      <c r="D1045" s="2" t="s">
        <v>3013</v>
      </c>
      <c r="E1045" s="2" t="s">
        <v>159</v>
      </c>
      <c r="G1045" s="2" t="s">
        <v>168</v>
      </c>
      <c r="H1045" s="2" t="s">
        <v>167</v>
      </c>
      <c r="I1045" s="2" t="s">
        <v>3668</v>
      </c>
      <c r="J1045" s="2" t="s">
        <v>53</v>
      </c>
      <c r="K1045" s="2" t="s">
        <v>44</v>
      </c>
      <c r="L1045" s="2" t="s">
        <v>2204</v>
      </c>
      <c r="M1045" s="2" t="s">
        <v>71</v>
      </c>
      <c r="N1045" s="2" t="s">
        <v>72</v>
      </c>
      <c r="P1045" s="38" t="s">
        <v>3555</v>
      </c>
      <c r="R1045" s="2">
        <v>0</v>
      </c>
      <c r="S1045" s="2" t="s">
        <v>48</v>
      </c>
      <c r="T1045" s="2" t="s">
        <v>2660</v>
      </c>
      <c r="U1045" s="2">
        <v>141630</v>
      </c>
      <c r="V1045" s="2">
        <v>0</v>
      </c>
      <c r="W1045" s="2">
        <v>-1</v>
      </c>
      <c r="X1045" s="2" t="s">
        <v>2064</v>
      </c>
      <c r="Y1045" s="2">
        <v>0</v>
      </c>
      <c r="Z1045" s="2" t="s">
        <v>2050</v>
      </c>
      <c r="AA1045" s="2" t="s">
        <v>2</v>
      </c>
      <c r="AB1045" s="2" t="e">
        <v>#VALUE!</v>
      </c>
      <c r="AD1045" s="2" t="e">
        <v>#VALUE!</v>
      </c>
      <c r="AE1045" s="2" t="s">
        <v>49</v>
      </c>
      <c r="AF1045" s="2">
        <v>0.03</v>
      </c>
      <c r="AG1045" s="2">
        <v>0.05</v>
      </c>
    </row>
    <row r="1046" spans="1:33" customFormat="1" hidden="1" x14ac:dyDescent="0.35">
      <c r="A1046" s="38"/>
      <c r="B1046" s="38">
        <v>104543150</v>
      </c>
      <c r="C1046" s="2" t="s">
        <v>3407</v>
      </c>
      <c r="D1046" s="2" t="s">
        <v>3408</v>
      </c>
      <c r="E1046" s="2" t="s">
        <v>95</v>
      </c>
      <c r="G1046" s="2" t="s">
        <v>393</v>
      </c>
      <c r="H1046" s="2" t="s">
        <v>369</v>
      </c>
      <c r="I1046" s="2" t="s">
        <v>3669</v>
      </c>
      <c r="J1046" s="2" t="s">
        <v>53</v>
      </c>
      <c r="K1046" s="2">
        <v>0</v>
      </c>
      <c r="L1046" s="2" t="s">
        <v>2204</v>
      </c>
      <c r="M1046" s="2" t="s">
        <v>45</v>
      </c>
      <c r="N1046" s="2" t="s">
        <v>72</v>
      </c>
      <c r="P1046" s="38" t="s">
        <v>3555</v>
      </c>
      <c r="R1046" s="2">
        <v>0</v>
      </c>
      <c r="S1046" s="2" t="s">
        <v>604</v>
      </c>
      <c r="T1046" s="2" t="s">
        <v>2660</v>
      </c>
      <c r="U1046" s="2">
        <v>83700</v>
      </c>
      <c r="V1046" s="2">
        <v>83700</v>
      </c>
      <c r="W1046" s="2">
        <v>0</v>
      </c>
      <c r="X1046" s="2" t="s">
        <v>2064</v>
      </c>
      <c r="Y1046" s="2">
        <v>0</v>
      </c>
      <c r="Z1046" s="2" t="s">
        <v>2050</v>
      </c>
      <c r="AA1046" s="2" t="s">
        <v>2</v>
      </c>
      <c r="AB1046" s="2" t="e">
        <v>#VALUE!</v>
      </c>
      <c r="AD1046" s="2" t="e">
        <v>#VALUE!</v>
      </c>
      <c r="AE1046" s="2" t="s">
        <v>49</v>
      </c>
      <c r="AF1046" s="2">
        <v>0</v>
      </c>
      <c r="AG1046" s="2">
        <v>0</v>
      </c>
    </row>
    <row r="1047" spans="1:33" customFormat="1" hidden="1" x14ac:dyDescent="0.35">
      <c r="A1047" s="38"/>
      <c r="B1047" s="38">
        <v>104540130</v>
      </c>
      <c r="C1047" s="2" t="s">
        <v>3670</v>
      </c>
      <c r="D1047" s="2" t="s">
        <v>3671</v>
      </c>
      <c r="E1047" s="2" t="s">
        <v>159</v>
      </c>
      <c r="G1047" s="2" t="s">
        <v>204</v>
      </c>
      <c r="H1047" s="2" t="s">
        <v>510</v>
      </c>
      <c r="I1047" s="2" t="s">
        <v>3672</v>
      </c>
      <c r="J1047" s="2" t="s">
        <v>415</v>
      </c>
      <c r="K1047" s="2" t="s">
        <v>44</v>
      </c>
      <c r="L1047" s="2" t="s">
        <v>3420</v>
      </c>
      <c r="M1047" s="2" t="s">
        <v>71</v>
      </c>
      <c r="N1047" s="2" t="s">
        <v>72</v>
      </c>
      <c r="P1047" s="38" t="s">
        <v>3555</v>
      </c>
      <c r="R1047" s="2">
        <v>0</v>
      </c>
      <c r="S1047" s="2" t="s">
        <v>2660</v>
      </c>
      <c r="T1047" s="2" t="s">
        <v>2660</v>
      </c>
      <c r="U1047" s="2">
        <v>36498</v>
      </c>
      <c r="V1047" s="2">
        <v>0</v>
      </c>
      <c r="W1047" s="2">
        <v>-1</v>
      </c>
      <c r="X1047" s="2" t="s">
        <v>2064</v>
      </c>
      <c r="Y1047" s="2">
        <v>0</v>
      </c>
      <c r="Z1047" s="2" t="s">
        <v>2050</v>
      </c>
      <c r="AA1047" s="2" t="s">
        <v>2</v>
      </c>
      <c r="AB1047" s="2" t="e">
        <v>#VALUE!</v>
      </c>
      <c r="AD1047" s="2" t="e">
        <v>#VALUE!</v>
      </c>
      <c r="AE1047" s="2" t="s">
        <v>49</v>
      </c>
      <c r="AF1047" s="2">
        <v>0</v>
      </c>
      <c r="AG1047" s="2">
        <v>0</v>
      </c>
    </row>
    <row r="1048" spans="1:33" customFormat="1" hidden="1" x14ac:dyDescent="0.35">
      <c r="A1048" s="38"/>
      <c r="B1048" s="38">
        <v>104543950</v>
      </c>
      <c r="C1048" s="2" t="s">
        <v>3673</v>
      </c>
      <c r="D1048" s="2" t="s">
        <v>3021</v>
      </c>
      <c r="E1048" s="2" t="s">
        <v>159</v>
      </c>
      <c r="G1048" s="2" t="s">
        <v>1793</v>
      </c>
      <c r="H1048" s="2" t="s">
        <v>173</v>
      </c>
      <c r="I1048" s="2" t="s">
        <v>3674</v>
      </c>
      <c r="J1048" s="2" t="s">
        <v>365</v>
      </c>
      <c r="K1048" s="2" t="s">
        <v>44</v>
      </c>
      <c r="L1048" s="2" t="s">
        <v>3675</v>
      </c>
      <c r="M1048" s="2" t="s">
        <v>375</v>
      </c>
      <c r="N1048" s="2" t="s">
        <v>46</v>
      </c>
      <c r="P1048" s="38" t="s">
        <v>3555</v>
      </c>
      <c r="R1048" s="2">
        <v>0</v>
      </c>
      <c r="S1048" s="2" t="s">
        <v>604</v>
      </c>
      <c r="T1048" s="2" t="s">
        <v>2660</v>
      </c>
      <c r="U1048" s="2">
        <v>58000</v>
      </c>
      <c r="V1048" s="2">
        <v>0</v>
      </c>
      <c r="W1048" s="2">
        <v>-1</v>
      </c>
      <c r="X1048" s="2" t="s">
        <v>2064</v>
      </c>
      <c r="Y1048" s="2">
        <v>0</v>
      </c>
      <c r="Z1048" s="2" t="s">
        <v>2050</v>
      </c>
      <c r="AA1048" s="2" t="s">
        <v>2</v>
      </c>
      <c r="AB1048" s="2" t="e">
        <v>#VALUE!</v>
      </c>
      <c r="AD1048" s="2" t="e">
        <v>#VALUE!</v>
      </c>
      <c r="AE1048" s="2" t="s">
        <v>49</v>
      </c>
      <c r="AF1048" s="2">
        <v>0.1</v>
      </c>
      <c r="AG1048" s="2">
        <v>0.15</v>
      </c>
    </row>
    <row r="1049" spans="1:33" customFormat="1" hidden="1" x14ac:dyDescent="0.35">
      <c r="A1049" s="38"/>
      <c r="B1049" s="38">
        <v>104546890</v>
      </c>
      <c r="C1049" s="2" t="s">
        <v>3676</v>
      </c>
      <c r="D1049" s="2" t="s">
        <v>3677</v>
      </c>
      <c r="E1049" s="2" t="s">
        <v>159</v>
      </c>
      <c r="G1049" s="2" t="s">
        <v>501</v>
      </c>
      <c r="H1049" s="2" t="s">
        <v>490</v>
      </c>
      <c r="I1049" s="2" t="s">
        <v>3678</v>
      </c>
      <c r="J1049" s="2" t="s">
        <v>365</v>
      </c>
      <c r="K1049" s="2" t="s">
        <v>44</v>
      </c>
      <c r="L1049" s="2" t="s">
        <v>3675</v>
      </c>
      <c r="M1049" s="2" t="s">
        <v>71</v>
      </c>
      <c r="N1049" s="2" t="s">
        <v>46</v>
      </c>
      <c r="P1049" s="38" t="s">
        <v>3555</v>
      </c>
      <c r="R1049" s="2">
        <v>0</v>
      </c>
      <c r="S1049" s="2" t="s">
        <v>172</v>
      </c>
      <c r="T1049" s="2" t="s">
        <v>2660</v>
      </c>
      <c r="U1049" s="2">
        <v>90400</v>
      </c>
      <c r="V1049" s="2">
        <v>0</v>
      </c>
      <c r="W1049" s="2">
        <v>-1</v>
      </c>
      <c r="X1049" s="2" t="e">
        <v>#N/A</v>
      </c>
      <c r="Y1049" s="2" t="e">
        <v>#N/A</v>
      </c>
      <c r="Z1049" s="2" t="e">
        <v>#N/A</v>
      </c>
      <c r="AA1049" s="2" t="s">
        <v>2</v>
      </c>
      <c r="AB1049" s="2" t="e">
        <v>#N/A</v>
      </c>
      <c r="AD1049" s="2" t="e">
        <v>#N/A</v>
      </c>
      <c r="AE1049" s="2" t="e">
        <v>#N/A</v>
      </c>
      <c r="AF1049" s="2" t="e">
        <v>#N/A</v>
      </c>
      <c r="AG1049" s="2" t="e">
        <v>#N/A</v>
      </c>
    </row>
    <row r="1050" spans="1:33" customFormat="1" hidden="1" x14ac:dyDescent="0.35">
      <c r="A1050" s="38"/>
      <c r="B1050" s="38">
        <v>104533770</v>
      </c>
      <c r="C1050" s="2" t="s">
        <v>3679</v>
      </c>
      <c r="D1050" s="2" t="s">
        <v>3680</v>
      </c>
      <c r="E1050" s="2" t="s">
        <v>159</v>
      </c>
      <c r="G1050" s="2" t="s">
        <v>511</v>
      </c>
      <c r="H1050" s="2" t="s">
        <v>510</v>
      </c>
      <c r="I1050" s="2" t="s">
        <v>3681</v>
      </c>
      <c r="J1050" s="2" t="s">
        <v>365</v>
      </c>
      <c r="K1050" s="2" t="s">
        <v>44</v>
      </c>
      <c r="L1050" s="2" t="s">
        <v>3675</v>
      </c>
      <c r="M1050" s="2" t="s">
        <v>71</v>
      </c>
      <c r="N1050" s="2" t="s">
        <v>72</v>
      </c>
      <c r="P1050" s="38" t="s">
        <v>3555</v>
      </c>
      <c r="R1050" s="2">
        <v>0</v>
      </c>
      <c r="S1050" s="2" t="s">
        <v>604</v>
      </c>
      <c r="T1050" s="2" t="s">
        <v>2660</v>
      </c>
      <c r="U1050" s="2">
        <v>33176</v>
      </c>
      <c r="V1050" s="2">
        <v>0</v>
      </c>
      <c r="W1050" s="2">
        <v>-1</v>
      </c>
      <c r="X1050" s="2" t="s">
        <v>2064</v>
      </c>
      <c r="Y1050" s="2">
        <v>0</v>
      </c>
      <c r="Z1050" s="2" t="s">
        <v>2050</v>
      </c>
      <c r="AA1050" s="2" t="s">
        <v>2</v>
      </c>
      <c r="AB1050" s="2" t="e">
        <v>#VALUE!</v>
      </c>
      <c r="AD1050" s="2" t="e">
        <v>#VALUE!</v>
      </c>
      <c r="AE1050" s="2" t="s">
        <v>49</v>
      </c>
      <c r="AF1050" s="2">
        <v>0.05</v>
      </c>
      <c r="AG1050" s="2">
        <v>7.0000000000000007E-2</v>
      </c>
    </row>
    <row r="1051" spans="1:33" customFormat="1" hidden="1" x14ac:dyDescent="0.35">
      <c r="A1051" s="38"/>
      <c r="B1051" s="38">
        <v>104538910</v>
      </c>
      <c r="C1051" s="2" t="s">
        <v>3682</v>
      </c>
      <c r="D1051" s="2" t="s">
        <v>3683</v>
      </c>
      <c r="E1051" s="2" t="s">
        <v>159</v>
      </c>
      <c r="G1051" s="2" t="s">
        <v>511</v>
      </c>
      <c r="H1051" s="2" t="s">
        <v>510</v>
      </c>
      <c r="I1051" s="2" t="s">
        <v>3684</v>
      </c>
      <c r="J1051" s="2" t="s">
        <v>365</v>
      </c>
      <c r="K1051" s="2" t="s">
        <v>44</v>
      </c>
      <c r="L1051" s="2" t="s">
        <v>3675</v>
      </c>
      <c r="M1051" s="2" t="s">
        <v>71</v>
      </c>
      <c r="N1051" s="2" t="s">
        <v>72</v>
      </c>
      <c r="P1051" s="38" t="s">
        <v>3555</v>
      </c>
      <c r="R1051" s="2">
        <v>0</v>
      </c>
      <c r="S1051" s="2" t="s">
        <v>194</v>
      </c>
      <c r="T1051" s="2" t="s">
        <v>2660</v>
      </c>
      <c r="U1051" s="2">
        <v>31040</v>
      </c>
      <c r="V1051" s="2">
        <v>0</v>
      </c>
      <c r="W1051" s="2">
        <v>-1</v>
      </c>
      <c r="X1051" s="2" t="s">
        <v>2064</v>
      </c>
      <c r="Y1051" s="2">
        <v>0</v>
      </c>
      <c r="Z1051" s="2" t="s">
        <v>2050</v>
      </c>
      <c r="AA1051" s="2" t="s">
        <v>2</v>
      </c>
      <c r="AB1051" s="2" t="e">
        <v>#VALUE!</v>
      </c>
      <c r="AD1051" s="2" t="e">
        <v>#VALUE!</v>
      </c>
      <c r="AE1051" s="2" t="s">
        <v>49</v>
      </c>
      <c r="AF1051" s="2">
        <v>0.05</v>
      </c>
      <c r="AG1051" s="2">
        <v>7.0000000000000007E-2</v>
      </c>
    </row>
    <row r="1052" spans="1:33" customFormat="1" hidden="1" x14ac:dyDescent="0.35">
      <c r="A1052" s="38" t="s">
        <v>191</v>
      </c>
      <c r="B1052" s="38">
        <v>104543030</v>
      </c>
      <c r="C1052" s="2" t="s">
        <v>3361</v>
      </c>
      <c r="D1052" s="2" t="s">
        <v>3362</v>
      </c>
      <c r="E1052" s="2" t="s">
        <v>159</v>
      </c>
      <c r="G1052" s="2" t="s">
        <v>514</v>
      </c>
      <c r="H1052" s="2" t="s">
        <v>513</v>
      </c>
      <c r="I1052" s="2" t="s">
        <v>515</v>
      </c>
      <c r="J1052" s="2" t="s">
        <v>61</v>
      </c>
      <c r="K1052" s="2" t="s">
        <v>44</v>
      </c>
      <c r="L1052" s="2" t="s">
        <v>3470</v>
      </c>
      <c r="M1052" s="2" t="s">
        <v>375</v>
      </c>
      <c r="N1052" s="2" t="s">
        <v>46</v>
      </c>
      <c r="P1052" s="38" t="s">
        <v>3555</v>
      </c>
      <c r="Q1052" s="2">
        <v>18000</v>
      </c>
      <c r="R1052" s="2">
        <v>0</v>
      </c>
      <c r="S1052" s="2" t="s">
        <v>194</v>
      </c>
      <c r="T1052" s="2" t="s">
        <v>2660</v>
      </c>
      <c r="U1052" s="2">
        <v>10200</v>
      </c>
      <c r="V1052" s="2">
        <v>10200</v>
      </c>
      <c r="W1052" s="2">
        <v>0</v>
      </c>
      <c r="X1052" s="2" t="s">
        <v>2064</v>
      </c>
      <c r="Y1052" s="2">
        <v>0</v>
      </c>
      <c r="Z1052" s="2" t="s">
        <v>2050</v>
      </c>
      <c r="AA1052" s="2" t="s">
        <v>2</v>
      </c>
      <c r="AB1052" s="2" t="e">
        <v>#VALUE!</v>
      </c>
      <c r="AD1052" s="2" t="e">
        <v>#VALUE!</v>
      </c>
      <c r="AE1052" s="2" t="s">
        <v>49</v>
      </c>
      <c r="AF1052" s="2">
        <v>0.05</v>
      </c>
      <c r="AG1052" s="2">
        <v>0.08</v>
      </c>
    </row>
    <row r="1053" spans="1:33" customFormat="1" hidden="1" x14ac:dyDescent="0.35">
      <c r="A1053" s="38"/>
      <c r="B1053" s="38">
        <v>104340040</v>
      </c>
      <c r="C1053" s="2" t="s">
        <v>3345</v>
      </c>
      <c r="D1053" s="2" t="s">
        <v>3346</v>
      </c>
      <c r="E1053" s="2" t="s">
        <v>159</v>
      </c>
      <c r="G1053" s="2" t="s">
        <v>492</v>
      </c>
      <c r="H1053" s="2" t="s">
        <v>490</v>
      </c>
      <c r="I1053" s="2" t="s">
        <v>3685</v>
      </c>
      <c r="J1053" s="2" t="s">
        <v>61</v>
      </c>
      <c r="K1053" s="2" t="s">
        <v>164</v>
      </c>
      <c r="L1053" s="2" t="s">
        <v>3470</v>
      </c>
      <c r="M1053" s="2" t="s">
        <v>71</v>
      </c>
      <c r="N1053" s="2" t="s">
        <v>72</v>
      </c>
      <c r="P1053" s="38" t="s">
        <v>3555</v>
      </c>
      <c r="R1053" s="2">
        <v>0</v>
      </c>
      <c r="S1053" s="2" t="s">
        <v>194</v>
      </c>
      <c r="T1053" s="2" t="s">
        <v>2660</v>
      </c>
      <c r="U1053" s="2">
        <v>59131</v>
      </c>
      <c r="V1053" s="2">
        <v>0</v>
      </c>
      <c r="W1053" s="2">
        <v>-1</v>
      </c>
      <c r="X1053" s="2" t="s">
        <v>2064</v>
      </c>
      <c r="Y1053" s="2">
        <v>0</v>
      </c>
      <c r="Z1053" s="2" t="s">
        <v>2050</v>
      </c>
      <c r="AA1053" s="2" t="s">
        <v>2</v>
      </c>
      <c r="AB1053" s="2" t="e">
        <v>#VALUE!</v>
      </c>
      <c r="AD1053" s="2" t="e">
        <v>#VALUE!</v>
      </c>
      <c r="AE1053" s="2" t="s">
        <v>50</v>
      </c>
      <c r="AF1053" s="2">
        <v>0</v>
      </c>
      <c r="AG1053" s="2">
        <v>0</v>
      </c>
    </row>
    <row r="1054" spans="1:33" customFormat="1" hidden="1" x14ac:dyDescent="0.35">
      <c r="A1054" s="38"/>
      <c r="B1054" s="38">
        <v>103000560</v>
      </c>
      <c r="C1054" s="2" t="s">
        <v>3686</v>
      </c>
      <c r="D1054" s="2" t="s">
        <v>3687</v>
      </c>
      <c r="E1054" s="2" t="s">
        <v>159</v>
      </c>
      <c r="G1054" s="2" t="s">
        <v>516</v>
      </c>
      <c r="H1054" s="2" t="s">
        <v>513</v>
      </c>
      <c r="I1054" s="2" t="s">
        <v>3688</v>
      </c>
      <c r="J1054" s="2" t="s">
        <v>61</v>
      </c>
      <c r="K1054" s="2" t="s">
        <v>44</v>
      </c>
      <c r="L1054" s="2" t="s">
        <v>3470</v>
      </c>
      <c r="M1054" s="2" t="s">
        <v>375</v>
      </c>
      <c r="N1054" s="2" t="s">
        <v>46</v>
      </c>
      <c r="P1054" s="38" t="s">
        <v>3555</v>
      </c>
      <c r="R1054" s="2">
        <v>0</v>
      </c>
      <c r="S1054" s="2" t="s">
        <v>545</v>
      </c>
      <c r="T1054" s="2" t="s">
        <v>2660</v>
      </c>
      <c r="U1054" s="2">
        <v>84675.5</v>
      </c>
      <c r="V1054" s="2">
        <v>0</v>
      </c>
      <c r="W1054" s="2">
        <v>-1</v>
      </c>
      <c r="X1054" s="2" t="s">
        <v>2064</v>
      </c>
      <c r="Y1054" s="2">
        <v>0</v>
      </c>
      <c r="Z1054" s="2" t="s">
        <v>2050</v>
      </c>
      <c r="AA1054" s="2" t="s">
        <v>2</v>
      </c>
      <c r="AB1054" s="2" t="e">
        <v>#VALUE!</v>
      </c>
      <c r="AD1054" s="2" t="e">
        <v>#VALUE!</v>
      </c>
      <c r="AE1054" s="2" t="s">
        <v>50</v>
      </c>
      <c r="AF1054" s="2">
        <v>0</v>
      </c>
      <c r="AG1054" s="2">
        <v>0</v>
      </c>
    </row>
    <row r="1055" spans="1:33" customFormat="1" hidden="1" x14ac:dyDescent="0.35">
      <c r="A1055" s="38"/>
      <c r="B1055" s="38">
        <v>104537930</v>
      </c>
      <c r="C1055" s="2" t="s">
        <v>3689</v>
      </c>
      <c r="D1055" s="2" t="s">
        <v>3690</v>
      </c>
      <c r="E1055" s="2" t="s">
        <v>159</v>
      </c>
      <c r="G1055" s="2" t="s">
        <v>516</v>
      </c>
      <c r="H1055" s="2" t="s">
        <v>513</v>
      </c>
      <c r="I1055" s="2" t="s">
        <v>3691</v>
      </c>
      <c r="J1055" s="2" t="s">
        <v>61</v>
      </c>
      <c r="K1055" s="2" t="s">
        <v>44</v>
      </c>
      <c r="L1055" s="2" t="s">
        <v>3470</v>
      </c>
      <c r="M1055" s="2" t="s">
        <v>375</v>
      </c>
      <c r="N1055" s="2" t="s">
        <v>72</v>
      </c>
      <c r="P1055" s="38" t="s">
        <v>3555</v>
      </c>
      <c r="R1055" s="2">
        <v>0</v>
      </c>
      <c r="S1055" s="2" t="s">
        <v>194</v>
      </c>
      <c r="T1055" s="2" t="s">
        <v>2660</v>
      </c>
      <c r="U1055" s="2">
        <v>62820</v>
      </c>
      <c r="V1055" s="2">
        <v>0</v>
      </c>
      <c r="W1055" s="2">
        <v>-1</v>
      </c>
      <c r="X1055" s="2" t="s">
        <v>2064</v>
      </c>
      <c r="Y1055" s="2">
        <v>0</v>
      </c>
      <c r="Z1055" s="2" t="s">
        <v>2050</v>
      </c>
      <c r="AA1055" s="2" t="s">
        <v>2</v>
      </c>
      <c r="AB1055" s="2" t="e">
        <v>#VALUE!</v>
      </c>
      <c r="AD1055" s="2" t="e">
        <v>#VALUE!</v>
      </c>
      <c r="AE1055" s="2" t="s">
        <v>50</v>
      </c>
      <c r="AF1055" s="2">
        <v>0</v>
      </c>
      <c r="AG1055" s="2">
        <v>0</v>
      </c>
    </row>
    <row r="1056" spans="1:33" customFormat="1" hidden="1" x14ac:dyDescent="0.35">
      <c r="A1056" s="38"/>
      <c r="B1056" s="38">
        <v>104541760</v>
      </c>
      <c r="C1056" s="2" t="s">
        <v>3363</v>
      </c>
      <c r="D1056" s="2" t="s">
        <v>3364</v>
      </c>
      <c r="E1056" s="2" t="s">
        <v>159</v>
      </c>
      <c r="G1056" s="2" t="s">
        <v>516</v>
      </c>
      <c r="H1056" s="2" t="s">
        <v>513</v>
      </c>
      <c r="I1056" s="2" t="s">
        <v>3692</v>
      </c>
      <c r="J1056" s="2" t="s">
        <v>61</v>
      </c>
      <c r="K1056" s="2" t="s">
        <v>44</v>
      </c>
      <c r="L1056" s="2" t="s">
        <v>3470</v>
      </c>
      <c r="M1056" s="2" t="s">
        <v>375</v>
      </c>
      <c r="N1056" s="2" t="s">
        <v>46</v>
      </c>
      <c r="P1056" s="38" t="s">
        <v>3555</v>
      </c>
      <c r="R1056" s="2">
        <v>0</v>
      </c>
      <c r="S1056" s="2" t="s">
        <v>194</v>
      </c>
      <c r="T1056" s="2" t="s">
        <v>2660</v>
      </c>
      <c r="U1056" s="2">
        <v>89982.700000000012</v>
      </c>
      <c r="V1056" s="2">
        <v>0</v>
      </c>
      <c r="W1056" s="2">
        <v>-1</v>
      </c>
      <c r="X1056" s="2" t="s">
        <v>2064</v>
      </c>
      <c r="Y1056" s="2">
        <v>0</v>
      </c>
      <c r="Z1056" s="2" t="s">
        <v>2050</v>
      </c>
      <c r="AA1056" s="2" t="s">
        <v>2</v>
      </c>
      <c r="AB1056" s="2" t="e">
        <v>#VALUE!</v>
      </c>
      <c r="AD1056" s="2" t="e">
        <v>#VALUE!</v>
      </c>
      <c r="AE1056" s="2" t="s">
        <v>50</v>
      </c>
      <c r="AF1056" s="2">
        <v>0.03</v>
      </c>
      <c r="AG1056" s="2">
        <v>0.05</v>
      </c>
    </row>
    <row r="1057" spans="1:34" customFormat="1" hidden="1" x14ac:dyDescent="0.35">
      <c r="A1057" s="38" t="s">
        <v>525</v>
      </c>
      <c r="B1057" s="38">
        <v>150000473</v>
      </c>
      <c r="C1057" s="2" t="s">
        <v>3693</v>
      </c>
      <c r="D1057" s="2" t="s">
        <v>3694</v>
      </c>
      <c r="E1057" s="2" t="s">
        <v>95</v>
      </c>
      <c r="G1057" s="2" t="s">
        <v>373</v>
      </c>
      <c r="H1057" s="2" t="s">
        <v>369</v>
      </c>
      <c r="I1057" s="2" t="s">
        <v>3695</v>
      </c>
      <c r="J1057" s="2" t="s">
        <v>43</v>
      </c>
      <c r="K1057" s="2" t="s">
        <v>44</v>
      </c>
      <c r="L1057" s="2" t="s">
        <v>2961</v>
      </c>
      <c r="M1057" s="2" t="s">
        <v>375</v>
      </c>
      <c r="N1057" s="2" t="s">
        <v>46</v>
      </c>
      <c r="O1057" s="2">
        <v>29100</v>
      </c>
      <c r="P1057" s="38" t="s">
        <v>3555</v>
      </c>
      <c r="Q1057" s="2">
        <v>32100</v>
      </c>
      <c r="R1057" s="2">
        <v>0</v>
      </c>
      <c r="S1057" s="2" t="s">
        <v>545</v>
      </c>
      <c r="T1057" s="2" t="s">
        <v>2660</v>
      </c>
      <c r="U1057" s="2">
        <v>29100</v>
      </c>
      <c r="V1057" s="2">
        <v>29100</v>
      </c>
      <c r="W1057" s="2">
        <v>0</v>
      </c>
      <c r="X1057" s="2" t="s">
        <v>2064</v>
      </c>
      <c r="Y1057" s="2">
        <v>0</v>
      </c>
      <c r="Z1057" s="2" t="s">
        <v>2050</v>
      </c>
      <c r="AA1057" s="2" t="s">
        <v>2</v>
      </c>
      <c r="AB1057" s="2" t="e">
        <v>#VALUE!</v>
      </c>
      <c r="AD1057" s="2" t="e">
        <v>#VALUE!</v>
      </c>
      <c r="AE1057" s="2" t="s">
        <v>50</v>
      </c>
      <c r="AF1057" s="2">
        <v>4.9999999999999996E-2</v>
      </c>
      <c r="AG1057" s="2">
        <v>4.9999999999999996E-2</v>
      </c>
      <c r="AH1057" s="2" t="s">
        <v>50</v>
      </c>
    </row>
    <row r="1058" spans="1:34" customFormat="1" hidden="1" x14ac:dyDescent="0.35">
      <c r="A1058" s="38"/>
      <c r="B1058" s="38">
        <v>104533530</v>
      </c>
      <c r="C1058" s="2" t="s">
        <v>3696</v>
      </c>
      <c r="D1058" s="2" t="s">
        <v>3697</v>
      </c>
      <c r="E1058" s="2" t="s">
        <v>159</v>
      </c>
      <c r="G1058" s="2" t="s">
        <v>204</v>
      </c>
      <c r="H1058" s="2" t="s">
        <v>1803</v>
      </c>
      <c r="I1058" s="2" t="s">
        <v>3698</v>
      </c>
      <c r="J1058" s="2" t="s">
        <v>43</v>
      </c>
      <c r="K1058" s="2" t="s">
        <v>44</v>
      </c>
      <c r="L1058" s="2" t="s">
        <v>2961</v>
      </c>
      <c r="M1058" s="2" t="s">
        <v>45</v>
      </c>
      <c r="N1058" s="2" t="s">
        <v>46</v>
      </c>
      <c r="P1058" s="38" t="s">
        <v>3555</v>
      </c>
      <c r="R1058" s="2">
        <v>0</v>
      </c>
      <c r="S1058" s="2" t="s">
        <v>545</v>
      </c>
      <c r="T1058" s="2" t="s">
        <v>2660</v>
      </c>
      <c r="U1058" s="2">
        <v>7680</v>
      </c>
      <c r="V1058" s="2">
        <v>0</v>
      </c>
      <c r="W1058" s="2">
        <v>-1</v>
      </c>
      <c r="X1058" s="2" t="e">
        <v>#N/A</v>
      </c>
      <c r="Y1058" s="2" t="e">
        <v>#N/A</v>
      </c>
      <c r="Z1058" s="2" t="e">
        <v>#N/A</v>
      </c>
      <c r="AA1058" s="2" t="s">
        <v>2</v>
      </c>
      <c r="AB1058" s="2" t="e">
        <v>#N/A</v>
      </c>
      <c r="AD1058" s="2" t="e">
        <v>#N/A</v>
      </c>
      <c r="AE1058" s="2" t="e">
        <v>#N/A</v>
      </c>
      <c r="AF1058" s="2" t="e">
        <v>#N/A</v>
      </c>
      <c r="AG1058" s="2" t="e">
        <v>#N/A</v>
      </c>
    </row>
    <row r="1059" spans="1:34" customFormat="1" hidden="1" x14ac:dyDescent="0.35">
      <c r="A1059" s="38"/>
      <c r="B1059" s="38">
        <v>104547890</v>
      </c>
      <c r="C1059" s="2" t="s">
        <v>3699</v>
      </c>
      <c r="D1059" s="2" t="s">
        <v>3700</v>
      </c>
      <c r="E1059" s="2" t="s">
        <v>159</v>
      </c>
      <c r="G1059" s="2" t="s">
        <v>521</v>
      </c>
      <c r="H1059" s="2" t="s">
        <v>513</v>
      </c>
      <c r="I1059" s="2" t="s">
        <v>3701</v>
      </c>
      <c r="J1059" s="2" t="s">
        <v>43</v>
      </c>
      <c r="K1059" s="2" t="s">
        <v>44</v>
      </c>
      <c r="L1059" s="2" t="s">
        <v>2961</v>
      </c>
      <c r="M1059" s="2" t="s">
        <v>375</v>
      </c>
      <c r="N1059" s="2" t="s">
        <v>46</v>
      </c>
      <c r="P1059" s="38" t="s">
        <v>3555</v>
      </c>
      <c r="R1059" s="2">
        <v>0</v>
      </c>
      <c r="S1059" s="2" t="s">
        <v>194</v>
      </c>
      <c r="T1059" s="2" t="s">
        <v>2660</v>
      </c>
      <c r="U1059" s="2">
        <v>41652</v>
      </c>
      <c r="V1059" s="2">
        <v>0</v>
      </c>
      <c r="W1059" s="2">
        <v>-1</v>
      </c>
      <c r="X1059" s="2" t="e">
        <v>#N/A</v>
      </c>
      <c r="Y1059" s="2" t="e">
        <v>#N/A</v>
      </c>
      <c r="Z1059" s="2" t="e">
        <v>#N/A</v>
      </c>
      <c r="AA1059" s="2" t="s">
        <v>2</v>
      </c>
      <c r="AB1059" s="2" t="e">
        <v>#N/A</v>
      </c>
      <c r="AD1059" s="2" t="e">
        <v>#N/A</v>
      </c>
      <c r="AE1059" s="2" t="e">
        <v>#N/A</v>
      </c>
      <c r="AF1059" s="2" t="e">
        <v>#N/A</v>
      </c>
      <c r="AG1059" s="2" t="e">
        <v>#N/A</v>
      </c>
    </row>
    <row r="1060" spans="1:34" customFormat="1" hidden="1" x14ac:dyDescent="0.35">
      <c r="A1060" s="38"/>
      <c r="B1060" s="38">
        <v>104538340</v>
      </c>
      <c r="C1060" s="2" t="s">
        <v>3343</v>
      </c>
      <c r="D1060" s="2" t="s">
        <v>3344</v>
      </c>
      <c r="E1060" s="2" t="s">
        <v>159</v>
      </c>
      <c r="G1060" s="2" t="s">
        <v>473</v>
      </c>
      <c r="H1060" s="2" t="s">
        <v>490</v>
      </c>
      <c r="I1060" s="2" t="s">
        <v>3702</v>
      </c>
      <c r="J1060" s="2" t="s">
        <v>331</v>
      </c>
      <c r="K1060" s="2" t="s">
        <v>44</v>
      </c>
      <c r="L1060" s="2" t="s">
        <v>3703</v>
      </c>
      <c r="M1060" s="2" t="s">
        <v>71</v>
      </c>
      <c r="N1060" s="2" t="s">
        <v>46</v>
      </c>
      <c r="P1060" s="38" t="s">
        <v>3555</v>
      </c>
      <c r="R1060" s="2">
        <v>0</v>
      </c>
      <c r="S1060" s="2" t="s">
        <v>194</v>
      </c>
      <c r="T1060" s="2" t="s">
        <v>2660</v>
      </c>
      <c r="U1060" s="2">
        <v>19600</v>
      </c>
      <c r="V1060" s="2">
        <v>0</v>
      </c>
      <c r="W1060" s="2">
        <v>-1</v>
      </c>
      <c r="X1060" s="2" t="s">
        <v>1245</v>
      </c>
      <c r="Y1060" s="2">
        <v>23000</v>
      </c>
      <c r="Z1060" s="2">
        <v>23000</v>
      </c>
      <c r="AA1060" s="2">
        <v>1</v>
      </c>
      <c r="AB1060" s="2">
        <v>23000</v>
      </c>
      <c r="AD1060" s="2" t="e">
        <v>#DIV/0!</v>
      </c>
      <c r="AE1060" s="2" t="s">
        <v>50</v>
      </c>
      <c r="AF1060" s="2">
        <v>0.02</v>
      </c>
      <c r="AG1060" s="2">
        <v>0.05</v>
      </c>
    </row>
    <row r="1061" spans="1:34" customFormat="1" hidden="1" x14ac:dyDescent="0.35">
      <c r="A1061" s="38"/>
      <c r="B1061" s="38">
        <v>104534190</v>
      </c>
      <c r="C1061" s="2" t="s">
        <v>3704</v>
      </c>
      <c r="D1061" s="2" t="s">
        <v>3705</v>
      </c>
      <c r="E1061" s="2" t="s">
        <v>159</v>
      </c>
      <c r="G1061" s="2" t="s">
        <v>480</v>
      </c>
      <c r="H1061" s="2" t="s">
        <v>167</v>
      </c>
      <c r="I1061" s="2" t="s">
        <v>3706</v>
      </c>
      <c r="J1061" s="2" t="s">
        <v>482</v>
      </c>
      <c r="K1061" s="2" t="s">
        <v>44</v>
      </c>
      <c r="L1061" s="2" t="s">
        <v>3707</v>
      </c>
      <c r="M1061" s="2" t="s">
        <v>71</v>
      </c>
      <c r="N1061" s="2" t="s">
        <v>72</v>
      </c>
      <c r="P1061" s="38" t="s">
        <v>3555</v>
      </c>
      <c r="R1061" s="2">
        <v>0</v>
      </c>
      <c r="S1061" s="2" t="s">
        <v>194</v>
      </c>
      <c r="T1061" s="2" t="s">
        <v>2660</v>
      </c>
      <c r="U1061" s="2">
        <v>13986</v>
      </c>
      <c r="V1061" s="2">
        <v>0</v>
      </c>
      <c r="W1061" s="2">
        <v>-1</v>
      </c>
      <c r="X1061" s="2" t="s">
        <v>2064</v>
      </c>
      <c r="Y1061" s="2">
        <v>0</v>
      </c>
      <c r="Z1061" s="2" t="s">
        <v>2050</v>
      </c>
      <c r="AA1061" s="2" t="s">
        <v>2</v>
      </c>
      <c r="AB1061" s="2" t="e">
        <v>#VALUE!</v>
      </c>
      <c r="AD1061" s="2" t="e">
        <v>#VALUE!</v>
      </c>
      <c r="AE1061" s="2" t="s">
        <v>49</v>
      </c>
      <c r="AF1061" s="2">
        <v>0.03</v>
      </c>
      <c r="AG1061" s="2">
        <v>0.1</v>
      </c>
    </row>
    <row r="1062" spans="1:34" customFormat="1" hidden="1" x14ac:dyDescent="0.35">
      <c r="A1062" s="38"/>
      <c r="B1062" s="38">
        <v>104341100</v>
      </c>
      <c r="C1062" s="2" t="s">
        <v>3708</v>
      </c>
      <c r="D1062" s="2" t="s">
        <v>3709</v>
      </c>
      <c r="E1062" s="2" t="s">
        <v>159</v>
      </c>
      <c r="G1062" s="2" t="s">
        <v>505</v>
      </c>
      <c r="H1062" s="2" t="s">
        <v>490</v>
      </c>
      <c r="I1062" s="2" t="s">
        <v>3710</v>
      </c>
      <c r="J1062" s="2" t="s">
        <v>77</v>
      </c>
      <c r="K1062" s="2" t="s">
        <v>164</v>
      </c>
      <c r="L1062" s="2" t="s">
        <v>2201</v>
      </c>
      <c r="M1062" s="2" t="s">
        <v>71</v>
      </c>
      <c r="N1062" s="2" t="s">
        <v>46</v>
      </c>
      <c r="P1062" s="38" t="s">
        <v>3555</v>
      </c>
      <c r="R1062" s="2">
        <v>0</v>
      </c>
      <c r="S1062" s="2" t="s">
        <v>545</v>
      </c>
      <c r="T1062" s="2" t="s">
        <v>2660</v>
      </c>
      <c r="U1062" s="2">
        <v>122000</v>
      </c>
      <c r="V1062" s="2">
        <v>0</v>
      </c>
      <c r="W1062" s="2">
        <v>-1</v>
      </c>
      <c r="X1062" s="2" t="s">
        <v>2064</v>
      </c>
      <c r="Y1062" s="2">
        <v>0</v>
      </c>
      <c r="Z1062" s="2" t="s">
        <v>2050</v>
      </c>
      <c r="AA1062" s="2" t="s">
        <v>2</v>
      </c>
      <c r="AB1062" s="2" t="e">
        <v>#VALUE!</v>
      </c>
      <c r="AD1062" s="2" t="e">
        <v>#VALUE!</v>
      </c>
      <c r="AE1062" s="2" t="s">
        <v>49</v>
      </c>
      <c r="AF1062" s="2">
        <v>0.03</v>
      </c>
      <c r="AG1062" s="2">
        <v>0.05</v>
      </c>
    </row>
    <row r="1063" spans="1:34" customFormat="1" hidden="1" x14ac:dyDescent="0.35">
      <c r="A1063" s="38"/>
      <c r="B1063" s="38">
        <v>104529700</v>
      </c>
      <c r="C1063" s="2" t="s">
        <v>3711</v>
      </c>
      <c r="D1063" s="2" t="s">
        <v>3712</v>
      </c>
      <c r="E1063" s="2" t="s">
        <v>159</v>
      </c>
      <c r="G1063" s="2" t="s">
        <v>505</v>
      </c>
      <c r="H1063" s="2" t="s">
        <v>490</v>
      </c>
      <c r="I1063" s="2" t="s">
        <v>3713</v>
      </c>
      <c r="J1063" s="2" t="s">
        <v>77</v>
      </c>
      <c r="K1063" s="2" t="s">
        <v>164</v>
      </c>
      <c r="L1063" s="2" t="s">
        <v>2201</v>
      </c>
      <c r="M1063" s="2" t="s">
        <v>71</v>
      </c>
      <c r="N1063" s="2" t="s">
        <v>46</v>
      </c>
      <c r="P1063" s="38" t="s">
        <v>3555</v>
      </c>
      <c r="R1063" s="2">
        <v>0</v>
      </c>
      <c r="S1063" s="2" t="s">
        <v>545</v>
      </c>
      <c r="T1063" s="2" t="s">
        <v>2660</v>
      </c>
      <c r="U1063" s="2">
        <v>154500</v>
      </c>
      <c r="V1063" s="2">
        <v>0</v>
      </c>
      <c r="W1063" s="2">
        <v>-1</v>
      </c>
      <c r="X1063" s="2" t="s">
        <v>2064</v>
      </c>
      <c r="Y1063" s="2">
        <v>0</v>
      </c>
      <c r="Z1063" s="2" t="s">
        <v>2050</v>
      </c>
      <c r="AA1063" s="2" t="s">
        <v>2</v>
      </c>
      <c r="AB1063" s="2" t="e">
        <v>#VALUE!</v>
      </c>
      <c r="AD1063" s="2" t="e">
        <v>#VALUE!</v>
      </c>
      <c r="AE1063" s="2" t="s">
        <v>49</v>
      </c>
      <c r="AF1063" s="2">
        <v>0.08</v>
      </c>
      <c r="AG1063" s="2">
        <v>0.15</v>
      </c>
    </row>
    <row r="1064" spans="1:34" customFormat="1" hidden="1" x14ac:dyDescent="0.35">
      <c r="A1064" s="38"/>
      <c r="B1064" s="38">
        <v>104540020</v>
      </c>
      <c r="C1064" s="2" t="s">
        <v>3714</v>
      </c>
      <c r="D1064" s="2" t="s">
        <v>3715</v>
      </c>
      <c r="E1064" s="2" t="s">
        <v>159</v>
      </c>
      <c r="G1064" s="2" t="s">
        <v>505</v>
      </c>
      <c r="H1064" s="2" t="s">
        <v>490</v>
      </c>
      <c r="I1064" s="2" t="s">
        <v>3716</v>
      </c>
      <c r="J1064" s="2" t="s">
        <v>77</v>
      </c>
      <c r="K1064" s="2" t="s">
        <v>77</v>
      </c>
      <c r="L1064" s="2" t="s">
        <v>2201</v>
      </c>
      <c r="M1064" s="2" t="s">
        <v>71</v>
      </c>
      <c r="N1064" s="2" t="s">
        <v>46</v>
      </c>
      <c r="P1064" s="38" t="s">
        <v>3555</v>
      </c>
      <c r="R1064" s="2">
        <v>0</v>
      </c>
      <c r="S1064" s="2" t="s">
        <v>545</v>
      </c>
      <c r="T1064" s="2" t="s">
        <v>2660</v>
      </c>
      <c r="U1064" s="2">
        <v>118721</v>
      </c>
      <c r="V1064" s="2">
        <v>0</v>
      </c>
      <c r="W1064" s="2">
        <v>-1</v>
      </c>
      <c r="X1064" s="2" t="s">
        <v>2064</v>
      </c>
      <c r="Y1064" s="2">
        <v>0</v>
      </c>
      <c r="Z1064" s="2" t="s">
        <v>2050</v>
      </c>
      <c r="AA1064" s="2" t="s">
        <v>2</v>
      </c>
      <c r="AB1064" s="2" t="e">
        <v>#VALUE!</v>
      </c>
      <c r="AD1064" s="2" t="e">
        <v>#VALUE!</v>
      </c>
      <c r="AE1064" s="2" t="s">
        <v>49</v>
      </c>
      <c r="AF1064" s="2">
        <v>0.05</v>
      </c>
      <c r="AG1064" s="2">
        <v>0.1</v>
      </c>
    </row>
    <row r="1065" spans="1:34" customFormat="1" hidden="1" x14ac:dyDescent="0.35">
      <c r="A1065" s="38"/>
      <c r="B1065" s="38">
        <v>104520780</v>
      </c>
      <c r="C1065" s="2" t="s">
        <v>3717</v>
      </c>
      <c r="D1065" s="2" t="s">
        <v>3718</v>
      </c>
      <c r="E1065" s="2" t="s">
        <v>159</v>
      </c>
      <c r="G1065" s="2" t="s">
        <v>521</v>
      </c>
      <c r="H1065" s="2" t="s">
        <v>513</v>
      </c>
      <c r="I1065" s="2" t="s">
        <v>3719</v>
      </c>
      <c r="J1065" s="2" t="s">
        <v>77</v>
      </c>
      <c r="K1065" s="2" t="s">
        <v>77</v>
      </c>
      <c r="L1065" s="2" t="s">
        <v>2201</v>
      </c>
      <c r="M1065" s="2" t="s">
        <v>71</v>
      </c>
      <c r="N1065" s="2" t="s">
        <v>72</v>
      </c>
      <c r="P1065" s="38" t="s">
        <v>3555</v>
      </c>
      <c r="R1065" s="2">
        <v>0</v>
      </c>
      <c r="S1065" s="2" t="s">
        <v>604</v>
      </c>
      <c r="T1065" s="2" t="s">
        <v>2660</v>
      </c>
      <c r="U1065" s="2">
        <v>24059.487999999998</v>
      </c>
      <c r="V1065" s="2">
        <v>0</v>
      </c>
      <c r="W1065" s="2">
        <v>-1</v>
      </c>
      <c r="X1065" s="2" t="e">
        <v>#N/A</v>
      </c>
      <c r="Y1065" s="2" t="e">
        <v>#N/A</v>
      </c>
      <c r="Z1065" s="2" t="e">
        <v>#N/A</v>
      </c>
      <c r="AA1065" s="2" t="s">
        <v>2</v>
      </c>
      <c r="AB1065" s="2" t="e">
        <v>#N/A</v>
      </c>
      <c r="AD1065" s="2" t="e">
        <v>#N/A</v>
      </c>
      <c r="AE1065" s="2" t="e">
        <v>#N/A</v>
      </c>
      <c r="AF1065" s="2" t="e">
        <v>#N/A</v>
      </c>
      <c r="AG1065" s="2" t="e">
        <v>#N/A</v>
      </c>
    </row>
    <row r="1066" spans="1:34" customFormat="1" hidden="1" x14ac:dyDescent="0.35">
      <c r="A1066" s="38"/>
      <c r="B1066" s="38">
        <v>104545070</v>
      </c>
      <c r="C1066" s="2" t="s">
        <v>3720</v>
      </c>
      <c r="D1066" s="2" t="s">
        <v>3721</v>
      </c>
      <c r="E1066" s="2" t="s">
        <v>159</v>
      </c>
      <c r="G1066" s="2" t="s">
        <v>168</v>
      </c>
      <c r="H1066" s="2" t="s">
        <v>167</v>
      </c>
      <c r="I1066" s="2" t="s">
        <v>3722</v>
      </c>
      <c r="J1066" s="2" t="s">
        <v>164</v>
      </c>
      <c r="K1066" s="2" t="s">
        <v>164</v>
      </c>
      <c r="L1066" s="2" t="s">
        <v>2196</v>
      </c>
      <c r="M1066" s="2" t="s">
        <v>71</v>
      </c>
      <c r="N1066" s="2" t="s">
        <v>72</v>
      </c>
      <c r="P1066" s="38" t="s">
        <v>3555</v>
      </c>
      <c r="R1066" s="2">
        <v>0</v>
      </c>
      <c r="S1066" s="2" t="s">
        <v>545</v>
      </c>
      <c r="T1066" s="2" t="s">
        <v>2660</v>
      </c>
      <c r="U1066" s="2">
        <v>5441</v>
      </c>
      <c r="V1066" s="2">
        <v>0</v>
      </c>
      <c r="W1066" s="2">
        <v>-1</v>
      </c>
      <c r="X1066" s="2" t="s">
        <v>2064</v>
      </c>
      <c r="Y1066" s="2">
        <v>0</v>
      </c>
      <c r="Z1066" s="2" t="s">
        <v>2050</v>
      </c>
      <c r="AA1066" s="2" t="s">
        <v>2</v>
      </c>
      <c r="AB1066" s="2" t="e">
        <v>#VALUE!</v>
      </c>
      <c r="AD1066" s="2" t="e">
        <v>#VALUE!</v>
      </c>
      <c r="AE1066" s="2" t="s">
        <v>49</v>
      </c>
      <c r="AF1066" s="2">
        <v>0.03</v>
      </c>
      <c r="AG1066" s="2">
        <v>0.05</v>
      </c>
    </row>
    <row r="1067" spans="1:34" customFormat="1" hidden="1" x14ac:dyDescent="0.35">
      <c r="A1067" s="38"/>
      <c r="B1067" s="38">
        <v>104534760</v>
      </c>
      <c r="C1067" s="2" t="s">
        <v>3723</v>
      </c>
      <c r="D1067" s="2" t="s">
        <v>3724</v>
      </c>
      <c r="E1067" s="2" t="s">
        <v>159</v>
      </c>
      <c r="G1067" s="2" t="s">
        <v>3725</v>
      </c>
      <c r="H1067" s="2" t="s">
        <v>179</v>
      </c>
      <c r="I1067" s="2" t="s">
        <v>3726</v>
      </c>
      <c r="J1067" s="2" t="s">
        <v>164</v>
      </c>
      <c r="K1067" s="2" t="s">
        <v>164</v>
      </c>
      <c r="L1067" s="2" t="s">
        <v>2196</v>
      </c>
      <c r="M1067" s="2" t="s">
        <v>71</v>
      </c>
      <c r="N1067" s="2" t="s">
        <v>46</v>
      </c>
      <c r="P1067" s="38" t="s">
        <v>3555</v>
      </c>
      <c r="R1067" s="2">
        <v>0</v>
      </c>
      <c r="S1067" s="2" t="s">
        <v>604</v>
      </c>
      <c r="T1067" s="2" t="s">
        <v>2660</v>
      </c>
      <c r="U1067" s="2">
        <v>3569</v>
      </c>
      <c r="V1067" s="2">
        <v>0</v>
      </c>
      <c r="W1067" s="2">
        <v>-1</v>
      </c>
      <c r="X1067" s="2" t="e">
        <v>#N/A</v>
      </c>
      <c r="Y1067" s="2" t="e">
        <v>#N/A</v>
      </c>
      <c r="Z1067" s="2" t="e">
        <v>#N/A</v>
      </c>
      <c r="AA1067" s="2" t="s">
        <v>2</v>
      </c>
      <c r="AB1067" s="2" t="e">
        <v>#N/A</v>
      </c>
      <c r="AD1067" s="2" t="e">
        <v>#N/A</v>
      </c>
      <c r="AE1067" s="2" t="e">
        <v>#N/A</v>
      </c>
      <c r="AF1067" s="2" t="e">
        <v>#N/A</v>
      </c>
      <c r="AG1067" s="2" t="e">
        <v>#N/A</v>
      </c>
    </row>
    <row r="1068" spans="1:34" customFormat="1" hidden="1" x14ac:dyDescent="0.35">
      <c r="A1068" s="38"/>
      <c r="B1068" s="38">
        <v>104543530</v>
      </c>
      <c r="C1068" s="2" t="s">
        <v>3727</v>
      </c>
      <c r="D1068" s="2" t="s">
        <v>3728</v>
      </c>
      <c r="E1068" s="2" t="s">
        <v>159</v>
      </c>
      <c r="G1068" s="2" t="s">
        <v>2211</v>
      </c>
      <c r="H1068" s="2" t="s">
        <v>179</v>
      </c>
      <c r="I1068" s="2" t="s">
        <v>3729</v>
      </c>
      <c r="J1068" s="2" t="s">
        <v>164</v>
      </c>
      <c r="K1068" s="2" t="s">
        <v>164</v>
      </c>
      <c r="L1068" s="2" t="s">
        <v>2196</v>
      </c>
      <c r="M1068" s="2" t="s">
        <v>71</v>
      </c>
      <c r="N1068" s="2" t="s">
        <v>72</v>
      </c>
      <c r="P1068" s="38" t="s">
        <v>3555</v>
      </c>
      <c r="R1068" s="2">
        <v>0</v>
      </c>
      <c r="S1068" s="2" t="s">
        <v>48</v>
      </c>
      <c r="T1068" s="2" t="s">
        <v>2660</v>
      </c>
      <c r="U1068" s="2">
        <v>5136</v>
      </c>
      <c r="V1068" s="2">
        <v>0</v>
      </c>
      <c r="W1068" s="2">
        <v>-1</v>
      </c>
      <c r="X1068" s="2" t="e">
        <v>#N/A</v>
      </c>
      <c r="Y1068" s="2" t="e">
        <v>#N/A</v>
      </c>
      <c r="Z1068" s="2" t="e">
        <v>#N/A</v>
      </c>
      <c r="AA1068" s="2" t="s">
        <v>2</v>
      </c>
      <c r="AB1068" s="2" t="e">
        <v>#N/A</v>
      </c>
      <c r="AD1068" s="2" t="e">
        <v>#N/A</v>
      </c>
      <c r="AE1068" s="2" t="e">
        <v>#N/A</v>
      </c>
      <c r="AF1068" s="2" t="e">
        <v>#N/A</v>
      </c>
      <c r="AG1068" s="2" t="e">
        <v>#N/A</v>
      </c>
    </row>
    <row r="1069" spans="1:34" customFormat="1" hidden="1" x14ac:dyDescent="0.35">
      <c r="A1069" s="38"/>
      <c r="B1069" s="38">
        <v>104543540</v>
      </c>
      <c r="C1069" s="2" t="s">
        <v>3730</v>
      </c>
      <c r="D1069" s="2" t="s">
        <v>3731</v>
      </c>
      <c r="E1069" s="2" t="s">
        <v>159</v>
      </c>
      <c r="G1069" s="2" t="s">
        <v>2211</v>
      </c>
      <c r="H1069" s="2" t="s">
        <v>179</v>
      </c>
      <c r="I1069" s="2" t="s">
        <v>3732</v>
      </c>
      <c r="J1069" s="2" t="s">
        <v>164</v>
      </c>
      <c r="K1069" s="2" t="s">
        <v>164</v>
      </c>
      <c r="L1069" s="2" t="s">
        <v>2196</v>
      </c>
      <c r="M1069" s="2" t="s">
        <v>71</v>
      </c>
      <c r="N1069" s="2" t="s">
        <v>72</v>
      </c>
      <c r="P1069" s="38" t="s">
        <v>3555</v>
      </c>
      <c r="R1069" s="2">
        <v>0</v>
      </c>
      <c r="S1069" s="2" t="s">
        <v>48</v>
      </c>
      <c r="T1069" s="2" t="s">
        <v>2660</v>
      </c>
      <c r="U1069" s="2">
        <v>5136</v>
      </c>
      <c r="V1069" s="2">
        <v>0</v>
      </c>
      <c r="W1069" s="2">
        <v>-1</v>
      </c>
      <c r="X1069" s="2" t="e">
        <v>#N/A</v>
      </c>
      <c r="Y1069" s="2" t="e">
        <v>#N/A</v>
      </c>
      <c r="Z1069" s="2" t="e">
        <v>#N/A</v>
      </c>
      <c r="AA1069" s="2" t="s">
        <v>2</v>
      </c>
      <c r="AB1069" s="2" t="e">
        <v>#N/A</v>
      </c>
      <c r="AD1069" s="2" t="e">
        <v>#N/A</v>
      </c>
      <c r="AE1069" s="2" t="e">
        <v>#N/A</v>
      </c>
      <c r="AF1069" s="2" t="e">
        <v>#N/A</v>
      </c>
      <c r="AG1069" s="2" t="e">
        <v>#N/A</v>
      </c>
    </row>
    <row r="1070" spans="1:34" customFormat="1" hidden="1" x14ac:dyDescent="0.35">
      <c r="A1070" s="38"/>
      <c r="B1070" s="38">
        <v>104545050</v>
      </c>
      <c r="C1070" s="2" t="s">
        <v>3733</v>
      </c>
      <c r="D1070" s="2" t="s">
        <v>3734</v>
      </c>
      <c r="E1070" s="2" t="s">
        <v>159</v>
      </c>
      <c r="G1070" s="2" t="s">
        <v>180</v>
      </c>
      <c r="H1070" s="2" t="s">
        <v>179</v>
      </c>
      <c r="I1070" s="2" t="s">
        <v>3735</v>
      </c>
      <c r="J1070" s="2" t="s">
        <v>164</v>
      </c>
      <c r="K1070" s="2" t="s">
        <v>164</v>
      </c>
      <c r="L1070" s="2" t="s">
        <v>2196</v>
      </c>
      <c r="M1070" s="2" t="s">
        <v>71</v>
      </c>
      <c r="N1070" s="2" t="s">
        <v>72</v>
      </c>
      <c r="P1070" s="38" t="s">
        <v>3555</v>
      </c>
      <c r="R1070" s="2">
        <v>0</v>
      </c>
      <c r="S1070" s="2" t="s">
        <v>172</v>
      </c>
      <c r="T1070" s="2" t="s">
        <v>2660</v>
      </c>
      <c r="U1070" s="2">
        <v>102953</v>
      </c>
      <c r="V1070" s="2">
        <v>0</v>
      </c>
      <c r="W1070" s="2">
        <v>-1</v>
      </c>
      <c r="X1070" s="2" t="s">
        <v>2064</v>
      </c>
      <c r="Y1070" s="2">
        <v>0</v>
      </c>
      <c r="Z1070" s="2" t="s">
        <v>2050</v>
      </c>
      <c r="AA1070" s="2" t="s">
        <v>2</v>
      </c>
      <c r="AB1070" s="2" t="e">
        <v>#VALUE!</v>
      </c>
      <c r="AD1070" s="2" t="e">
        <v>#VALUE!</v>
      </c>
      <c r="AE1070" s="2">
        <v>0</v>
      </c>
      <c r="AF1070" s="2">
        <v>0</v>
      </c>
      <c r="AG1070" s="2">
        <v>0</v>
      </c>
    </row>
    <row r="1071" spans="1:34" customFormat="1" hidden="1" x14ac:dyDescent="0.35">
      <c r="A1071" s="38"/>
      <c r="B1071" s="38">
        <v>104532660</v>
      </c>
      <c r="C1071" s="2" t="s">
        <v>3736</v>
      </c>
      <c r="D1071" s="2" t="s">
        <v>3079</v>
      </c>
      <c r="E1071" s="2" t="s">
        <v>159</v>
      </c>
      <c r="G1071" s="2" t="s">
        <v>192</v>
      </c>
      <c r="H1071" s="2" t="s">
        <v>173</v>
      </c>
      <c r="I1071" s="2" t="s">
        <v>3737</v>
      </c>
      <c r="J1071" s="2" t="s">
        <v>44</v>
      </c>
      <c r="K1071" s="2" t="s">
        <v>44</v>
      </c>
      <c r="L1071" s="2" t="s">
        <v>2056</v>
      </c>
      <c r="M1071" s="2" t="s">
        <v>45</v>
      </c>
      <c r="N1071" s="2" t="s">
        <v>72</v>
      </c>
      <c r="P1071" s="38" t="s">
        <v>3555</v>
      </c>
      <c r="R1071" s="2">
        <v>0</v>
      </c>
      <c r="S1071" s="2" t="s">
        <v>194</v>
      </c>
      <c r="T1071" s="2" t="s">
        <v>2660</v>
      </c>
      <c r="U1071" s="2">
        <v>75942</v>
      </c>
      <c r="V1071" s="2">
        <v>0</v>
      </c>
      <c r="W1071" s="2">
        <v>-1</v>
      </c>
      <c r="X1071" s="2" t="e">
        <v>#N/A</v>
      </c>
      <c r="Y1071" s="2" t="e">
        <v>#N/A</v>
      </c>
      <c r="Z1071" s="2" t="e">
        <v>#N/A</v>
      </c>
      <c r="AA1071" s="2" t="s">
        <v>2</v>
      </c>
      <c r="AB1071" s="2" t="e">
        <v>#N/A</v>
      </c>
      <c r="AD1071" s="2" t="e">
        <v>#N/A</v>
      </c>
      <c r="AE1071" s="2" t="e">
        <v>#N/A</v>
      </c>
      <c r="AF1071" s="2">
        <v>0</v>
      </c>
      <c r="AG1071" s="2">
        <v>0</v>
      </c>
    </row>
    <row r="1072" spans="1:34" customFormat="1" hidden="1" x14ac:dyDescent="0.35">
      <c r="A1072" s="38"/>
      <c r="B1072" s="38">
        <v>104537690</v>
      </c>
      <c r="C1072" s="2" t="s">
        <v>3738</v>
      </c>
      <c r="D1072" s="2" t="s">
        <v>3739</v>
      </c>
      <c r="E1072" s="2" t="s">
        <v>159</v>
      </c>
      <c r="G1072" s="2" t="s">
        <v>1786</v>
      </c>
      <c r="H1072" s="2" t="s">
        <v>173</v>
      </c>
      <c r="I1072" s="2" t="s">
        <v>3740</v>
      </c>
      <c r="J1072" s="2" t="s">
        <v>44</v>
      </c>
      <c r="K1072" s="2" t="s">
        <v>44</v>
      </c>
      <c r="L1072" s="2" t="s">
        <v>2056</v>
      </c>
      <c r="M1072" s="2" t="s">
        <v>45</v>
      </c>
      <c r="N1072" s="2" t="s">
        <v>46</v>
      </c>
      <c r="P1072" s="38" t="s">
        <v>3555</v>
      </c>
      <c r="R1072" s="2">
        <v>0</v>
      </c>
      <c r="S1072" s="2" t="s">
        <v>74</v>
      </c>
      <c r="T1072" s="2" t="s">
        <v>2660</v>
      </c>
      <c r="U1072" s="2">
        <v>1586</v>
      </c>
      <c r="V1072" s="2">
        <v>0</v>
      </c>
      <c r="W1072" s="2">
        <v>-1</v>
      </c>
      <c r="X1072" s="2" t="e">
        <v>#N/A</v>
      </c>
      <c r="Y1072" s="2" t="e">
        <v>#N/A</v>
      </c>
      <c r="Z1072" s="2" t="e">
        <v>#N/A</v>
      </c>
      <c r="AA1072" s="2" t="s">
        <v>2</v>
      </c>
      <c r="AB1072" s="2" t="e">
        <v>#N/A</v>
      </c>
      <c r="AD1072" s="2" t="e">
        <v>#N/A</v>
      </c>
      <c r="AE1072" s="2" t="e">
        <v>#N/A</v>
      </c>
      <c r="AF1072" s="2" t="e">
        <v>#N/A</v>
      </c>
      <c r="AG1072" s="2" t="e">
        <v>#N/A</v>
      </c>
    </row>
    <row r="1073" spans="1:33" customFormat="1" hidden="1" x14ac:dyDescent="0.35">
      <c r="A1073" s="38"/>
      <c r="B1073" s="38">
        <v>104543690</v>
      </c>
      <c r="C1073" s="2" t="s">
        <v>3741</v>
      </c>
      <c r="D1073" s="2" t="s">
        <v>3742</v>
      </c>
      <c r="E1073" s="2" t="s">
        <v>95</v>
      </c>
      <c r="G1073" s="2" t="s">
        <v>386</v>
      </c>
      <c r="H1073" s="2" t="s">
        <v>369</v>
      </c>
      <c r="I1073" s="2" t="s">
        <v>3743</v>
      </c>
      <c r="J1073" s="2" t="s">
        <v>44</v>
      </c>
      <c r="K1073" s="2">
        <v>0</v>
      </c>
      <c r="L1073" s="2" t="s">
        <v>2056</v>
      </c>
      <c r="M1073" s="2" t="s">
        <v>45</v>
      </c>
      <c r="N1073" s="2" t="s">
        <v>46</v>
      </c>
      <c r="P1073" s="38" t="s">
        <v>3555</v>
      </c>
      <c r="R1073" s="2">
        <v>0</v>
      </c>
      <c r="S1073" s="2" t="s">
        <v>74</v>
      </c>
      <c r="T1073" s="2" t="s">
        <v>2660</v>
      </c>
      <c r="U1073" s="2">
        <v>672</v>
      </c>
      <c r="V1073" s="2">
        <v>672</v>
      </c>
      <c r="W1073" s="2">
        <v>0</v>
      </c>
      <c r="X1073" s="2" t="s">
        <v>2064</v>
      </c>
      <c r="Y1073" s="2">
        <v>0</v>
      </c>
      <c r="Z1073" s="2" t="s">
        <v>2050</v>
      </c>
      <c r="AA1073" s="2" t="s">
        <v>2</v>
      </c>
      <c r="AB1073" s="2" t="e">
        <v>#VALUE!</v>
      </c>
      <c r="AD1073" s="2" t="e">
        <v>#VALUE!</v>
      </c>
      <c r="AE1073" s="2" t="s">
        <v>50</v>
      </c>
      <c r="AF1073" s="2">
        <v>0</v>
      </c>
      <c r="AG1073" s="2">
        <v>0</v>
      </c>
    </row>
    <row r="1074" spans="1:33" customFormat="1" hidden="1" x14ac:dyDescent="0.35">
      <c r="A1074" s="38" t="s">
        <v>191</v>
      </c>
      <c r="B1074" s="38">
        <v>104535540</v>
      </c>
      <c r="C1074" s="38" t="s">
        <v>3744</v>
      </c>
      <c r="D1074" s="45" t="s">
        <v>3745</v>
      </c>
      <c r="E1074" s="38" t="s">
        <v>95</v>
      </c>
      <c r="F1074" s="38" t="s">
        <v>96</v>
      </c>
      <c r="G1074" s="38" t="s">
        <v>263</v>
      </c>
      <c r="H1074" s="38" t="s">
        <v>877</v>
      </c>
      <c r="I1074" s="38" t="s">
        <v>3746</v>
      </c>
      <c r="J1074" s="44" t="s">
        <v>53</v>
      </c>
      <c r="K1074" s="45" t="s">
        <v>44</v>
      </c>
      <c r="L1074" s="38" t="s">
        <v>2204</v>
      </c>
      <c r="M1074" s="38" t="s">
        <v>375</v>
      </c>
      <c r="N1074" s="38" t="s">
        <v>46</v>
      </c>
      <c r="O1074" s="54">
        <v>29280</v>
      </c>
      <c r="P1074" s="38" t="s">
        <v>3747</v>
      </c>
      <c r="Q1074" s="54">
        <v>36000</v>
      </c>
      <c r="R1074" s="54">
        <v>36000</v>
      </c>
      <c r="S1074" s="54">
        <v>0</v>
      </c>
      <c r="T1074" s="56">
        <v>-1</v>
      </c>
      <c r="U1074" s="55" t="s">
        <v>2660</v>
      </c>
      <c r="V1074" s="38"/>
      <c r="W1074" s="54"/>
      <c r="X1074" s="54"/>
      <c r="Y1074" s="54"/>
      <c r="Z1074" s="56"/>
      <c r="AA1074" s="55"/>
      <c r="AC1074" s="59">
        <v>5.7</v>
      </c>
      <c r="AD1074" s="54">
        <v>0</v>
      </c>
      <c r="AE1074" s="38" t="s">
        <v>50</v>
      </c>
      <c r="AF1074" s="56">
        <v>6.9999999999999993E-2</v>
      </c>
      <c r="AG1074" s="56">
        <v>9.9999999999999992E-2</v>
      </c>
    </row>
    <row r="1075" spans="1:33" customFormat="1" hidden="1" x14ac:dyDescent="0.35">
      <c r="A1075" s="38" t="s">
        <v>191</v>
      </c>
      <c r="B1075" s="38">
        <v>104530050</v>
      </c>
      <c r="C1075" s="38" t="s">
        <v>3748</v>
      </c>
      <c r="D1075" s="45" t="s">
        <v>3749</v>
      </c>
      <c r="E1075" s="38" t="s">
        <v>95</v>
      </c>
      <c r="F1075" s="38" t="s">
        <v>114</v>
      </c>
      <c r="G1075" s="38" t="s">
        <v>276</v>
      </c>
      <c r="H1075" s="38" t="s">
        <v>277</v>
      </c>
      <c r="I1075" s="38" t="s">
        <v>3750</v>
      </c>
      <c r="J1075" s="44" t="s">
        <v>43</v>
      </c>
      <c r="K1075" s="45" t="s">
        <v>44</v>
      </c>
      <c r="L1075" s="38" t="s">
        <v>2961</v>
      </c>
      <c r="M1075" s="38" t="s">
        <v>45</v>
      </c>
      <c r="N1075" s="38" t="s">
        <v>46</v>
      </c>
      <c r="O1075" s="54">
        <v>6156</v>
      </c>
      <c r="P1075" s="38" t="s">
        <v>3747</v>
      </c>
      <c r="Q1075" s="54">
        <v>11090</v>
      </c>
      <c r="R1075" s="54">
        <v>11090</v>
      </c>
      <c r="S1075" s="54">
        <v>0</v>
      </c>
      <c r="T1075" s="56">
        <v>-1</v>
      </c>
      <c r="U1075" s="55" t="s">
        <v>2660</v>
      </c>
      <c r="V1075" s="38"/>
      <c r="W1075" s="54"/>
      <c r="X1075" s="54"/>
      <c r="Y1075" s="54"/>
      <c r="Z1075" s="56"/>
      <c r="AA1075" s="55"/>
      <c r="AC1075" s="59">
        <v>12</v>
      </c>
      <c r="AD1075" s="54">
        <v>0</v>
      </c>
      <c r="AE1075" s="38" t="s">
        <v>49</v>
      </c>
      <c r="AF1075" s="56">
        <v>0.03</v>
      </c>
      <c r="AG1075" s="56">
        <v>6.9999999999999993E-2</v>
      </c>
    </row>
    <row r="1076" spans="1:33" customFormat="1" hidden="1" x14ac:dyDescent="0.35">
      <c r="A1076" s="38" t="s">
        <v>191</v>
      </c>
      <c r="B1076" s="38">
        <v>104518410</v>
      </c>
      <c r="C1076" s="38" t="s">
        <v>3751</v>
      </c>
      <c r="D1076" s="45" t="s">
        <v>3752</v>
      </c>
      <c r="E1076" s="38" t="s">
        <v>2047</v>
      </c>
      <c r="F1076" s="38" t="s">
        <v>2047</v>
      </c>
      <c r="G1076" s="38" t="s">
        <v>40</v>
      </c>
      <c r="H1076" s="38" t="s">
        <v>56</v>
      </c>
      <c r="I1076" s="38" t="s">
        <v>3753</v>
      </c>
      <c r="J1076" s="44" t="s">
        <v>125</v>
      </c>
      <c r="K1076" s="45" t="s">
        <v>44</v>
      </c>
      <c r="L1076" s="38" t="s">
        <v>3754</v>
      </c>
      <c r="M1076" s="38" t="s">
        <v>45</v>
      </c>
      <c r="N1076" s="38" t="s">
        <v>72</v>
      </c>
      <c r="O1076" s="54">
        <v>44439</v>
      </c>
      <c r="P1076" s="38" t="s">
        <v>3747</v>
      </c>
      <c r="Q1076" s="55">
        <v>89302</v>
      </c>
      <c r="R1076" s="55">
        <v>89302</v>
      </c>
      <c r="S1076" s="55">
        <v>0</v>
      </c>
      <c r="T1076" s="56">
        <v>-1</v>
      </c>
      <c r="U1076" s="55" t="s">
        <v>2660</v>
      </c>
      <c r="V1076" s="38"/>
      <c r="W1076" s="55"/>
      <c r="X1076" s="55"/>
      <c r="Y1076" s="55"/>
      <c r="Z1076" s="56"/>
      <c r="AA1076" s="55"/>
      <c r="AC1076" s="59">
        <v>0.6</v>
      </c>
      <c r="AD1076" s="54">
        <v>0</v>
      </c>
      <c r="AE1076" s="38" t="s">
        <v>49</v>
      </c>
      <c r="AF1076" s="56">
        <v>0.1</v>
      </c>
      <c r="AG1076" s="56">
        <v>0.1</v>
      </c>
    </row>
    <row r="1077" spans="1:33" customFormat="1" hidden="1" x14ac:dyDescent="0.35">
      <c r="A1077" s="38" t="s">
        <v>191</v>
      </c>
      <c r="B1077" s="38">
        <v>150000078</v>
      </c>
      <c r="C1077" s="38" t="s">
        <v>3755</v>
      </c>
      <c r="D1077" s="45" t="s">
        <v>3756</v>
      </c>
      <c r="E1077" s="38" t="s">
        <v>95</v>
      </c>
      <c r="F1077" s="38" t="s">
        <v>96</v>
      </c>
      <c r="G1077" s="38" t="s">
        <v>100</v>
      </c>
      <c r="H1077" s="38" t="s">
        <v>337</v>
      </c>
      <c r="I1077" s="38" t="s">
        <v>3757</v>
      </c>
      <c r="J1077" s="44" t="s">
        <v>773</v>
      </c>
      <c r="K1077" s="45" t="s">
        <v>44</v>
      </c>
      <c r="L1077" s="38" t="s">
        <v>3597</v>
      </c>
      <c r="M1077" s="38" t="s">
        <v>45</v>
      </c>
      <c r="N1077" s="38" t="s">
        <v>46</v>
      </c>
      <c r="O1077" s="54">
        <v>14865.12</v>
      </c>
      <c r="P1077" s="38" t="s">
        <v>3747</v>
      </c>
      <c r="Q1077" s="54">
        <v>17500</v>
      </c>
      <c r="R1077" s="54">
        <v>17500</v>
      </c>
      <c r="S1077" s="54">
        <v>0</v>
      </c>
      <c r="T1077" s="56">
        <v>-1</v>
      </c>
      <c r="U1077" s="55" t="s">
        <v>2660</v>
      </c>
      <c r="V1077" s="38"/>
      <c r="W1077" s="54"/>
      <c r="X1077" s="54"/>
      <c r="Y1077" s="54"/>
      <c r="Z1077" s="56"/>
      <c r="AA1077" s="55"/>
      <c r="AC1077" s="59">
        <v>4.68</v>
      </c>
      <c r="AD1077" s="54">
        <v>0</v>
      </c>
      <c r="AE1077" s="38" t="s">
        <v>50</v>
      </c>
      <c r="AF1077" s="56">
        <v>0.4</v>
      </c>
      <c r="AG1077" s="56">
        <v>0.4</v>
      </c>
    </row>
    <row r="1078" spans="1:33" customFormat="1" hidden="1" x14ac:dyDescent="0.35">
      <c r="A1078" s="38" t="s">
        <v>191</v>
      </c>
      <c r="B1078" s="38">
        <v>150000079</v>
      </c>
      <c r="C1078" s="38" t="s">
        <v>3758</v>
      </c>
      <c r="D1078" s="45" t="s">
        <v>3759</v>
      </c>
      <c r="E1078" s="38" t="s">
        <v>95</v>
      </c>
      <c r="F1078" s="38" t="s">
        <v>96</v>
      </c>
      <c r="G1078" s="38" t="s">
        <v>100</v>
      </c>
      <c r="H1078" s="38" t="s">
        <v>337</v>
      </c>
      <c r="I1078" s="38" t="s">
        <v>3760</v>
      </c>
      <c r="J1078" s="44" t="s">
        <v>773</v>
      </c>
      <c r="K1078" s="45" t="s">
        <v>44</v>
      </c>
      <c r="L1078" s="38" t="s">
        <v>3597</v>
      </c>
      <c r="M1078" s="38" t="s">
        <v>45</v>
      </c>
      <c r="N1078" s="38" t="s">
        <v>46</v>
      </c>
      <c r="O1078" s="54">
        <v>14864.4</v>
      </c>
      <c r="P1078" s="38" t="s">
        <v>3747</v>
      </c>
      <c r="Q1078" s="54">
        <v>17500</v>
      </c>
      <c r="R1078" s="54">
        <v>17500</v>
      </c>
      <c r="S1078" s="54">
        <v>0</v>
      </c>
      <c r="T1078" s="56">
        <v>-1</v>
      </c>
      <c r="U1078" s="55" t="s">
        <v>2660</v>
      </c>
      <c r="V1078" s="38"/>
      <c r="W1078" s="54"/>
      <c r="X1078" s="54"/>
      <c r="Y1078" s="54"/>
      <c r="Z1078" s="56"/>
      <c r="AA1078" s="55"/>
      <c r="AC1078" s="59">
        <v>4.8600000000000003</v>
      </c>
      <c r="AD1078" s="54">
        <v>0</v>
      </c>
      <c r="AE1078" s="38" t="s">
        <v>50</v>
      </c>
      <c r="AF1078" s="56">
        <v>0.4</v>
      </c>
      <c r="AG1078" s="56">
        <v>0.4</v>
      </c>
    </row>
    <row r="1079" spans="1:33" customFormat="1" hidden="1" x14ac:dyDescent="0.35">
      <c r="A1079" s="38" t="s">
        <v>191</v>
      </c>
      <c r="B1079" s="38">
        <v>102200080</v>
      </c>
      <c r="C1079" s="38" t="s">
        <v>3761</v>
      </c>
      <c r="D1079" s="45" t="s">
        <v>3762</v>
      </c>
      <c r="E1079" s="38" t="s">
        <v>95</v>
      </c>
      <c r="F1079" s="38" t="s">
        <v>96</v>
      </c>
      <c r="G1079" s="38" t="s">
        <v>100</v>
      </c>
      <c r="H1079" s="38" t="s">
        <v>343</v>
      </c>
      <c r="I1079" s="38" t="s">
        <v>3763</v>
      </c>
      <c r="J1079" s="44" t="s">
        <v>288</v>
      </c>
      <c r="K1079" s="45" t="s">
        <v>44</v>
      </c>
      <c r="L1079" s="38" t="s">
        <v>2967</v>
      </c>
      <c r="M1079" s="38" t="s">
        <v>45</v>
      </c>
      <c r="N1079" s="38" t="s">
        <v>72</v>
      </c>
      <c r="O1079" s="54">
        <v>8185.52</v>
      </c>
      <c r="P1079" s="38" t="s">
        <v>3747</v>
      </c>
      <c r="Q1079" s="54">
        <v>16000</v>
      </c>
      <c r="R1079" s="54">
        <v>16000</v>
      </c>
      <c r="S1079" s="54">
        <v>0</v>
      </c>
      <c r="T1079" s="56">
        <v>-1</v>
      </c>
      <c r="U1079" s="55" t="s">
        <v>2660</v>
      </c>
      <c r="V1079" s="38"/>
      <c r="W1079" s="54"/>
      <c r="X1079" s="54"/>
      <c r="Y1079" s="54"/>
      <c r="Z1079" s="56"/>
      <c r="AA1079" s="55"/>
      <c r="AC1079" s="59">
        <v>9.6</v>
      </c>
      <c r="AD1079" s="54">
        <v>0</v>
      </c>
      <c r="AE1079" s="38" t="s">
        <v>50</v>
      </c>
      <c r="AF1079" s="56">
        <v>0.4</v>
      </c>
      <c r="AG1079" s="56">
        <v>0.4</v>
      </c>
    </row>
    <row r="1080" spans="1:33" customFormat="1" hidden="1" x14ac:dyDescent="0.35">
      <c r="A1080" s="38" t="s">
        <v>191</v>
      </c>
      <c r="B1080" s="38">
        <v>104528380</v>
      </c>
      <c r="C1080" s="38" t="s">
        <v>3764</v>
      </c>
      <c r="D1080" s="45" t="s">
        <v>3765</v>
      </c>
      <c r="E1080" s="38" t="s">
        <v>95</v>
      </c>
      <c r="F1080" s="38" t="s">
        <v>96</v>
      </c>
      <c r="G1080" s="38" t="s">
        <v>100</v>
      </c>
      <c r="H1080" s="38" t="s">
        <v>343</v>
      </c>
      <c r="I1080" s="38" t="s">
        <v>3766</v>
      </c>
      <c r="J1080" s="44" t="s">
        <v>44</v>
      </c>
      <c r="K1080" s="45" t="s">
        <v>44</v>
      </c>
      <c r="L1080" s="38" t="s">
        <v>2056</v>
      </c>
      <c r="M1080" s="38" t="s">
        <v>45</v>
      </c>
      <c r="N1080" s="38" t="s">
        <v>46</v>
      </c>
      <c r="O1080" s="54">
        <v>5456</v>
      </c>
      <c r="P1080" s="38" t="s">
        <v>3747</v>
      </c>
      <c r="Q1080" s="54">
        <v>7300</v>
      </c>
      <c r="R1080" s="54">
        <v>7300</v>
      </c>
      <c r="S1080" s="54">
        <v>0</v>
      </c>
      <c r="T1080" s="56">
        <v>-1</v>
      </c>
      <c r="U1080" s="55" t="s">
        <v>2660</v>
      </c>
      <c r="V1080" s="38"/>
      <c r="W1080" s="54"/>
      <c r="X1080" s="54"/>
      <c r="Y1080" s="54"/>
      <c r="Z1080" s="56"/>
      <c r="AA1080" s="55"/>
      <c r="AC1080" s="59">
        <v>5</v>
      </c>
      <c r="AD1080" s="54">
        <v>0</v>
      </c>
      <c r="AE1080" s="38" t="s">
        <v>49</v>
      </c>
      <c r="AF1080" s="56">
        <v>0.4</v>
      </c>
      <c r="AG1080" s="56">
        <v>0.4</v>
      </c>
    </row>
    <row r="1081" spans="1:33" customFormat="1" hidden="1" x14ac:dyDescent="0.35">
      <c r="A1081" s="38" t="s">
        <v>191</v>
      </c>
      <c r="B1081" s="38">
        <v>104528370</v>
      </c>
      <c r="C1081" s="38" t="s">
        <v>3767</v>
      </c>
      <c r="D1081" s="45" t="s">
        <v>3768</v>
      </c>
      <c r="E1081" s="38" t="s">
        <v>95</v>
      </c>
      <c r="F1081" s="38" t="s">
        <v>96</v>
      </c>
      <c r="G1081" s="38" t="s">
        <v>100</v>
      </c>
      <c r="H1081" s="38" t="s">
        <v>343</v>
      </c>
      <c r="I1081" s="38" t="s">
        <v>3769</v>
      </c>
      <c r="J1081" s="44" t="s">
        <v>44</v>
      </c>
      <c r="K1081" s="45" t="s">
        <v>44</v>
      </c>
      <c r="L1081" s="38" t="s">
        <v>2056</v>
      </c>
      <c r="M1081" s="38" t="s">
        <v>45</v>
      </c>
      <c r="N1081" s="38" t="s">
        <v>46</v>
      </c>
      <c r="O1081" s="54">
        <v>5820</v>
      </c>
      <c r="P1081" s="38" t="s">
        <v>3747</v>
      </c>
      <c r="Q1081" s="54">
        <v>7300</v>
      </c>
      <c r="R1081" s="54">
        <v>7300</v>
      </c>
      <c r="S1081" s="54">
        <v>0</v>
      </c>
      <c r="T1081" s="56">
        <v>-1</v>
      </c>
      <c r="U1081" s="55" t="s">
        <v>2660</v>
      </c>
      <c r="V1081" s="38"/>
      <c r="W1081" s="54"/>
      <c r="X1081" s="54"/>
      <c r="Y1081" s="54"/>
      <c r="Z1081" s="56"/>
      <c r="AA1081" s="55"/>
      <c r="AC1081" s="59">
        <v>5</v>
      </c>
      <c r="AD1081" s="54">
        <v>0</v>
      </c>
      <c r="AE1081" s="38" t="s">
        <v>50</v>
      </c>
      <c r="AF1081" s="56">
        <v>0.4</v>
      </c>
      <c r="AG1081" s="56">
        <v>0.4</v>
      </c>
    </row>
    <row r="1082" spans="1:33" customFormat="1" hidden="1" x14ac:dyDescent="0.35">
      <c r="A1082" s="38" t="s">
        <v>191</v>
      </c>
      <c r="B1082" s="38">
        <v>104527010</v>
      </c>
      <c r="C1082" s="38" t="s">
        <v>3770</v>
      </c>
      <c r="D1082" s="45" t="s">
        <v>3771</v>
      </c>
      <c r="E1082" s="38" t="s">
        <v>95</v>
      </c>
      <c r="F1082" s="38" t="s">
        <v>96</v>
      </c>
      <c r="G1082" s="38" t="s">
        <v>100</v>
      </c>
      <c r="H1082" s="38" t="s">
        <v>343</v>
      </c>
      <c r="I1082" s="38" t="s">
        <v>3772</v>
      </c>
      <c r="J1082" s="44" t="s">
        <v>345</v>
      </c>
      <c r="K1082" s="45" t="s">
        <v>44</v>
      </c>
      <c r="L1082" s="38" t="s">
        <v>3463</v>
      </c>
      <c r="M1082" s="38" t="s">
        <v>45</v>
      </c>
      <c r="N1082" s="38" t="s">
        <v>46</v>
      </c>
      <c r="O1082" s="54">
        <v>15930</v>
      </c>
      <c r="P1082" s="38" t="s">
        <v>3747</v>
      </c>
      <c r="Q1082" s="54">
        <v>18000</v>
      </c>
      <c r="R1082" s="54">
        <v>18000</v>
      </c>
      <c r="S1082" s="54">
        <v>0</v>
      </c>
      <c r="T1082" s="56">
        <v>-1</v>
      </c>
      <c r="U1082" s="55" t="s">
        <v>2660</v>
      </c>
      <c r="V1082" s="38"/>
      <c r="W1082" s="54"/>
      <c r="X1082" s="54"/>
      <c r="Y1082" s="54"/>
      <c r="Z1082" s="56"/>
      <c r="AA1082" s="55"/>
      <c r="AC1082" s="59">
        <v>12</v>
      </c>
      <c r="AD1082" s="54">
        <v>0</v>
      </c>
      <c r="AE1082" s="38" t="s">
        <v>50</v>
      </c>
      <c r="AF1082" s="56">
        <v>0.4</v>
      </c>
      <c r="AG1082" s="56">
        <v>0.4</v>
      </c>
    </row>
    <row r="1083" spans="1:33" customFormat="1" hidden="1" x14ac:dyDescent="0.35">
      <c r="A1083" s="38" t="s">
        <v>191</v>
      </c>
      <c r="B1083" s="38">
        <v>150001890</v>
      </c>
      <c r="C1083" s="38" t="s">
        <v>3430</v>
      </c>
      <c r="D1083" s="45" t="s">
        <v>3431</v>
      </c>
      <c r="E1083" s="38" t="s">
        <v>159</v>
      </c>
      <c r="F1083" s="38" t="s">
        <v>160</v>
      </c>
      <c r="G1083" s="38" t="s">
        <v>1843</v>
      </c>
      <c r="H1083" s="38" t="s">
        <v>1844</v>
      </c>
      <c r="I1083" s="38" t="s">
        <v>3773</v>
      </c>
      <c r="J1083" s="44" t="s">
        <v>164</v>
      </c>
      <c r="K1083" s="45" t="s">
        <v>164</v>
      </c>
      <c r="L1083" s="38" t="s">
        <v>2196</v>
      </c>
      <c r="M1083" s="38" t="s">
        <v>71</v>
      </c>
      <c r="N1083" s="38" t="s">
        <v>46</v>
      </c>
      <c r="O1083" s="54">
        <v>0</v>
      </c>
      <c r="P1083" s="38" t="s">
        <v>3747</v>
      </c>
      <c r="Q1083" s="55">
        <v>8370</v>
      </c>
      <c r="R1083" s="55">
        <v>8370</v>
      </c>
      <c r="S1083" s="55">
        <v>0</v>
      </c>
      <c r="T1083" s="56">
        <v>0</v>
      </c>
      <c r="U1083" s="55" t="s">
        <v>2660</v>
      </c>
      <c r="V1083" s="38"/>
      <c r="W1083" s="55"/>
      <c r="X1083" s="55"/>
      <c r="Y1083" s="55"/>
      <c r="Z1083" s="56"/>
      <c r="AA1083" s="55"/>
      <c r="AC1083" s="59">
        <v>1</v>
      </c>
      <c r="AD1083" s="54">
        <v>0</v>
      </c>
      <c r="AE1083" s="38" t="s">
        <v>49</v>
      </c>
      <c r="AF1083" s="56">
        <v>0.02</v>
      </c>
      <c r="AG1083" s="56">
        <v>0.04</v>
      </c>
    </row>
    <row r="1084" spans="1:33" customFormat="1" hidden="1" x14ac:dyDescent="0.35">
      <c r="A1084" s="38" t="s">
        <v>191</v>
      </c>
      <c r="B1084" s="38">
        <v>104530290</v>
      </c>
      <c r="C1084" s="38" t="s">
        <v>3774</v>
      </c>
      <c r="D1084" s="45" t="s">
        <v>3775</v>
      </c>
      <c r="E1084" s="38" t="s">
        <v>95</v>
      </c>
      <c r="F1084" s="38" t="s">
        <v>114</v>
      </c>
      <c r="G1084" s="38" t="s">
        <v>115</v>
      </c>
      <c r="H1084" s="38" t="s">
        <v>1319</v>
      </c>
      <c r="I1084" s="38" t="s">
        <v>1456</v>
      </c>
      <c r="J1084" s="44" t="s">
        <v>209</v>
      </c>
      <c r="K1084" s="45" t="s">
        <v>44</v>
      </c>
      <c r="L1084" s="38" t="s">
        <v>2971</v>
      </c>
      <c r="M1084" s="38" t="s">
        <v>45</v>
      </c>
      <c r="N1084" s="38" t="s">
        <v>46</v>
      </c>
      <c r="O1084" s="54">
        <v>50064</v>
      </c>
      <c r="P1084" s="38" t="s">
        <v>3747</v>
      </c>
      <c r="Q1084" s="54">
        <v>64700</v>
      </c>
      <c r="R1084" s="54">
        <v>64700</v>
      </c>
      <c r="S1084" s="54">
        <v>0</v>
      </c>
      <c r="T1084" s="56">
        <v>-1</v>
      </c>
      <c r="U1084" s="55" t="s">
        <v>2660</v>
      </c>
      <c r="V1084" s="38"/>
      <c r="W1084" s="54"/>
      <c r="X1084" s="54"/>
      <c r="Y1084" s="54"/>
      <c r="Z1084" s="56"/>
      <c r="AA1084" s="55"/>
      <c r="AC1084" s="59">
        <v>14.52</v>
      </c>
      <c r="AD1084" s="54">
        <v>0</v>
      </c>
      <c r="AE1084" s="38" t="s">
        <v>50</v>
      </c>
      <c r="AF1084" s="56">
        <v>0.03</v>
      </c>
      <c r="AG1084" s="56">
        <v>4.9999999999999996E-2</v>
      </c>
    </row>
    <row r="1085" spans="1:33" customFormat="1" hidden="1" x14ac:dyDescent="0.35">
      <c r="A1085" s="38" t="s">
        <v>191</v>
      </c>
      <c r="B1085" s="38">
        <v>201700343</v>
      </c>
      <c r="C1085" s="38" t="s">
        <v>3776</v>
      </c>
      <c r="D1085" s="45" t="s">
        <v>3777</v>
      </c>
      <c r="E1085" s="38" t="s">
        <v>95</v>
      </c>
      <c r="F1085" s="38" t="s">
        <v>114</v>
      </c>
      <c r="G1085" s="38" t="s">
        <v>412</v>
      </c>
      <c r="H1085" s="38" t="s">
        <v>1539</v>
      </c>
      <c r="I1085" s="38" t="s">
        <v>3778</v>
      </c>
      <c r="J1085" s="44" t="s">
        <v>43</v>
      </c>
      <c r="K1085" s="45" t="s">
        <v>44</v>
      </c>
      <c r="L1085" s="38" t="s">
        <v>2961</v>
      </c>
      <c r="M1085" s="38" t="s">
        <v>45</v>
      </c>
      <c r="N1085" s="38" t="s">
        <v>46</v>
      </c>
      <c r="O1085" s="54">
        <v>12094.8</v>
      </c>
      <c r="P1085" s="38" t="s">
        <v>3747</v>
      </c>
      <c r="Q1085" s="54">
        <v>23300</v>
      </c>
      <c r="R1085" s="54">
        <v>23300</v>
      </c>
      <c r="S1085" s="54">
        <v>0</v>
      </c>
      <c r="T1085" s="56">
        <v>-1</v>
      </c>
      <c r="U1085" s="55" t="s">
        <v>2660</v>
      </c>
      <c r="V1085" s="38"/>
      <c r="W1085" s="54"/>
      <c r="X1085" s="54"/>
      <c r="Y1085" s="54"/>
      <c r="Z1085" s="56"/>
      <c r="AA1085" s="55"/>
      <c r="AC1085" s="59">
        <v>4.8</v>
      </c>
      <c r="AD1085" s="54">
        <v>0</v>
      </c>
      <c r="AE1085" s="38" t="s">
        <v>49</v>
      </c>
      <c r="AF1085" s="56">
        <v>4.9999999999999996E-2</v>
      </c>
      <c r="AG1085" s="56">
        <v>9.9999999999999992E-2</v>
      </c>
    </row>
    <row r="1086" spans="1:33" customFormat="1" hidden="1" x14ac:dyDescent="0.35">
      <c r="A1086" s="38" t="s">
        <v>191</v>
      </c>
      <c r="B1086" s="38">
        <v>101310301</v>
      </c>
      <c r="C1086" s="38" t="s">
        <v>3779</v>
      </c>
      <c r="D1086" s="45" t="s">
        <v>3780</v>
      </c>
      <c r="E1086" s="38" t="s">
        <v>95</v>
      </c>
      <c r="F1086" s="38" t="s">
        <v>114</v>
      </c>
      <c r="G1086" s="38" t="s">
        <v>412</v>
      </c>
      <c r="H1086" s="38" t="s">
        <v>413</v>
      </c>
      <c r="I1086" s="38" t="s">
        <v>3781</v>
      </c>
      <c r="J1086" s="44" t="s">
        <v>331</v>
      </c>
      <c r="K1086" s="45" t="s">
        <v>44</v>
      </c>
      <c r="L1086" s="38" t="s">
        <v>3703</v>
      </c>
      <c r="M1086" s="38" t="s">
        <v>45</v>
      </c>
      <c r="N1086" s="38" t="s">
        <v>46</v>
      </c>
      <c r="O1086" s="54">
        <v>6897</v>
      </c>
      <c r="P1086" s="38" t="s">
        <v>3747</v>
      </c>
      <c r="Q1086" s="54">
        <v>33000</v>
      </c>
      <c r="R1086" s="54">
        <v>33000</v>
      </c>
      <c r="S1086" s="54">
        <v>0</v>
      </c>
      <c r="T1086" s="56">
        <v>-1</v>
      </c>
      <c r="U1086" s="55" t="s">
        <v>2660</v>
      </c>
      <c r="V1086" s="38"/>
      <c r="W1086" s="54"/>
      <c r="X1086" s="54"/>
      <c r="Y1086" s="54"/>
      <c r="Z1086" s="56"/>
      <c r="AA1086" s="55"/>
      <c r="AC1086" s="59">
        <v>2.52</v>
      </c>
      <c r="AD1086" s="54">
        <v>0</v>
      </c>
      <c r="AE1086" s="38" t="s">
        <v>49</v>
      </c>
      <c r="AF1086" s="56">
        <v>6.9999999999999993E-2</v>
      </c>
      <c r="AG1086" s="56">
        <v>0.15</v>
      </c>
    </row>
    <row r="1087" spans="1:33" customFormat="1" hidden="1" x14ac:dyDescent="0.35">
      <c r="A1087" s="38" t="s">
        <v>191</v>
      </c>
      <c r="B1087" s="38">
        <v>101310300</v>
      </c>
      <c r="C1087" s="38" t="s">
        <v>3782</v>
      </c>
      <c r="D1087" s="45" t="s">
        <v>3783</v>
      </c>
      <c r="E1087" s="38" t="s">
        <v>95</v>
      </c>
      <c r="F1087" s="38" t="s">
        <v>114</v>
      </c>
      <c r="G1087" s="38" t="s">
        <v>412</v>
      </c>
      <c r="H1087" s="38" t="s">
        <v>413</v>
      </c>
      <c r="I1087" s="38" t="s">
        <v>3784</v>
      </c>
      <c r="J1087" s="44" t="s">
        <v>331</v>
      </c>
      <c r="K1087" s="45" t="s">
        <v>44</v>
      </c>
      <c r="L1087" s="38" t="s">
        <v>3703</v>
      </c>
      <c r="M1087" s="38" t="s">
        <v>45</v>
      </c>
      <c r="N1087" s="38" t="s">
        <v>46</v>
      </c>
      <c r="O1087" s="54">
        <v>8206.6200000000008</v>
      </c>
      <c r="P1087" s="38" t="s">
        <v>3747</v>
      </c>
      <c r="Q1087" s="54">
        <v>33000</v>
      </c>
      <c r="R1087" s="54">
        <v>33000</v>
      </c>
      <c r="S1087" s="54">
        <v>0</v>
      </c>
      <c r="T1087" s="56">
        <v>-1</v>
      </c>
      <c r="U1087" s="55" t="s">
        <v>2660</v>
      </c>
      <c r="V1087" s="38"/>
      <c r="W1087" s="54"/>
      <c r="X1087" s="54"/>
      <c r="Y1087" s="54"/>
      <c r="Z1087" s="56"/>
      <c r="AA1087" s="55"/>
      <c r="AC1087" s="59">
        <v>2.52</v>
      </c>
      <c r="AD1087" s="54">
        <v>0</v>
      </c>
      <c r="AE1087" s="38" t="s">
        <v>49</v>
      </c>
      <c r="AF1087" s="56">
        <v>6.9999999999999993E-2</v>
      </c>
      <c r="AG1087" s="56">
        <v>0.15</v>
      </c>
    </row>
    <row r="1088" spans="1:33" customFormat="1" hidden="1" x14ac:dyDescent="0.35">
      <c r="A1088" s="38" t="s">
        <v>191</v>
      </c>
      <c r="B1088" s="38">
        <v>104517320</v>
      </c>
      <c r="C1088" s="38" t="s">
        <v>3297</v>
      </c>
      <c r="D1088" s="45" t="s">
        <v>3298</v>
      </c>
      <c r="E1088" s="38" t="s">
        <v>95</v>
      </c>
      <c r="F1088" s="38" t="s">
        <v>114</v>
      </c>
      <c r="G1088" s="61" t="s">
        <v>120</v>
      </c>
      <c r="H1088" s="61" t="s">
        <v>204</v>
      </c>
      <c r="I1088" s="61" t="s">
        <v>3785</v>
      </c>
      <c r="J1088" s="44" t="s">
        <v>288</v>
      </c>
      <c r="K1088" s="45" t="s">
        <v>44</v>
      </c>
      <c r="L1088" s="38" t="s">
        <v>2967</v>
      </c>
      <c r="M1088" s="38" t="s">
        <v>45</v>
      </c>
      <c r="N1088" s="38" t="s">
        <v>46</v>
      </c>
      <c r="O1088" s="54">
        <v>8640.7199999999993</v>
      </c>
      <c r="P1088" s="38" t="s">
        <v>3747</v>
      </c>
      <c r="Q1088" s="54">
        <v>9505</v>
      </c>
      <c r="R1088" s="54">
        <v>9505</v>
      </c>
      <c r="S1088" s="54">
        <v>0</v>
      </c>
      <c r="T1088" s="56">
        <v>-1</v>
      </c>
      <c r="U1088" s="55" t="s">
        <v>2660</v>
      </c>
      <c r="V1088" s="38"/>
      <c r="W1088" s="54"/>
      <c r="X1088" s="54"/>
      <c r="Y1088" s="54"/>
      <c r="Z1088" s="56"/>
      <c r="AA1088" s="55"/>
      <c r="AC1088" s="59">
        <v>2.6880000000000002</v>
      </c>
      <c r="AD1088" s="54">
        <v>0</v>
      </c>
      <c r="AE1088" s="38" t="s">
        <v>49</v>
      </c>
      <c r="AF1088" s="56">
        <v>0.25</v>
      </c>
      <c r="AG1088" s="56">
        <v>0.25</v>
      </c>
    </row>
    <row r="1089" spans="1:38" customFormat="1" hidden="1" x14ac:dyDescent="0.35">
      <c r="A1089" s="38"/>
      <c r="B1089" s="38">
        <v>104524470</v>
      </c>
      <c r="C1089" s="38" t="s">
        <v>3786</v>
      </c>
      <c r="D1089" s="45" t="s">
        <v>3635</v>
      </c>
      <c r="E1089" s="38"/>
      <c r="F1089" s="38"/>
      <c r="G1089" s="61" t="s">
        <v>67</v>
      </c>
      <c r="H1089" s="61" t="s">
        <v>240</v>
      </c>
      <c r="I1089" s="38" t="s">
        <v>3787</v>
      </c>
      <c r="J1089" s="44" t="s">
        <v>2059</v>
      </c>
      <c r="K1089" s="45" t="s">
        <v>2060</v>
      </c>
      <c r="L1089" s="38" t="e">
        <v>#N/A</v>
      </c>
      <c r="M1089" s="38" t="s">
        <v>71</v>
      </c>
      <c r="N1089" s="38" t="s">
        <v>46</v>
      </c>
      <c r="O1089" s="54"/>
      <c r="P1089" s="38" t="s">
        <v>3747</v>
      </c>
      <c r="Q1089" s="55"/>
      <c r="R1089" s="55">
        <v>14400</v>
      </c>
      <c r="S1089" s="55">
        <v>14400</v>
      </c>
      <c r="T1089" s="56">
        <v>0</v>
      </c>
      <c r="U1089" s="55" t="s">
        <v>2660</v>
      </c>
      <c r="V1089" s="38"/>
      <c r="W1089" s="55"/>
      <c r="X1089" s="55"/>
      <c r="Y1089" s="55"/>
      <c r="Z1089" s="56"/>
      <c r="AA1089" s="55"/>
      <c r="AC1089" s="59"/>
      <c r="AD1089" s="54">
        <v>0</v>
      </c>
      <c r="AE1089" s="38"/>
      <c r="AF1089" s="56"/>
      <c r="AG1089" s="56"/>
    </row>
    <row r="1090" spans="1:38" customFormat="1" hidden="1" x14ac:dyDescent="0.35">
      <c r="A1090" s="38" t="s">
        <v>3003</v>
      </c>
      <c r="B1090" s="38">
        <v>104542650</v>
      </c>
      <c r="C1090" s="38" t="s">
        <v>3788</v>
      </c>
      <c r="D1090" s="45" t="s">
        <v>3789</v>
      </c>
      <c r="E1090" s="38" t="s">
        <v>159</v>
      </c>
      <c r="F1090" s="38" t="s">
        <v>166</v>
      </c>
      <c r="G1090" s="38" t="s">
        <v>179</v>
      </c>
      <c r="H1090" s="38" t="s">
        <v>180</v>
      </c>
      <c r="I1090" s="38" t="s">
        <v>3790</v>
      </c>
      <c r="J1090" s="44" t="s">
        <v>164</v>
      </c>
      <c r="K1090" s="45" t="s">
        <v>164</v>
      </c>
      <c r="L1090" s="38" t="s">
        <v>2196</v>
      </c>
      <c r="M1090" s="38" t="s">
        <v>71</v>
      </c>
      <c r="N1090" s="38" t="s">
        <v>46</v>
      </c>
      <c r="O1090" s="54">
        <v>7229</v>
      </c>
      <c r="P1090" s="38" t="s">
        <v>3747</v>
      </c>
      <c r="Q1090" s="54">
        <v>9990</v>
      </c>
      <c r="R1090" s="56">
        <v>-1</v>
      </c>
      <c r="S1090" s="55" t="s">
        <v>48</v>
      </c>
      <c r="T1090" s="55"/>
      <c r="U1090" s="54">
        <v>7229</v>
      </c>
      <c r="V1090" s="54">
        <v>0</v>
      </c>
      <c r="W1090" s="56">
        <v>-1</v>
      </c>
      <c r="X1090" s="57" t="s">
        <v>73</v>
      </c>
      <c r="Y1090" s="54">
        <v>0</v>
      </c>
      <c r="Z1090" s="40" t="s">
        <v>2050</v>
      </c>
      <c r="AA1090" s="56" t="s">
        <v>2</v>
      </c>
      <c r="AB1090" s="58">
        <v>0</v>
      </c>
      <c r="AC1090" s="59">
        <v>1</v>
      </c>
      <c r="AD1090" s="54">
        <v>0</v>
      </c>
      <c r="AE1090" s="38" t="s">
        <v>49</v>
      </c>
      <c r="AF1090" s="38">
        <v>0</v>
      </c>
      <c r="AG1090" s="56">
        <v>0</v>
      </c>
      <c r="AH1090" s="56">
        <v>0</v>
      </c>
    </row>
    <row r="1091" spans="1:38" customFormat="1" hidden="1" x14ac:dyDescent="0.35">
      <c r="A1091" s="38" t="s">
        <v>3003</v>
      </c>
      <c r="B1091" s="38">
        <v>104543100</v>
      </c>
      <c r="C1091" s="38" t="s">
        <v>3791</v>
      </c>
      <c r="D1091" s="45" t="s">
        <v>3792</v>
      </c>
      <c r="E1091" s="38" t="s">
        <v>95</v>
      </c>
      <c r="F1091" s="38" t="s">
        <v>96</v>
      </c>
      <c r="G1091" s="38" t="s">
        <v>97</v>
      </c>
      <c r="H1091" s="38" t="s">
        <v>98</v>
      </c>
      <c r="I1091" s="38" t="s">
        <v>3793</v>
      </c>
      <c r="J1091" s="44" t="s">
        <v>53</v>
      </c>
      <c r="K1091" s="45" t="s">
        <v>44</v>
      </c>
      <c r="L1091" s="38" t="s">
        <v>2204</v>
      </c>
      <c r="M1091" s="38" t="s">
        <v>45</v>
      </c>
      <c r="N1091" s="38" t="s">
        <v>46</v>
      </c>
      <c r="O1091" s="54">
        <v>28956</v>
      </c>
      <c r="P1091" s="38" t="s">
        <v>3747</v>
      </c>
      <c r="Q1091" s="54">
        <v>43000</v>
      </c>
      <c r="R1091" s="56">
        <v>0</v>
      </c>
      <c r="S1091" s="55" t="s">
        <v>2660</v>
      </c>
      <c r="T1091" s="55"/>
      <c r="U1091" s="54">
        <v>28956</v>
      </c>
      <c r="V1091" s="54">
        <v>28956</v>
      </c>
      <c r="W1091" s="56">
        <v>0</v>
      </c>
      <c r="X1091" s="57" t="s">
        <v>73</v>
      </c>
      <c r="Y1091" s="54">
        <v>0</v>
      </c>
      <c r="Z1091" s="40" t="s">
        <v>2050</v>
      </c>
      <c r="AA1091" s="56" t="s">
        <v>2</v>
      </c>
      <c r="AB1091" s="58">
        <v>0</v>
      </c>
      <c r="AC1091" s="59">
        <v>15</v>
      </c>
      <c r="AD1091" s="54">
        <v>0</v>
      </c>
      <c r="AE1091" s="38" t="s">
        <v>50</v>
      </c>
      <c r="AF1091" s="95">
        <v>0</v>
      </c>
      <c r="AG1091" s="56">
        <v>4.9999999999999996E-2</v>
      </c>
      <c r="AH1091" s="56">
        <v>6.9999999999999993E-2</v>
      </c>
    </row>
    <row r="1092" spans="1:38" customFormat="1" hidden="1" x14ac:dyDescent="0.35">
      <c r="A1092" s="38" t="s">
        <v>3003</v>
      </c>
      <c r="B1092" s="38">
        <v>104538920</v>
      </c>
      <c r="C1092" s="38" t="s">
        <v>3794</v>
      </c>
      <c r="D1092" s="45" t="s">
        <v>3795</v>
      </c>
      <c r="E1092" s="38" t="s">
        <v>159</v>
      </c>
      <c r="F1092" s="38" t="s">
        <v>160</v>
      </c>
      <c r="G1092" s="38" t="s">
        <v>510</v>
      </c>
      <c r="H1092" s="38" t="s">
        <v>1911</v>
      </c>
      <c r="I1092" s="38" t="s">
        <v>3796</v>
      </c>
      <c r="J1092" s="44" t="s">
        <v>53</v>
      </c>
      <c r="K1092" s="45" t="s">
        <v>44</v>
      </c>
      <c r="L1092" s="38" t="s">
        <v>2204</v>
      </c>
      <c r="M1092" s="38" t="s">
        <v>71</v>
      </c>
      <c r="N1092" s="38" t="s">
        <v>72</v>
      </c>
      <c r="O1092" s="54">
        <v>34662</v>
      </c>
      <c r="P1092" s="38" t="s">
        <v>3747</v>
      </c>
      <c r="Q1092" s="54">
        <v>69600</v>
      </c>
      <c r="R1092" s="56">
        <v>-0.46325082222606884</v>
      </c>
      <c r="S1092" s="55" t="s">
        <v>545</v>
      </c>
      <c r="T1092" s="55"/>
      <c r="U1092" s="54">
        <v>34662</v>
      </c>
      <c r="V1092" s="54">
        <v>18604.800000000003</v>
      </c>
      <c r="W1092" s="56">
        <v>-0.46325082222606884</v>
      </c>
      <c r="X1092" s="57" t="s">
        <v>73</v>
      </c>
      <c r="Y1092" s="54">
        <v>0</v>
      </c>
      <c r="Z1092" s="40" t="s">
        <v>2050</v>
      </c>
      <c r="AA1092" s="56" t="s">
        <v>2</v>
      </c>
      <c r="AB1092" s="58">
        <v>0</v>
      </c>
      <c r="AC1092" s="59">
        <v>12</v>
      </c>
      <c r="AD1092" s="54">
        <v>0</v>
      </c>
      <c r="AE1092" s="38" t="s">
        <v>50</v>
      </c>
      <c r="AF1092" s="38">
        <v>0</v>
      </c>
      <c r="AG1092" s="56">
        <v>0</v>
      </c>
      <c r="AH1092" s="56">
        <v>0</v>
      </c>
    </row>
    <row r="1093" spans="1:38" customFormat="1" hidden="1" x14ac:dyDescent="0.35">
      <c r="A1093" s="38" t="s">
        <v>3797</v>
      </c>
      <c r="B1093" s="38">
        <v>102320050</v>
      </c>
      <c r="C1093" s="38" t="s">
        <v>3798</v>
      </c>
      <c r="D1093" s="45" t="s">
        <v>3457</v>
      </c>
      <c r="E1093" s="38" t="s">
        <v>95</v>
      </c>
      <c r="F1093" s="38" t="s">
        <v>96</v>
      </c>
      <c r="G1093" s="38" t="s">
        <v>100</v>
      </c>
      <c r="H1093" s="38" t="s">
        <v>333</v>
      </c>
      <c r="I1093" s="38" t="s">
        <v>3458</v>
      </c>
      <c r="J1093" s="44" t="s">
        <v>288</v>
      </c>
      <c r="K1093" s="45" t="s">
        <v>44</v>
      </c>
      <c r="L1093" s="38" t="s">
        <v>2967</v>
      </c>
      <c r="M1093" s="38" t="s">
        <v>45</v>
      </c>
      <c r="N1093" s="38" t="s">
        <v>46</v>
      </c>
      <c r="O1093" s="54">
        <v>2986</v>
      </c>
      <c r="P1093" s="38" t="s">
        <v>3747</v>
      </c>
      <c r="Q1093" s="55">
        <v>3500</v>
      </c>
      <c r="R1093" s="56">
        <v>22.780940120562619</v>
      </c>
      <c r="S1093" s="55" t="s">
        <v>194</v>
      </c>
      <c r="T1093" s="55"/>
      <c r="U1093" s="54">
        <v>68469.119999999995</v>
      </c>
      <c r="V1093" s="54">
        <v>71009.887199999983</v>
      </c>
      <c r="W1093" s="56">
        <v>3.7108220464933499E-2</v>
      </c>
      <c r="X1093" s="57" t="s">
        <v>73</v>
      </c>
      <c r="Y1093" s="54">
        <v>0</v>
      </c>
      <c r="Z1093" s="40" t="s">
        <v>2050</v>
      </c>
      <c r="AA1093" s="56" t="s">
        <v>2</v>
      </c>
      <c r="AB1093" s="58">
        <v>0</v>
      </c>
      <c r="AC1093" s="59">
        <v>4.6079999999999997</v>
      </c>
      <c r="AD1093" s="54">
        <v>0</v>
      </c>
      <c r="AE1093" s="38" t="s">
        <v>49</v>
      </c>
      <c r="AF1093" s="95">
        <v>0</v>
      </c>
      <c r="AG1093" s="56">
        <v>0.1</v>
      </c>
      <c r="AH1093" s="56">
        <v>0.1</v>
      </c>
    </row>
    <row r="1094" spans="1:38" customFormat="1" hidden="1" x14ac:dyDescent="0.35">
      <c r="A1094" s="96" t="s">
        <v>3797</v>
      </c>
      <c r="B1094" s="38">
        <v>104537930</v>
      </c>
      <c r="C1094" s="38" t="s">
        <v>3689</v>
      </c>
      <c r="D1094" s="45" t="s">
        <v>3690</v>
      </c>
      <c r="E1094" s="38" t="s">
        <v>159</v>
      </c>
      <c r="F1094" s="38" t="s">
        <v>509</v>
      </c>
      <c r="G1094" s="38" t="s">
        <v>513</v>
      </c>
      <c r="H1094" s="38" t="s">
        <v>516</v>
      </c>
      <c r="I1094" s="38" t="s">
        <v>517</v>
      </c>
      <c r="J1094" s="44" t="s">
        <v>61</v>
      </c>
      <c r="K1094" s="45" t="s">
        <v>44</v>
      </c>
      <c r="L1094" s="38" t="s">
        <v>3470</v>
      </c>
      <c r="M1094" s="38" t="s">
        <v>375</v>
      </c>
      <c r="N1094" s="38" t="s">
        <v>72</v>
      </c>
      <c r="O1094" s="54"/>
      <c r="P1094" s="38" t="s">
        <v>3747</v>
      </c>
      <c r="Q1094" s="55">
        <v>0</v>
      </c>
      <c r="R1094" s="56">
        <v>0</v>
      </c>
      <c r="S1094" s="55" t="s">
        <v>194</v>
      </c>
      <c r="T1094" s="55"/>
      <c r="U1094" s="54">
        <v>62820</v>
      </c>
      <c r="V1094" s="54">
        <v>0</v>
      </c>
      <c r="W1094" s="56">
        <v>-1</v>
      </c>
      <c r="X1094" s="57" t="s">
        <v>73</v>
      </c>
      <c r="Y1094" s="54">
        <v>0</v>
      </c>
      <c r="Z1094" s="40" t="s">
        <v>2050</v>
      </c>
      <c r="AA1094" s="56" t="s">
        <v>2</v>
      </c>
      <c r="AB1094" s="58">
        <v>0</v>
      </c>
      <c r="AC1094" s="59">
        <v>13.6</v>
      </c>
      <c r="AD1094" s="54">
        <v>0</v>
      </c>
      <c r="AE1094" s="38" t="s">
        <v>50</v>
      </c>
      <c r="AF1094" s="38">
        <v>0</v>
      </c>
      <c r="AG1094" s="56">
        <v>0</v>
      </c>
      <c r="AH1094" s="56">
        <v>0</v>
      </c>
    </row>
    <row r="1095" spans="1:38" customFormat="1" hidden="1" x14ac:dyDescent="0.35">
      <c r="A1095" s="38" t="s">
        <v>3797</v>
      </c>
      <c r="B1095" s="38">
        <v>150000400</v>
      </c>
      <c r="C1095" s="38" t="s">
        <v>3799</v>
      </c>
      <c r="D1095" s="45" t="s">
        <v>3800</v>
      </c>
      <c r="E1095" s="38" t="s">
        <v>95</v>
      </c>
      <c r="F1095" s="38" t="s">
        <v>96</v>
      </c>
      <c r="G1095" s="38" t="s">
        <v>100</v>
      </c>
      <c r="H1095" s="38" t="s">
        <v>328</v>
      </c>
      <c r="I1095" s="38" t="s">
        <v>329</v>
      </c>
      <c r="J1095" s="44" t="s">
        <v>112</v>
      </c>
      <c r="K1095" s="45" t="s">
        <v>44</v>
      </c>
      <c r="L1095" s="38" t="s">
        <v>3280</v>
      </c>
      <c r="M1095" s="38" t="s">
        <v>45</v>
      </c>
      <c r="N1095" s="38" t="s">
        <v>46</v>
      </c>
      <c r="O1095" s="54">
        <v>57376.800000000003</v>
      </c>
      <c r="P1095" s="38" t="s">
        <v>3747</v>
      </c>
      <c r="Q1095" s="54">
        <v>72245</v>
      </c>
      <c r="R1095" s="56">
        <v>0</v>
      </c>
      <c r="S1095" s="55" t="s">
        <v>194</v>
      </c>
      <c r="T1095" s="55"/>
      <c r="U1095" s="54">
        <v>57376.800000000003</v>
      </c>
      <c r="V1095" s="54">
        <v>57376.800000000003</v>
      </c>
      <c r="W1095" s="56">
        <v>0</v>
      </c>
      <c r="X1095" s="57" t="s">
        <v>73</v>
      </c>
      <c r="Y1095" s="54">
        <v>0</v>
      </c>
      <c r="Z1095" s="40" t="s">
        <v>2050</v>
      </c>
      <c r="AA1095" s="56" t="s">
        <v>2</v>
      </c>
      <c r="AB1095" s="58">
        <v>0</v>
      </c>
      <c r="AC1095" s="59">
        <v>9.6</v>
      </c>
      <c r="AD1095" s="54">
        <v>0</v>
      </c>
      <c r="AE1095" s="38" t="s">
        <v>50</v>
      </c>
      <c r="AF1095" s="95">
        <v>0</v>
      </c>
      <c r="AG1095" s="56">
        <v>4.9999999999999996E-2</v>
      </c>
      <c r="AH1095" s="56">
        <v>9.9999999999999992E-2</v>
      </c>
    </row>
    <row r="1096" spans="1:38" customFormat="1" hidden="1" x14ac:dyDescent="0.35">
      <c r="A1096" s="38" t="s">
        <v>3003</v>
      </c>
      <c r="B1096" s="38">
        <v>101500050</v>
      </c>
      <c r="C1096" s="38" t="s">
        <v>3801</v>
      </c>
      <c r="D1096" s="45" t="s">
        <v>3802</v>
      </c>
      <c r="E1096" s="38" t="s">
        <v>95</v>
      </c>
      <c r="F1096" s="38" t="s">
        <v>96</v>
      </c>
      <c r="G1096" s="38" t="s">
        <v>97</v>
      </c>
      <c r="H1096" s="38" t="s">
        <v>291</v>
      </c>
      <c r="I1096" s="38" t="s">
        <v>3803</v>
      </c>
      <c r="J1096" s="44" t="s">
        <v>288</v>
      </c>
      <c r="K1096" s="45" t="s">
        <v>44</v>
      </c>
      <c r="L1096" s="38" t="s">
        <v>2967</v>
      </c>
      <c r="M1096" s="38" t="s">
        <v>45</v>
      </c>
      <c r="N1096" s="38" t="s">
        <v>46</v>
      </c>
      <c r="O1096" s="54">
        <v>15199.52</v>
      </c>
      <c r="P1096" s="38" t="s">
        <v>3747</v>
      </c>
      <c r="Q1096" s="55">
        <v>31100</v>
      </c>
      <c r="R1096" s="56">
        <v>0.2116435255850182</v>
      </c>
      <c r="S1096" s="55" t="s">
        <v>2660</v>
      </c>
      <c r="T1096" s="55"/>
      <c r="U1096" s="54">
        <v>15199.52</v>
      </c>
      <c r="V1096" s="54">
        <v>18416.399999999998</v>
      </c>
      <c r="W1096" s="56">
        <v>0.21164352558501828</v>
      </c>
      <c r="X1096" s="57" t="s">
        <v>73</v>
      </c>
      <c r="Y1096" s="54">
        <v>0</v>
      </c>
      <c r="Z1096" s="40" t="s">
        <v>2050</v>
      </c>
      <c r="AA1096" s="56" t="s">
        <v>2</v>
      </c>
      <c r="AB1096" s="58">
        <v>0</v>
      </c>
      <c r="AC1096" s="59">
        <v>10.199999999999999</v>
      </c>
      <c r="AD1096" s="54">
        <v>0</v>
      </c>
      <c r="AE1096" s="38" t="s">
        <v>50</v>
      </c>
      <c r="AF1096" s="95">
        <v>0</v>
      </c>
      <c r="AG1096" s="56">
        <v>0</v>
      </c>
      <c r="AH1096" s="56">
        <v>0</v>
      </c>
      <c r="AI1096" s="38" t="s">
        <v>50</v>
      </c>
      <c r="AJ1096" s="38" t="e">
        <v>#N/A</v>
      </c>
    </row>
    <row r="1097" spans="1:38" customFormat="1" hidden="1" x14ac:dyDescent="0.35">
      <c r="A1097" s="38" t="s">
        <v>3003</v>
      </c>
      <c r="B1097" s="38">
        <v>104544780</v>
      </c>
      <c r="C1097" s="38" t="s">
        <v>3804</v>
      </c>
      <c r="D1097" s="45" t="s">
        <v>3805</v>
      </c>
      <c r="E1097" s="38" t="s">
        <v>95</v>
      </c>
      <c r="F1097" s="38" t="s">
        <v>96</v>
      </c>
      <c r="G1097" s="38" t="s">
        <v>100</v>
      </c>
      <c r="H1097" s="38" t="s">
        <v>323</v>
      </c>
      <c r="I1097" s="38" t="s">
        <v>3806</v>
      </c>
      <c r="J1097" s="44" t="s">
        <v>325</v>
      </c>
      <c r="K1097" s="45" t="s">
        <v>44</v>
      </c>
      <c r="L1097" s="38" t="s">
        <v>3197</v>
      </c>
      <c r="M1097" s="38" t="s">
        <v>45</v>
      </c>
      <c r="N1097" s="38" t="s">
        <v>46</v>
      </c>
      <c r="O1097" s="54">
        <v>0</v>
      </c>
      <c r="P1097" s="38" t="s">
        <v>3747</v>
      </c>
      <c r="Q1097" s="55">
        <v>0</v>
      </c>
      <c r="R1097" s="56">
        <v>0</v>
      </c>
      <c r="S1097" s="55" t="s">
        <v>194</v>
      </c>
      <c r="T1097" s="55"/>
      <c r="U1097" s="54">
        <v>11200</v>
      </c>
      <c r="V1097" s="54">
        <v>11200</v>
      </c>
      <c r="W1097" s="56">
        <v>0</v>
      </c>
      <c r="X1097" s="57" t="s">
        <v>73</v>
      </c>
      <c r="Y1097" s="54">
        <v>0</v>
      </c>
      <c r="Z1097" s="40" t="s">
        <v>2050</v>
      </c>
      <c r="AA1097" s="56" t="s">
        <v>2</v>
      </c>
      <c r="AB1097" s="58">
        <v>0</v>
      </c>
      <c r="AC1097" s="59">
        <v>10</v>
      </c>
      <c r="AD1097" s="54">
        <v>0</v>
      </c>
      <c r="AE1097" s="38" t="s">
        <v>49</v>
      </c>
      <c r="AF1097" s="95">
        <v>0</v>
      </c>
      <c r="AG1097" s="56">
        <v>0</v>
      </c>
      <c r="AH1097" s="56">
        <v>0</v>
      </c>
      <c r="AI1097" s="38"/>
      <c r="AJ1097" s="38" t="e">
        <v>#N/A</v>
      </c>
    </row>
    <row r="1098" spans="1:38" customFormat="1" hidden="1" x14ac:dyDescent="0.35">
      <c r="A1098" s="38" t="s">
        <v>3797</v>
      </c>
      <c r="B1098" s="38">
        <v>104526100</v>
      </c>
      <c r="C1098" s="38" t="s">
        <v>3807</v>
      </c>
      <c r="D1098" s="45" t="s">
        <v>3808</v>
      </c>
      <c r="E1098" s="38" t="s">
        <v>95</v>
      </c>
      <c r="F1098" s="38" t="s">
        <v>96</v>
      </c>
      <c r="G1098" s="38" t="s">
        <v>97</v>
      </c>
      <c r="H1098" s="38" t="s">
        <v>291</v>
      </c>
      <c r="I1098" s="38" t="s">
        <v>3809</v>
      </c>
      <c r="J1098" s="44" t="s">
        <v>288</v>
      </c>
      <c r="K1098" s="45" t="s">
        <v>44</v>
      </c>
      <c r="L1098" s="38" t="s">
        <v>2967</v>
      </c>
      <c r="M1098" s="38" t="s">
        <v>45</v>
      </c>
      <c r="N1098" s="38" t="s">
        <v>46</v>
      </c>
      <c r="O1098" s="54">
        <v>19887.36</v>
      </c>
      <c r="P1098" s="38" t="s">
        <v>3747</v>
      </c>
      <c r="Q1098" s="54">
        <v>28000</v>
      </c>
      <c r="R1098" s="56">
        <v>0</v>
      </c>
      <c r="S1098" s="55" t="s">
        <v>194</v>
      </c>
      <c r="T1098" s="55"/>
      <c r="U1098" s="54">
        <v>19887.36</v>
      </c>
      <c r="V1098" s="54">
        <v>19887.36</v>
      </c>
      <c r="W1098" s="56">
        <v>0</v>
      </c>
      <c r="X1098" s="57" t="s">
        <v>47</v>
      </c>
      <c r="Y1098" s="54">
        <v>28000</v>
      </c>
      <c r="Z1098" s="40">
        <v>0</v>
      </c>
      <c r="AA1098" s="56">
        <v>0.28973714285714286</v>
      </c>
      <c r="AB1098" s="58">
        <v>8112.64</v>
      </c>
      <c r="AC1098" s="59">
        <v>10.199999999999999</v>
      </c>
      <c r="AD1098" s="54">
        <v>795.35686274509817</v>
      </c>
      <c r="AE1098" s="38" t="s">
        <v>50</v>
      </c>
      <c r="AF1098" s="95">
        <v>0</v>
      </c>
      <c r="AG1098" s="84">
        <v>0.15</v>
      </c>
      <c r="AH1098" s="84">
        <v>0.15</v>
      </c>
      <c r="AI1098" s="38"/>
      <c r="AJ1098" s="38">
        <v>14.583</v>
      </c>
    </row>
    <row r="1099" spans="1:38" customFormat="1" hidden="1" x14ac:dyDescent="0.35">
      <c r="A1099" s="38" t="s">
        <v>3797</v>
      </c>
      <c r="B1099" s="38">
        <v>104547230</v>
      </c>
      <c r="C1099" s="38" t="s">
        <v>3810</v>
      </c>
      <c r="D1099" s="45" t="s">
        <v>3811</v>
      </c>
      <c r="E1099" s="38" t="s">
        <v>95</v>
      </c>
      <c r="F1099" s="38" t="s">
        <v>96</v>
      </c>
      <c r="G1099" s="38" t="s">
        <v>97</v>
      </c>
      <c r="H1099" s="38" t="s">
        <v>291</v>
      </c>
      <c r="I1099" s="38" t="s">
        <v>294</v>
      </c>
      <c r="J1099" s="44" t="s">
        <v>288</v>
      </c>
      <c r="K1099" s="45" t="s">
        <v>44</v>
      </c>
      <c r="L1099" s="38" t="s">
        <v>2967</v>
      </c>
      <c r="M1099" s="38" t="s">
        <v>45</v>
      </c>
      <c r="N1099" s="38" t="s">
        <v>46</v>
      </c>
      <c r="O1099" s="54">
        <v>18648</v>
      </c>
      <c r="P1099" s="38" t="s">
        <v>3747</v>
      </c>
      <c r="Q1099" s="55">
        <v>31200</v>
      </c>
      <c r="R1099" s="56">
        <v>0</v>
      </c>
      <c r="S1099" s="55" t="s">
        <v>194</v>
      </c>
      <c r="T1099" s="55"/>
      <c r="U1099" s="54">
        <v>18648</v>
      </c>
      <c r="V1099" s="54">
        <v>18648</v>
      </c>
      <c r="W1099" s="56">
        <v>0</v>
      </c>
      <c r="X1099" s="57" t="s">
        <v>47</v>
      </c>
      <c r="Y1099" s="54">
        <v>31200</v>
      </c>
      <c r="Z1099" s="40">
        <v>0</v>
      </c>
      <c r="AA1099" s="56">
        <v>0.40230769230769231</v>
      </c>
      <c r="AB1099" s="58">
        <v>12552</v>
      </c>
      <c r="AC1099" s="59">
        <v>10.32</v>
      </c>
      <c r="AD1099" s="54">
        <v>1216.2790697674418</v>
      </c>
      <c r="AE1099" s="38" t="s">
        <v>50</v>
      </c>
      <c r="AF1099" s="95">
        <v>0</v>
      </c>
      <c r="AG1099" s="84">
        <v>0.15</v>
      </c>
      <c r="AH1099" s="84">
        <v>0.15</v>
      </c>
      <c r="AI1099" s="38" t="s">
        <v>50</v>
      </c>
      <c r="AJ1099" s="38">
        <v>39.332999999999998</v>
      </c>
    </row>
    <row r="1100" spans="1:38" x14ac:dyDescent="0.35">
      <c r="A1100" s="53" t="s">
        <v>191</v>
      </c>
      <c r="B1100" s="53">
        <v>104516860</v>
      </c>
      <c r="C1100" s="53" t="s">
        <v>3812</v>
      </c>
      <c r="D1100" s="45" t="s">
        <v>3813</v>
      </c>
      <c r="E1100" s="53" t="s">
        <v>95</v>
      </c>
      <c r="F1100" s="53" t="s">
        <v>114</v>
      </c>
      <c r="G1100" s="53" t="s">
        <v>276</v>
      </c>
      <c r="H1100" s="53" t="s">
        <v>923</v>
      </c>
      <c r="I1100" s="53" t="s">
        <v>3814</v>
      </c>
      <c r="J1100" s="45" t="s">
        <v>288</v>
      </c>
      <c r="K1100" s="45" t="s">
        <v>44</v>
      </c>
      <c r="L1100" s="53" t="s">
        <v>2967</v>
      </c>
      <c r="M1100" s="53" t="s">
        <v>45</v>
      </c>
      <c r="N1100" s="53" t="s">
        <v>46</v>
      </c>
      <c r="O1100" s="103">
        <v>28545.840000000004</v>
      </c>
      <c r="P1100" s="53" t="s">
        <v>3815</v>
      </c>
      <c r="Q1100" s="103">
        <v>5000</v>
      </c>
      <c r="R1100" s="104">
        <v>0</v>
      </c>
      <c r="S1100" s="105" t="s">
        <v>2660</v>
      </c>
      <c r="T1100" s="105" t="s">
        <v>194</v>
      </c>
      <c r="U1100" s="103">
        <v>28545.840000000004</v>
      </c>
      <c r="V1100" s="103">
        <v>28545.840000000004</v>
      </c>
      <c r="W1100" s="104">
        <v>0</v>
      </c>
      <c r="X1100" s="57" t="s">
        <v>73</v>
      </c>
      <c r="Y1100" s="103"/>
      <c r="Z1100" s="57" t="s">
        <v>2050</v>
      </c>
      <c r="AA1100" s="104" t="s">
        <v>2</v>
      </c>
      <c r="AB1100" s="106">
        <v>0</v>
      </c>
      <c r="AC1100" s="107">
        <v>12.12</v>
      </c>
      <c r="AD1100" s="103">
        <v>0</v>
      </c>
      <c r="AE1100" s="53" t="s">
        <v>49</v>
      </c>
      <c r="AF1100" s="53"/>
      <c r="AG1100" s="53">
        <v>1</v>
      </c>
      <c r="AH1100" s="108">
        <v>0</v>
      </c>
      <c r="AI1100" s="104">
        <v>0.4</v>
      </c>
      <c r="AJ1100" s="104">
        <v>0.4</v>
      </c>
      <c r="AK1100" s="53"/>
      <c r="AL1100" s="53" t="s">
        <v>50</v>
      </c>
    </row>
    <row r="1101" spans="1:38" x14ac:dyDescent="0.35">
      <c r="A1101" s="53" t="s">
        <v>191</v>
      </c>
      <c r="B1101" s="53">
        <v>104539860</v>
      </c>
      <c r="C1101" s="53" t="s">
        <v>3816</v>
      </c>
      <c r="D1101" s="45" t="s">
        <v>3817</v>
      </c>
      <c r="E1101" s="53" t="s">
        <v>95</v>
      </c>
      <c r="F1101" s="53" t="s">
        <v>103</v>
      </c>
      <c r="G1101" s="53" t="s">
        <v>67</v>
      </c>
      <c r="H1101" s="53" t="s">
        <v>68</v>
      </c>
      <c r="I1101" s="53" t="s">
        <v>3818</v>
      </c>
      <c r="J1101" s="45" t="s">
        <v>3819</v>
      </c>
      <c r="K1101" s="45" t="s">
        <v>44</v>
      </c>
      <c r="L1101" s="53" t="s">
        <v>3820</v>
      </c>
      <c r="M1101" s="53" t="s">
        <v>71</v>
      </c>
      <c r="N1101" s="53" t="s">
        <v>72</v>
      </c>
      <c r="O1101" s="103">
        <v>15525</v>
      </c>
      <c r="P1101" s="53" t="s">
        <v>3815</v>
      </c>
      <c r="Q1101" s="103">
        <v>20900</v>
      </c>
      <c r="R1101" s="104">
        <v>0</v>
      </c>
      <c r="S1101" s="105" t="s">
        <v>2660</v>
      </c>
      <c r="T1101" s="105" t="s">
        <v>194</v>
      </c>
      <c r="U1101" s="103">
        <v>15525</v>
      </c>
      <c r="V1101" s="103">
        <v>15525</v>
      </c>
      <c r="W1101" s="104">
        <v>0</v>
      </c>
      <c r="X1101" s="57" t="s">
        <v>73</v>
      </c>
      <c r="Y1101" s="103"/>
      <c r="Z1101" s="57" t="s">
        <v>2050</v>
      </c>
      <c r="AA1101" s="104" t="s">
        <v>2</v>
      </c>
      <c r="AB1101" s="106">
        <v>0</v>
      </c>
      <c r="AC1101" s="107">
        <v>5.4</v>
      </c>
      <c r="AD1101" s="103">
        <v>0</v>
      </c>
      <c r="AE1101" s="53" t="s">
        <v>49</v>
      </c>
      <c r="AF1101" s="53"/>
      <c r="AG1101" s="53">
        <v>1</v>
      </c>
      <c r="AH1101" s="108">
        <v>0</v>
      </c>
      <c r="AI1101" s="104">
        <v>0.03</v>
      </c>
      <c r="AJ1101" s="104">
        <v>4.9999999999999996E-2</v>
      </c>
      <c r="AK1101" s="53"/>
      <c r="AL1101" s="53" t="s">
        <v>50</v>
      </c>
    </row>
    <row r="1102" spans="1:38" x14ac:dyDescent="0.35">
      <c r="A1102" s="53" t="s">
        <v>191</v>
      </c>
      <c r="B1102" s="53">
        <v>104538000</v>
      </c>
      <c r="C1102" s="53" t="s">
        <v>3821</v>
      </c>
      <c r="D1102" s="45" t="s">
        <v>3822</v>
      </c>
      <c r="E1102" s="53" t="s">
        <v>95</v>
      </c>
      <c r="F1102" s="53" t="s">
        <v>103</v>
      </c>
      <c r="G1102" s="53" t="s">
        <v>298</v>
      </c>
      <c r="H1102" s="53" t="s">
        <v>302</v>
      </c>
      <c r="I1102" s="53" t="s">
        <v>3823</v>
      </c>
      <c r="J1102" s="45" t="s">
        <v>61</v>
      </c>
      <c r="K1102" s="45" t="s">
        <v>44</v>
      </c>
      <c r="L1102" s="53" t="s">
        <v>3470</v>
      </c>
      <c r="M1102" s="53" t="s">
        <v>71</v>
      </c>
      <c r="N1102" s="53" t="s">
        <v>46</v>
      </c>
      <c r="O1102" s="103">
        <v>32000</v>
      </c>
      <c r="P1102" s="53" t="s">
        <v>3815</v>
      </c>
      <c r="Q1102" s="105">
        <v>0</v>
      </c>
      <c r="R1102" s="104">
        <v>0</v>
      </c>
      <c r="S1102" s="105" t="s">
        <v>2660</v>
      </c>
      <c r="T1102" s="105" t="s">
        <v>194</v>
      </c>
      <c r="U1102" s="103">
        <v>32000</v>
      </c>
      <c r="V1102" s="103">
        <v>32000</v>
      </c>
      <c r="W1102" s="104">
        <v>0</v>
      </c>
      <c r="X1102" s="57" t="s">
        <v>73</v>
      </c>
      <c r="Y1102" s="103"/>
      <c r="Z1102" s="57" t="s">
        <v>2050</v>
      </c>
      <c r="AA1102" s="104" t="s">
        <v>2</v>
      </c>
      <c r="AB1102" s="106">
        <v>0</v>
      </c>
      <c r="AC1102" s="107">
        <v>10</v>
      </c>
      <c r="AD1102" s="103">
        <v>0</v>
      </c>
      <c r="AE1102" s="53" t="s">
        <v>50</v>
      </c>
      <c r="AF1102" s="53"/>
      <c r="AG1102" s="53">
        <v>1</v>
      </c>
      <c r="AH1102" s="108">
        <v>0</v>
      </c>
      <c r="AI1102" s="104">
        <v>0</v>
      </c>
      <c r="AJ1102" s="104">
        <v>0</v>
      </c>
      <c r="AK1102" s="53"/>
      <c r="AL1102" s="53" t="s">
        <v>50</v>
      </c>
    </row>
    <row r="1103" spans="1:38" x14ac:dyDescent="0.35">
      <c r="A1103" s="53" t="s">
        <v>191</v>
      </c>
      <c r="B1103" s="53">
        <v>104519710</v>
      </c>
      <c r="C1103" s="53" t="s">
        <v>3824</v>
      </c>
      <c r="D1103" s="45" t="s">
        <v>3825</v>
      </c>
      <c r="E1103" s="53" t="s">
        <v>95</v>
      </c>
      <c r="F1103" s="53" t="s">
        <v>103</v>
      </c>
      <c r="G1103" s="53" t="s">
        <v>298</v>
      </c>
      <c r="H1103" s="53" t="s">
        <v>98</v>
      </c>
      <c r="I1103" s="53" t="s">
        <v>3826</v>
      </c>
      <c r="J1103" s="45" t="s">
        <v>209</v>
      </c>
      <c r="K1103" s="45" t="s">
        <v>44</v>
      </c>
      <c r="L1103" s="53" t="s">
        <v>2971</v>
      </c>
      <c r="M1103" s="53" t="s">
        <v>71</v>
      </c>
      <c r="N1103" s="53" t="s">
        <v>72</v>
      </c>
      <c r="O1103" s="103">
        <v>36956.6</v>
      </c>
      <c r="P1103" s="53" t="s">
        <v>3815</v>
      </c>
      <c r="Q1103" s="103">
        <v>57000</v>
      </c>
      <c r="R1103" s="104">
        <v>0</v>
      </c>
      <c r="S1103" s="105" t="s">
        <v>2660</v>
      </c>
      <c r="T1103" s="105" t="s">
        <v>194</v>
      </c>
      <c r="U1103" s="103">
        <v>36956.6</v>
      </c>
      <c r="V1103" s="103">
        <v>36956.6</v>
      </c>
      <c r="W1103" s="104">
        <v>0</v>
      </c>
      <c r="X1103" s="57" t="s">
        <v>73</v>
      </c>
      <c r="Y1103" s="103"/>
      <c r="Z1103" s="57" t="s">
        <v>2050</v>
      </c>
      <c r="AA1103" s="104" t="s">
        <v>2</v>
      </c>
      <c r="AB1103" s="106">
        <v>0</v>
      </c>
      <c r="AC1103" s="107">
        <v>10</v>
      </c>
      <c r="AD1103" s="103">
        <v>0</v>
      </c>
      <c r="AE1103" s="53" t="s">
        <v>50</v>
      </c>
      <c r="AF1103" s="53"/>
      <c r="AG1103" s="53">
        <v>1</v>
      </c>
      <c r="AH1103" s="108">
        <v>0</v>
      </c>
      <c r="AI1103" s="104">
        <v>4.9999999999999996E-2</v>
      </c>
      <c r="AJ1103" s="104">
        <v>9.9999999999999992E-2</v>
      </c>
      <c r="AK1103" s="53"/>
      <c r="AL1103" s="53" t="s">
        <v>50</v>
      </c>
    </row>
    <row r="1104" spans="1:38" x14ac:dyDescent="0.35">
      <c r="A1104" s="53" t="s">
        <v>191</v>
      </c>
      <c r="B1104" s="53">
        <v>104540440</v>
      </c>
      <c r="C1104" s="53" t="s">
        <v>3827</v>
      </c>
      <c r="D1104" s="45" t="s">
        <v>3828</v>
      </c>
      <c r="E1104" s="53" t="s">
        <v>95</v>
      </c>
      <c r="F1104" s="53" t="s">
        <v>103</v>
      </c>
      <c r="G1104" s="53" t="s">
        <v>366</v>
      </c>
      <c r="H1104" s="53" t="s">
        <v>366</v>
      </c>
      <c r="I1104" s="53" t="s">
        <v>3829</v>
      </c>
      <c r="J1104" s="45" t="s">
        <v>339</v>
      </c>
      <c r="K1104" s="45" t="s">
        <v>44</v>
      </c>
      <c r="L1104" s="53" t="s">
        <v>3424</v>
      </c>
      <c r="M1104" s="53" t="s">
        <v>71</v>
      </c>
      <c r="N1104" s="53" t="s">
        <v>46</v>
      </c>
      <c r="O1104" s="103">
        <v>16860</v>
      </c>
      <c r="P1104" s="53" t="s">
        <v>3815</v>
      </c>
      <c r="Q1104" s="103">
        <v>29000</v>
      </c>
      <c r="R1104" s="104">
        <v>0</v>
      </c>
      <c r="S1104" s="105" t="s">
        <v>2660</v>
      </c>
      <c r="T1104" s="105" t="s">
        <v>194</v>
      </c>
      <c r="U1104" s="103">
        <v>16860</v>
      </c>
      <c r="V1104" s="103">
        <v>16860</v>
      </c>
      <c r="W1104" s="104">
        <v>0</v>
      </c>
      <c r="X1104" s="57" t="s">
        <v>73</v>
      </c>
      <c r="Y1104" s="103"/>
      <c r="Z1104" s="57" t="s">
        <v>2050</v>
      </c>
      <c r="AA1104" s="104" t="s">
        <v>2</v>
      </c>
      <c r="AB1104" s="106">
        <v>0</v>
      </c>
      <c r="AC1104" s="107">
        <v>4.5</v>
      </c>
      <c r="AD1104" s="103">
        <v>0</v>
      </c>
      <c r="AE1104" s="53" t="s">
        <v>49</v>
      </c>
      <c r="AF1104" s="53"/>
      <c r="AG1104" s="53">
        <v>1</v>
      </c>
      <c r="AH1104" s="108">
        <v>0</v>
      </c>
      <c r="AI1104" s="104">
        <v>0.4</v>
      </c>
      <c r="AJ1104" s="104">
        <v>0.4</v>
      </c>
      <c r="AK1104" s="53"/>
      <c r="AL1104" s="53" t="s">
        <v>50</v>
      </c>
    </row>
    <row r="1105" spans="1:38" x14ac:dyDescent="0.35">
      <c r="A1105" s="53" t="s">
        <v>191</v>
      </c>
      <c r="B1105" s="53">
        <v>104524270</v>
      </c>
      <c r="C1105" s="53" t="s">
        <v>3830</v>
      </c>
      <c r="D1105" s="45" t="s">
        <v>3831</v>
      </c>
      <c r="E1105" s="53" t="s">
        <v>95</v>
      </c>
      <c r="F1105" s="53" t="s">
        <v>114</v>
      </c>
      <c r="G1105" s="53" t="s">
        <v>115</v>
      </c>
      <c r="H1105" s="53" t="s">
        <v>398</v>
      </c>
      <c r="I1105" s="53" t="s">
        <v>3832</v>
      </c>
      <c r="J1105" s="45" t="s">
        <v>1462</v>
      </c>
      <c r="K1105" s="45" t="s">
        <v>44</v>
      </c>
      <c r="L1105" s="53" t="s">
        <v>3833</v>
      </c>
      <c r="M1105" s="53" t="s">
        <v>45</v>
      </c>
      <c r="N1105" s="53" t="s">
        <v>46</v>
      </c>
      <c r="O1105" s="103">
        <v>11906.4</v>
      </c>
      <c r="P1105" s="53" t="s">
        <v>3815</v>
      </c>
      <c r="Q1105" s="103">
        <v>29500</v>
      </c>
      <c r="R1105" s="104">
        <v>0</v>
      </c>
      <c r="S1105" s="105" t="s">
        <v>2660</v>
      </c>
      <c r="T1105" s="105" t="s">
        <v>194</v>
      </c>
      <c r="U1105" s="103">
        <v>11906.4</v>
      </c>
      <c r="V1105" s="103">
        <v>11906.4</v>
      </c>
      <c r="W1105" s="104">
        <v>0</v>
      </c>
      <c r="X1105" s="57" t="s">
        <v>73</v>
      </c>
      <c r="Y1105" s="103"/>
      <c r="Z1105" s="57" t="s">
        <v>2050</v>
      </c>
      <c r="AA1105" s="104" t="s">
        <v>2</v>
      </c>
      <c r="AB1105" s="106">
        <v>0</v>
      </c>
      <c r="AC1105" s="107">
        <v>4.2240000000000002</v>
      </c>
      <c r="AD1105" s="103">
        <v>0</v>
      </c>
      <c r="AE1105" s="53" t="s">
        <v>49</v>
      </c>
      <c r="AF1105" s="53"/>
      <c r="AG1105" s="53">
        <v>1</v>
      </c>
      <c r="AH1105" s="108">
        <v>0</v>
      </c>
      <c r="AI1105" s="104">
        <v>4.9999999999999996E-2</v>
      </c>
      <c r="AJ1105" s="104">
        <v>9.9999999999999992E-2</v>
      </c>
      <c r="AK1105" s="53" t="s">
        <v>50</v>
      </c>
      <c r="AL1105" s="53" t="s">
        <v>50</v>
      </c>
    </row>
    <row r="1106" spans="1:38" x14ac:dyDescent="0.35">
      <c r="A1106" s="53" t="s">
        <v>191</v>
      </c>
      <c r="B1106" s="53">
        <v>104543760</v>
      </c>
      <c r="C1106" s="53" t="s">
        <v>3834</v>
      </c>
      <c r="D1106" s="45" t="s">
        <v>3835</v>
      </c>
      <c r="E1106" s="53" t="s">
        <v>95</v>
      </c>
      <c r="F1106" s="53" t="s">
        <v>114</v>
      </c>
      <c r="G1106" s="53" t="s">
        <v>115</v>
      </c>
      <c r="H1106" s="53" t="s">
        <v>398</v>
      </c>
      <c r="I1106" s="53" t="s">
        <v>3836</v>
      </c>
      <c r="J1106" s="45" t="s">
        <v>125</v>
      </c>
      <c r="K1106" s="45" t="s">
        <v>44</v>
      </c>
      <c r="L1106" s="53" t="s">
        <v>3754</v>
      </c>
      <c r="M1106" s="53" t="s">
        <v>45</v>
      </c>
      <c r="N1106" s="53" t="s">
        <v>46</v>
      </c>
      <c r="O1106" s="103">
        <v>7200</v>
      </c>
      <c r="P1106" s="53" t="s">
        <v>3815</v>
      </c>
      <c r="Q1106" s="103">
        <v>10500</v>
      </c>
      <c r="R1106" s="104">
        <v>0</v>
      </c>
      <c r="S1106" s="105" t="s">
        <v>2660</v>
      </c>
      <c r="T1106" s="105" t="s">
        <v>194</v>
      </c>
      <c r="U1106" s="103">
        <v>7200</v>
      </c>
      <c r="V1106" s="103">
        <v>7200</v>
      </c>
      <c r="W1106" s="104">
        <v>0</v>
      </c>
      <c r="X1106" s="57" t="s">
        <v>73</v>
      </c>
      <c r="Y1106" s="103"/>
      <c r="Z1106" s="57" t="s">
        <v>2050</v>
      </c>
      <c r="AA1106" s="104" t="s">
        <v>2</v>
      </c>
      <c r="AB1106" s="106">
        <v>0</v>
      </c>
      <c r="AC1106" s="107">
        <v>2.4</v>
      </c>
      <c r="AD1106" s="103">
        <v>0</v>
      </c>
      <c r="AE1106" s="53" t="s">
        <v>49</v>
      </c>
      <c r="AF1106" s="53"/>
      <c r="AG1106" s="53">
        <v>1</v>
      </c>
      <c r="AH1106" s="108">
        <v>0</v>
      </c>
      <c r="AI1106" s="104">
        <v>4.9999999999999996E-2</v>
      </c>
      <c r="AJ1106" s="104">
        <v>9.9999999999999992E-2</v>
      </c>
      <c r="AK1106" s="53" t="s">
        <v>50</v>
      </c>
      <c r="AL1106" s="53" t="s">
        <v>50</v>
      </c>
    </row>
    <row r="1107" spans="1:38" x14ac:dyDescent="0.35">
      <c r="A1107" s="53" t="s">
        <v>191</v>
      </c>
      <c r="B1107" s="53">
        <v>150001710</v>
      </c>
      <c r="C1107" s="53" t="s">
        <v>3837</v>
      </c>
      <c r="D1107" s="45" t="s">
        <v>3838</v>
      </c>
      <c r="E1107" s="53" t="s">
        <v>95</v>
      </c>
      <c r="F1107" s="53" t="s">
        <v>114</v>
      </c>
      <c r="G1107" s="109" t="s">
        <v>120</v>
      </c>
      <c r="H1107" s="109" t="s">
        <v>204</v>
      </c>
      <c r="I1107" s="53" t="s">
        <v>3839</v>
      </c>
      <c r="J1107" s="45" t="s">
        <v>910</v>
      </c>
      <c r="K1107" s="45" t="s">
        <v>44</v>
      </c>
      <c r="L1107" s="53" t="s">
        <v>3840</v>
      </c>
      <c r="M1107" s="53" t="s">
        <v>45</v>
      </c>
      <c r="N1107" s="53" t="s">
        <v>46</v>
      </c>
      <c r="O1107" s="103">
        <v>18662.850000000002</v>
      </c>
      <c r="P1107" s="53" t="s">
        <v>3815</v>
      </c>
      <c r="Q1107" s="105">
        <v>8862.5</v>
      </c>
      <c r="R1107" s="104">
        <v>0</v>
      </c>
      <c r="S1107" s="105" t="s">
        <v>2660</v>
      </c>
      <c r="T1107" s="105" t="s">
        <v>194</v>
      </c>
      <c r="U1107" s="103">
        <v>18662.850000000002</v>
      </c>
      <c r="V1107" s="103">
        <v>18662.850000000002</v>
      </c>
      <c r="W1107" s="104">
        <v>0</v>
      </c>
      <c r="X1107" s="57" t="s">
        <v>73</v>
      </c>
      <c r="Y1107" s="103"/>
      <c r="Z1107" s="57" t="s">
        <v>2050</v>
      </c>
      <c r="AA1107" s="104" t="s">
        <v>2</v>
      </c>
      <c r="AB1107" s="106">
        <v>0</v>
      </c>
      <c r="AC1107" s="107">
        <v>6.36</v>
      </c>
      <c r="AD1107" s="103">
        <v>0</v>
      </c>
      <c r="AE1107" s="53" t="s">
        <v>49</v>
      </c>
      <c r="AF1107" s="53"/>
      <c r="AG1107" s="53">
        <v>1</v>
      </c>
      <c r="AH1107" s="108">
        <v>0</v>
      </c>
      <c r="AI1107" s="104">
        <v>0.2</v>
      </c>
      <c r="AJ1107" s="104">
        <v>0.2</v>
      </c>
      <c r="AK1107" s="53"/>
      <c r="AL1107" s="53" t="s">
        <v>50</v>
      </c>
    </row>
    <row r="1108" spans="1:38" x14ac:dyDescent="0.35">
      <c r="A1108" s="53" t="s">
        <v>525</v>
      </c>
      <c r="B1108" s="53">
        <v>201211550</v>
      </c>
      <c r="C1108" s="53" t="s">
        <v>3841</v>
      </c>
      <c r="D1108" s="45" t="s">
        <v>3842</v>
      </c>
      <c r="E1108" s="53" t="s">
        <v>95</v>
      </c>
      <c r="F1108" s="53" t="s">
        <v>96</v>
      </c>
      <c r="G1108" s="53" t="s">
        <v>263</v>
      </c>
      <c r="H1108" s="53" t="s">
        <v>877</v>
      </c>
      <c r="I1108" s="53" t="s">
        <v>3843</v>
      </c>
      <c r="J1108" s="45" t="s">
        <v>209</v>
      </c>
      <c r="K1108" s="45" t="s">
        <v>209</v>
      </c>
      <c r="L1108" s="53" t="s">
        <v>2971</v>
      </c>
      <c r="M1108" s="53" t="s">
        <v>45</v>
      </c>
      <c r="N1108" s="53" t="s">
        <v>46</v>
      </c>
      <c r="O1108" s="103">
        <v>9501.86</v>
      </c>
      <c r="P1108" s="53" t="s">
        <v>3815</v>
      </c>
      <c r="Q1108" s="105">
        <v>19500</v>
      </c>
      <c r="R1108" s="104">
        <v>0</v>
      </c>
      <c r="S1108" s="105" t="s">
        <v>2660</v>
      </c>
      <c r="T1108" s="105" t="s">
        <v>545</v>
      </c>
      <c r="U1108" s="103" t="e">
        <v>#N/A</v>
      </c>
      <c r="V1108" s="103" t="e">
        <v>#N/A</v>
      </c>
      <c r="W1108" s="104" t="e">
        <v>#N/A</v>
      </c>
      <c r="X1108" s="57" t="s">
        <v>73</v>
      </c>
      <c r="Y1108" s="103"/>
      <c r="Z1108" s="57" t="s">
        <v>2050</v>
      </c>
      <c r="AA1108" s="104" t="s">
        <v>2</v>
      </c>
      <c r="AB1108" s="106">
        <v>0</v>
      </c>
      <c r="AC1108" s="107">
        <v>6</v>
      </c>
      <c r="AD1108" s="103">
        <v>0</v>
      </c>
      <c r="AE1108" s="53" t="s">
        <v>49</v>
      </c>
      <c r="AF1108" s="53"/>
      <c r="AG1108" s="53">
        <v>1</v>
      </c>
      <c r="AH1108" s="108">
        <v>0</v>
      </c>
      <c r="AI1108" s="104">
        <v>0.03</v>
      </c>
      <c r="AJ1108" s="104">
        <v>4.9999999999999996E-2</v>
      </c>
      <c r="AK1108" s="53"/>
      <c r="AL1108" s="53" t="s">
        <v>50</v>
      </c>
    </row>
    <row r="1109" spans="1:38" x14ac:dyDescent="0.35">
      <c r="A1109" s="53" t="s">
        <v>525</v>
      </c>
      <c r="B1109" s="53">
        <v>104534740</v>
      </c>
      <c r="C1109" s="53" t="s">
        <v>3844</v>
      </c>
      <c r="D1109" s="45" t="s">
        <v>3845</v>
      </c>
      <c r="E1109" s="53" t="s">
        <v>95</v>
      </c>
      <c r="F1109" s="53" t="s">
        <v>103</v>
      </c>
      <c r="G1109" s="53" t="s">
        <v>369</v>
      </c>
      <c r="H1109" s="53" t="s">
        <v>1408</v>
      </c>
      <c r="I1109" s="53" t="s">
        <v>3846</v>
      </c>
      <c r="J1109" s="45" t="s">
        <v>176</v>
      </c>
      <c r="K1109" s="45" t="s">
        <v>44</v>
      </c>
      <c r="L1109" s="53" t="s">
        <v>3286</v>
      </c>
      <c r="M1109" s="53" t="s">
        <v>71</v>
      </c>
      <c r="N1109" s="53" t="s">
        <v>46</v>
      </c>
      <c r="O1109" s="103">
        <v>17600</v>
      </c>
      <c r="P1109" s="53" t="s">
        <v>3815</v>
      </c>
      <c r="Q1109" s="103">
        <v>30000</v>
      </c>
      <c r="R1109" s="104">
        <v>0</v>
      </c>
      <c r="S1109" s="105" t="s">
        <v>2660</v>
      </c>
      <c r="T1109" s="105" t="s">
        <v>48</v>
      </c>
      <c r="U1109" s="103">
        <v>17600</v>
      </c>
      <c r="V1109" s="103">
        <v>17600</v>
      </c>
      <c r="W1109" s="104">
        <v>0</v>
      </c>
      <c r="X1109" s="57" t="s">
        <v>73</v>
      </c>
      <c r="Y1109" s="103"/>
      <c r="Z1109" s="57" t="s">
        <v>2050</v>
      </c>
      <c r="AA1109" s="104" t="s">
        <v>2</v>
      </c>
      <c r="AB1109" s="106">
        <v>0</v>
      </c>
      <c r="AC1109" s="107">
        <v>2.2000000000000002</v>
      </c>
      <c r="AD1109" s="103">
        <v>0</v>
      </c>
      <c r="AE1109" s="53" t="s">
        <v>50</v>
      </c>
      <c r="AF1109" s="53"/>
      <c r="AG1109" s="53">
        <v>1</v>
      </c>
      <c r="AH1109" s="108">
        <v>0</v>
      </c>
      <c r="AI1109" s="104">
        <v>0.2</v>
      </c>
      <c r="AJ1109" s="104">
        <v>0.25</v>
      </c>
      <c r="AK1109" s="53" t="s">
        <v>50</v>
      </c>
      <c r="AL1109" s="53" t="s">
        <v>50</v>
      </c>
    </row>
    <row r="1110" spans="1:38" x14ac:dyDescent="0.35">
      <c r="A1110" s="53" t="s">
        <v>191</v>
      </c>
      <c r="B1110" s="53">
        <v>104534410</v>
      </c>
      <c r="C1110" s="53" t="s">
        <v>3847</v>
      </c>
      <c r="D1110" s="45" t="s">
        <v>3848</v>
      </c>
      <c r="E1110" s="53" t="s">
        <v>95</v>
      </c>
      <c r="F1110" s="53" t="s">
        <v>103</v>
      </c>
      <c r="G1110" s="53" t="s">
        <v>266</v>
      </c>
      <c r="H1110" s="53" t="s">
        <v>267</v>
      </c>
      <c r="I1110" s="53" t="s">
        <v>3849</v>
      </c>
      <c r="J1110" s="45" t="s">
        <v>200</v>
      </c>
      <c r="K1110" s="45" t="s">
        <v>44</v>
      </c>
      <c r="L1110" s="53"/>
      <c r="M1110" s="53"/>
      <c r="N1110" s="53"/>
      <c r="O1110" s="53"/>
      <c r="P1110" s="53" t="s">
        <v>3815</v>
      </c>
      <c r="Q1110" s="53"/>
      <c r="R1110" s="103"/>
      <c r="S1110" s="104"/>
      <c r="T1110" s="105"/>
      <c r="U1110" s="105"/>
      <c r="V1110" s="103"/>
      <c r="W1110" s="103"/>
      <c r="X1110" s="104"/>
      <c r="Y1110" s="57"/>
      <c r="Z1110" s="103"/>
      <c r="AA1110" s="57"/>
      <c r="AB1110" s="104"/>
      <c r="AC1110" s="106"/>
      <c r="AD1110" s="107"/>
      <c r="AE1110" s="103"/>
      <c r="AF1110" s="53"/>
      <c r="AG1110" s="53"/>
      <c r="AH1110" s="110"/>
      <c r="AI1110" s="104"/>
      <c r="AJ1110" s="104"/>
      <c r="AK1110" s="53"/>
      <c r="AL1110" s="53"/>
    </row>
    <row r="1111" spans="1:38" x14ac:dyDescent="0.35">
      <c r="A1111" s="53" t="s">
        <v>191</v>
      </c>
      <c r="B1111" s="53">
        <v>104530330</v>
      </c>
      <c r="C1111" s="53" t="s">
        <v>3850</v>
      </c>
      <c r="D1111" s="45" t="s">
        <v>3851</v>
      </c>
      <c r="E1111" s="53" t="s">
        <v>95</v>
      </c>
      <c r="F1111" s="53" t="s">
        <v>103</v>
      </c>
      <c r="G1111" s="53" t="s">
        <v>266</v>
      </c>
      <c r="H1111" s="53" t="s">
        <v>105</v>
      </c>
      <c r="I1111" s="53" t="s">
        <v>3852</v>
      </c>
      <c r="J1111" s="45" t="s">
        <v>53</v>
      </c>
      <c r="K1111" s="45" t="s">
        <v>44</v>
      </c>
      <c r="L1111" s="53"/>
      <c r="M1111" s="53"/>
      <c r="N1111" s="53"/>
      <c r="O1111" s="53"/>
      <c r="P1111" s="53" t="s">
        <v>3815</v>
      </c>
      <c r="Q1111" s="53"/>
      <c r="R1111" s="103"/>
      <c r="S1111" s="104"/>
      <c r="T1111" s="105"/>
      <c r="U1111" s="105"/>
      <c r="V1111" s="103"/>
      <c r="W1111" s="103"/>
      <c r="X1111" s="104"/>
      <c r="Y1111" s="57"/>
      <c r="Z1111" s="103"/>
      <c r="AA1111" s="57"/>
      <c r="AB1111" s="104"/>
      <c r="AC1111" s="106"/>
      <c r="AD1111" s="107"/>
      <c r="AE1111" s="103"/>
      <c r="AF1111" s="53"/>
      <c r="AG1111" s="53"/>
      <c r="AH1111" s="110"/>
      <c r="AI1111" s="104"/>
      <c r="AJ1111" s="104"/>
      <c r="AK1111" s="53"/>
      <c r="AL1111" s="53"/>
    </row>
    <row r="1112" spans="1:38" x14ac:dyDescent="0.35">
      <c r="A1112" s="53" t="s">
        <v>191</v>
      </c>
      <c r="B1112" s="53">
        <v>104538310</v>
      </c>
      <c r="C1112" s="53" t="s">
        <v>3853</v>
      </c>
      <c r="D1112" s="45" t="s">
        <v>3854</v>
      </c>
      <c r="E1112" s="53" t="s">
        <v>95</v>
      </c>
      <c r="F1112" s="53" t="s">
        <v>103</v>
      </c>
      <c r="G1112" s="53" t="s">
        <v>67</v>
      </c>
      <c r="H1112" s="53" t="s">
        <v>82</v>
      </c>
      <c r="I1112" s="53" t="s">
        <v>3855</v>
      </c>
      <c r="J1112" s="45" t="s">
        <v>211</v>
      </c>
      <c r="K1112" s="45" t="s">
        <v>44</v>
      </c>
      <c r="L1112" s="53"/>
      <c r="M1112" s="53"/>
      <c r="N1112" s="53"/>
      <c r="O1112" s="53"/>
      <c r="P1112" s="53" t="s">
        <v>3815</v>
      </c>
      <c r="Q1112" s="53"/>
      <c r="R1112" s="103"/>
      <c r="S1112" s="104"/>
      <c r="T1112" s="105"/>
      <c r="U1112" s="105"/>
      <c r="V1112" s="103"/>
      <c r="W1112" s="103"/>
      <c r="X1112" s="104"/>
      <c r="Y1112" s="57"/>
      <c r="Z1112" s="103"/>
      <c r="AA1112" s="57"/>
      <c r="AB1112" s="104"/>
      <c r="AC1112" s="106"/>
      <c r="AD1112" s="107"/>
      <c r="AE1112" s="103"/>
      <c r="AF1112" s="53"/>
      <c r="AG1112" s="53"/>
      <c r="AH1112" s="110"/>
      <c r="AI1112" s="104"/>
      <c r="AJ1112" s="104"/>
      <c r="AK1112" s="53"/>
      <c r="AL1112" s="53"/>
    </row>
    <row r="1113" spans="1:38" x14ac:dyDescent="0.35">
      <c r="A1113" s="53" t="s">
        <v>191</v>
      </c>
      <c r="B1113" s="53">
        <v>104538210</v>
      </c>
      <c r="C1113" s="53" t="s">
        <v>3856</v>
      </c>
      <c r="D1113" s="45" t="s">
        <v>3857</v>
      </c>
      <c r="E1113" s="53" t="s">
        <v>95</v>
      </c>
      <c r="F1113" s="53" t="s">
        <v>103</v>
      </c>
      <c r="G1113" s="53" t="s">
        <v>67</v>
      </c>
      <c r="H1113" s="53" t="s">
        <v>82</v>
      </c>
      <c r="I1113" s="53" t="s">
        <v>3858</v>
      </c>
      <c r="J1113" s="45" t="s">
        <v>807</v>
      </c>
      <c r="K1113" s="45" t="s">
        <v>44</v>
      </c>
      <c r="L1113" s="53"/>
      <c r="M1113" s="53"/>
      <c r="N1113" s="53"/>
      <c r="O1113" s="53"/>
      <c r="P1113" s="53" t="s">
        <v>3815</v>
      </c>
      <c r="Q1113" s="53"/>
      <c r="R1113" s="103"/>
      <c r="S1113" s="104"/>
      <c r="T1113" s="105"/>
      <c r="U1113" s="105"/>
      <c r="V1113" s="103"/>
      <c r="W1113" s="103"/>
      <c r="X1113" s="104"/>
      <c r="Y1113" s="57"/>
      <c r="Z1113" s="103"/>
      <c r="AA1113" s="57"/>
      <c r="AB1113" s="104"/>
      <c r="AC1113" s="106"/>
      <c r="AD1113" s="107"/>
      <c r="AE1113" s="103"/>
      <c r="AF1113" s="53"/>
      <c r="AG1113" s="53"/>
      <c r="AH1113" s="110"/>
      <c r="AI1113" s="104"/>
      <c r="AJ1113" s="104"/>
      <c r="AK1113" s="53"/>
      <c r="AL1113" s="53"/>
    </row>
    <row r="1114" spans="1:38" x14ac:dyDescent="0.35">
      <c r="A1114" s="53" t="s">
        <v>191</v>
      </c>
      <c r="B1114" s="53">
        <v>104538870</v>
      </c>
      <c r="C1114" s="53" t="s">
        <v>3859</v>
      </c>
      <c r="D1114" s="45" t="s">
        <v>3860</v>
      </c>
      <c r="E1114" s="53" t="s">
        <v>95</v>
      </c>
      <c r="F1114" s="53" t="s">
        <v>114</v>
      </c>
      <c r="G1114" s="53" t="s">
        <v>120</v>
      </c>
      <c r="H1114" s="53" t="s">
        <v>466</v>
      </c>
      <c r="I1114" s="53" t="s">
        <v>3861</v>
      </c>
      <c r="J1114" s="45" t="s">
        <v>53</v>
      </c>
      <c r="K1114" s="45" t="s">
        <v>44</v>
      </c>
      <c r="L1114" s="53"/>
      <c r="M1114" s="53"/>
      <c r="N1114" s="53"/>
      <c r="O1114" s="53"/>
      <c r="P1114" s="53" t="s">
        <v>3815</v>
      </c>
      <c r="Q1114" s="53"/>
      <c r="R1114" s="103"/>
      <c r="S1114" s="104"/>
      <c r="T1114" s="105"/>
      <c r="U1114" s="105"/>
      <c r="V1114" s="103"/>
      <c r="W1114" s="103"/>
      <c r="X1114" s="104"/>
      <c r="Y1114" s="57"/>
      <c r="Z1114" s="103"/>
      <c r="AA1114" s="57"/>
      <c r="AB1114" s="104"/>
      <c r="AC1114" s="106"/>
      <c r="AD1114" s="107"/>
      <c r="AE1114" s="103"/>
      <c r="AF1114" s="53"/>
      <c r="AG1114" s="53"/>
      <c r="AH1114" s="110"/>
      <c r="AI1114" s="104"/>
      <c r="AJ1114" s="104"/>
      <c r="AK1114" s="53"/>
      <c r="AL1114" s="53"/>
    </row>
    <row r="1115" spans="1:38" x14ac:dyDescent="0.35">
      <c r="A1115" s="53" t="s">
        <v>191</v>
      </c>
      <c r="B1115" s="53">
        <v>104540440</v>
      </c>
      <c r="C1115" s="53" t="s">
        <v>3827</v>
      </c>
      <c r="D1115" s="45" t="s">
        <v>3828</v>
      </c>
      <c r="E1115" s="2" t="s">
        <v>95</v>
      </c>
      <c r="F1115" s="2" t="s">
        <v>103</v>
      </c>
      <c r="G1115" s="2" t="s">
        <v>366</v>
      </c>
      <c r="H1115" s="2" t="s">
        <v>366</v>
      </c>
      <c r="I1115" s="2" t="s">
        <v>3829</v>
      </c>
      <c r="J1115" s="2" t="s">
        <v>339</v>
      </c>
      <c r="K1115" s="2" t="s">
        <v>44</v>
      </c>
      <c r="L1115" s="45"/>
      <c r="M1115" s="53"/>
      <c r="P1115" s="53" t="s">
        <v>3815</v>
      </c>
      <c r="S1115" s="104"/>
      <c r="T1115" s="105"/>
      <c r="U1115" s="105"/>
      <c r="V1115" s="103"/>
      <c r="W1115" s="103"/>
      <c r="X1115" s="104"/>
      <c r="Y1115" s="57"/>
      <c r="Z1115" s="103"/>
      <c r="AA1115" s="105"/>
      <c r="AB1115" s="104"/>
      <c r="AC1115" s="106"/>
      <c r="AE1115" s="103"/>
      <c r="AG1115" s="53"/>
      <c r="AH1115" s="53"/>
      <c r="AI1115" s="104"/>
      <c r="AJ1115" s="104"/>
    </row>
    <row r="1116" spans="1:38" x14ac:dyDescent="0.35">
      <c r="A1116" s="53" t="s">
        <v>191</v>
      </c>
      <c r="B1116" s="53">
        <v>104543760</v>
      </c>
      <c r="C1116" s="53" t="s">
        <v>3834</v>
      </c>
      <c r="D1116" s="45" t="s">
        <v>3835</v>
      </c>
      <c r="E1116" s="2" t="s">
        <v>95</v>
      </c>
      <c r="F1116" s="2" t="s">
        <v>114</v>
      </c>
      <c r="G1116" s="2" t="s">
        <v>115</v>
      </c>
      <c r="H1116" s="2" t="s">
        <v>398</v>
      </c>
      <c r="I1116" s="2" t="s">
        <v>3836</v>
      </c>
      <c r="J1116" s="2" t="s">
        <v>125</v>
      </c>
      <c r="K1116" s="2" t="s">
        <v>44</v>
      </c>
      <c r="L1116" s="45"/>
      <c r="M1116" s="53"/>
      <c r="P1116" s="53" t="s">
        <v>3815</v>
      </c>
      <c r="S1116" s="104"/>
      <c r="T1116" s="105"/>
      <c r="U1116" s="105"/>
      <c r="V1116" s="103"/>
      <c r="W1116" s="103"/>
      <c r="X1116" s="104"/>
      <c r="Y1116" s="57"/>
      <c r="Z1116" s="103"/>
      <c r="AA1116" s="105"/>
      <c r="AB1116" s="104"/>
      <c r="AC1116" s="106"/>
      <c r="AE1116" s="103"/>
      <c r="AG1116" s="53"/>
      <c r="AH1116" s="53"/>
      <c r="AI1116" s="104"/>
      <c r="AJ1116" s="104"/>
    </row>
    <row r="1117" spans="1:38" x14ac:dyDescent="0.35">
      <c r="A1117" s="53" t="s">
        <v>191</v>
      </c>
      <c r="B1117" s="53">
        <v>150001710</v>
      </c>
      <c r="C1117" s="53" t="s">
        <v>3837</v>
      </c>
      <c r="D1117" s="45" t="s">
        <v>3838</v>
      </c>
      <c r="E1117" s="2" t="s">
        <v>95</v>
      </c>
      <c r="F1117" s="2" t="s">
        <v>114</v>
      </c>
      <c r="G1117" s="2" t="s">
        <v>120</v>
      </c>
      <c r="H1117" s="2" t="s">
        <v>204</v>
      </c>
      <c r="I1117" s="2" t="s">
        <v>3839</v>
      </c>
      <c r="J1117" s="2" t="s">
        <v>910</v>
      </c>
      <c r="K1117" s="2" t="s">
        <v>44</v>
      </c>
      <c r="L1117" s="45"/>
      <c r="M1117" s="53"/>
      <c r="P1117" s="53" t="s">
        <v>3815</v>
      </c>
      <c r="S1117" s="104"/>
      <c r="T1117" s="105"/>
      <c r="U1117" s="105"/>
      <c r="V1117" s="103"/>
      <c r="W1117" s="103"/>
      <c r="X1117" s="104"/>
      <c r="Y1117" s="57"/>
      <c r="Z1117" s="103"/>
      <c r="AA1117" s="105"/>
      <c r="AB1117" s="104"/>
      <c r="AC1117" s="106"/>
      <c r="AE1117" s="103"/>
      <c r="AG1117" s="53"/>
      <c r="AH1117" s="53"/>
      <c r="AI1117" s="104"/>
      <c r="AJ1117" s="104"/>
    </row>
    <row r="1118" spans="1:38" x14ac:dyDescent="0.35">
      <c r="A1118" s="53" t="s">
        <v>191</v>
      </c>
      <c r="B1118" s="53">
        <v>104539860</v>
      </c>
      <c r="C1118" s="53" t="s">
        <v>3816</v>
      </c>
      <c r="D1118" s="45" t="s">
        <v>3817</v>
      </c>
      <c r="E1118" s="2" t="s">
        <v>95</v>
      </c>
      <c r="F1118" s="2" t="s">
        <v>103</v>
      </c>
      <c r="G1118" s="2" t="s">
        <v>67</v>
      </c>
      <c r="H1118" s="2" t="s">
        <v>68</v>
      </c>
      <c r="I1118" s="2" t="s">
        <v>3818</v>
      </c>
      <c r="J1118" s="2" t="s">
        <v>3819</v>
      </c>
      <c r="K1118" s="2" t="s">
        <v>44</v>
      </c>
      <c r="L1118" s="45"/>
      <c r="M1118" s="53"/>
      <c r="P1118" s="53" t="s">
        <v>3815</v>
      </c>
      <c r="S1118" s="104"/>
      <c r="T1118" s="105"/>
      <c r="U1118" s="105"/>
      <c r="V1118" s="103"/>
      <c r="W1118" s="103"/>
      <c r="X1118" s="104"/>
      <c r="Y1118" s="57"/>
      <c r="Z1118" s="103"/>
      <c r="AA1118" s="105"/>
      <c r="AB1118" s="104"/>
      <c r="AC1118" s="106"/>
      <c r="AE1118" s="103"/>
      <c r="AG1118" s="53"/>
      <c r="AH1118" s="53"/>
      <c r="AI1118" s="104"/>
      <c r="AJ1118" s="104"/>
    </row>
    <row r="1119" spans="1:38" x14ac:dyDescent="0.35">
      <c r="A1119" s="53" t="s">
        <v>191</v>
      </c>
      <c r="B1119" s="53">
        <v>104524270</v>
      </c>
      <c r="C1119" s="53" t="s">
        <v>3830</v>
      </c>
      <c r="D1119" s="45" t="s">
        <v>3831</v>
      </c>
      <c r="E1119" s="2" t="s">
        <v>95</v>
      </c>
      <c r="F1119" s="2" t="s">
        <v>114</v>
      </c>
      <c r="G1119" s="2" t="s">
        <v>115</v>
      </c>
      <c r="H1119" s="2" t="s">
        <v>398</v>
      </c>
      <c r="I1119" s="2" t="s">
        <v>3832</v>
      </c>
      <c r="J1119" s="2" t="s">
        <v>1462</v>
      </c>
      <c r="K1119" s="2" t="s">
        <v>44</v>
      </c>
      <c r="L1119" s="45"/>
      <c r="M1119" s="53"/>
      <c r="P1119" s="53" t="s">
        <v>3815</v>
      </c>
      <c r="S1119" s="104"/>
      <c r="T1119" s="105"/>
      <c r="U1119" s="105"/>
      <c r="V1119" s="103"/>
      <c r="W1119" s="103"/>
      <c r="X1119" s="104"/>
      <c r="Y1119" s="57"/>
      <c r="Z1119" s="103"/>
      <c r="AA1119" s="105"/>
      <c r="AB1119" s="104"/>
      <c r="AC1119" s="106"/>
      <c r="AE1119" s="103"/>
      <c r="AG1119" s="53"/>
      <c r="AH1119" s="53"/>
      <c r="AI1119" s="104"/>
      <c r="AJ1119" s="104"/>
    </row>
    <row r="1120" spans="1:38" x14ac:dyDescent="0.35">
      <c r="A1120" s="53" t="s">
        <v>191</v>
      </c>
      <c r="B1120" s="53">
        <v>104516860</v>
      </c>
      <c r="C1120" s="53" t="s">
        <v>3812</v>
      </c>
      <c r="D1120" s="45" t="s">
        <v>3813</v>
      </c>
      <c r="E1120" s="2" t="s">
        <v>95</v>
      </c>
      <c r="F1120" s="2" t="s">
        <v>114</v>
      </c>
      <c r="G1120" s="2" t="s">
        <v>276</v>
      </c>
      <c r="H1120" s="2" t="s">
        <v>923</v>
      </c>
      <c r="I1120" s="2" t="s">
        <v>3814</v>
      </c>
      <c r="J1120" s="2" t="s">
        <v>288</v>
      </c>
      <c r="K1120" s="2" t="s">
        <v>44</v>
      </c>
      <c r="L1120" s="45"/>
      <c r="M1120" s="53"/>
      <c r="P1120" s="53" t="s">
        <v>3815</v>
      </c>
      <c r="S1120" s="104"/>
      <c r="T1120" s="105"/>
      <c r="U1120" s="105"/>
      <c r="V1120" s="103"/>
      <c r="W1120" s="103"/>
      <c r="X1120" s="104"/>
      <c r="Y1120" s="57"/>
      <c r="Z1120" s="103"/>
      <c r="AA1120" s="105"/>
      <c r="AB1120" s="104"/>
      <c r="AC1120" s="106"/>
      <c r="AE1120" s="103"/>
      <c r="AG1120" s="53"/>
      <c r="AH1120" s="53"/>
      <c r="AI1120" s="104"/>
      <c r="AJ1120" s="104"/>
    </row>
    <row r="1121" spans="1:38" x14ac:dyDescent="0.35">
      <c r="A1121" s="53" t="s">
        <v>191</v>
      </c>
      <c r="B1121" s="53">
        <v>201211550</v>
      </c>
      <c r="C1121" s="53" t="s">
        <v>3841</v>
      </c>
      <c r="D1121" s="45" t="s">
        <v>3842</v>
      </c>
      <c r="E1121" s="2" t="s">
        <v>95</v>
      </c>
      <c r="F1121" s="2" t="s">
        <v>96</v>
      </c>
      <c r="G1121" s="2" t="s">
        <v>263</v>
      </c>
      <c r="H1121" s="2" t="s">
        <v>877</v>
      </c>
      <c r="I1121" s="2" t="s">
        <v>3843</v>
      </c>
      <c r="J1121" s="2" t="s">
        <v>209</v>
      </c>
      <c r="K1121" s="2" t="s">
        <v>209</v>
      </c>
      <c r="L1121" s="45"/>
      <c r="M1121" s="53"/>
      <c r="P1121" s="53" t="s">
        <v>3815</v>
      </c>
      <c r="S1121" s="104"/>
      <c r="T1121" s="105"/>
      <c r="U1121" s="105"/>
      <c r="V1121" s="103"/>
      <c r="W1121" s="103"/>
      <c r="X1121" s="104"/>
      <c r="Y1121" s="57"/>
      <c r="Z1121" s="103"/>
      <c r="AA1121" s="105"/>
      <c r="AB1121" s="104"/>
      <c r="AC1121" s="106"/>
      <c r="AE1121" s="103"/>
      <c r="AG1121" s="53"/>
      <c r="AH1121" s="53"/>
      <c r="AI1121" s="104"/>
      <c r="AJ1121" s="104"/>
    </row>
    <row r="1122" spans="1:38" x14ac:dyDescent="0.35">
      <c r="A1122" s="53" t="s">
        <v>191</v>
      </c>
      <c r="B1122" s="53">
        <v>150001863</v>
      </c>
      <c r="C1122" s="53" t="s">
        <v>3862</v>
      </c>
      <c r="D1122" s="45" t="s">
        <v>3863</v>
      </c>
      <c r="E1122" s="53" t="s">
        <v>95</v>
      </c>
      <c r="F1122" s="53" t="s">
        <v>96</v>
      </c>
      <c r="G1122" s="53" t="s">
        <v>100</v>
      </c>
      <c r="H1122" s="53" t="s">
        <v>340</v>
      </c>
      <c r="I1122" s="53" t="s">
        <v>3864</v>
      </c>
      <c r="J1122" s="45" t="s">
        <v>61</v>
      </c>
      <c r="K1122" s="45" t="s">
        <v>44</v>
      </c>
      <c r="L1122" s="53"/>
      <c r="M1122" s="53"/>
      <c r="N1122" s="53"/>
      <c r="O1122" s="53"/>
      <c r="P1122" s="53" t="s">
        <v>3815</v>
      </c>
      <c r="Q1122" s="53"/>
      <c r="R1122" s="103"/>
      <c r="S1122" s="104"/>
      <c r="T1122" s="105"/>
      <c r="U1122" s="105"/>
      <c r="V1122" s="103"/>
      <c r="W1122" s="103"/>
      <c r="X1122" s="104"/>
      <c r="Y1122" s="57"/>
      <c r="Z1122" s="103"/>
      <c r="AA1122" s="57"/>
      <c r="AB1122" s="104"/>
      <c r="AC1122" s="106"/>
      <c r="AD1122" s="107"/>
      <c r="AE1122" s="103"/>
      <c r="AF1122" s="53"/>
      <c r="AG1122" s="53"/>
      <c r="AH1122" s="110"/>
      <c r="AI1122" s="104"/>
      <c r="AJ1122" s="104"/>
      <c r="AK1122" s="53"/>
      <c r="AL1122" s="53"/>
    </row>
    <row r="1123" spans="1:38" x14ac:dyDescent="0.35">
      <c r="A1123" s="53" t="s">
        <v>191</v>
      </c>
      <c r="B1123" s="53">
        <v>104330270</v>
      </c>
      <c r="C1123" s="53" t="s">
        <v>3339</v>
      </c>
      <c r="D1123" s="45" t="s">
        <v>3340</v>
      </c>
      <c r="E1123" s="53" t="s">
        <v>95</v>
      </c>
      <c r="F1123" s="53" t="s">
        <v>103</v>
      </c>
      <c r="G1123" s="53" t="s">
        <v>104</v>
      </c>
      <c r="H1123" s="53" t="s">
        <v>107</v>
      </c>
      <c r="I1123" s="53" t="s">
        <v>1299</v>
      </c>
      <c r="J1123" s="45" t="s">
        <v>209</v>
      </c>
      <c r="K1123" s="45" t="s">
        <v>209</v>
      </c>
      <c r="L1123" s="53"/>
      <c r="M1123" s="53"/>
      <c r="N1123" s="53"/>
      <c r="O1123" s="53"/>
      <c r="P1123" s="53" t="s">
        <v>3815</v>
      </c>
      <c r="Q1123" s="53"/>
      <c r="R1123" s="105"/>
      <c r="S1123" s="104"/>
      <c r="T1123" s="105"/>
      <c r="U1123" s="105"/>
      <c r="V1123" s="103"/>
      <c r="W1123" s="103"/>
      <c r="X1123" s="104"/>
      <c r="Y1123" s="57"/>
      <c r="Z1123" s="103"/>
      <c r="AA1123" s="57"/>
      <c r="AB1123" s="104"/>
      <c r="AC1123" s="106"/>
      <c r="AD1123" s="107"/>
      <c r="AE1123" s="103"/>
      <c r="AF1123" s="53"/>
      <c r="AG1123" s="53"/>
      <c r="AH1123" s="110"/>
      <c r="AI1123" s="104"/>
      <c r="AJ1123" s="104"/>
      <c r="AK1123" s="53"/>
      <c r="AL1123" s="53"/>
    </row>
    <row r="1124" spans="1:38" x14ac:dyDescent="0.35">
      <c r="A1124" s="53" t="s">
        <v>191</v>
      </c>
      <c r="B1124" s="53">
        <v>104528540</v>
      </c>
      <c r="C1124" s="53" t="s">
        <v>3257</v>
      </c>
      <c r="D1124" s="45" t="s">
        <v>3258</v>
      </c>
      <c r="E1124" s="53" t="s">
        <v>95</v>
      </c>
      <c r="F1124" s="53" t="s">
        <v>103</v>
      </c>
      <c r="G1124" s="53" t="s">
        <v>369</v>
      </c>
      <c r="H1124" s="53" t="s">
        <v>380</v>
      </c>
      <c r="I1124" s="53" t="s">
        <v>3865</v>
      </c>
      <c r="J1124" s="45" t="s">
        <v>209</v>
      </c>
      <c r="K1124" s="45" t="s">
        <v>44</v>
      </c>
      <c r="L1124" s="53"/>
      <c r="M1124" s="53"/>
      <c r="N1124" s="53"/>
      <c r="O1124" s="53"/>
      <c r="P1124" s="53" t="s">
        <v>3815</v>
      </c>
      <c r="Q1124" s="53"/>
      <c r="R1124" s="103"/>
      <c r="S1124" s="104"/>
      <c r="T1124" s="105"/>
      <c r="U1124" s="105"/>
      <c r="V1124" s="103"/>
      <c r="W1124" s="103"/>
      <c r="X1124" s="104"/>
      <c r="Y1124" s="57"/>
      <c r="Z1124" s="103"/>
      <c r="AA1124" s="57"/>
      <c r="AB1124" s="104"/>
      <c r="AC1124" s="106"/>
      <c r="AD1124" s="107"/>
      <c r="AE1124" s="103"/>
      <c r="AF1124" s="53"/>
      <c r="AG1124" s="53"/>
      <c r="AH1124" s="110"/>
      <c r="AI1124" s="104"/>
      <c r="AJ1124" s="104"/>
      <c r="AK1124" s="53"/>
      <c r="AL1124" s="53"/>
    </row>
    <row r="1125" spans="1:38" x14ac:dyDescent="0.35">
      <c r="A1125" s="53" t="s">
        <v>191</v>
      </c>
      <c r="B1125" s="53">
        <v>104544950</v>
      </c>
      <c r="C1125" s="53" t="s">
        <v>3866</v>
      </c>
      <c r="D1125" s="45" t="s">
        <v>3867</v>
      </c>
      <c r="E1125" s="53" t="s">
        <v>95</v>
      </c>
      <c r="F1125" s="53" t="s">
        <v>103</v>
      </c>
      <c r="G1125" s="53" t="s">
        <v>369</v>
      </c>
      <c r="H1125" s="53" t="s">
        <v>393</v>
      </c>
      <c r="I1125" s="53" t="s">
        <v>3868</v>
      </c>
      <c r="J1125" s="45" t="s">
        <v>44</v>
      </c>
      <c r="K1125" s="45" t="s">
        <v>44</v>
      </c>
      <c r="L1125" s="53"/>
      <c r="M1125" s="53"/>
      <c r="N1125" s="53"/>
      <c r="O1125" s="53"/>
      <c r="P1125" s="53" t="s">
        <v>3815</v>
      </c>
      <c r="Q1125" s="53"/>
      <c r="R1125" s="103"/>
      <c r="S1125" s="104"/>
      <c r="T1125" s="105"/>
      <c r="U1125" s="105"/>
      <c r="V1125" s="103"/>
      <c r="W1125" s="103"/>
      <c r="X1125" s="104"/>
      <c r="Y1125" s="57"/>
      <c r="Z1125" s="103"/>
      <c r="AA1125" s="57"/>
      <c r="AB1125" s="104"/>
      <c r="AC1125" s="106"/>
      <c r="AD1125" s="107"/>
      <c r="AE1125" s="103"/>
      <c r="AF1125" s="53"/>
      <c r="AG1125" s="53"/>
      <c r="AH1125" s="110"/>
      <c r="AI1125" s="104"/>
      <c r="AJ1125" s="104"/>
      <c r="AK1125" s="53"/>
      <c r="AL1125" s="53"/>
    </row>
    <row r="1126" spans="1:38" x14ac:dyDescent="0.35">
      <c r="A1126" s="53" t="s">
        <v>191</v>
      </c>
      <c r="B1126" s="53">
        <v>104534740</v>
      </c>
      <c r="C1126" s="53" t="s">
        <v>3844</v>
      </c>
      <c r="D1126" s="45" t="s">
        <v>3845</v>
      </c>
      <c r="E1126" s="2" t="s">
        <v>95</v>
      </c>
      <c r="F1126" s="2" t="s">
        <v>103</v>
      </c>
      <c r="G1126" s="2" t="s">
        <v>369</v>
      </c>
      <c r="H1126" s="2" t="s">
        <v>1408</v>
      </c>
      <c r="I1126" s="2" t="s">
        <v>3846</v>
      </c>
      <c r="J1126" s="2" t="s">
        <v>176</v>
      </c>
      <c r="K1126" s="2" t="s">
        <v>44</v>
      </c>
      <c r="L1126" s="45"/>
      <c r="M1126" s="53"/>
      <c r="P1126" s="53" t="s">
        <v>3815</v>
      </c>
      <c r="S1126" s="104"/>
      <c r="T1126" s="105"/>
      <c r="U1126" s="105"/>
      <c r="V1126" s="103"/>
      <c r="W1126" s="103"/>
      <c r="X1126" s="104"/>
      <c r="Y1126" s="57"/>
      <c r="Z1126" s="103"/>
      <c r="AA1126" s="105"/>
      <c r="AB1126" s="104"/>
      <c r="AC1126" s="106"/>
      <c r="AE1126" s="103"/>
      <c r="AG1126" s="53"/>
      <c r="AH1126" s="53"/>
      <c r="AI1126" s="104"/>
      <c r="AJ1126" s="104"/>
    </row>
    <row r="1127" spans="1:38" x14ac:dyDescent="0.35">
      <c r="A1127" s="53" t="s">
        <v>191</v>
      </c>
      <c r="B1127" s="53">
        <v>104519710</v>
      </c>
      <c r="C1127" s="53" t="s">
        <v>3824</v>
      </c>
      <c r="D1127" s="45" t="s">
        <v>3825</v>
      </c>
      <c r="E1127" s="2" t="s">
        <v>95</v>
      </c>
      <c r="F1127" s="2" t="s">
        <v>103</v>
      </c>
      <c r="G1127" s="2" t="s">
        <v>298</v>
      </c>
      <c r="H1127" s="2" t="s">
        <v>98</v>
      </c>
      <c r="I1127" s="2" t="s">
        <v>3826</v>
      </c>
      <c r="J1127" s="2" t="s">
        <v>209</v>
      </c>
      <c r="K1127" s="2" t="s">
        <v>44</v>
      </c>
      <c r="L1127" s="45"/>
      <c r="M1127" s="53"/>
      <c r="P1127" s="53" t="s">
        <v>3815</v>
      </c>
      <c r="S1127" s="104"/>
      <c r="T1127" s="105"/>
      <c r="U1127" s="105"/>
      <c r="V1127" s="103"/>
      <c r="W1127" s="103"/>
      <c r="X1127" s="104"/>
      <c r="Y1127" s="57"/>
      <c r="Z1127" s="103"/>
      <c r="AA1127" s="105"/>
      <c r="AB1127" s="104"/>
      <c r="AC1127" s="106"/>
      <c r="AE1127" s="103"/>
      <c r="AG1127" s="53"/>
      <c r="AH1127" s="53"/>
      <c r="AI1127" s="104"/>
      <c r="AJ1127" s="104"/>
    </row>
    <row r="1128" spans="1:38" x14ac:dyDescent="0.35">
      <c r="A1128" s="53" t="s">
        <v>191</v>
      </c>
      <c r="B1128" s="53">
        <v>104538000</v>
      </c>
      <c r="C1128" s="53" t="s">
        <v>3821</v>
      </c>
      <c r="D1128" s="45" t="s">
        <v>3822</v>
      </c>
      <c r="E1128" s="2" t="s">
        <v>95</v>
      </c>
      <c r="F1128" s="2" t="s">
        <v>103</v>
      </c>
      <c r="G1128" s="2" t="s">
        <v>298</v>
      </c>
      <c r="H1128" s="2" t="s">
        <v>302</v>
      </c>
      <c r="I1128" s="2" t="s">
        <v>3823</v>
      </c>
      <c r="J1128" s="2" t="s">
        <v>61</v>
      </c>
      <c r="K1128" s="2" t="s">
        <v>44</v>
      </c>
      <c r="L1128" s="45"/>
      <c r="M1128" s="53"/>
      <c r="P1128" s="53" t="s">
        <v>3815</v>
      </c>
      <c r="S1128" s="104"/>
      <c r="T1128" s="105"/>
      <c r="U1128" s="105"/>
      <c r="V1128" s="103"/>
      <c r="W1128" s="103"/>
      <c r="X1128" s="104"/>
      <c r="Y1128" s="57"/>
      <c r="Z1128" s="103"/>
      <c r="AA1128" s="105"/>
      <c r="AB1128" s="104"/>
      <c r="AC1128" s="106"/>
      <c r="AE1128" s="103"/>
      <c r="AG1128" s="53"/>
      <c r="AH1128" s="53"/>
      <c r="AI1128" s="104"/>
      <c r="AJ1128" s="104"/>
    </row>
    <row r="1129" spans="1:38" x14ac:dyDescent="0.35">
      <c r="A1129" s="53" t="s">
        <v>37</v>
      </c>
      <c r="B1129" s="53">
        <v>101600050</v>
      </c>
      <c r="C1129" s="53" t="s">
        <v>3869</v>
      </c>
      <c r="D1129" s="45" t="s">
        <v>3870</v>
      </c>
      <c r="E1129" s="53" t="s">
        <v>38</v>
      </c>
      <c r="F1129" s="53" t="s">
        <v>39</v>
      </c>
      <c r="G1129" s="53" t="s">
        <v>40</v>
      </c>
      <c r="H1129" s="53" t="s">
        <v>41</v>
      </c>
      <c r="I1129" s="53" t="s">
        <v>3871</v>
      </c>
      <c r="J1129" s="45" t="s">
        <v>43</v>
      </c>
      <c r="K1129" s="45" t="s">
        <v>44</v>
      </c>
      <c r="L1129" s="53"/>
      <c r="M1129" s="53" t="s">
        <v>2961</v>
      </c>
      <c r="N1129" s="53" t="s">
        <v>45</v>
      </c>
      <c r="O1129" s="53" t="s">
        <v>46</v>
      </c>
      <c r="P1129" s="53" t="s">
        <v>3815</v>
      </c>
      <c r="Q1129" s="53" t="s">
        <v>47</v>
      </c>
      <c r="R1129" s="105">
        <v>121500</v>
      </c>
      <c r="S1129" s="104">
        <v>0</v>
      </c>
      <c r="T1129" s="105" t="s">
        <v>2660</v>
      </c>
      <c r="U1129" s="105"/>
      <c r="V1129" s="103">
        <v>39920</v>
      </c>
      <c r="W1129" s="103">
        <v>39920</v>
      </c>
      <c r="X1129" s="104">
        <v>0</v>
      </c>
      <c r="Y1129" s="57" t="s">
        <v>47</v>
      </c>
      <c r="Z1129" s="103">
        <v>121500</v>
      </c>
      <c r="AA1129" s="57">
        <v>0</v>
      </c>
      <c r="AB1129" s="104">
        <v>0.67144032921810703</v>
      </c>
      <c r="AC1129" s="106">
        <v>81580</v>
      </c>
      <c r="AD1129" s="107">
        <v>3</v>
      </c>
      <c r="AE1129" s="103">
        <v>27193.333333333332</v>
      </c>
      <c r="AF1129" s="53" t="s">
        <v>49</v>
      </c>
      <c r="AG1129" s="53">
        <v>1</v>
      </c>
      <c r="AH1129" s="104">
        <v>0.1</v>
      </c>
      <c r="AI1129" s="104">
        <v>0</v>
      </c>
      <c r="AJ1129" s="53" t="s">
        <v>50</v>
      </c>
      <c r="AK1129" s="53" t="s">
        <v>49</v>
      </c>
    </row>
    <row r="1130" spans="1:38" x14ac:dyDescent="0.35">
      <c r="A1130" s="53" t="s">
        <v>191</v>
      </c>
      <c r="B1130" s="53">
        <v>104542650</v>
      </c>
      <c r="C1130" s="53" t="s">
        <v>3788</v>
      </c>
      <c r="D1130" s="45" t="s">
        <v>3789</v>
      </c>
      <c r="E1130" s="53" t="s">
        <v>159</v>
      </c>
      <c r="F1130" s="53" t="s">
        <v>166</v>
      </c>
      <c r="G1130" s="53" t="s">
        <v>179</v>
      </c>
      <c r="H1130" s="53" t="s">
        <v>180</v>
      </c>
      <c r="I1130" s="53" t="s">
        <v>3872</v>
      </c>
      <c r="J1130" s="45" t="s">
        <v>164</v>
      </c>
      <c r="K1130" s="45" t="s">
        <v>164</v>
      </c>
      <c r="L1130" s="53"/>
      <c r="M1130" s="53" t="s">
        <v>2196</v>
      </c>
      <c r="N1130" s="53" t="s">
        <v>71</v>
      </c>
      <c r="O1130" s="53" t="s">
        <v>46</v>
      </c>
      <c r="P1130" s="53" t="s">
        <v>3815</v>
      </c>
      <c r="Q1130" s="53"/>
      <c r="R1130" s="105"/>
      <c r="S1130" s="104">
        <v>0</v>
      </c>
      <c r="T1130" s="105" t="s">
        <v>2660</v>
      </c>
      <c r="U1130" s="105"/>
      <c r="V1130" s="103">
        <v>7229</v>
      </c>
      <c r="W1130" s="103">
        <v>7229</v>
      </c>
      <c r="X1130" s="104">
        <v>0</v>
      </c>
      <c r="Y1130" s="57" t="s">
        <v>73</v>
      </c>
      <c r="Z1130" s="103">
        <v>0</v>
      </c>
      <c r="AA1130" s="105" t="s">
        <v>2050</v>
      </c>
      <c r="AB1130" s="104" t="s">
        <v>2</v>
      </c>
      <c r="AC1130" s="106">
        <v>0</v>
      </c>
      <c r="AD1130" s="107">
        <v>1</v>
      </c>
      <c r="AE1130" s="103">
        <v>0</v>
      </c>
      <c r="AF1130" s="53">
        <v>0</v>
      </c>
      <c r="AG1130" s="53">
        <v>1</v>
      </c>
      <c r="AH1130" s="104">
        <v>0</v>
      </c>
      <c r="AI1130" s="104">
        <v>0</v>
      </c>
      <c r="AJ1130" s="53"/>
      <c r="AK1130" s="53"/>
    </row>
    <row r="1131" spans="1:38" x14ac:dyDescent="0.35">
      <c r="A1131" s="53" t="s">
        <v>191</v>
      </c>
      <c r="B1131" s="53">
        <v>104543530</v>
      </c>
      <c r="C1131" s="53" t="s">
        <v>3727</v>
      </c>
      <c r="D1131" s="45" t="s">
        <v>3728</v>
      </c>
      <c r="E1131" s="53" t="s">
        <v>159</v>
      </c>
      <c r="F1131" s="53" t="s">
        <v>166</v>
      </c>
      <c r="G1131" s="53" t="s">
        <v>179</v>
      </c>
      <c r="H1131" s="53" t="s">
        <v>2211</v>
      </c>
      <c r="I1131" s="53" t="s">
        <v>3729</v>
      </c>
      <c r="J1131" s="45" t="s">
        <v>164</v>
      </c>
      <c r="K1131" s="45" t="s">
        <v>164</v>
      </c>
      <c r="L1131" s="53"/>
      <c r="M1131" s="53" t="s">
        <v>2196</v>
      </c>
      <c r="N1131" s="53" t="s">
        <v>71</v>
      </c>
      <c r="O1131" s="53" t="s">
        <v>72</v>
      </c>
      <c r="P1131" s="53" t="s">
        <v>3815</v>
      </c>
      <c r="Q1131" s="53"/>
      <c r="R1131" s="105"/>
      <c r="S1131" s="104">
        <v>0</v>
      </c>
      <c r="T1131" s="105" t="s">
        <v>2660</v>
      </c>
      <c r="U1131" s="105"/>
      <c r="V1131" s="103">
        <v>5136</v>
      </c>
      <c r="W1131" s="103">
        <v>5136</v>
      </c>
      <c r="X1131" s="104">
        <v>0</v>
      </c>
      <c r="Y1131" s="57" t="s">
        <v>73</v>
      </c>
      <c r="Z1131" s="103">
        <v>0</v>
      </c>
      <c r="AA1131" s="105" t="s">
        <v>2050</v>
      </c>
      <c r="AB1131" s="104" t="s">
        <v>2</v>
      </c>
      <c r="AC1131" s="106">
        <v>0</v>
      </c>
      <c r="AD1131" s="107">
        <v>1</v>
      </c>
      <c r="AE1131" s="103">
        <v>0</v>
      </c>
      <c r="AF1131" s="53">
        <v>0</v>
      </c>
      <c r="AG1131" s="53">
        <v>1</v>
      </c>
      <c r="AH1131" s="104">
        <v>0</v>
      </c>
      <c r="AI1131" s="104">
        <v>0</v>
      </c>
      <c r="AJ1131" s="53"/>
      <c r="AK1131" s="53"/>
    </row>
    <row r="1132" spans="1:38" x14ac:dyDescent="0.35">
      <c r="A1132" s="53" t="s">
        <v>191</v>
      </c>
      <c r="B1132" s="53">
        <v>104543540</v>
      </c>
      <c r="C1132" s="53" t="s">
        <v>3730</v>
      </c>
      <c r="D1132" s="45" t="s">
        <v>3731</v>
      </c>
      <c r="E1132" s="53" t="s">
        <v>159</v>
      </c>
      <c r="F1132" s="53" t="s">
        <v>166</v>
      </c>
      <c r="G1132" s="53" t="s">
        <v>179</v>
      </c>
      <c r="H1132" s="53" t="s">
        <v>2211</v>
      </c>
      <c r="I1132" s="53" t="s">
        <v>3732</v>
      </c>
      <c r="J1132" s="45" t="s">
        <v>164</v>
      </c>
      <c r="K1132" s="45" t="s">
        <v>164</v>
      </c>
      <c r="L1132" s="53"/>
      <c r="M1132" s="53" t="s">
        <v>2196</v>
      </c>
      <c r="N1132" s="53" t="s">
        <v>71</v>
      </c>
      <c r="O1132" s="53" t="s">
        <v>72</v>
      </c>
      <c r="P1132" s="53" t="s">
        <v>3815</v>
      </c>
      <c r="Q1132" s="53"/>
      <c r="R1132" s="105"/>
      <c r="S1132" s="104">
        <v>0</v>
      </c>
      <c r="T1132" s="105" t="s">
        <v>2660</v>
      </c>
      <c r="U1132" s="105"/>
      <c r="V1132" s="103">
        <v>5136</v>
      </c>
      <c r="W1132" s="103">
        <v>5136</v>
      </c>
      <c r="X1132" s="104">
        <v>0</v>
      </c>
      <c r="Y1132" s="57" t="s">
        <v>73</v>
      </c>
      <c r="Z1132" s="103">
        <v>0</v>
      </c>
      <c r="AA1132" s="105" t="s">
        <v>2050</v>
      </c>
      <c r="AB1132" s="104" t="s">
        <v>2</v>
      </c>
      <c r="AC1132" s="106">
        <v>0</v>
      </c>
      <c r="AD1132" s="107">
        <v>1</v>
      </c>
      <c r="AE1132" s="103">
        <v>0</v>
      </c>
      <c r="AF1132" s="53">
        <v>0</v>
      </c>
      <c r="AG1132" s="53">
        <v>1</v>
      </c>
      <c r="AH1132" s="104">
        <v>0</v>
      </c>
      <c r="AI1132" s="104">
        <v>0</v>
      </c>
      <c r="AJ1132" s="53"/>
      <c r="AK1132" s="53"/>
    </row>
    <row r="1133" spans="1:38" x14ac:dyDescent="0.35">
      <c r="A1133" s="109" t="s">
        <v>525</v>
      </c>
      <c r="B1133" s="109">
        <v>104529220</v>
      </c>
      <c r="C1133" s="109" t="s">
        <v>3873</v>
      </c>
      <c r="D1133" s="100" t="s">
        <v>3874</v>
      </c>
      <c r="E1133" s="109" t="s">
        <v>95</v>
      </c>
      <c r="F1133" s="109" t="s">
        <v>103</v>
      </c>
      <c r="G1133" s="109" t="s">
        <v>298</v>
      </c>
      <c r="H1133" s="109" t="s">
        <v>204</v>
      </c>
      <c r="I1133" s="109" t="s">
        <v>3875</v>
      </c>
      <c r="J1133" s="100" t="s">
        <v>53</v>
      </c>
      <c r="K1133" s="100" t="s">
        <v>44</v>
      </c>
      <c r="L1133" s="53"/>
      <c r="M1133" s="53" t="s">
        <v>2204</v>
      </c>
      <c r="N1133" s="53" t="s">
        <v>71</v>
      </c>
      <c r="O1133" s="53" t="s">
        <v>46</v>
      </c>
      <c r="P1133" s="53" t="s">
        <v>3815</v>
      </c>
      <c r="Q1133" s="53"/>
      <c r="R1133" s="105"/>
      <c r="S1133" s="104">
        <v>0</v>
      </c>
      <c r="T1133" s="105" t="s">
        <v>2660</v>
      </c>
      <c r="U1133" s="105"/>
      <c r="V1133" s="103">
        <v>32682</v>
      </c>
      <c r="W1133" s="103" t="e">
        <v>#N/A</v>
      </c>
      <c r="X1133" s="104" t="e">
        <v>#N/A</v>
      </c>
      <c r="Y1133" s="57" t="s">
        <v>73</v>
      </c>
      <c r="Z1133" s="103">
        <v>0</v>
      </c>
      <c r="AA1133" s="105" t="s">
        <v>2050</v>
      </c>
      <c r="AB1133" s="104" t="s">
        <v>2</v>
      </c>
      <c r="AC1133" s="106">
        <v>0</v>
      </c>
      <c r="AD1133" s="107">
        <v>12</v>
      </c>
      <c r="AE1133" s="103">
        <v>0</v>
      </c>
      <c r="AF1133" s="109"/>
      <c r="AG1133" s="53">
        <v>1</v>
      </c>
      <c r="AH1133" s="104" t="e">
        <v>#N/A</v>
      </c>
      <c r="AI1133" s="104" t="e">
        <v>#N/A</v>
      </c>
      <c r="AJ1133" s="53"/>
      <c r="AK1133" s="53"/>
    </row>
    <row r="1134" spans="1:38" x14ac:dyDescent="0.35">
      <c r="A1134" s="53" t="s">
        <v>191</v>
      </c>
      <c r="B1134" s="53">
        <v>102320050</v>
      </c>
      <c r="C1134" s="53" t="s">
        <v>3798</v>
      </c>
      <c r="D1134" s="45" t="s">
        <v>3457</v>
      </c>
      <c r="E1134" s="53" t="s">
        <v>95</v>
      </c>
      <c r="F1134" s="53" t="s">
        <v>96</v>
      </c>
      <c r="G1134" s="53" t="s">
        <v>100</v>
      </c>
      <c r="H1134" s="53" t="s">
        <v>333</v>
      </c>
      <c r="I1134" s="53" t="s">
        <v>3876</v>
      </c>
      <c r="J1134" s="45" t="s">
        <v>288</v>
      </c>
      <c r="K1134" s="45" t="s">
        <v>44</v>
      </c>
      <c r="L1134" s="53"/>
      <c r="M1134" s="53" t="s">
        <v>2967</v>
      </c>
      <c r="N1134" s="53" t="s">
        <v>45</v>
      </c>
      <c r="O1134" s="53" t="s">
        <v>46</v>
      </c>
      <c r="P1134" s="53" t="s">
        <v>3815</v>
      </c>
      <c r="Q1134" s="53"/>
      <c r="R1134" s="105"/>
      <c r="S1134" s="104">
        <v>0</v>
      </c>
      <c r="T1134" s="105" t="s">
        <v>2660</v>
      </c>
      <c r="U1134" s="105"/>
      <c r="V1134" s="103" t="e">
        <v>#N/A</v>
      </c>
      <c r="W1134" s="103" t="e">
        <v>#N/A</v>
      </c>
      <c r="X1134" s="104" t="e">
        <v>#N/A</v>
      </c>
      <c r="Y1134" s="57" t="s">
        <v>73</v>
      </c>
      <c r="Z1134" s="103">
        <v>38000</v>
      </c>
      <c r="AA1134" s="57">
        <v>38000</v>
      </c>
      <c r="AB1134" s="104" t="s">
        <v>2</v>
      </c>
      <c r="AC1134" s="106">
        <v>0</v>
      </c>
      <c r="AD1134" s="107">
        <v>4.6079999999999997</v>
      </c>
      <c r="AE1134" s="103">
        <v>0</v>
      </c>
      <c r="AF1134" s="53" t="e">
        <v>#N/A</v>
      </c>
      <c r="AG1134" s="53">
        <v>1</v>
      </c>
      <c r="AH1134" s="104">
        <v>0</v>
      </c>
      <c r="AI1134" s="104">
        <v>0</v>
      </c>
      <c r="AJ1134" s="53"/>
      <c r="AK1134" s="53" t="s">
        <v>50</v>
      </c>
    </row>
    <row r="1135" spans="1:38" x14ac:dyDescent="0.35">
      <c r="A1135" s="53" t="s">
        <v>525</v>
      </c>
      <c r="B1135" s="53">
        <v>104548140</v>
      </c>
      <c r="C1135" s="53" t="s">
        <v>3877</v>
      </c>
      <c r="D1135" s="45" t="s">
        <v>3878</v>
      </c>
      <c r="E1135" s="53" t="s">
        <v>95</v>
      </c>
      <c r="F1135" s="53" t="s">
        <v>114</v>
      </c>
      <c r="G1135" s="53" t="s">
        <v>276</v>
      </c>
      <c r="H1135" s="53" t="s">
        <v>936</v>
      </c>
      <c r="I1135" s="53" t="s">
        <v>3879</v>
      </c>
      <c r="J1135" s="45" t="s">
        <v>209</v>
      </c>
      <c r="K1135" s="45" t="s">
        <v>44</v>
      </c>
      <c r="L1135" s="53"/>
      <c r="M1135" s="53" t="s">
        <v>2971</v>
      </c>
      <c r="N1135" s="53" t="s">
        <v>45</v>
      </c>
      <c r="O1135" s="53" t="s">
        <v>46</v>
      </c>
      <c r="P1135" s="53" t="s">
        <v>3815</v>
      </c>
      <c r="Q1135" s="53" t="s">
        <v>47</v>
      </c>
      <c r="R1135" s="105">
        <v>30000</v>
      </c>
      <c r="S1135" s="104">
        <v>0</v>
      </c>
      <c r="T1135" s="105" t="s">
        <v>2660</v>
      </c>
      <c r="U1135" s="105" t="s">
        <v>172</v>
      </c>
      <c r="V1135" s="103" t="e">
        <v>#N/A</v>
      </c>
      <c r="W1135" s="103">
        <v>24000</v>
      </c>
      <c r="X1135" s="104" t="e">
        <v>#N/A</v>
      </c>
      <c r="Y1135" s="57" t="s">
        <v>47</v>
      </c>
      <c r="Z1135" s="103">
        <v>30000</v>
      </c>
      <c r="AA1135" s="57">
        <v>0</v>
      </c>
      <c r="AB1135" s="104">
        <v>0.2</v>
      </c>
      <c r="AC1135" s="106">
        <v>6000</v>
      </c>
      <c r="AD1135" s="107">
        <v>6.6</v>
      </c>
      <c r="AE1135" s="103">
        <v>909.09090909090912</v>
      </c>
      <c r="AF1135" s="53" t="s">
        <v>50</v>
      </c>
      <c r="AG1135" s="53">
        <v>1</v>
      </c>
      <c r="AH1135" s="104">
        <v>0.05</v>
      </c>
      <c r="AI1135" s="104">
        <v>7.0000000000000007E-2</v>
      </c>
      <c r="AJ1135" s="53" t="s">
        <v>50</v>
      </c>
      <c r="AK1135" s="53" t="s">
        <v>50</v>
      </c>
    </row>
    <row r="1136" spans="1:38" x14ac:dyDescent="0.35">
      <c r="A1136" s="53" t="s">
        <v>525</v>
      </c>
      <c r="B1136" s="53">
        <v>104548160</v>
      </c>
      <c r="C1136" s="53" t="s">
        <v>3880</v>
      </c>
      <c r="D1136" s="45" t="s">
        <v>3881</v>
      </c>
      <c r="E1136" s="53" t="s">
        <v>95</v>
      </c>
      <c r="F1136" s="53" t="s">
        <v>114</v>
      </c>
      <c r="G1136" s="53" t="s">
        <v>276</v>
      </c>
      <c r="H1136" s="53" t="s">
        <v>936</v>
      </c>
      <c r="I1136" s="53" t="s">
        <v>3882</v>
      </c>
      <c r="J1136" s="45" t="s">
        <v>53</v>
      </c>
      <c r="K1136" s="45" t="s">
        <v>44</v>
      </c>
      <c r="L1136" s="53"/>
      <c r="M1136" s="53" t="s">
        <v>2204</v>
      </c>
      <c r="N1136" s="53" t="s">
        <v>45</v>
      </c>
      <c r="O1136" s="53" t="s">
        <v>46</v>
      </c>
      <c r="P1136" s="53" t="s">
        <v>3815</v>
      </c>
      <c r="Q1136" s="53" t="s">
        <v>47</v>
      </c>
      <c r="R1136" s="105">
        <v>30000</v>
      </c>
      <c r="S1136" s="104">
        <v>0</v>
      </c>
      <c r="T1136" s="105" t="s">
        <v>2660</v>
      </c>
      <c r="U1136" s="105" t="s">
        <v>172</v>
      </c>
      <c r="V1136" s="103" t="e">
        <v>#N/A</v>
      </c>
      <c r="W1136" s="103">
        <v>24000</v>
      </c>
      <c r="X1136" s="104" t="e">
        <v>#N/A</v>
      </c>
      <c r="Y1136" s="57" t="s">
        <v>47</v>
      </c>
      <c r="Z1136" s="103">
        <v>30000</v>
      </c>
      <c r="AA1136" s="57">
        <v>0</v>
      </c>
      <c r="AB1136" s="104">
        <v>0.2</v>
      </c>
      <c r="AC1136" s="106">
        <v>6000</v>
      </c>
      <c r="AD1136" s="107">
        <v>6</v>
      </c>
      <c r="AE1136" s="103">
        <v>1000</v>
      </c>
      <c r="AF1136" s="53" t="s">
        <v>50</v>
      </c>
      <c r="AG1136" s="53">
        <v>1</v>
      </c>
      <c r="AH1136" s="104">
        <v>0.05</v>
      </c>
      <c r="AI1136" s="104">
        <v>7.0000000000000007E-2</v>
      </c>
      <c r="AJ1136" s="53" t="s">
        <v>50</v>
      </c>
      <c r="AK1136" s="53" t="s">
        <v>50</v>
      </c>
    </row>
    <row r="1137" spans="1:37" x14ac:dyDescent="0.35">
      <c r="A1137" s="53" t="s">
        <v>525</v>
      </c>
      <c r="B1137" s="53">
        <v>104548150</v>
      </c>
      <c r="C1137" s="53" t="s">
        <v>3883</v>
      </c>
      <c r="D1137" s="45" t="s">
        <v>3884</v>
      </c>
      <c r="E1137" s="53" t="s">
        <v>95</v>
      </c>
      <c r="F1137" s="53" t="s">
        <v>114</v>
      </c>
      <c r="G1137" s="53" t="s">
        <v>276</v>
      </c>
      <c r="H1137" s="53" t="s">
        <v>936</v>
      </c>
      <c r="I1137" s="53" t="s">
        <v>3885</v>
      </c>
      <c r="J1137" s="45" t="s">
        <v>53</v>
      </c>
      <c r="K1137" s="45" t="s">
        <v>44</v>
      </c>
      <c r="L1137" s="53"/>
      <c r="M1137" s="53" t="s">
        <v>2204</v>
      </c>
      <c r="N1137" s="53" t="s">
        <v>45</v>
      </c>
      <c r="O1137" s="53" t="s">
        <v>46</v>
      </c>
      <c r="P1137" s="53" t="s">
        <v>3815</v>
      </c>
      <c r="Q1137" s="53" t="s">
        <v>47</v>
      </c>
      <c r="R1137" s="105">
        <v>30000</v>
      </c>
      <c r="S1137" s="104">
        <v>0</v>
      </c>
      <c r="T1137" s="105" t="s">
        <v>2660</v>
      </c>
      <c r="U1137" s="105" t="s">
        <v>172</v>
      </c>
      <c r="V1137" s="103" t="e">
        <v>#N/A</v>
      </c>
      <c r="W1137" s="103">
        <v>24000</v>
      </c>
      <c r="X1137" s="104" t="e">
        <v>#N/A</v>
      </c>
      <c r="Y1137" s="57" t="s">
        <v>47</v>
      </c>
      <c r="Z1137" s="103">
        <v>30000</v>
      </c>
      <c r="AA1137" s="57">
        <v>0</v>
      </c>
      <c r="AB1137" s="104">
        <v>0.2</v>
      </c>
      <c r="AC1137" s="106">
        <v>6000</v>
      </c>
      <c r="AD1137" s="107">
        <v>6</v>
      </c>
      <c r="AE1137" s="103">
        <v>1000</v>
      </c>
      <c r="AF1137" s="53" t="s">
        <v>50</v>
      </c>
      <c r="AG1137" s="53">
        <v>1</v>
      </c>
      <c r="AH1137" s="104">
        <v>0.05</v>
      </c>
      <c r="AI1137" s="104">
        <v>7.0000000000000007E-2</v>
      </c>
      <c r="AJ1137" s="53" t="s">
        <v>50</v>
      </c>
      <c r="AK1137" s="53" t="s">
        <v>50</v>
      </c>
    </row>
  </sheetData>
  <autoFilter ref="A1:AL1137" xr:uid="{00000000-0001-0000-0600-000000000000}">
    <filterColumn colId="15">
      <filters>
        <filter val="LP NOVIMEBRE 2025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615"/>
  <sheetViews>
    <sheetView workbookViewId="0">
      <selection activeCell="A1614" sqref="A1:A1614"/>
    </sheetView>
  </sheetViews>
  <sheetFormatPr baseColWidth="10" defaultColWidth="11.453125" defaultRowHeight="14.5" x14ac:dyDescent="0.35"/>
  <cols>
    <col min="14" max="14" width="11.453125" bestFit="1" customWidth="1"/>
    <col min="15" max="15" width="14.1796875" bestFit="1" customWidth="1"/>
    <col min="17" max="17" width="11.1796875" bestFit="1" customWidth="1"/>
    <col min="19" max="19" width="11.1796875" bestFit="1" customWidth="1"/>
  </cols>
  <sheetData>
    <row r="1" spans="1:22" ht="74.5" x14ac:dyDescent="0.35">
      <c r="A1" s="47" t="s">
        <v>3886</v>
      </c>
      <c r="B1" s="47" t="s">
        <v>3887</v>
      </c>
      <c r="C1" s="47" t="s">
        <v>3888</v>
      </c>
      <c r="D1" s="47" t="s">
        <v>3889</v>
      </c>
      <c r="E1" s="48" t="s">
        <v>3890</v>
      </c>
      <c r="F1" s="49" t="s">
        <v>3891</v>
      </c>
      <c r="G1" s="49" t="s">
        <v>3892</v>
      </c>
      <c r="H1" s="49" t="s">
        <v>3893</v>
      </c>
      <c r="I1" s="49" t="s">
        <v>3894</v>
      </c>
      <c r="J1" s="49" t="s">
        <v>3895</v>
      </c>
      <c r="K1" s="49" t="s">
        <v>3896</v>
      </c>
      <c r="L1" s="49" t="s">
        <v>3897</v>
      </c>
      <c r="M1" s="49" t="s">
        <v>3898</v>
      </c>
      <c r="N1" s="50" t="s">
        <v>3899</v>
      </c>
      <c r="O1" s="50" t="s">
        <v>3900</v>
      </c>
      <c r="P1" s="50" t="s">
        <v>3901</v>
      </c>
      <c r="Q1" s="50" t="s">
        <v>3902</v>
      </c>
      <c r="R1" s="50" t="s">
        <v>3903</v>
      </c>
      <c r="S1" s="50" t="s">
        <v>3903</v>
      </c>
      <c r="T1" s="50" t="s">
        <v>3903</v>
      </c>
      <c r="U1" s="50" t="s">
        <v>3903</v>
      </c>
      <c r="V1" s="50" t="s">
        <v>3903</v>
      </c>
    </row>
    <row r="2" spans="1:22" x14ac:dyDescent="0.35">
      <c r="A2" t="s">
        <v>3904</v>
      </c>
      <c r="B2">
        <v>2000</v>
      </c>
      <c r="D2" s="51" t="s">
        <v>3905</v>
      </c>
      <c r="F2" s="38">
        <v>101600020</v>
      </c>
      <c r="H2" s="52">
        <v>117000</v>
      </c>
      <c r="I2" t="s">
        <v>3906</v>
      </c>
      <c r="J2">
        <v>12</v>
      </c>
      <c r="K2" t="s">
        <v>44</v>
      </c>
      <c r="L2" t="s">
        <v>3907</v>
      </c>
      <c r="M2" t="s">
        <v>3908</v>
      </c>
      <c r="N2" s="38" t="s">
        <v>44</v>
      </c>
      <c r="O2" t="str">
        <f>+F2&amp;"-"&amp;VLOOKUP(F2,'BD LP'!B:J,9,0)</f>
        <v>101600020-C12</v>
      </c>
      <c r="P2">
        <f>+VLOOKUP(O2,[1]ZCLMM905!$A:$G,7,0)</f>
        <v>12</v>
      </c>
      <c r="Q2" t="b">
        <f>+P2=J2</f>
        <v>1</v>
      </c>
      <c r="R2" t="str">
        <f>+VLOOKUP(F2,'BD LP'!B:I,8,0)</f>
        <v>CAFE CREMA E GUSTO TARRO LAVAZZA 250 g</v>
      </c>
    </row>
    <row r="3" spans="1:22" x14ac:dyDescent="0.35">
      <c r="A3" t="s">
        <v>3904</v>
      </c>
      <c r="B3">
        <v>2000</v>
      </c>
      <c r="D3" s="51" t="s">
        <v>3905</v>
      </c>
      <c r="F3" s="38">
        <v>101600051</v>
      </c>
      <c r="H3" s="52">
        <v>121500</v>
      </c>
      <c r="I3" t="s">
        <v>3906</v>
      </c>
      <c r="J3">
        <v>12</v>
      </c>
      <c r="K3" t="s">
        <v>44</v>
      </c>
      <c r="L3" t="s">
        <v>3907</v>
      </c>
      <c r="M3" t="s">
        <v>3908</v>
      </c>
      <c r="N3" s="38" t="s">
        <v>44</v>
      </c>
      <c r="O3" t="str">
        <f>+F3&amp;"-"&amp;VLOOKUP(F3,'BD LP'!B:J,9,0)</f>
        <v>101600051-C12</v>
      </c>
      <c r="P3">
        <f>+VLOOKUP(O3,[1]ZCLMM905!$A:$G,7,0)</f>
        <v>12</v>
      </c>
      <c r="Q3" t="b">
        <f t="shared" ref="Q3:Q66" si="0">+P3=J3</f>
        <v>1</v>
      </c>
      <c r="R3" t="str">
        <f>+VLOOKUP(F3,'BD LP'!B:I,8,0)</f>
        <v>CAFÉ DESCAFEINADO LAVAZZA 250 g</v>
      </c>
    </row>
    <row r="4" spans="1:22" x14ac:dyDescent="0.35">
      <c r="A4" t="s">
        <v>3904</v>
      </c>
      <c r="B4">
        <v>2000</v>
      </c>
      <c r="D4" s="51" t="s">
        <v>3905</v>
      </c>
      <c r="F4" s="38">
        <v>101600036</v>
      </c>
      <c r="H4" s="52">
        <v>61998</v>
      </c>
      <c r="I4" t="s">
        <v>3906</v>
      </c>
      <c r="J4">
        <v>6</v>
      </c>
      <c r="K4" t="s">
        <v>44</v>
      </c>
      <c r="L4" t="s">
        <v>3907</v>
      </c>
      <c r="M4" t="s">
        <v>3908</v>
      </c>
      <c r="N4" s="38" t="s">
        <v>44</v>
      </c>
      <c r="O4" t="str">
        <f>+F4&amp;"-"&amp;VLOOKUP(F4,'BD LP'!B:J,9,0)</f>
        <v>101600036-C06</v>
      </c>
      <c r="P4">
        <f>+VLOOKUP(O4,[1]ZCLMM905!$A:$G,7,0)</f>
        <v>6</v>
      </c>
      <c r="Q4" t="b">
        <f t="shared" si="0"/>
        <v>1</v>
      </c>
      <c r="R4" t="str">
        <f>+VLOOKUP(F4,'BD LP'!B:I,8,0)</f>
        <v>CAFÉ MOLIDO TIERRA BIO 180 g</v>
      </c>
    </row>
    <row r="5" spans="1:22" x14ac:dyDescent="0.35">
      <c r="A5" t="s">
        <v>3904</v>
      </c>
      <c r="B5">
        <v>2000</v>
      </c>
      <c r="D5" s="51" t="s">
        <v>3905</v>
      </c>
      <c r="F5" s="38">
        <v>101600038</v>
      </c>
      <c r="H5" s="52">
        <v>61998</v>
      </c>
      <c r="I5" t="s">
        <v>3906</v>
      </c>
      <c r="J5">
        <v>6</v>
      </c>
      <c r="K5" t="s">
        <v>44</v>
      </c>
      <c r="L5" t="s">
        <v>3907</v>
      </c>
      <c r="M5" t="s">
        <v>3908</v>
      </c>
      <c r="N5" s="38" t="s">
        <v>44</v>
      </c>
      <c r="O5" t="str">
        <f>+F5&amp;"-"&amp;VLOOKUP(F5,'BD LP'!B:J,9,0)</f>
        <v>101600038-C06</v>
      </c>
      <c r="P5">
        <f>+VLOOKUP(O5,[1]ZCLMM905!$A:$G,7,0)</f>
        <v>6</v>
      </c>
      <c r="Q5" t="b">
        <f t="shared" si="0"/>
        <v>1</v>
      </c>
      <c r="R5" t="str">
        <f>+VLOOKUP(F5,'BD LP'!B:I,8,0)</f>
        <v>CAFÉ MOLIDO TIERRA FOR AFRICA 180g</v>
      </c>
    </row>
    <row r="6" spans="1:22" x14ac:dyDescent="0.35">
      <c r="A6" t="s">
        <v>3904</v>
      </c>
      <c r="B6">
        <v>2000</v>
      </c>
      <c r="D6" s="51" t="s">
        <v>3905</v>
      </c>
      <c r="F6" s="38">
        <v>101600062</v>
      </c>
      <c r="H6" s="52">
        <v>61998</v>
      </c>
      <c r="I6" t="s">
        <v>3906</v>
      </c>
      <c r="J6">
        <v>6</v>
      </c>
      <c r="K6" t="s">
        <v>44</v>
      </c>
      <c r="L6" t="s">
        <v>3907</v>
      </c>
      <c r="M6" t="s">
        <v>3908</v>
      </c>
      <c r="N6" s="38" t="s">
        <v>44</v>
      </c>
      <c r="O6" t="str">
        <f>+F6&amp;"-"&amp;VLOOKUP(F6,'BD LP'!B:J,9,0)</f>
        <v>101600062-C06</v>
      </c>
      <c r="P6">
        <f>+VLOOKUP(O6,[1]ZCLMM905!$A:$G,7,0)</f>
        <v>6</v>
      </c>
      <c r="Q6" t="b">
        <f t="shared" si="0"/>
        <v>1</v>
      </c>
      <c r="R6" t="str">
        <f>+VLOOKUP(F6,'BD LP'!B:I,8,0)</f>
        <v>CAFÉ MOLIDO TIERRA FOR CUBA 180g</v>
      </c>
    </row>
    <row r="7" spans="1:22" x14ac:dyDescent="0.35">
      <c r="A7" t="s">
        <v>3904</v>
      </c>
      <c r="B7">
        <v>2000</v>
      </c>
      <c r="D7" s="51" t="s">
        <v>3905</v>
      </c>
      <c r="F7" s="38">
        <v>101600070</v>
      </c>
      <c r="H7" s="52">
        <v>39990</v>
      </c>
      <c r="I7" t="s">
        <v>3906</v>
      </c>
      <c r="J7">
        <v>6</v>
      </c>
      <c r="K7" t="s">
        <v>44</v>
      </c>
      <c r="L7" t="s">
        <v>3907</v>
      </c>
      <c r="M7" t="s">
        <v>3908</v>
      </c>
      <c r="N7" s="38" t="s">
        <v>44</v>
      </c>
      <c r="O7" t="str">
        <f>+F7&amp;"-"&amp;VLOOKUP(F7,'BD LP'!B:J,9,0)</f>
        <v>101600070-C06</v>
      </c>
      <c r="P7">
        <f>+VLOOKUP(O7,[1]ZCLMM905!$A:$G,7,0)</f>
        <v>6</v>
      </c>
      <c r="Q7" t="b">
        <f t="shared" si="0"/>
        <v>1</v>
      </c>
      <c r="R7" t="str">
        <f>+VLOOKUP(F7,'BD LP'!B:I,8,0)</f>
        <v>CAFE PRONTISSIMO CLASI LATA LAVAZZA 95 g</v>
      </c>
    </row>
    <row r="8" spans="1:22" x14ac:dyDescent="0.35">
      <c r="A8" t="s">
        <v>3904</v>
      </c>
      <c r="B8">
        <v>2000</v>
      </c>
      <c r="D8" s="51" t="s">
        <v>3905</v>
      </c>
      <c r="F8" s="38">
        <v>101600041</v>
      </c>
      <c r="H8" s="52">
        <v>41930</v>
      </c>
      <c r="I8" t="s">
        <v>3906</v>
      </c>
      <c r="J8">
        <v>10</v>
      </c>
      <c r="K8" t="s">
        <v>44</v>
      </c>
      <c r="L8" t="s">
        <v>3907</v>
      </c>
      <c r="M8" t="s">
        <v>3908</v>
      </c>
      <c r="N8" s="38" t="s">
        <v>44</v>
      </c>
      <c r="O8" t="str">
        <f>+F8&amp;"-"&amp;VLOOKUP(F8,'BD LP'!B:J,9,0)</f>
        <v>101600041-C10</v>
      </c>
      <c r="P8">
        <f>+VLOOKUP(O8,[1]ZCLMM905!$A:$G,7,0)</f>
        <v>10</v>
      </c>
      <c r="Q8" t="b">
        <f t="shared" si="0"/>
        <v>1</v>
      </c>
      <c r="R8" t="str">
        <f>+VLOOKUP(F8,'BD LP'!B:I,8,0)</f>
        <v>CAPSULA ESPRESSO CLASSICO LAVAZZA 57 g</v>
      </c>
    </row>
    <row r="9" spans="1:22" x14ac:dyDescent="0.35">
      <c r="A9" t="s">
        <v>3904</v>
      </c>
      <c r="B9">
        <v>2000</v>
      </c>
      <c r="D9" s="51" t="s">
        <v>3905</v>
      </c>
      <c r="F9" s="38">
        <v>101600042</v>
      </c>
      <c r="H9" s="52">
        <v>41930</v>
      </c>
      <c r="I9" t="s">
        <v>3906</v>
      </c>
      <c r="J9">
        <v>10</v>
      </c>
      <c r="K9" t="s">
        <v>44</v>
      </c>
      <c r="L9" t="s">
        <v>3907</v>
      </c>
      <c r="M9" t="s">
        <v>3908</v>
      </c>
      <c r="N9" s="38" t="s">
        <v>44</v>
      </c>
      <c r="O9" t="str">
        <f>+F9&amp;"-"&amp;VLOOKUP(F9,'BD LP'!B:J,9,0)</f>
        <v>101600042-C10</v>
      </c>
      <c r="P9">
        <f>+VLOOKUP(O9,[1]ZCLMM905!$A:$G,7,0)</f>
        <v>10</v>
      </c>
      <c r="Q9" t="b">
        <f t="shared" si="0"/>
        <v>1</v>
      </c>
      <c r="R9" t="str">
        <f>+VLOOKUP(F9,'BD LP'!B:I,8,0)</f>
        <v>CAPSULA ESPRESSO INTENSO LAVAZZA 57 g</v>
      </c>
    </row>
    <row r="10" spans="1:22" x14ac:dyDescent="0.35">
      <c r="A10" t="s">
        <v>3904</v>
      </c>
      <c r="B10">
        <v>2000</v>
      </c>
      <c r="D10" s="51" t="s">
        <v>3905</v>
      </c>
      <c r="F10" s="38">
        <v>101600043</v>
      </c>
      <c r="H10" s="52">
        <v>41930</v>
      </c>
      <c r="I10" t="s">
        <v>3906</v>
      </c>
      <c r="J10">
        <v>10</v>
      </c>
      <c r="K10" t="s">
        <v>44</v>
      </c>
      <c r="L10" t="s">
        <v>3907</v>
      </c>
      <c r="M10" t="s">
        <v>3908</v>
      </c>
      <c r="N10" s="38" t="s">
        <v>44</v>
      </c>
      <c r="O10" t="str">
        <f>+F10&amp;"-"&amp;VLOOKUP(F10,'BD LP'!B:J,9,0)</f>
        <v>101600043-C10</v>
      </c>
      <c r="P10">
        <f>+VLOOKUP(O10,[1]ZCLMM905!$A:$G,7,0)</f>
        <v>10</v>
      </c>
      <c r="Q10" t="b">
        <f t="shared" si="0"/>
        <v>1</v>
      </c>
      <c r="R10" t="str">
        <f>+VLOOKUP(F10,'BD LP'!B:I,8,0)</f>
        <v>CAPSULA ESPRESSO QUALITA ORO LAVAZZA 55g</v>
      </c>
    </row>
    <row r="11" spans="1:22" x14ac:dyDescent="0.35">
      <c r="A11" t="s">
        <v>3904</v>
      </c>
      <c r="B11">
        <v>2000</v>
      </c>
      <c r="D11" s="51" t="s">
        <v>3905</v>
      </c>
      <c r="F11" s="38">
        <v>104548560</v>
      </c>
      <c r="H11" s="52">
        <v>22900</v>
      </c>
      <c r="I11" t="s">
        <v>3906</v>
      </c>
      <c r="J11">
        <v>31</v>
      </c>
      <c r="K11" t="s">
        <v>44</v>
      </c>
      <c r="L11" t="s">
        <v>3907</v>
      </c>
      <c r="M11" t="s">
        <v>3908</v>
      </c>
      <c r="N11" s="38" t="e">
        <v>#N/A</v>
      </c>
      <c r="O11" t="str">
        <f>+F11&amp;"-"&amp;VLOOKUP(F11,'BD LP'!B:J,9,0)</f>
        <v>104548560-C31</v>
      </c>
      <c r="P11">
        <f>+VLOOKUP(O11,[1]ZCLMM905!$A:$G,7,0)</f>
        <v>31</v>
      </c>
      <c r="Q11" t="b">
        <f t="shared" si="0"/>
        <v>1</v>
      </c>
      <c r="R11" t="str">
        <f>+VLOOKUP(F11,'BD LP'!B:I,8,0)</f>
        <v>PAN CIABATTA GRANDE 300 G</v>
      </c>
    </row>
    <row r="12" spans="1:22" x14ac:dyDescent="0.35">
      <c r="A12" t="s">
        <v>3904</v>
      </c>
      <c r="B12">
        <v>2000</v>
      </c>
      <c r="D12" s="51" t="s">
        <v>3905</v>
      </c>
      <c r="F12" s="38">
        <v>101500120</v>
      </c>
      <c r="H12" s="52">
        <v>45500</v>
      </c>
      <c r="I12" t="s">
        <v>3906</v>
      </c>
      <c r="J12">
        <v>6</v>
      </c>
      <c r="K12" t="s">
        <v>44</v>
      </c>
      <c r="L12" t="s">
        <v>3907</v>
      </c>
      <c r="M12" t="s">
        <v>3908</v>
      </c>
      <c r="N12" s="38" t="s">
        <v>44</v>
      </c>
      <c r="O12" t="str">
        <f>+F12&amp;"-"&amp;VLOOKUP(F12,'BD LP'!B:J,9,0)</f>
        <v>101500120-C06</v>
      </c>
      <c r="P12">
        <f>+VLOOKUP(O12,[1]ZCLMM905!$A:$G,7,0)</f>
        <v>6</v>
      </c>
      <c r="Q12" t="b">
        <f t="shared" si="0"/>
        <v>1</v>
      </c>
      <c r="R12" t="str">
        <f>+VLOOKUP(F12,'BD LP'!B:I,8,0)</f>
        <v>CHAMPIÑON LAMINADO ZANAFOODS 2,84 kg</v>
      </c>
    </row>
    <row r="13" spans="1:22" x14ac:dyDescent="0.35">
      <c r="A13" t="s">
        <v>3904</v>
      </c>
      <c r="B13">
        <v>2000</v>
      </c>
      <c r="D13" s="51" t="s">
        <v>3905</v>
      </c>
      <c r="F13" s="38">
        <v>104512160</v>
      </c>
      <c r="H13" s="52">
        <v>32000</v>
      </c>
      <c r="I13" t="s">
        <v>3906</v>
      </c>
      <c r="J13">
        <v>10</v>
      </c>
      <c r="K13" t="s">
        <v>44</v>
      </c>
      <c r="L13" t="s">
        <v>3907</v>
      </c>
      <c r="M13" t="s">
        <v>3908</v>
      </c>
      <c r="N13" s="38" t="s">
        <v>44</v>
      </c>
      <c r="O13" t="str">
        <f>+F13&amp;"-"&amp;VLOOKUP(F13,'BD LP'!B:J,9,0)</f>
        <v>104512160-C10</v>
      </c>
      <c r="P13">
        <f>+VLOOKUP(O13,[1]ZCLMM905!$A:$G,7,0)</f>
        <v>10</v>
      </c>
      <c r="Q13" t="b">
        <f t="shared" si="0"/>
        <v>1</v>
      </c>
      <c r="R13" t="str">
        <f>+VLOOKUP(F13,'BD LP'!B:I,8,0)</f>
        <v>TORTILLAS PANCHO VILLA 28 cm 12 uds.</v>
      </c>
    </row>
    <row r="14" spans="1:22" x14ac:dyDescent="0.35">
      <c r="A14" t="s">
        <v>3904</v>
      </c>
      <c r="B14">
        <v>2000</v>
      </c>
      <c r="D14" s="51" t="s">
        <v>3905</v>
      </c>
      <c r="F14" s="38">
        <v>104533810</v>
      </c>
      <c r="H14" s="52">
        <v>1290</v>
      </c>
      <c r="I14" t="s">
        <v>3906</v>
      </c>
      <c r="J14">
        <v>1</v>
      </c>
      <c r="K14" t="s">
        <v>164</v>
      </c>
      <c r="L14" t="s">
        <v>3907</v>
      </c>
      <c r="M14" t="s">
        <v>3908</v>
      </c>
      <c r="N14" s="38" t="s">
        <v>164</v>
      </c>
      <c r="O14" t="str">
        <f>+F14&amp;"-"&amp;VLOOKUP(F14,'BD LP'!B:J,9,0)</f>
        <v>104533810-KG</v>
      </c>
      <c r="P14">
        <f>+VLOOKUP(O14,[1]ZCLMM905!$A:$G,7,0)</f>
        <v>1</v>
      </c>
      <c r="Q14" t="b">
        <f t="shared" si="0"/>
        <v>1</v>
      </c>
      <c r="R14" t="str">
        <f>+VLOOKUP(F14,'BD LP'!B:I,8,0)</f>
        <v>TROZO CHULETA DE CERDO CJ 5 KG</v>
      </c>
    </row>
    <row r="15" spans="1:22" x14ac:dyDescent="0.35">
      <c r="A15" t="s">
        <v>3904</v>
      </c>
      <c r="B15">
        <v>2000</v>
      </c>
      <c r="D15" s="51" t="s">
        <v>3905</v>
      </c>
      <c r="F15" s="38">
        <v>104547530</v>
      </c>
      <c r="H15" s="52">
        <v>10690</v>
      </c>
      <c r="I15" t="s">
        <v>3906</v>
      </c>
      <c r="J15">
        <v>1</v>
      </c>
      <c r="K15" t="s">
        <v>164</v>
      </c>
      <c r="L15" t="s">
        <v>3907</v>
      </c>
      <c r="M15" t="s">
        <v>3908</v>
      </c>
      <c r="N15" s="38" t="s">
        <v>164</v>
      </c>
      <c r="O15" t="str">
        <f>+F15&amp;"-"&amp;VLOOKUP(F15,'BD LP'!B:J,9,0)</f>
        <v>104547530-KG</v>
      </c>
      <c r="P15">
        <f>+VLOOKUP(O15,[1]ZCLMM905!$A:$G,7,0)</f>
        <v>1</v>
      </c>
      <c r="Q15" t="b">
        <f t="shared" si="0"/>
        <v>1</v>
      </c>
      <c r="R15" t="str">
        <f>+VLOOKUP(F15,'BD LP'!B:I,8,0)</f>
        <v>HAMBURGUESA CAB FLOWPACK</v>
      </c>
    </row>
    <row r="16" spans="1:22" x14ac:dyDescent="0.35">
      <c r="A16" t="s">
        <v>3904</v>
      </c>
      <c r="B16">
        <v>2000</v>
      </c>
      <c r="D16" s="51" t="s">
        <v>3905</v>
      </c>
      <c r="F16" s="38">
        <v>104542640</v>
      </c>
      <c r="H16" s="52">
        <v>196900</v>
      </c>
      <c r="I16" t="s">
        <v>3906</v>
      </c>
      <c r="J16">
        <v>12</v>
      </c>
      <c r="K16" t="s">
        <v>44</v>
      </c>
      <c r="L16" t="s">
        <v>3907</v>
      </c>
      <c r="M16" t="s">
        <v>3908</v>
      </c>
      <c r="N16" s="38" t="s">
        <v>44</v>
      </c>
      <c r="O16" t="str">
        <f>+F16&amp;"-"&amp;VLOOKUP(F16,'BD LP'!B:J,9,0)</f>
        <v>104542640-C12</v>
      </c>
      <c r="P16">
        <f>+VLOOKUP(O16,[1]ZCLMM905!$A:$G,7,0)</f>
        <v>12</v>
      </c>
      <c r="Q16" t="b">
        <f t="shared" si="0"/>
        <v>1</v>
      </c>
      <c r="R16" t="str">
        <f>+VLOOKUP(F16,'BD LP'!B:I,8,0)</f>
        <v>MOLIDA VACUNO 80/20 CAB 3 LBS</v>
      </c>
    </row>
    <row r="17" spans="1:19" x14ac:dyDescent="0.35">
      <c r="A17" t="s">
        <v>3904</v>
      </c>
      <c r="B17">
        <v>2000</v>
      </c>
      <c r="D17" s="51" t="s">
        <v>3905</v>
      </c>
      <c r="F17" s="38">
        <v>104538130</v>
      </c>
      <c r="H17" s="52">
        <v>25000</v>
      </c>
      <c r="I17" t="s">
        <v>3906</v>
      </c>
      <c r="J17">
        <v>1</v>
      </c>
      <c r="K17" t="s">
        <v>164</v>
      </c>
      <c r="L17" t="s">
        <v>3907</v>
      </c>
      <c r="M17" t="s">
        <v>3908</v>
      </c>
      <c r="N17" s="38" t="s">
        <v>164</v>
      </c>
      <c r="O17" t="str">
        <f>+F17&amp;"-"&amp;VLOOKUP(F17,'BD LP'!B:J,9,0)</f>
        <v>104538130-KG</v>
      </c>
      <c r="P17">
        <f>+VLOOKUP(O17,[1]ZCLMM905!$A:$G,7,0)</f>
        <v>1</v>
      </c>
      <c r="Q17" t="b">
        <f t="shared" si="0"/>
        <v>1</v>
      </c>
      <c r="R17" t="str">
        <f>+VLOOKUP(F17,'BD LP'!B:I,8,0)</f>
        <v>ENTRECOT STEAK CERTIFIED ANGUS BEEF</v>
      </c>
    </row>
    <row r="18" spans="1:19" x14ac:dyDescent="0.35">
      <c r="A18" t="s">
        <v>3904</v>
      </c>
      <c r="B18">
        <v>2000</v>
      </c>
      <c r="D18" s="51" t="s">
        <v>3905</v>
      </c>
      <c r="F18" s="38">
        <v>104500540</v>
      </c>
      <c r="H18" s="52">
        <v>42000</v>
      </c>
      <c r="I18" t="s">
        <v>3906</v>
      </c>
      <c r="J18">
        <v>1</v>
      </c>
      <c r="K18" t="s">
        <v>164</v>
      </c>
      <c r="L18" t="s">
        <v>3907</v>
      </c>
      <c r="M18" t="s">
        <v>3908</v>
      </c>
      <c r="N18" s="38" t="s">
        <v>164</v>
      </c>
      <c r="O18" t="str">
        <f>+F18&amp;"-"&amp;VLOOKUP(F18,'BD LP'!B:J,9,0)</f>
        <v>104500540-KG</v>
      </c>
      <c r="P18">
        <f>+VLOOKUP(O18,[1]ZCLMM905!$A:$G,7,0)</f>
        <v>1</v>
      </c>
      <c r="Q18" t="b">
        <f t="shared" si="0"/>
        <v>1</v>
      </c>
      <c r="R18" t="str">
        <f>+VLOOKUP(F18,'BD LP'!B:I,8,0)</f>
        <v>FILETE CERTIFIED ANGUS BEEF</v>
      </c>
    </row>
    <row r="19" spans="1:19" x14ac:dyDescent="0.35">
      <c r="A19" t="s">
        <v>3904</v>
      </c>
      <c r="B19">
        <v>2000</v>
      </c>
      <c r="D19" s="51" t="s">
        <v>3905</v>
      </c>
      <c r="F19" s="38">
        <v>104500690</v>
      </c>
      <c r="H19" s="52">
        <v>36000</v>
      </c>
      <c r="I19" t="s">
        <v>3906</v>
      </c>
      <c r="J19">
        <v>1</v>
      </c>
      <c r="K19" t="s">
        <v>164</v>
      </c>
      <c r="L19" t="s">
        <v>3907</v>
      </c>
      <c r="M19" t="s">
        <v>3908</v>
      </c>
      <c r="N19" s="38" t="s">
        <v>164</v>
      </c>
      <c r="O19" t="str">
        <f>+F19&amp;"-"&amp;VLOOKUP(F19,'BD LP'!B:J,9,0)</f>
        <v>104500690-KG</v>
      </c>
      <c r="P19">
        <f>+VLOOKUP(O19,[1]ZCLMM905!$A:$G,7,0)</f>
        <v>1</v>
      </c>
      <c r="Q19" t="b">
        <f t="shared" si="0"/>
        <v>1</v>
      </c>
      <c r="R19" t="str">
        <f>+VLOOKUP(F19,'BD LP'!B:I,8,0)</f>
        <v>LOMO LISO PRIME CERTIFIED ANGUS BEEF</v>
      </c>
    </row>
    <row r="20" spans="1:19" x14ac:dyDescent="0.35">
      <c r="A20" t="s">
        <v>3904</v>
      </c>
      <c r="B20">
        <v>2000</v>
      </c>
      <c r="D20" s="51" t="s">
        <v>3905</v>
      </c>
      <c r="F20" s="38">
        <v>104533520</v>
      </c>
      <c r="H20" s="52">
        <v>35000</v>
      </c>
      <c r="I20" t="s">
        <v>3906</v>
      </c>
      <c r="J20">
        <v>1</v>
      </c>
      <c r="K20" t="s">
        <v>164</v>
      </c>
      <c r="L20" t="s">
        <v>3907</v>
      </c>
      <c r="M20" t="s">
        <v>3908</v>
      </c>
      <c r="N20" s="38" t="s">
        <v>164</v>
      </c>
      <c r="O20" t="str">
        <f>+F20&amp;"-"&amp;VLOOKUP(F20,'BD LP'!B:J,9,0)</f>
        <v>104533520-KG</v>
      </c>
      <c r="P20">
        <f>+VLOOKUP(O20,[1]ZCLMM905!$A:$G,7,0)</f>
        <v>1</v>
      </c>
      <c r="Q20" t="b">
        <f t="shared" si="0"/>
        <v>1</v>
      </c>
      <c r="R20" t="str">
        <f>+VLOOKUP(F20,'BD LP'!B:I,8,0)</f>
        <v>LOMO LISO STEAK CERTIFIED ANGUS BEEF</v>
      </c>
    </row>
    <row r="21" spans="1:19" x14ac:dyDescent="0.35">
      <c r="A21" t="s">
        <v>3904</v>
      </c>
      <c r="B21">
        <v>2000</v>
      </c>
      <c r="D21" s="51" t="s">
        <v>3905</v>
      </c>
      <c r="F21" s="38">
        <v>104529950</v>
      </c>
      <c r="H21" s="52">
        <v>32000</v>
      </c>
      <c r="I21" t="s">
        <v>3906</v>
      </c>
      <c r="J21">
        <v>1</v>
      </c>
      <c r="K21" t="s">
        <v>164</v>
      </c>
      <c r="L21" t="s">
        <v>3907</v>
      </c>
      <c r="M21" t="s">
        <v>3908</v>
      </c>
      <c r="N21" s="38" t="s">
        <v>164</v>
      </c>
      <c r="O21" t="str">
        <f>+F21&amp;"-"&amp;VLOOKUP(F21,'BD LP'!B:J,9,0)</f>
        <v>104529950-KG</v>
      </c>
      <c r="P21">
        <f>+VLOOKUP(O21,[1]ZCLMM905!$A:$G,7,0)</f>
        <v>1</v>
      </c>
      <c r="Q21" t="b">
        <f t="shared" si="0"/>
        <v>1</v>
      </c>
      <c r="R21" t="str">
        <f>+VLOOKUP(F21,'BD LP'!B:I,8,0)</f>
        <v>LOMO VETADO C/H STEAK CAB</v>
      </c>
    </row>
    <row r="22" spans="1:19" x14ac:dyDescent="0.35">
      <c r="A22" t="s">
        <v>3904</v>
      </c>
      <c r="B22">
        <v>2000</v>
      </c>
      <c r="D22" s="51" t="s">
        <v>3905</v>
      </c>
      <c r="F22" s="38">
        <v>104500570</v>
      </c>
      <c r="H22" s="52">
        <v>44000</v>
      </c>
      <c r="I22" t="s">
        <v>3906</v>
      </c>
      <c r="J22">
        <v>1</v>
      </c>
      <c r="K22" t="s">
        <v>164</v>
      </c>
      <c r="L22" t="s">
        <v>3907</v>
      </c>
      <c r="M22" t="s">
        <v>3908</v>
      </c>
      <c r="N22" s="38" t="s">
        <v>164</v>
      </c>
      <c r="O22" t="str">
        <f>+F22&amp;"-"&amp;VLOOKUP(F22,'BD LP'!B:J,9,0)</f>
        <v>104500570-KG</v>
      </c>
      <c r="P22">
        <f>+VLOOKUP(O22,[1]ZCLMM905!$A:$G,7,0)</f>
        <v>1</v>
      </c>
      <c r="Q22" t="b">
        <f t="shared" si="0"/>
        <v>1</v>
      </c>
      <c r="R22" t="str">
        <f>+VLOOKUP(F22,'BD LP'!B:I,8,0)</f>
        <v>LOMO VETADO PRIME CERTIFIED ANGUS BEEF</v>
      </c>
    </row>
    <row r="23" spans="1:19" x14ac:dyDescent="0.35">
      <c r="A23" t="s">
        <v>3904</v>
      </c>
      <c r="B23">
        <v>2000</v>
      </c>
      <c r="D23" s="51" t="s">
        <v>3905</v>
      </c>
      <c r="F23" s="38">
        <v>104529960</v>
      </c>
      <c r="H23" s="52">
        <v>36000</v>
      </c>
      <c r="I23" t="s">
        <v>3906</v>
      </c>
      <c r="J23">
        <v>1</v>
      </c>
      <c r="K23" t="s">
        <v>164</v>
      </c>
      <c r="L23" t="s">
        <v>3907</v>
      </c>
      <c r="M23" t="s">
        <v>3908</v>
      </c>
      <c r="N23" s="38" t="s">
        <v>164</v>
      </c>
      <c r="O23" t="str">
        <f>+F23&amp;"-"&amp;VLOOKUP(F23,'BD LP'!B:J,9,0)</f>
        <v>104529960-KG</v>
      </c>
      <c r="P23">
        <f>+VLOOKUP(O23,[1]ZCLMM905!$A:$G,7,0)</f>
        <v>1</v>
      </c>
      <c r="Q23" t="b">
        <f t="shared" si="0"/>
        <v>1</v>
      </c>
      <c r="R23" t="str">
        <f>+VLOOKUP(F23,'BD LP'!B:I,8,0)</f>
        <v>LOMO VETADO STEAK CERTIFIED ANGUS BEEF</v>
      </c>
    </row>
    <row r="24" spans="1:19" x14ac:dyDescent="0.35">
      <c r="A24" t="s">
        <v>3904</v>
      </c>
      <c r="B24">
        <v>2000</v>
      </c>
      <c r="D24" s="51" t="s">
        <v>3905</v>
      </c>
      <c r="F24" s="38">
        <v>104538120</v>
      </c>
      <c r="H24" s="52">
        <v>34000</v>
      </c>
      <c r="I24" t="s">
        <v>3906</v>
      </c>
      <c r="J24">
        <v>1</v>
      </c>
      <c r="K24" t="s">
        <v>164</v>
      </c>
      <c r="L24" t="s">
        <v>3907</v>
      </c>
      <c r="M24" t="s">
        <v>3908</v>
      </c>
      <c r="N24" s="38" t="s">
        <v>164</v>
      </c>
      <c r="O24" t="str">
        <f>+F24&amp;"-"&amp;VLOOKUP(F24,'BD LP'!B:J,9,0)</f>
        <v>104538120-KG</v>
      </c>
      <c r="P24">
        <f>+VLOOKUP(O24,[1]ZCLMM905!$A:$G,7,0)</f>
        <v>1</v>
      </c>
      <c r="Q24" t="b">
        <f t="shared" si="0"/>
        <v>1</v>
      </c>
      <c r="R24" t="str">
        <f>+VLOOKUP(F24,'BD LP'!B:I,8,0)</f>
        <v>TOMAHAWK STEAK CERTIFIED ANGUS BEEF</v>
      </c>
    </row>
    <row r="25" spans="1:19" x14ac:dyDescent="0.35">
      <c r="A25" t="s">
        <v>3904</v>
      </c>
      <c r="B25">
        <v>2000</v>
      </c>
      <c r="D25" s="51" t="s">
        <v>3905</v>
      </c>
      <c r="F25" s="38">
        <v>104518200</v>
      </c>
      <c r="H25" s="52">
        <v>25700</v>
      </c>
      <c r="I25" t="s">
        <v>3906</v>
      </c>
      <c r="J25">
        <v>1</v>
      </c>
      <c r="K25" s="38" t="s">
        <v>53</v>
      </c>
      <c r="L25" t="s">
        <v>3907</v>
      </c>
      <c r="M25" t="s">
        <v>3908</v>
      </c>
      <c r="N25" s="38" t="s">
        <v>53</v>
      </c>
      <c r="O25" t="str">
        <f>+F25&amp;"-"&amp;VLOOKUP(F25,'BD LP'!B:J,9,0)</f>
        <v>104518200-C06</v>
      </c>
      <c r="P25">
        <f>+VLOOKUP(O25,[1]ZCLMM905!$A:$G,7,0)</f>
        <v>6</v>
      </c>
      <c r="Q25" t="b">
        <f>+P25=J25</f>
        <v>0</v>
      </c>
      <c r="R25" t="str">
        <f>+VLOOKUP(F25,'BD LP'!B:I,8,0)</f>
        <v>TAZA Y PLATO CAPPUCCINO PREMIUM LAVAZZA</v>
      </c>
      <c r="S25" t="b">
        <f>+N25=K25</f>
        <v>1</v>
      </c>
    </row>
    <row r="26" spans="1:19" x14ac:dyDescent="0.35">
      <c r="A26" t="s">
        <v>3904</v>
      </c>
      <c r="B26">
        <v>2000</v>
      </c>
      <c r="D26" s="51" t="s">
        <v>3905</v>
      </c>
      <c r="F26" s="38">
        <v>104518180</v>
      </c>
      <c r="H26" s="52">
        <v>40000</v>
      </c>
      <c r="I26" t="s">
        <v>3906</v>
      </c>
      <c r="J26">
        <v>1</v>
      </c>
      <c r="K26" s="38" t="s">
        <v>43</v>
      </c>
      <c r="L26" t="s">
        <v>3907</v>
      </c>
      <c r="M26" t="s">
        <v>3908</v>
      </c>
      <c r="N26" s="38" t="s">
        <v>43</v>
      </c>
      <c r="O26" t="str">
        <f>+F26&amp;"-"&amp;VLOOKUP(F26,'BD LP'!B:J,9,0)</f>
        <v>104518180-C12</v>
      </c>
      <c r="P26">
        <f>+VLOOKUP(O26,[1]ZCLMM905!$A:$G,7,0)</f>
        <v>12</v>
      </c>
      <c r="Q26" t="b">
        <f t="shared" si="0"/>
        <v>0</v>
      </c>
      <c r="R26" t="str">
        <f>+VLOOKUP(F26,'BD LP'!B:I,8,0)</f>
        <v>TAZA Y PLATO ESPRESSO PREMIUM LAVAZZA</v>
      </c>
      <c r="S26" t="b">
        <f>+N26=K26</f>
        <v>1</v>
      </c>
    </row>
    <row r="27" spans="1:19" x14ac:dyDescent="0.35">
      <c r="A27" t="s">
        <v>3904</v>
      </c>
      <c r="B27">
        <v>2000</v>
      </c>
      <c r="D27" s="51" t="s">
        <v>3905</v>
      </c>
      <c r="F27" s="38">
        <v>104542670</v>
      </c>
      <c r="H27" s="52">
        <v>119596</v>
      </c>
      <c r="I27" t="s">
        <v>3906</v>
      </c>
      <c r="J27">
        <v>20</v>
      </c>
      <c r="K27" t="s">
        <v>44</v>
      </c>
      <c r="L27" t="s">
        <v>3907</v>
      </c>
      <c r="M27" t="s">
        <v>3908</v>
      </c>
      <c r="N27" s="38" t="s">
        <v>44</v>
      </c>
      <c r="O27" t="str">
        <f>+F27&amp;"-"&amp;VLOOKUP(F27,'BD LP'!B:J,9,0)</f>
        <v>104542670-C20</v>
      </c>
      <c r="P27">
        <f>+VLOOKUP(O27,[1]ZCLMM905!$A:$G,7,0)</f>
        <v>20</v>
      </c>
      <c r="Q27" t="b">
        <f t="shared" si="0"/>
        <v>1</v>
      </c>
      <c r="R27" t="str">
        <f>+VLOOKUP(F27,'BD LP'!B:I,8,0)</f>
        <v>CAFE MOL FILTRO CLASSICO LAVAZZA 226 g</v>
      </c>
    </row>
    <row r="28" spans="1:19" x14ac:dyDescent="0.35">
      <c r="A28" t="s">
        <v>3904</v>
      </c>
      <c r="B28">
        <v>2000</v>
      </c>
      <c r="D28" s="51" t="s">
        <v>3905</v>
      </c>
      <c r="F28" s="38">
        <v>104528970</v>
      </c>
      <c r="H28" s="52">
        <v>112390</v>
      </c>
      <c r="I28" t="s">
        <v>3906</v>
      </c>
      <c r="J28">
        <v>6</v>
      </c>
      <c r="K28" t="s">
        <v>44</v>
      </c>
      <c r="L28" t="s">
        <v>3907</v>
      </c>
      <c r="M28" t="s">
        <v>3908</v>
      </c>
      <c r="N28" s="38" t="s">
        <v>44</v>
      </c>
      <c r="O28" t="str">
        <f>+F28&amp;"-"&amp;VLOOKUP(F28,'BD LP'!B:J,9,0)</f>
        <v>104528970-C06</v>
      </c>
      <c r="P28">
        <f>+VLOOKUP(O28,[1]ZCLMM905!$A:$G,7,0)</f>
        <v>6</v>
      </c>
      <c r="Q28" t="b">
        <f t="shared" si="0"/>
        <v>1</v>
      </c>
      <c r="R28" t="str">
        <f>+VLOOKUP(F28,'BD LP'!B:I,8,0)</f>
        <v>CAFE MOLIDO FILTRO CLASICO LAVAZZA 1 kg</v>
      </c>
    </row>
    <row r="29" spans="1:19" x14ac:dyDescent="0.35">
      <c r="A29" t="s">
        <v>3904</v>
      </c>
      <c r="B29">
        <v>2000</v>
      </c>
      <c r="D29" s="51" t="s">
        <v>3905</v>
      </c>
      <c r="F29" s="38">
        <v>104523790</v>
      </c>
      <c r="H29" s="52">
        <v>65000</v>
      </c>
      <c r="I29" t="s">
        <v>3906</v>
      </c>
      <c r="J29">
        <v>100</v>
      </c>
      <c r="K29" t="s">
        <v>44</v>
      </c>
      <c r="L29" t="s">
        <v>3907</v>
      </c>
      <c r="M29" t="s">
        <v>3908</v>
      </c>
      <c r="N29" s="38" t="s">
        <v>44</v>
      </c>
      <c r="O29" t="str">
        <f>+F29&amp;"-"&amp;VLOOKUP(F29,'BD LP'!B:J,9,0)</f>
        <v>104523790-Z00</v>
      </c>
      <c r="P29">
        <f>+VLOOKUP(O29,[1]ZCLMM905!$A:$G,7,0)</f>
        <v>100</v>
      </c>
      <c r="Q29" t="b">
        <f t="shared" si="0"/>
        <v>1</v>
      </c>
      <c r="R29" t="str">
        <f>+VLOOKUP(F29,'BD LP'!B:I,8,0)</f>
        <v>CAPSULA DOBLE ESP GOLD SEL LAVAZZA 16 g</v>
      </c>
    </row>
    <row r="30" spans="1:19" x14ac:dyDescent="0.35">
      <c r="A30" t="s">
        <v>3904</v>
      </c>
      <c r="B30">
        <v>2000</v>
      </c>
      <c r="D30" s="51" t="s">
        <v>3905</v>
      </c>
      <c r="F30" s="38">
        <v>104523840</v>
      </c>
      <c r="H30" s="52">
        <v>65000</v>
      </c>
      <c r="I30" t="s">
        <v>3906</v>
      </c>
      <c r="J30">
        <v>100</v>
      </c>
      <c r="K30" t="s">
        <v>44</v>
      </c>
      <c r="L30" t="s">
        <v>3907</v>
      </c>
      <c r="M30" t="s">
        <v>3908</v>
      </c>
      <c r="N30" s="38" t="s">
        <v>44</v>
      </c>
      <c r="O30" t="str">
        <f>+F30&amp;"-"&amp;VLOOKUP(F30,'BD LP'!B:J,9,0)</f>
        <v>104523840-Z00</v>
      </c>
      <c r="P30">
        <f>+VLOOKUP(O30,[1]ZCLMM905!$A:$G,7,0)</f>
        <v>100</v>
      </c>
      <c r="Q30" t="b">
        <f t="shared" si="0"/>
        <v>1</v>
      </c>
      <c r="R30" t="str">
        <f>+VLOOKUP(F30,'BD LP'!B:I,8,0)</f>
        <v>CAPSULA DOBLE ESP TOP CLASS LAVAZZA 16 g</v>
      </c>
    </row>
    <row r="31" spans="1:19" x14ac:dyDescent="0.35">
      <c r="A31" t="s">
        <v>3904</v>
      </c>
      <c r="B31">
        <v>2000</v>
      </c>
      <c r="D31" s="51" t="s">
        <v>3905</v>
      </c>
      <c r="F31" s="38">
        <v>104523800</v>
      </c>
      <c r="H31" s="52">
        <v>39500</v>
      </c>
      <c r="I31" t="s">
        <v>3906</v>
      </c>
      <c r="J31">
        <v>100</v>
      </c>
      <c r="K31" t="s">
        <v>44</v>
      </c>
      <c r="L31" t="s">
        <v>3907</v>
      </c>
      <c r="M31" t="s">
        <v>3908</v>
      </c>
      <c r="N31" s="38" t="s">
        <v>44</v>
      </c>
      <c r="O31" t="str">
        <f>+F31&amp;"-"&amp;VLOOKUP(F31,'BD LP'!B:J,9,0)</f>
        <v>104523800-Z00</v>
      </c>
      <c r="P31">
        <f>+VLOOKUP(O31,[1]ZCLMM905!$A:$G,7,0)</f>
        <v>100</v>
      </c>
      <c r="Q31" t="b">
        <f t="shared" si="0"/>
        <v>1</v>
      </c>
      <c r="R31" t="str">
        <f>+VLOOKUP(F31,'BD LP'!B:I,8,0)</f>
        <v>CAPSULA ESPRESSO GOLD SELECT LAVAZZA 8 g</v>
      </c>
    </row>
    <row r="32" spans="1:19" x14ac:dyDescent="0.35">
      <c r="A32" t="s">
        <v>3904</v>
      </c>
      <c r="B32">
        <v>2000</v>
      </c>
      <c r="D32" s="51" t="s">
        <v>3905</v>
      </c>
      <c r="F32" s="38">
        <v>104523850</v>
      </c>
      <c r="H32" s="52">
        <v>39500</v>
      </c>
      <c r="I32" t="s">
        <v>3906</v>
      </c>
      <c r="J32">
        <v>100</v>
      </c>
      <c r="K32" t="s">
        <v>44</v>
      </c>
      <c r="L32" t="s">
        <v>3907</v>
      </c>
      <c r="M32" t="s">
        <v>3908</v>
      </c>
      <c r="N32" s="38" t="s">
        <v>44</v>
      </c>
      <c r="O32" t="str">
        <f>+F32&amp;"-"&amp;VLOOKUP(F32,'BD LP'!B:J,9,0)</f>
        <v>104523850-Z00</v>
      </c>
      <c r="P32">
        <f>+VLOOKUP(O32,[1]ZCLMM905!$A:$G,7,0)</f>
        <v>100</v>
      </c>
      <c r="Q32" t="b">
        <f t="shared" si="0"/>
        <v>1</v>
      </c>
      <c r="R32" t="str">
        <f>+VLOOKUP(F32,'BD LP'!B:I,8,0)</f>
        <v>CAPSULA ESPRESSO TOP CLASS LAVAZZA 8 g</v>
      </c>
    </row>
    <row r="33" spans="1:18" x14ac:dyDescent="0.35">
      <c r="A33" t="s">
        <v>3904</v>
      </c>
      <c r="B33">
        <v>2000</v>
      </c>
      <c r="D33" s="51" t="s">
        <v>3905</v>
      </c>
      <c r="F33" s="38">
        <v>104517040</v>
      </c>
      <c r="H33" s="52">
        <v>155000</v>
      </c>
      <c r="I33" t="s">
        <v>3906</v>
      </c>
      <c r="J33">
        <v>20</v>
      </c>
      <c r="K33" t="s">
        <v>44</v>
      </c>
      <c r="L33" t="s">
        <v>3907</v>
      </c>
      <c r="M33" t="s">
        <v>3908</v>
      </c>
      <c r="N33" s="38" t="s">
        <v>44</v>
      </c>
      <c r="O33" t="str">
        <f>+F33&amp;"-"&amp;VLOOKUP(F33,'BD LP'!B:J,9,0)</f>
        <v>104517040-C20</v>
      </c>
      <c r="P33">
        <f>+VLOOKUP(O33,[1]ZCLMM905!$A:$G,7,0)</f>
        <v>20</v>
      </c>
      <c r="Q33" t="b">
        <f t="shared" si="0"/>
        <v>1</v>
      </c>
      <c r="R33" t="str">
        <f>+VLOOKUP(F33,'BD LP'!B:I,8,0)</f>
        <v>LECHE EN POLVO VENDING RISTORA 500 g</v>
      </c>
    </row>
    <row r="34" spans="1:18" x14ac:dyDescent="0.35">
      <c r="A34" t="s">
        <v>3904</v>
      </c>
      <c r="B34">
        <v>2000</v>
      </c>
      <c r="D34" s="51" t="s">
        <v>3905</v>
      </c>
      <c r="F34" s="38">
        <v>150000186</v>
      </c>
      <c r="H34" s="52">
        <v>132000</v>
      </c>
      <c r="I34" t="s">
        <v>3906</v>
      </c>
      <c r="J34">
        <v>16</v>
      </c>
      <c r="K34" t="s">
        <v>44</v>
      </c>
      <c r="L34" t="s">
        <v>3907</v>
      </c>
      <c r="M34" t="s">
        <v>3908</v>
      </c>
      <c r="N34" s="38" t="s">
        <v>44</v>
      </c>
      <c r="O34" t="str">
        <f>+F34&amp;"-"&amp;VLOOKUP(F34,'BD LP'!B:J,9,0)</f>
        <v>150000186-D16</v>
      </c>
      <c r="P34">
        <f>+VLOOKUP(O34,[1]ZCLMM905!$A:$G,7,0)</f>
        <v>16</v>
      </c>
      <c r="Q34" t="b">
        <f t="shared" si="0"/>
        <v>1</v>
      </c>
      <c r="R34" t="str">
        <f>+VLOOKUP(F34,'BD LP'!B:I,8,0)</f>
        <v>TE ROYAL CEYLAN LIPTON 100 uds.</v>
      </c>
    </row>
    <row r="35" spans="1:18" x14ac:dyDescent="0.35">
      <c r="A35" t="s">
        <v>3904</v>
      </c>
      <c r="B35">
        <v>2000</v>
      </c>
      <c r="D35" s="51" t="s">
        <v>3905</v>
      </c>
      <c r="F35" s="38">
        <v>150000188</v>
      </c>
      <c r="H35" s="52">
        <v>125000</v>
      </c>
      <c r="I35" t="s">
        <v>3906</v>
      </c>
      <c r="J35">
        <v>16</v>
      </c>
      <c r="K35" t="s">
        <v>44</v>
      </c>
      <c r="L35" t="s">
        <v>3907</v>
      </c>
      <c r="M35" t="s">
        <v>3908</v>
      </c>
      <c r="N35" s="38" t="s">
        <v>44</v>
      </c>
      <c r="O35" t="str">
        <f>+F35&amp;"-"&amp;VLOOKUP(F35,'BD LP'!B:J,9,0)</f>
        <v>150000188-D16</v>
      </c>
      <c r="P35">
        <f>+VLOOKUP(O35,[1]ZCLMM905!$A:$G,7,0)</f>
        <v>16</v>
      </c>
      <c r="Q35" t="b">
        <f t="shared" si="0"/>
        <v>1</v>
      </c>
      <c r="R35" t="str">
        <f>+VLOOKUP(F35,'BD LP'!B:I,8,0)</f>
        <v>TE YELLOW LABEL LIPTON 100 uds.</v>
      </c>
    </row>
    <row r="36" spans="1:18" x14ac:dyDescent="0.35">
      <c r="A36" t="s">
        <v>3904</v>
      </c>
      <c r="B36">
        <v>2000</v>
      </c>
      <c r="D36" s="51" t="s">
        <v>3905</v>
      </c>
      <c r="F36" s="38">
        <v>104517980</v>
      </c>
      <c r="H36" s="52">
        <v>82220</v>
      </c>
      <c r="I36" t="s">
        <v>3906</v>
      </c>
      <c r="J36">
        <v>10</v>
      </c>
      <c r="K36" t="s">
        <v>44</v>
      </c>
      <c r="L36" t="s">
        <v>3907</v>
      </c>
      <c r="M36" t="s">
        <v>3908</v>
      </c>
      <c r="N36" s="38" t="s">
        <v>44</v>
      </c>
      <c r="O36" t="str">
        <f>+F36&amp;"-"&amp;VLOOKUP(F36,'BD LP'!B:J,9,0)</f>
        <v>104517980-C10</v>
      </c>
      <c r="P36">
        <f>+VLOOKUP(O36,[1]ZCLMM905!$A:$G,7,0)</f>
        <v>10</v>
      </c>
      <c r="Q36" t="b">
        <f t="shared" si="0"/>
        <v>1</v>
      </c>
      <c r="R36" t="str">
        <f>+VLOOKUP(F36,'BD LP'!B:I,8,0)</f>
        <v>PAELLERAS 37 cm</v>
      </c>
    </row>
    <row r="37" spans="1:18" x14ac:dyDescent="0.35">
      <c r="A37" t="s">
        <v>3904</v>
      </c>
      <c r="B37">
        <v>2000</v>
      </c>
      <c r="D37" s="51" t="s">
        <v>3905</v>
      </c>
      <c r="F37" s="38">
        <v>40002122</v>
      </c>
      <c r="H37" s="52">
        <v>5000000</v>
      </c>
      <c r="I37" t="s">
        <v>3906</v>
      </c>
      <c r="J37">
        <v>1</v>
      </c>
      <c r="K37" t="s">
        <v>44</v>
      </c>
      <c r="L37" t="s">
        <v>3907</v>
      </c>
      <c r="M37" t="s">
        <v>3908</v>
      </c>
      <c r="N37" s="38" t="s">
        <v>44</v>
      </c>
      <c r="O37" t="str">
        <f>+F37&amp;"-"&amp;VLOOKUP(F37,'BD LP'!B:J,9,0)</f>
        <v>40002122-UN</v>
      </c>
      <c r="P37">
        <f>+VLOOKUP(O37,[1]ZCLMM905!$A:$G,7,0)</f>
        <v>1</v>
      </c>
      <c r="Q37" t="b">
        <f t="shared" si="0"/>
        <v>1</v>
      </c>
      <c r="R37" t="str">
        <f>+VLOOKUP(F37,'BD LP'!B:I,8,0)</f>
        <v>MAQUINA CAFE TITAN DUAL BUNN</v>
      </c>
    </row>
    <row r="38" spans="1:18" x14ac:dyDescent="0.35">
      <c r="A38" t="s">
        <v>3904</v>
      </c>
      <c r="B38">
        <v>2000</v>
      </c>
      <c r="D38" s="51" t="s">
        <v>3905</v>
      </c>
      <c r="F38" s="38">
        <v>92009363</v>
      </c>
      <c r="H38" s="52">
        <v>450000</v>
      </c>
      <c r="I38" t="s">
        <v>3906</v>
      </c>
      <c r="J38">
        <v>1</v>
      </c>
      <c r="K38" t="s">
        <v>44</v>
      </c>
      <c r="L38" t="s">
        <v>3907</v>
      </c>
      <c r="M38" t="s">
        <v>3908</v>
      </c>
      <c r="N38" s="38" t="s">
        <v>44</v>
      </c>
      <c r="O38" t="str">
        <f>+F38&amp;"-"&amp;VLOOKUP(F38,'BD LP'!B:J,9,0)</f>
        <v>92009363-UN</v>
      </c>
      <c r="P38">
        <f>+VLOOKUP(O38,[1]ZCLMM905!$A:$G,7,0)</f>
        <v>1</v>
      </c>
      <c r="Q38" t="b">
        <f t="shared" si="0"/>
        <v>1</v>
      </c>
      <c r="R38" t="str">
        <f>+VLOOKUP(F38,'BD LP'!B:I,8,0)</f>
        <v>HORNO 4 B SMEG</v>
      </c>
    </row>
    <row r="39" spans="1:18" x14ac:dyDescent="0.35">
      <c r="A39" t="s">
        <v>3904</v>
      </c>
      <c r="B39">
        <v>2000</v>
      </c>
      <c r="D39" s="51" t="s">
        <v>3905</v>
      </c>
      <c r="F39" s="38">
        <v>104521710</v>
      </c>
      <c r="H39" s="52">
        <v>29900</v>
      </c>
      <c r="I39" t="s">
        <v>3906</v>
      </c>
      <c r="J39">
        <v>48</v>
      </c>
      <c r="K39" t="s">
        <v>44</v>
      </c>
      <c r="L39" t="s">
        <v>3907</v>
      </c>
      <c r="M39" t="s">
        <v>3908</v>
      </c>
      <c r="N39" s="38" t="s">
        <v>44</v>
      </c>
      <c r="O39" t="str">
        <f>+F39&amp;"-"&amp;VLOOKUP(F39,'BD LP'!B:J,9,0)</f>
        <v>104521710-C48</v>
      </c>
      <c r="P39">
        <f>+VLOOKUP(O39,[1]ZCLMM905!$A:$G,7,0)</f>
        <v>48</v>
      </c>
      <c r="Q39" t="b">
        <f t="shared" si="0"/>
        <v>1</v>
      </c>
      <c r="R39" t="str">
        <f>+VLOOKUP(F39,'BD LP'!B:I,8,0)</f>
        <v>DONUT RELLENA DULCE LECHE POPPIES 66 g</v>
      </c>
    </row>
    <row r="40" spans="1:18" x14ac:dyDescent="0.35">
      <c r="A40" t="s">
        <v>3904</v>
      </c>
      <c r="B40">
        <v>2000</v>
      </c>
      <c r="D40" s="51" t="s">
        <v>3905</v>
      </c>
      <c r="F40" s="38">
        <v>104539870</v>
      </c>
      <c r="H40" s="52">
        <v>28900</v>
      </c>
      <c r="I40" t="s">
        <v>3906</v>
      </c>
      <c r="J40">
        <v>45</v>
      </c>
      <c r="K40" t="s">
        <v>44</v>
      </c>
      <c r="L40" t="s">
        <v>3907</v>
      </c>
      <c r="M40" t="s">
        <v>3908</v>
      </c>
      <c r="N40" s="38" t="s">
        <v>44</v>
      </c>
      <c r="O40" t="str">
        <f>+F40&amp;"-"&amp;VLOOKUP(F40,'BD LP'!B:J,9,0)</f>
        <v>104539870-C45</v>
      </c>
      <c r="P40">
        <f>+VLOOKUP(O40,[1]ZCLMM905!$A:$G,7,0)</f>
        <v>45</v>
      </c>
      <c r="Q40" t="b">
        <f t="shared" si="0"/>
        <v>1</v>
      </c>
      <c r="R40" t="str">
        <f>+VLOOKUP(F40,'BD LP'!B:I,8,0)</f>
        <v>REJILLA DAMASCO POPPIES 75 g</v>
      </c>
    </row>
    <row r="41" spans="1:18" x14ac:dyDescent="0.35">
      <c r="A41" t="s">
        <v>3904</v>
      </c>
      <c r="B41">
        <v>2000</v>
      </c>
      <c r="D41" s="51" t="s">
        <v>3905</v>
      </c>
      <c r="F41" s="38">
        <v>104254040</v>
      </c>
      <c r="H41" s="52">
        <v>22900</v>
      </c>
      <c r="I41" t="s">
        <v>3906</v>
      </c>
      <c r="J41">
        <v>1</v>
      </c>
      <c r="K41" t="s">
        <v>248</v>
      </c>
      <c r="L41" t="s">
        <v>3907</v>
      </c>
      <c r="M41" t="s">
        <v>3908</v>
      </c>
      <c r="N41" s="38" t="s">
        <v>248</v>
      </c>
      <c r="O41" t="str">
        <f>+F41&amp;"-"&amp;VLOOKUP(F41,'BD LP'!B:J,9,0)</f>
        <v>104254040-C35</v>
      </c>
      <c r="P41">
        <f>+VLOOKUP(O41,[1]ZCLMM905!$A:$G,7,0)</f>
        <v>1</v>
      </c>
      <c r="Q41" t="b">
        <f t="shared" si="0"/>
        <v>1</v>
      </c>
      <c r="R41" t="str">
        <f>+VLOOKUP(F41,'BD LP'!B:I,8,0)</f>
        <v>PAN CIABATTA PAGNIFIQUE 129 g</v>
      </c>
    </row>
    <row r="42" spans="1:18" x14ac:dyDescent="0.35">
      <c r="A42" t="s">
        <v>3904</v>
      </c>
      <c r="B42">
        <v>2000</v>
      </c>
      <c r="D42" s="51" t="s">
        <v>3905</v>
      </c>
      <c r="F42" s="38">
        <v>104539450</v>
      </c>
      <c r="H42" s="52">
        <v>63000</v>
      </c>
      <c r="I42" t="s">
        <v>3906</v>
      </c>
      <c r="J42">
        <v>12</v>
      </c>
      <c r="K42" t="s">
        <v>44</v>
      </c>
      <c r="L42" t="s">
        <v>3907</v>
      </c>
      <c r="M42" t="s">
        <v>3908</v>
      </c>
      <c r="N42" s="38" t="s">
        <v>44</v>
      </c>
      <c r="O42" t="str">
        <f>+F42&amp;"-"&amp;VLOOKUP(F42,'BD LP'!B:J,9,0)</f>
        <v>104539450-C12</v>
      </c>
      <c r="P42">
        <f>+VLOOKUP(O42,[1]ZCLMM905!$A:$G,7,0)</f>
        <v>12</v>
      </c>
      <c r="Q42" t="b">
        <f t="shared" si="0"/>
        <v>1</v>
      </c>
      <c r="R42" t="str">
        <f>+VLOOKUP(F42,'BD LP'!B:I,8,0)</f>
        <v>ACEITE OLIVA E/VIRGEN OLIVE&amp;CO 250 ml</v>
      </c>
    </row>
    <row r="43" spans="1:18" x14ac:dyDescent="0.35">
      <c r="A43" t="s">
        <v>3904</v>
      </c>
      <c r="B43">
        <v>2000</v>
      </c>
      <c r="D43" s="51" t="s">
        <v>3905</v>
      </c>
      <c r="F43" s="38">
        <v>104539460</v>
      </c>
      <c r="H43" s="52">
        <v>76000</v>
      </c>
      <c r="I43" t="s">
        <v>3906</v>
      </c>
      <c r="J43">
        <v>1</v>
      </c>
      <c r="K43" t="s">
        <v>44</v>
      </c>
      <c r="L43" t="s">
        <v>3907</v>
      </c>
      <c r="M43" t="s">
        <v>3908</v>
      </c>
      <c r="N43" s="38" t="s">
        <v>44</v>
      </c>
      <c r="O43" t="str">
        <f>+F43&amp;"-"&amp;VLOOKUP(F43,'BD LP'!B:J,9,0)</f>
        <v>104539460-UN</v>
      </c>
      <c r="P43">
        <f>+VLOOKUP(O43,[1]ZCLMM905!$A:$G,7,0)</f>
        <v>1</v>
      </c>
      <c r="Q43" t="b">
        <f t="shared" si="0"/>
        <v>1</v>
      </c>
      <c r="R43" t="str">
        <f>+VLOOKUP(F43,'BD LP'!B:I,8,0)</f>
        <v>ACEITE OLIVA E/VIRGEN OLIVE&amp;CO 4,85 L</v>
      </c>
    </row>
    <row r="44" spans="1:18" x14ac:dyDescent="0.35">
      <c r="A44" t="s">
        <v>3904</v>
      </c>
      <c r="B44">
        <v>2000</v>
      </c>
      <c r="D44" s="51" t="s">
        <v>3905</v>
      </c>
      <c r="F44" s="38">
        <v>104539470</v>
      </c>
      <c r="H44" s="52">
        <v>60000</v>
      </c>
      <c r="I44" t="s">
        <v>3906</v>
      </c>
      <c r="J44">
        <v>12</v>
      </c>
      <c r="K44" t="s">
        <v>44</v>
      </c>
      <c r="L44" t="s">
        <v>3907</v>
      </c>
      <c r="M44" t="s">
        <v>3908</v>
      </c>
      <c r="N44" s="38" t="s">
        <v>44</v>
      </c>
      <c r="O44" t="str">
        <f>+F44&amp;"-"&amp;VLOOKUP(F44,'BD LP'!B:J,9,0)</f>
        <v>104539470-C12</v>
      </c>
      <c r="P44">
        <f>+VLOOKUP(O44,[1]ZCLMM905!$A:$G,7,0)</f>
        <v>12</v>
      </c>
      <c r="Q44" t="b">
        <f t="shared" si="0"/>
        <v>1</v>
      </c>
      <c r="R44" t="str">
        <f>+VLOOKUP(F44,'BD LP'!B:I,8,0)</f>
        <v>ACEITE OLIVA EVIRG SANTIAGO PREM 250 ml</v>
      </c>
    </row>
    <row r="45" spans="1:18" x14ac:dyDescent="0.35">
      <c r="A45" t="s">
        <v>3904</v>
      </c>
      <c r="B45">
        <v>2000</v>
      </c>
      <c r="D45" s="51" t="s">
        <v>3905</v>
      </c>
      <c r="F45" s="38">
        <v>104535430</v>
      </c>
      <c r="H45" s="52">
        <v>25000</v>
      </c>
      <c r="I45" t="s">
        <v>3906</v>
      </c>
      <c r="J45">
        <v>12</v>
      </c>
      <c r="K45" t="s">
        <v>44</v>
      </c>
      <c r="L45" t="s">
        <v>3907</v>
      </c>
      <c r="M45" t="s">
        <v>3908</v>
      </c>
      <c r="N45" s="38" t="s">
        <v>44</v>
      </c>
      <c r="O45" t="str">
        <f>+F45&amp;"-"&amp;VLOOKUP(F45,'BD LP'!B:J,9,0)</f>
        <v>104535430-C12</v>
      </c>
      <c r="P45">
        <f>+VLOOKUP(O45,[1]ZCLMM905!$A:$G,7,0)</f>
        <v>12</v>
      </c>
      <c r="Q45" t="b">
        <f t="shared" si="0"/>
        <v>1</v>
      </c>
      <c r="R45" t="str">
        <f>+VLOOKUP(F45,'BD LP'!B:I,8,0)</f>
        <v>ACEITE MARAVILLA CASALIVA 900 cc</v>
      </c>
    </row>
    <row r="46" spans="1:18" x14ac:dyDescent="0.35">
      <c r="A46" t="s">
        <v>3904</v>
      </c>
      <c r="B46">
        <v>2000</v>
      </c>
      <c r="D46" s="51" t="s">
        <v>3905</v>
      </c>
      <c r="F46" s="38">
        <v>104535440</v>
      </c>
      <c r="H46" s="52">
        <v>31000</v>
      </c>
      <c r="I46" t="s">
        <v>3906</v>
      </c>
      <c r="J46">
        <v>4</v>
      </c>
      <c r="K46" t="s">
        <v>44</v>
      </c>
      <c r="L46" t="s">
        <v>3907</v>
      </c>
      <c r="M46" t="s">
        <v>3908</v>
      </c>
      <c r="N46" s="38" t="s">
        <v>44</v>
      </c>
      <c r="O46" t="str">
        <f>+F46&amp;"-"&amp;VLOOKUP(F46,'BD LP'!B:J,9,0)</f>
        <v>104535440-C04</v>
      </c>
      <c r="P46">
        <f>+VLOOKUP(O46,[1]ZCLMM905!$A:$G,7,0)</f>
        <v>4</v>
      </c>
      <c r="Q46" t="b">
        <f t="shared" si="0"/>
        <v>1</v>
      </c>
      <c r="R46" t="str">
        <f>+VLOOKUP(F46,'BD LP'!B:I,8,0)</f>
        <v>ACEITE VEGETAL CASALIVA 5 l</v>
      </c>
    </row>
    <row r="47" spans="1:18" x14ac:dyDescent="0.35">
      <c r="A47" t="s">
        <v>3904</v>
      </c>
      <c r="B47">
        <v>2000</v>
      </c>
      <c r="D47" s="51" t="s">
        <v>3905</v>
      </c>
      <c r="F47" s="38">
        <v>104534280</v>
      </c>
      <c r="H47" s="52">
        <v>16000</v>
      </c>
      <c r="I47" t="s">
        <v>3906</v>
      </c>
      <c r="J47">
        <v>1</v>
      </c>
      <c r="K47" t="s">
        <v>44</v>
      </c>
      <c r="L47" t="s">
        <v>3907</v>
      </c>
      <c r="M47" t="s">
        <v>3908</v>
      </c>
      <c r="N47" s="38" t="s">
        <v>44</v>
      </c>
      <c r="O47" t="str">
        <f>+F47&amp;"-"&amp;VLOOKUP(F47,'BD LP'!B:J,9,0)</f>
        <v>104534280-UN</v>
      </c>
      <c r="P47">
        <f>+VLOOKUP(O47,[1]ZCLMM905!$A:$G,7,0)</f>
        <v>1</v>
      </c>
      <c r="Q47" t="b">
        <f t="shared" si="0"/>
        <v>1</v>
      </c>
      <c r="R47" t="str">
        <f>+VLOOKUP(F47,'BD LP'!B:I,8,0)</f>
        <v>ACETO BALSAMICO C/VALVULA 5 l</v>
      </c>
    </row>
    <row r="48" spans="1:18" x14ac:dyDescent="0.35">
      <c r="A48" t="s">
        <v>3904</v>
      </c>
      <c r="B48">
        <v>2000</v>
      </c>
      <c r="D48" s="51" t="s">
        <v>3905</v>
      </c>
      <c r="F48" s="38">
        <v>101310243</v>
      </c>
      <c r="H48" s="52">
        <v>22800</v>
      </c>
      <c r="I48" t="s">
        <v>3906</v>
      </c>
      <c r="J48">
        <v>12</v>
      </c>
      <c r="K48" t="s">
        <v>44</v>
      </c>
      <c r="L48" t="s">
        <v>3907</v>
      </c>
      <c r="M48" t="s">
        <v>3908</v>
      </c>
      <c r="N48" s="38" t="s">
        <v>44</v>
      </c>
      <c r="O48" t="str">
        <f>+F48&amp;"-"&amp;VLOOKUP(F48,'BD LP'!B:J,9,0)</f>
        <v>101310243-C12</v>
      </c>
      <c r="P48">
        <f>+VLOOKUP(O48,[1]ZCLMM905!$A:$G,7,0)</f>
        <v>12</v>
      </c>
      <c r="Q48" t="b">
        <f t="shared" si="0"/>
        <v>1</v>
      </c>
      <c r="R48" t="str">
        <f>+VLOOKUP(F48,'BD LP'!B:I,8,0)</f>
        <v>ACETO BALSAMICO EDRA 500 cc</v>
      </c>
    </row>
    <row r="49" spans="1:18" x14ac:dyDescent="0.35">
      <c r="A49" t="s">
        <v>3904</v>
      </c>
      <c r="B49">
        <v>2000</v>
      </c>
      <c r="D49" s="51" t="s">
        <v>3905</v>
      </c>
      <c r="F49" s="38">
        <v>104539520</v>
      </c>
      <c r="H49" s="52">
        <v>30900</v>
      </c>
      <c r="I49" t="s">
        <v>3906</v>
      </c>
      <c r="J49">
        <v>12</v>
      </c>
      <c r="K49" t="s">
        <v>44</v>
      </c>
      <c r="L49" t="s">
        <v>3907</v>
      </c>
      <c r="M49" t="s">
        <v>3908</v>
      </c>
      <c r="N49" s="38" t="s">
        <v>44</v>
      </c>
      <c r="O49" t="str">
        <f>+F49&amp;"-"&amp;VLOOKUP(F49,'BD LP'!B:J,9,0)</f>
        <v>104539520-C12</v>
      </c>
      <c r="P49">
        <f>+VLOOKUP(O49,[1]ZCLMM905!$A:$G,7,0)</f>
        <v>12</v>
      </c>
      <c r="Q49" t="b">
        <f t="shared" si="0"/>
        <v>1</v>
      </c>
      <c r="R49" t="str">
        <f>+VLOOKUP(F49,'BD LP'!B:I,8,0)</f>
        <v>ACETO BALSAMICO OLIVE&amp;CO 250 ml</v>
      </c>
    </row>
    <row r="50" spans="1:18" x14ac:dyDescent="0.35">
      <c r="A50" t="s">
        <v>3904</v>
      </c>
      <c r="B50">
        <v>2000</v>
      </c>
      <c r="D50" s="51" t="s">
        <v>3905</v>
      </c>
      <c r="F50" s="38">
        <v>104539440</v>
      </c>
      <c r="H50" s="52">
        <v>34500</v>
      </c>
      <c r="I50" t="s">
        <v>3906</v>
      </c>
      <c r="J50">
        <v>12</v>
      </c>
      <c r="K50" t="s">
        <v>44</v>
      </c>
      <c r="L50" t="s">
        <v>3907</v>
      </c>
      <c r="M50" t="s">
        <v>3908</v>
      </c>
      <c r="N50" s="38" t="s">
        <v>44</v>
      </c>
      <c r="O50" t="str">
        <f>+F50&amp;"-"&amp;VLOOKUP(F50,'BD LP'!B:J,9,0)</f>
        <v>104539440-C12</v>
      </c>
      <c r="P50">
        <f>+VLOOKUP(O50,[1]ZCLMM905!$A:$G,7,0)</f>
        <v>12</v>
      </c>
      <c r="Q50" t="b">
        <f t="shared" si="0"/>
        <v>1</v>
      </c>
      <c r="R50" t="str">
        <f>+VLOOKUP(F50,'BD LP'!B:I,8,0)</f>
        <v>ACETO BALSAMICO SANTIAGO 250 ml</v>
      </c>
    </row>
    <row r="51" spans="1:18" x14ac:dyDescent="0.35">
      <c r="A51" t="s">
        <v>3904</v>
      </c>
      <c r="B51">
        <v>2000</v>
      </c>
      <c r="D51" s="51" t="s">
        <v>3905</v>
      </c>
      <c r="F51" s="38">
        <v>104539430</v>
      </c>
      <c r="H51" s="52">
        <v>30000</v>
      </c>
      <c r="I51" t="s">
        <v>3906</v>
      </c>
      <c r="J51">
        <v>1</v>
      </c>
      <c r="K51" t="s">
        <v>44</v>
      </c>
      <c r="L51" t="s">
        <v>3907</v>
      </c>
      <c r="M51" t="s">
        <v>3908</v>
      </c>
      <c r="N51" s="38" t="s">
        <v>44</v>
      </c>
      <c r="O51" t="str">
        <f>+F51&amp;"-"&amp;VLOOKUP(F51,'BD LP'!B:J,9,0)</f>
        <v>104539430-UN</v>
      </c>
      <c r="P51">
        <f>+VLOOKUP(O51,[1]ZCLMM905!$A:$G,7,0)</f>
        <v>1</v>
      </c>
      <c r="Q51" t="b">
        <f t="shared" si="0"/>
        <v>1</v>
      </c>
      <c r="R51" t="str">
        <f>+VLOOKUP(F51,'BD LP'!B:I,8,0)</f>
        <v>ACETO BALSAMICO SANTIAGO 5 L</v>
      </c>
    </row>
    <row r="52" spans="1:18" x14ac:dyDescent="0.35">
      <c r="A52" t="s">
        <v>3904</v>
      </c>
      <c r="B52">
        <v>2000</v>
      </c>
      <c r="D52" s="51" t="s">
        <v>3905</v>
      </c>
      <c r="F52" s="38">
        <v>104543470</v>
      </c>
      <c r="H52" s="52">
        <v>50000</v>
      </c>
      <c r="I52" t="s">
        <v>3906</v>
      </c>
      <c r="J52">
        <v>10</v>
      </c>
      <c r="K52" t="s">
        <v>44</v>
      </c>
      <c r="L52" t="s">
        <v>3907</v>
      </c>
      <c r="M52" t="s">
        <v>3908</v>
      </c>
      <c r="N52" s="38" t="s">
        <v>44</v>
      </c>
      <c r="O52" t="str">
        <f>+F52&amp;"-"&amp;VLOOKUP(F52,'BD LP'!B:J,9,0)</f>
        <v>104543470-C10</v>
      </c>
      <c r="P52">
        <f>+VLOOKUP(O52,[1]ZCLMM905!$A:$G,7,0)</f>
        <v>10</v>
      </c>
      <c r="Q52" t="b">
        <f t="shared" si="0"/>
        <v>1</v>
      </c>
      <c r="R52" t="str">
        <f>+VLOOKUP(F52,'BD LP'!B:I,8,0)</f>
        <v>ACEITUNA SEVILLANA DESHUESADA 808 g</v>
      </c>
    </row>
    <row r="53" spans="1:18" x14ac:dyDescent="0.35">
      <c r="A53" t="s">
        <v>3904</v>
      </c>
      <c r="B53">
        <v>2000</v>
      </c>
      <c r="D53" s="51" t="s">
        <v>3905</v>
      </c>
      <c r="F53" s="38">
        <v>104534420</v>
      </c>
      <c r="H53" s="52">
        <v>32600</v>
      </c>
      <c r="I53" t="s">
        <v>3906</v>
      </c>
      <c r="J53">
        <v>100</v>
      </c>
      <c r="K53" t="s">
        <v>44</v>
      </c>
      <c r="L53" t="s">
        <v>3907</v>
      </c>
      <c r="M53" t="s">
        <v>3908</v>
      </c>
      <c r="N53" s="38" t="s">
        <v>44</v>
      </c>
      <c r="O53" t="str">
        <f>+F53&amp;"-"&amp;VLOOKUP(F53,'BD LP'!B:J,9,0)</f>
        <v>104534420-Z00</v>
      </c>
      <c r="P53">
        <f>+VLOOKUP(O53,[1]ZCLMM905!$A:$G,7,0)</f>
        <v>100</v>
      </c>
      <c r="Q53" t="b">
        <f t="shared" si="0"/>
        <v>1</v>
      </c>
      <c r="R53" t="str">
        <f>+VLOOKUP(F53,'BD LP'!B:I,8,0)</f>
        <v>EMPANADA CHAMP/QUESO 35 g 100 uds SAMOSA</v>
      </c>
    </row>
    <row r="54" spans="1:18" x14ac:dyDescent="0.35">
      <c r="A54" t="s">
        <v>3904</v>
      </c>
      <c r="B54">
        <v>2000</v>
      </c>
      <c r="D54" s="51" t="s">
        <v>3905</v>
      </c>
      <c r="F54" s="38">
        <v>104534430</v>
      </c>
      <c r="H54" s="52">
        <v>38300</v>
      </c>
      <c r="I54" t="s">
        <v>3906</v>
      </c>
      <c r="J54">
        <v>100</v>
      </c>
      <c r="K54" t="s">
        <v>44</v>
      </c>
      <c r="L54" t="s">
        <v>3907</v>
      </c>
      <c r="M54" t="s">
        <v>3908</v>
      </c>
      <c r="N54" s="38" t="s">
        <v>44</v>
      </c>
      <c r="O54" t="str">
        <f>+F54&amp;"-"&amp;VLOOKUP(F54,'BD LP'!B:J,9,0)</f>
        <v>104534430-Z00</v>
      </c>
      <c r="P54">
        <f>+VLOOKUP(O54,[1]ZCLMM905!$A:$G,7,0)</f>
        <v>100</v>
      </c>
      <c r="Q54" t="b">
        <f t="shared" si="0"/>
        <v>1</v>
      </c>
      <c r="R54" t="str">
        <f>+VLOOKUP(F54,'BD LP'!B:I,8,0)</f>
        <v>EMPANADA MECH/QUESO 35 gr 100 uds SAMOSA</v>
      </c>
    </row>
    <row r="55" spans="1:18" x14ac:dyDescent="0.35">
      <c r="A55" t="s">
        <v>3904</v>
      </c>
      <c r="B55">
        <v>2000</v>
      </c>
      <c r="D55" s="51" t="s">
        <v>3905</v>
      </c>
      <c r="F55" s="38">
        <v>104544280</v>
      </c>
      <c r="H55" s="52">
        <v>23400</v>
      </c>
      <c r="I55" t="s">
        <v>3906</v>
      </c>
      <c r="J55">
        <v>18</v>
      </c>
      <c r="K55" t="s">
        <v>44</v>
      </c>
      <c r="L55" t="s">
        <v>3907</v>
      </c>
      <c r="M55" t="s">
        <v>3908</v>
      </c>
      <c r="N55" s="38" t="s">
        <v>44</v>
      </c>
      <c r="O55" t="str">
        <f>+F55&amp;"-"&amp;VLOOKUP(F55,'BD LP'!B:J,9,0)</f>
        <v>104544280-C18</v>
      </c>
      <c r="P55">
        <f>+VLOOKUP(O55,[1]ZCLMM905!$A:$G,7,0)</f>
        <v>18</v>
      </c>
      <c r="Q55" t="b">
        <f t="shared" si="0"/>
        <v>1</v>
      </c>
      <c r="R55" t="str">
        <f>+VLOOKUP(F55,'BD LP'!B:I,8,0)</f>
        <v>EMPANADA NAPOLITANA 160 G</v>
      </c>
    </row>
    <row r="56" spans="1:18" x14ac:dyDescent="0.35">
      <c r="A56" t="s">
        <v>3904</v>
      </c>
      <c r="B56">
        <v>2000</v>
      </c>
      <c r="D56" s="51" t="s">
        <v>3905</v>
      </c>
      <c r="F56" s="38">
        <v>104548410</v>
      </c>
      <c r="H56" s="52">
        <v>46000</v>
      </c>
      <c r="I56" t="s">
        <v>3906</v>
      </c>
      <c r="J56">
        <v>1</v>
      </c>
      <c r="K56" t="s">
        <v>77</v>
      </c>
      <c r="L56" t="s">
        <v>3907</v>
      </c>
      <c r="M56" t="s">
        <v>3908</v>
      </c>
      <c r="N56" s="38" t="s">
        <v>77</v>
      </c>
      <c r="O56" t="str">
        <f>+F56&amp;"-"&amp;VLOOKUP(F56,'BD LP'!B:J,9,0)</f>
        <v>104548410-CJ</v>
      </c>
      <c r="P56">
        <f>+VLOOKUP(O56,[1]ZCLMM905!$A:$G,7,0)</f>
        <v>1</v>
      </c>
      <c r="Q56" t="b">
        <f t="shared" si="0"/>
        <v>1</v>
      </c>
      <c r="R56" t="str">
        <f>+VLOOKUP(F56,'BD LP'!B:I,8,0)</f>
        <v>TEQUEÑOS DE QUESO CRUDOS 120 UN</v>
      </c>
    </row>
    <row r="57" spans="1:18" x14ac:dyDescent="0.35">
      <c r="A57" t="s">
        <v>3904</v>
      </c>
      <c r="B57">
        <v>2000</v>
      </c>
      <c r="D57" s="51" t="s">
        <v>3905</v>
      </c>
      <c r="F57" s="38">
        <v>104548420</v>
      </c>
      <c r="H57" s="52">
        <v>48500</v>
      </c>
      <c r="I57" t="s">
        <v>3906</v>
      </c>
      <c r="J57">
        <v>1</v>
      </c>
      <c r="K57" t="s">
        <v>77</v>
      </c>
      <c r="L57" t="s">
        <v>3907</v>
      </c>
      <c r="M57" t="s">
        <v>3908</v>
      </c>
      <c r="N57" s="38" t="s">
        <v>77</v>
      </c>
      <c r="O57" t="str">
        <f>+F57&amp;"-"&amp;VLOOKUP(F57,'BD LP'!B:J,9,0)</f>
        <v>104548420-CJ</v>
      </c>
      <c r="P57">
        <f>+VLOOKUP(O57,[1]ZCLMM905!$A:$G,7,0)</f>
        <v>1</v>
      </c>
      <c r="Q57" t="b">
        <f t="shared" si="0"/>
        <v>1</v>
      </c>
      <c r="R57" t="str">
        <f>+VLOOKUP(F57,'BD LP'!B:I,8,0)</f>
        <v>TEQUEÑOS DE QUESO PREFRITOS 120 UN</v>
      </c>
    </row>
    <row r="58" spans="1:18" x14ac:dyDescent="0.35">
      <c r="A58" t="s">
        <v>3904</v>
      </c>
      <c r="B58">
        <v>2000</v>
      </c>
      <c r="D58" s="51" t="s">
        <v>3905</v>
      </c>
      <c r="F58" s="38">
        <v>104543420</v>
      </c>
      <c r="H58" s="52">
        <v>37000</v>
      </c>
      <c r="I58" t="s">
        <v>3906</v>
      </c>
      <c r="J58">
        <v>1</v>
      </c>
      <c r="K58" t="s">
        <v>53</v>
      </c>
      <c r="L58" t="s">
        <v>3907</v>
      </c>
      <c r="M58" t="s">
        <v>3908</v>
      </c>
      <c r="N58" s="38" t="s">
        <v>53</v>
      </c>
      <c r="O58" t="str">
        <f>+F58&amp;"-"&amp;VLOOKUP(F58,'BD LP'!B:J,9,0)</f>
        <v>104543420-C06</v>
      </c>
      <c r="P58">
        <f>+VLOOKUP(O58,[1]ZCLMM905!$A:$G,7,0)</f>
        <v>1</v>
      </c>
      <c r="Q58" t="b">
        <f t="shared" si="0"/>
        <v>1</v>
      </c>
      <c r="R58" t="str">
        <f>+VLOOKUP(F58,'BD LP'!B:I,8,0)</f>
        <v>Veggie Sticks Mix Ardo 1 kg</v>
      </c>
    </row>
    <row r="59" spans="1:18" x14ac:dyDescent="0.35">
      <c r="A59" t="s">
        <v>3904</v>
      </c>
      <c r="B59">
        <v>2000</v>
      </c>
      <c r="D59" s="51" t="s">
        <v>3905</v>
      </c>
      <c r="F59" s="38">
        <v>104530060</v>
      </c>
      <c r="H59" s="52">
        <v>5000</v>
      </c>
      <c r="I59" t="s">
        <v>3906</v>
      </c>
      <c r="J59">
        <v>12</v>
      </c>
      <c r="K59" t="s">
        <v>44</v>
      </c>
      <c r="L59" t="s">
        <v>3907</v>
      </c>
      <c r="M59" t="s">
        <v>3908</v>
      </c>
      <c r="N59" s="38" t="s">
        <v>44</v>
      </c>
      <c r="O59" t="str">
        <f>+F59&amp;"-"&amp;VLOOKUP(F59,'BD LP'!B:J,9,0)</f>
        <v>104530060-C12</v>
      </c>
      <c r="P59">
        <f>+VLOOKUP(O59,[1]ZCLMM905!$A:$G,7,0)</f>
        <v>12</v>
      </c>
      <c r="Q59" t="b">
        <f t="shared" si="0"/>
        <v>1</v>
      </c>
      <c r="R59" t="str">
        <f>+VLOOKUP(F59,'BD LP'!B:I,8,0)</f>
        <v>NECTAR DURAZNO SOPROLE 1 l</v>
      </c>
    </row>
    <row r="60" spans="1:18" x14ac:dyDescent="0.35">
      <c r="A60" t="s">
        <v>3904</v>
      </c>
      <c r="B60">
        <v>2000</v>
      </c>
      <c r="D60" s="51" t="s">
        <v>3905</v>
      </c>
      <c r="F60" s="38">
        <v>150001828</v>
      </c>
      <c r="H60" s="52">
        <v>3000</v>
      </c>
      <c r="I60" t="s">
        <v>3906</v>
      </c>
      <c r="J60">
        <v>1</v>
      </c>
      <c r="K60" t="s">
        <v>44</v>
      </c>
      <c r="L60" t="s">
        <v>3907</v>
      </c>
      <c r="M60" t="s">
        <v>3908</v>
      </c>
      <c r="N60" s="38" t="s">
        <v>44</v>
      </c>
      <c r="O60" t="str">
        <f>+F60&amp;"-"&amp;VLOOKUP(F60,'BD LP'!B:J,9,0)</f>
        <v>150001828-UN</v>
      </c>
      <c r="P60">
        <f>+VLOOKUP(O60,[1]ZCLMM905!$A:$G,7,0)</f>
        <v>1</v>
      </c>
      <c r="Q60" t="b">
        <f t="shared" si="0"/>
        <v>1</v>
      </c>
      <c r="R60" t="str">
        <f>+VLOOKUP(F60,'BD LP'!B:I,8,0)</f>
        <v>MERKEN 1 kg</v>
      </c>
    </row>
    <row r="61" spans="1:18" x14ac:dyDescent="0.35">
      <c r="A61" t="s">
        <v>3904</v>
      </c>
      <c r="B61">
        <v>2000</v>
      </c>
      <c r="D61" s="51" t="s">
        <v>3905</v>
      </c>
      <c r="F61" s="38">
        <v>104522470</v>
      </c>
      <c r="H61" s="52">
        <v>5000</v>
      </c>
      <c r="I61" t="s">
        <v>3906</v>
      </c>
      <c r="J61">
        <v>1</v>
      </c>
      <c r="K61" t="s">
        <v>44</v>
      </c>
      <c r="L61" t="s">
        <v>3907</v>
      </c>
      <c r="M61" t="s">
        <v>3908</v>
      </c>
      <c r="N61" s="38" t="s">
        <v>44</v>
      </c>
      <c r="O61" t="str">
        <f>+F61&amp;"-"&amp;VLOOKUP(F61,'BD LP'!B:J,9,0)</f>
        <v>104522470-UN</v>
      </c>
      <c r="P61">
        <f>+VLOOKUP(O61,[1]ZCLMM905!$A:$G,7,0)</f>
        <v>1</v>
      </c>
      <c r="Q61" t="b">
        <f t="shared" si="0"/>
        <v>1</v>
      </c>
      <c r="R61" t="str">
        <f>+VLOOKUP(F61,'BD LP'!B:I,8,0)</f>
        <v>PIMIENTA NEGRA MOLIDA 1 kg</v>
      </c>
    </row>
    <row r="62" spans="1:18" x14ac:dyDescent="0.35">
      <c r="A62" t="s">
        <v>3904</v>
      </c>
      <c r="B62">
        <v>2000</v>
      </c>
      <c r="D62" s="51" t="s">
        <v>3905</v>
      </c>
      <c r="F62" s="38">
        <v>104532990</v>
      </c>
      <c r="H62" s="52">
        <v>5000</v>
      </c>
      <c r="I62" t="s">
        <v>3906</v>
      </c>
      <c r="J62">
        <v>3</v>
      </c>
      <c r="K62" t="s">
        <v>44</v>
      </c>
      <c r="L62" t="s">
        <v>3907</v>
      </c>
      <c r="M62" t="s">
        <v>3908</v>
      </c>
      <c r="N62" s="38" t="s">
        <v>44</v>
      </c>
      <c r="O62" t="str">
        <f>+F62&amp;"-"&amp;VLOOKUP(F62,'BD LP'!B:J,9,0)</f>
        <v>104532990-C03</v>
      </c>
      <c r="P62">
        <f>+VLOOKUP(O62,[1]ZCLMM905!$A:$G,7,0)</f>
        <v>3</v>
      </c>
      <c r="Q62" t="b">
        <f t="shared" si="0"/>
        <v>1</v>
      </c>
      <c r="R62" t="str">
        <f>+VLOOKUP(F62,'BD LP'!B:I,8,0)</f>
        <v>PIMIENTA NEGRA CPK</v>
      </c>
    </row>
    <row r="63" spans="1:18" x14ac:dyDescent="0.35">
      <c r="A63" t="s">
        <v>3904</v>
      </c>
      <c r="B63">
        <v>2000</v>
      </c>
      <c r="D63" s="51" t="s">
        <v>3905</v>
      </c>
      <c r="F63" s="38">
        <v>104520080</v>
      </c>
      <c r="H63" s="52">
        <v>47000</v>
      </c>
      <c r="I63" t="s">
        <v>3906</v>
      </c>
      <c r="J63">
        <v>6</v>
      </c>
      <c r="K63" t="s">
        <v>44</v>
      </c>
      <c r="L63" t="s">
        <v>3907</v>
      </c>
      <c r="M63" t="s">
        <v>3908</v>
      </c>
      <c r="N63" s="38" t="s">
        <v>44</v>
      </c>
      <c r="O63" t="str">
        <f>+F63&amp;"-"&amp;VLOOKUP(F63,'BD LP'!B:J,9,0)</f>
        <v>104520080-C06</v>
      </c>
      <c r="P63">
        <f>+VLOOKUP(O63,[1]ZCLMM905!$A:$G,7,0)</f>
        <v>6</v>
      </c>
      <c r="Q63" t="b">
        <f t="shared" si="0"/>
        <v>1</v>
      </c>
      <c r="R63" t="str">
        <f>+VLOOKUP(F63,'BD LP'!B:I,8,0)</f>
        <v>COCTEL DE FRUTA 3 kg</v>
      </c>
    </row>
    <row r="64" spans="1:18" x14ac:dyDescent="0.35">
      <c r="A64" t="s">
        <v>3904</v>
      </c>
      <c r="B64">
        <v>2000</v>
      </c>
      <c r="D64" s="51" t="s">
        <v>3905</v>
      </c>
      <c r="F64" s="38">
        <v>150000270</v>
      </c>
      <c r="H64" s="52">
        <v>48000</v>
      </c>
      <c r="I64" t="s">
        <v>3906</v>
      </c>
      <c r="J64">
        <v>24</v>
      </c>
      <c r="K64" t="s">
        <v>44</v>
      </c>
      <c r="L64" t="s">
        <v>3907</v>
      </c>
      <c r="M64" t="s">
        <v>3908</v>
      </c>
      <c r="N64" s="38" t="s">
        <v>44</v>
      </c>
      <c r="O64" t="str">
        <f>+F64&amp;"-"&amp;VLOOKUP(F64,'BD LP'!B:J,9,0)</f>
        <v>150000270-C24</v>
      </c>
      <c r="P64">
        <f>+VLOOKUP(O64,[1]ZCLMM905!$A:$G,7,0)</f>
        <v>24</v>
      </c>
      <c r="Q64" t="b">
        <f t="shared" si="0"/>
        <v>1</v>
      </c>
      <c r="R64" t="str">
        <f>+VLOOKUP(F64,'BD LP'!B:I,8,0)</f>
        <v>DURAZNO MITADES REGIMEL 560 g</v>
      </c>
    </row>
    <row r="65" spans="1:18" x14ac:dyDescent="0.35">
      <c r="A65" t="s">
        <v>3904</v>
      </c>
      <c r="B65">
        <v>2000</v>
      </c>
      <c r="D65" s="51" t="s">
        <v>3905</v>
      </c>
      <c r="F65" s="38">
        <v>104541780</v>
      </c>
      <c r="H65" s="52">
        <v>41000</v>
      </c>
      <c r="I65" t="s">
        <v>3906</v>
      </c>
      <c r="J65">
        <v>24</v>
      </c>
      <c r="K65" t="s">
        <v>44</v>
      </c>
      <c r="L65" t="s">
        <v>3907</v>
      </c>
      <c r="M65" t="s">
        <v>3908</v>
      </c>
      <c r="N65" s="38" t="s">
        <v>44</v>
      </c>
      <c r="O65" t="str">
        <f>+F65&amp;"-"&amp;VLOOKUP(F65,'BD LP'!B:J,9,0)</f>
        <v>104541780-C24</v>
      </c>
      <c r="P65">
        <f>+VLOOKUP(O65,[1]ZCLMM905!$A:$G,7,0)</f>
        <v>24</v>
      </c>
      <c r="Q65" t="b">
        <f t="shared" si="0"/>
        <v>1</v>
      </c>
      <c r="R65" t="str">
        <f>+VLOOKUP(F65,'BD LP'!B:I,8,0)</f>
        <v>PIÑA EN RODAJAS ZANAFOODS 567 G</v>
      </c>
    </row>
    <row r="66" spans="1:18" x14ac:dyDescent="0.35">
      <c r="A66" t="s">
        <v>3904</v>
      </c>
      <c r="B66">
        <v>2000</v>
      </c>
      <c r="D66" s="51" t="s">
        <v>3905</v>
      </c>
      <c r="F66" s="38">
        <v>104541770</v>
      </c>
      <c r="H66" s="52">
        <v>39000</v>
      </c>
      <c r="I66" t="s">
        <v>3906</v>
      </c>
      <c r="J66">
        <v>24</v>
      </c>
      <c r="K66" t="s">
        <v>44</v>
      </c>
      <c r="L66" t="s">
        <v>3907</v>
      </c>
      <c r="M66" t="s">
        <v>3908</v>
      </c>
      <c r="N66" s="38" t="s">
        <v>44</v>
      </c>
      <c r="O66" t="str">
        <f>+F66&amp;"-"&amp;VLOOKUP(F66,'BD LP'!B:J,9,0)</f>
        <v>104541770-C24</v>
      </c>
      <c r="P66">
        <f>+VLOOKUP(O66,[1]ZCLMM905!$A:$G,7,0)</f>
        <v>24</v>
      </c>
      <c r="Q66" t="b">
        <f t="shared" si="0"/>
        <v>1</v>
      </c>
      <c r="R66" t="str">
        <f>+VLOOKUP(F66,'BD LP'!B:I,8,0)</f>
        <v>PIÑA EN TROCITOS ZANAFOODS 565 g</v>
      </c>
    </row>
    <row r="67" spans="1:18" x14ac:dyDescent="0.35">
      <c r="A67" t="s">
        <v>3904</v>
      </c>
      <c r="B67">
        <v>2000</v>
      </c>
      <c r="D67" s="51" t="s">
        <v>3905</v>
      </c>
      <c r="F67" s="38">
        <v>102140230</v>
      </c>
      <c r="H67" s="52">
        <v>32000</v>
      </c>
      <c r="I67" t="s">
        <v>3906</v>
      </c>
      <c r="J67">
        <v>48</v>
      </c>
      <c r="K67" t="s">
        <v>44</v>
      </c>
      <c r="L67" t="s">
        <v>3907</v>
      </c>
      <c r="M67" t="s">
        <v>3908</v>
      </c>
      <c r="N67" s="38" t="s">
        <v>44</v>
      </c>
      <c r="O67" t="str">
        <f>+F67&amp;"-"&amp;VLOOKUP(F67,'BD LP'!B:J,9,0)</f>
        <v>102140230-C16</v>
      </c>
      <c r="P67">
        <f>+VLOOKUP(O67,[1]ZCLMM905!$A:$G,7,0)</f>
        <v>48</v>
      </c>
      <c r="Q67" t="b">
        <f t="shared" ref="Q67:Q130" si="1">+P67=J67</f>
        <v>1</v>
      </c>
      <c r="R67" t="str">
        <f>+VLOOKUP(F67,'BD LP'!B:I,8,0)</f>
        <v>ATUN ACEITE VAN CAMPS 3 uds. 80 g IMP</v>
      </c>
    </row>
    <row r="68" spans="1:18" x14ac:dyDescent="0.35">
      <c r="A68" t="s">
        <v>3904</v>
      </c>
      <c r="B68">
        <v>2000</v>
      </c>
      <c r="D68" s="51" t="s">
        <v>3905</v>
      </c>
      <c r="F68" s="38">
        <v>102140240</v>
      </c>
      <c r="H68" s="52">
        <v>34400</v>
      </c>
      <c r="I68" t="s">
        <v>3906</v>
      </c>
      <c r="J68">
        <v>48</v>
      </c>
      <c r="K68" t="s">
        <v>44</v>
      </c>
      <c r="L68" t="s">
        <v>3907</v>
      </c>
      <c r="M68" t="s">
        <v>3908</v>
      </c>
      <c r="N68" s="38" t="s">
        <v>44</v>
      </c>
      <c r="O68" t="str">
        <f>+F68&amp;"-"&amp;VLOOKUP(F68,'BD LP'!B:J,9,0)</f>
        <v>102140240-C16</v>
      </c>
      <c r="P68">
        <f>+VLOOKUP(O68,[1]ZCLMM905!$A:$G,7,0)</f>
        <v>48</v>
      </c>
      <c r="Q68" t="b">
        <f t="shared" si="1"/>
        <v>1</v>
      </c>
      <c r="R68" t="str">
        <f>+VLOOKUP(F68,'BD LP'!B:I,8,0)</f>
        <v>ATUN AGUA VAN CAMPS 3 uds. 80 g IMP</v>
      </c>
    </row>
    <row r="69" spans="1:18" x14ac:dyDescent="0.35">
      <c r="A69" t="s">
        <v>3904</v>
      </c>
      <c r="B69">
        <v>2000</v>
      </c>
      <c r="D69" s="51" t="s">
        <v>3905</v>
      </c>
      <c r="F69" s="38">
        <v>104526100</v>
      </c>
      <c r="H69" s="52">
        <v>31200</v>
      </c>
      <c r="I69" t="s">
        <v>3906</v>
      </c>
      <c r="J69">
        <v>24</v>
      </c>
      <c r="K69" t="s">
        <v>44</v>
      </c>
      <c r="L69" t="s">
        <v>3907</v>
      </c>
      <c r="M69" t="s">
        <v>3908</v>
      </c>
      <c r="N69" s="38" t="e">
        <v>#N/A</v>
      </c>
      <c r="O69" t="str">
        <f>+F69&amp;"-"&amp;VLOOKUP(F69,'BD LP'!B:J,9,0)</f>
        <v>104526100-C24</v>
      </c>
      <c r="P69">
        <f>+VLOOKUP(O69,[1]ZCLMM905!$A:$G,7,0)</f>
        <v>24</v>
      </c>
      <c r="Q69" t="b">
        <f t="shared" si="1"/>
        <v>1</v>
      </c>
      <c r="R69" t="str">
        <f>+VLOOKUP(F69,'BD LP'!B:I,8,0)</f>
        <v>JUREL AL NATURAL CONSERVA 425G</v>
      </c>
    </row>
    <row r="70" spans="1:18" x14ac:dyDescent="0.35">
      <c r="A70" t="s">
        <v>3904</v>
      </c>
      <c r="B70">
        <v>2000</v>
      </c>
      <c r="D70" s="51" t="s">
        <v>3905</v>
      </c>
      <c r="F70" s="38">
        <v>104547230</v>
      </c>
      <c r="H70" s="52">
        <v>31200</v>
      </c>
      <c r="I70" t="s">
        <v>3906</v>
      </c>
      <c r="J70">
        <v>24</v>
      </c>
      <c r="K70" t="s">
        <v>44</v>
      </c>
      <c r="L70" t="s">
        <v>3907</v>
      </c>
      <c r="M70" t="s">
        <v>3908</v>
      </c>
      <c r="N70" s="38" t="e">
        <v>#N/A</v>
      </c>
      <c r="O70" t="str">
        <f>+F70&amp;"-"&amp;VLOOKUP(F70,'BD LP'!B:J,9,0)</f>
        <v>104547230-C24</v>
      </c>
      <c r="P70">
        <f>+VLOOKUP(O70,[1]ZCLMM905!$A:$G,7,0)</f>
        <v>24</v>
      </c>
      <c r="Q70" t="b">
        <f t="shared" si="1"/>
        <v>1</v>
      </c>
      <c r="R70" t="str">
        <f>+VLOOKUP(F70,'BD LP'!B:I,8,0)</f>
        <v>JUREL AL NATURAL CONSERVA 425G</v>
      </c>
    </row>
    <row r="71" spans="1:18" x14ac:dyDescent="0.35">
      <c r="A71" t="s">
        <v>3904</v>
      </c>
      <c r="B71">
        <v>2000</v>
      </c>
      <c r="D71" s="51" t="s">
        <v>3905</v>
      </c>
      <c r="F71" s="38">
        <v>104547090</v>
      </c>
      <c r="H71" s="52">
        <v>35000</v>
      </c>
      <c r="I71" t="s">
        <v>3906</v>
      </c>
      <c r="J71">
        <v>6</v>
      </c>
      <c r="K71" t="s">
        <v>44</v>
      </c>
      <c r="L71" t="s">
        <v>3907</v>
      </c>
      <c r="M71" t="s">
        <v>3908</v>
      </c>
      <c r="N71" s="38" t="s">
        <v>44</v>
      </c>
      <c r="O71" t="str">
        <f>+F71&amp;"-"&amp;VLOOKUP(F71,'BD LP'!B:J,9,0)</f>
        <v>104547090-C06</v>
      </c>
      <c r="P71">
        <f>+VLOOKUP(O71,[1]ZCLMM905!$A:$G,7,0)</f>
        <v>6</v>
      </c>
      <c r="Q71" t="b">
        <f t="shared" si="1"/>
        <v>1</v>
      </c>
      <c r="R71" t="str">
        <f>+VLOOKUP(F71,'BD LP'!B:I,8,0)</f>
        <v>BETARRAGA EN CUBOS COCIDA 2 KG</v>
      </c>
    </row>
    <row r="72" spans="1:18" x14ac:dyDescent="0.35">
      <c r="A72" t="s">
        <v>3904</v>
      </c>
      <c r="B72">
        <v>2000</v>
      </c>
      <c r="D72" s="51" t="s">
        <v>3905</v>
      </c>
      <c r="F72" s="38">
        <v>104320510</v>
      </c>
      <c r="H72" s="52">
        <v>48604.150800000003</v>
      </c>
      <c r="I72" t="s">
        <v>3906</v>
      </c>
      <c r="J72">
        <v>24</v>
      </c>
      <c r="K72" t="s">
        <v>44</v>
      </c>
      <c r="L72" t="s">
        <v>3907</v>
      </c>
      <c r="M72" t="s">
        <v>3908</v>
      </c>
      <c r="N72" s="38" t="s">
        <v>44</v>
      </c>
      <c r="O72" t="str">
        <f>+F72&amp;"-"&amp;VLOOKUP(F72,'BD LP'!B:J,9,0)</f>
        <v>104320510-C24</v>
      </c>
      <c r="P72">
        <f>+VLOOKUP(O72,[1]ZCLMM905!$A:$G,7,0)</f>
        <v>24</v>
      </c>
      <c r="Q72" t="b">
        <f t="shared" si="1"/>
        <v>1</v>
      </c>
      <c r="R72" t="str">
        <f>+VLOOKUP(F72,'BD LP'!B:I,8,0)</f>
        <v>ESPARRAGOS VERDES ESMERALDA 425 g</v>
      </c>
    </row>
    <row r="73" spans="1:18" x14ac:dyDescent="0.35">
      <c r="A73" t="s">
        <v>3904</v>
      </c>
      <c r="B73">
        <v>2000</v>
      </c>
      <c r="D73" s="51" t="s">
        <v>3905</v>
      </c>
      <c r="F73" s="38">
        <v>104547030</v>
      </c>
      <c r="H73" s="52">
        <v>44000</v>
      </c>
      <c r="I73" t="s">
        <v>3906</v>
      </c>
      <c r="J73">
        <v>24</v>
      </c>
      <c r="K73" t="s">
        <v>44</v>
      </c>
      <c r="L73" t="s">
        <v>3907</v>
      </c>
      <c r="M73" t="s">
        <v>3908</v>
      </c>
      <c r="N73" s="38" t="s">
        <v>44</v>
      </c>
      <c r="O73" t="str">
        <f>+F73&amp;"-"&amp;VLOOKUP(F73,'BD LP'!B:J,9,0)</f>
        <v>104547030-C24</v>
      </c>
      <c r="P73">
        <f>+VLOOKUP(O73,[1]ZCLMM905!$A:$G,7,0)</f>
        <v>24</v>
      </c>
      <c r="Q73" t="b">
        <f t="shared" si="1"/>
        <v>1</v>
      </c>
      <c r="R73" t="str">
        <f>+VLOOKUP(F73,'BD LP'!B:I,8,0)</f>
        <v>PALMITOS ENTEROS DON GIUSEPPE 400 GR</v>
      </c>
    </row>
    <row r="74" spans="1:18" x14ac:dyDescent="0.35">
      <c r="A74" t="s">
        <v>3904</v>
      </c>
      <c r="B74">
        <v>2000</v>
      </c>
      <c r="D74" s="51" t="s">
        <v>3905</v>
      </c>
      <c r="F74" s="38">
        <v>104300050</v>
      </c>
      <c r="H74" s="52">
        <v>46000</v>
      </c>
      <c r="I74" t="s">
        <v>3906</v>
      </c>
      <c r="J74">
        <v>1</v>
      </c>
      <c r="K74" t="s">
        <v>300</v>
      </c>
      <c r="L74" t="s">
        <v>3907</v>
      </c>
      <c r="M74" t="s">
        <v>3908</v>
      </c>
      <c r="N74" s="38" t="s">
        <v>300</v>
      </c>
      <c r="O74" t="str">
        <f>+F74&amp;"-"&amp;VLOOKUP(F74,'BD LP'!B:J,9,0)</f>
        <v>104300050-C05</v>
      </c>
      <c r="P74">
        <f>+VLOOKUP(O74,[1]ZCLMM905!$A:$G,7,0)</f>
        <v>1</v>
      </c>
      <c r="Q74" t="b">
        <f t="shared" si="1"/>
        <v>1</v>
      </c>
      <c r="R74" t="str">
        <f>+VLOOKUP(F74,'BD LP'!B:I,8,0)</f>
        <v>ARANDANOS IQF 2 kg</v>
      </c>
    </row>
    <row r="75" spans="1:18" x14ac:dyDescent="0.35">
      <c r="A75" t="s">
        <v>3904</v>
      </c>
      <c r="B75">
        <v>2000</v>
      </c>
      <c r="D75" s="51" t="s">
        <v>3905</v>
      </c>
      <c r="F75" s="38">
        <v>104300450</v>
      </c>
      <c r="H75" s="52">
        <v>45000</v>
      </c>
      <c r="I75" t="s">
        <v>3906</v>
      </c>
      <c r="J75">
        <v>1</v>
      </c>
      <c r="K75" t="s">
        <v>44</v>
      </c>
      <c r="L75" t="s">
        <v>3907</v>
      </c>
      <c r="M75" t="s">
        <v>3908</v>
      </c>
      <c r="N75" s="38" t="s">
        <v>209</v>
      </c>
      <c r="O75" t="str">
        <f>+F75&amp;"-"&amp;VLOOKUP(F75,'BD LP'!B:J,9,0)</f>
        <v>104300450-C04</v>
      </c>
      <c r="P75">
        <f>+VLOOKUP(O75,[1]ZCLMM905!$A:$G,7,0)</f>
        <v>1</v>
      </c>
      <c r="Q75" t="b">
        <f t="shared" si="1"/>
        <v>1</v>
      </c>
      <c r="R75" t="str">
        <f>+VLOOKUP(F75,'BD LP'!B:I,8,0)</f>
        <v>FRUTILLA IQF 2,5 kg</v>
      </c>
    </row>
    <row r="76" spans="1:18" x14ac:dyDescent="0.35">
      <c r="A76" t="s">
        <v>3904</v>
      </c>
      <c r="B76">
        <v>2000</v>
      </c>
      <c r="D76" s="51" t="s">
        <v>3905</v>
      </c>
      <c r="F76" s="38">
        <v>104538050</v>
      </c>
      <c r="H76" s="52">
        <v>48900</v>
      </c>
      <c r="I76" t="s">
        <v>3906</v>
      </c>
      <c r="J76">
        <v>10</v>
      </c>
      <c r="K76" t="s">
        <v>44</v>
      </c>
      <c r="L76" t="s">
        <v>3907</v>
      </c>
      <c r="M76" t="s">
        <v>3908</v>
      </c>
      <c r="N76" s="38" t="e">
        <v>#N/A</v>
      </c>
      <c r="O76" t="str">
        <f>+F76&amp;"-"&amp;VLOOKUP(F76,'BD LP'!B:J,9,0)</f>
        <v>104538050-C10</v>
      </c>
      <c r="P76">
        <f>+VLOOKUP(O76,[1]ZCLMM905!$A:$G,7,0)</f>
        <v>10</v>
      </c>
      <c r="Q76" t="b">
        <f t="shared" si="1"/>
        <v>1</v>
      </c>
      <c r="R76" t="str">
        <f>+VLOOKUP(F76,'BD LP'!B:I,8,0)</f>
        <v>CHIRIMOYA CONGELADO 10x1 KG GUALLARAUCO</v>
      </c>
    </row>
    <row r="77" spans="1:18" x14ac:dyDescent="0.35">
      <c r="A77" t="s">
        <v>3904</v>
      </c>
      <c r="B77">
        <v>2000</v>
      </c>
      <c r="D77" s="51" t="s">
        <v>3905</v>
      </c>
      <c r="F77" s="38">
        <v>104538040</v>
      </c>
      <c r="H77" s="52">
        <v>56800</v>
      </c>
      <c r="I77" t="s">
        <v>3906</v>
      </c>
      <c r="J77">
        <v>10</v>
      </c>
      <c r="K77" t="s">
        <v>44</v>
      </c>
      <c r="L77" t="s">
        <v>3907</v>
      </c>
      <c r="M77" t="s">
        <v>3908</v>
      </c>
      <c r="N77" s="38" t="e">
        <v>#N/A</v>
      </c>
      <c r="O77" t="str">
        <f>+F77&amp;"-"&amp;VLOOKUP(F77,'BD LP'!B:J,9,0)</f>
        <v>104538040-C10</v>
      </c>
      <c r="P77">
        <f>+VLOOKUP(O77,[1]ZCLMM905!$A:$G,7,0)</f>
        <v>10</v>
      </c>
      <c r="Q77" t="b">
        <f t="shared" si="1"/>
        <v>1</v>
      </c>
      <c r="R77" t="str">
        <f>+VLOOKUP(F77,'BD LP'!B:I,8,0)</f>
        <v>FRAMBUESA CONGELADO 10x1 KG GUALLARAUCO</v>
      </c>
    </row>
    <row r="78" spans="1:18" x14ac:dyDescent="0.35">
      <c r="A78" t="s">
        <v>3904</v>
      </c>
      <c r="B78">
        <v>2000</v>
      </c>
      <c r="D78" s="51" t="s">
        <v>3905</v>
      </c>
      <c r="F78" s="38">
        <v>104538030</v>
      </c>
      <c r="H78" s="52">
        <v>30500</v>
      </c>
      <c r="I78" t="s">
        <v>3906</v>
      </c>
      <c r="J78">
        <v>10</v>
      </c>
      <c r="K78" t="s">
        <v>44</v>
      </c>
      <c r="L78" t="s">
        <v>3907</v>
      </c>
      <c r="M78" t="s">
        <v>3908</v>
      </c>
      <c r="N78" s="38" t="e">
        <v>#N/A</v>
      </c>
      <c r="O78" t="str">
        <f>+F78&amp;"-"&amp;VLOOKUP(F78,'BD LP'!B:J,9,0)</f>
        <v>104538030-C10</v>
      </c>
      <c r="P78">
        <f>+VLOOKUP(O78,[1]ZCLMM905!$A:$G,7,0)</f>
        <v>10</v>
      </c>
      <c r="Q78" t="b">
        <f t="shared" si="1"/>
        <v>1</v>
      </c>
      <c r="R78" t="str">
        <f>+VLOOKUP(F78,'BD LP'!B:I,8,0)</f>
        <v>FRUTILLA CONGELADO 10 x 1 KG GUALLARAUCO</v>
      </c>
    </row>
    <row r="79" spans="1:18" x14ac:dyDescent="0.35">
      <c r="A79" t="s">
        <v>3904</v>
      </c>
      <c r="B79">
        <v>2000</v>
      </c>
      <c r="D79" s="51" t="s">
        <v>3905</v>
      </c>
      <c r="F79" s="38">
        <v>104537990</v>
      </c>
      <c r="H79" s="52">
        <v>41800</v>
      </c>
      <c r="I79" t="s">
        <v>3906</v>
      </c>
      <c r="J79">
        <v>10</v>
      </c>
      <c r="K79" t="s">
        <v>44</v>
      </c>
      <c r="L79" t="s">
        <v>3907</v>
      </c>
      <c r="M79" t="s">
        <v>3908</v>
      </c>
      <c r="N79" s="38" t="e">
        <v>#N/A</v>
      </c>
      <c r="O79" t="str">
        <f>+F79&amp;"-"&amp;VLOOKUP(F79,'BD LP'!B:J,9,0)</f>
        <v>104537990-C10</v>
      </c>
      <c r="P79">
        <f>+VLOOKUP(O79,[1]ZCLMM905!$A:$G,7,0)</f>
        <v>10</v>
      </c>
      <c r="Q79" t="b">
        <f t="shared" si="1"/>
        <v>1</v>
      </c>
      <c r="R79" t="str">
        <f>+VLOOKUP(F79,'BD LP'!B:I,8,0)</f>
        <v>MANGO CONGELADO 10 x 1 KG GUALLARAUCO</v>
      </c>
    </row>
    <row r="80" spans="1:18" x14ac:dyDescent="0.35">
      <c r="A80" t="s">
        <v>3904</v>
      </c>
      <c r="B80">
        <v>2000</v>
      </c>
      <c r="D80" s="51" t="s">
        <v>3905</v>
      </c>
      <c r="F80" s="38">
        <v>104537980</v>
      </c>
      <c r="H80" s="52">
        <v>53000</v>
      </c>
      <c r="I80" t="s">
        <v>3906</v>
      </c>
      <c r="J80">
        <v>10</v>
      </c>
      <c r="K80" t="s">
        <v>44</v>
      </c>
      <c r="L80" t="s">
        <v>3907</v>
      </c>
      <c r="M80" t="s">
        <v>3908</v>
      </c>
      <c r="N80" s="38" t="e">
        <v>#N/A</v>
      </c>
      <c r="O80" t="str">
        <f>+F80&amp;"-"&amp;VLOOKUP(F80,'BD LP'!B:J,9,0)</f>
        <v>104537980-C10</v>
      </c>
      <c r="P80">
        <f>+VLOOKUP(O80,[1]ZCLMM905!$A:$G,7,0)</f>
        <v>10</v>
      </c>
      <c r="Q80" t="b">
        <f t="shared" si="1"/>
        <v>1</v>
      </c>
      <c r="R80" t="str">
        <f>+VLOOKUP(F80,'BD LP'!B:I,8,0)</f>
        <v>MARACUYÁ C/PEPAS CONG.10x1KG GUALLARAUCO</v>
      </c>
    </row>
    <row r="81" spans="1:18" x14ac:dyDescent="0.35">
      <c r="A81" t="s">
        <v>3904</v>
      </c>
      <c r="B81">
        <v>2000</v>
      </c>
      <c r="D81" s="51" t="s">
        <v>3905</v>
      </c>
      <c r="F81" s="38">
        <v>104538020</v>
      </c>
      <c r="H81" s="52">
        <v>57500</v>
      </c>
      <c r="I81" t="s">
        <v>3906</v>
      </c>
      <c r="J81">
        <v>10</v>
      </c>
      <c r="K81" t="s">
        <v>44</v>
      </c>
      <c r="L81" t="s">
        <v>3907</v>
      </c>
      <c r="M81" t="s">
        <v>3908</v>
      </c>
      <c r="N81" s="38" t="e">
        <v>#N/A</v>
      </c>
      <c r="O81" t="str">
        <f>+F81&amp;"-"&amp;VLOOKUP(F81,'BD LP'!B:J,9,0)</f>
        <v>104538020-C10</v>
      </c>
      <c r="P81">
        <f>+VLOOKUP(O81,[1]ZCLMM905!$A:$G,7,0)</f>
        <v>10</v>
      </c>
      <c r="Q81" t="b">
        <f t="shared" si="1"/>
        <v>1</v>
      </c>
      <c r="R81" t="str">
        <f>+VLOOKUP(F81,'BD LP'!B:I,8,0)</f>
        <v>MARACUYA S/PEPAS CONG.10x1KG GUALLARAUCO</v>
      </c>
    </row>
    <row r="82" spans="1:18" x14ac:dyDescent="0.35">
      <c r="A82" t="s">
        <v>3904</v>
      </c>
      <c r="B82">
        <v>2000</v>
      </c>
      <c r="D82" s="51" t="s">
        <v>3905</v>
      </c>
      <c r="F82" s="38">
        <v>104538010</v>
      </c>
      <c r="H82" s="52">
        <v>37300</v>
      </c>
      <c r="I82" t="s">
        <v>3906</v>
      </c>
      <c r="J82">
        <v>10</v>
      </c>
      <c r="K82" t="s">
        <v>44</v>
      </c>
      <c r="L82" t="s">
        <v>3907</v>
      </c>
      <c r="M82" t="s">
        <v>3908</v>
      </c>
      <c r="N82" s="38" t="e">
        <v>#N/A</v>
      </c>
      <c r="O82" t="str">
        <f>+F82&amp;"-"&amp;VLOOKUP(F82,'BD LP'!B:J,9,0)</f>
        <v>104538010-C10</v>
      </c>
      <c r="P82">
        <f>+VLOOKUP(O82,[1]ZCLMM905!$A:$G,7,0)</f>
        <v>10</v>
      </c>
      <c r="Q82" t="b">
        <f t="shared" si="1"/>
        <v>1</v>
      </c>
      <c r="R82" t="str">
        <f>+VLOOKUP(F82,'BD LP'!B:I,8,0)</f>
        <v>PIÑA CONGELADO 10 x 1 KG GUALLARAUCO</v>
      </c>
    </row>
    <row r="83" spans="1:18" x14ac:dyDescent="0.35">
      <c r="A83" t="s">
        <v>3904</v>
      </c>
      <c r="B83">
        <v>2000</v>
      </c>
      <c r="D83" s="51" t="s">
        <v>3905</v>
      </c>
      <c r="F83" s="38">
        <v>104542860</v>
      </c>
      <c r="H83" s="52">
        <v>31300</v>
      </c>
      <c r="I83" t="s">
        <v>3906</v>
      </c>
      <c r="J83">
        <v>4</v>
      </c>
      <c r="K83" t="s">
        <v>44</v>
      </c>
      <c r="L83" t="s">
        <v>3907</v>
      </c>
      <c r="M83" t="s">
        <v>3908</v>
      </c>
      <c r="N83" s="38" t="s">
        <v>44</v>
      </c>
      <c r="O83" t="str">
        <f>+F83&amp;"-"&amp;VLOOKUP(F83,'BD LP'!B:J,9,0)</f>
        <v>104542860-C04</v>
      </c>
      <c r="P83">
        <f>+VLOOKUP(O83,[1]ZCLMM905!$A:$G,7,0)</f>
        <v>4</v>
      </c>
      <c r="Q83" t="b">
        <f t="shared" si="1"/>
        <v>1</v>
      </c>
      <c r="R83" t="str">
        <f>+VLOOKUP(F83,'BD LP'!B:I,8,0)</f>
        <v>MEZCLA VERDURAS CHAPSUI ARDO 2,5 KG</v>
      </c>
    </row>
    <row r="84" spans="1:18" x14ac:dyDescent="0.35">
      <c r="A84" t="s">
        <v>3904</v>
      </c>
      <c r="B84">
        <v>2000</v>
      </c>
      <c r="D84" s="51" t="s">
        <v>3905</v>
      </c>
      <c r="F84" s="38">
        <v>104544650</v>
      </c>
      <c r="H84" s="52">
        <v>21000</v>
      </c>
      <c r="I84" t="s">
        <v>3906</v>
      </c>
      <c r="J84">
        <v>10</v>
      </c>
      <c r="K84" t="s">
        <v>44</v>
      </c>
      <c r="L84" t="s">
        <v>3907</v>
      </c>
      <c r="M84" t="s">
        <v>3908</v>
      </c>
      <c r="N84" s="38" t="s">
        <v>44</v>
      </c>
      <c r="O84" t="str">
        <f>+F84&amp;"-"&amp;VLOOKUP(F84,'BD LP'!B:J,9,0)</f>
        <v>104544650-C10</v>
      </c>
      <c r="P84">
        <f>+VLOOKUP(O84,[1]ZCLMM905!$A:$G,7,0)</f>
        <v>10</v>
      </c>
      <c r="Q84" t="b">
        <f t="shared" si="1"/>
        <v>1</v>
      </c>
      <c r="R84" t="str">
        <f>+VLOOKUP(F84,'BD LP'!B:I,8,0)</f>
        <v>PRIMAVERA PREMIUM IQF ARDO 1 kg</v>
      </c>
    </row>
    <row r="85" spans="1:18" x14ac:dyDescent="0.35">
      <c r="A85" t="s">
        <v>3904</v>
      </c>
      <c r="B85">
        <v>2000</v>
      </c>
      <c r="D85" s="51" t="s">
        <v>3905</v>
      </c>
      <c r="F85" s="38">
        <v>104300530</v>
      </c>
      <c r="H85" s="52">
        <v>20000</v>
      </c>
      <c r="I85" t="s">
        <v>3906</v>
      </c>
      <c r="J85">
        <v>4</v>
      </c>
      <c r="K85" t="s">
        <v>44</v>
      </c>
      <c r="L85" t="s">
        <v>3907</v>
      </c>
      <c r="M85" t="s">
        <v>3908</v>
      </c>
      <c r="N85" s="38" t="s">
        <v>44</v>
      </c>
      <c r="O85" t="str">
        <f>+F85&amp;"-"&amp;VLOOKUP(F85,'BD LP'!B:J,9,0)</f>
        <v>104300530-C04</v>
      </c>
      <c r="P85">
        <f>+VLOOKUP(O85,[1]ZCLMM905!$A:$G,7,0)</f>
        <v>4</v>
      </c>
      <c r="Q85" t="b">
        <f t="shared" si="1"/>
        <v>1</v>
      </c>
      <c r="R85" t="str">
        <f>+VLOOKUP(F85,'BD LP'!B:I,8,0)</f>
        <v>PRIMAVERA VERDURAS IQF ARDO 2,5 kg</v>
      </c>
    </row>
    <row r="86" spans="1:18" x14ac:dyDescent="0.35">
      <c r="A86" t="s">
        <v>3904</v>
      </c>
      <c r="B86">
        <v>2000</v>
      </c>
      <c r="D86" s="51" t="s">
        <v>3905</v>
      </c>
      <c r="F86" s="38">
        <v>104519690</v>
      </c>
      <c r="H86" s="52">
        <v>24000</v>
      </c>
      <c r="I86" t="s">
        <v>3906</v>
      </c>
      <c r="J86">
        <v>10</v>
      </c>
      <c r="K86" t="s">
        <v>44</v>
      </c>
      <c r="L86" t="s">
        <v>3907</v>
      </c>
      <c r="M86" t="s">
        <v>3908</v>
      </c>
      <c r="N86" s="38" t="s">
        <v>44</v>
      </c>
      <c r="O86" t="str">
        <f>+F86&amp;"-"&amp;VLOOKUP(F86,'BD LP'!B:J,9,0)</f>
        <v>104519690-C10</v>
      </c>
      <c r="P86">
        <f>+VLOOKUP(O86,[1]ZCLMM905!$A:$G,7,0)</f>
        <v>10</v>
      </c>
      <c r="Q86" t="b">
        <f t="shared" si="1"/>
        <v>1</v>
      </c>
      <c r="R86" t="str">
        <f>+VLOOKUP(F86,'BD LP'!B:I,8,0)</f>
        <v>ARVEJAS IQF ARDO 1 kg</v>
      </c>
    </row>
    <row r="87" spans="1:18" x14ac:dyDescent="0.35">
      <c r="A87" t="s">
        <v>3904</v>
      </c>
      <c r="B87">
        <v>2000</v>
      </c>
      <c r="D87" s="51" t="s">
        <v>3905</v>
      </c>
      <c r="F87" s="38">
        <v>104520710</v>
      </c>
      <c r="H87" s="52">
        <v>17000</v>
      </c>
      <c r="I87" t="s">
        <v>3906</v>
      </c>
      <c r="J87">
        <v>6</v>
      </c>
      <c r="K87" t="s">
        <v>44</v>
      </c>
      <c r="L87" t="s">
        <v>3907</v>
      </c>
      <c r="M87" t="s">
        <v>3908</v>
      </c>
      <c r="N87" s="38" t="s">
        <v>44</v>
      </c>
      <c r="O87" t="str">
        <f>+F87&amp;"-"&amp;VLOOKUP(F87,'BD LP'!B:J,9,0)</f>
        <v>104520710-C06</v>
      </c>
      <c r="P87">
        <f>+VLOOKUP(O87,[1]ZCLMM905!$A:$G,7,0)</f>
        <v>6</v>
      </c>
      <c r="Q87" t="b">
        <f t="shared" si="1"/>
        <v>1</v>
      </c>
      <c r="R87" t="str">
        <f>+VLOOKUP(F87,'BD LP'!B:I,8,0)</f>
        <v>BROCOLI ARDO 1 kg</v>
      </c>
    </row>
    <row r="88" spans="1:18" x14ac:dyDescent="0.35">
      <c r="A88" t="s">
        <v>3904</v>
      </c>
      <c r="B88">
        <v>2000</v>
      </c>
      <c r="D88" s="51" t="s">
        <v>3905</v>
      </c>
      <c r="F88" s="38">
        <v>104519750</v>
      </c>
      <c r="H88" s="52">
        <v>30000</v>
      </c>
      <c r="I88" t="s">
        <v>3906</v>
      </c>
      <c r="J88">
        <v>4</v>
      </c>
      <c r="K88" t="s">
        <v>44</v>
      </c>
      <c r="L88" t="s">
        <v>3907</v>
      </c>
      <c r="M88" t="s">
        <v>3908</v>
      </c>
      <c r="N88" s="38" t="s">
        <v>44</v>
      </c>
      <c r="O88" t="str">
        <f>+F88&amp;"-"&amp;VLOOKUP(F88,'BD LP'!B:J,9,0)</f>
        <v>104519750-C04</v>
      </c>
      <c r="P88">
        <f>+VLOOKUP(O88,[1]ZCLMM905!$A:$G,7,0)</f>
        <v>4</v>
      </c>
      <c r="Q88" t="b">
        <f t="shared" si="1"/>
        <v>1</v>
      </c>
      <c r="R88" t="str">
        <f>+VLOOKUP(F88,'BD LP'!B:I,8,0)</f>
        <v>CEBOLLA CUBOS IQF ARDO 2,5 kg</v>
      </c>
    </row>
    <row r="89" spans="1:18" x14ac:dyDescent="0.35">
      <c r="A89" t="s">
        <v>3904</v>
      </c>
      <c r="B89">
        <v>2000</v>
      </c>
      <c r="D89" s="51" t="s">
        <v>3905</v>
      </c>
      <c r="F89" s="38">
        <v>104519740</v>
      </c>
      <c r="H89" s="52">
        <v>28000</v>
      </c>
      <c r="I89" t="s">
        <v>3906</v>
      </c>
      <c r="J89">
        <v>4</v>
      </c>
      <c r="K89" t="s">
        <v>44</v>
      </c>
      <c r="L89" t="s">
        <v>3907</v>
      </c>
      <c r="M89" t="s">
        <v>3908</v>
      </c>
      <c r="N89" s="38" t="s">
        <v>44</v>
      </c>
      <c r="O89" t="str">
        <f>+F89&amp;"-"&amp;VLOOKUP(F89,'BD LP'!B:J,9,0)</f>
        <v>104519740-C04</v>
      </c>
      <c r="P89">
        <f>+VLOOKUP(O89,[1]ZCLMM905!$A:$G,7,0)</f>
        <v>4</v>
      </c>
      <c r="Q89" t="b">
        <f t="shared" si="1"/>
        <v>1</v>
      </c>
      <c r="R89" t="str">
        <f>+VLOOKUP(F89,'BD LP'!B:I,8,0)</f>
        <v>CEBOLLA RODAJAS IQF ARDO 2,5 kg</v>
      </c>
    </row>
    <row r="90" spans="1:18" x14ac:dyDescent="0.35">
      <c r="A90" t="s">
        <v>3904</v>
      </c>
      <c r="B90">
        <v>2000</v>
      </c>
      <c r="D90" s="51" t="s">
        <v>3905</v>
      </c>
      <c r="F90" s="38">
        <v>104547040</v>
      </c>
      <c r="H90" s="52">
        <v>26400</v>
      </c>
      <c r="I90" t="s">
        <v>3906</v>
      </c>
      <c r="J90">
        <v>10</v>
      </c>
      <c r="K90" t="s">
        <v>44</v>
      </c>
      <c r="L90" t="s">
        <v>3907</v>
      </c>
      <c r="M90" t="s">
        <v>3908</v>
      </c>
      <c r="N90" s="38" t="s">
        <v>44</v>
      </c>
      <c r="O90" t="str">
        <f>+F90&amp;"-"&amp;VLOOKUP(F90,'BD LP'!B:J,9,0)</f>
        <v>104547040-C10</v>
      </c>
      <c r="P90">
        <f>+VLOOKUP(O90,[1]ZCLMM905!$A:$G,7,0)</f>
        <v>10</v>
      </c>
      <c r="Q90" t="b">
        <f t="shared" si="1"/>
        <v>1</v>
      </c>
      <c r="R90" t="str">
        <f>+VLOOKUP(F90,'BD LP'!B:I,8,0)</f>
        <v>CHAMPIÑON LAMINADO IQF MINUTO VERDE 1KG</v>
      </c>
    </row>
    <row r="91" spans="1:18" x14ac:dyDescent="0.35">
      <c r="A91" t="s">
        <v>3904</v>
      </c>
      <c r="B91">
        <v>2000</v>
      </c>
      <c r="D91" s="51" t="s">
        <v>3905</v>
      </c>
      <c r="F91" s="38">
        <v>104519650</v>
      </c>
      <c r="H91" s="52">
        <v>25500</v>
      </c>
      <c r="I91" t="s">
        <v>3906</v>
      </c>
      <c r="J91">
        <v>10</v>
      </c>
      <c r="K91" t="s">
        <v>44</v>
      </c>
      <c r="L91" t="s">
        <v>3907</v>
      </c>
      <c r="M91" t="s">
        <v>3908</v>
      </c>
      <c r="N91" s="38" t="s">
        <v>44</v>
      </c>
      <c r="O91" t="str">
        <f>+F91&amp;"-"&amp;VLOOKUP(F91,'BD LP'!B:J,9,0)</f>
        <v>104519650-C10</v>
      </c>
      <c r="P91">
        <f>+VLOOKUP(O91,[1]ZCLMM905!$A:$G,7,0)</f>
        <v>10</v>
      </c>
      <c r="Q91" t="b">
        <f t="shared" si="1"/>
        <v>1</v>
      </c>
      <c r="R91" t="str">
        <f>+VLOOKUP(F91,'BD LP'!B:I,8,0)</f>
        <v>CHOCLO GRANO IQF ARDO 1 kg</v>
      </c>
    </row>
    <row r="92" spans="1:18" x14ac:dyDescent="0.35">
      <c r="A92" t="s">
        <v>3904</v>
      </c>
      <c r="B92">
        <v>2000</v>
      </c>
      <c r="D92" s="51" t="s">
        <v>3905</v>
      </c>
      <c r="F92" s="38">
        <v>104519600</v>
      </c>
      <c r="H92" s="52">
        <v>37000</v>
      </c>
      <c r="I92" t="s">
        <v>3906</v>
      </c>
      <c r="J92">
        <v>4</v>
      </c>
      <c r="K92" t="s">
        <v>44</v>
      </c>
      <c r="L92" t="s">
        <v>3907</v>
      </c>
      <c r="M92" t="s">
        <v>3908</v>
      </c>
      <c r="N92" s="38" t="s">
        <v>44</v>
      </c>
      <c r="O92" t="str">
        <f>+F92&amp;"-"&amp;VLOOKUP(F92,'BD LP'!B:J,9,0)</f>
        <v>104519600-C04</v>
      </c>
      <c r="P92">
        <f>+VLOOKUP(O92,[1]ZCLMM905!$A:$G,7,0)</f>
        <v>4</v>
      </c>
      <c r="Q92" t="b">
        <f t="shared" si="1"/>
        <v>1</v>
      </c>
      <c r="R92" t="str">
        <f>+VLOOKUP(F92,'BD LP'!B:I,8,0)</f>
        <v>PIMENTON ROJO JULIANAS IQF ARDO 2,5 kg</v>
      </c>
    </row>
    <row r="93" spans="1:18" x14ac:dyDescent="0.35">
      <c r="A93" t="s">
        <v>3904</v>
      </c>
      <c r="B93">
        <v>2000</v>
      </c>
      <c r="D93" s="51" t="s">
        <v>3905</v>
      </c>
      <c r="F93" s="38">
        <v>104519610</v>
      </c>
      <c r="H93" s="52">
        <v>28000</v>
      </c>
      <c r="I93" t="s">
        <v>3906</v>
      </c>
      <c r="J93">
        <v>4</v>
      </c>
      <c r="K93" t="s">
        <v>44</v>
      </c>
      <c r="L93" t="s">
        <v>3907</v>
      </c>
      <c r="M93" t="s">
        <v>3908</v>
      </c>
      <c r="N93" s="38" t="s">
        <v>44</v>
      </c>
      <c r="O93" t="str">
        <f>+F93&amp;"-"&amp;VLOOKUP(F93,'BD LP'!B:J,9,0)</f>
        <v>104519610-C04</v>
      </c>
      <c r="P93">
        <f>+VLOOKUP(O93,[1]ZCLMM905!$A:$G,7,0)</f>
        <v>4</v>
      </c>
      <c r="Q93" t="b">
        <f t="shared" si="1"/>
        <v>1</v>
      </c>
      <c r="R93" t="str">
        <f>+VLOOKUP(F93,'BD LP'!B:I,8,0)</f>
        <v>PIMENTON VERDE JULIANAS IQF ARDO 2,5 kg</v>
      </c>
    </row>
    <row r="94" spans="1:18" x14ac:dyDescent="0.35">
      <c r="A94" t="s">
        <v>3904</v>
      </c>
      <c r="B94">
        <v>2000</v>
      </c>
      <c r="D94" s="51" t="s">
        <v>3905</v>
      </c>
      <c r="F94" s="38">
        <v>104520700</v>
      </c>
      <c r="H94" s="52">
        <v>22000</v>
      </c>
      <c r="I94" t="s">
        <v>3906</v>
      </c>
      <c r="J94">
        <v>10</v>
      </c>
      <c r="K94" t="s">
        <v>44</v>
      </c>
      <c r="L94" t="s">
        <v>3907</v>
      </c>
      <c r="M94" t="s">
        <v>3908</v>
      </c>
      <c r="N94" s="38" t="s">
        <v>44</v>
      </c>
      <c r="O94" t="str">
        <f>+F94&amp;"-"&amp;VLOOKUP(F94,'BD LP'!B:J,9,0)</f>
        <v>104520700-C10</v>
      </c>
      <c r="P94">
        <f>+VLOOKUP(O94,[1]ZCLMM905!$A:$G,7,0)</f>
        <v>10</v>
      </c>
      <c r="Q94" t="b">
        <f t="shared" si="1"/>
        <v>1</v>
      </c>
      <c r="R94" t="str">
        <f>+VLOOKUP(F94,'BD LP'!B:I,8,0)</f>
        <v>POROTO VERDE CORTE FRANCES ARDO 1 kg</v>
      </c>
    </row>
    <row r="95" spans="1:18" x14ac:dyDescent="0.35">
      <c r="A95" t="s">
        <v>3904</v>
      </c>
      <c r="B95">
        <v>2000</v>
      </c>
      <c r="D95" s="51" t="s">
        <v>3905</v>
      </c>
      <c r="F95" s="38">
        <v>104544780</v>
      </c>
      <c r="H95" s="52">
        <v>12000</v>
      </c>
      <c r="I95" t="s">
        <v>3906</v>
      </c>
      <c r="J95">
        <v>10</v>
      </c>
      <c r="K95" t="s">
        <v>44</v>
      </c>
      <c r="L95" t="s">
        <v>3907</v>
      </c>
      <c r="M95" t="s">
        <v>3908</v>
      </c>
      <c r="N95" s="38" t="e">
        <v>#N/A</v>
      </c>
      <c r="O95" t="str">
        <f>+F95&amp;"-"&amp;VLOOKUP(F95,'BD LP'!B:J,9,0)</f>
        <v>104544780-D10</v>
      </c>
      <c r="P95">
        <f>+VLOOKUP(O95,[1]ZCLMM905!$A:$G,7,0)</f>
        <v>10</v>
      </c>
      <c r="Q95" t="b">
        <f t="shared" si="1"/>
        <v>1</v>
      </c>
      <c r="R95" t="str">
        <f>+VLOOKUP(F95,'BD LP'!B:I,8,0)</f>
        <v>ARROZ PREGRANEADO IMPORTADO 1 KG (DISPLAY 10)</v>
      </c>
    </row>
    <row r="96" spans="1:18" x14ac:dyDescent="0.35">
      <c r="A96" t="s">
        <v>3904</v>
      </c>
      <c r="B96">
        <v>2000</v>
      </c>
      <c r="D96" s="51" t="s">
        <v>3905</v>
      </c>
      <c r="F96" s="38">
        <v>104526080</v>
      </c>
      <c r="H96" s="52">
        <v>11700</v>
      </c>
      <c r="I96" t="s">
        <v>3906</v>
      </c>
      <c r="J96">
        <v>10</v>
      </c>
      <c r="K96" t="s">
        <v>44</v>
      </c>
      <c r="L96" t="s">
        <v>3907</v>
      </c>
      <c r="M96" t="s">
        <v>3908</v>
      </c>
      <c r="N96" s="38" t="s">
        <v>44</v>
      </c>
      <c r="O96" t="str">
        <f>+F96&amp;"-"&amp;VLOOKUP(F96,'BD LP'!B:J,9,0)</f>
        <v>104526080-C10</v>
      </c>
      <c r="P96">
        <f>+VLOOKUP(O96,[1]ZCLMM905!$A:$G,7,0)</f>
        <v>10</v>
      </c>
      <c r="Q96" t="b">
        <f t="shared" si="1"/>
        <v>1</v>
      </c>
      <c r="R96" t="str">
        <f>+VLOOKUP(F96,'BD LP'!B:I,8,0)</f>
        <v>AZUCAR G2 BONANZA 1 kg</v>
      </c>
    </row>
    <row r="97" spans="1:18" x14ac:dyDescent="0.35">
      <c r="A97" t="s">
        <v>3904</v>
      </c>
      <c r="B97">
        <v>2000</v>
      </c>
      <c r="D97" s="51" t="s">
        <v>3905</v>
      </c>
      <c r="F97" s="38">
        <v>150000400</v>
      </c>
      <c r="H97" s="52">
        <v>72245</v>
      </c>
      <c r="I97" t="s">
        <v>3906</v>
      </c>
      <c r="J97">
        <v>16</v>
      </c>
      <c r="K97" t="s">
        <v>44</v>
      </c>
      <c r="L97" t="s">
        <v>3907</v>
      </c>
      <c r="M97" t="s">
        <v>3908</v>
      </c>
      <c r="N97" s="38" t="s">
        <v>44</v>
      </c>
      <c r="O97" t="str">
        <f>+F97&amp;"-"&amp;VLOOKUP(F97,'BD LP'!B:J,9,0)</f>
        <v>150000400-C16</v>
      </c>
      <c r="P97">
        <f>+VLOOKUP(O97,[1]ZCLMM905!$A:$G,7,0)</f>
        <v>16</v>
      </c>
      <c r="Q97" t="b">
        <f t="shared" si="1"/>
        <v>1</v>
      </c>
      <c r="R97" t="str">
        <f>+VLOOKUP(F97,'BD LP'!B:I,8,0)</f>
        <v>CEREAL FITNESS NESTLE 600 g</v>
      </c>
    </row>
    <row r="98" spans="1:18" x14ac:dyDescent="0.35">
      <c r="A98" t="s">
        <v>3904</v>
      </c>
      <c r="B98">
        <v>2000</v>
      </c>
      <c r="D98" s="51" t="s">
        <v>3905</v>
      </c>
      <c r="F98" s="38">
        <v>104530550</v>
      </c>
      <c r="H98" s="52">
        <v>49000</v>
      </c>
      <c r="I98" t="s">
        <v>3906</v>
      </c>
      <c r="J98">
        <v>14</v>
      </c>
      <c r="K98" t="s">
        <v>44</v>
      </c>
      <c r="L98" t="s">
        <v>3907</v>
      </c>
      <c r="M98" t="s">
        <v>3908</v>
      </c>
      <c r="N98" s="38" t="s">
        <v>44</v>
      </c>
      <c r="O98" t="str">
        <f>+F98&amp;"-"&amp;VLOOKUP(F98,'BD LP'!B:J,9,0)</f>
        <v>104530550-C14</v>
      </c>
      <c r="P98">
        <f>+VLOOKUP(O98,[1]ZCLMM905!$A:$G,7,0)</f>
        <v>14</v>
      </c>
      <c r="Q98" t="b">
        <f t="shared" si="1"/>
        <v>1</v>
      </c>
      <c r="R98" t="str">
        <f>+VLOOKUP(F98,'BD LP'!B:I,8,0)</f>
        <v>CEREAL ZUCOSOS NESTLE 500 g</v>
      </c>
    </row>
    <row r="99" spans="1:18" x14ac:dyDescent="0.35">
      <c r="A99" t="s">
        <v>3904</v>
      </c>
      <c r="B99">
        <v>2000</v>
      </c>
      <c r="D99" s="51" t="s">
        <v>3905</v>
      </c>
      <c r="F99" s="38">
        <v>108000144</v>
      </c>
      <c r="H99" s="52">
        <v>40000</v>
      </c>
      <c r="I99" t="s">
        <v>3906</v>
      </c>
      <c r="J99">
        <v>10</v>
      </c>
      <c r="K99" t="s">
        <v>44</v>
      </c>
      <c r="L99" t="s">
        <v>3907</v>
      </c>
      <c r="M99" t="s">
        <v>3908</v>
      </c>
      <c r="N99" s="38" t="s">
        <v>44</v>
      </c>
      <c r="O99" t="str">
        <f>+F99&amp;"-"&amp;VLOOKUP(F99,'BD LP'!B:J,9,0)</f>
        <v>108000144-C10</v>
      </c>
      <c r="P99">
        <f>+VLOOKUP(O99,[1]ZCLMM905!$A:$G,7,0)</f>
        <v>10</v>
      </c>
      <c r="Q99" t="b">
        <f t="shared" si="1"/>
        <v>1</v>
      </c>
      <c r="R99" t="str">
        <f>+VLOOKUP(F99,'BD LP'!B:I,8,0)</f>
        <v>ZUCARITAS 680 g</v>
      </c>
    </row>
    <row r="100" spans="1:18" x14ac:dyDescent="0.35">
      <c r="A100" t="s">
        <v>3904</v>
      </c>
      <c r="B100">
        <v>2000</v>
      </c>
      <c r="D100" s="51" t="s">
        <v>3905</v>
      </c>
      <c r="F100" s="38">
        <v>150002022</v>
      </c>
      <c r="H100" s="52">
        <v>55000</v>
      </c>
      <c r="I100" t="s">
        <v>3906</v>
      </c>
      <c r="J100">
        <v>12</v>
      </c>
      <c r="K100" t="s">
        <v>44</v>
      </c>
      <c r="L100" t="s">
        <v>3907</v>
      </c>
      <c r="M100" t="s">
        <v>3908</v>
      </c>
      <c r="N100" s="38" t="s">
        <v>44</v>
      </c>
      <c r="O100" t="str">
        <f>+F100&amp;"-"&amp;VLOOKUP(F100,'BD LP'!B:J,9,0)</f>
        <v>150002022-C12</v>
      </c>
      <c r="P100">
        <f>+VLOOKUP(O100,[1]ZCLMM905!$A:$G,7,0)</f>
        <v>12</v>
      </c>
      <c r="Q100" t="b">
        <f t="shared" si="1"/>
        <v>1</v>
      </c>
      <c r="R100" t="str">
        <f>+VLOOKUP(F100,'BD LP'!B:I,8,0)</f>
        <v>BOM BOM VIZZIO 432 g</v>
      </c>
    </row>
    <row r="101" spans="1:18" x14ac:dyDescent="0.35">
      <c r="A101" t="s">
        <v>3904</v>
      </c>
      <c r="B101">
        <v>2000</v>
      </c>
      <c r="D101" s="51" t="s">
        <v>3905</v>
      </c>
      <c r="F101" s="38">
        <v>101920021</v>
      </c>
      <c r="H101" s="52">
        <v>28800</v>
      </c>
      <c r="I101" t="s">
        <v>3906</v>
      </c>
      <c r="J101">
        <v>24</v>
      </c>
      <c r="K101" t="s">
        <v>44</v>
      </c>
      <c r="L101" t="s">
        <v>3907</v>
      </c>
      <c r="M101" t="s">
        <v>3908</v>
      </c>
      <c r="N101" s="38" t="s">
        <v>44</v>
      </c>
      <c r="O101" t="str">
        <f>+F101&amp;"-"&amp;VLOOKUP(F101,'BD LP'!B:J,9,0)</f>
        <v>101920021-C24</v>
      </c>
      <c r="P101">
        <f>+VLOOKUP(O101,[1]ZCLMM905!$A:$G,7,0)</f>
        <v>24</v>
      </c>
      <c r="Q101" t="b">
        <f t="shared" si="1"/>
        <v>1</v>
      </c>
      <c r="R101" t="str">
        <f>+VLOOKUP(F101,'BD LP'!B:I,8,0)</f>
        <v>MENTOS PACK FRUTAS 11P</v>
      </c>
    </row>
    <row r="102" spans="1:18" x14ac:dyDescent="0.35">
      <c r="A102" t="s">
        <v>3904</v>
      </c>
      <c r="B102">
        <v>2000</v>
      </c>
      <c r="D102" s="51" t="s">
        <v>3905</v>
      </c>
      <c r="F102" s="38">
        <v>101920020</v>
      </c>
      <c r="H102" s="52">
        <v>28800</v>
      </c>
      <c r="I102" t="s">
        <v>3906</v>
      </c>
      <c r="J102">
        <v>24</v>
      </c>
      <c r="K102" t="s">
        <v>44</v>
      </c>
      <c r="L102" t="s">
        <v>3907</v>
      </c>
      <c r="M102" t="s">
        <v>3908</v>
      </c>
      <c r="N102" s="38" t="s">
        <v>44</v>
      </c>
      <c r="O102" t="str">
        <f>+F102&amp;"-"&amp;VLOOKUP(F102,'BD LP'!B:J,9,0)</f>
        <v>101920020-C24</v>
      </c>
      <c r="P102">
        <f>+VLOOKUP(O102,[1]ZCLMM905!$A:$G,7,0)</f>
        <v>24</v>
      </c>
      <c r="Q102" t="b">
        <f t="shared" si="1"/>
        <v>1</v>
      </c>
      <c r="R102" t="str">
        <f>+VLOOKUP(F102,'BD LP'!B:I,8,0)</f>
        <v>MENTOS PACK MENTA 11P</v>
      </c>
    </row>
    <row r="103" spans="1:18" x14ac:dyDescent="0.35">
      <c r="A103" t="s">
        <v>3904</v>
      </c>
      <c r="B103">
        <v>2000</v>
      </c>
      <c r="D103" s="51" t="s">
        <v>3905</v>
      </c>
      <c r="F103" s="38">
        <v>150000425</v>
      </c>
      <c r="H103" s="52">
        <v>19000</v>
      </c>
      <c r="I103" t="s">
        <v>3906</v>
      </c>
      <c r="J103">
        <v>30</v>
      </c>
      <c r="K103" t="s">
        <v>44</v>
      </c>
      <c r="L103" t="s">
        <v>3907</v>
      </c>
      <c r="M103" t="s">
        <v>3908</v>
      </c>
      <c r="N103" s="38" t="s">
        <v>44</v>
      </c>
      <c r="O103" t="str">
        <f>+F103&amp;"-"&amp;VLOOKUP(F103,'BD LP'!B:J,9,0)</f>
        <v>150000425-C30</v>
      </c>
      <c r="P103">
        <f>+VLOOKUP(O103,[1]ZCLMM905!$A:$G,7,0)</f>
        <v>30</v>
      </c>
      <c r="Q103" t="b">
        <f t="shared" si="1"/>
        <v>1</v>
      </c>
      <c r="R103" t="str">
        <f>+VLOOKUP(F103,'BD LP'!B:I,8,0)</f>
        <v>GALLETA TRITON 126 g</v>
      </c>
    </row>
    <row r="104" spans="1:18" x14ac:dyDescent="0.35">
      <c r="A104" t="s">
        <v>3904</v>
      </c>
      <c r="B104">
        <v>2000</v>
      </c>
      <c r="D104" s="51" t="s">
        <v>3905</v>
      </c>
      <c r="F104" s="38">
        <v>104534140</v>
      </c>
      <c r="H104" s="52">
        <v>396000</v>
      </c>
      <c r="I104" t="s">
        <v>3906</v>
      </c>
      <c r="J104">
        <v>45</v>
      </c>
      <c r="K104" t="s">
        <v>44</v>
      </c>
      <c r="L104" t="s">
        <v>3907</v>
      </c>
      <c r="M104" t="s">
        <v>3908</v>
      </c>
      <c r="N104" s="38" t="s">
        <v>44</v>
      </c>
      <c r="O104" t="str">
        <f>+F104&amp;"-"&amp;VLOOKUP(F104,'BD LP'!B:J,9,0)</f>
        <v>104534140-C45</v>
      </c>
      <c r="P104">
        <f>+VLOOKUP(O104,[1]ZCLMM905!$A:$G,7,0)</f>
        <v>45</v>
      </c>
      <c r="Q104" t="b">
        <f t="shared" si="1"/>
        <v>1</v>
      </c>
      <c r="R104" t="str">
        <f>+VLOOKUP(F104,'BD LP'!B:I,8,0)</f>
        <v>ALGA MARINA NORI BLUE MAYAMO 100u 280 gr</v>
      </c>
    </row>
    <row r="105" spans="1:18" x14ac:dyDescent="0.35">
      <c r="A105" t="s">
        <v>3904</v>
      </c>
      <c r="B105">
        <v>2000</v>
      </c>
      <c r="D105" s="51" t="s">
        <v>3905</v>
      </c>
      <c r="F105" s="38">
        <v>104534870</v>
      </c>
      <c r="H105" s="52">
        <v>40000</v>
      </c>
      <c r="I105" t="s">
        <v>3906</v>
      </c>
      <c r="J105">
        <v>24</v>
      </c>
      <c r="K105" t="s">
        <v>44</v>
      </c>
      <c r="L105" t="s">
        <v>3907</v>
      </c>
      <c r="M105" t="s">
        <v>3908</v>
      </c>
      <c r="N105" s="38" t="s">
        <v>44</v>
      </c>
      <c r="O105" t="str">
        <f>+F105&amp;"-"&amp;VLOOKUP(F105,'BD LP'!B:J,9,0)</f>
        <v>104534870-C24</v>
      </c>
      <c r="P105">
        <f>+VLOOKUP(O105,[1]ZCLMM905!$A:$G,7,0)</f>
        <v>24</v>
      </c>
      <c r="Q105" t="b">
        <f t="shared" si="1"/>
        <v>1</v>
      </c>
      <c r="R105" t="str">
        <f>+VLOOKUP(F105,'BD LP'!B:I,8,0)</f>
        <v>COLORANTES ROJO AMARILLO AZUL 75 cc</v>
      </c>
    </row>
    <row r="106" spans="1:18" x14ac:dyDescent="0.35">
      <c r="A106" t="s">
        <v>3904</v>
      </c>
      <c r="B106">
        <v>2000</v>
      </c>
      <c r="D106" s="51" t="s">
        <v>3905</v>
      </c>
      <c r="F106" s="38">
        <v>104540320</v>
      </c>
      <c r="H106" s="52">
        <v>21000</v>
      </c>
      <c r="I106" t="s">
        <v>3906</v>
      </c>
      <c r="J106">
        <v>30</v>
      </c>
      <c r="K106" t="s">
        <v>44</v>
      </c>
      <c r="L106" t="s">
        <v>3907</v>
      </c>
      <c r="M106" t="s">
        <v>3908</v>
      </c>
      <c r="N106" s="38" t="s">
        <v>44</v>
      </c>
      <c r="O106" t="str">
        <f>+F106&amp;"-"&amp;VLOOKUP(F106,'BD LP'!B:J,9,0)</f>
        <v>104540320-D30</v>
      </c>
      <c r="P106">
        <f>+VLOOKUP(O106,[1]ZCLMM905!$A:$G,7,0)</f>
        <v>30</v>
      </c>
      <c r="Q106" t="b">
        <f t="shared" si="1"/>
        <v>1</v>
      </c>
      <c r="R106" t="str">
        <f>+VLOOKUP(F106,'BD LP'!B:I,8,0)</f>
        <v>CARACOLES CAROZZI 400 G</v>
      </c>
    </row>
    <row r="107" spans="1:18" x14ac:dyDescent="0.35">
      <c r="A107" t="s">
        <v>3904</v>
      </c>
      <c r="B107">
        <v>2000</v>
      </c>
      <c r="D107" s="51" t="s">
        <v>3905</v>
      </c>
      <c r="F107" s="38">
        <v>104526990</v>
      </c>
      <c r="H107" s="52">
        <v>18000</v>
      </c>
      <c r="I107" t="s">
        <v>3906</v>
      </c>
      <c r="J107">
        <v>30</v>
      </c>
      <c r="K107" t="s">
        <v>44</v>
      </c>
      <c r="L107" t="s">
        <v>3907</v>
      </c>
      <c r="M107" t="s">
        <v>3908</v>
      </c>
      <c r="N107" s="38" t="s">
        <v>44</v>
      </c>
      <c r="O107" t="str">
        <f>+F107&amp;"-"&amp;VLOOKUP(F107,'BD LP'!B:J,9,0)</f>
        <v>104526990-D30</v>
      </c>
      <c r="P107">
        <f>+VLOOKUP(O107,[1]ZCLMM905!$A:$G,7,0)</f>
        <v>30</v>
      </c>
      <c r="Q107" t="b">
        <f t="shared" si="1"/>
        <v>1</v>
      </c>
      <c r="R107" t="str">
        <f>+VLOOKUP(F107,'BD LP'!B:I,8,0)</f>
        <v>CARACOLES LUCCHETTI 400 g</v>
      </c>
    </row>
    <row r="108" spans="1:18" x14ac:dyDescent="0.35">
      <c r="A108" t="s">
        <v>3904</v>
      </c>
      <c r="B108">
        <v>2000</v>
      </c>
      <c r="D108" s="51" t="s">
        <v>3905</v>
      </c>
      <c r="F108" s="38">
        <v>102200081</v>
      </c>
      <c r="H108" s="52">
        <v>8000</v>
      </c>
      <c r="I108" t="s">
        <v>3906</v>
      </c>
      <c r="J108">
        <v>12</v>
      </c>
      <c r="K108" t="s">
        <v>44</v>
      </c>
      <c r="L108" t="s">
        <v>3907</v>
      </c>
      <c r="M108" t="s">
        <v>3908</v>
      </c>
      <c r="N108" s="38" t="s">
        <v>44</v>
      </c>
      <c r="O108" t="str">
        <f>+F108&amp;"-"&amp;VLOOKUP(F108,'BD LP'!B:J,9,0)</f>
        <v>102200081-C12</v>
      </c>
      <c r="P108">
        <f>+VLOOKUP(O108,[1]ZCLMM905!$A:$G,7,0)</f>
        <v>12</v>
      </c>
      <c r="Q108" t="b">
        <f t="shared" si="1"/>
        <v>1</v>
      </c>
      <c r="R108" t="str">
        <f>+VLOOKUP(F108,'BD LP'!B:I,8,0)</f>
        <v>CORBATA GRANDE DON VITTORIO 400 g NV</v>
      </c>
    </row>
    <row r="109" spans="1:18" x14ac:dyDescent="0.35">
      <c r="A109" t="s">
        <v>3904</v>
      </c>
      <c r="B109">
        <v>2000</v>
      </c>
      <c r="D109" s="51" t="s">
        <v>3905</v>
      </c>
      <c r="F109" s="38">
        <v>104526980</v>
      </c>
      <c r="H109" s="52">
        <v>20000</v>
      </c>
      <c r="I109" t="s">
        <v>3906</v>
      </c>
      <c r="J109">
        <v>30</v>
      </c>
      <c r="K109" t="s">
        <v>44</v>
      </c>
      <c r="L109" t="s">
        <v>3907</v>
      </c>
      <c r="M109" t="s">
        <v>3908</v>
      </c>
      <c r="N109" s="38" t="e">
        <v>#N/A</v>
      </c>
      <c r="O109" t="str">
        <f>+F109&amp;"-"&amp;VLOOKUP(F109,'BD LP'!B:J,9,0)</f>
        <v>104526980-D30</v>
      </c>
      <c r="P109">
        <f>+VLOOKUP(O109,[1]ZCLMM905!$A:$G,7,0)</f>
        <v>30</v>
      </c>
      <c r="Q109" t="b">
        <f t="shared" si="1"/>
        <v>1</v>
      </c>
      <c r="R109" t="str">
        <f>+VLOOKUP(F109,'BD LP'!B:I,8,0)</f>
        <v>CORBATAS LUCCHETTI 400 g</v>
      </c>
    </row>
    <row r="110" spans="1:18" x14ac:dyDescent="0.35">
      <c r="A110" t="s">
        <v>3904</v>
      </c>
      <c r="B110">
        <v>2000</v>
      </c>
      <c r="D110" s="51" t="s">
        <v>3905</v>
      </c>
      <c r="F110" s="38">
        <v>104527030</v>
      </c>
      <c r="H110" s="52">
        <v>25000</v>
      </c>
      <c r="I110" t="s">
        <v>3906</v>
      </c>
      <c r="J110">
        <v>30</v>
      </c>
      <c r="K110" t="s">
        <v>44</v>
      </c>
      <c r="L110" t="s">
        <v>3907</v>
      </c>
      <c r="M110" t="s">
        <v>3908</v>
      </c>
      <c r="N110" s="38" t="s">
        <v>44</v>
      </c>
      <c r="O110" t="str">
        <f>+F110&amp;"-"&amp;VLOOKUP(F110,'BD LP'!B:J,9,0)</f>
        <v>104527030-D30</v>
      </c>
      <c r="P110">
        <f>+VLOOKUP(O110,[1]ZCLMM905!$A:$G,7,0)</f>
        <v>30</v>
      </c>
      <c r="Q110" t="b">
        <f t="shared" si="1"/>
        <v>1</v>
      </c>
      <c r="R110" t="str">
        <f>+VLOOKUP(F110,'BD LP'!B:I,8,0)</f>
        <v>CORBATITAS LUCCHETTI 400 g</v>
      </c>
    </row>
    <row r="111" spans="1:18" x14ac:dyDescent="0.35">
      <c r="A111" t="s">
        <v>3904</v>
      </c>
      <c r="B111">
        <v>2000</v>
      </c>
      <c r="D111" s="51" t="s">
        <v>3905</v>
      </c>
      <c r="F111" s="38">
        <v>102200082</v>
      </c>
      <c r="H111" s="52">
        <v>8000</v>
      </c>
      <c r="I111" t="s">
        <v>3906</v>
      </c>
      <c r="J111">
        <v>12</v>
      </c>
      <c r="K111" t="s">
        <v>44</v>
      </c>
      <c r="L111" t="s">
        <v>3907</v>
      </c>
      <c r="M111" t="s">
        <v>3908</v>
      </c>
      <c r="N111" s="38" t="s">
        <v>44</v>
      </c>
      <c r="O111" t="str">
        <f>+F111&amp;"-"&amp;VLOOKUP(F111,'BD LP'!B:J,9,0)</f>
        <v>102200082-C12</v>
      </c>
      <c r="P111">
        <f>+VLOOKUP(O111,[1]ZCLMM905!$A:$G,7,0)</f>
        <v>12</v>
      </c>
      <c r="Q111" t="b">
        <f t="shared" si="1"/>
        <v>1</v>
      </c>
      <c r="R111" t="str">
        <f>+VLOOKUP(F111,'BD LP'!B:I,8,0)</f>
        <v>ESPIRALES DON VITTORIO 400 g NV</v>
      </c>
    </row>
    <row r="112" spans="1:18" x14ac:dyDescent="0.35">
      <c r="A112" t="s">
        <v>3904</v>
      </c>
      <c r="B112">
        <v>2000</v>
      </c>
      <c r="D112" s="51" t="s">
        <v>3905</v>
      </c>
      <c r="F112" s="38">
        <v>102500040</v>
      </c>
      <c r="H112" s="52">
        <v>29000</v>
      </c>
      <c r="I112" t="s">
        <v>3906</v>
      </c>
      <c r="J112">
        <v>12</v>
      </c>
      <c r="K112" t="s">
        <v>44</v>
      </c>
      <c r="L112" t="s">
        <v>3907</v>
      </c>
      <c r="M112" t="s">
        <v>3908</v>
      </c>
      <c r="N112" s="38" t="s">
        <v>44</v>
      </c>
      <c r="O112" t="str">
        <f>+F112&amp;"-"&amp;VLOOKUP(F112,'BD LP'!B:J,9,0)</f>
        <v>102500040-C12</v>
      </c>
      <c r="P112">
        <f>+VLOOKUP(O112,[1]ZCLMM905!$A:$G,7,0)</f>
        <v>12</v>
      </c>
      <c r="Q112" t="b">
        <f t="shared" si="1"/>
        <v>1</v>
      </c>
      <c r="R112" t="str">
        <f>+VLOOKUP(F112,'BD LP'!B:I,8,0)</f>
        <v>FARFALLE BARILLA 500 g CORBATA</v>
      </c>
    </row>
    <row r="113" spans="1:18" x14ac:dyDescent="0.35">
      <c r="A113" t="s">
        <v>3904</v>
      </c>
      <c r="B113">
        <v>2000</v>
      </c>
      <c r="D113" s="51" t="s">
        <v>3905</v>
      </c>
      <c r="F113" s="38">
        <v>150001831</v>
      </c>
      <c r="H113" s="52">
        <v>31000</v>
      </c>
      <c r="I113" t="s">
        <v>3906</v>
      </c>
      <c r="J113">
        <v>48</v>
      </c>
      <c r="K113" t="s">
        <v>44</v>
      </c>
      <c r="L113" t="s">
        <v>3907</v>
      </c>
      <c r="M113" t="s">
        <v>3908</v>
      </c>
      <c r="N113" s="38" t="s">
        <v>44</v>
      </c>
      <c r="O113" t="str">
        <f>+F113&amp;"-"&amp;VLOOKUP(F113,'BD LP'!B:J,9,0)</f>
        <v>150001831-C48</v>
      </c>
      <c r="P113">
        <f>+VLOOKUP(O113,[1]ZCLMM905!$A:$G,7,0)</f>
        <v>48</v>
      </c>
      <c r="Q113" t="b">
        <f t="shared" si="1"/>
        <v>1</v>
      </c>
      <c r="R113" t="str">
        <f>+VLOOKUP(F113,'BD LP'!B:I,8,0)</f>
        <v>FIDEOS GRANIZO CAROZZI 250 g</v>
      </c>
    </row>
    <row r="114" spans="1:18" x14ac:dyDescent="0.35">
      <c r="A114" t="s">
        <v>3904</v>
      </c>
      <c r="B114">
        <v>2000</v>
      </c>
      <c r="D114" s="51" t="s">
        <v>3905</v>
      </c>
      <c r="F114" s="38">
        <v>102200083</v>
      </c>
      <c r="H114" s="52">
        <v>16000</v>
      </c>
      <c r="I114" t="s">
        <v>3906</v>
      </c>
      <c r="J114">
        <v>24</v>
      </c>
      <c r="K114" t="s">
        <v>44</v>
      </c>
      <c r="L114" t="s">
        <v>3907</v>
      </c>
      <c r="M114" t="s">
        <v>3908</v>
      </c>
      <c r="N114" s="38" t="s">
        <v>44</v>
      </c>
      <c r="O114" t="str">
        <f>+F114&amp;"-"&amp;VLOOKUP(F114,'BD LP'!B:J,9,0)</f>
        <v>102200083-C24</v>
      </c>
      <c r="P114">
        <f>+VLOOKUP(O114,[1]ZCLMM905!$A:$G,7,0)</f>
        <v>24</v>
      </c>
      <c r="Q114" t="b">
        <f t="shared" si="1"/>
        <v>1</v>
      </c>
      <c r="R114" t="str">
        <f>+VLOOKUP(F114,'BD LP'!B:I,8,0)</f>
        <v>LINGUINI DON VITTORIO 400 g NV</v>
      </c>
    </row>
    <row r="115" spans="1:18" x14ac:dyDescent="0.35">
      <c r="A115" t="s">
        <v>3904</v>
      </c>
      <c r="B115">
        <v>2000</v>
      </c>
      <c r="D115" s="51" t="s">
        <v>3905</v>
      </c>
      <c r="F115" s="38">
        <v>104540260</v>
      </c>
      <c r="H115" s="52">
        <v>21000</v>
      </c>
      <c r="I115" t="s">
        <v>3906</v>
      </c>
      <c r="J115">
        <v>30</v>
      </c>
      <c r="K115" t="s">
        <v>44</v>
      </c>
      <c r="L115" t="s">
        <v>3907</v>
      </c>
      <c r="M115" t="s">
        <v>3908</v>
      </c>
      <c r="N115" s="38" t="s">
        <v>44</v>
      </c>
      <c r="O115" t="str">
        <f>+F115&amp;"-"&amp;VLOOKUP(F115,'BD LP'!B:J,9,0)</f>
        <v>104540260-D30</v>
      </c>
      <c r="P115">
        <f>+VLOOKUP(O115,[1]ZCLMM905!$A:$G,7,0)</f>
        <v>30</v>
      </c>
      <c r="Q115" t="b">
        <f t="shared" si="1"/>
        <v>1</v>
      </c>
      <c r="R115" t="str">
        <f>+VLOOKUP(F115,'BD LP'!B:I,8,0)</f>
        <v>MASCARRONI CAROZZI 400 G</v>
      </c>
    </row>
    <row r="116" spans="1:18" x14ac:dyDescent="0.35">
      <c r="A116" t="s">
        <v>3904</v>
      </c>
      <c r="B116">
        <v>2000</v>
      </c>
      <c r="D116" s="51" t="s">
        <v>3905</v>
      </c>
      <c r="F116" s="38">
        <v>104540340</v>
      </c>
      <c r="H116" s="52">
        <v>21000</v>
      </c>
      <c r="I116" t="s">
        <v>3906</v>
      </c>
      <c r="J116">
        <v>30</v>
      </c>
      <c r="K116" t="s">
        <v>44</v>
      </c>
      <c r="L116" t="s">
        <v>3907</v>
      </c>
      <c r="M116" t="s">
        <v>3908</v>
      </c>
      <c r="N116" s="38" t="s">
        <v>44</v>
      </c>
      <c r="O116" t="str">
        <f>+F116&amp;"-"&amp;VLOOKUP(F116,'BD LP'!B:J,9,0)</f>
        <v>104540340-D30</v>
      </c>
      <c r="P116">
        <f>+VLOOKUP(O116,[1]ZCLMM905!$A:$G,7,0)</f>
        <v>30</v>
      </c>
      <c r="Q116" t="b">
        <f t="shared" si="1"/>
        <v>1</v>
      </c>
      <c r="R116" t="str">
        <f>+VLOOKUP(F116,'BD LP'!B:I,8,0)</f>
        <v>MOSTACCIOLI CAROZZI 400 G</v>
      </c>
    </row>
    <row r="117" spans="1:18" x14ac:dyDescent="0.35">
      <c r="A117" t="s">
        <v>3904</v>
      </c>
      <c r="B117">
        <v>2000</v>
      </c>
      <c r="D117" s="51" t="s">
        <v>3905</v>
      </c>
      <c r="F117" s="38">
        <v>104544220</v>
      </c>
      <c r="H117" s="52">
        <v>47700</v>
      </c>
      <c r="I117" t="s">
        <v>3906</v>
      </c>
      <c r="J117">
        <v>3</v>
      </c>
      <c r="K117" t="s">
        <v>44</v>
      </c>
      <c r="L117" t="s">
        <v>3907</v>
      </c>
      <c r="M117" t="s">
        <v>3908</v>
      </c>
      <c r="N117" s="38" t="s">
        <v>44</v>
      </c>
      <c r="O117" t="str">
        <f>+F117&amp;"-"&amp;VLOOKUP(F117,'BD LP'!B:J,9,0)</f>
        <v>104544220-C03</v>
      </c>
      <c r="P117">
        <f>+VLOOKUP(O117,[1]ZCLMM905!$A:$G,7,0)</f>
        <v>3</v>
      </c>
      <c r="Q117" t="b">
        <f t="shared" si="1"/>
        <v>1</v>
      </c>
      <c r="R117" t="str">
        <f>+VLOOKUP(F117,'BD LP'!B:I,8,0)</f>
        <v>PASTA GNOCCHETTI SARDI N°60 BARILLA 5 KG</v>
      </c>
    </row>
    <row r="118" spans="1:18" x14ac:dyDescent="0.35">
      <c r="A118" t="s">
        <v>3904</v>
      </c>
      <c r="B118">
        <v>2000</v>
      </c>
      <c r="D118" s="51" t="s">
        <v>3905</v>
      </c>
      <c r="F118" s="38">
        <v>102200084</v>
      </c>
      <c r="H118" s="52">
        <v>8040</v>
      </c>
      <c r="I118" t="s">
        <v>3906</v>
      </c>
      <c r="J118">
        <v>12</v>
      </c>
      <c r="K118" t="s">
        <v>44</v>
      </c>
      <c r="L118" t="s">
        <v>3907</v>
      </c>
      <c r="M118" t="s">
        <v>3908</v>
      </c>
      <c r="N118" s="38" t="s">
        <v>44</v>
      </c>
      <c r="O118" t="str">
        <f>+F118&amp;"-"&amp;VLOOKUP(F118,'BD LP'!B:J,9,0)</f>
        <v>102200084-C12</v>
      </c>
      <c r="P118">
        <f>+VLOOKUP(O118,[1]ZCLMM905!$A:$G,7,0)</f>
        <v>12</v>
      </c>
      <c r="Q118" t="b">
        <f t="shared" si="1"/>
        <v>1</v>
      </c>
      <c r="R118" t="str">
        <f>+VLOOKUP(F118,'BD LP'!B:I,8,0)</f>
        <v>QUIFAROS DON VITTORIO 400 g NV</v>
      </c>
    </row>
    <row r="119" spans="1:18" x14ac:dyDescent="0.35">
      <c r="A119" t="s">
        <v>3904</v>
      </c>
      <c r="B119">
        <v>2000</v>
      </c>
      <c r="D119" s="51" t="s">
        <v>3905</v>
      </c>
      <c r="F119" s="38">
        <v>102200085</v>
      </c>
      <c r="H119" s="52">
        <v>8000</v>
      </c>
      <c r="I119" t="s">
        <v>3906</v>
      </c>
      <c r="J119">
        <v>12</v>
      </c>
      <c r="K119" t="s">
        <v>44</v>
      </c>
      <c r="L119" t="s">
        <v>3907</v>
      </c>
      <c r="M119" t="s">
        <v>3908</v>
      </c>
      <c r="N119" s="38" t="s">
        <v>44</v>
      </c>
      <c r="O119" t="str">
        <f>+F119&amp;"-"&amp;VLOOKUP(F119,'BD LP'!B:J,9,0)</f>
        <v>102200085-C12</v>
      </c>
      <c r="P119">
        <f>+VLOOKUP(O119,[1]ZCLMM905!$A:$G,7,0)</f>
        <v>12</v>
      </c>
      <c r="Q119" t="b">
        <f t="shared" si="1"/>
        <v>1</v>
      </c>
      <c r="R119" t="str">
        <f>+VLOOKUP(F119,'BD LP'!B:I,8,0)</f>
        <v>RIGATONE DON VITTORIO 400 g NV</v>
      </c>
    </row>
    <row r="120" spans="1:18" x14ac:dyDescent="0.35">
      <c r="A120" t="s">
        <v>3904</v>
      </c>
      <c r="B120">
        <v>2000</v>
      </c>
      <c r="D120" s="51" t="s">
        <v>3905</v>
      </c>
      <c r="F120" s="38">
        <v>102200086</v>
      </c>
      <c r="H120" s="52">
        <v>14400</v>
      </c>
      <c r="I120" t="s">
        <v>3906</v>
      </c>
      <c r="J120">
        <v>24</v>
      </c>
      <c r="K120" t="s">
        <v>44</v>
      </c>
      <c r="L120" t="s">
        <v>3907</v>
      </c>
      <c r="M120" t="s">
        <v>3908</v>
      </c>
      <c r="N120" s="38" t="s">
        <v>44</v>
      </c>
      <c r="O120" t="str">
        <f>+F120&amp;"-"&amp;VLOOKUP(F120,'BD LP'!B:J,9,0)</f>
        <v>102200086-C24</v>
      </c>
      <c r="P120">
        <f>+VLOOKUP(O120,[1]ZCLMM905!$A:$G,7,0)</f>
        <v>24</v>
      </c>
      <c r="Q120" t="b">
        <f t="shared" si="1"/>
        <v>1</v>
      </c>
      <c r="R120" t="str">
        <f>+VLOOKUP(F120,'BD LP'!B:I,8,0)</f>
        <v>SPAGHETTI N°5 DON VITTORIO 400 g NV</v>
      </c>
    </row>
    <row r="121" spans="1:18" x14ac:dyDescent="0.35">
      <c r="A121" t="s">
        <v>3904</v>
      </c>
      <c r="B121">
        <v>2000</v>
      </c>
      <c r="D121" s="51" t="s">
        <v>3905</v>
      </c>
      <c r="F121" s="38">
        <v>104540270</v>
      </c>
      <c r="H121" s="52">
        <v>18000</v>
      </c>
      <c r="I121" t="s">
        <v>3906</v>
      </c>
      <c r="J121">
        <v>25</v>
      </c>
      <c r="K121" t="s">
        <v>44</v>
      </c>
      <c r="L121" t="s">
        <v>3907</v>
      </c>
      <c r="M121" t="s">
        <v>3908</v>
      </c>
      <c r="N121" s="38" t="s">
        <v>44</v>
      </c>
      <c r="O121" t="str">
        <f>+F121&amp;"-"&amp;VLOOKUP(F121,'BD LP'!B:J,9,0)</f>
        <v>104540270-D25</v>
      </c>
      <c r="P121">
        <f>+VLOOKUP(O121,[1]ZCLMM905!$A:$G,7,0)</f>
        <v>25</v>
      </c>
      <c r="Q121" t="b">
        <f t="shared" si="1"/>
        <v>1</v>
      </c>
      <c r="R121" t="str">
        <f>+VLOOKUP(F121,'BD LP'!B:I,8,0)</f>
        <v>TALLARIN ESPINACA 87 CAROZZI 400 G</v>
      </c>
    </row>
    <row r="122" spans="1:18" x14ac:dyDescent="0.35">
      <c r="A122" t="s">
        <v>3904</v>
      </c>
      <c r="B122">
        <v>2000</v>
      </c>
      <c r="D122" s="51" t="s">
        <v>3905</v>
      </c>
      <c r="F122" s="38">
        <v>104534700</v>
      </c>
      <c r="H122" s="52">
        <v>30000</v>
      </c>
      <c r="I122" t="s">
        <v>3906</v>
      </c>
      <c r="J122">
        <v>8</v>
      </c>
      <c r="K122" t="s">
        <v>44</v>
      </c>
      <c r="L122" t="s">
        <v>3907</v>
      </c>
      <c r="M122" t="s">
        <v>3908</v>
      </c>
      <c r="N122" s="38" t="s">
        <v>44</v>
      </c>
      <c r="O122" t="str">
        <f>+F122&amp;"-"&amp;VLOOKUP(F122,'BD LP'!B:J,9,0)</f>
        <v>104534700-C08</v>
      </c>
      <c r="P122">
        <f>+VLOOKUP(O122,[1]ZCLMM905!$A:$G,7,0)</f>
        <v>8</v>
      </c>
      <c r="Q122" t="b">
        <f t="shared" si="1"/>
        <v>1</v>
      </c>
      <c r="R122" t="str">
        <f>+VLOOKUP(F122,'BD LP'!B:I,8,0)</f>
        <v>NOT MANJAR FS 1 kg</v>
      </c>
    </row>
    <row r="123" spans="1:18" x14ac:dyDescent="0.35">
      <c r="A123" t="s">
        <v>3904</v>
      </c>
      <c r="B123">
        <v>2000</v>
      </c>
      <c r="D123" s="51" t="s">
        <v>3905</v>
      </c>
      <c r="F123" s="38">
        <v>104542870</v>
      </c>
      <c r="H123" s="52">
        <v>45000</v>
      </c>
      <c r="I123" t="s">
        <v>3906</v>
      </c>
      <c r="J123">
        <v>24</v>
      </c>
      <c r="K123" t="s">
        <v>44</v>
      </c>
      <c r="L123" t="s">
        <v>3907</v>
      </c>
      <c r="M123" t="s">
        <v>3908</v>
      </c>
      <c r="N123" s="38" t="s">
        <v>44</v>
      </c>
      <c r="O123" t="str">
        <f>+F123&amp;"-"&amp;VLOOKUP(F123,'BD LP'!B:J,9,0)</f>
        <v>104542870-C24</v>
      </c>
      <c r="P123">
        <f>+VLOOKUP(O123,[1]ZCLMM905!$A:$G,7,0)</f>
        <v>24</v>
      </c>
      <c r="Q123" t="b">
        <f t="shared" si="1"/>
        <v>1</v>
      </c>
      <c r="R123" t="str">
        <f>+VLOOKUP(F123,'BD LP'!B:I,8,0)</f>
        <v>BASE PIZZA C/POMODORO 28CM ITALPIZZA</v>
      </c>
    </row>
    <row r="124" spans="1:18" x14ac:dyDescent="0.35">
      <c r="A124" t="s">
        <v>3904</v>
      </c>
      <c r="B124">
        <v>2000</v>
      </c>
      <c r="D124" s="51" t="s">
        <v>3905</v>
      </c>
      <c r="F124" s="38">
        <v>104545130</v>
      </c>
      <c r="H124" s="52">
        <v>47392</v>
      </c>
      <c r="I124" t="s">
        <v>3906</v>
      </c>
      <c r="J124">
        <v>8</v>
      </c>
      <c r="K124" t="s">
        <v>44</v>
      </c>
      <c r="L124" t="s">
        <v>3907</v>
      </c>
      <c r="M124" t="s">
        <v>3908</v>
      </c>
      <c r="N124" s="38" t="s">
        <v>44</v>
      </c>
      <c r="O124" t="str">
        <f>+F124&amp;"-"&amp;VLOOKUP(F124,'BD LP'!B:J,9,0)</f>
        <v>104545130-C08</v>
      </c>
      <c r="P124">
        <f>+VLOOKUP(O124,[1]ZCLMM905!$A:$G,7,0)</f>
        <v>8</v>
      </c>
      <c r="Q124" t="b">
        <f t="shared" si="1"/>
        <v>1</v>
      </c>
      <c r="R124" t="str">
        <f>+VLOOKUP(F124,'BD LP'!B:I,8,0)</f>
        <v>BASE PIZZA C/POMODORO 28CM PACK 3UN</v>
      </c>
    </row>
    <row r="125" spans="1:18" x14ac:dyDescent="0.35">
      <c r="A125" t="s">
        <v>3904</v>
      </c>
      <c r="B125">
        <v>2000</v>
      </c>
      <c r="D125" s="51" t="s">
        <v>3905</v>
      </c>
      <c r="F125" s="38">
        <v>104533160</v>
      </c>
      <c r="H125" s="52">
        <v>33000</v>
      </c>
      <c r="I125" t="s">
        <v>3906</v>
      </c>
      <c r="J125">
        <v>1</v>
      </c>
      <c r="K125" t="s">
        <v>44</v>
      </c>
      <c r="L125" t="s">
        <v>3907</v>
      </c>
      <c r="M125" t="s">
        <v>3908</v>
      </c>
      <c r="N125" s="38" t="s">
        <v>44</v>
      </c>
      <c r="O125" t="str">
        <f>+F125&amp;"-"&amp;VLOOKUP(F125,'BD LP'!B:J,9,0)</f>
        <v>104533160-UN</v>
      </c>
      <c r="P125">
        <f>+VLOOKUP(O125,[1]ZCLMM905!$A:$G,7,0)</f>
        <v>1</v>
      </c>
      <c r="Q125" t="b">
        <f t="shared" si="1"/>
        <v>1</v>
      </c>
      <c r="R125" t="str">
        <f>+VLOOKUP(F125,'BD LP'!B:I,8,0)</f>
        <v>BRILLO PLUS CSM 5kg</v>
      </c>
    </row>
    <row r="126" spans="1:18" x14ac:dyDescent="0.35">
      <c r="A126" t="s">
        <v>3904</v>
      </c>
      <c r="B126">
        <v>2000</v>
      </c>
      <c r="D126" s="51" t="s">
        <v>3905</v>
      </c>
      <c r="F126" s="38">
        <v>104537950</v>
      </c>
      <c r="H126" s="52">
        <v>64000</v>
      </c>
      <c r="I126" t="s">
        <v>3906</v>
      </c>
      <c r="J126">
        <v>1</v>
      </c>
      <c r="K126" t="s">
        <v>44</v>
      </c>
      <c r="L126" t="s">
        <v>3907</v>
      </c>
      <c r="M126" t="s">
        <v>3908</v>
      </c>
      <c r="N126" s="38" t="s">
        <v>44</v>
      </c>
      <c r="O126" t="str">
        <f>+F126&amp;"-"&amp;VLOOKUP(F126,'BD LP'!B:J,9,0)</f>
        <v>104537950-UN</v>
      </c>
      <c r="P126">
        <f>+VLOOKUP(O126,[1]ZCLMM905!$A:$G,7,0)</f>
        <v>1</v>
      </c>
      <c r="Q126" t="b">
        <f t="shared" si="1"/>
        <v>1</v>
      </c>
      <c r="R126" t="str">
        <f>+VLOOKUP(F126,'BD LP'!B:I,8,0)</f>
        <v>GLASEADO CHOCOLATE CSM 16kg</v>
      </c>
    </row>
    <row r="127" spans="1:18" x14ac:dyDescent="0.35">
      <c r="A127" t="s">
        <v>3904</v>
      </c>
      <c r="B127">
        <v>2000</v>
      </c>
      <c r="D127" s="51" t="s">
        <v>3905</v>
      </c>
      <c r="F127" s="38">
        <v>104533190</v>
      </c>
      <c r="H127" s="52">
        <v>42000</v>
      </c>
      <c r="I127" t="s">
        <v>3906</v>
      </c>
      <c r="J127">
        <v>12</v>
      </c>
      <c r="K127" t="s">
        <v>44</v>
      </c>
      <c r="L127" t="s">
        <v>3907</v>
      </c>
      <c r="M127" t="s">
        <v>3908</v>
      </c>
      <c r="N127" s="38" t="s">
        <v>44</v>
      </c>
      <c r="O127" t="str">
        <f>+F127&amp;"-"&amp;VLOOKUP(F127,'BD LP'!B:J,9,0)</f>
        <v>104533190-C12</v>
      </c>
      <c r="P127">
        <f>+VLOOKUP(O127,[1]ZCLMM905!$A:$G,7,0)</f>
        <v>12</v>
      </c>
      <c r="Q127" t="b">
        <f t="shared" si="1"/>
        <v>1</v>
      </c>
      <c r="R127" t="str">
        <f>+VLOOKUP(F127,'BD LP'!B:I,8,0)</f>
        <v>CREMA LACTOFIL BKI CSM 1l</v>
      </c>
    </row>
    <row r="128" spans="1:18" x14ac:dyDescent="0.35">
      <c r="A128" t="s">
        <v>3904</v>
      </c>
      <c r="B128">
        <v>2000</v>
      </c>
      <c r="D128" s="51" t="s">
        <v>3905</v>
      </c>
      <c r="F128" s="38">
        <v>104543560</v>
      </c>
      <c r="H128" s="52">
        <v>6900</v>
      </c>
      <c r="I128" t="s">
        <v>3906</v>
      </c>
      <c r="J128">
        <v>1</v>
      </c>
      <c r="K128" t="s">
        <v>378</v>
      </c>
      <c r="L128" t="s">
        <v>3907</v>
      </c>
      <c r="M128" t="s">
        <v>3908</v>
      </c>
      <c r="N128" s="38" t="s">
        <v>378</v>
      </c>
      <c r="O128" t="str">
        <f>+F128&amp;"-"&amp;VLOOKUP(F128,'BD LP'!B:J,9,0)</f>
        <v>104543560-AJ</v>
      </c>
      <c r="P128">
        <f>+VLOOKUP(O128,[1]ZCLMM905!$A:$G,7,0)</f>
        <v>1</v>
      </c>
      <c r="Q128" t="b">
        <f t="shared" si="1"/>
        <v>1</v>
      </c>
      <c r="R128" t="str">
        <f>+VLOOKUP(F128,'BD LP'!B:I,8,0)</f>
        <v>HARINA PIZZA 5 KG</v>
      </c>
    </row>
    <row r="129" spans="1:18" x14ac:dyDescent="0.35">
      <c r="A129" t="s">
        <v>3904</v>
      </c>
      <c r="B129">
        <v>2000</v>
      </c>
      <c r="D129" s="51" t="s">
        <v>3905</v>
      </c>
      <c r="F129" s="38">
        <v>104528530</v>
      </c>
      <c r="H129" s="52">
        <v>18500</v>
      </c>
      <c r="I129" t="s">
        <v>3906</v>
      </c>
      <c r="J129">
        <v>4</v>
      </c>
      <c r="K129" t="s">
        <v>44</v>
      </c>
      <c r="L129" t="s">
        <v>3907</v>
      </c>
      <c r="M129" t="s">
        <v>3908</v>
      </c>
      <c r="N129" s="38" t="s">
        <v>44</v>
      </c>
      <c r="O129" t="str">
        <f>+F129&amp;"-"&amp;VLOOKUP(F129,'BD LP'!B:J,9,0)</f>
        <v>104528530-C04</v>
      </c>
      <c r="P129">
        <f>+VLOOKUP(O129,[1]ZCLMM905!$A:$G,7,0)</f>
        <v>4</v>
      </c>
      <c r="Q129" t="b">
        <f t="shared" si="1"/>
        <v>1</v>
      </c>
      <c r="R129" t="str">
        <f>+VLOOKUP(F129,'BD LP'!B:I,8,0)</f>
        <v>HELADO CHOCOLATE BRESLER 2,4 l</v>
      </c>
    </row>
    <row r="130" spans="1:18" x14ac:dyDescent="0.35">
      <c r="A130" t="s">
        <v>3904</v>
      </c>
      <c r="B130">
        <v>2000</v>
      </c>
      <c r="D130" s="51" t="s">
        <v>3905</v>
      </c>
      <c r="F130" s="38">
        <v>104539420</v>
      </c>
      <c r="H130" s="52">
        <v>6500</v>
      </c>
      <c r="I130" t="s">
        <v>3906</v>
      </c>
      <c r="J130">
        <v>22</v>
      </c>
      <c r="K130" t="s">
        <v>44</v>
      </c>
      <c r="L130" t="s">
        <v>3907</v>
      </c>
      <c r="M130" t="s">
        <v>3908</v>
      </c>
      <c r="N130" s="38" t="s">
        <v>44</v>
      </c>
      <c r="O130" t="str">
        <f>+F130&amp;"-"&amp;VLOOKUP(F130,'BD LP'!B:J,9,0)</f>
        <v>104539420-C22</v>
      </c>
      <c r="P130">
        <f>+VLOOKUP(O130,[1]ZCLMM905!$A:$G,7,0)</f>
        <v>22</v>
      </c>
      <c r="Q130" t="b">
        <f t="shared" si="1"/>
        <v>1</v>
      </c>
      <c r="R130" t="str">
        <f>+VLOOKUP(F130,'BD LP'!B:I,8,0)</f>
        <v>HELADO PALETA FRUGELE FRAMB 22X60ml</v>
      </c>
    </row>
    <row r="131" spans="1:18" x14ac:dyDescent="0.35">
      <c r="A131" t="s">
        <v>3904</v>
      </c>
      <c r="B131">
        <v>2000</v>
      </c>
      <c r="D131" s="51" t="s">
        <v>3905</v>
      </c>
      <c r="F131" s="38">
        <v>104539410</v>
      </c>
      <c r="H131" s="52">
        <v>6500</v>
      </c>
      <c r="I131" t="s">
        <v>3906</v>
      </c>
      <c r="J131">
        <v>22</v>
      </c>
      <c r="K131" t="s">
        <v>44</v>
      </c>
      <c r="L131" t="s">
        <v>3907</v>
      </c>
      <c r="M131" t="s">
        <v>3908</v>
      </c>
      <c r="N131" s="38" t="s">
        <v>44</v>
      </c>
      <c r="O131" t="str">
        <f>+F131&amp;"-"&amp;VLOOKUP(F131,'BD LP'!B:J,9,0)</f>
        <v>104539410-C22</v>
      </c>
      <c r="P131">
        <f>+VLOOKUP(O131,[1]ZCLMM905!$A:$G,7,0)</f>
        <v>22</v>
      </c>
      <c r="Q131" t="b">
        <f t="shared" ref="Q131:Q194" si="2">+P131=J131</f>
        <v>1</v>
      </c>
      <c r="R131" t="str">
        <f>+VLOOKUP(F131,'BD LP'!B:I,8,0)</f>
        <v>HELADO PALETA FRUGELE PIÑA 22X60ml</v>
      </c>
    </row>
    <row r="132" spans="1:18" x14ac:dyDescent="0.35">
      <c r="A132" t="s">
        <v>3904</v>
      </c>
      <c r="B132">
        <v>2000</v>
      </c>
      <c r="D132" s="51" t="s">
        <v>3905</v>
      </c>
      <c r="F132" s="38">
        <v>104545000</v>
      </c>
      <c r="H132" s="52">
        <v>27356</v>
      </c>
      <c r="I132" t="s">
        <v>3906</v>
      </c>
      <c r="J132">
        <v>6</v>
      </c>
      <c r="K132" t="s">
        <v>44</v>
      </c>
      <c r="L132" t="s">
        <v>3907</v>
      </c>
      <c r="M132" t="s">
        <v>3908</v>
      </c>
      <c r="N132" s="38" t="s">
        <v>44</v>
      </c>
      <c r="O132" t="str">
        <f>+F132&amp;"-"&amp;VLOOKUP(F132,'BD LP'!B:J,9,0)</f>
        <v>104545000-C06</v>
      </c>
      <c r="P132">
        <f>+VLOOKUP(O132,[1]ZCLMM905!$A:$G,7,0)</f>
        <v>6</v>
      </c>
      <c r="Q132" t="b">
        <f t="shared" si="2"/>
        <v>1</v>
      </c>
      <c r="R132" t="str">
        <f>+VLOOKUP(F132,'BD LP'!B:I,8,0)</f>
        <v>HELADO TRISABOR 1,8 L</v>
      </c>
    </row>
    <row r="133" spans="1:18" x14ac:dyDescent="0.35">
      <c r="A133" t="s">
        <v>3904</v>
      </c>
      <c r="B133">
        <v>2000</v>
      </c>
      <c r="D133" s="51" t="s">
        <v>3905</v>
      </c>
      <c r="F133" s="38">
        <v>104539530</v>
      </c>
      <c r="H133" s="52">
        <v>18400</v>
      </c>
      <c r="I133" t="s">
        <v>3906</v>
      </c>
      <c r="J133">
        <v>10</v>
      </c>
      <c r="K133" t="s">
        <v>44</v>
      </c>
      <c r="L133" t="s">
        <v>3907</v>
      </c>
      <c r="M133" t="s">
        <v>3908</v>
      </c>
      <c r="N133" s="38" t="e">
        <v>#N/A</v>
      </c>
      <c r="O133" t="str">
        <f>+F133&amp;"-"&amp;VLOOKUP(F133,'BD LP'!B:J,9,0)</f>
        <v>104539530-C10</v>
      </c>
      <c r="P133">
        <f>+VLOOKUP(O133,[1]ZCLMM905!$A:$G,7,0)</f>
        <v>10</v>
      </c>
      <c r="Q133" t="b">
        <f t="shared" si="2"/>
        <v>1</v>
      </c>
      <c r="R133" t="str">
        <f>+VLOOKUP(F133,'BD LP'!B:I,8,0)</f>
        <v>ALMIDON DE MAIZ CAMSA 1 kg</v>
      </c>
    </row>
    <row r="134" spans="1:18" x14ac:dyDescent="0.35">
      <c r="A134" t="s">
        <v>3904</v>
      </c>
      <c r="B134">
        <v>2000</v>
      </c>
      <c r="D134" s="51" t="s">
        <v>3905</v>
      </c>
      <c r="F134" s="38">
        <v>150000899</v>
      </c>
      <c r="H134" s="52">
        <v>60000</v>
      </c>
      <c r="I134" t="s">
        <v>3906</v>
      </c>
      <c r="J134">
        <v>40</v>
      </c>
      <c r="K134" t="s">
        <v>44</v>
      </c>
      <c r="L134" t="s">
        <v>3907</v>
      </c>
      <c r="M134" t="s">
        <v>3908</v>
      </c>
      <c r="N134" s="38" t="s">
        <v>44</v>
      </c>
      <c r="O134" t="str">
        <f>+F134&amp;"-"&amp;VLOOKUP(F134,'BD LP'!B:J,9,0)</f>
        <v>150000899-C40</v>
      </c>
      <c r="P134">
        <f>+VLOOKUP(O134,[1]ZCLMM905!$A:$G,7,0)</f>
        <v>40</v>
      </c>
      <c r="Q134" t="b">
        <f t="shared" si="2"/>
        <v>1</v>
      </c>
      <c r="R134" t="str">
        <f>+VLOOKUP(F134,'BD LP'!B:I,8,0)</f>
        <v>CHANCACA IANSA 450 g</v>
      </c>
    </row>
    <row r="135" spans="1:18" x14ac:dyDescent="0.35">
      <c r="A135" t="s">
        <v>3904</v>
      </c>
      <c r="B135">
        <v>2000</v>
      </c>
      <c r="D135" s="51" t="s">
        <v>3905</v>
      </c>
      <c r="F135" s="38">
        <v>201701100</v>
      </c>
      <c r="H135" s="52">
        <v>47000</v>
      </c>
      <c r="I135" t="s">
        <v>3906</v>
      </c>
      <c r="J135">
        <v>10</v>
      </c>
      <c r="K135" t="s">
        <v>44</v>
      </c>
      <c r="L135" t="s">
        <v>3907</v>
      </c>
      <c r="M135" t="s">
        <v>3908</v>
      </c>
      <c r="N135" s="38" t="s">
        <v>44</v>
      </c>
      <c r="O135" t="str">
        <f>+F135&amp;"-"&amp;VLOOKUP(F135,'BD LP'!B:J,9,0)</f>
        <v>201701100-C10</v>
      </c>
      <c r="P135">
        <f>+VLOOKUP(O135,[1]ZCLMM905!$A:$G,7,0)</f>
        <v>10</v>
      </c>
      <c r="Q135" t="b">
        <f t="shared" si="2"/>
        <v>1</v>
      </c>
      <c r="R135" t="str">
        <f>+VLOOKUP(F135,'BD LP'!B:I,8,0)</f>
        <v>Coco Rallado bolsa 1K</v>
      </c>
    </row>
    <row r="136" spans="1:18" x14ac:dyDescent="0.35">
      <c r="A136" t="s">
        <v>3904</v>
      </c>
      <c r="B136">
        <v>2000</v>
      </c>
      <c r="D136" s="51" t="s">
        <v>3905</v>
      </c>
      <c r="F136" s="38">
        <v>104533280</v>
      </c>
      <c r="H136" s="52">
        <v>51000</v>
      </c>
      <c r="I136" t="s">
        <v>3906</v>
      </c>
      <c r="J136">
        <v>1</v>
      </c>
      <c r="K136" t="s">
        <v>378</v>
      </c>
      <c r="L136" t="s">
        <v>3907</v>
      </c>
      <c r="M136" t="s">
        <v>3908</v>
      </c>
      <c r="N136" s="38" t="s">
        <v>378</v>
      </c>
      <c r="O136" t="str">
        <f>+F136&amp;"-"&amp;VLOOKUP(F136,'BD LP'!B:J,9,0)</f>
        <v>104533280-AJ</v>
      </c>
      <c r="P136">
        <f>+VLOOKUP(O136,[1]ZCLMM905!$A:$G,7,0)</f>
        <v>1</v>
      </c>
      <c r="Q136" t="b">
        <f t="shared" si="2"/>
        <v>1</v>
      </c>
      <c r="R136" t="str">
        <f>+VLOOKUP(F136,'BD LP'!B:I,8,0)</f>
        <v>MIX BROWNIE AMERICANO CSM 10kg</v>
      </c>
    </row>
    <row r="137" spans="1:18" x14ac:dyDescent="0.35">
      <c r="A137" t="s">
        <v>3904</v>
      </c>
      <c r="B137">
        <v>2000</v>
      </c>
      <c r="D137" s="51" t="s">
        <v>3905</v>
      </c>
      <c r="F137" s="38">
        <v>104533300</v>
      </c>
      <c r="H137" s="52">
        <v>35000</v>
      </c>
      <c r="I137" t="s">
        <v>3906</v>
      </c>
      <c r="J137">
        <v>1</v>
      </c>
      <c r="K137" t="s">
        <v>378</v>
      </c>
      <c r="L137" t="s">
        <v>3907</v>
      </c>
      <c r="M137" t="s">
        <v>3908</v>
      </c>
      <c r="N137" s="38" t="s">
        <v>378</v>
      </c>
      <c r="O137" t="str">
        <f>+F137&amp;"-"&amp;VLOOKUP(F137,'BD LP'!B:J,9,0)</f>
        <v>104533300-AJ</v>
      </c>
      <c r="P137">
        <f>+VLOOKUP(O137,[1]ZCLMM905!$A:$G,7,0)</f>
        <v>1</v>
      </c>
      <c r="Q137" t="b">
        <f t="shared" si="2"/>
        <v>1</v>
      </c>
      <c r="R137" t="str">
        <f>+VLOOKUP(F137,'BD LP'!B:I,8,0)</f>
        <v>MIX GALLETA AMERICANA CSM 10kg</v>
      </c>
    </row>
    <row r="138" spans="1:18" x14ac:dyDescent="0.35">
      <c r="A138" t="s">
        <v>3904</v>
      </c>
      <c r="B138">
        <v>2000</v>
      </c>
      <c r="D138" s="51" t="s">
        <v>3905</v>
      </c>
      <c r="F138" s="38">
        <v>104538890</v>
      </c>
      <c r="H138" s="52">
        <v>225000</v>
      </c>
      <c r="I138" t="s">
        <v>3906</v>
      </c>
      <c r="J138">
        <v>1</v>
      </c>
      <c r="K138" t="s">
        <v>378</v>
      </c>
      <c r="L138" t="s">
        <v>3907</v>
      </c>
      <c r="M138" t="s">
        <v>3908</v>
      </c>
      <c r="N138" s="38" t="s">
        <v>378</v>
      </c>
      <c r="O138" t="str">
        <f>+F138&amp;"-"&amp;VLOOKUP(F138,'BD LP'!B:J,9,0)</f>
        <v>104538890-AJ</v>
      </c>
      <c r="P138">
        <f>+VLOOKUP(O138,[1]ZCLMM905!$A:$G,7,0)</f>
        <v>1</v>
      </c>
      <c r="Q138" t="b">
        <f t="shared" si="2"/>
        <v>1</v>
      </c>
      <c r="R138" t="str">
        <f>+VLOOKUP(F138,'BD LP'!B:I,8,0)</f>
        <v>PRE-MIX MUFFIN AMERICANO CHOCO CSM 25kg</v>
      </c>
    </row>
    <row r="139" spans="1:18" x14ac:dyDescent="0.35">
      <c r="A139" t="s">
        <v>3904</v>
      </c>
      <c r="B139">
        <v>2000</v>
      </c>
      <c r="D139" s="51" t="s">
        <v>3905</v>
      </c>
      <c r="F139" s="38">
        <v>104544960</v>
      </c>
      <c r="H139" s="52">
        <v>60000</v>
      </c>
      <c r="I139" t="s">
        <v>3906</v>
      </c>
      <c r="J139">
        <v>1</v>
      </c>
      <c r="K139" t="s">
        <v>44</v>
      </c>
      <c r="L139" t="s">
        <v>3907</v>
      </c>
      <c r="M139" t="s">
        <v>3908</v>
      </c>
      <c r="N139" s="38" t="s">
        <v>44</v>
      </c>
      <c r="O139" t="str">
        <f>+F139&amp;"-"&amp;VLOOKUP(F139,'BD LP'!B:J,9,0)</f>
        <v>104544960-UN</v>
      </c>
      <c r="P139">
        <f>+VLOOKUP(O139,[1]ZCLMM905!$A:$G,7,0)</f>
        <v>1</v>
      </c>
      <c r="Q139" t="b">
        <f t="shared" si="2"/>
        <v>1</v>
      </c>
      <c r="R139" t="str">
        <f>+VLOOKUP(F139,'BD LP'!B:I,8,0)</f>
        <v>PASTA DE ALMENDRA 33% 5KG</v>
      </c>
    </row>
    <row r="140" spans="1:18" x14ac:dyDescent="0.35">
      <c r="A140" t="s">
        <v>3904</v>
      </c>
      <c r="B140">
        <v>2000</v>
      </c>
      <c r="D140" s="51" t="s">
        <v>3905</v>
      </c>
      <c r="F140" s="38">
        <v>104539030</v>
      </c>
      <c r="H140" s="52">
        <v>31130</v>
      </c>
      <c r="I140" t="s">
        <v>3906</v>
      </c>
      <c r="J140">
        <v>1</v>
      </c>
      <c r="K140" t="s">
        <v>44</v>
      </c>
      <c r="L140" t="s">
        <v>3907</v>
      </c>
      <c r="M140" t="s">
        <v>3908</v>
      </c>
      <c r="N140" s="38" t="s">
        <v>44</v>
      </c>
      <c r="O140" t="str">
        <f>+F140&amp;"-"&amp;VLOOKUP(F140,'BD LP'!B:J,9,0)</f>
        <v>104539030-UN</v>
      </c>
      <c r="P140">
        <f>+VLOOKUP(O140,[1]ZCLMM905!$A:$G,7,0)</f>
        <v>1</v>
      </c>
      <c r="Q140" t="b">
        <f t="shared" si="2"/>
        <v>1</v>
      </c>
      <c r="R140" t="str">
        <f>+VLOOKUP(F140,'BD LP'!B:I,8,0)</f>
        <v>RELLENO CHOC SCHOKATA CSM 5kg</v>
      </c>
    </row>
    <row r="141" spans="1:18" x14ac:dyDescent="0.35">
      <c r="A141" t="s">
        <v>3904</v>
      </c>
      <c r="B141">
        <v>2000</v>
      </c>
      <c r="D141" s="51" t="s">
        <v>3905</v>
      </c>
      <c r="F141" s="38">
        <v>201200250</v>
      </c>
      <c r="H141" s="52">
        <v>21900</v>
      </c>
      <c r="I141" t="s">
        <v>3906</v>
      </c>
      <c r="J141">
        <v>6</v>
      </c>
      <c r="K141" t="s">
        <v>44</v>
      </c>
      <c r="L141" t="s">
        <v>3907</v>
      </c>
      <c r="M141" t="s">
        <v>3908</v>
      </c>
      <c r="N141" s="38" t="s">
        <v>44</v>
      </c>
      <c r="O141" t="str">
        <f>+F141&amp;"-"&amp;VLOOKUP(F141,'BD LP'!B:J,9,0)</f>
        <v>201200250-C06</v>
      </c>
      <c r="P141">
        <f>+VLOOKUP(O141,[1]ZCLMM905!$A:$G,7,0)</f>
        <v>6</v>
      </c>
      <c r="Q141" t="b">
        <f t="shared" si="2"/>
        <v>1</v>
      </c>
      <c r="R141" t="str">
        <f>+VLOOKUP(F141,'BD LP'!B:I,8,0)</f>
        <v>KETCHUP DJ S/V 2 KG FS</v>
      </c>
    </row>
    <row r="142" spans="1:18" x14ac:dyDescent="0.35">
      <c r="A142" t="s">
        <v>3904</v>
      </c>
      <c r="B142">
        <v>2000</v>
      </c>
      <c r="D142" s="51" t="s">
        <v>3905</v>
      </c>
      <c r="F142" s="38">
        <v>104544070</v>
      </c>
      <c r="H142" s="52">
        <v>24000</v>
      </c>
      <c r="I142" t="s">
        <v>3906</v>
      </c>
      <c r="J142">
        <v>16</v>
      </c>
      <c r="K142" t="s">
        <v>44</v>
      </c>
      <c r="L142" t="s">
        <v>3907</v>
      </c>
      <c r="M142" t="s">
        <v>3908</v>
      </c>
      <c r="N142" s="38" t="s">
        <v>44</v>
      </c>
      <c r="O142" t="str">
        <f>+F142&amp;"-"&amp;VLOOKUP(F142,'BD LP'!B:J,9,0)</f>
        <v>104544070-C16</v>
      </c>
      <c r="P142">
        <f>+VLOOKUP(O142,[1]ZCLMM905!$A:$G,7,0)</f>
        <v>16</v>
      </c>
      <c r="Q142" t="b">
        <f t="shared" si="2"/>
        <v>1</v>
      </c>
      <c r="R142" t="str">
        <f>+VLOOKUP(F142,'BD LP'!B:I,8,0)</f>
        <v>KETCHUP PET HEINZ 397 G</v>
      </c>
    </row>
    <row r="143" spans="1:18" x14ac:dyDescent="0.35">
      <c r="A143" t="s">
        <v>3904</v>
      </c>
      <c r="B143">
        <v>2000</v>
      </c>
      <c r="D143" s="51" t="s">
        <v>3905</v>
      </c>
      <c r="F143" s="38">
        <v>104543730</v>
      </c>
      <c r="H143" s="52">
        <v>11000</v>
      </c>
      <c r="I143" t="s">
        <v>3906</v>
      </c>
      <c r="J143">
        <v>300</v>
      </c>
      <c r="K143" t="s">
        <v>44</v>
      </c>
      <c r="L143" t="s">
        <v>3907</v>
      </c>
      <c r="M143" t="s">
        <v>3908</v>
      </c>
      <c r="N143" s="38" t="s">
        <v>44</v>
      </c>
      <c r="O143" t="str">
        <f>+F143&amp;"-"&amp;VLOOKUP(F143,'BD LP'!B:J,9,0)</f>
        <v>104543730-X00</v>
      </c>
      <c r="P143">
        <f>+VLOOKUP(O143,[1]ZCLMM905!$A:$G,7,0)</f>
        <v>300</v>
      </c>
      <c r="Q143" t="b">
        <f t="shared" si="2"/>
        <v>1</v>
      </c>
      <c r="R143" t="str">
        <f>+VLOOKUP(F143,'BD LP'!B:I,8,0)</f>
        <v>AJI SACHET TRAVERSO 8 G</v>
      </c>
    </row>
    <row r="144" spans="1:18" x14ac:dyDescent="0.35">
      <c r="A144" t="s">
        <v>3904</v>
      </c>
      <c r="B144">
        <v>2000</v>
      </c>
      <c r="D144" s="51" t="s">
        <v>3905</v>
      </c>
      <c r="F144" s="38">
        <v>104528220</v>
      </c>
      <c r="H144" s="52">
        <v>39000</v>
      </c>
      <c r="I144" t="s">
        <v>3906</v>
      </c>
      <c r="J144">
        <v>1000</v>
      </c>
      <c r="K144" t="s">
        <v>44</v>
      </c>
      <c r="L144" t="s">
        <v>3907</v>
      </c>
      <c r="M144" t="s">
        <v>3908</v>
      </c>
      <c r="N144" s="38" t="s">
        <v>44</v>
      </c>
      <c r="O144" t="str">
        <f>+F144&amp;"-"&amp;VLOOKUP(F144,'BD LP'!B:J,9,0)</f>
        <v>104528220-1Q</v>
      </c>
      <c r="P144">
        <f>+VLOOKUP(O144,[1]ZCLMM905!$A:$G,7,0)</f>
        <v>1000</v>
      </c>
      <c r="Q144" t="b">
        <f t="shared" si="2"/>
        <v>1</v>
      </c>
      <c r="R144" t="str">
        <f>+VLOOKUP(F144,'BD LP'!B:I,8,0)</f>
        <v>KETCHUP SACHET HEINZ 9 G</v>
      </c>
    </row>
    <row r="145" spans="1:18" x14ac:dyDescent="0.35">
      <c r="A145" t="s">
        <v>3904</v>
      </c>
      <c r="B145">
        <v>2000</v>
      </c>
      <c r="D145" s="51" t="s">
        <v>3905</v>
      </c>
      <c r="F145" s="38">
        <v>104543740</v>
      </c>
      <c r="H145" s="52">
        <v>12000</v>
      </c>
      <c r="I145" t="s">
        <v>3906</v>
      </c>
      <c r="J145">
        <v>300</v>
      </c>
      <c r="K145" t="s">
        <v>44</v>
      </c>
      <c r="L145" t="s">
        <v>3907</v>
      </c>
      <c r="M145" t="s">
        <v>3908</v>
      </c>
      <c r="N145" s="38" t="s">
        <v>44</v>
      </c>
      <c r="O145" t="str">
        <f>+F145&amp;"-"&amp;VLOOKUP(F145,'BD LP'!B:J,9,0)</f>
        <v>104543740-X00</v>
      </c>
      <c r="P145">
        <f>+VLOOKUP(O145,[1]ZCLMM905!$A:$G,7,0)</f>
        <v>300</v>
      </c>
      <c r="Q145" t="b">
        <f t="shared" si="2"/>
        <v>1</v>
      </c>
      <c r="R145" t="str">
        <f>+VLOOKUP(F145,'BD LP'!B:I,8,0)</f>
        <v>KETCHUP SACHET TRAVERSO 8 G</v>
      </c>
    </row>
    <row r="146" spans="1:18" x14ac:dyDescent="0.35">
      <c r="A146" t="s">
        <v>3904</v>
      </c>
      <c r="B146">
        <v>2000</v>
      </c>
      <c r="D146" s="51" t="s">
        <v>3905</v>
      </c>
      <c r="F146" s="38">
        <v>104543750</v>
      </c>
      <c r="H146" s="52">
        <v>12250</v>
      </c>
      <c r="I146" t="s">
        <v>3906</v>
      </c>
      <c r="J146">
        <v>300</v>
      </c>
      <c r="K146" t="s">
        <v>44</v>
      </c>
      <c r="L146" t="s">
        <v>3907</v>
      </c>
      <c r="M146" t="s">
        <v>3908</v>
      </c>
      <c r="N146" s="38" t="s">
        <v>44</v>
      </c>
      <c r="O146" t="str">
        <f>+F146&amp;"-"&amp;VLOOKUP(F146,'BD LP'!B:J,9,0)</f>
        <v>104543750-X00</v>
      </c>
      <c r="P146">
        <f>+VLOOKUP(O146,[1]ZCLMM905!$A:$G,7,0)</f>
        <v>300</v>
      </c>
      <c r="Q146" t="b">
        <f t="shared" si="2"/>
        <v>1</v>
      </c>
      <c r="R146" t="str">
        <f>+VLOOKUP(F146,'BD LP'!B:I,8,0)</f>
        <v>MAYONESA SACHET TRAVERSO 8 G</v>
      </c>
    </row>
    <row r="147" spans="1:18" x14ac:dyDescent="0.35">
      <c r="A147" t="s">
        <v>3904</v>
      </c>
      <c r="B147">
        <v>2000</v>
      </c>
      <c r="D147" s="51" t="s">
        <v>3905</v>
      </c>
      <c r="F147" s="38">
        <v>201200230</v>
      </c>
      <c r="H147" s="52">
        <v>14800</v>
      </c>
      <c r="I147" t="s">
        <v>3906</v>
      </c>
      <c r="J147">
        <v>6</v>
      </c>
      <c r="K147" t="s">
        <v>44</v>
      </c>
      <c r="L147" t="s">
        <v>3907</v>
      </c>
      <c r="M147" t="s">
        <v>3908</v>
      </c>
      <c r="N147" s="38" t="s">
        <v>44</v>
      </c>
      <c r="O147" t="str">
        <f>+F147&amp;"-"&amp;VLOOKUP(F147,'BD LP'!B:J,9,0)</f>
        <v>201200230-C06</v>
      </c>
      <c r="P147">
        <f>+VLOOKUP(O147,[1]ZCLMM905!$A:$G,7,0)</f>
        <v>6</v>
      </c>
      <c r="Q147" t="b">
        <f t="shared" si="2"/>
        <v>1</v>
      </c>
      <c r="R147" t="str">
        <f>+VLOOKUP(F147,'BD LP'!B:I,8,0)</f>
        <v>MOSTAZA DJ S/V 2 KG F S</v>
      </c>
    </row>
    <row r="148" spans="1:18" x14ac:dyDescent="0.35">
      <c r="A148" t="s">
        <v>3904</v>
      </c>
      <c r="B148">
        <v>2000</v>
      </c>
      <c r="D148" s="51" t="s">
        <v>3905</v>
      </c>
      <c r="F148" s="38">
        <v>104549320</v>
      </c>
      <c r="H148" s="52">
        <v>35000</v>
      </c>
      <c r="I148" t="s">
        <v>3906</v>
      </c>
      <c r="J148">
        <v>12</v>
      </c>
      <c r="K148" t="s">
        <v>44</v>
      </c>
      <c r="L148" t="s">
        <v>3907</v>
      </c>
      <c r="M148" t="s">
        <v>3908</v>
      </c>
      <c r="N148" s="38" t="s">
        <v>44</v>
      </c>
      <c r="O148" t="str">
        <f>+F148&amp;"-"&amp;VLOOKUP(F148,'BD LP'!B:J,9,0)</f>
        <v>104549320-C12</v>
      </c>
      <c r="P148">
        <f>+VLOOKUP(O148,[1]ZCLMM905!$A:$G,7,0)</f>
        <v>12</v>
      </c>
      <c r="Q148" t="b">
        <f t="shared" si="2"/>
        <v>1</v>
      </c>
      <c r="R148" t="str">
        <f>+VLOOKUP(F148,'BD LP'!B:I,8,0)</f>
        <v>MOSTAZA PET DOMINO 361 G</v>
      </c>
    </row>
    <row r="149" spans="1:18" x14ac:dyDescent="0.35">
      <c r="A149" t="s">
        <v>3904</v>
      </c>
      <c r="B149">
        <v>2000</v>
      </c>
      <c r="D149" s="51" t="s">
        <v>3905</v>
      </c>
      <c r="F149" s="38">
        <v>104544080</v>
      </c>
      <c r="H149" s="52">
        <v>22000</v>
      </c>
      <c r="I149" t="s">
        <v>3906</v>
      </c>
      <c r="J149">
        <v>12</v>
      </c>
      <c r="K149" t="s">
        <v>44</v>
      </c>
      <c r="L149" t="s">
        <v>3907</v>
      </c>
      <c r="M149" t="s">
        <v>3908</v>
      </c>
      <c r="N149" s="38" t="s">
        <v>44</v>
      </c>
      <c r="O149" t="str">
        <f>+F149&amp;"-"&amp;VLOOKUP(F149,'BD LP'!B:J,9,0)</f>
        <v>104544080-C12</v>
      </c>
      <c r="P149">
        <f>+VLOOKUP(O149,[1]ZCLMM905!$A:$G,7,0)</f>
        <v>12</v>
      </c>
      <c r="Q149" t="b">
        <f t="shared" si="2"/>
        <v>1</v>
      </c>
      <c r="R149" t="str">
        <f>+VLOOKUP(F149,'BD LP'!B:I,8,0)</f>
        <v>MOSTAZA PET HEINZ 396 G</v>
      </c>
    </row>
    <row r="150" spans="1:18" x14ac:dyDescent="0.35">
      <c r="A150" t="s">
        <v>3904</v>
      </c>
      <c r="B150">
        <v>2000</v>
      </c>
      <c r="D150" s="51" t="s">
        <v>3905</v>
      </c>
      <c r="F150" s="38">
        <v>104529930</v>
      </c>
      <c r="H150" s="52">
        <v>10990</v>
      </c>
      <c r="I150" t="s">
        <v>3906</v>
      </c>
      <c r="J150">
        <v>2</v>
      </c>
      <c r="K150" t="s">
        <v>44</v>
      </c>
      <c r="L150" t="s">
        <v>3907</v>
      </c>
      <c r="M150" t="s">
        <v>3908</v>
      </c>
      <c r="N150" s="38" t="s">
        <v>44</v>
      </c>
      <c r="O150" t="str">
        <f>+F150&amp;"-"&amp;VLOOKUP(F150,'BD LP'!B:J,9,0)</f>
        <v>104529930-C02</v>
      </c>
      <c r="P150">
        <f>+VLOOKUP(O150,[1]ZCLMM905!$A:$G,7,0)</f>
        <v>2</v>
      </c>
      <c r="Q150" t="b">
        <f t="shared" si="2"/>
        <v>1</v>
      </c>
      <c r="R150" t="str">
        <f>+VLOOKUP(F150,'BD LP'!B:I,8,0)</f>
        <v>SALSA SOYA HERNANDEZ PLAZA 5 l</v>
      </c>
    </row>
    <row r="151" spans="1:18" x14ac:dyDescent="0.35">
      <c r="A151" t="s">
        <v>3904</v>
      </c>
      <c r="B151">
        <v>2000</v>
      </c>
      <c r="D151" s="51" t="s">
        <v>3905</v>
      </c>
      <c r="F151" s="38">
        <v>102500008</v>
      </c>
      <c r="H151" s="52">
        <v>17000</v>
      </c>
      <c r="I151" t="s">
        <v>3906</v>
      </c>
      <c r="J151">
        <v>6</v>
      </c>
      <c r="K151" t="s">
        <v>44</v>
      </c>
      <c r="L151" t="s">
        <v>3907</v>
      </c>
      <c r="M151" t="s">
        <v>3908</v>
      </c>
      <c r="N151" s="38" t="s">
        <v>44</v>
      </c>
      <c r="O151" t="str">
        <f>+F151&amp;"-"&amp;VLOOKUP(F151,'BD LP'!B:J,9,0)</f>
        <v>102500008-C06</v>
      </c>
      <c r="P151">
        <f>+VLOOKUP(O151,[1]ZCLMM905!$A:$G,7,0)</f>
        <v>6</v>
      </c>
      <c r="Q151" t="b">
        <f t="shared" si="2"/>
        <v>1</v>
      </c>
      <c r="R151" t="str">
        <f>+VLOOKUP(F151,'BD LP'!B:I,8,0)</f>
        <v>SALSA OLIVE BARILLA 400g</v>
      </c>
    </row>
    <row r="152" spans="1:18" x14ac:dyDescent="0.35">
      <c r="A152" t="s">
        <v>3904</v>
      </c>
      <c r="B152">
        <v>2000</v>
      </c>
      <c r="D152" s="51" t="s">
        <v>3905</v>
      </c>
      <c r="F152" s="38">
        <v>101310287</v>
      </c>
      <c r="H152" s="52">
        <v>15600</v>
      </c>
      <c r="I152" t="s">
        <v>3906</v>
      </c>
      <c r="J152">
        <v>12</v>
      </c>
      <c r="K152" t="s">
        <v>44</v>
      </c>
      <c r="L152" t="s">
        <v>3907</v>
      </c>
      <c r="M152" t="s">
        <v>3908</v>
      </c>
      <c r="N152" s="38" t="s">
        <v>44</v>
      </c>
      <c r="O152" t="str">
        <f>+F152&amp;"-"&amp;VLOOKUP(F152,'BD LP'!B:J,9,0)</f>
        <v>101310287-C12</v>
      </c>
      <c r="P152">
        <f>+VLOOKUP(O152,[1]ZCLMM905!$A:$G,7,0)</f>
        <v>12</v>
      </c>
      <c r="Q152" t="b">
        <f t="shared" si="2"/>
        <v>1</v>
      </c>
      <c r="R152" t="str">
        <f>+VLOOKUP(F152,'BD LP'!B:I,8,0)</f>
        <v>BARBECUE SPICY SMOKED INFERNO 270g</v>
      </c>
    </row>
    <row r="153" spans="1:18" x14ac:dyDescent="0.35">
      <c r="A153" t="s">
        <v>3904</v>
      </c>
      <c r="B153">
        <v>2000</v>
      </c>
      <c r="D153" s="51" t="s">
        <v>3905</v>
      </c>
      <c r="F153" s="38">
        <v>104545220</v>
      </c>
      <c r="H153" s="52">
        <v>89000</v>
      </c>
      <c r="I153" t="s">
        <v>3906</v>
      </c>
      <c r="J153">
        <v>6</v>
      </c>
      <c r="K153" t="s">
        <v>44</v>
      </c>
      <c r="L153" t="s">
        <v>3907</v>
      </c>
      <c r="M153" t="s">
        <v>3908</v>
      </c>
      <c r="N153" s="38" t="s">
        <v>44</v>
      </c>
      <c r="O153" t="str">
        <f>+F153&amp;"-"&amp;VLOOKUP(F153,'BD LP'!B:J,9,0)</f>
        <v>104545220-C06</v>
      </c>
      <c r="P153">
        <f>+VLOOKUP(O153,[1]ZCLMM905!$A:$G,7,0)</f>
        <v>6</v>
      </c>
      <c r="Q153" t="b">
        <f t="shared" si="2"/>
        <v>1</v>
      </c>
      <c r="R153" t="str">
        <f>+VLOOKUP(F153,'BD LP'!B:I,8,0)</f>
        <v>SALSA QUESO CHEDDAR BOLSA 3 KG</v>
      </c>
    </row>
    <row r="154" spans="1:18" x14ac:dyDescent="0.35">
      <c r="A154" t="s">
        <v>3904</v>
      </c>
      <c r="B154">
        <v>2000</v>
      </c>
      <c r="D154" s="51" t="s">
        <v>3905</v>
      </c>
      <c r="F154" s="38">
        <v>201700347</v>
      </c>
      <c r="H154" s="52">
        <v>15400</v>
      </c>
      <c r="I154" t="s">
        <v>3906</v>
      </c>
      <c r="J154">
        <v>7</v>
      </c>
      <c r="K154" t="s">
        <v>44</v>
      </c>
      <c r="L154" t="s">
        <v>3907</v>
      </c>
      <c r="M154" t="s">
        <v>3908</v>
      </c>
      <c r="N154" s="38" t="s">
        <v>44</v>
      </c>
      <c r="O154" t="str">
        <f>+F154&amp;"-"&amp;VLOOKUP(F154,'BD LP'!B:J,9,0)</f>
        <v>201700347-C07</v>
      </c>
      <c r="P154">
        <f>+VLOOKUP(O154,[1]ZCLMM905!$A:$G,7,0)</f>
        <v>7</v>
      </c>
      <c r="Q154" t="b">
        <f t="shared" si="2"/>
        <v>1</v>
      </c>
      <c r="R154" t="str">
        <f>+VLOOKUP(F154,'BD LP'!B:I,8,0)</f>
        <v>PAPAS FRITAS C/AMERICANO MARCO POLO 380g</v>
      </c>
    </row>
    <row r="155" spans="1:18" x14ac:dyDescent="0.35">
      <c r="A155" t="s">
        <v>3904</v>
      </c>
      <c r="B155">
        <v>2000</v>
      </c>
      <c r="D155" s="51" t="s">
        <v>3905</v>
      </c>
      <c r="F155" s="38">
        <v>201700345</v>
      </c>
      <c r="H155" s="52">
        <v>17667.226890756305</v>
      </c>
      <c r="I155" t="s">
        <v>3906</v>
      </c>
      <c r="J155">
        <v>12</v>
      </c>
      <c r="K155" t="s">
        <v>44</v>
      </c>
      <c r="L155" t="s">
        <v>3907</v>
      </c>
      <c r="M155" t="s">
        <v>3908</v>
      </c>
      <c r="N155" s="38" t="s">
        <v>44</v>
      </c>
      <c r="O155" t="str">
        <f>+F155&amp;"-"&amp;VLOOKUP(F155,'BD LP'!B:J,9,0)</f>
        <v>201700345-C12</v>
      </c>
      <c r="P155">
        <f>+VLOOKUP(O155,[1]ZCLMM905!$A:$G,7,0)</f>
        <v>12</v>
      </c>
      <c r="Q155" t="b">
        <f t="shared" si="2"/>
        <v>1</v>
      </c>
      <c r="R155" t="str">
        <f>+VLOOKUP(F155,'BD LP'!B:I,8,0)</f>
        <v>PAPAS FRITAS C/AMERICANO. MARCO POLO 230</v>
      </c>
    </row>
    <row r="156" spans="1:18" x14ac:dyDescent="0.35">
      <c r="A156" t="s">
        <v>3904</v>
      </c>
      <c r="B156">
        <v>2000</v>
      </c>
      <c r="D156" s="51" t="s">
        <v>3905</v>
      </c>
      <c r="F156" s="38">
        <v>201700346</v>
      </c>
      <c r="H156" s="52">
        <v>17667.226890756305</v>
      </c>
      <c r="I156" t="s">
        <v>3906</v>
      </c>
      <c r="J156">
        <v>12</v>
      </c>
      <c r="K156" t="s">
        <v>44</v>
      </c>
      <c r="L156" t="s">
        <v>3907</v>
      </c>
      <c r="M156" t="s">
        <v>3908</v>
      </c>
      <c r="N156" s="38" t="s">
        <v>44</v>
      </c>
      <c r="O156" t="str">
        <f>+F156&amp;"-"&amp;VLOOKUP(F156,'BD LP'!B:J,9,0)</f>
        <v>201700346-C12</v>
      </c>
      <c r="P156">
        <f>+VLOOKUP(O156,[1]ZCLMM905!$A:$G,7,0)</f>
        <v>12</v>
      </c>
      <c r="Q156" t="b">
        <f t="shared" si="2"/>
        <v>1</v>
      </c>
      <c r="R156" t="str">
        <f>+VLOOKUP(F156,'BD LP'!B:I,8,0)</f>
        <v>PAPAS FRITAS CASERAS MARCO POLO 230g</v>
      </c>
    </row>
    <row r="157" spans="1:18" x14ac:dyDescent="0.35">
      <c r="A157" t="s">
        <v>3904</v>
      </c>
      <c r="B157">
        <v>2000</v>
      </c>
      <c r="D157" s="51" t="s">
        <v>3905</v>
      </c>
      <c r="F157" s="38">
        <v>201700243</v>
      </c>
      <c r="H157" s="52">
        <v>18000</v>
      </c>
      <c r="I157" t="s">
        <v>3906</v>
      </c>
      <c r="J157">
        <v>12</v>
      </c>
      <c r="K157" t="s">
        <v>44</v>
      </c>
      <c r="L157" t="s">
        <v>3907</v>
      </c>
      <c r="M157" t="s">
        <v>3908</v>
      </c>
      <c r="N157" s="38" t="s">
        <v>44</v>
      </c>
      <c r="O157" t="str">
        <f>+F157&amp;"-"&amp;VLOOKUP(F157,'BD LP'!B:J,9,0)</f>
        <v>201700243-C12</v>
      </c>
      <c r="P157">
        <f>+VLOOKUP(O157,[1]ZCLMM905!$A:$G,7,0)</f>
        <v>12</v>
      </c>
      <c r="Q157" t="b">
        <f t="shared" si="2"/>
        <v>1</v>
      </c>
      <c r="R157" t="str">
        <f>+VLOOKUP(F157,'BD LP'!B:I,8,0)</f>
        <v>PAPAS FRITAS MARCO POLO SERRANO 200 g</v>
      </c>
    </row>
    <row r="158" spans="1:18" x14ac:dyDescent="0.35">
      <c r="A158" t="s">
        <v>3904</v>
      </c>
      <c r="B158">
        <v>2000</v>
      </c>
      <c r="D158" s="51" t="s">
        <v>3905</v>
      </c>
      <c r="F158" s="38">
        <v>201700223</v>
      </c>
      <c r="H158" s="52">
        <v>25200</v>
      </c>
      <c r="I158" t="s">
        <v>3906</v>
      </c>
      <c r="J158">
        <v>12</v>
      </c>
      <c r="K158" t="s">
        <v>44</v>
      </c>
      <c r="L158" t="s">
        <v>3907</v>
      </c>
      <c r="M158" t="s">
        <v>3908</v>
      </c>
      <c r="N158" s="38" t="s">
        <v>44</v>
      </c>
      <c r="O158" t="str">
        <f>+F158&amp;"-"&amp;VLOOKUP(F158,'BD LP'!B:J,9,0)</f>
        <v>201700223-C12</v>
      </c>
      <c r="P158">
        <f>+VLOOKUP(O158,[1]ZCLMM905!$A:$G,7,0)</f>
        <v>12</v>
      </c>
      <c r="Q158" t="b">
        <f t="shared" si="2"/>
        <v>1</v>
      </c>
      <c r="R158" t="str">
        <f>+VLOOKUP(F158,'BD LP'!B:I,8,0)</f>
        <v>TERRA CAMOTES RÚSTICOS 170g DP</v>
      </c>
    </row>
    <row r="159" spans="1:18" x14ac:dyDescent="0.35">
      <c r="A159" t="s">
        <v>3904</v>
      </c>
      <c r="B159">
        <v>2000</v>
      </c>
      <c r="D159" s="51" t="s">
        <v>3905</v>
      </c>
      <c r="F159" s="38">
        <v>150001924</v>
      </c>
      <c r="H159" s="52">
        <v>20498.099999999999</v>
      </c>
      <c r="I159" t="s">
        <v>3906</v>
      </c>
      <c r="J159">
        <v>20</v>
      </c>
      <c r="K159" t="s">
        <v>44</v>
      </c>
      <c r="L159" t="s">
        <v>3907</v>
      </c>
      <c r="M159" t="s">
        <v>3908</v>
      </c>
      <c r="N159" s="38" t="s">
        <v>44</v>
      </c>
      <c r="O159" t="str">
        <f>+F159&amp;"-"&amp;VLOOKUP(F159,'BD LP'!B:J,9,0)</f>
        <v>150001924-C20</v>
      </c>
      <c r="P159">
        <f>+VLOOKUP(O159,[1]ZCLMM905!$A:$G,7,0)</f>
        <v>20</v>
      </c>
      <c r="Q159" t="b">
        <f t="shared" si="2"/>
        <v>1</v>
      </c>
      <c r="R159" t="str">
        <f>+VLOOKUP(F159,'BD LP'!B:I,8,0)</f>
        <v>40011 COBERTOR DE WC 125 uds.</v>
      </c>
    </row>
    <row r="160" spans="1:18" x14ac:dyDescent="0.35">
      <c r="A160" t="s">
        <v>3904</v>
      </c>
      <c r="B160">
        <v>2000</v>
      </c>
      <c r="D160" s="51" t="s">
        <v>3905</v>
      </c>
      <c r="F160" s="38">
        <v>104531220</v>
      </c>
      <c r="H160" s="52">
        <v>3724.5</v>
      </c>
      <c r="I160" t="s">
        <v>3906</v>
      </c>
      <c r="J160">
        <v>24</v>
      </c>
      <c r="K160" t="s">
        <v>44</v>
      </c>
      <c r="L160" t="s">
        <v>3907</v>
      </c>
      <c r="M160" t="s">
        <v>3908</v>
      </c>
      <c r="N160" s="38" t="s">
        <v>44</v>
      </c>
      <c r="O160" t="str">
        <f>+F160&amp;"-"&amp;VLOOKUP(F160,'BD LP'!B:J,9,0)</f>
        <v>104531220-C24</v>
      </c>
      <c r="P160">
        <f>+VLOOKUP(O160,[1]ZCLMM905!$A:$G,7,0)</f>
        <v>24</v>
      </c>
      <c r="Q160" t="b">
        <f t="shared" si="2"/>
        <v>1</v>
      </c>
      <c r="R160" t="str">
        <f>+VLOOKUP(F160,'BD LP'!B:I,8,0)</f>
        <v>85277 SERV RESTAURANT 1H 24x24cm 120 uds</v>
      </c>
    </row>
    <row r="161" spans="1:22" x14ac:dyDescent="0.35">
      <c r="A161" t="s">
        <v>3904</v>
      </c>
      <c r="B161">
        <v>2000</v>
      </c>
      <c r="D161" s="51" t="s">
        <v>3905</v>
      </c>
      <c r="F161" s="38">
        <v>104524110</v>
      </c>
      <c r="H161" s="52">
        <v>2005.9999999999998</v>
      </c>
      <c r="I161" t="s">
        <v>3906</v>
      </c>
      <c r="J161">
        <v>400</v>
      </c>
      <c r="K161" t="s">
        <v>44</v>
      </c>
      <c r="L161" t="s">
        <v>3907</v>
      </c>
      <c r="M161" t="s">
        <v>3908</v>
      </c>
      <c r="N161" s="38" t="s">
        <v>44</v>
      </c>
      <c r="O161" t="str">
        <f>+F161&amp;"-"&amp;VLOOKUP(F161,'BD LP'!B:J,9,0)</f>
        <v>104524110-W00</v>
      </c>
      <c r="P161">
        <f>+VLOOKUP(O161,[1]ZCLMM905!$A:$G,7,0)</f>
        <v>400</v>
      </c>
      <c r="Q161" t="b">
        <f t="shared" si="2"/>
        <v>1</v>
      </c>
      <c r="R161" t="str">
        <f>+VLOOKUP(F161,'BD LP'!B:I,8,0)</f>
        <v>BOMBILLA ENVASADA KRAFT 6 mm</v>
      </c>
    </row>
    <row r="162" spans="1:22" x14ac:dyDescent="0.35">
      <c r="A162" t="s">
        <v>3904</v>
      </c>
      <c r="B162">
        <v>2000</v>
      </c>
      <c r="D162" s="51" t="s">
        <v>3905</v>
      </c>
      <c r="F162" s="38">
        <v>105010800</v>
      </c>
      <c r="H162" s="52">
        <v>5358.0550000000003</v>
      </c>
      <c r="I162" t="s">
        <v>3906</v>
      </c>
      <c r="J162">
        <v>1</v>
      </c>
      <c r="K162" t="s">
        <v>131</v>
      </c>
      <c r="L162" t="s">
        <v>3907</v>
      </c>
      <c r="M162" t="s">
        <v>3908</v>
      </c>
      <c r="N162" s="38" t="s">
        <v>131</v>
      </c>
      <c r="O162" t="str">
        <f>+F162&amp;"-"&amp;VLOOKUP(F162,'BD LP'!B:J,9,0)</f>
        <v>105010800-V00</v>
      </c>
      <c r="P162">
        <f>+VLOOKUP(O162,[1]ZCLMM905!$A:$G,7,0)</f>
        <v>1</v>
      </c>
      <c r="Q162" t="b">
        <f t="shared" si="2"/>
        <v>1</v>
      </c>
      <c r="R162" t="str">
        <f>+VLOOKUP(F162,'BD LP'!B:I,8,0)</f>
        <v>BOWL BLANCO 1000 ml 500 unid</v>
      </c>
    </row>
    <row r="163" spans="1:22" x14ac:dyDescent="0.35">
      <c r="A163" t="s">
        <v>3904</v>
      </c>
      <c r="B163">
        <v>2000</v>
      </c>
      <c r="D163" s="51" t="s">
        <v>3905</v>
      </c>
      <c r="F163" s="38">
        <v>104537800</v>
      </c>
      <c r="H163" s="52">
        <v>38500</v>
      </c>
      <c r="I163" t="s">
        <v>3906</v>
      </c>
      <c r="J163">
        <v>500</v>
      </c>
      <c r="K163" t="s">
        <v>44</v>
      </c>
      <c r="L163" t="s">
        <v>3907</v>
      </c>
      <c r="M163" t="s">
        <v>3908</v>
      </c>
      <c r="N163" s="38" t="s">
        <v>44</v>
      </c>
      <c r="O163" t="str">
        <f>+F163&amp;"-"&amp;VLOOKUP(F163,'BD LP'!B:J,9,0)</f>
        <v>104537800-V00</v>
      </c>
      <c r="P163">
        <f>+VLOOKUP(O163,[1]ZCLMM905!$A:$G,7,0)</f>
        <v>500</v>
      </c>
      <c r="Q163" t="b">
        <f t="shared" si="2"/>
        <v>1</v>
      </c>
      <c r="R163" t="str">
        <f>+VLOOKUP(F163,'BD LP'!B:I,8,0)</f>
        <v>BOWL PAPEL KRAFT BLANCO 16 OZ PLA COMPOS</v>
      </c>
    </row>
    <row r="164" spans="1:22" x14ac:dyDescent="0.35">
      <c r="A164" t="s">
        <v>3904</v>
      </c>
      <c r="B164">
        <v>2000</v>
      </c>
      <c r="D164" s="51" t="s">
        <v>3905</v>
      </c>
      <c r="F164" s="38">
        <v>104525140</v>
      </c>
      <c r="H164" s="52">
        <v>193</v>
      </c>
      <c r="I164" t="s">
        <v>3906</v>
      </c>
      <c r="J164">
        <v>1</v>
      </c>
      <c r="K164" t="s">
        <v>44</v>
      </c>
      <c r="L164" t="s">
        <v>3907</v>
      </c>
      <c r="M164" t="s">
        <v>3908</v>
      </c>
      <c r="N164" s="38" t="s">
        <v>44</v>
      </c>
      <c r="O164" t="str">
        <f>+F164&amp;"-"&amp;VLOOKUP(F164,'BD LP'!B:J,9,0)</f>
        <v>104525140-UN</v>
      </c>
      <c r="P164">
        <f>+VLOOKUP(O164,[1]ZCLMM905!$A:$G,7,0)</f>
        <v>1</v>
      </c>
      <c r="Q164" t="b">
        <f t="shared" si="2"/>
        <v>1</v>
      </c>
      <c r="R164" t="str">
        <f>+VLOOKUP(F164,'BD LP'!B:I,8,0)</f>
        <v>BROCHETA BAMBU 25 cm 200 uds</v>
      </c>
      <c r="U164" s="41"/>
      <c r="V164" s="41"/>
    </row>
    <row r="165" spans="1:22" x14ac:dyDescent="0.35">
      <c r="A165" t="s">
        <v>3904</v>
      </c>
      <c r="B165">
        <v>2000</v>
      </c>
      <c r="D165" s="51" t="s">
        <v>3905</v>
      </c>
      <c r="F165" s="38">
        <v>150001177</v>
      </c>
      <c r="H165" s="52">
        <v>4625</v>
      </c>
      <c r="I165" t="s">
        <v>3906</v>
      </c>
      <c r="J165">
        <v>50</v>
      </c>
      <c r="K165" t="s">
        <v>44</v>
      </c>
      <c r="L165" t="s">
        <v>3907</v>
      </c>
      <c r="M165" t="s">
        <v>3908</v>
      </c>
      <c r="N165" s="38" t="s">
        <v>44</v>
      </c>
      <c r="O165" t="str">
        <f>+F165&amp;"-"&amp;VLOOKUP(F165,'BD LP'!B:J,9,0)</f>
        <v>150001177-C50</v>
      </c>
      <c r="P165">
        <f>+VLOOKUP(O165,[1]ZCLMM905!$A:$G,7,0)</f>
        <v>50</v>
      </c>
      <c r="Q165" t="b">
        <f t="shared" si="2"/>
        <v>1</v>
      </c>
      <c r="R165" t="str">
        <f>+VLOOKUP(F165,'BD LP'!B:I,8,0)</f>
        <v>BROCHETA BAMBU 25 cm 200 uds</v>
      </c>
    </row>
    <row r="166" spans="1:22" x14ac:dyDescent="0.35">
      <c r="A166" t="s">
        <v>3904</v>
      </c>
      <c r="B166">
        <v>2000</v>
      </c>
      <c r="D166" s="51" t="s">
        <v>3905</v>
      </c>
      <c r="F166" s="38">
        <v>105201370</v>
      </c>
      <c r="H166" s="52">
        <v>6767.5</v>
      </c>
      <c r="I166" t="s">
        <v>3906</v>
      </c>
      <c r="J166">
        <v>1</v>
      </c>
      <c r="K166" t="s">
        <v>128</v>
      </c>
      <c r="L166" t="s">
        <v>3907</v>
      </c>
      <c r="M166" t="s">
        <v>3908</v>
      </c>
      <c r="N166" s="38" t="s">
        <v>128</v>
      </c>
      <c r="O166" t="str">
        <f>+F166&amp;"-"&amp;VLOOKUP(F166,'BD LP'!B:J,9,0)</f>
        <v>105201370-1Q</v>
      </c>
      <c r="P166">
        <f>+VLOOKUP(O166,[1]ZCLMM905!$A:$G,7,0)</f>
        <v>1</v>
      </c>
      <c r="Q166" t="b">
        <f t="shared" si="2"/>
        <v>1</v>
      </c>
      <c r="R166" t="str">
        <f>+VLOOKUP(F166,'BD LP'!B:I,8,0)</f>
        <v>CUBRE VASOS 12 oz LAVAZZA</v>
      </c>
    </row>
    <row r="167" spans="1:22" x14ac:dyDescent="0.35">
      <c r="A167" t="s">
        <v>3904</v>
      </c>
      <c r="B167">
        <v>2000</v>
      </c>
      <c r="D167" s="51" t="s">
        <v>3905</v>
      </c>
      <c r="F167" s="38">
        <v>150000674</v>
      </c>
      <c r="H167" s="52">
        <v>2092.5</v>
      </c>
      <c r="I167" t="s">
        <v>3906</v>
      </c>
      <c r="J167">
        <v>10</v>
      </c>
      <c r="K167" t="s">
        <v>44</v>
      </c>
      <c r="L167" t="s">
        <v>3907</v>
      </c>
      <c r="M167" t="s">
        <v>3908</v>
      </c>
      <c r="N167" s="38" t="s">
        <v>44</v>
      </c>
      <c r="O167" t="str">
        <f>+F167&amp;"-"&amp;VLOOKUP(F167,'BD LP'!B:J,9,0)</f>
        <v>150000674-C10</v>
      </c>
      <c r="P167">
        <f>+VLOOKUP(O167,[1]ZCLMM905!$A:$G,7,0)</f>
        <v>10</v>
      </c>
      <c r="Q167" t="b">
        <f t="shared" si="2"/>
        <v>1</v>
      </c>
      <c r="R167" t="str">
        <f>+VLOOKUP(F167,'BD LP'!B:I,8,0)</f>
        <v>GUANTE LATEX TALLA M 100 uds.</v>
      </c>
    </row>
    <row r="168" spans="1:22" x14ac:dyDescent="0.35">
      <c r="A168" t="s">
        <v>3904</v>
      </c>
      <c r="B168">
        <v>2000</v>
      </c>
      <c r="D168" s="51" t="s">
        <v>3905</v>
      </c>
      <c r="F168" s="38">
        <v>104523930</v>
      </c>
      <c r="H168" s="52">
        <v>23883.5</v>
      </c>
      <c r="I168" t="s">
        <v>3906</v>
      </c>
      <c r="J168">
        <v>24</v>
      </c>
      <c r="K168" t="s">
        <v>44</v>
      </c>
      <c r="L168" t="s">
        <v>3907</v>
      </c>
      <c r="M168" t="s">
        <v>3908</v>
      </c>
      <c r="N168" s="38" t="s">
        <v>44</v>
      </c>
      <c r="O168" t="str">
        <f>+F168&amp;"-"&amp;VLOOKUP(F168,'BD LP'!B:J,9,0)</f>
        <v>104523930-C24</v>
      </c>
      <c r="P168">
        <f>+VLOOKUP(O168,[1]ZCLMM905!$A:$G,7,0)</f>
        <v>24</v>
      </c>
      <c r="Q168" t="b">
        <f t="shared" si="2"/>
        <v>1</v>
      </c>
      <c r="R168" t="str">
        <f>+VLOOKUP(F168,'BD LP'!B:I,8,0)</f>
        <v>GUANTES BAÑO/LAVANDERIA TALLA M VIRUTEX</v>
      </c>
    </row>
    <row r="169" spans="1:22" x14ac:dyDescent="0.35">
      <c r="A169" t="s">
        <v>3904</v>
      </c>
      <c r="B169">
        <v>2000</v>
      </c>
      <c r="D169" s="51" t="s">
        <v>3905</v>
      </c>
      <c r="F169" s="38">
        <v>104529810</v>
      </c>
      <c r="H169" s="52">
        <v>829.5</v>
      </c>
      <c r="I169" t="s">
        <v>3906</v>
      </c>
      <c r="J169">
        <v>1</v>
      </c>
      <c r="K169" t="s">
        <v>44</v>
      </c>
      <c r="L169" t="s">
        <v>3907</v>
      </c>
      <c r="M169" t="s">
        <v>3908</v>
      </c>
      <c r="N169" s="38" t="s">
        <v>44</v>
      </c>
      <c r="O169" t="str">
        <f>+F169&amp;"-"&amp;VLOOKUP(F169,'BD LP'!B:J,9,0)</f>
        <v>104529810-UN</v>
      </c>
      <c r="P169">
        <f>+VLOOKUP(O169,[1]ZCLMM905!$A:$G,7,0)</f>
        <v>1</v>
      </c>
      <c r="Q169" t="b">
        <f t="shared" si="2"/>
        <v>1</v>
      </c>
      <c r="R169" t="str">
        <f>+VLOOKUP(F169,'BD LP'!B:I,8,0)</f>
        <v>MASCARILLA KN95 BLANCA 10 uds</v>
      </c>
    </row>
    <row r="170" spans="1:22" x14ac:dyDescent="0.35">
      <c r="A170" t="s">
        <v>3904</v>
      </c>
      <c r="B170">
        <v>2000</v>
      </c>
      <c r="D170" s="51" t="s">
        <v>3905</v>
      </c>
      <c r="F170" s="38">
        <v>104531450</v>
      </c>
      <c r="H170" s="52">
        <v>850</v>
      </c>
      <c r="I170" t="s">
        <v>3906</v>
      </c>
      <c r="J170">
        <v>1</v>
      </c>
      <c r="K170" t="s">
        <v>44</v>
      </c>
      <c r="L170" t="s">
        <v>3907</v>
      </c>
      <c r="M170" t="s">
        <v>3908</v>
      </c>
      <c r="N170" s="38" t="s">
        <v>44</v>
      </c>
      <c r="O170" t="str">
        <f>+F170&amp;"-"&amp;VLOOKUP(F170,'BD LP'!B:J,9,0)</f>
        <v>104531450-UN</v>
      </c>
      <c r="P170">
        <f>+VLOOKUP(O170,[1]ZCLMM905!$A:$G,7,0)</f>
        <v>1</v>
      </c>
      <c r="Q170" t="b">
        <f t="shared" si="2"/>
        <v>1</v>
      </c>
      <c r="R170" t="str">
        <f>+VLOOKUP(F170,'BD LP'!B:I,8,0)</f>
        <v>MASCARILLA KN95 NEGRA 10 uds</v>
      </c>
    </row>
    <row r="171" spans="1:22" x14ac:dyDescent="0.35">
      <c r="A171" t="s">
        <v>3904</v>
      </c>
      <c r="B171">
        <v>2000</v>
      </c>
      <c r="D171" s="51" t="s">
        <v>3905</v>
      </c>
      <c r="F171" s="38">
        <v>150000304</v>
      </c>
      <c r="H171" s="52">
        <v>25341.25</v>
      </c>
      <c r="I171" t="s">
        <v>3906</v>
      </c>
      <c r="J171">
        <v>50</v>
      </c>
      <c r="K171" t="s">
        <v>44</v>
      </c>
      <c r="L171" t="s">
        <v>3907</v>
      </c>
      <c r="M171" t="s">
        <v>3908</v>
      </c>
      <c r="N171" s="38" t="s">
        <v>44</v>
      </c>
      <c r="O171" t="str">
        <f>+F171&amp;"-"&amp;VLOOKUP(F171,'BD LP'!B:J,9,0)</f>
        <v>150000304-C50</v>
      </c>
      <c r="P171">
        <f>+VLOOKUP(O171,[1]ZCLMM905!$A:$G,7,0)</f>
        <v>50</v>
      </c>
      <c r="Q171" t="b">
        <f t="shared" si="2"/>
        <v>1</v>
      </c>
      <c r="R171" t="str">
        <f>+VLOOKUP(F171,'BD LP'!B:I,8,0)</f>
        <v>PAÑO ESPONJA ABSORBENTE VIRUTEX 3 uds.</v>
      </c>
    </row>
    <row r="172" spans="1:22" x14ac:dyDescent="0.35">
      <c r="A172" t="s">
        <v>3904</v>
      </c>
      <c r="B172">
        <v>2000</v>
      </c>
      <c r="D172" s="51" t="s">
        <v>3905</v>
      </c>
      <c r="F172" s="38">
        <v>105201800</v>
      </c>
      <c r="H172" s="52">
        <v>22000</v>
      </c>
      <c r="I172" t="s">
        <v>3906</v>
      </c>
      <c r="J172">
        <v>4</v>
      </c>
      <c r="K172" t="s">
        <v>44</v>
      </c>
      <c r="L172" t="s">
        <v>3907</v>
      </c>
      <c r="M172" t="s">
        <v>3908</v>
      </c>
      <c r="N172" s="38" t="e">
        <v>#N/A</v>
      </c>
      <c r="O172" t="str">
        <f>+F172&amp;"-"&amp;VLOOKUP(F172,'BD LP'!B:J,9,0)</f>
        <v>105201800-C04</v>
      </c>
      <c r="P172">
        <f>+VLOOKUP(O172,[1]ZCLMM905!$A:$G,7,0)</f>
        <v>4</v>
      </c>
      <c r="Q172" t="b">
        <f t="shared" si="2"/>
        <v>1</v>
      </c>
      <c r="R172" t="str">
        <f>+VLOOKUP(F172,'BD LP'!B:I,8,0)</f>
        <v>Papel Wrap 500un</v>
      </c>
    </row>
    <row r="173" spans="1:22" x14ac:dyDescent="0.35">
      <c r="A173" t="s">
        <v>3904</v>
      </c>
      <c r="B173">
        <v>2000</v>
      </c>
      <c r="D173" s="51" t="s">
        <v>3905</v>
      </c>
      <c r="F173" s="38">
        <v>105010750</v>
      </c>
      <c r="H173" s="52">
        <v>7577.59</v>
      </c>
      <c r="I173" t="s">
        <v>3906</v>
      </c>
      <c r="J173">
        <v>1</v>
      </c>
      <c r="K173" t="s">
        <v>128</v>
      </c>
      <c r="L173" t="s">
        <v>3907</v>
      </c>
      <c r="M173" t="s">
        <v>3908</v>
      </c>
      <c r="N173" s="38" t="s">
        <v>128</v>
      </c>
      <c r="O173" t="str">
        <f>+F173&amp;"-"&amp;VLOOKUP(F173,'BD LP'!B:J,9,0)</f>
        <v>105010750-1Q</v>
      </c>
      <c r="P173">
        <f>+VLOOKUP(O173,[1]ZCLMM905!$A:$G,7,0)</f>
        <v>1</v>
      </c>
      <c r="Q173" t="b">
        <f t="shared" si="2"/>
        <v>1</v>
      </c>
      <c r="R173" t="str">
        <f>+VLOOKUP(F173,'BD LP'!B:I,8,0)</f>
        <v>PLATO DESECHABLE BLANCO 3 DIV 20,5 cm</v>
      </c>
    </row>
    <row r="174" spans="1:22" x14ac:dyDescent="0.35">
      <c r="A174" t="s">
        <v>3904</v>
      </c>
      <c r="B174">
        <v>2000</v>
      </c>
      <c r="D174" s="51" t="s">
        <v>3905</v>
      </c>
      <c r="F174" s="38">
        <v>104524220</v>
      </c>
      <c r="H174" s="52">
        <v>7450</v>
      </c>
      <c r="I174" t="s">
        <v>3906</v>
      </c>
      <c r="J174">
        <v>10000</v>
      </c>
      <c r="K174" t="s">
        <v>44</v>
      </c>
      <c r="L174" t="s">
        <v>3907</v>
      </c>
      <c r="M174" t="s">
        <v>3908</v>
      </c>
      <c r="N174" s="38" t="s">
        <v>44</v>
      </c>
      <c r="O174" t="str">
        <f>+F174&amp;"-"&amp;VLOOKUP(F174,'BD LP'!B:J,9,0)</f>
        <v>104524220-C10</v>
      </c>
      <c r="P174">
        <f>+VLOOKUP(O174,[1]ZCLMM905!$A:$G,7,0)</f>
        <v>10000</v>
      </c>
      <c r="Q174" t="b">
        <f t="shared" si="2"/>
        <v>1</v>
      </c>
      <c r="R174" t="str">
        <f>+VLOOKUP(F174,'BD LP'!B:I,8,0)</f>
        <v>REVOLVEDOR MADERA 14 cm 100 uds</v>
      </c>
    </row>
    <row r="175" spans="1:22" x14ac:dyDescent="0.35">
      <c r="A175" t="s">
        <v>3904</v>
      </c>
      <c r="B175">
        <v>2000</v>
      </c>
      <c r="D175" s="51" t="s">
        <v>3905</v>
      </c>
      <c r="F175" s="38">
        <v>104523090</v>
      </c>
      <c r="H175" s="52">
        <v>10000</v>
      </c>
      <c r="I175" t="s">
        <v>3906</v>
      </c>
      <c r="J175">
        <v>10000</v>
      </c>
      <c r="K175" t="s">
        <v>44</v>
      </c>
      <c r="L175" t="s">
        <v>3907</v>
      </c>
      <c r="M175" t="s">
        <v>3908</v>
      </c>
      <c r="N175" s="38" t="s">
        <v>44</v>
      </c>
      <c r="O175" t="str">
        <f>+F175&amp;"-"&amp;VLOOKUP(F175,'BD LP'!B:J,9,0)</f>
        <v>104523090-C10</v>
      </c>
      <c r="P175">
        <f>+VLOOKUP(O175,[1]ZCLMM905!$A:$G,7,0)</f>
        <v>10000</v>
      </c>
      <c r="Q175" t="b">
        <f t="shared" si="2"/>
        <v>1</v>
      </c>
      <c r="R175" t="str">
        <f>+VLOOKUP(F175,'BD LP'!B:I,8,0)</f>
        <v>REVOLVEDOR MADERA 14 cm 100 uds</v>
      </c>
    </row>
    <row r="176" spans="1:22" x14ac:dyDescent="0.35">
      <c r="A176" t="s">
        <v>3904</v>
      </c>
      <c r="B176">
        <v>2000</v>
      </c>
      <c r="D176" s="51" t="s">
        <v>3905</v>
      </c>
      <c r="F176" s="38">
        <v>104538880</v>
      </c>
      <c r="H176" s="52">
        <v>4827.5</v>
      </c>
      <c r="I176" t="s">
        <v>3906</v>
      </c>
      <c r="J176">
        <v>5</v>
      </c>
      <c r="K176" t="s">
        <v>128</v>
      </c>
      <c r="L176" t="s">
        <v>3907</v>
      </c>
      <c r="M176" t="s">
        <v>3908</v>
      </c>
      <c r="N176" s="38" t="s">
        <v>128</v>
      </c>
      <c r="O176" t="str">
        <f>+F176&amp;"-"&amp;VLOOKUP(F176,'BD LP'!B:J,9,0)</f>
        <v>104538880-5Q</v>
      </c>
      <c r="P176">
        <f>+VLOOKUP(O176,[1]ZCLMM905!$A:$G,7,0)</f>
        <v>5</v>
      </c>
      <c r="Q176" t="b">
        <f t="shared" si="2"/>
        <v>1</v>
      </c>
      <c r="R176" t="str">
        <f>+VLOOKUP(F176,'BD LP'!B:I,8,0)</f>
        <v>REVOLVEDOR MADERA 14 CM 5000 UDS</v>
      </c>
    </row>
    <row r="177" spans="1:18" x14ac:dyDescent="0.35">
      <c r="A177" t="s">
        <v>3904</v>
      </c>
      <c r="B177">
        <v>2000</v>
      </c>
      <c r="D177" s="51" t="s">
        <v>3905</v>
      </c>
      <c r="F177" s="38">
        <v>150000649</v>
      </c>
      <c r="H177" s="52">
        <v>3595</v>
      </c>
      <c r="I177" t="s">
        <v>3906</v>
      </c>
      <c r="J177">
        <v>1</v>
      </c>
      <c r="K177" t="s">
        <v>44</v>
      </c>
      <c r="L177" t="s">
        <v>3907</v>
      </c>
      <c r="M177" t="s">
        <v>3908</v>
      </c>
      <c r="N177" s="38" t="s">
        <v>44</v>
      </c>
      <c r="O177" t="str">
        <f>+F177&amp;"-"&amp;VLOOKUP(F177,'BD LP'!B:J,9,0)</f>
        <v>150000649-C01</v>
      </c>
      <c r="P177">
        <f>+VLOOKUP(O177,[1]ZCLMM905!$A:$G,7,0)</f>
        <v>1</v>
      </c>
      <c r="Q177" t="b">
        <f t="shared" si="2"/>
        <v>1</v>
      </c>
      <c r="R177" t="str">
        <f>+VLOOKUP(F177,'BD LP'!B:I,8,0)</f>
        <v>ROLLO ALUMINIO 45 cm x 100 m</v>
      </c>
    </row>
    <row r="178" spans="1:18" x14ac:dyDescent="0.35">
      <c r="A178" t="s">
        <v>3904</v>
      </c>
      <c r="B178">
        <v>2000</v>
      </c>
      <c r="D178" s="51" t="s">
        <v>3905</v>
      </c>
      <c r="F178" s="38">
        <v>104527680</v>
      </c>
      <c r="H178" s="52">
        <v>3000</v>
      </c>
      <c r="I178" t="s">
        <v>3906</v>
      </c>
      <c r="J178">
        <v>200</v>
      </c>
      <c r="K178" t="s">
        <v>44</v>
      </c>
      <c r="L178" t="s">
        <v>3907</v>
      </c>
      <c r="M178" t="s">
        <v>3908</v>
      </c>
      <c r="N178" s="38" t="s">
        <v>44</v>
      </c>
      <c r="O178" t="str">
        <f>+F178&amp;"-"&amp;VLOOKUP(F178,'BD LP'!B:J,9,0)</f>
        <v>104527680-Y00</v>
      </c>
      <c r="P178">
        <f>+VLOOKUP(O178,[1]ZCLMM905!$A:$G,7,0)</f>
        <v>200</v>
      </c>
      <c r="Q178" t="b">
        <f t="shared" si="2"/>
        <v>1</v>
      </c>
      <c r="R178" t="str">
        <f>+VLOOKUP(F178,'BD LP'!B:I,8,0)</f>
        <v>SET CAFE 2 PIEZAS</v>
      </c>
    </row>
    <row r="179" spans="1:18" x14ac:dyDescent="0.35">
      <c r="A179" t="s">
        <v>3904</v>
      </c>
      <c r="B179">
        <v>2000</v>
      </c>
      <c r="D179" s="51" t="s">
        <v>3905</v>
      </c>
      <c r="F179" s="38">
        <v>104521690</v>
      </c>
      <c r="H179" s="52">
        <v>6960</v>
      </c>
      <c r="I179" t="s">
        <v>3906</v>
      </c>
      <c r="J179">
        <v>1000</v>
      </c>
      <c r="K179" t="s">
        <v>44</v>
      </c>
      <c r="L179" t="s">
        <v>3907</v>
      </c>
      <c r="M179" t="s">
        <v>3908</v>
      </c>
      <c r="N179" s="38" t="s">
        <v>44</v>
      </c>
      <c r="O179" t="str">
        <f>+F179&amp;"-"&amp;VLOOKUP(F179,'BD LP'!B:J,9,0)</f>
        <v>104521690-1Q</v>
      </c>
      <c r="P179">
        <f>+VLOOKUP(O179,[1]ZCLMM905!$A:$G,7,0)</f>
        <v>1000</v>
      </c>
      <c r="Q179" t="b">
        <f t="shared" si="2"/>
        <v>1</v>
      </c>
      <c r="R179" t="str">
        <f>+VLOOKUP(F179,'BD LP'!B:I,8,0)</f>
        <v>TAPA 8,25 oz</v>
      </c>
    </row>
    <row r="180" spans="1:18" x14ac:dyDescent="0.35">
      <c r="A180" t="s">
        <v>3904</v>
      </c>
      <c r="B180">
        <v>2000</v>
      </c>
      <c r="D180" s="51" t="s">
        <v>3905</v>
      </c>
      <c r="F180" s="38">
        <v>50723037</v>
      </c>
      <c r="H180" s="52">
        <v>16000</v>
      </c>
      <c r="I180" t="s">
        <v>3906</v>
      </c>
      <c r="J180">
        <v>1</v>
      </c>
      <c r="K180" t="s">
        <v>128</v>
      </c>
      <c r="L180" t="s">
        <v>3907</v>
      </c>
      <c r="M180" t="s">
        <v>3908</v>
      </c>
      <c r="N180" s="38" t="e">
        <v>#N/A</v>
      </c>
      <c r="O180" t="str">
        <f>+F180&amp;"-"&amp;VLOOKUP(F180,'BD LP'!B:J,9,0)</f>
        <v>50723037-1Q</v>
      </c>
      <c r="P180">
        <f>+VLOOKUP(O180,[1]ZCLMM905!$A:$G,7,0)</f>
        <v>1</v>
      </c>
      <c r="Q180" t="b">
        <f t="shared" si="2"/>
        <v>1</v>
      </c>
      <c r="R180" t="str">
        <f>+VLOOKUP(F180,'BD LP'!B:I,8,0)</f>
        <v>TAPA BLANCA VASO CAFÉ</v>
      </c>
    </row>
    <row r="181" spans="1:18" x14ac:dyDescent="0.35">
      <c r="A181" t="s">
        <v>3904</v>
      </c>
      <c r="B181">
        <v>2000</v>
      </c>
      <c r="D181" s="51" t="s">
        <v>3905</v>
      </c>
      <c r="F181" s="38">
        <v>150000972</v>
      </c>
      <c r="H181" s="52">
        <v>9539.5</v>
      </c>
      <c r="I181" t="s">
        <v>3906</v>
      </c>
      <c r="J181">
        <v>1</v>
      </c>
      <c r="K181" t="s">
        <v>77</v>
      </c>
      <c r="L181" t="s">
        <v>3907</v>
      </c>
      <c r="M181" t="s">
        <v>3908</v>
      </c>
      <c r="N181" s="38" t="s">
        <v>77</v>
      </c>
      <c r="O181" t="str">
        <f>+F181&amp;"-"&amp;VLOOKUP(F181,'BD LP'!B:J,9,0)</f>
        <v>150000972-CJ</v>
      </c>
      <c r="P181">
        <f>+VLOOKUP(O181,[1]ZCLMM905!$A:$G,7,0)</f>
        <v>1</v>
      </c>
      <c r="Q181" t="b">
        <f t="shared" si="2"/>
        <v>1</v>
      </c>
      <c r="R181" t="str">
        <f>+VLOOKUP(F181,'BD LP'!B:I,8,0)</f>
        <v>TOALLA GUEST TOWEL ELITE (40945)</v>
      </c>
    </row>
    <row r="182" spans="1:18" x14ac:dyDescent="0.35">
      <c r="A182" t="s">
        <v>3904</v>
      </c>
      <c r="B182">
        <v>2000</v>
      </c>
      <c r="D182" s="51" t="s">
        <v>3905</v>
      </c>
      <c r="F182" s="38">
        <v>104524600</v>
      </c>
      <c r="H182" s="52">
        <v>13905</v>
      </c>
      <c r="I182" t="s">
        <v>3906</v>
      </c>
      <c r="J182">
        <v>1000</v>
      </c>
      <c r="K182" t="s">
        <v>44</v>
      </c>
      <c r="L182" t="s">
        <v>3907</v>
      </c>
      <c r="M182" t="s">
        <v>3908</v>
      </c>
      <c r="N182" s="38" t="s">
        <v>44</v>
      </c>
      <c r="O182" t="str">
        <f>+F182&amp;"-"&amp;VLOOKUP(F182,'BD LP'!B:J,9,0)</f>
        <v>104524600-1Q</v>
      </c>
      <c r="P182">
        <f>+VLOOKUP(O182,[1]ZCLMM905!$A:$G,7,0)</f>
        <v>1000</v>
      </c>
      <c r="Q182" t="b">
        <f t="shared" si="2"/>
        <v>1</v>
      </c>
      <c r="R182" t="str">
        <f>+VLOOKUP(F182,'BD LP'!B:I,8,0)</f>
        <v>VASO 14 oz CHURROMANIA</v>
      </c>
    </row>
    <row r="183" spans="1:18" x14ac:dyDescent="0.35">
      <c r="A183" t="s">
        <v>3904</v>
      </c>
      <c r="B183">
        <v>2000</v>
      </c>
      <c r="D183" s="51" t="s">
        <v>3905</v>
      </c>
      <c r="F183" s="38">
        <v>104524610</v>
      </c>
      <c r="H183" s="52">
        <v>27860</v>
      </c>
      <c r="I183" t="s">
        <v>3906</v>
      </c>
      <c r="J183">
        <v>1000</v>
      </c>
      <c r="K183" t="s">
        <v>44</v>
      </c>
      <c r="L183" t="s">
        <v>3907</v>
      </c>
      <c r="M183" t="s">
        <v>3908</v>
      </c>
      <c r="N183" s="38" t="s">
        <v>44</v>
      </c>
      <c r="O183" t="str">
        <f>+F183&amp;"-"&amp;VLOOKUP(F183,'BD LP'!B:J,9,0)</f>
        <v>104524610-1Q</v>
      </c>
      <c r="P183">
        <f>+VLOOKUP(O183,[1]ZCLMM905!$A:$G,7,0)</f>
        <v>1000</v>
      </c>
      <c r="Q183" t="b">
        <f t="shared" si="2"/>
        <v>1</v>
      </c>
      <c r="R183" t="str">
        <f>+VLOOKUP(F183,'BD LP'!B:I,8,0)</f>
        <v>VASO 16 oz CHURROMANIA</v>
      </c>
    </row>
    <row r="184" spans="1:18" x14ac:dyDescent="0.35">
      <c r="A184" t="s">
        <v>3904</v>
      </c>
      <c r="B184">
        <v>2000</v>
      </c>
      <c r="D184" s="51" t="s">
        <v>3905</v>
      </c>
      <c r="F184" s="38">
        <v>104524590</v>
      </c>
      <c r="H184" s="52">
        <v>19805</v>
      </c>
      <c r="I184" t="s">
        <v>3906</v>
      </c>
      <c r="J184">
        <v>500</v>
      </c>
      <c r="K184" t="s">
        <v>44</v>
      </c>
      <c r="L184" t="s">
        <v>3907</v>
      </c>
      <c r="M184" t="s">
        <v>3908</v>
      </c>
      <c r="N184" s="38" t="s">
        <v>44</v>
      </c>
      <c r="O184" t="str">
        <f>+F184&amp;"-"&amp;VLOOKUP(F184,'BD LP'!B:J,9,0)</f>
        <v>104524590-V00</v>
      </c>
      <c r="P184">
        <f>+VLOOKUP(O184,[1]ZCLMM905!$A:$G,7,0)</f>
        <v>500</v>
      </c>
      <c r="Q184" t="b">
        <f t="shared" si="2"/>
        <v>1</v>
      </c>
      <c r="R184" t="str">
        <f>+VLOOKUP(F184,'BD LP'!B:I,8,0)</f>
        <v>VASO 9 oz CHURROMANIA</v>
      </c>
    </row>
    <row r="185" spans="1:18" x14ac:dyDescent="0.35">
      <c r="A185" t="s">
        <v>3904</v>
      </c>
      <c r="B185">
        <v>2000</v>
      </c>
      <c r="D185" s="51" t="s">
        <v>3905</v>
      </c>
      <c r="F185" s="38">
        <v>105010970</v>
      </c>
      <c r="H185" s="52">
        <v>16621.55</v>
      </c>
      <c r="I185" t="s">
        <v>3906</v>
      </c>
      <c r="J185">
        <v>1</v>
      </c>
      <c r="K185" t="s">
        <v>449</v>
      </c>
      <c r="L185" t="s">
        <v>3907</v>
      </c>
      <c r="M185" t="s">
        <v>3908</v>
      </c>
      <c r="N185" s="38" t="s">
        <v>449</v>
      </c>
      <c r="O185" t="str">
        <f>+F185&amp;"-"&amp;VLOOKUP(F185,'BD LP'!B:J,9,0)</f>
        <v>105010970-QY</v>
      </c>
      <c r="P185">
        <f>+VLOOKUP(O185,[1]ZCLMM905!$A:$G,7,0)</f>
        <v>1</v>
      </c>
      <c r="Q185" t="b">
        <f t="shared" si="2"/>
        <v>1</v>
      </c>
      <c r="R185" t="str">
        <f>+VLOOKUP(F185,'BD LP'!B:I,8,0)</f>
        <v>Vaso de papel 21oz Subway x 1.200 un</v>
      </c>
    </row>
    <row r="186" spans="1:18" x14ac:dyDescent="0.35">
      <c r="A186" t="s">
        <v>3904</v>
      </c>
      <c r="B186">
        <v>2000</v>
      </c>
      <c r="D186" s="51" t="s">
        <v>3905</v>
      </c>
      <c r="F186" s="38">
        <v>104537810</v>
      </c>
      <c r="H186" s="52">
        <v>19800</v>
      </c>
      <c r="I186" t="s">
        <v>3906</v>
      </c>
      <c r="J186">
        <v>300</v>
      </c>
      <c r="K186" t="s">
        <v>44</v>
      </c>
      <c r="L186" t="s">
        <v>3907</v>
      </c>
      <c r="M186" t="s">
        <v>3908</v>
      </c>
      <c r="N186" s="38" t="s">
        <v>44</v>
      </c>
      <c r="O186" t="str">
        <f>+F186&amp;"-"&amp;VLOOKUP(F186,'BD LP'!B:J,9,0)</f>
        <v>104537810-X00</v>
      </c>
      <c r="P186">
        <f>+VLOOKUP(O186,[1]ZCLMM905!$A:$G,7,0)</f>
        <v>300</v>
      </c>
      <c r="Q186" t="b">
        <f t="shared" si="2"/>
        <v>1</v>
      </c>
      <c r="R186" t="str">
        <f>+VLOOKUP(F186,'BD LP'!B:I,8,0)</f>
        <v>BOLSA KRAFT C/MANILLA 300 UN</v>
      </c>
    </row>
    <row r="187" spans="1:18" x14ac:dyDescent="0.35">
      <c r="A187" t="s">
        <v>3904</v>
      </c>
      <c r="B187">
        <v>2000</v>
      </c>
      <c r="D187" s="51" t="s">
        <v>3905</v>
      </c>
      <c r="F187" s="38">
        <v>104539730</v>
      </c>
      <c r="H187" s="52">
        <v>43000</v>
      </c>
      <c r="I187" t="s">
        <v>3906</v>
      </c>
      <c r="J187">
        <v>1000</v>
      </c>
      <c r="K187" t="s">
        <v>44</v>
      </c>
      <c r="L187" t="s">
        <v>3907</v>
      </c>
      <c r="M187" t="s">
        <v>3908</v>
      </c>
      <c r="N187" s="38" t="s">
        <v>44</v>
      </c>
      <c r="O187" t="str">
        <f>+F187&amp;"-"&amp;VLOOKUP(F187,'BD LP'!B:J,9,0)</f>
        <v>104539730-1Q</v>
      </c>
      <c r="P187">
        <f>+VLOOKUP(O187,[1]ZCLMM905!$A:$G,7,0)</f>
        <v>1000</v>
      </c>
      <c r="Q187" t="b">
        <f t="shared" si="2"/>
        <v>1</v>
      </c>
      <c r="R187" t="str">
        <f>+VLOOKUP(F187,'BD LP'!B:I,8,0)</f>
        <v>BOWL PAPEL KRAFT BLANCO 16 OZ PLA COMPOS</v>
      </c>
    </row>
    <row r="188" spans="1:18" x14ac:dyDescent="0.35">
      <c r="A188" t="s">
        <v>3904</v>
      </c>
      <c r="B188">
        <v>2000</v>
      </c>
      <c r="D188" s="51" t="s">
        <v>3905</v>
      </c>
      <c r="F188" s="38">
        <v>104537840</v>
      </c>
      <c r="H188" s="52">
        <v>55000</v>
      </c>
      <c r="I188" t="s">
        <v>3906</v>
      </c>
      <c r="J188">
        <v>500</v>
      </c>
      <c r="K188" t="s">
        <v>44</v>
      </c>
      <c r="L188" t="s">
        <v>3907</v>
      </c>
      <c r="M188" t="s">
        <v>3908</v>
      </c>
      <c r="N188" s="38" t="e">
        <v>#N/A</v>
      </c>
      <c r="O188" t="str">
        <f>+F188&amp;"-"&amp;VLOOKUP(F188,'BD LP'!B:J,9,0)</f>
        <v>104537840-V00</v>
      </c>
      <c r="P188">
        <f>+VLOOKUP(O188,[1]ZCLMM905!$A:$G,7,0)</f>
        <v>500</v>
      </c>
      <c r="Q188" t="b">
        <f t="shared" si="2"/>
        <v>1</v>
      </c>
      <c r="R188" t="str">
        <f>+VLOOKUP(F188,'BD LP'!B:I,8,0)</f>
        <v>BOWL PAPEL KRAFT BLANCO 8 OZ PLA COMPOST</v>
      </c>
    </row>
    <row r="189" spans="1:18" x14ac:dyDescent="0.35">
      <c r="A189" t="s">
        <v>3904</v>
      </c>
      <c r="B189">
        <v>2000</v>
      </c>
      <c r="D189" s="51" t="s">
        <v>3905</v>
      </c>
      <c r="F189" s="38">
        <v>104360460</v>
      </c>
      <c r="H189" s="52">
        <v>23408.5</v>
      </c>
      <c r="I189" t="s">
        <v>3906</v>
      </c>
      <c r="J189">
        <v>20</v>
      </c>
      <c r="K189" t="s">
        <v>44</v>
      </c>
      <c r="L189" t="s">
        <v>3907</v>
      </c>
      <c r="M189" t="s">
        <v>3908</v>
      </c>
      <c r="N189" s="38" t="s">
        <v>44</v>
      </c>
      <c r="O189" t="str">
        <f>+F189&amp;"-"&amp;VLOOKUP(F189,'BD LP'!B:J,9,0)</f>
        <v>104360460-C20</v>
      </c>
      <c r="P189">
        <f>+VLOOKUP(O189,[1]ZCLMM905!$A:$G,7,0)</f>
        <v>20</v>
      </c>
      <c r="Q189" t="b">
        <f t="shared" si="2"/>
        <v>1</v>
      </c>
      <c r="R189" t="str">
        <f>+VLOOKUP(F189,'BD LP'!B:I,8,0)</f>
        <v>PALITOS SUSHI BAMBOO 100 PARES</v>
      </c>
    </row>
    <row r="190" spans="1:18" x14ac:dyDescent="0.35">
      <c r="A190" t="s">
        <v>3904</v>
      </c>
      <c r="B190">
        <v>2000</v>
      </c>
      <c r="D190" s="51" t="s">
        <v>3905</v>
      </c>
      <c r="F190" s="38">
        <v>104541930</v>
      </c>
      <c r="H190" s="52">
        <v>49163</v>
      </c>
      <c r="I190" t="s">
        <v>3906</v>
      </c>
      <c r="J190">
        <v>1000</v>
      </c>
      <c r="K190" t="s">
        <v>44</v>
      </c>
      <c r="L190" t="s">
        <v>3907</v>
      </c>
      <c r="M190" t="s">
        <v>3908</v>
      </c>
      <c r="N190" s="38" t="e">
        <v>#N/A</v>
      </c>
      <c r="O190" t="str">
        <f>+F190&amp;"-"&amp;VLOOKUP(F190,'BD LP'!B:J,9,0)</f>
        <v>104541930-1Q</v>
      </c>
      <c r="P190">
        <f>+VLOOKUP(O190,[1]ZCLMM905!$A:$G,7,0)</f>
        <v>1000</v>
      </c>
      <c r="Q190" t="b">
        <f t="shared" si="2"/>
        <v>1</v>
      </c>
      <c r="R190" t="str">
        <f>+VLOOKUP(F190,'BD LP'!B:I,8,0)</f>
        <v>TAPA POTE P/KRAFT BLANCO PLA 12/16 OZ</v>
      </c>
    </row>
    <row r="191" spans="1:18" x14ac:dyDescent="0.35">
      <c r="A191" t="s">
        <v>3904</v>
      </c>
      <c r="B191">
        <v>2000</v>
      </c>
      <c r="D191" s="51" t="s">
        <v>3905</v>
      </c>
      <c r="F191" s="38">
        <v>104541940</v>
      </c>
      <c r="H191" s="52">
        <v>32229</v>
      </c>
      <c r="I191" t="s">
        <v>3906</v>
      </c>
      <c r="J191">
        <v>500</v>
      </c>
      <c r="K191" t="s">
        <v>44</v>
      </c>
      <c r="L191" t="s">
        <v>3907</v>
      </c>
      <c r="M191" t="s">
        <v>3908</v>
      </c>
      <c r="N191" s="38" t="e">
        <v>#N/A</v>
      </c>
      <c r="O191" t="str">
        <f>+F191&amp;"-"&amp;VLOOKUP(F191,'BD LP'!B:J,9,0)</f>
        <v>104541940-V00</v>
      </c>
      <c r="P191">
        <f>+VLOOKUP(O191,[1]ZCLMM905!$A:$G,7,0)</f>
        <v>500</v>
      </c>
      <c r="Q191" t="b">
        <f t="shared" si="2"/>
        <v>1</v>
      </c>
      <c r="R191" t="str">
        <f>+VLOOKUP(F191,'BD LP'!B:I,8,0)</f>
        <v>TAPA POTE P/KRAFT BLANCO PLA 24 OZ</v>
      </c>
    </row>
    <row r="192" spans="1:18" x14ac:dyDescent="0.35">
      <c r="A192" t="s">
        <v>3904</v>
      </c>
      <c r="B192">
        <v>2000</v>
      </c>
      <c r="D192" s="51" t="s">
        <v>3905</v>
      </c>
      <c r="F192" s="38">
        <v>104522980</v>
      </c>
      <c r="H192" s="52">
        <v>32000</v>
      </c>
      <c r="I192" t="s">
        <v>3906</v>
      </c>
      <c r="J192">
        <v>2000</v>
      </c>
      <c r="K192" t="s">
        <v>44</v>
      </c>
      <c r="L192" t="s">
        <v>3907</v>
      </c>
      <c r="M192" t="s">
        <v>3908</v>
      </c>
      <c r="N192" s="38" t="s">
        <v>44</v>
      </c>
      <c r="O192" t="str">
        <f>+F192&amp;"-"&amp;VLOOKUP(F192,'BD LP'!B:J,9,0)</f>
        <v>104522980-2Q</v>
      </c>
      <c r="P192">
        <f>+VLOOKUP(O192,[1]ZCLMM905!$A:$G,7,0)</f>
        <v>2000</v>
      </c>
      <c r="Q192" t="b">
        <f t="shared" si="2"/>
        <v>1</v>
      </c>
      <c r="R192" t="str">
        <f>+VLOOKUP(F192,'BD LP'!B:I,8,0)</f>
        <v>TAPA VASO 14 oz LAVAZZA</v>
      </c>
    </row>
    <row r="193" spans="1:18" x14ac:dyDescent="0.35">
      <c r="A193" t="s">
        <v>3904</v>
      </c>
      <c r="B193">
        <v>2000</v>
      </c>
      <c r="D193" s="51" t="s">
        <v>3905</v>
      </c>
      <c r="F193" s="38">
        <v>104523000</v>
      </c>
      <c r="H193" s="52">
        <v>29000</v>
      </c>
      <c r="I193" t="s">
        <v>3906</v>
      </c>
      <c r="J193">
        <v>2000</v>
      </c>
      <c r="K193" t="s">
        <v>44</v>
      </c>
      <c r="L193" t="s">
        <v>3907</v>
      </c>
      <c r="M193" t="s">
        <v>3908</v>
      </c>
      <c r="N193" s="38" t="s">
        <v>44</v>
      </c>
      <c r="O193" t="str">
        <f>+F193&amp;"-"&amp;VLOOKUP(F193,'BD LP'!B:J,9,0)</f>
        <v>104523000-2Q</v>
      </c>
      <c r="P193">
        <f>+VLOOKUP(O193,[1]ZCLMM905!$A:$G,7,0)</f>
        <v>2000</v>
      </c>
      <c r="Q193" t="b">
        <f t="shared" si="2"/>
        <v>1</v>
      </c>
      <c r="R193" t="str">
        <f>+VLOOKUP(F193,'BD LP'!B:I,8,0)</f>
        <v>TAPA VASO 9 oz LAVAZZA</v>
      </c>
    </row>
    <row r="194" spans="1:18" x14ac:dyDescent="0.35">
      <c r="A194" t="s">
        <v>3904</v>
      </c>
      <c r="B194">
        <v>2000</v>
      </c>
      <c r="D194" s="51" t="s">
        <v>3905</v>
      </c>
      <c r="F194" s="38">
        <v>104542570</v>
      </c>
      <c r="H194" s="52">
        <v>34500</v>
      </c>
      <c r="I194" t="s">
        <v>3906</v>
      </c>
      <c r="J194">
        <v>1000</v>
      </c>
      <c r="K194" t="s">
        <v>44</v>
      </c>
      <c r="L194" t="s">
        <v>3907</v>
      </c>
      <c r="M194" t="s">
        <v>3908</v>
      </c>
      <c r="N194" s="38" t="e">
        <v>#N/A</v>
      </c>
      <c r="O194" t="str">
        <f>+F194&amp;"-"&amp;VLOOKUP(F194,'BD LP'!B:J,9,0)</f>
        <v>104542570-1Q</v>
      </c>
      <c r="P194">
        <f>+VLOOKUP(O194,[1]ZCLMM905!$A:$G,7,0)</f>
        <v>1000</v>
      </c>
      <c r="Q194" t="b">
        <f t="shared" si="2"/>
        <v>1</v>
      </c>
      <c r="R194" t="str">
        <f>+VLOOKUP(F194,'BD LP'!B:I,8,0)</f>
        <v>TAPA VASO CPLA BIODEGRADABLE 6 OZ</v>
      </c>
    </row>
    <row r="195" spans="1:18" x14ac:dyDescent="0.35">
      <c r="A195" t="s">
        <v>3904</v>
      </c>
      <c r="B195">
        <v>2000</v>
      </c>
      <c r="D195" s="51" t="s">
        <v>3905</v>
      </c>
      <c r="F195" s="38">
        <v>104516790</v>
      </c>
      <c r="H195" s="52">
        <v>37670</v>
      </c>
      <c r="I195" t="s">
        <v>3906</v>
      </c>
      <c r="J195">
        <v>2000</v>
      </c>
      <c r="K195" t="s">
        <v>44</v>
      </c>
      <c r="L195" t="s">
        <v>3907</v>
      </c>
      <c r="M195" t="s">
        <v>3908</v>
      </c>
      <c r="N195" s="38" t="s">
        <v>44</v>
      </c>
      <c r="O195" t="str">
        <f>+F195&amp;"-"&amp;VLOOKUP(F195,'BD LP'!B:J,9,0)</f>
        <v>104516790-2Q</v>
      </c>
      <c r="P195">
        <f>+VLOOKUP(O195,[1]ZCLMM905!$A:$G,7,0)</f>
        <v>2000</v>
      </c>
      <c r="Q195" t="b">
        <f t="shared" ref="Q195:Q258" si="3">+P195=J195</f>
        <v>1</v>
      </c>
      <c r="R195" t="str">
        <f>+VLOOKUP(F195,'BD LP'!B:I,8,0)</f>
        <v>VASO 4 oz LAVAZZA</v>
      </c>
    </row>
    <row r="196" spans="1:18" x14ac:dyDescent="0.35">
      <c r="A196" t="s">
        <v>3904</v>
      </c>
      <c r="B196">
        <v>2000</v>
      </c>
      <c r="D196" s="51" t="s">
        <v>3905</v>
      </c>
      <c r="F196" s="38">
        <v>104541840</v>
      </c>
      <c r="H196" s="52">
        <v>38780</v>
      </c>
      <c r="I196" t="s">
        <v>3906</v>
      </c>
      <c r="J196">
        <v>2000</v>
      </c>
      <c r="K196" t="s">
        <v>44</v>
      </c>
      <c r="L196" t="s">
        <v>3907</v>
      </c>
      <c r="M196" t="s">
        <v>3908</v>
      </c>
      <c r="N196" s="38" t="s">
        <v>44</v>
      </c>
      <c r="O196" t="str">
        <f>+F196&amp;"-"&amp;VLOOKUP(F196,'BD LP'!B:J,9,0)</f>
        <v>104541840-2Q</v>
      </c>
      <c r="P196">
        <f>+VLOOKUP(O196,[1]ZCLMM905!$A:$G,7,0)</f>
        <v>2000</v>
      </c>
      <c r="Q196" t="b">
        <f t="shared" si="3"/>
        <v>1</v>
      </c>
      <c r="R196" t="str">
        <f>+VLOOKUP(F196,'BD LP'!B:I,8,0)</f>
        <v>VASO 4 OZ LAVAZZA</v>
      </c>
    </row>
    <row r="197" spans="1:18" x14ac:dyDescent="0.35">
      <c r="A197" t="s">
        <v>3904</v>
      </c>
      <c r="B197">
        <v>2000</v>
      </c>
      <c r="D197" s="51" t="s">
        <v>3905</v>
      </c>
      <c r="F197" s="38">
        <v>104522970</v>
      </c>
      <c r="H197" s="52">
        <v>18750</v>
      </c>
      <c r="I197" t="s">
        <v>3906</v>
      </c>
      <c r="J197">
        <v>500</v>
      </c>
      <c r="K197" t="s">
        <v>44</v>
      </c>
      <c r="L197" t="s">
        <v>3907</v>
      </c>
      <c r="M197" t="s">
        <v>3908</v>
      </c>
      <c r="N197" s="38" t="s">
        <v>44</v>
      </c>
      <c r="O197" t="str">
        <f>+F197&amp;"-"&amp;VLOOKUP(F197,'BD LP'!B:J,9,0)</f>
        <v>104522970-V00</v>
      </c>
      <c r="P197">
        <f>+VLOOKUP(O197,[1]ZCLMM905!$A:$G,7,0)</f>
        <v>500</v>
      </c>
      <c r="Q197" t="b">
        <f t="shared" si="3"/>
        <v>1</v>
      </c>
      <c r="R197" t="str">
        <f>+VLOOKUP(F197,'BD LP'!B:I,8,0)</f>
        <v>VASO DOBLE PARED 14 oz LAVAZZA</v>
      </c>
    </row>
    <row r="198" spans="1:18" x14ac:dyDescent="0.35">
      <c r="A198" t="s">
        <v>3904</v>
      </c>
      <c r="B198">
        <v>2000</v>
      </c>
      <c r="D198" s="51" t="s">
        <v>3905</v>
      </c>
      <c r="F198" s="38">
        <v>104522990</v>
      </c>
      <c r="H198" s="52">
        <v>16500</v>
      </c>
      <c r="I198" t="s">
        <v>3906</v>
      </c>
      <c r="J198">
        <v>500</v>
      </c>
      <c r="K198" t="s">
        <v>44</v>
      </c>
      <c r="L198" t="s">
        <v>3907</v>
      </c>
      <c r="M198" t="s">
        <v>3908</v>
      </c>
      <c r="N198" s="38" t="s">
        <v>44</v>
      </c>
      <c r="O198" t="str">
        <f>+F198&amp;"-"&amp;VLOOKUP(F198,'BD LP'!B:J,9,0)</f>
        <v>104522990-V00</v>
      </c>
      <c r="P198">
        <f>+VLOOKUP(O198,[1]ZCLMM905!$A:$G,7,0)</f>
        <v>500</v>
      </c>
      <c r="Q198" t="b">
        <f t="shared" si="3"/>
        <v>1</v>
      </c>
      <c r="R198" t="str">
        <f>+VLOOKUP(F198,'BD LP'!B:I,8,0)</f>
        <v>VASO DOBLE PARED 9 oz LAVAZZA</v>
      </c>
    </row>
    <row r="199" spans="1:18" x14ac:dyDescent="0.35">
      <c r="A199" t="s">
        <v>3904</v>
      </c>
      <c r="B199">
        <v>2000</v>
      </c>
      <c r="D199" s="51" t="s">
        <v>3905</v>
      </c>
      <c r="F199" s="38">
        <v>104538860</v>
      </c>
      <c r="H199" s="52">
        <v>59000</v>
      </c>
      <c r="I199" t="s">
        <v>3906</v>
      </c>
      <c r="J199">
        <v>4</v>
      </c>
      <c r="K199" t="s">
        <v>44</v>
      </c>
      <c r="L199" t="s">
        <v>3907</v>
      </c>
      <c r="M199" t="s">
        <v>3908</v>
      </c>
      <c r="N199" s="38" t="s">
        <v>44</v>
      </c>
      <c r="O199" t="str">
        <f>+F199&amp;"-"&amp;VLOOKUP(F199,'BD LP'!B:J,9,0)</f>
        <v>104538860-C04</v>
      </c>
      <c r="P199">
        <f>+VLOOKUP(O199,[1]ZCLMM905!$A:$G,7,0)</f>
        <v>4</v>
      </c>
      <c r="Q199" t="b">
        <f t="shared" si="3"/>
        <v>1</v>
      </c>
      <c r="R199" t="str">
        <f>+VLOOKUP(F199,'BD LP'!B:I,8,0)</f>
        <v>DESINFECTANTE LPU AD CLEAN 5 LTS</v>
      </c>
    </row>
    <row r="200" spans="1:18" x14ac:dyDescent="0.35">
      <c r="A200" t="s">
        <v>3904</v>
      </c>
      <c r="B200">
        <v>2000</v>
      </c>
      <c r="D200" s="51" t="s">
        <v>3905</v>
      </c>
      <c r="F200" s="38">
        <v>104538090</v>
      </c>
      <c r="H200" s="52">
        <v>4436</v>
      </c>
      <c r="I200" t="s">
        <v>3906</v>
      </c>
      <c r="J200">
        <v>4</v>
      </c>
      <c r="K200" t="s">
        <v>44</v>
      </c>
      <c r="L200" t="s">
        <v>3907</v>
      </c>
      <c r="M200" t="s">
        <v>3908</v>
      </c>
      <c r="N200" s="38" t="s">
        <v>44</v>
      </c>
      <c r="O200" t="str">
        <f>+F200&amp;"-"&amp;VLOOKUP(F200,'BD LP'!B:J,9,0)</f>
        <v>104538090-D04</v>
      </c>
      <c r="P200">
        <f>+VLOOKUP(O200,[1]ZCLMM905!$A:$G,7,0)</f>
        <v>4</v>
      </c>
      <c r="Q200" t="b">
        <f t="shared" si="3"/>
        <v>1</v>
      </c>
      <c r="R200" t="str">
        <f>+VLOOKUP(F200,'BD LP'!B:I,8,0)</f>
        <v>51003 HIGIENICO PLUS 1H 400 M</v>
      </c>
    </row>
    <row r="201" spans="1:18" x14ac:dyDescent="0.35">
      <c r="A201" t="s">
        <v>3904</v>
      </c>
      <c r="B201">
        <v>2000</v>
      </c>
      <c r="D201" s="51" t="s">
        <v>3905</v>
      </c>
      <c r="F201" s="38">
        <v>104523960</v>
      </c>
      <c r="H201" s="52">
        <v>24275</v>
      </c>
      <c r="I201" t="s">
        <v>3906</v>
      </c>
      <c r="J201">
        <v>12</v>
      </c>
      <c r="K201" t="s">
        <v>44</v>
      </c>
      <c r="L201" t="s">
        <v>3907</v>
      </c>
      <c r="M201" t="s">
        <v>3908</v>
      </c>
      <c r="N201" s="38" t="s">
        <v>44</v>
      </c>
      <c r="O201" t="str">
        <f>+F201&amp;"-"&amp;VLOOKUP(F201,'BD LP'!B:J,9,0)</f>
        <v>104523960-C12</v>
      </c>
      <c r="P201">
        <f>+VLOOKUP(O201,[1]ZCLMM905!$A:$G,7,0)</f>
        <v>12</v>
      </c>
      <c r="Q201" t="b">
        <f t="shared" si="3"/>
        <v>1</v>
      </c>
      <c r="R201" t="str">
        <f>+VLOOKUP(F201,'BD LP'!B:I,8,0)</f>
        <v>SERVILLETA GOURMET 1H 40x40 CM 50 UN</v>
      </c>
    </row>
    <row r="202" spans="1:18" x14ac:dyDescent="0.35">
      <c r="A202" t="s">
        <v>3904</v>
      </c>
      <c r="B202">
        <v>2000</v>
      </c>
      <c r="D202" s="51" t="s">
        <v>3905</v>
      </c>
      <c r="F202" s="38">
        <v>150002024</v>
      </c>
      <c r="H202" s="52">
        <v>30000</v>
      </c>
      <c r="I202" t="s">
        <v>3906</v>
      </c>
      <c r="J202">
        <v>66</v>
      </c>
      <c r="K202" t="s">
        <v>44</v>
      </c>
      <c r="L202" t="s">
        <v>3907</v>
      </c>
      <c r="M202" t="s">
        <v>3908</v>
      </c>
      <c r="N202" s="38" t="s">
        <v>44</v>
      </c>
      <c r="O202" t="str">
        <f>+F202&amp;"-"&amp;VLOOKUP(F202,'BD LP'!B:J,9,0)</f>
        <v>150002024-C66</v>
      </c>
      <c r="P202">
        <f>+VLOOKUP(O202,[1]ZCLMM905!$A:$G,7,0)</f>
        <v>66</v>
      </c>
      <c r="Q202" t="b">
        <f t="shared" si="3"/>
        <v>1</v>
      </c>
      <c r="R202" t="str">
        <f>+VLOOKUP(F202,'BD LP'!B:I,8,0)</f>
        <v>CROQUETA APANADO DE POLLO 100 g</v>
      </c>
    </row>
    <row r="203" spans="1:18" x14ac:dyDescent="0.35">
      <c r="A203" t="s">
        <v>3904</v>
      </c>
      <c r="B203">
        <v>2000</v>
      </c>
      <c r="D203" s="51" t="s">
        <v>3905</v>
      </c>
      <c r="F203" s="38">
        <v>104529080</v>
      </c>
      <c r="H203" s="52">
        <v>42400</v>
      </c>
      <c r="I203" t="s">
        <v>3906</v>
      </c>
      <c r="J203">
        <v>8</v>
      </c>
      <c r="K203" t="s">
        <v>44</v>
      </c>
      <c r="L203" t="s">
        <v>3907</v>
      </c>
      <c r="M203" t="s">
        <v>3908</v>
      </c>
      <c r="N203" s="38" t="s">
        <v>44</v>
      </c>
      <c r="O203" t="str">
        <f>+F203&amp;"-"&amp;VLOOKUP(F203,'BD LP'!B:J,9,0)</f>
        <v>104529080-C08</v>
      </c>
      <c r="P203">
        <f>+VLOOKUP(O203,[1]ZCLMM905!$A:$G,7,0)</f>
        <v>8</v>
      </c>
      <c r="Q203" t="b">
        <f t="shared" si="3"/>
        <v>1</v>
      </c>
      <c r="R203" t="str">
        <f>+VLOOKUP(F203,'BD LP'!B:I,8,0)</f>
        <v>TRUTRO ALA POLLO BBQ BL 1 kg</v>
      </c>
    </row>
    <row r="204" spans="1:18" x14ac:dyDescent="0.35">
      <c r="A204" t="s">
        <v>3904</v>
      </c>
      <c r="B204">
        <v>2000</v>
      </c>
      <c r="D204" s="51" t="s">
        <v>3905</v>
      </c>
      <c r="F204" s="38">
        <v>104545230</v>
      </c>
      <c r="H204" s="52">
        <v>55600</v>
      </c>
      <c r="I204" t="s">
        <v>3906</v>
      </c>
      <c r="J204">
        <v>4</v>
      </c>
      <c r="K204" t="s">
        <v>44</v>
      </c>
      <c r="L204" t="s">
        <v>3907</v>
      </c>
      <c r="M204" t="s">
        <v>3908</v>
      </c>
      <c r="N204" s="38" t="s">
        <v>44</v>
      </c>
      <c r="O204" t="str">
        <f>+F204&amp;"-"&amp;VLOOKUP(F204,'BD LP'!B:J,9,0)</f>
        <v>104545230-C04</v>
      </c>
      <c r="P204">
        <f>+VLOOKUP(O204,[1]ZCLMM905!$A:$G,7,0)</f>
        <v>4</v>
      </c>
      <c r="Q204" t="b">
        <f t="shared" si="3"/>
        <v>1</v>
      </c>
      <c r="R204" t="str">
        <f>+VLOOKUP(F204,'BD LP'!B:I,8,0)</f>
        <v>CARNE DESMECHADA 1,5 KG</v>
      </c>
    </row>
    <row r="205" spans="1:18" x14ac:dyDescent="0.35">
      <c r="A205" t="s">
        <v>3904</v>
      </c>
      <c r="B205">
        <v>2000</v>
      </c>
      <c r="D205" s="51" t="s">
        <v>3905</v>
      </c>
      <c r="F205" s="38">
        <v>104546880</v>
      </c>
      <c r="H205" s="52">
        <v>80850</v>
      </c>
      <c r="I205" t="s">
        <v>3906</v>
      </c>
      <c r="J205">
        <v>105</v>
      </c>
      <c r="K205" t="s">
        <v>44</v>
      </c>
      <c r="L205" t="s">
        <v>3907</v>
      </c>
      <c r="M205" t="s">
        <v>3908</v>
      </c>
      <c r="N205" s="38" t="s">
        <v>44</v>
      </c>
      <c r="O205" t="str">
        <f>+F205&amp;"-"&amp;VLOOKUP(F205,'BD LP'!B:J,9,0)</f>
        <v>104546880-Z05</v>
      </c>
      <c r="P205">
        <f>+VLOOKUP(O205,[1]ZCLMM905!$A:$G,7,0)</f>
        <v>105</v>
      </c>
      <c r="Q205" t="b">
        <f t="shared" si="3"/>
        <v>1</v>
      </c>
      <c r="R205" t="str">
        <f>+VLOOKUP(F205,'BD LP'!B:I,8,0)</f>
        <v>HAMBURGUESA VACUNO SMASH 113 GR</v>
      </c>
    </row>
    <row r="206" spans="1:18" x14ac:dyDescent="0.35">
      <c r="A206" t="s">
        <v>3904</v>
      </c>
      <c r="B206">
        <v>2000</v>
      </c>
      <c r="D206" s="51" t="s">
        <v>3905</v>
      </c>
      <c r="F206" s="44">
        <v>104547550</v>
      </c>
      <c r="H206" s="52">
        <v>130200</v>
      </c>
      <c r="I206" t="s">
        <v>3906</v>
      </c>
      <c r="J206">
        <v>140</v>
      </c>
      <c r="K206" t="s">
        <v>44</v>
      </c>
      <c r="L206" t="s">
        <v>3907</v>
      </c>
      <c r="M206" t="s">
        <v>3908</v>
      </c>
      <c r="N206" s="38" t="s">
        <v>44</v>
      </c>
      <c r="O206" t="str">
        <f>+F206&amp;"-"&amp;VLOOKUP(F206,'BD LP'!B:J,9,0)</f>
        <v>104547550-Z40</v>
      </c>
      <c r="P206">
        <f>+VLOOKUP(O206,[1]ZCLMM905!$A:$G,7,0)</f>
        <v>140</v>
      </c>
      <c r="Q206" t="b">
        <f t="shared" si="3"/>
        <v>1</v>
      </c>
      <c r="R206" t="str">
        <f>+VLOOKUP(F206,'BD LP'!B:I,8,0)</f>
        <v>HAMBURGUESA VACUNO SMASH SAZONADA 135GR</v>
      </c>
    </row>
    <row r="207" spans="1:18" x14ac:dyDescent="0.35">
      <c r="A207" t="s">
        <v>3904</v>
      </c>
      <c r="B207">
        <v>2000</v>
      </c>
      <c r="D207" s="51" t="s">
        <v>3905</v>
      </c>
      <c r="F207" s="38">
        <v>104543590</v>
      </c>
      <c r="H207" s="52">
        <v>40800</v>
      </c>
      <c r="I207" t="s">
        <v>3906</v>
      </c>
      <c r="J207">
        <v>8</v>
      </c>
      <c r="K207" t="s">
        <v>44</v>
      </c>
      <c r="L207" t="s">
        <v>3907</v>
      </c>
      <c r="M207" t="s">
        <v>3908</v>
      </c>
      <c r="N207" s="38" t="s">
        <v>44</v>
      </c>
      <c r="O207" t="str">
        <f>+F207&amp;"-"&amp;VLOOKUP(F207,'BD LP'!B:J,9,0)</f>
        <v>104543590-C08</v>
      </c>
      <c r="P207">
        <f>+VLOOKUP(O207,[1]ZCLMM905!$A:$G,7,0)</f>
        <v>8</v>
      </c>
      <c r="Q207" t="b">
        <f t="shared" si="3"/>
        <v>1</v>
      </c>
      <c r="R207" t="str">
        <f>+VLOOKUP(F207,'BD LP'!B:I,8,0)</f>
        <v>SALAMI AHUMADO 500g</v>
      </c>
    </row>
    <row r="208" spans="1:18" x14ac:dyDescent="0.35">
      <c r="A208" t="s">
        <v>3904</v>
      </c>
      <c r="B208">
        <v>2000</v>
      </c>
      <c r="D208" s="51" t="s">
        <v>3905</v>
      </c>
      <c r="F208" s="38">
        <v>104543600</v>
      </c>
      <c r="H208" s="52">
        <v>41440</v>
      </c>
      <c r="I208" t="s">
        <v>3906</v>
      </c>
      <c r="J208">
        <v>8</v>
      </c>
      <c r="K208" t="s">
        <v>44</v>
      </c>
      <c r="L208" t="s">
        <v>3907</v>
      </c>
      <c r="M208" t="s">
        <v>3908</v>
      </c>
      <c r="N208" s="38" t="s">
        <v>44</v>
      </c>
      <c r="O208" t="str">
        <f>+F208&amp;"-"&amp;VLOOKUP(F208,'BD LP'!B:J,9,0)</f>
        <v>104543600-C08</v>
      </c>
      <c r="P208">
        <f>+VLOOKUP(O208,[1]ZCLMM905!$A:$G,7,0)</f>
        <v>8</v>
      </c>
      <c r="Q208" t="b">
        <f t="shared" si="3"/>
        <v>1</v>
      </c>
      <c r="R208" t="str">
        <f>+VLOOKUP(F208,'BD LP'!B:I,8,0)</f>
        <v>SALAMI ESPAÑOL 500g</v>
      </c>
    </row>
    <row r="209" spans="1:18" x14ac:dyDescent="0.35">
      <c r="A209" t="s">
        <v>3904</v>
      </c>
      <c r="B209">
        <v>2000</v>
      </c>
      <c r="D209" s="51" t="s">
        <v>3905</v>
      </c>
      <c r="F209" s="38">
        <v>104340780</v>
      </c>
      <c r="H209" s="52">
        <v>28500</v>
      </c>
      <c r="I209" t="s">
        <v>3906</v>
      </c>
      <c r="J209">
        <v>5</v>
      </c>
      <c r="K209" t="s">
        <v>164</v>
      </c>
      <c r="L209" t="s">
        <v>3907</v>
      </c>
      <c r="M209" t="s">
        <v>3908</v>
      </c>
      <c r="N209" s="38" t="s">
        <v>164</v>
      </c>
      <c r="O209" t="str">
        <f>+F209&amp;"-"&amp;VLOOKUP(F209,'BD LP'!B:J,9,0)</f>
        <v>104340780-C05</v>
      </c>
      <c r="P209">
        <f>+VLOOKUP(O209,[1]ZCLMM905!$A:$G,7,0)</f>
        <v>5</v>
      </c>
      <c r="Q209" t="b">
        <f t="shared" si="3"/>
        <v>1</v>
      </c>
      <c r="R209" t="str">
        <f>+VLOOKUP(F209,'BD LP'!B:I,8,0)</f>
        <v>CAMARON COCIDO PELADO 100/200 IQF 1 KG</v>
      </c>
    </row>
    <row r="210" spans="1:18" x14ac:dyDescent="0.35">
      <c r="A210" t="s">
        <v>3904</v>
      </c>
      <c r="B210">
        <v>2000</v>
      </c>
      <c r="D210" s="51" t="s">
        <v>3905</v>
      </c>
      <c r="F210" s="38">
        <v>104516330</v>
      </c>
      <c r="H210" s="52">
        <v>49000</v>
      </c>
      <c r="I210" t="s">
        <v>3906</v>
      </c>
      <c r="J210">
        <v>10</v>
      </c>
      <c r="K210" t="s">
        <v>164</v>
      </c>
      <c r="L210" t="s">
        <v>3907</v>
      </c>
      <c r="M210" t="s">
        <v>3908</v>
      </c>
      <c r="N210" s="38" t="s">
        <v>164</v>
      </c>
      <c r="O210" t="str">
        <f>+F210&amp;"-"&amp;VLOOKUP(F210,'BD LP'!B:J,9,0)</f>
        <v>104516330-C10</v>
      </c>
      <c r="P210">
        <f>+VLOOKUP(O210,[1]ZCLMM905!$A:$G,7,0)</f>
        <v>10</v>
      </c>
      <c r="Q210" t="b">
        <f t="shared" si="3"/>
        <v>1</v>
      </c>
      <c r="R210" t="str">
        <f>+VLOOKUP(F210,'BD LP'!B:I,8,0)</f>
        <v>CAMARON COCIDO PELADO 100/200  QF 1 KG</v>
      </c>
    </row>
    <row r="211" spans="1:18" x14ac:dyDescent="0.35">
      <c r="A211" t="s">
        <v>3904</v>
      </c>
      <c r="B211">
        <v>2000</v>
      </c>
      <c r="D211" s="51" t="s">
        <v>3905</v>
      </c>
      <c r="F211" s="38">
        <v>104539120</v>
      </c>
      <c r="H211" s="52">
        <v>24500</v>
      </c>
      <c r="I211" t="s">
        <v>3906</v>
      </c>
      <c r="J211">
        <v>5</v>
      </c>
      <c r="K211" t="s">
        <v>44</v>
      </c>
      <c r="L211" t="s">
        <v>3907</v>
      </c>
      <c r="M211" t="s">
        <v>3908</v>
      </c>
      <c r="N211" s="38" t="s">
        <v>44</v>
      </c>
      <c r="O211" t="str">
        <f>+F211&amp;"-"&amp;VLOOKUP(F211,'BD LP'!B:J,9,0)</f>
        <v>104539120-C05</v>
      </c>
      <c r="P211">
        <f>+VLOOKUP(O211,[1]ZCLMM905!$A:$G,7,0)</f>
        <v>5</v>
      </c>
      <c r="Q211" t="b">
        <f t="shared" si="3"/>
        <v>1</v>
      </c>
      <c r="R211" t="str">
        <f>+VLOOKUP(F211,'BD LP'!B:I,8,0)</f>
        <v>CAMARON CRUDO CON CASCARA 26/30 IQF 1 KG</v>
      </c>
    </row>
    <row r="212" spans="1:18" x14ac:dyDescent="0.35">
      <c r="A212" t="s">
        <v>3904</v>
      </c>
      <c r="B212">
        <v>2000</v>
      </c>
      <c r="D212" s="51" t="s">
        <v>3905</v>
      </c>
      <c r="F212" s="38">
        <v>104543910</v>
      </c>
      <c r="H212" s="52">
        <v>26000</v>
      </c>
      <c r="I212" t="s">
        <v>3906</v>
      </c>
      <c r="J212">
        <v>5</v>
      </c>
      <c r="K212" t="s">
        <v>44</v>
      </c>
      <c r="L212" t="s">
        <v>3907</v>
      </c>
      <c r="M212" t="s">
        <v>3908</v>
      </c>
      <c r="N212" s="38" t="s">
        <v>44</v>
      </c>
      <c r="O212" t="str">
        <f>+F212&amp;"-"&amp;VLOOKUP(F212,'BD LP'!B:J,9,0)</f>
        <v>104543910-C05</v>
      </c>
      <c r="P212">
        <f>+VLOOKUP(O212,[1]ZCLMM905!$A:$G,7,0)</f>
        <v>5</v>
      </c>
      <c r="Q212" t="b">
        <f t="shared" si="3"/>
        <v>1</v>
      </c>
      <c r="R212" t="str">
        <f>+VLOOKUP(F212,'BD LP'!B:I,8,0)</f>
        <v>CAMARON CRUDO PELADO 100/150 IQF 1 KG</v>
      </c>
    </row>
    <row r="213" spans="1:18" x14ac:dyDescent="0.35">
      <c r="A213" t="s">
        <v>3904</v>
      </c>
      <c r="B213">
        <v>2000</v>
      </c>
      <c r="D213" s="51" t="s">
        <v>3905</v>
      </c>
      <c r="F213" s="38">
        <v>104340790</v>
      </c>
      <c r="H213" s="52">
        <v>28450</v>
      </c>
      <c r="I213" t="s">
        <v>3906</v>
      </c>
      <c r="J213">
        <v>5</v>
      </c>
      <c r="K213" t="s">
        <v>164</v>
      </c>
      <c r="L213" t="s">
        <v>3907</v>
      </c>
      <c r="M213" t="s">
        <v>3908</v>
      </c>
      <c r="N213" s="38" t="s">
        <v>164</v>
      </c>
      <c r="O213" t="str">
        <f>+F213&amp;"-"&amp;VLOOKUP(F213,'BD LP'!B:J,9,0)</f>
        <v>104340790-C05</v>
      </c>
      <c r="P213">
        <f>+VLOOKUP(O213,[1]ZCLMM905!$A:$G,7,0)</f>
        <v>5</v>
      </c>
      <c r="Q213" t="b">
        <f t="shared" si="3"/>
        <v>1</v>
      </c>
      <c r="R213" t="str">
        <f>+VLOOKUP(F213,'BD LP'!B:I,8,0)</f>
        <v>CAMARON CRUDO PELADO 100/200 IQF 1 KG</v>
      </c>
    </row>
    <row r="214" spans="1:18" x14ac:dyDescent="0.35">
      <c r="A214" t="s">
        <v>3904</v>
      </c>
      <c r="B214">
        <v>2000</v>
      </c>
      <c r="D214" s="51" t="s">
        <v>3905</v>
      </c>
      <c r="F214" s="38">
        <v>104519290</v>
      </c>
      <c r="H214" s="52">
        <v>39950</v>
      </c>
      <c r="I214" t="s">
        <v>3906</v>
      </c>
      <c r="J214">
        <v>5</v>
      </c>
      <c r="K214" t="s">
        <v>164</v>
      </c>
      <c r="L214" t="s">
        <v>3907</v>
      </c>
      <c r="M214" t="s">
        <v>3908</v>
      </c>
      <c r="N214" s="38" t="s">
        <v>164</v>
      </c>
      <c r="O214" t="str">
        <f>+F214&amp;"-"&amp;VLOOKUP(F214,'BD LP'!B:J,9,0)</f>
        <v>104519290-C05</v>
      </c>
      <c r="P214">
        <f>+VLOOKUP(O214,[1]ZCLMM905!$A:$G,7,0)</f>
        <v>5</v>
      </c>
      <c r="Q214" t="b">
        <f t="shared" si="3"/>
        <v>1</v>
      </c>
      <c r="R214" t="str">
        <f>+VLOOKUP(F214,'BD LP'!B:I,8,0)</f>
        <v>CAMARON CRUDO PELADO DESVENADO 36/40 1KG</v>
      </c>
    </row>
    <row r="215" spans="1:18" x14ac:dyDescent="0.35">
      <c r="A215" t="s">
        <v>3904</v>
      </c>
      <c r="B215">
        <v>2000</v>
      </c>
      <c r="D215" s="51" t="s">
        <v>3905</v>
      </c>
      <c r="F215" s="38">
        <v>104516630</v>
      </c>
      <c r="H215" s="52">
        <v>40000</v>
      </c>
      <c r="I215" t="s">
        <v>3906</v>
      </c>
      <c r="J215">
        <v>4</v>
      </c>
      <c r="K215" t="s">
        <v>44</v>
      </c>
      <c r="L215" t="s">
        <v>3907</v>
      </c>
      <c r="M215" t="s">
        <v>3908</v>
      </c>
      <c r="N215" s="38" t="s">
        <v>44</v>
      </c>
      <c r="O215" t="str">
        <f>+F215&amp;"-"&amp;VLOOKUP(F215,'BD LP'!B:J,9,0)</f>
        <v>104516630-C04</v>
      </c>
      <c r="P215">
        <f>+VLOOKUP(O215,[1]ZCLMM905!$A:$G,7,0)</f>
        <v>4</v>
      </c>
      <c r="Q215" t="b">
        <f t="shared" si="3"/>
        <v>1</v>
      </c>
      <c r="R215" t="str">
        <f>+VLOOKUP(F215,'BD LP'!B:I,8,0)</f>
        <v>CAMARON MARIPOSA APANADO COCO 1,36KG</v>
      </c>
    </row>
    <row r="216" spans="1:18" x14ac:dyDescent="0.35">
      <c r="A216" t="s">
        <v>3904</v>
      </c>
      <c r="B216">
        <v>2000</v>
      </c>
      <c r="D216" s="51" t="s">
        <v>3905</v>
      </c>
      <c r="F216" s="38">
        <v>104544970</v>
      </c>
      <c r="H216" s="52">
        <v>13000</v>
      </c>
      <c r="I216" t="s">
        <v>3906</v>
      </c>
      <c r="J216">
        <v>5</v>
      </c>
      <c r="K216" t="s">
        <v>44</v>
      </c>
      <c r="L216" t="s">
        <v>3907</v>
      </c>
      <c r="M216" t="s">
        <v>3908</v>
      </c>
      <c r="N216" s="38" t="s">
        <v>44</v>
      </c>
      <c r="O216" t="str">
        <f>+F216&amp;"-"&amp;VLOOKUP(F216,'BD LP'!B:J,9,0)</f>
        <v>104544970-C05</v>
      </c>
      <c r="P216">
        <f>+VLOOKUP(O216,[1]ZCLMM905!$A:$G,7,0)</f>
        <v>5</v>
      </c>
      <c r="Q216" t="b">
        <f t="shared" si="3"/>
        <v>1</v>
      </c>
      <c r="R216" t="str">
        <f>+VLOOKUP(F216,'BD LP'!B:I,8,0)</f>
        <v>SURTIDO MARISCOS IQF 1 KG</v>
      </c>
    </row>
    <row r="217" spans="1:18" x14ac:dyDescent="0.35">
      <c r="A217" t="s">
        <v>3904</v>
      </c>
      <c r="B217">
        <v>2000</v>
      </c>
      <c r="D217" s="51" t="s">
        <v>3905</v>
      </c>
      <c r="F217" s="44">
        <v>104534670</v>
      </c>
      <c r="H217" s="52">
        <v>83000</v>
      </c>
      <c r="I217" t="s">
        <v>3906</v>
      </c>
      <c r="J217">
        <v>2</v>
      </c>
      <c r="K217" t="s">
        <v>44</v>
      </c>
      <c r="L217" t="s">
        <v>3907</v>
      </c>
      <c r="M217" t="s">
        <v>3908</v>
      </c>
      <c r="N217" s="38" t="s">
        <v>44</v>
      </c>
      <c r="O217" t="str">
        <f>+F217&amp;"-"&amp;VLOOKUP(F217,'BD LP'!B:J,9,0)</f>
        <v>104534670-C02</v>
      </c>
      <c r="P217">
        <f>+VLOOKUP(O217,[1]ZCLMM905!$A:$G,7,0)</f>
        <v>2</v>
      </c>
      <c r="Q217" t="b">
        <f t="shared" si="3"/>
        <v>1</v>
      </c>
      <c r="R217" t="str">
        <f>+VLOOKUP(F217,'BD LP'!B:I,8,0)</f>
        <v>REINETA FILETE 100-400g IQF</v>
      </c>
    </row>
    <row r="218" spans="1:18" x14ac:dyDescent="0.35">
      <c r="A218" t="s">
        <v>3904</v>
      </c>
      <c r="B218">
        <v>2000</v>
      </c>
      <c r="D218" s="51" t="s">
        <v>3905</v>
      </c>
      <c r="F218" s="38">
        <v>104544900</v>
      </c>
      <c r="H218" s="52">
        <v>8990</v>
      </c>
      <c r="I218" t="s">
        <v>3906</v>
      </c>
      <c r="J218">
        <v>1</v>
      </c>
      <c r="K218" t="s">
        <v>164</v>
      </c>
      <c r="L218" t="s">
        <v>3907</v>
      </c>
      <c r="M218" t="s">
        <v>3908</v>
      </c>
      <c r="N218" s="38" t="s">
        <v>164</v>
      </c>
      <c r="O218" t="str">
        <f>+F218&amp;"-"&amp;VLOOKUP(F218,'BD LP'!B:J,9,0)</f>
        <v>104544900-KG</v>
      </c>
      <c r="P218">
        <f>+VLOOKUP(O218,[1]ZCLMM905!$A:$G,7,0)</f>
        <v>1</v>
      </c>
      <c r="Q218" t="b">
        <f t="shared" si="3"/>
        <v>1</v>
      </c>
      <c r="R218" t="str">
        <f>+VLOOKUP(F218,'BD LP'!B:I,8,0)</f>
        <v>SALMON FILETE IND B T-D KG CONG</v>
      </c>
    </row>
    <row r="219" spans="1:18" x14ac:dyDescent="0.35">
      <c r="A219" t="s">
        <v>3904</v>
      </c>
      <c r="B219">
        <v>2000</v>
      </c>
      <c r="D219" s="51" t="s">
        <v>3905</v>
      </c>
      <c r="F219" s="38">
        <v>104541760</v>
      </c>
      <c r="H219" s="52">
        <v>105000</v>
      </c>
      <c r="I219" t="s">
        <v>3906</v>
      </c>
      <c r="J219">
        <v>10</v>
      </c>
      <c r="K219" t="s">
        <v>44</v>
      </c>
      <c r="L219" t="s">
        <v>3907</v>
      </c>
      <c r="M219" t="s">
        <v>3908</v>
      </c>
      <c r="N219" s="38" t="s">
        <v>44</v>
      </c>
      <c r="O219" t="str">
        <f>+F219&amp;"-"&amp;VLOOKUP(F219,'BD LP'!B:J,9,0)</f>
        <v>104541760-C10</v>
      </c>
      <c r="P219">
        <f>+VLOOKUP(O219,[1]ZCLMM905!$A:$G,7,0)</f>
        <v>10</v>
      </c>
      <c r="Q219" t="b">
        <f t="shared" si="3"/>
        <v>1</v>
      </c>
      <c r="R219" t="str">
        <f>+VLOOKUP(F219,'BD LP'!B:I,8,0)</f>
        <v>QUESO CREMA RENY PICOT IMP 1,36 kg</v>
      </c>
    </row>
    <row r="220" spans="1:18" x14ac:dyDescent="0.35">
      <c r="A220" t="s">
        <v>3904</v>
      </c>
      <c r="B220">
        <v>2000</v>
      </c>
      <c r="D220" s="51" t="s">
        <v>3905</v>
      </c>
      <c r="F220" s="38">
        <v>104545120</v>
      </c>
      <c r="H220" s="52">
        <v>67900</v>
      </c>
      <c r="I220" t="s">
        <v>3906</v>
      </c>
      <c r="J220">
        <v>20</v>
      </c>
      <c r="K220" t="s">
        <v>44</v>
      </c>
      <c r="L220" t="s">
        <v>3907</v>
      </c>
      <c r="M220" t="s">
        <v>3908</v>
      </c>
      <c r="N220" s="38" t="s">
        <v>44</v>
      </c>
      <c r="O220" t="str">
        <f>+F220&amp;"-"&amp;VLOOKUP(F220,'BD LP'!B:J,9,0)</f>
        <v>104545120-C20</v>
      </c>
      <c r="P220">
        <f>+VLOOKUP(O220,[1]ZCLMM905!$A:$G,7,0)</f>
        <v>20</v>
      </c>
      <c r="Q220" t="b">
        <f t="shared" si="3"/>
        <v>1</v>
      </c>
      <c r="R220" t="str">
        <f>+VLOOKUP(F220,'BD LP'!B:I,8,0)</f>
        <v>QUESO QUATTROCENTO 150 GR</v>
      </c>
    </row>
    <row r="221" spans="1:18" x14ac:dyDescent="0.35">
      <c r="A221" t="s">
        <v>3904</v>
      </c>
      <c r="B221">
        <v>2000</v>
      </c>
      <c r="D221" s="51" t="s">
        <v>3905</v>
      </c>
      <c r="F221" s="38">
        <v>104543210</v>
      </c>
      <c r="H221" s="52">
        <v>23400</v>
      </c>
      <c r="I221" t="s">
        <v>3906</v>
      </c>
      <c r="J221">
        <v>12</v>
      </c>
      <c r="K221" t="s">
        <v>44</v>
      </c>
      <c r="L221" t="s">
        <v>3907</v>
      </c>
      <c r="M221" t="s">
        <v>3908</v>
      </c>
      <c r="N221" s="38" t="s">
        <v>44</v>
      </c>
      <c r="O221" t="str">
        <f>+F221&amp;"-"&amp;VLOOKUP(F221,'BD LP'!B:J,9,0)</f>
        <v>104543210-C12</v>
      </c>
      <c r="P221">
        <f>+VLOOKUP(O221,[1]ZCLMM905!$A:$G,7,0)</f>
        <v>12</v>
      </c>
      <c r="Q221" t="b">
        <f t="shared" si="3"/>
        <v>1</v>
      </c>
      <c r="R221" t="str">
        <f>+VLOOKUP(F221,'BD LP'!B:I,8,0)</f>
        <v>QUESO CHEDDAR BLANCO LAMINADO 272 GR</v>
      </c>
    </row>
    <row r="222" spans="1:18" x14ac:dyDescent="0.35">
      <c r="A222" t="s">
        <v>3904</v>
      </c>
      <c r="B222">
        <v>2000</v>
      </c>
      <c r="D222" s="51" t="s">
        <v>3905</v>
      </c>
      <c r="F222" s="38">
        <v>104539790</v>
      </c>
      <c r="H222" s="52">
        <v>10590</v>
      </c>
      <c r="I222" t="s">
        <v>3906</v>
      </c>
      <c r="J222">
        <v>1</v>
      </c>
      <c r="K222" t="s">
        <v>164</v>
      </c>
      <c r="L222" t="s">
        <v>3907</v>
      </c>
      <c r="M222" t="s">
        <v>3908</v>
      </c>
      <c r="N222" s="38" t="s">
        <v>164</v>
      </c>
      <c r="O222" t="str">
        <f>+F222&amp;"-"&amp;VLOOKUP(F222,'BD LP'!B:J,9,0)</f>
        <v>104539790-KG</v>
      </c>
      <c r="P222">
        <f>+VLOOKUP(O222,[1]ZCLMM905!$A:$G,7,0)</f>
        <v>1</v>
      </c>
      <c r="Q222" t="b">
        <f t="shared" si="3"/>
        <v>1</v>
      </c>
      <c r="R222" t="str">
        <f>+VLOOKUP(F222,'BD LP'!B:I,8,0)</f>
        <v>ASADO DE TIRA TROZO  CAT V CONG  CHILE</v>
      </c>
    </row>
    <row r="223" spans="1:18" x14ac:dyDescent="0.35">
      <c r="A223" t="s">
        <v>3904</v>
      </c>
      <c r="B223">
        <v>2000</v>
      </c>
      <c r="D223" s="51" t="s">
        <v>3905</v>
      </c>
      <c r="F223" s="38">
        <v>104539820</v>
      </c>
      <c r="H223" s="52">
        <v>9990</v>
      </c>
      <c r="I223" t="s">
        <v>3906</v>
      </c>
      <c r="J223">
        <v>1</v>
      </c>
      <c r="K223" t="s">
        <v>164</v>
      </c>
      <c r="L223" t="s">
        <v>3907</v>
      </c>
      <c r="M223" t="s">
        <v>3908</v>
      </c>
      <c r="N223" s="38" t="s">
        <v>164</v>
      </c>
      <c r="O223" t="str">
        <f>+F223&amp;"-"&amp;VLOOKUP(F223,'BD LP'!B:J,9,0)</f>
        <v>104539820-KG</v>
      </c>
      <c r="P223">
        <f>+VLOOKUP(O223,[1]ZCLMM905!$A:$G,7,0)</f>
        <v>1</v>
      </c>
      <c r="Q223" t="b">
        <f t="shared" si="3"/>
        <v>1</v>
      </c>
      <c r="R223" t="str">
        <f>+VLOOKUP(F223,'BD LP'!B:I,8,0)</f>
        <v>PUNTA PICANA CAT V CONG  CHILE</v>
      </c>
    </row>
    <row r="224" spans="1:18" x14ac:dyDescent="0.35">
      <c r="A224" t="s">
        <v>3904</v>
      </c>
      <c r="B224">
        <v>2000</v>
      </c>
      <c r="D224" s="51" t="s">
        <v>3905</v>
      </c>
      <c r="F224" s="38">
        <v>104529350</v>
      </c>
      <c r="H224" s="52">
        <v>7196.5599999999995</v>
      </c>
      <c r="I224" t="s">
        <v>3906</v>
      </c>
      <c r="J224">
        <v>4</v>
      </c>
      <c r="K224" t="s">
        <v>44</v>
      </c>
      <c r="L224" t="s">
        <v>3907</v>
      </c>
      <c r="M224" t="s">
        <v>3908</v>
      </c>
      <c r="N224" s="38" t="s">
        <v>44</v>
      </c>
      <c r="O224" t="str">
        <f>+F224&amp;"-"&amp;VLOOKUP(F224,'BD LP'!B:J,9,0)</f>
        <v>104529350-C04</v>
      </c>
      <c r="P224">
        <f>+VLOOKUP(O224,[1]ZCLMM905!$A:$G,7,0)</f>
        <v>4</v>
      </c>
      <c r="Q224" t="b">
        <f t="shared" si="3"/>
        <v>1</v>
      </c>
      <c r="R224" t="str">
        <f>+VLOOKUP(F224,'BD LP'!B:I,8,0)</f>
        <v>20003121 MENU HOLDER PREMIUM</v>
      </c>
    </row>
    <row r="225" spans="1:18" x14ac:dyDescent="0.35">
      <c r="A225" t="s">
        <v>3904</v>
      </c>
      <c r="B225">
        <v>2000</v>
      </c>
      <c r="D225" s="51" t="s">
        <v>3905</v>
      </c>
      <c r="F225" s="38">
        <v>104538940</v>
      </c>
      <c r="H225" s="52">
        <v>38276.1</v>
      </c>
      <c r="I225" t="s">
        <v>3906</v>
      </c>
      <c r="J225">
        <v>1</v>
      </c>
      <c r="K225" t="s">
        <v>44</v>
      </c>
      <c r="L225" t="s">
        <v>3907</v>
      </c>
      <c r="M225" t="s">
        <v>3908</v>
      </c>
      <c r="N225" s="38" t="s">
        <v>44</v>
      </c>
      <c r="O225" t="str">
        <f>+F225&amp;"-"&amp;VLOOKUP(F225,'BD LP'!B:J,9,0)</f>
        <v>104538940-UN</v>
      </c>
      <c r="P225">
        <f>+VLOOKUP(O225,[1]ZCLMM905!$A:$G,7,0)</f>
        <v>1</v>
      </c>
      <c r="Q225" t="b">
        <f t="shared" si="3"/>
        <v>1</v>
      </c>
      <c r="R225" t="str">
        <f>+VLOOKUP(F225,'BD LP'!B:I,8,0)</f>
        <v>BASE MAQUINA PREMIUM INROOM</v>
      </c>
    </row>
    <row r="226" spans="1:18" x14ac:dyDescent="0.35">
      <c r="A226" t="s">
        <v>3904</v>
      </c>
      <c r="B226">
        <v>2000</v>
      </c>
      <c r="D226" s="51" t="s">
        <v>3905</v>
      </c>
      <c r="F226" s="38">
        <v>104539090</v>
      </c>
      <c r="H226" s="52">
        <v>68779.12</v>
      </c>
      <c r="I226" t="s">
        <v>3906</v>
      </c>
      <c r="J226">
        <v>1</v>
      </c>
      <c r="K226" t="s">
        <v>44</v>
      </c>
      <c r="L226" t="s">
        <v>3907</v>
      </c>
      <c r="M226" t="s">
        <v>3908</v>
      </c>
      <c r="N226" s="38" t="s">
        <v>44</v>
      </c>
      <c r="O226" t="str">
        <f>+F226&amp;"-"&amp;VLOOKUP(F226,'BD LP'!B:J,9,0)</f>
        <v>104539090-UN</v>
      </c>
      <c r="P226">
        <f>+VLOOKUP(O226,[1]ZCLMM905!$A:$G,7,0)</f>
        <v>1</v>
      </c>
      <c r="Q226" t="b">
        <f t="shared" si="3"/>
        <v>1</v>
      </c>
      <c r="R226" t="str">
        <f>+VLOOKUP(F226,'BD LP'!B:I,8,0)</f>
        <v>CORONA RESERVA DE TIERRA MAQUINA ESPRESS</v>
      </c>
    </row>
    <row r="227" spans="1:18" x14ac:dyDescent="0.35">
      <c r="A227" t="s">
        <v>3904</v>
      </c>
      <c r="B227">
        <v>2000</v>
      </c>
      <c r="D227" s="51" t="s">
        <v>3905</v>
      </c>
      <c r="F227" s="38">
        <v>104545180</v>
      </c>
      <c r="H227" s="52">
        <v>70495.899999999994</v>
      </c>
      <c r="I227" t="s">
        <v>3906</v>
      </c>
      <c r="J227">
        <v>1</v>
      </c>
      <c r="K227" t="s">
        <v>44</v>
      </c>
      <c r="L227" t="s">
        <v>3907</v>
      </c>
      <c r="M227" t="s">
        <v>3908</v>
      </c>
      <c r="N227" s="38" t="s">
        <v>44</v>
      </c>
      <c r="O227" t="str">
        <f>+F227&amp;"-"&amp;VLOOKUP(F227,'BD LP'!B:J,9,0)</f>
        <v>104545180-UN</v>
      </c>
      <c r="P227">
        <f>+VLOOKUP(O227,[1]ZCLMM905!$A:$G,7,0)</f>
        <v>1</v>
      </c>
      <c r="Q227" t="b">
        <f t="shared" si="3"/>
        <v>1</v>
      </c>
      <c r="R227" t="str">
        <f>+VLOOKUP(F227,'BD LP'!B:I,8,0)</f>
        <v>CORONA RESERVA DE TIERRA MAQUINA ESPRESS</v>
      </c>
    </row>
    <row r="228" spans="1:18" x14ac:dyDescent="0.35">
      <c r="A228" t="s">
        <v>3904</v>
      </c>
      <c r="B228">
        <v>2000</v>
      </c>
      <c r="D228" s="51" t="s">
        <v>3905</v>
      </c>
      <c r="F228" s="38">
        <v>104545170</v>
      </c>
      <c r="H228" s="52">
        <v>21797</v>
      </c>
      <c r="I228" t="s">
        <v>3906</v>
      </c>
      <c r="J228">
        <v>50</v>
      </c>
      <c r="K228" t="s">
        <v>44</v>
      </c>
      <c r="L228" t="s">
        <v>3907</v>
      </c>
      <c r="M228" t="s">
        <v>3908</v>
      </c>
      <c r="N228" s="38" t="s">
        <v>44</v>
      </c>
      <c r="O228" t="str">
        <f>+F228&amp;"-"&amp;VLOOKUP(F228,'BD LP'!B:J,9,0)</f>
        <v>104545170-C50</v>
      </c>
      <c r="P228">
        <f>+VLOOKUP(O228,[1]ZCLMM905!$A:$G,7,0)</f>
        <v>50</v>
      </c>
      <c r="Q228" t="b">
        <f t="shared" si="3"/>
        <v>1</v>
      </c>
      <c r="R228" t="str">
        <f>+VLOOKUP(F228,'BD LP'!B:I,8,0)</f>
        <v>COVER MOLINILLO SELECTION</v>
      </c>
    </row>
    <row r="229" spans="1:18" x14ac:dyDescent="0.35">
      <c r="A229" t="s">
        <v>3904</v>
      </c>
      <c r="B229">
        <v>2000</v>
      </c>
      <c r="D229" s="51" t="s">
        <v>3905</v>
      </c>
      <c r="F229" s="38">
        <v>104539060</v>
      </c>
      <c r="H229" s="52">
        <v>21308.52</v>
      </c>
      <c r="I229" t="s">
        <v>3906</v>
      </c>
      <c r="J229">
        <v>1</v>
      </c>
      <c r="K229" t="s">
        <v>44</v>
      </c>
      <c r="L229" t="s">
        <v>3907</v>
      </c>
      <c r="M229" t="s">
        <v>3908</v>
      </c>
      <c r="N229" s="38" t="s">
        <v>44</v>
      </c>
      <c r="O229" t="str">
        <f>+F229&amp;"-"&amp;VLOOKUP(F229,'BD LP'!B:J,9,0)</f>
        <v>104539060-UN</v>
      </c>
      <c r="P229">
        <f>+VLOOKUP(O229,[1]ZCLMM905!$A:$G,7,0)</f>
        <v>1</v>
      </c>
      <c r="Q229" t="b">
        <f t="shared" si="3"/>
        <v>1</v>
      </c>
      <c r="R229" t="str">
        <f>+VLOOKUP(F229,'BD LP'!B:I,8,0)</f>
        <v>COVER MOLINILLO_SELECTION</v>
      </c>
    </row>
    <row r="230" spans="1:18" x14ac:dyDescent="0.35">
      <c r="A230" t="s">
        <v>3904</v>
      </c>
      <c r="B230">
        <v>2000</v>
      </c>
      <c r="D230" s="51" t="s">
        <v>3905</v>
      </c>
      <c r="F230" s="38">
        <v>104539040</v>
      </c>
      <c r="H230" s="52">
        <v>25781.52</v>
      </c>
      <c r="I230" t="s">
        <v>3906</v>
      </c>
      <c r="J230">
        <v>12</v>
      </c>
      <c r="K230" t="s">
        <v>44</v>
      </c>
      <c r="L230" t="s">
        <v>3907</v>
      </c>
      <c r="M230" t="s">
        <v>3908</v>
      </c>
      <c r="N230" s="38" t="s">
        <v>44</v>
      </c>
      <c r="O230" t="str">
        <f>+F230&amp;"-"&amp;VLOOKUP(F230,'BD LP'!B:J,9,0)</f>
        <v>104539040-C12</v>
      </c>
      <c r="P230">
        <f>+VLOOKUP(O230,[1]ZCLMM905!$A:$G,7,0)</f>
        <v>12</v>
      </c>
      <c r="Q230" t="b">
        <f t="shared" si="3"/>
        <v>1</v>
      </c>
      <c r="R230" t="str">
        <f>+VLOOKUP(F230,'BD LP'!B:I,8,0)</f>
        <v>CUCHARA PREMIUM CAPPUCCINO</v>
      </c>
    </row>
    <row r="231" spans="1:18" x14ac:dyDescent="0.35">
      <c r="A231" t="s">
        <v>3904</v>
      </c>
      <c r="B231">
        <v>2000</v>
      </c>
      <c r="D231" s="51" t="s">
        <v>3905</v>
      </c>
      <c r="F231" s="38">
        <v>104539050</v>
      </c>
      <c r="H231" s="52">
        <v>37044.959999999999</v>
      </c>
      <c r="I231" t="s">
        <v>3906</v>
      </c>
      <c r="J231">
        <v>12</v>
      </c>
      <c r="K231" t="s">
        <v>44</v>
      </c>
      <c r="L231" t="s">
        <v>3907</v>
      </c>
      <c r="M231" t="s">
        <v>3908</v>
      </c>
      <c r="N231" s="38" t="s">
        <v>44</v>
      </c>
      <c r="O231" t="str">
        <f>+F231&amp;"-"&amp;VLOOKUP(F231,'BD LP'!B:J,9,0)</f>
        <v>104539050-C12</v>
      </c>
      <c r="P231">
        <f>+VLOOKUP(O231,[1]ZCLMM905!$A:$G,7,0)</f>
        <v>12</v>
      </c>
      <c r="Q231" t="b">
        <f t="shared" si="3"/>
        <v>1</v>
      </c>
      <c r="R231" t="str">
        <f>+VLOOKUP(F231,'BD LP'!B:I,8,0)</f>
        <v>CUCHARA PREMIUM LATTE MACCHIATO</v>
      </c>
    </row>
    <row r="232" spans="1:18" x14ac:dyDescent="0.35">
      <c r="A232" t="s">
        <v>3904</v>
      </c>
      <c r="B232">
        <v>2000</v>
      </c>
      <c r="D232" s="51" t="s">
        <v>3905</v>
      </c>
      <c r="F232" s="38">
        <v>104539600</v>
      </c>
      <c r="H232" s="52">
        <v>280024</v>
      </c>
      <c r="I232" t="s">
        <v>3906</v>
      </c>
      <c r="J232">
        <v>25</v>
      </c>
      <c r="K232" t="s">
        <v>44</v>
      </c>
      <c r="L232" t="s">
        <v>3907</v>
      </c>
      <c r="M232" t="s">
        <v>3908</v>
      </c>
      <c r="N232" s="38" t="s">
        <v>44</v>
      </c>
      <c r="O232" t="str">
        <f>+F232&amp;"-"&amp;VLOOKUP(F232,'BD LP'!B:J,9,0)</f>
        <v>104539600-C25</v>
      </c>
      <c r="P232">
        <f>+VLOOKUP(O232,[1]ZCLMM905!$A:$G,7,0)</f>
        <v>25</v>
      </c>
      <c r="Q232" t="b">
        <f t="shared" si="3"/>
        <v>1</v>
      </c>
      <c r="R232" t="str">
        <f>+VLOOKUP(F232,'BD LP'!B:I,8,0)</f>
        <v>DELANTAL CORTO LAVAZZA</v>
      </c>
    </row>
    <row r="233" spans="1:18" x14ac:dyDescent="0.35">
      <c r="A233" t="s">
        <v>3904</v>
      </c>
      <c r="B233">
        <v>2000</v>
      </c>
      <c r="D233" s="51" t="s">
        <v>3905</v>
      </c>
      <c r="F233" s="38">
        <v>104539110</v>
      </c>
      <c r="H233" s="52">
        <v>12616.699999999999</v>
      </c>
      <c r="I233" t="s">
        <v>3906</v>
      </c>
      <c r="J233">
        <v>1</v>
      </c>
      <c r="K233" t="s">
        <v>44</v>
      </c>
      <c r="L233" t="s">
        <v>3907</v>
      </c>
      <c r="M233" t="s">
        <v>3908</v>
      </c>
      <c r="N233" s="38" t="s">
        <v>44</v>
      </c>
      <c r="O233" t="str">
        <f>+F233&amp;"-"&amp;VLOOKUP(F233,'BD LP'!B:J,9,0)</f>
        <v>104539110-UN</v>
      </c>
      <c r="P233">
        <f>+VLOOKUP(O233,[1]ZCLMM905!$A:$G,7,0)</f>
        <v>1</v>
      </c>
      <c r="Q233" t="b">
        <f t="shared" si="3"/>
        <v>1</v>
      </c>
      <c r="R233" t="str">
        <f>+VLOOKUP(F233,'BD LP'!B:I,8,0)</f>
        <v>DELANTAL LARGO LAVAZZA</v>
      </c>
    </row>
    <row r="234" spans="1:18" x14ac:dyDescent="0.35">
      <c r="A234" t="s">
        <v>3904</v>
      </c>
      <c r="B234">
        <v>2000</v>
      </c>
      <c r="D234" s="51" t="s">
        <v>3905</v>
      </c>
      <c r="F234" s="38">
        <v>104538950</v>
      </c>
      <c r="H234" s="52">
        <v>27349.199999999997</v>
      </c>
      <c r="I234" t="s">
        <v>3906</v>
      </c>
      <c r="J234">
        <v>12</v>
      </c>
      <c r="K234" t="s">
        <v>44</v>
      </c>
      <c r="L234" t="s">
        <v>3907</v>
      </c>
      <c r="M234" t="s">
        <v>3908</v>
      </c>
      <c r="N234" s="38" t="s">
        <v>44</v>
      </c>
      <c r="O234" t="str">
        <f>+F234&amp;"-"&amp;VLOOKUP(F234,'BD LP'!B:J,9,0)</f>
        <v>104538950-C12</v>
      </c>
      <c r="P234">
        <f>+VLOOKUP(O234,[1]ZCLMM905!$A:$G,7,0)</f>
        <v>12</v>
      </c>
      <c r="Q234" t="b">
        <f t="shared" si="3"/>
        <v>1</v>
      </c>
      <c r="R234" t="str">
        <f>+VLOOKUP(F234,'BD LP'!B:I,8,0)</f>
        <v>ESPRESSO CUCHARA PREMIUM</v>
      </c>
    </row>
    <row r="235" spans="1:18" x14ac:dyDescent="0.35">
      <c r="A235" t="s">
        <v>3904</v>
      </c>
      <c r="B235">
        <v>2000</v>
      </c>
      <c r="D235" s="51" t="s">
        <v>3905</v>
      </c>
      <c r="F235" s="38">
        <v>104545190</v>
      </c>
      <c r="H235" s="52">
        <v>8670.52</v>
      </c>
      <c r="I235" t="s">
        <v>3906</v>
      </c>
      <c r="J235">
        <v>1</v>
      </c>
      <c r="K235" t="s">
        <v>44</v>
      </c>
      <c r="L235" t="s">
        <v>3907</v>
      </c>
      <c r="M235" t="s">
        <v>3908</v>
      </c>
      <c r="N235" s="38" t="s">
        <v>44</v>
      </c>
      <c r="O235" t="str">
        <f>+F235&amp;"-"&amp;VLOOKUP(F235,'BD LP'!B:J,9,0)</f>
        <v>104545190-UN</v>
      </c>
      <c r="P235">
        <f>+VLOOKUP(O235,[1]ZCLMM905!$A:$G,7,0)</f>
        <v>1</v>
      </c>
      <c r="Q235" t="b">
        <f t="shared" si="3"/>
        <v>1</v>
      </c>
      <c r="R235" t="str">
        <f>+VLOOKUP(F235,'BD LP'!B:I,8,0)</f>
        <v>GRANDE PREMIUM PORTAZUCCHERO</v>
      </c>
    </row>
    <row r="236" spans="1:18" x14ac:dyDescent="0.35">
      <c r="A236" t="s">
        <v>3904</v>
      </c>
      <c r="B236">
        <v>2000</v>
      </c>
      <c r="D236" s="51" t="s">
        <v>3905</v>
      </c>
      <c r="F236" s="38">
        <v>104539010</v>
      </c>
      <c r="H236" s="52">
        <v>8458.9399999999987</v>
      </c>
      <c r="I236" t="s">
        <v>3906</v>
      </c>
      <c r="J236">
        <v>1</v>
      </c>
      <c r="K236" t="s">
        <v>44</v>
      </c>
      <c r="L236" t="s">
        <v>3907</v>
      </c>
      <c r="M236" t="s">
        <v>3908</v>
      </c>
      <c r="N236" s="38" t="s">
        <v>44</v>
      </c>
      <c r="O236" t="str">
        <f>+F236&amp;"-"&amp;VLOOKUP(F236,'BD LP'!B:J,9,0)</f>
        <v>104539010-C01</v>
      </c>
      <c r="P236">
        <f>+VLOOKUP(O236,[1]ZCLMM905!$A:$G,7,0)</f>
        <v>1</v>
      </c>
      <c r="Q236" t="b">
        <f t="shared" si="3"/>
        <v>1</v>
      </c>
      <c r="R236" t="str">
        <f>+VLOOKUP(F236,'BD LP'!B:I,8,0)</f>
        <v>GRANDE PREMIUM PORTAZUCCHERO</v>
      </c>
    </row>
    <row r="237" spans="1:18" x14ac:dyDescent="0.35">
      <c r="A237" t="s">
        <v>3904</v>
      </c>
      <c r="B237">
        <v>2000</v>
      </c>
      <c r="D237" s="51" t="s">
        <v>3905</v>
      </c>
      <c r="F237" s="38">
        <v>104534520</v>
      </c>
      <c r="H237" s="52">
        <v>65000</v>
      </c>
      <c r="I237" t="s">
        <v>3906</v>
      </c>
      <c r="J237">
        <v>1</v>
      </c>
      <c r="K237" t="s">
        <v>44</v>
      </c>
      <c r="L237" t="s">
        <v>3907</v>
      </c>
      <c r="M237" t="s">
        <v>3908</v>
      </c>
      <c r="N237" s="38" t="s">
        <v>44</v>
      </c>
      <c r="O237" t="str">
        <f>+F237&amp;"-"&amp;VLOOKUP(F237,'BD LP'!B:J,9,0)</f>
        <v>104534520-UN</v>
      </c>
      <c r="P237">
        <f>+VLOOKUP(O237,[1]ZCLMM905!$A:$G,7,0)</f>
        <v>1</v>
      </c>
      <c r="Q237" t="b">
        <f t="shared" si="3"/>
        <v>1</v>
      </c>
      <c r="R237" t="str">
        <f>+VLOOKUP(F237,'BD LP'!B:I,8,0)</f>
        <v>KIT DE LIMPIEZA LA SPAZIALE</v>
      </c>
    </row>
    <row r="238" spans="1:18" x14ac:dyDescent="0.35">
      <c r="A238" t="s">
        <v>3904</v>
      </c>
      <c r="B238">
        <v>2000</v>
      </c>
      <c r="D238" s="51" t="s">
        <v>3905</v>
      </c>
      <c r="F238" s="38">
        <v>104540170</v>
      </c>
      <c r="H238" s="52">
        <v>55000</v>
      </c>
      <c r="I238" t="s">
        <v>3906</v>
      </c>
      <c r="J238">
        <v>1</v>
      </c>
      <c r="K238" t="s">
        <v>44</v>
      </c>
      <c r="L238" t="s">
        <v>3907</v>
      </c>
      <c r="M238" t="s">
        <v>3908</v>
      </c>
      <c r="N238" s="38" t="s">
        <v>44</v>
      </c>
      <c r="O238" t="str">
        <f>+F238&amp;"-"&amp;VLOOKUP(F238,'BD LP'!B:J,9,0)</f>
        <v>104540170-UN</v>
      </c>
      <c r="P238">
        <f>+VLOOKUP(O238,[1]ZCLMM905!$A:$G,7,0)</f>
        <v>1</v>
      </c>
      <c r="Q238" t="b">
        <f t="shared" si="3"/>
        <v>1</v>
      </c>
      <c r="R238" t="str">
        <f>+VLOOKUP(F238,'BD LP'!B:I,8,0)</f>
        <v>KIT DE LIMPIEZA LECHE LIQUIDA FRANKE</v>
      </c>
    </row>
    <row r="239" spans="1:18" x14ac:dyDescent="0.35">
      <c r="A239" t="s">
        <v>3904</v>
      </c>
      <c r="B239">
        <v>2000</v>
      </c>
      <c r="D239" s="51" t="s">
        <v>3905</v>
      </c>
      <c r="F239" s="38">
        <v>104540160</v>
      </c>
      <c r="H239" s="52">
        <v>78900</v>
      </c>
      <c r="I239" t="s">
        <v>3906</v>
      </c>
      <c r="J239">
        <v>1</v>
      </c>
      <c r="K239" t="s">
        <v>44</v>
      </c>
      <c r="L239" t="s">
        <v>3907</v>
      </c>
      <c r="M239" t="s">
        <v>3908</v>
      </c>
      <c r="N239" s="38" t="s">
        <v>44</v>
      </c>
      <c r="O239" t="str">
        <f>+F239&amp;"-"&amp;VLOOKUP(F239,'BD LP'!B:J,9,0)</f>
        <v>104540160-UN</v>
      </c>
      <c r="P239">
        <f>+VLOOKUP(O239,[1]ZCLMM905!$A:$G,7,0)</f>
        <v>1</v>
      </c>
      <c r="Q239" t="b">
        <f t="shared" si="3"/>
        <v>1</v>
      </c>
      <c r="R239" t="str">
        <f>+VLOOKUP(F239,'BD LP'!B:I,8,0)</f>
        <v>KIT DE LIMPIEZA MAQUINA CAFE FRANKE</v>
      </c>
    </row>
    <row r="240" spans="1:18" x14ac:dyDescent="0.35">
      <c r="A240" t="s">
        <v>3904</v>
      </c>
      <c r="B240">
        <v>2000</v>
      </c>
      <c r="D240" s="51" t="s">
        <v>3905</v>
      </c>
      <c r="F240" s="38">
        <v>104539000</v>
      </c>
      <c r="H240" s="52">
        <v>24350.16</v>
      </c>
      <c r="I240" t="s">
        <v>3906</v>
      </c>
      <c r="J240">
        <v>4</v>
      </c>
      <c r="K240" t="s">
        <v>44</v>
      </c>
      <c r="L240" t="s">
        <v>3907</v>
      </c>
      <c r="M240" t="s">
        <v>3908</v>
      </c>
      <c r="N240" s="38" t="s">
        <v>44</v>
      </c>
      <c r="O240" t="str">
        <f>+F240&amp;"-"&amp;VLOOKUP(F240,'BD LP'!B:J,9,0)</f>
        <v>104539000-C04</v>
      </c>
      <c r="P240">
        <f>+VLOOKUP(O240,[1]ZCLMM905!$A:$G,7,0)</f>
        <v>4</v>
      </c>
      <c r="Q240" t="b">
        <f t="shared" si="3"/>
        <v>1</v>
      </c>
      <c r="R240" t="str">
        <f>+VLOOKUP(F240,'BD LP'!B:I,8,0)</f>
        <v>MALL PREMIUM PORTAZUCCHERO</v>
      </c>
    </row>
    <row r="241" spans="1:19" x14ac:dyDescent="0.35">
      <c r="A241" t="s">
        <v>3904</v>
      </c>
      <c r="B241">
        <v>2000</v>
      </c>
      <c r="D241" s="51" t="s">
        <v>3905</v>
      </c>
      <c r="F241" s="38">
        <v>104518220</v>
      </c>
      <c r="H241" s="52">
        <v>15000</v>
      </c>
      <c r="I241" t="s">
        <v>3906</v>
      </c>
      <c r="J241">
        <v>1</v>
      </c>
      <c r="K241" s="38" t="s">
        <v>53</v>
      </c>
      <c r="L241" t="s">
        <v>3907</v>
      </c>
      <c r="M241" t="s">
        <v>3908</v>
      </c>
      <c r="N241" s="38" t="s">
        <v>53</v>
      </c>
      <c r="O241" t="str">
        <f>+F241&amp;"-"&amp;VLOOKUP(F241,'BD LP'!B:J,9,0)</f>
        <v>104518220-C06</v>
      </c>
      <c r="P241">
        <f>+VLOOKUP(O241,[1]ZCLMM905!$A:$G,7,0)</f>
        <v>6</v>
      </c>
      <c r="Q241" t="b">
        <f t="shared" si="3"/>
        <v>0</v>
      </c>
      <c r="R241" t="str">
        <f>+VLOOKUP(F241,'BD LP'!B:I,8,0)</f>
        <v>MUG LAVAZZA</v>
      </c>
      <c r="S241" t="b">
        <f>+N241=K241</f>
        <v>1</v>
      </c>
    </row>
    <row r="242" spans="1:19" x14ac:dyDescent="0.35">
      <c r="A242" t="s">
        <v>3904</v>
      </c>
      <c r="B242">
        <v>2000</v>
      </c>
      <c r="D242" s="51" t="s">
        <v>3905</v>
      </c>
      <c r="F242" s="38">
        <v>104538990</v>
      </c>
      <c r="H242" s="52">
        <v>19400.039999999997</v>
      </c>
      <c r="I242" t="s">
        <v>3906</v>
      </c>
      <c r="J242">
        <v>6</v>
      </c>
      <c r="K242" t="s">
        <v>44</v>
      </c>
      <c r="L242" t="s">
        <v>3907</v>
      </c>
      <c r="M242" t="s">
        <v>3908</v>
      </c>
      <c r="N242" s="38" t="s">
        <v>44</v>
      </c>
      <c r="O242" t="str">
        <f>+F242&amp;"-"&amp;VLOOKUP(F242,'BD LP'!B:J,9,0)</f>
        <v>104538990-C06</v>
      </c>
      <c r="P242">
        <f>+VLOOKUP(O242,[1]ZCLMM905!$A:$G,7,0)</f>
        <v>6</v>
      </c>
      <c r="Q242" t="b">
        <f t="shared" si="3"/>
        <v>1</v>
      </c>
      <c r="R242" t="str">
        <f>+VLOOKUP(F242,'BD LP'!B:I,8,0)</f>
        <v>MUG RESERVA DE TIERRA</v>
      </c>
    </row>
    <row r="243" spans="1:19" x14ac:dyDescent="0.35">
      <c r="A243" t="s">
        <v>3904</v>
      </c>
      <c r="B243">
        <v>2000</v>
      </c>
      <c r="D243" s="51" t="s">
        <v>3905</v>
      </c>
      <c r="F243" s="38">
        <v>104520350</v>
      </c>
      <c r="H243" s="52">
        <v>140000</v>
      </c>
      <c r="I243" t="s">
        <v>3906</v>
      </c>
      <c r="J243">
        <v>1</v>
      </c>
      <c r="K243" t="s">
        <v>44</v>
      </c>
      <c r="L243" t="s">
        <v>3907</v>
      </c>
      <c r="M243" t="s">
        <v>3908</v>
      </c>
      <c r="N243" s="38" t="s">
        <v>44</v>
      </c>
      <c r="O243" t="str">
        <f>+F243&amp;"-"&amp;VLOOKUP(F243,'BD LP'!B:J,9,0)</f>
        <v>104520350-UN</v>
      </c>
      <c r="P243">
        <f>+VLOOKUP(O243,[1]ZCLMM905!$A:$G,7,0)</f>
        <v>1</v>
      </c>
      <c r="Q243" t="b">
        <f t="shared" si="3"/>
        <v>1</v>
      </c>
      <c r="R243" t="str">
        <f>+VLOOKUP(F243,'BD LP'!B:I,8,0)</f>
        <v>PLACA 30x30 cm LAVAZZA</v>
      </c>
    </row>
    <row r="244" spans="1:19" x14ac:dyDescent="0.35">
      <c r="A244" t="s">
        <v>3904</v>
      </c>
      <c r="B244">
        <v>2000</v>
      </c>
      <c r="D244" s="51" t="s">
        <v>3905</v>
      </c>
      <c r="F244" s="38">
        <v>104531280</v>
      </c>
      <c r="H244" s="52">
        <v>50000</v>
      </c>
      <c r="I244" t="s">
        <v>3906</v>
      </c>
      <c r="J244">
        <v>1</v>
      </c>
      <c r="K244" t="s">
        <v>288</v>
      </c>
      <c r="L244" t="s">
        <v>3907</v>
      </c>
      <c r="M244" t="s">
        <v>3908</v>
      </c>
      <c r="N244" s="38" t="s">
        <v>288</v>
      </c>
      <c r="O244" t="str">
        <f>+F244&amp;"-"&amp;VLOOKUP(F244,'BD LP'!B:J,9,0)</f>
        <v>104531280-C24</v>
      </c>
      <c r="P244">
        <f>+VLOOKUP(O244,[1]ZCLMM905!$A:$G,7,0)</f>
        <v>1</v>
      </c>
      <c r="Q244" t="b">
        <f t="shared" si="3"/>
        <v>1</v>
      </c>
      <c r="R244" t="str">
        <f>+VLOOKUP(F244,'BD LP'!B:I,8,0)</f>
        <v>PLATO AMERICANO CORONA LAVAZZA</v>
      </c>
    </row>
    <row r="245" spans="1:19" x14ac:dyDescent="0.35">
      <c r="A245" t="s">
        <v>3904</v>
      </c>
      <c r="B245">
        <v>2000</v>
      </c>
      <c r="D245" s="51" t="s">
        <v>3905</v>
      </c>
      <c r="F245" s="38">
        <v>105201580</v>
      </c>
      <c r="H245" s="52">
        <v>10000</v>
      </c>
      <c r="I245" t="s">
        <v>3906</v>
      </c>
      <c r="J245">
        <v>1</v>
      </c>
      <c r="K245" s="38" t="s">
        <v>53</v>
      </c>
      <c r="L245" t="s">
        <v>3907</v>
      </c>
      <c r="M245" t="s">
        <v>3908</v>
      </c>
      <c r="N245" s="38" t="s">
        <v>53</v>
      </c>
      <c r="O245" t="str">
        <f>+F245&amp;"-"&amp;VLOOKUP(F245,'BD LP'!B:J,9,0)</f>
        <v>105201580-C06</v>
      </c>
      <c r="P245">
        <f>+VLOOKUP(O245,[1]ZCLMM905!$A:$G,7,0)</f>
        <v>6</v>
      </c>
      <c r="Q245" t="b">
        <f t="shared" si="3"/>
        <v>0</v>
      </c>
      <c r="R245" t="str">
        <f>+VLOOKUP(F245,'BD LP'!B:I,8,0)</f>
        <v>PLATO AMERICANO LAVAZZA</v>
      </c>
      <c r="S245" t="b">
        <f t="shared" ref="S245:S246" si="4">+N245=K245</f>
        <v>1</v>
      </c>
    </row>
    <row r="246" spans="1:19" x14ac:dyDescent="0.35">
      <c r="A246" t="s">
        <v>3904</v>
      </c>
      <c r="B246">
        <v>2000</v>
      </c>
      <c r="D246" s="51" t="s">
        <v>3905</v>
      </c>
      <c r="F246" s="38">
        <v>104510310</v>
      </c>
      <c r="H246" s="52">
        <v>7500</v>
      </c>
      <c r="I246" t="s">
        <v>3906</v>
      </c>
      <c r="J246">
        <v>1</v>
      </c>
      <c r="K246" s="38" t="s">
        <v>53</v>
      </c>
      <c r="L246" t="s">
        <v>3907</v>
      </c>
      <c r="M246" t="s">
        <v>3908</v>
      </c>
      <c r="N246" s="38" t="s">
        <v>53</v>
      </c>
      <c r="O246" t="str">
        <f>+F246&amp;"-"&amp;VLOOKUP(F246,'BD LP'!B:J,9,0)</f>
        <v>104510310-C06</v>
      </c>
      <c r="P246">
        <f>+VLOOKUP(O246,[1]ZCLMM905!$A:$G,7,0)</f>
        <v>6</v>
      </c>
      <c r="Q246" t="b">
        <f t="shared" si="3"/>
        <v>0</v>
      </c>
      <c r="R246" t="str">
        <f>+VLOOKUP(F246,'BD LP'!B:I,8,0)</f>
        <v>PLATO CAPPUCCINO LAVAZZA</v>
      </c>
      <c r="S246" t="b">
        <f t="shared" si="4"/>
        <v>1</v>
      </c>
    </row>
    <row r="247" spans="1:19" x14ac:dyDescent="0.35">
      <c r="A247" t="s">
        <v>3904</v>
      </c>
      <c r="B247">
        <v>2000</v>
      </c>
      <c r="D247" s="51" t="s">
        <v>3905</v>
      </c>
      <c r="F247" s="38">
        <v>104531290</v>
      </c>
      <c r="H247" s="52">
        <v>45000</v>
      </c>
      <c r="I247" t="s">
        <v>3906</v>
      </c>
      <c r="J247">
        <v>1</v>
      </c>
      <c r="K247" t="s">
        <v>288</v>
      </c>
      <c r="L247" t="s">
        <v>3907</v>
      </c>
      <c r="M247" t="s">
        <v>3908</v>
      </c>
      <c r="N247" s="38" t="s">
        <v>288</v>
      </c>
      <c r="O247" t="str">
        <f>+F247&amp;"-"&amp;VLOOKUP(F247,'BD LP'!B:J,9,0)</f>
        <v>104531290-C24</v>
      </c>
      <c r="P247">
        <f>+VLOOKUP(O247,[1]ZCLMM905!$A:$G,7,0)</f>
        <v>1</v>
      </c>
      <c r="Q247" t="b">
        <f t="shared" si="3"/>
        <v>1</v>
      </c>
      <c r="R247" t="str">
        <f>+VLOOKUP(F247,'BD LP'!B:I,8,0)</f>
        <v>PLATO CAPUCCINO CORONA LAVAZZA</v>
      </c>
    </row>
    <row r="248" spans="1:19" x14ac:dyDescent="0.35">
      <c r="A248" t="s">
        <v>3904</v>
      </c>
      <c r="B248">
        <v>2000</v>
      </c>
      <c r="D248" s="51" t="s">
        <v>3905</v>
      </c>
      <c r="F248" s="38">
        <v>104545010</v>
      </c>
      <c r="H248" s="52">
        <v>11500</v>
      </c>
      <c r="I248" t="s">
        <v>3906</v>
      </c>
      <c r="J248">
        <v>1</v>
      </c>
      <c r="K248" s="38" t="s">
        <v>53</v>
      </c>
      <c r="L248" t="s">
        <v>3907</v>
      </c>
      <c r="M248" t="s">
        <v>3908</v>
      </c>
      <c r="N248" s="38" t="s">
        <v>53</v>
      </c>
      <c r="O248" t="str">
        <f>+F248&amp;"-"&amp;VLOOKUP(F248,'BD LP'!B:J,9,0)</f>
        <v>104545010-C06</v>
      </c>
      <c r="P248">
        <f>+VLOOKUP(O248,[1]ZCLMM905!$A:$G,7,0)</f>
        <v>6</v>
      </c>
      <c r="Q248" t="b">
        <f t="shared" si="3"/>
        <v>0</v>
      </c>
      <c r="R248" t="str">
        <f>+VLOOKUP(F248,'BD LP'!B:I,8,0)</f>
        <v>PLATO CAPUCCINO PREMIUM LAVAZZA</v>
      </c>
      <c r="S248" t="b">
        <f>+N248=K248</f>
        <v>1</v>
      </c>
    </row>
    <row r="249" spans="1:19" x14ac:dyDescent="0.35">
      <c r="A249" t="s">
        <v>3904</v>
      </c>
      <c r="B249">
        <v>2000</v>
      </c>
      <c r="D249" s="51" t="s">
        <v>3905</v>
      </c>
      <c r="F249" s="38">
        <v>104531310</v>
      </c>
      <c r="H249" s="52">
        <v>43000</v>
      </c>
      <c r="I249" t="s">
        <v>3906</v>
      </c>
      <c r="J249">
        <v>1</v>
      </c>
      <c r="K249" t="s">
        <v>288</v>
      </c>
      <c r="L249" t="s">
        <v>3907</v>
      </c>
      <c r="M249" t="s">
        <v>3908</v>
      </c>
      <c r="N249" s="38" t="s">
        <v>288</v>
      </c>
      <c r="O249" t="str">
        <f>+F249&amp;"-"&amp;VLOOKUP(F249,'BD LP'!B:J,9,0)</f>
        <v>104531310-C24</v>
      </c>
      <c r="P249">
        <f>+VLOOKUP(O249,[1]ZCLMM905!$A:$G,7,0)</f>
        <v>1</v>
      </c>
      <c r="Q249" t="b">
        <f t="shared" si="3"/>
        <v>1</v>
      </c>
      <c r="R249" t="str">
        <f>+VLOOKUP(F249,'BD LP'!B:I,8,0)</f>
        <v>PLATO ESPRESSO CORONA LAVAZZA</v>
      </c>
    </row>
    <row r="250" spans="1:19" x14ac:dyDescent="0.35">
      <c r="A250" t="s">
        <v>3904</v>
      </c>
      <c r="B250">
        <v>2000</v>
      </c>
      <c r="D250" s="51" t="s">
        <v>3905</v>
      </c>
      <c r="F250" s="38">
        <v>104510270</v>
      </c>
      <c r="H250" s="52">
        <v>11000</v>
      </c>
      <c r="I250" t="s">
        <v>3906</v>
      </c>
      <c r="J250">
        <v>1</v>
      </c>
      <c r="K250" s="38" t="s">
        <v>43</v>
      </c>
      <c r="L250" t="s">
        <v>3907</v>
      </c>
      <c r="M250" t="s">
        <v>3908</v>
      </c>
      <c r="N250" s="38" t="s">
        <v>43</v>
      </c>
      <c r="O250" t="str">
        <f>+F250&amp;"-"&amp;VLOOKUP(F250,'BD LP'!B:J,9,0)</f>
        <v>104510270-C12</v>
      </c>
      <c r="P250">
        <f>+VLOOKUP(O250,[1]ZCLMM905!$A:$G,7,0)</f>
        <v>12</v>
      </c>
      <c r="Q250" t="b">
        <f t="shared" si="3"/>
        <v>0</v>
      </c>
      <c r="R250" t="str">
        <f>+VLOOKUP(F250,'BD LP'!B:I,8,0)</f>
        <v>PLATO ESPRESSO LAVAZZA</v>
      </c>
      <c r="S250" t="b">
        <f t="shared" ref="S250:S251" si="5">+N250=K250</f>
        <v>1</v>
      </c>
    </row>
    <row r="251" spans="1:19" x14ac:dyDescent="0.35">
      <c r="A251" t="s">
        <v>3904</v>
      </c>
      <c r="B251">
        <v>2000</v>
      </c>
      <c r="D251" s="51" t="s">
        <v>3905</v>
      </c>
      <c r="F251" s="38">
        <v>104543980</v>
      </c>
      <c r="H251" s="52">
        <v>18000</v>
      </c>
      <c r="I251" t="s">
        <v>3906</v>
      </c>
      <c r="J251">
        <v>1</v>
      </c>
      <c r="K251" s="38" t="s">
        <v>43</v>
      </c>
      <c r="L251" t="s">
        <v>3907</v>
      </c>
      <c r="M251" t="s">
        <v>3908</v>
      </c>
      <c r="N251" s="38" t="s">
        <v>43</v>
      </c>
      <c r="O251" t="str">
        <f>+F251&amp;"-"&amp;VLOOKUP(F251,'BD LP'!B:J,9,0)</f>
        <v>104543980-C12</v>
      </c>
      <c r="P251">
        <f>+VLOOKUP(O251,[1]ZCLMM905!$A:$G,7,0)</f>
        <v>12</v>
      </c>
      <c r="Q251" t="b">
        <f t="shared" si="3"/>
        <v>0</v>
      </c>
      <c r="R251" t="str">
        <f>+VLOOKUP(F251,'BD LP'!B:I,8,0)</f>
        <v>PLATO ESPRESSO PREMIUM</v>
      </c>
      <c r="S251" t="b">
        <f t="shared" si="5"/>
        <v>1</v>
      </c>
    </row>
    <row r="252" spans="1:19" x14ac:dyDescent="0.35">
      <c r="A252" t="s">
        <v>3904</v>
      </c>
      <c r="B252">
        <v>2000</v>
      </c>
      <c r="D252" s="51" t="s">
        <v>3905</v>
      </c>
      <c r="F252" s="38">
        <v>104539070</v>
      </c>
      <c r="H252" s="52">
        <v>22339.439999999999</v>
      </c>
      <c r="I252" t="s">
        <v>3906</v>
      </c>
      <c r="J252">
        <v>6</v>
      </c>
      <c r="K252" t="s">
        <v>44</v>
      </c>
      <c r="L252" t="s">
        <v>3907</v>
      </c>
      <c r="M252" t="s">
        <v>3908</v>
      </c>
      <c r="N252" s="38" t="s">
        <v>44</v>
      </c>
      <c r="O252" t="str">
        <f>+F252&amp;"-"&amp;VLOOKUP(F252,'BD LP'!B:J,9,0)</f>
        <v>104539070-C06</v>
      </c>
      <c r="P252">
        <f>+VLOOKUP(O252,[1]ZCLMM905!$A:$G,7,0)</f>
        <v>6</v>
      </c>
      <c r="Q252" t="b">
        <f t="shared" si="3"/>
        <v>1</v>
      </c>
      <c r="R252" t="str">
        <f>+VLOOKUP(F252,'BD LP'!B:I,8,0)</f>
        <v>PLATO RESERVA DE TIERRA CAPUCCINO QR CJ6</v>
      </c>
    </row>
    <row r="253" spans="1:19" x14ac:dyDescent="0.35">
      <c r="A253" t="s">
        <v>3904</v>
      </c>
      <c r="B253">
        <v>2000</v>
      </c>
      <c r="D253" s="51" t="s">
        <v>3905</v>
      </c>
      <c r="F253" s="38">
        <v>104539080</v>
      </c>
      <c r="H253" s="52">
        <v>15225.24</v>
      </c>
      <c r="I253" t="s">
        <v>3906</v>
      </c>
      <c r="J253">
        <v>6</v>
      </c>
      <c r="K253" t="s">
        <v>44</v>
      </c>
      <c r="L253" t="s">
        <v>3907</v>
      </c>
      <c r="M253" t="s">
        <v>3908</v>
      </c>
      <c r="N253" s="38" t="s">
        <v>44</v>
      </c>
      <c r="O253" t="str">
        <f>+F253&amp;"-"&amp;VLOOKUP(F253,'BD LP'!B:J,9,0)</f>
        <v>104539080-C06</v>
      </c>
      <c r="P253">
        <f>+VLOOKUP(O253,[1]ZCLMM905!$A:$G,7,0)</f>
        <v>6</v>
      </c>
      <c r="Q253" t="b">
        <f t="shared" si="3"/>
        <v>1</v>
      </c>
      <c r="R253" t="str">
        <f>+VLOOKUP(F253,'BD LP'!B:I,8,0)</f>
        <v>PLATO RESERVA DE TIERRA ESPRESSO QR CJ06</v>
      </c>
    </row>
    <row r="254" spans="1:19" x14ac:dyDescent="0.35">
      <c r="A254" t="s">
        <v>3904</v>
      </c>
      <c r="B254">
        <v>2000</v>
      </c>
      <c r="D254" s="51" t="s">
        <v>3905</v>
      </c>
      <c r="F254" s="38">
        <v>104538980</v>
      </c>
      <c r="H254" s="52">
        <v>16946.28</v>
      </c>
      <c r="I254" t="s">
        <v>3906</v>
      </c>
      <c r="J254">
        <v>6</v>
      </c>
      <c r="K254" t="s">
        <v>44</v>
      </c>
      <c r="L254" t="s">
        <v>3907</v>
      </c>
      <c r="M254" t="s">
        <v>3908</v>
      </c>
      <c r="N254" s="38" t="s">
        <v>44</v>
      </c>
      <c r="O254" t="str">
        <f>+F254&amp;"-"&amp;VLOOKUP(F254,'BD LP'!B:J,9,0)</f>
        <v>104538980-C06</v>
      </c>
      <c r="P254">
        <f>+VLOOKUP(O254,[1]ZCLMM905!$A:$G,7,0)</f>
        <v>6</v>
      </c>
      <c r="Q254" t="b">
        <f t="shared" si="3"/>
        <v>1</v>
      </c>
      <c r="R254" t="str">
        <f>+VLOOKUP(F254,'BD LP'!B:I,8,0)</f>
        <v>PLATO RESERVA DE TIERRA USA</v>
      </c>
    </row>
    <row r="255" spans="1:19" x14ac:dyDescent="0.35">
      <c r="A255" t="s">
        <v>3904</v>
      </c>
      <c r="B255">
        <v>2000</v>
      </c>
      <c r="D255" s="51" t="s">
        <v>3905</v>
      </c>
      <c r="F255" s="38">
        <v>104548210</v>
      </c>
      <c r="H255" s="52">
        <v>23641.579999999998</v>
      </c>
      <c r="I255" t="s">
        <v>3906</v>
      </c>
      <c r="J255">
        <v>1</v>
      </c>
      <c r="K255" t="s">
        <v>53</v>
      </c>
      <c r="L255" t="s">
        <v>3907</v>
      </c>
      <c r="M255" t="s">
        <v>3908</v>
      </c>
      <c r="N255" s="38" t="s">
        <v>53</v>
      </c>
      <c r="O255" t="str">
        <f>+F255&amp;"-"&amp;VLOOKUP(F255,'BD LP'!B:J,9,0)</f>
        <v>104548210-C06</v>
      </c>
      <c r="P255">
        <f>+VLOOKUP(O255,[1]ZCLMM905!$A:$G,7,0)</f>
        <v>1</v>
      </c>
      <c r="Q255" t="b">
        <f t="shared" si="3"/>
        <v>1</v>
      </c>
      <c r="R255" t="str">
        <f>+VLOOKUP(F255,'BD LP'!B:I,8,0)</f>
        <v>PLATO RESERVA TIERRA AMERICANO</v>
      </c>
    </row>
    <row r="256" spans="1:19" x14ac:dyDescent="0.35">
      <c r="A256" t="s">
        <v>3904</v>
      </c>
      <c r="B256">
        <v>2000</v>
      </c>
      <c r="D256" s="51" t="s">
        <v>3905</v>
      </c>
      <c r="F256" s="38">
        <v>104548300</v>
      </c>
      <c r="H256" s="52">
        <v>23945.46</v>
      </c>
      <c r="I256" t="s">
        <v>3906</v>
      </c>
      <c r="J256">
        <v>1</v>
      </c>
      <c r="K256" t="s">
        <v>53</v>
      </c>
      <c r="L256" t="s">
        <v>3907</v>
      </c>
      <c r="M256" t="s">
        <v>3908</v>
      </c>
      <c r="N256" s="38" t="s">
        <v>53</v>
      </c>
      <c r="O256" t="str">
        <f>+F256&amp;"-"&amp;VLOOKUP(F256,'BD LP'!B:J,9,0)</f>
        <v>104548300-C06</v>
      </c>
      <c r="P256">
        <f>+VLOOKUP(O256,[1]ZCLMM905!$A:$G,7,0)</f>
        <v>1</v>
      </c>
      <c r="Q256" t="b">
        <f t="shared" si="3"/>
        <v>1</v>
      </c>
      <c r="R256" t="str">
        <f>+VLOOKUP(F256,'BD LP'!B:I,8,0)</f>
        <v>PLATO RESERVA TIERRA AMERICANO</v>
      </c>
    </row>
    <row r="257" spans="1:19" x14ac:dyDescent="0.35">
      <c r="A257" t="s">
        <v>3904</v>
      </c>
      <c r="B257">
        <v>2000</v>
      </c>
      <c r="D257" s="51" t="s">
        <v>3905</v>
      </c>
      <c r="F257" s="38">
        <v>104548190</v>
      </c>
      <c r="H257" s="52">
        <v>12609.599999999999</v>
      </c>
      <c r="I257" t="s">
        <v>3906</v>
      </c>
      <c r="J257">
        <v>12</v>
      </c>
      <c r="K257" t="s">
        <v>44</v>
      </c>
      <c r="L257" t="s">
        <v>3907</v>
      </c>
      <c r="M257" t="s">
        <v>3908</v>
      </c>
      <c r="N257" s="38" t="s">
        <v>44</v>
      </c>
      <c r="O257" t="str">
        <f>+F257&amp;"-"&amp;VLOOKUP(F257,'BD LP'!B:J,9,0)</f>
        <v>104548190-C12</v>
      </c>
      <c r="P257">
        <f>+VLOOKUP(O257,[1]ZCLMM905!$A:$G,7,0)</f>
        <v>12</v>
      </c>
      <c r="Q257" t="b">
        <f t="shared" si="3"/>
        <v>1</v>
      </c>
      <c r="R257" t="str">
        <f>+VLOOKUP(F257,'BD LP'!B:I,8,0)</f>
        <v>PLATO RESERVA TIERRA ESPRESSO LAVAZZA</v>
      </c>
    </row>
    <row r="258" spans="1:19" x14ac:dyDescent="0.35">
      <c r="A258" t="s">
        <v>3904</v>
      </c>
      <c r="B258">
        <v>2000</v>
      </c>
      <c r="D258" s="51" t="s">
        <v>3905</v>
      </c>
      <c r="F258" s="38">
        <v>104548200</v>
      </c>
      <c r="H258" s="52">
        <v>34973.18</v>
      </c>
      <c r="I258" t="s">
        <v>3906</v>
      </c>
      <c r="J258">
        <v>1</v>
      </c>
      <c r="K258" t="s">
        <v>43</v>
      </c>
      <c r="L258" t="s">
        <v>3907</v>
      </c>
      <c r="M258" t="s">
        <v>3908</v>
      </c>
      <c r="N258" s="38" t="s">
        <v>43</v>
      </c>
      <c r="O258" t="str">
        <f>+F258&amp;"-"&amp;VLOOKUP(F258,'BD LP'!B:J,9,0)</f>
        <v>104548200-C12</v>
      </c>
      <c r="P258">
        <f>+VLOOKUP(O258,[1]ZCLMM905!$A:$G,7,0)</f>
        <v>1</v>
      </c>
      <c r="Q258" t="b">
        <f t="shared" si="3"/>
        <v>1</v>
      </c>
      <c r="R258" t="str">
        <f>+VLOOKUP(F258,'BD LP'!B:I,8,0)</f>
        <v>PLATO RESERVA TIERRA ESPRESSO LAVAZZA</v>
      </c>
    </row>
    <row r="259" spans="1:19" x14ac:dyDescent="0.35">
      <c r="A259" t="s">
        <v>3904</v>
      </c>
      <c r="B259">
        <v>2000</v>
      </c>
      <c r="D259" s="51" t="s">
        <v>3905</v>
      </c>
      <c r="F259" s="38">
        <v>104519500</v>
      </c>
      <c r="H259" s="52">
        <v>44000</v>
      </c>
      <c r="I259" t="s">
        <v>3906</v>
      </c>
      <c r="J259">
        <v>1</v>
      </c>
      <c r="K259" t="s">
        <v>44</v>
      </c>
      <c r="L259" t="s">
        <v>3907</v>
      </c>
      <c r="M259" t="s">
        <v>3908</v>
      </c>
      <c r="N259" s="38" t="s">
        <v>44</v>
      </c>
      <c r="O259" t="str">
        <f>+F259&amp;"-"&amp;VLOOKUP(F259,'BD LP'!B:J,9,0)</f>
        <v>104519500-C01</v>
      </c>
      <c r="P259">
        <f>+VLOOKUP(O259,[1]ZCLMM905!$A:$G,7,0)</f>
        <v>1</v>
      </c>
      <c r="Q259" t="b">
        <f t="shared" ref="Q259:Q322" si="6">+P259=J259</f>
        <v>1</v>
      </c>
      <c r="R259" t="str">
        <f>+VLOOKUP(F259,'BD LP'!B:I,8,0)</f>
        <v>PORTA CAPSULAS LAVAZZA</v>
      </c>
    </row>
    <row r="260" spans="1:19" x14ac:dyDescent="0.35">
      <c r="A260" t="s">
        <v>3904</v>
      </c>
      <c r="B260">
        <v>2000</v>
      </c>
      <c r="D260" s="51" t="s">
        <v>3905</v>
      </c>
      <c r="F260" s="38">
        <v>104539020</v>
      </c>
      <c r="H260" s="52">
        <v>16980.36</v>
      </c>
      <c r="I260" t="s">
        <v>3906</v>
      </c>
      <c r="J260">
        <v>2</v>
      </c>
      <c r="K260" t="s">
        <v>44</v>
      </c>
      <c r="L260" t="s">
        <v>3907</v>
      </c>
      <c r="M260" t="s">
        <v>3908</v>
      </c>
      <c r="N260" s="38" t="s">
        <v>44</v>
      </c>
      <c r="O260" t="str">
        <f>+F260&amp;"-"&amp;VLOOKUP(F260,'BD LP'!B:J,9,0)</f>
        <v>104539020-C02</v>
      </c>
      <c r="P260">
        <f>+VLOOKUP(O260,[1]ZCLMM905!$A:$G,7,0)</f>
        <v>2</v>
      </c>
      <c r="Q260" t="b">
        <f t="shared" si="6"/>
        <v>1</v>
      </c>
      <c r="R260" t="str">
        <f>+VLOOKUP(F260,'BD LP'!B:I,8,0)</f>
        <v>PORTA SERVILLETA VERTICAL PREMIUM</v>
      </c>
    </row>
    <row r="261" spans="1:19" x14ac:dyDescent="0.35">
      <c r="A261" t="s">
        <v>3904</v>
      </c>
      <c r="B261">
        <v>2000</v>
      </c>
      <c r="D261" s="51" t="s">
        <v>3905</v>
      </c>
      <c r="F261" s="38">
        <v>104538960</v>
      </c>
      <c r="H261" s="52">
        <v>17619.36</v>
      </c>
      <c r="I261" t="s">
        <v>3906</v>
      </c>
      <c r="J261">
        <v>6</v>
      </c>
      <c r="K261" t="s">
        <v>44</v>
      </c>
      <c r="L261" t="s">
        <v>3907</v>
      </c>
      <c r="M261" t="s">
        <v>3908</v>
      </c>
      <c r="N261" s="38" t="s">
        <v>44</v>
      </c>
      <c r="O261" t="str">
        <f>+F261&amp;"-"&amp;VLOOKUP(F261,'BD LP'!B:J,9,0)</f>
        <v>104538960-C06</v>
      </c>
      <c r="P261">
        <f>+VLOOKUP(O261,[1]ZCLMM905!$A:$G,7,0)</f>
        <v>6</v>
      </c>
      <c r="Q261" t="b">
        <f t="shared" si="6"/>
        <v>1</v>
      </c>
      <c r="R261" t="str">
        <f>+VLOOKUP(F261,'BD LP'!B:I,8,0)</f>
        <v>RESERVA DE TIERRA TAZZA CAPPUCCINO CAJA</v>
      </c>
    </row>
    <row r="262" spans="1:19" x14ac:dyDescent="0.35">
      <c r="A262" t="s">
        <v>3904</v>
      </c>
      <c r="B262">
        <v>2000</v>
      </c>
      <c r="D262" s="51" t="s">
        <v>3905</v>
      </c>
      <c r="F262" s="38">
        <v>104531330</v>
      </c>
      <c r="H262" s="52">
        <v>45000</v>
      </c>
      <c r="I262" t="s">
        <v>3906</v>
      </c>
      <c r="J262">
        <v>1</v>
      </c>
      <c r="K262" t="s">
        <v>288</v>
      </c>
      <c r="L262" t="s">
        <v>3907</v>
      </c>
      <c r="M262" t="s">
        <v>3908</v>
      </c>
      <c r="N262" s="38" t="s">
        <v>288</v>
      </c>
      <c r="O262" t="str">
        <f>+F262&amp;"-"&amp;VLOOKUP(F262,'BD LP'!B:J,9,0)</f>
        <v>104531330-C24</v>
      </c>
      <c r="P262">
        <f>+VLOOKUP(O262,[1]ZCLMM905!$A:$G,7,0)</f>
        <v>1</v>
      </c>
      <c r="Q262" t="b">
        <f t="shared" si="6"/>
        <v>1</v>
      </c>
      <c r="R262" t="str">
        <f>+VLOOKUP(F262,'BD LP'!B:I,8,0)</f>
        <v>TAZA  CAPUCCINO CORONA LAVAZZA</v>
      </c>
    </row>
    <row r="263" spans="1:19" x14ac:dyDescent="0.35">
      <c r="A263" t="s">
        <v>3904</v>
      </c>
      <c r="B263">
        <v>2000</v>
      </c>
      <c r="D263" s="51" t="s">
        <v>3905</v>
      </c>
      <c r="F263" s="38">
        <v>104531320</v>
      </c>
      <c r="H263" s="52">
        <v>52000</v>
      </c>
      <c r="I263" t="s">
        <v>3906</v>
      </c>
      <c r="J263">
        <v>1</v>
      </c>
      <c r="K263" t="s">
        <v>288</v>
      </c>
      <c r="L263" t="s">
        <v>3907</v>
      </c>
      <c r="M263" t="s">
        <v>3908</v>
      </c>
      <c r="N263" s="38" t="s">
        <v>288</v>
      </c>
      <c r="O263" t="str">
        <f>+F263&amp;"-"&amp;VLOOKUP(F263,'BD LP'!B:J,9,0)</f>
        <v>104531320-C24</v>
      </c>
      <c r="P263">
        <f>+VLOOKUP(O263,[1]ZCLMM905!$A:$G,7,0)</f>
        <v>1</v>
      </c>
      <c r="Q263" t="b">
        <f t="shared" si="6"/>
        <v>1</v>
      </c>
      <c r="R263" t="str">
        <f>+VLOOKUP(F263,'BD LP'!B:I,8,0)</f>
        <v>TAZA AMERICANO CORONA LAVAZZA</v>
      </c>
    </row>
    <row r="264" spans="1:19" x14ac:dyDescent="0.35">
      <c r="A264" t="s">
        <v>3904</v>
      </c>
      <c r="B264">
        <v>2000</v>
      </c>
      <c r="D264" s="51" t="s">
        <v>3905</v>
      </c>
      <c r="F264" s="38">
        <v>105201570</v>
      </c>
      <c r="H264" s="52">
        <v>16000</v>
      </c>
      <c r="I264" t="s">
        <v>3906</v>
      </c>
      <c r="J264">
        <v>1</v>
      </c>
      <c r="K264" s="38" t="s">
        <v>53</v>
      </c>
      <c r="L264" t="s">
        <v>3907</v>
      </c>
      <c r="M264" t="s">
        <v>3908</v>
      </c>
      <c r="N264" s="38" t="s">
        <v>53</v>
      </c>
      <c r="O264" t="str">
        <f>+F264&amp;"-"&amp;VLOOKUP(F264,'BD LP'!B:J,9,0)</f>
        <v>105201570-C06</v>
      </c>
      <c r="P264">
        <f>+VLOOKUP(O264,[1]ZCLMM905!$A:$G,7,0)</f>
        <v>6</v>
      </c>
      <c r="Q264" t="b">
        <f t="shared" si="6"/>
        <v>0</v>
      </c>
      <c r="R264" t="str">
        <f>+VLOOKUP(F264,'BD LP'!B:I,8,0)</f>
        <v>TAZA AMERICANO LAVAZZA</v>
      </c>
      <c r="S264" t="b">
        <f t="shared" ref="S264:S266" si="7">+N264=K264</f>
        <v>1</v>
      </c>
    </row>
    <row r="265" spans="1:19" x14ac:dyDescent="0.35">
      <c r="A265" t="s">
        <v>3904</v>
      </c>
      <c r="B265">
        <v>2000</v>
      </c>
      <c r="D265" s="51" t="s">
        <v>3905</v>
      </c>
      <c r="F265" s="38">
        <v>104510290</v>
      </c>
      <c r="H265" s="52">
        <v>12000</v>
      </c>
      <c r="I265" t="s">
        <v>3906</v>
      </c>
      <c r="J265">
        <v>1</v>
      </c>
      <c r="K265" s="38" t="s">
        <v>53</v>
      </c>
      <c r="L265" t="s">
        <v>3907</v>
      </c>
      <c r="M265" t="s">
        <v>3908</v>
      </c>
      <c r="N265" s="38" t="s">
        <v>53</v>
      </c>
      <c r="O265" t="str">
        <f>+F265&amp;"-"&amp;VLOOKUP(F265,'BD LP'!B:J,9,0)</f>
        <v>104510290-C06</v>
      </c>
      <c r="P265">
        <f>+VLOOKUP(O265,[1]ZCLMM905!$A:$G,7,0)</f>
        <v>6</v>
      </c>
      <c r="Q265" t="b">
        <f t="shared" si="6"/>
        <v>0</v>
      </c>
      <c r="R265" t="str">
        <f>+VLOOKUP(F265,'BD LP'!B:I,8,0)</f>
        <v>TAZA CAPPUCCINO LAVAZZA</v>
      </c>
      <c r="S265" t="b">
        <f t="shared" si="7"/>
        <v>1</v>
      </c>
    </row>
    <row r="266" spans="1:19" x14ac:dyDescent="0.35">
      <c r="A266" t="s">
        <v>3904</v>
      </c>
      <c r="B266">
        <v>2000</v>
      </c>
      <c r="D266" s="51" t="s">
        <v>3905</v>
      </c>
      <c r="F266" s="38">
        <v>104545020</v>
      </c>
      <c r="H266" s="52">
        <v>17000</v>
      </c>
      <c r="I266" t="s">
        <v>3906</v>
      </c>
      <c r="J266">
        <v>1</v>
      </c>
      <c r="K266" s="38" t="s">
        <v>53</v>
      </c>
      <c r="L266" t="s">
        <v>3907</v>
      </c>
      <c r="M266" t="s">
        <v>3908</v>
      </c>
      <c r="N266" s="38" t="s">
        <v>53</v>
      </c>
      <c r="O266" t="str">
        <f>+F266&amp;"-"&amp;VLOOKUP(F266,'BD LP'!B:J,9,0)</f>
        <v>104545020-C06</v>
      </c>
      <c r="P266">
        <f>+VLOOKUP(O266,[1]ZCLMM905!$A:$G,7,0)</f>
        <v>6</v>
      </c>
      <c r="Q266" t="b">
        <f t="shared" si="6"/>
        <v>0</v>
      </c>
      <c r="R266" t="str">
        <f>+VLOOKUP(F266,'BD LP'!B:I,8,0)</f>
        <v>TAZA CAPUCCINO PREMIUM LAVAZZA</v>
      </c>
      <c r="S266" t="b">
        <f t="shared" si="7"/>
        <v>1</v>
      </c>
    </row>
    <row r="267" spans="1:19" x14ac:dyDescent="0.35">
      <c r="A267" t="s">
        <v>3904</v>
      </c>
      <c r="B267">
        <v>2000</v>
      </c>
      <c r="D267" s="51" t="s">
        <v>3905</v>
      </c>
      <c r="F267" s="38">
        <v>104531340</v>
      </c>
      <c r="H267" s="52">
        <v>43000</v>
      </c>
      <c r="I267" t="s">
        <v>3906</v>
      </c>
      <c r="J267">
        <v>1</v>
      </c>
      <c r="K267" t="s">
        <v>288</v>
      </c>
      <c r="L267" t="s">
        <v>3907</v>
      </c>
      <c r="M267" t="s">
        <v>3908</v>
      </c>
      <c r="N267" s="38" t="s">
        <v>288</v>
      </c>
      <c r="O267" t="str">
        <f>+F267&amp;"-"&amp;VLOOKUP(F267,'BD LP'!B:J,9,0)</f>
        <v>104531340-C24</v>
      </c>
      <c r="P267">
        <f>+VLOOKUP(O267,[1]ZCLMM905!$A:$G,7,0)</f>
        <v>1</v>
      </c>
      <c r="Q267" t="b">
        <f t="shared" si="6"/>
        <v>1</v>
      </c>
      <c r="R267" t="str">
        <f>+VLOOKUP(F267,'BD LP'!B:I,8,0)</f>
        <v>TAZA ESPRESSO CORONA LAVAZZA</v>
      </c>
    </row>
    <row r="268" spans="1:19" x14ac:dyDescent="0.35">
      <c r="A268" t="s">
        <v>3904</v>
      </c>
      <c r="B268">
        <v>2000</v>
      </c>
      <c r="D268" s="51" t="s">
        <v>3905</v>
      </c>
      <c r="F268" s="38">
        <v>104510260</v>
      </c>
      <c r="H268" s="52">
        <v>18500</v>
      </c>
      <c r="I268" t="s">
        <v>3906</v>
      </c>
      <c r="J268">
        <v>1</v>
      </c>
      <c r="K268" s="38" t="s">
        <v>43</v>
      </c>
      <c r="L268" t="s">
        <v>3907</v>
      </c>
      <c r="M268" t="s">
        <v>3908</v>
      </c>
      <c r="N268" s="38" t="s">
        <v>43</v>
      </c>
      <c r="O268" t="str">
        <f>+F268&amp;"-"&amp;VLOOKUP(F268,'BD LP'!B:J,9,0)</f>
        <v>104510260-C12</v>
      </c>
      <c r="P268">
        <f>+VLOOKUP(O268,[1]ZCLMM905!$A:$G,7,0)</f>
        <v>12</v>
      </c>
      <c r="Q268" t="b">
        <f t="shared" si="6"/>
        <v>0</v>
      </c>
      <c r="R268" t="str">
        <f>+VLOOKUP(F268,'BD LP'!B:I,8,0)</f>
        <v>TAZA ESPRESSO LAVAZZA</v>
      </c>
      <c r="S268" t="b">
        <f t="shared" ref="S268:S269" si="8">+N268=K268</f>
        <v>1</v>
      </c>
    </row>
    <row r="269" spans="1:19" x14ac:dyDescent="0.35">
      <c r="A269" t="s">
        <v>3904</v>
      </c>
      <c r="B269">
        <v>2000</v>
      </c>
      <c r="D269" s="51" t="s">
        <v>3905</v>
      </c>
      <c r="F269" s="38">
        <v>104543990</v>
      </c>
      <c r="H269" s="52">
        <v>26000</v>
      </c>
      <c r="I269" t="s">
        <v>3906</v>
      </c>
      <c r="J269">
        <v>1</v>
      </c>
      <c r="K269" s="38" t="s">
        <v>43</v>
      </c>
      <c r="L269" t="s">
        <v>3907</v>
      </c>
      <c r="M269" t="s">
        <v>3908</v>
      </c>
      <c r="N269" s="38" t="s">
        <v>43</v>
      </c>
      <c r="O269" t="str">
        <f>+F269&amp;"-"&amp;VLOOKUP(F269,'BD LP'!B:J,9,0)</f>
        <v>104543990-C12</v>
      </c>
      <c r="P269">
        <f>+VLOOKUP(O269,[1]ZCLMM905!$A:$G,7,0)</f>
        <v>12</v>
      </c>
      <c r="Q269" t="b">
        <f t="shared" si="6"/>
        <v>0</v>
      </c>
      <c r="R269" t="str">
        <f>+VLOOKUP(F269,'BD LP'!B:I,8,0)</f>
        <v>TAZA ESPRESSO PREMIUM</v>
      </c>
      <c r="S269" t="b">
        <f t="shared" si="8"/>
        <v>1</v>
      </c>
    </row>
    <row r="270" spans="1:19" x14ac:dyDescent="0.35">
      <c r="A270" t="s">
        <v>3904</v>
      </c>
      <c r="B270">
        <v>2000</v>
      </c>
      <c r="D270" s="51" t="s">
        <v>3905</v>
      </c>
      <c r="F270" s="38">
        <v>104538970</v>
      </c>
      <c r="H270" s="52">
        <v>21538.559999999998</v>
      </c>
      <c r="I270" t="s">
        <v>3906</v>
      </c>
      <c r="J270">
        <v>6</v>
      </c>
      <c r="K270" t="s">
        <v>44</v>
      </c>
      <c r="L270" t="s">
        <v>3907</v>
      </c>
      <c r="M270" t="s">
        <v>3908</v>
      </c>
      <c r="N270" s="38" t="s">
        <v>44</v>
      </c>
      <c r="O270" t="str">
        <f>+F270&amp;"-"&amp;VLOOKUP(F270,'BD LP'!B:J,9,0)</f>
        <v>104538970-C06</v>
      </c>
      <c r="P270">
        <f>+VLOOKUP(O270,[1]ZCLMM905!$A:$G,7,0)</f>
        <v>6</v>
      </c>
      <c r="Q270" t="b">
        <f t="shared" si="6"/>
        <v>1</v>
      </c>
      <c r="R270" t="str">
        <f>+VLOOKUP(F270,'BD LP'!B:I,8,0)</f>
        <v>TAZA RESERVA DE TIERRA USA</v>
      </c>
    </row>
    <row r="271" spans="1:19" x14ac:dyDescent="0.35">
      <c r="A271" t="s">
        <v>3904</v>
      </c>
      <c r="B271">
        <v>2000</v>
      </c>
      <c r="D271" s="51" t="s">
        <v>3905</v>
      </c>
      <c r="F271" s="38">
        <v>104518190</v>
      </c>
      <c r="H271" s="52">
        <v>31000</v>
      </c>
      <c r="I271" t="s">
        <v>3906</v>
      </c>
      <c r="J271">
        <v>1</v>
      </c>
      <c r="K271" s="38" t="s">
        <v>53</v>
      </c>
      <c r="L271" t="s">
        <v>3907</v>
      </c>
      <c r="M271" t="s">
        <v>3908</v>
      </c>
      <c r="N271" s="38" t="s">
        <v>53</v>
      </c>
      <c r="O271" t="str">
        <f>+F271&amp;"-"&amp;VLOOKUP(F271,'BD LP'!B:J,9,0)</f>
        <v>104518190-C06</v>
      </c>
      <c r="P271">
        <f>+VLOOKUP(O271,[1]ZCLMM905!$A:$G,7,0)</f>
        <v>6</v>
      </c>
      <c r="Q271" t="b">
        <f t="shared" si="6"/>
        <v>0</v>
      </c>
      <c r="R271" t="str">
        <f>+VLOOKUP(F271,'BD LP'!B:I,8,0)</f>
        <v>TAZA Y PLATO AMERICANO PREMIUM LAVAZZA</v>
      </c>
      <c r="S271" t="b">
        <f>+N271=K271</f>
        <v>1</v>
      </c>
    </row>
    <row r="272" spans="1:19" x14ac:dyDescent="0.35">
      <c r="A272" t="s">
        <v>3904</v>
      </c>
      <c r="B272">
        <v>2000</v>
      </c>
      <c r="D272" s="51" t="s">
        <v>3905</v>
      </c>
      <c r="F272" s="38">
        <v>104519310</v>
      </c>
      <c r="H272" s="52">
        <v>255837.13999999998</v>
      </c>
      <c r="I272" t="s">
        <v>3906</v>
      </c>
      <c r="J272">
        <v>1</v>
      </c>
      <c r="K272" t="s">
        <v>44</v>
      </c>
      <c r="L272" t="s">
        <v>3907</v>
      </c>
      <c r="M272" t="s">
        <v>3908</v>
      </c>
      <c r="N272" s="38" t="s">
        <v>44</v>
      </c>
      <c r="O272" t="str">
        <f>+F272&amp;"-"&amp;VLOOKUP(F272,'BD LP'!B:J,9,0)</f>
        <v>104519310-UN</v>
      </c>
      <c r="P272">
        <f>+VLOOKUP(O272,[1]ZCLMM905!$A:$G,7,0)</f>
        <v>1</v>
      </c>
      <c r="Q272" t="b">
        <f t="shared" si="6"/>
        <v>1</v>
      </c>
      <c r="R272" t="str">
        <f>+VLOOKUP(F272,'BD LP'!B:I,8,0)</f>
        <v>TOLDO LAVAZZA + BASE</v>
      </c>
    </row>
    <row r="273" spans="1:18" x14ac:dyDescent="0.35">
      <c r="A273" t="s">
        <v>3904</v>
      </c>
      <c r="B273">
        <v>2000</v>
      </c>
      <c r="D273" s="51" t="s">
        <v>3905</v>
      </c>
      <c r="F273" s="38">
        <v>104539590</v>
      </c>
      <c r="H273" s="52">
        <v>1056.48</v>
      </c>
      <c r="I273" t="s">
        <v>3906</v>
      </c>
      <c r="J273">
        <v>12</v>
      </c>
      <c r="K273" t="s">
        <v>44</v>
      </c>
      <c r="L273" t="s">
        <v>3907</v>
      </c>
      <c r="M273" t="s">
        <v>3908</v>
      </c>
      <c r="N273" s="38" t="s">
        <v>44</v>
      </c>
      <c r="O273" t="str">
        <f>+F273&amp;"-"&amp;VLOOKUP(F273,'BD LP'!B:J,9,0)</f>
        <v>104539590-C12</v>
      </c>
      <c r="P273">
        <f>+VLOOKUP(O273,[1]ZCLMM905!$A:$G,7,0)</f>
        <v>12</v>
      </c>
      <c r="Q273" t="b">
        <f t="shared" si="6"/>
        <v>1</v>
      </c>
      <c r="R273" t="str">
        <f>+VLOOKUP(F273,'BD LP'!B:I,8,0)</f>
        <v>VASO VIDRIO LAVAZZA 13 OZ</v>
      </c>
    </row>
    <row r="274" spans="1:18" x14ac:dyDescent="0.35">
      <c r="A274" t="s">
        <v>3904</v>
      </c>
      <c r="B274">
        <v>2000</v>
      </c>
      <c r="D274" s="51" t="s">
        <v>3905</v>
      </c>
      <c r="F274" s="38">
        <v>201300001</v>
      </c>
      <c r="H274" s="52">
        <v>65000</v>
      </c>
      <c r="I274" t="s">
        <v>3906</v>
      </c>
      <c r="J274">
        <v>10</v>
      </c>
      <c r="K274" t="s">
        <v>44</v>
      </c>
      <c r="L274" t="s">
        <v>3907</v>
      </c>
      <c r="M274" t="s">
        <v>3908</v>
      </c>
      <c r="N274" s="38" t="s">
        <v>44</v>
      </c>
      <c r="O274" t="str">
        <f>+F274&amp;"-"&amp;VLOOKUP(F274,'BD LP'!B:J,9,0)</f>
        <v>201300001-C10</v>
      </c>
      <c r="P274">
        <f>+VLOOKUP(O274,[1]ZCLMM905!$A:$G,7,0)</f>
        <v>10</v>
      </c>
      <c r="Q274" t="b">
        <f t="shared" si="6"/>
        <v>1</v>
      </c>
      <c r="R274" t="str">
        <f>+VLOOKUP(F274,'BD LP'!B:I,8,0)</f>
        <v>CAFE ENTERO COPACABANA ROBUSTA 500 g</v>
      </c>
    </row>
    <row r="275" spans="1:18" x14ac:dyDescent="0.35">
      <c r="A275" t="s">
        <v>3904</v>
      </c>
      <c r="B275">
        <v>2000</v>
      </c>
      <c r="D275" s="51" t="s">
        <v>3905</v>
      </c>
      <c r="F275" s="38">
        <v>104560910</v>
      </c>
      <c r="H275" s="52">
        <v>150756</v>
      </c>
      <c r="I275" t="s">
        <v>3906</v>
      </c>
      <c r="J275">
        <v>6</v>
      </c>
      <c r="K275" t="s">
        <v>44</v>
      </c>
      <c r="L275" t="s">
        <v>3907</v>
      </c>
      <c r="M275" t="s">
        <v>3908</v>
      </c>
      <c r="N275" s="38" t="s">
        <v>44</v>
      </c>
      <c r="O275" t="str">
        <f>+F275&amp;"-"&amp;VLOOKUP(F275,'BD LP'!B:J,9,0)</f>
        <v>104560910-C06</v>
      </c>
      <c r="P275">
        <f>+VLOOKUP(O275,[1]ZCLMM905!$A:$G,7,0)</f>
        <v>6</v>
      </c>
      <c r="Q275" t="b">
        <f t="shared" si="6"/>
        <v>1</v>
      </c>
      <c r="R275" t="str">
        <f>+VLOOKUP(F275,'BD LP'!B:I,8,0)</f>
        <v>CAFE ENTERO CREMA Y AROMA LAVAZZA 1 kg</v>
      </c>
    </row>
    <row r="276" spans="1:18" x14ac:dyDescent="0.35">
      <c r="A276" t="s">
        <v>3904</v>
      </c>
      <c r="B276">
        <v>2000</v>
      </c>
      <c r="D276" s="51" t="s">
        <v>3905</v>
      </c>
      <c r="F276" s="38">
        <v>104500330</v>
      </c>
      <c r="H276" s="52">
        <v>123528</v>
      </c>
      <c r="I276" t="s">
        <v>3906</v>
      </c>
      <c r="J276">
        <v>6</v>
      </c>
      <c r="K276" t="s">
        <v>44</v>
      </c>
      <c r="L276" t="s">
        <v>3907</v>
      </c>
      <c r="M276" t="s">
        <v>3908</v>
      </c>
      <c r="N276" s="38" t="s">
        <v>44</v>
      </c>
      <c r="O276" t="str">
        <f>+F276&amp;"-"&amp;VLOOKUP(F276,'BD LP'!B:J,9,0)</f>
        <v>104500330-C06</v>
      </c>
      <c r="P276">
        <f>+VLOOKUP(O276,[1]ZCLMM905!$A:$G,7,0)</f>
        <v>6</v>
      </c>
      <c r="Q276" t="b">
        <f t="shared" si="6"/>
        <v>1</v>
      </c>
      <c r="R276" t="str">
        <f>+VLOOKUP(F276,'BD LP'!B:I,8,0)</f>
        <v>CAFE ENTERO FILTRO CLASICO LAVAZZA 1 kg</v>
      </c>
    </row>
    <row r="277" spans="1:18" x14ac:dyDescent="0.35">
      <c r="A277" t="s">
        <v>3904</v>
      </c>
      <c r="B277">
        <v>2000</v>
      </c>
      <c r="D277" s="51" t="s">
        <v>3905</v>
      </c>
      <c r="F277" s="38">
        <v>104514810</v>
      </c>
      <c r="H277" s="52">
        <v>115464</v>
      </c>
      <c r="I277" t="s">
        <v>3906</v>
      </c>
      <c r="J277">
        <v>6</v>
      </c>
      <c r="K277" t="s">
        <v>44</v>
      </c>
      <c r="L277" t="s">
        <v>3907</v>
      </c>
      <c r="M277" t="s">
        <v>3908</v>
      </c>
      <c r="N277" s="38" t="s">
        <v>44</v>
      </c>
      <c r="O277" t="str">
        <f>+F277&amp;"-"&amp;VLOOKUP(F277,'BD LP'!B:J,9,0)</f>
        <v>104514810-C06</v>
      </c>
      <c r="P277">
        <f>+VLOOKUP(O277,[1]ZCLMM905!$A:$G,7,0)</f>
        <v>6</v>
      </c>
      <c r="Q277" t="b">
        <f t="shared" si="6"/>
        <v>1</v>
      </c>
      <c r="R277" t="str">
        <f>+VLOOKUP(F277,'BD LP'!B:I,8,0)</f>
        <v>CAFE ENTERO GUSTO FORTE LAVAZZA 1 kg</v>
      </c>
    </row>
    <row r="278" spans="1:18" x14ac:dyDescent="0.35">
      <c r="A278" t="s">
        <v>3904</v>
      </c>
      <c r="B278">
        <v>2000</v>
      </c>
      <c r="D278" s="51" t="s">
        <v>3905</v>
      </c>
      <c r="F278" s="38">
        <v>104524660</v>
      </c>
      <c r="H278" s="52">
        <v>160842</v>
      </c>
      <c r="I278" t="s">
        <v>3906</v>
      </c>
      <c r="J278">
        <v>6</v>
      </c>
      <c r="K278" t="s">
        <v>44</v>
      </c>
      <c r="L278" t="s">
        <v>3907</v>
      </c>
      <c r="M278" t="s">
        <v>3908</v>
      </c>
      <c r="N278" s="38" t="s">
        <v>44</v>
      </c>
      <c r="O278" t="str">
        <f>+F278&amp;"-"&amp;VLOOKUP(F278,'BD LP'!B:J,9,0)</f>
        <v>104524660-C06</v>
      </c>
      <c r="P278">
        <f>+VLOOKUP(O278,[1]ZCLMM905!$A:$G,7,0)</f>
        <v>6</v>
      </c>
      <c r="Q278" t="b">
        <f t="shared" si="6"/>
        <v>1</v>
      </c>
      <c r="R278" t="str">
        <f>+VLOOKUP(F278,'BD LP'!B:I,8,0)</f>
        <v>CAFE ENTERO TIERRA SEL LAVAZZA 1 kg</v>
      </c>
    </row>
    <row r="279" spans="1:18" x14ac:dyDescent="0.35">
      <c r="A279" t="s">
        <v>3904</v>
      </c>
      <c r="B279">
        <v>2000</v>
      </c>
      <c r="D279" s="51" t="s">
        <v>3905</v>
      </c>
      <c r="F279" s="38">
        <v>104519130</v>
      </c>
      <c r="H279" s="52">
        <v>175968</v>
      </c>
      <c r="I279" t="s">
        <v>3906</v>
      </c>
      <c r="J279">
        <v>6</v>
      </c>
      <c r="K279" t="s">
        <v>44</v>
      </c>
      <c r="L279" t="s">
        <v>3907</v>
      </c>
      <c r="M279" t="s">
        <v>3908</v>
      </c>
      <c r="N279" s="38" t="s">
        <v>44</v>
      </c>
      <c r="O279" t="str">
        <f>+F279&amp;"-"&amp;VLOOKUP(F279,'BD LP'!B:J,9,0)</f>
        <v>104519130-C06</v>
      </c>
      <c r="P279">
        <f>+VLOOKUP(O279,[1]ZCLMM905!$A:$G,7,0)</f>
        <v>6</v>
      </c>
      <c r="Q279" t="b">
        <f t="shared" si="6"/>
        <v>1</v>
      </c>
      <c r="R279" t="str">
        <f>+VLOOKUP(F279,'BD LP'!B:I,8,0)</f>
        <v>CAFE ORGANICO HUMECO LAVAZZA 1 KG</v>
      </c>
    </row>
    <row r="280" spans="1:18" x14ac:dyDescent="0.35">
      <c r="A280" t="s">
        <v>3904</v>
      </c>
      <c r="B280">
        <v>2000</v>
      </c>
      <c r="D280" s="51" t="s">
        <v>3905</v>
      </c>
      <c r="F280" s="38">
        <v>104543070</v>
      </c>
      <c r="H280" s="52">
        <v>70488</v>
      </c>
      <c r="I280" t="s">
        <v>3906</v>
      </c>
      <c r="J280">
        <v>12</v>
      </c>
      <c r="K280" t="s">
        <v>44</v>
      </c>
      <c r="L280" t="s">
        <v>3907</v>
      </c>
      <c r="M280" t="s">
        <v>3908</v>
      </c>
      <c r="N280" s="38" t="s">
        <v>44</v>
      </c>
      <c r="O280" t="str">
        <f>+F280&amp;"-"&amp;VLOOKUP(F280,'BD LP'!B:J,9,0)</f>
        <v>104543070-C12</v>
      </c>
      <c r="P280">
        <f>+VLOOKUP(O280,[1]ZCLMM905!$A:$G,7,0)</f>
        <v>12</v>
      </c>
      <c r="Q280" t="b">
        <f t="shared" si="6"/>
        <v>1</v>
      </c>
      <c r="R280" t="str">
        <f>+VLOOKUP(F280,'BD LP'!B:I,8,0)</f>
        <v>CAFÉ MOL FILTRO CLASICO LAVAZZA 226 G</v>
      </c>
    </row>
    <row r="281" spans="1:18" x14ac:dyDescent="0.35">
      <c r="A281" t="s">
        <v>3904</v>
      </c>
      <c r="B281">
        <v>2000</v>
      </c>
      <c r="D281" s="51" t="s">
        <v>3905</v>
      </c>
      <c r="F281" s="38">
        <v>201300003</v>
      </c>
      <c r="H281" s="52">
        <v>70000</v>
      </c>
      <c r="I281" t="s">
        <v>3906</v>
      </c>
      <c r="J281">
        <v>10</v>
      </c>
      <c r="K281" t="s">
        <v>44</v>
      </c>
      <c r="L281" t="s">
        <v>3907</v>
      </c>
      <c r="M281" t="s">
        <v>3908</v>
      </c>
      <c r="N281" s="38" t="s">
        <v>44</v>
      </c>
      <c r="O281" t="str">
        <f>+F281&amp;"-"&amp;VLOOKUP(F281,'BD LP'!B:J,9,0)</f>
        <v>201300003-C10</v>
      </c>
      <c r="P281">
        <f>+VLOOKUP(O281,[1]ZCLMM905!$A:$G,7,0)</f>
        <v>10</v>
      </c>
      <c r="Q281" t="b">
        <f t="shared" si="6"/>
        <v>1</v>
      </c>
      <c r="R281" t="str">
        <f>+VLOOKUP(F281,'BD LP'!B:I,8,0)</f>
        <v>CAFE MOLIDO COPACABANA ROBUSTA 500 g</v>
      </c>
    </row>
    <row r="282" spans="1:18" x14ac:dyDescent="0.35">
      <c r="A282" t="s">
        <v>3904</v>
      </c>
      <c r="B282">
        <v>2000</v>
      </c>
      <c r="D282" s="51" t="s">
        <v>3905</v>
      </c>
      <c r="F282" s="38">
        <v>104521140</v>
      </c>
      <c r="H282" s="52">
        <v>29700</v>
      </c>
      <c r="I282" t="s">
        <v>3906</v>
      </c>
      <c r="J282">
        <v>180</v>
      </c>
      <c r="K282" t="s">
        <v>44</v>
      </c>
      <c r="L282" t="s">
        <v>3907</v>
      </c>
      <c r="M282" t="s">
        <v>3908</v>
      </c>
      <c r="N282" s="38" t="s">
        <v>44</v>
      </c>
      <c r="O282" t="str">
        <f>+F282&amp;"-"&amp;VLOOKUP(F282,'BD LP'!B:J,9,0)</f>
        <v>104521140-Z80</v>
      </c>
      <c r="P282">
        <f>+VLOOKUP(O282,[1]ZCLMM905!$A:$G,7,0)</f>
        <v>180</v>
      </c>
      <c r="Q282" t="b">
        <f t="shared" si="6"/>
        <v>1</v>
      </c>
      <c r="R282" t="str">
        <f>+VLOOKUP(F282,'BD LP'!B:I,8,0)</f>
        <v>CAFE STICK NESCAFE 1,8 g</v>
      </c>
    </row>
    <row r="283" spans="1:18" x14ac:dyDescent="0.35">
      <c r="A283" t="s">
        <v>3904</v>
      </c>
      <c r="B283">
        <v>2000</v>
      </c>
      <c r="D283" s="51" t="s">
        <v>3905</v>
      </c>
      <c r="F283" s="38">
        <v>150001266</v>
      </c>
      <c r="H283" s="52">
        <v>230000</v>
      </c>
      <c r="I283" t="s">
        <v>3906</v>
      </c>
      <c r="J283">
        <v>12</v>
      </c>
      <c r="K283" t="s">
        <v>44</v>
      </c>
      <c r="L283" t="s">
        <v>3907</v>
      </c>
      <c r="M283" t="s">
        <v>3908</v>
      </c>
      <c r="N283" s="38" t="s">
        <v>44</v>
      </c>
      <c r="O283" t="str">
        <f>+F283&amp;"-"&amp;VLOOKUP(F283,'BD LP'!B:J,9,0)</f>
        <v>150001266-C12</v>
      </c>
      <c r="P283">
        <f>+VLOOKUP(O283,[1]ZCLMM905!$A:$G,7,0)</f>
        <v>12</v>
      </c>
      <c r="Q283" t="b">
        <f t="shared" si="6"/>
        <v>1</v>
      </c>
      <c r="R283" t="str">
        <f>+VLOOKUP(F283,'BD LP'!B:I,8,0)</f>
        <v>CAFE TRADICION GRANULADO NESCAFE 420 g</v>
      </c>
    </row>
    <row r="284" spans="1:18" x14ac:dyDescent="0.35">
      <c r="A284" t="s">
        <v>3904</v>
      </c>
      <c r="B284">
        <v>2000</v>
      </c>
      <c r="D284" s="51" t="s">
        <v>3905</v>
      </c>
      <c r="F284" s="38">
        <v>150000829</v>
      </c>
      <c r="H284" s="52">
        <v>77000</v>
      </c>
      <c r="I284" t="s">
        <v>3906</v>
      </c>
      <c r="J284">
        <v>6</v>
      </c>
      <c r="K284" t="s">
        <v>44</v>
      </c>
      <c r="L284" t="s">
        <v>3907</v>
      </c>
      <c r="M284" t="s">
        <v>3908</v>
      </c>
      <c r="N284" s="38" t="s">
        <v>44</v>
      </c>
      <c r="O284" t="str">
        <f>+F284&amp;"-"&amp;VLOOKUP(F284,'BD LP'!B:J,9,0)</f>
        <v>150000829-C06</v>
      </c>
      <c r="P284">
        <f>+VLOOKUP(O284,[1]ZCLMM905!$A:$G,7,0)</f>
        <v>6</v>
      </c>
      <c r="Q284" t="b">
        <f t="shared" si="6"/>
        <v>1</v>
      </c>
      <c r="R284" t="str">
        <f>+VLOOKUP(F284,'BD LP'!B:I,8,0)</f>
        <v>CAFE TRADICIONAL CRUZEIRO 500 g</v>
      </c>
    </row>
    <row r="285" spans="1:18" x14ac:dyDescent="0.35">
      <c r="A285" t="s">
        <v>3904</v>
      </c>
      <c r="B285">
        <v>2000</v>
      </c>
      <c r="D285" s="51" t="s">
        <v>3905</v>
      </c>
      <c r="F285" s="38">
        <v>104520910</v>
      </c>
      <c r="H285" s="52">
        <v>76000</v>
      </c>
      <c r="I285" t="s">
        <v>3906</v>
      </c>
      <c r="J285">
        <v>160</v>
      </c>
      <c r="K285" t="s">
        <v>44</v>
      </c>
      <c r="L285" t="s">
        <v>3907</v>
      </c>
      <c r="M285" t="s">
        <v>3908</v>
      </c>
      <c r="N285" s="38" t="s">
        <v>44</v>
      </c>
      <c r="O285" t="str">
        <f>+F285&amp;"-"&amp;VLOOKUP(F285,'BD LP'!B:J,9,0)</f>
        <v>104520910-Z60</v>
      </c>
      <c r="P285">
        <f>+VLOOKUP(O285,[1]ZCLMM905!$A:$G,7,0)</f>
        <v>160</v>
      </c>
      <c r="Q285" t="b">
        <f t="shared" si="6"/>
        <v>1</v>
      </c>
      <c r="R285" t="str">
        <f>+VLOOKUP(F285,'BD LP'!B:I,8,0)</f>
        <v>CAFE MOL ESPRESSO DESCAF LAVAZZA POD 8 g</v>
      </c>
    </row>
    <row r="286" spans="1:18" x14ac:dyDescent="0.35">
      <c r="A286" t="s">
        <v>3904</v>
      </c>
      <c r="B286">
        <v>2000</v>
      </c>
      <c r="D286" s="51" t="s">
        <v>3905</v>
      </c>
      <c r="F286" s="38">
        <v>104502460</v>
      </c>
      <c r="H286" s="52">
        <v>27000</v>
      </c>
      <c r="I286" t="s">
        <v>3906</v>
      </c>
      <c r="J286">
        <v>50</v>
      </c>
      <c r="K286" t="s">
        <v>44</v>
      </c>
      <c r="L286" t="s">
        <v>3907</v>
      </c>
      <c r="M286" t="s">
        <v>3908</v>
      </c>
      <c r="N286" s="38" t="s">
        <v>44</v>
      </c>
      <c r="O286" t="str">
        <f>+F286&amp;"-"&amp;VLOOKUP(F286,'BD LP'!B:J,9,0)</f>
        <v>104502460-C50</v>
      </c>
      <c r="P286">
        <f>+VLOOKUP(O286,[1]ZCLMM905!$A:$G,7,0)</f>
        <v>50</v>
      </c>
      <c r="Q286" t="b">
        <f t="shared" si="6"/>
        <v>1</v>
      </c>
      <c r="R286" t="str">
        <f>+VLOOKUP(F286,'BD LP'!B:I,8,0)</f>
        <v>CAPSULA BIANCA LAVAZZA</v>
      </c>
    </row>
    <row r="287" spans="1:18" x14ac:dyDescent="0.35">
      <c r="A287" t="s">
        <v>3904</v>
      </c>
      <c r="B287">
        <v>2000</v>
      </c>
      <c r="D287" s="51" t="s">
        <v>3905</v>
      </c>
      <c r="F287" s="38">
        <v>104529480</v>
      </c>
      <c r="H287" s="52">
        <v>38900</v>
      </c>
      <c r="I287" t="s">
        <v>3906</v>
      </c>
      <c r="J287">
        <v>100</v>
      </c>
      <c r="K287" t="s">
        <v>44</v>
      </c>
      <c r="L287" t="s">
        <v>3907</v>
      </c>
      <c r="M287" t="s">
        <v>3908</v>
      </c>
      <c r="N287" s="38" t="s">
        <v>44</v>
      </c>
      <c r="O287" t="str">
        <f>+F287&amp;"-"&amp;VLOOKUP(F287,'BD LP'!B:J,9,0)</f>
        <v>104529480-Z00</v>
      </c>
      <c r="P287">
        <f>+VLOOKUP(O287,[1]ZCLMM905!$A:$G,7,0)</f>
        <v>100</v>
      </c>
      <c r="Q287" t="b">
        <f t="shared" si="6"/>
        <v>1</v>
      </c>
      <c r="R287" t="str">
        <f>+VLOOKUP(F287,'BD LP'!B:I,8,0)</f>
        <v>CAPSULA BLUE GRAN ESPRESSO DARK ROAST 8g</v>
      </c>
    </row>
    <row r="288" spans="1:18" x14ac:dyDescent="0.35">
      <c r="A288" t="s">
        <v>3904</v>
      </c>
      <c r="B288">
        <v>2000</v>
      </c>
      <c r="D288" s="51" t="s">
        <v>3905</v>
      </c>
      <c r="F288" s="38">
        <v>104521030</v>
      </c>
      <c r="H288" s="52">
        <v>39500</v>
      </c>
      <c r="I288" t="s">
        <v>3906</v>
      </c>
      <c r="J288">
        <v>100</v>
      </c>
      <c r="K288" t="s">
        <v>44</v>
      </c>
      <c r="L288" t="s">
        <v>3907</v>
      </c>
      <c r="M288" t="s">
        <v>3908</v>
      </c>
      <c r="N288" s="38" t="s">
        <v>44</v>
      </c>
      <c r="O288" t="str">
        <f>+F288&amp;"-"&amp;VLOOKUP(F288,'BD LP'!B:J,9,0)</f>
        <v>104521030-Z00</v>
      </c>
      <c r="P288">
        <f>+VLOOKUP(O288,[1]ZCLMM905!$A:$G,7,0)</f>
        <v>100</v>
      </c>
      <c r="Q288" t="b">
        <f t="shared" si="6"/>
        <v>1</v>
      </c>
      <c r="R288" t="str">
        <f>+VLOOKUP(F288,'BD LP'!B:I,8,0)</f>
        <v>CAPSULA DESCAFEINADO LAVAZZA 8 g</v>
      </c>
    </row>
    <row r="289" spans="1:18" x14ac:dyDescent="0.35">
      <c r="A289" t="s">
        <v>3904</v>
      </c>
      <c r="B289">
        <v>2000</v>
      </c>
      <c r="D289" s="51" t="s">
        <v>3905</v>
      </c>
      <c r="F289" s="38">
        <v>104549210</v>
      </c>
      <c r="H289" s="52">
        <v>65000</v>
      </c>
      <c r="I289" t="s">
        <v>3906</v>
      </c>
      <c r="J289">
        <v>100</v>
      </c>
      <c r="K289" t="s">
        <v>44</v>
      </c>
      <c r="L289" t="s">
        <v>3907</v>
      </c>
      <c r="M289" t="s">
        <v>3908</v>
      </c>
      <c r="N289" s="38" t="s">
        <v>44</v>
      </c>
      <c r="O289" t="str">
        <f>+F289&amp;"-"&amp;VLOOKUP(F289,'BD LP'!B:J,9,0)</f>
        <v>104549210-Z00</v>
      </c>
      <c r="P289">
        <f>+VLOOKUP(O289,[1]ZCLMM905!$A:$G,7,0)</f>
        <v>100</v>
      </c>
      <c r="Q289" t="b">
        <f t="shared" si="6"/>
        <v>1</v>
      </c>
      <c r="R289" t="str">
        <f>+VLOOKUP(F289,'BD LP'!B:I,8,0)</f>
        <v>CÁPSULA DOBLE ESP CANAL GRA LAVAZZA 16 G</v>
      </c>
    </row>
    <row r="290" spans="1:18" x14ac:dyDescent="0.35">
      <c r="A290" t="s">
        <v>3904</v>
      </c>
      <c r="B290">
        <v>2000</v>
      </c>
      <c r="D290" s="51" t="s">
        <v>3905</v>
      </c>
      <c r="F290" s="38">
        <v>104549180</v>
      </c>
      <c r="H290" s="52">
        <v>65000</v>
      </c>
      <c r="I290" t="s">
        <v>3906</v>
      </c>
      <c r="J290">
        <v>100</v>
      </c>
      <c r="K290" t="s">
        <v>44</v>
      </c>
      <c r="L290" t="s">
        <v>3907</v>
      </c>
      <c r="M290" t="s">
        <v>3908</v>
      </c>
      <c r="N290" s="38" t="s">
        <v>44</v>
      </c>
      <c r="O290" t="str">
        <f>+F290&amp;"-"&amp;VLOOKUP(F290,'BD LP'!B:J,9,0)</f>
        <v>104549180-Z00</v>
      </c>
      <c r="P290">
        <f>+VLOOKUP(O290,[1]ZCLMM905!$A:$G,7,0)</f>
        <v>100</v>
      </c>
      <c r="Q290" t="b">
        <f t="shared" si="6"/>
        <v>1</v>
      </c>
      <c r="R290" t="str">
        <f>+VLOOKUP(F290,'BD LP'!B:I,8,0)</f>
        <v>CÁPSULA DOBLE ESP TRASTEVERE LAVAZZA 16G</v>
      </c>
    </row>
    <row r="291" spans="1:18" x14ac:dyDescent="0.35">
      <c r="A291" t="s">
        <v>3904</v>
      </c>
      <c r="B291">
        <v>2000</v>
      </c>
      <c r="D291" s="51" t="s">
        <v>3905</v>
      </c>
      <c r="F291" s="38">
        <v>104523810</v>
      </c>
      <c r="H291" s="52">
        <v>65000</v>
      </c>
      <c r="I291" t="s">
        <v>3906</v>
      </c>
      <c r="J291">
        <v>100</v>
      </c>
      <c r="K291" t="s">
        <v>44</v>
      </c>
      <c r="L291" t="s">
        <v>3907</v>
      </c>
      <c r="M291" t="s">
        <v>3908</v>
      </c>
      <c r="N291" s="38" t="s">
        <v>44</v>
      </c>
      <c r="O291" t="str">
        <f>+F291&amp;"-"&amp;VLOOKUP(F291,'BD LP'!B:J,9,0)</f>
        <v>104523810-Z00</v>
      </c>
      <c r="P291">
        <f>+VLOOKUP(O291,[1]ZCLMM905!$A:$G,7,0)</f>
        <v>100</v>
      </c>
      <c r="Q291" t="b">
        <f t="shared" si="6"/>
        <v>1</v>
      </c>
      <c r="R291" t="str">
        <f>+VLOOKUP(F291,'BD LP'!B:I,8,0)</f>
        <v>CAPSULA DOBLE GRAN ESPRESSO LAVAZZA 16 g</v>
      </c>
    </row>
    <row r="292" spans="1:18" x14ac:dyDescent="0.35">
      <c r="A292" t="s">
        <v>3904</v>
      </c>
      <c r="B292">
        <v>2000</v>
      </c>
      <c r="D292" s="51" t="s">
        <v>3905</v>
      </c>
      <c r="F292" s="38">
        <v>104511800</v>
      </c>
      <c r="H292" s="52">
        <v>39500</v>
      </c>
      <c r="I292" t="s">
        <v>3906</v>
      </c>
      <c r="J292">
        <v>1</v>
      </c>
      <c r="K292" t="s">
        <v>200</v>
      </c>
      <c r="L292" t="s">
        <v>3907</v>
      </c>
      <c r="M292" t="s">
        <v>3908</v>
      </c>
      <c r="N292" s="38" t="s">
        <v>200</v>
      </c>
      <c r="O292" t="str">
        <f>+F292&amp;"-"&amp;VLOOKUP(F292,'BD LP'!B:J,9,0)</f>
        <v>104511800-Z00</v>
      </c>
      <c r="P292">
        <f>+VLOOKUP(O292,[1]ZCLMM905!$A:$G,7,0)</f>
        <v>1</v>
      </c>
      <c r="Q292" t="b">
        <f t="shared" si="6"/>
        <v>1</v>
      </c>
      <c r="R292" t="str">
        <f>+VLOOKUP(F292,'BD LP'!B:I,8,0)</f>
        <v>CAPSULA ESPRESSO CAFFE CREMA LAVAZZA 8 g</v>
      </c>
    </row>
    <row r="293" spans="1:18" x14ac:dyDescent="0.35">
      <c r="A293" t="s">
        <v>3904</v>
      </c>
      <c r="B293">
        <v>2000</v>
      </c>
      <c r="D293" s="51" t="s">
        <v>3905</v>
      </c>
      <c r="F293" s="38">
        <v>104549190</v>
      </c>
      <c r="H293" s="52">
        <v>39500</v>
      </c>
      <c r="I293" t="s">
        <v>3906</v>
      </c>
      <c r="J293">
        <v>100</v>
      </c>
      <c r="K293" t="s">
        <v>44</v>
      </c>
      <c r="L293" t="s">
        <v>3907</v>
      </c>
      <c r="M293" t="s">
        <v>3908</v>
      </c>
      <c r="N293" s="38" t="s">
        <v>44</v>
      </c>
      <c r="O293" t="str">
        <f>+F293&amp;"-"&amp;VLOOKUP(F293,'BD LP'!B:J,9,0)</f>
        <v>104549190-Z00</v>
      </c>
      <c r="P293">
        <f>+VLOOKUP(O293,[1]ZCLMM905!$A:$G,7,0)</f>
        <v>100</v>
      </c>
      <c r="Q293" t="b">
        <f t="shared" si="6"/>
        <v>1</v>
      </c>
      <c r="R293" t="str">
        <f>+VLOOKUP(F293,'BD LP'!B:I,8,0)</f>
        <v>CÁPSULA ESPRESSO CANAL GRANDE LAVAZZA 8G</v>
      </c>
    </row>
    <row r="294" spans="1:18" x14ac:dyDescent="0.35">
      <c r="A294" t="s">
        <v>3904</v>
      </c>
      <c r="B294">
        <v>2000</v>
      </c>
      <c r="D294" s="51" t="s">
        <v>3905</v>
      </c>
      <c r="F294" s="38">
        <v>104549360</v>
      </c>
      <c r="H294" s="52">
        <v>39500</v>
      </c>
      <c r="I294" t="s">
        <v>3906</v>
      </c>
      <c r="J294">
        <v>100</v>
      </c>
      <c r="K294" t="s">
        <v>44</v>
      </c>
      <c r="L294" t="s">
        <v>3907</v>
      </c>
      <c r="M294" t="s">
        <v>3908</v>
      </c>
      <c r="N294" s="38" t="e">
        <v>#N/A</v>
      </c>
      <c r="O294" t="str">
        <f>+F294&amp;"-"&amp;VLOOKUP(F294,'BD LP'!B:J,9,0)</f>
        <v>104549360-Z00</v>
      </c>
      <c r="P294">
        <f>+VLOOKUP(O294,[1]ZCLMM905!$A:$G,7,0)</f>
        <v>100</v>
      </c>
      <c r="Q294" t="b">
        <f t="shared" si="6"/>
        <v>1</v>
      </c>
      <c r="R294" t="str">
        <f>+VLOOKUP(F294,'BD LP'!B:I,8,0)</f>
        <v>CÁPSULA ESPRESSO NAPOLI LAVAZZA 8 G</v>
      </c>
    </row>
    <row r="295" spans="1:18" x14ac:dyDescent="0.35">
      <c r="A295" t="s">
        <v>3904</v>
      </c>
      <c r="B295">
        <v>2000</v>
      </c>
      <c r="D295" s="51" t="s">
        <v>3905</v>
      </c>
      <c r="F295" s="38">
        <v>104511810</v>
      </c>
      <c r="H295" s="52">
        <v>39500</v>
      </c>
      <c r="I295" t="s">
        <v>3906</v>
      </c>
      <c r="J295">
        <v>1</v>
      </c>
      <c r="K295" t="s">
        <v>200</v>
      </c>
      <c r="L295" t="s">
        <v>3907</v>
      </c>
      <c r="M295" t="s">
        <v>3908</v>
      </c>
      <c r="N295" s="38" t="s">
        <v>200</v>
      </c>
      <c r="O295" t="str">
        <f>+F295&amp;"-"&amp;VLOOKUP(F295,'BD LP'!B:J,9,0)</f>
        <v>104511810-Z00</v>
      </c>
      <c r="P295">
        <f>+VLOOKUP(O295,[1]ZCLMM905!$A:$G,7,0)</f>
        <v>1</v>
      </c>
      <c r="Q295" t="b">
        <f t="shared" si="6"/>
        <v>1</v>
      </c>
      <c r="R295" t="str">
        <f>+VLOOKUP(F295,'BD LP'!B:I,8,0)</f>
        <v>CAPSULA ESPRESSO ROTONDO LAVAZZA 8 g</v>
      </c>
    </row>
    <row r="296" spans="1:18" x14ac:dyDescent="0.35">
      <c r="A296" t="s">
        <v>3904</v>
      </c>
      <c r="B296">
        <v>2000</v>
      </c>
      <c r="D296" s="51" t="s">
        <v>3905</v>
      </c>
      <c r="F296" s="38">
        <v>104523830</v>
      </c>
      <c r="H296" s="52">
        <v>39500</v>
      </c>
      <c r="I296" t="s">
        <v>3906</v>
      </c>
      <c r="J296">
        <v>100</v>
      </c>
      <c r="K296" t="s">
        <v>44</v>
      </c>
      <c r="L296" t="s">
        <v>3907</v>
      </c>
      <c r="M296" t="s">
        <v>3908</v>
      </c>
      <c r="N296" s="38" t="s">
        <v>44</v>
      </c>
      <c r="O296" t="str">
        <f>+F296&amp;"-"&amp;VLOOKUP(F296,'BD LP'!B:J,9,0)</f>
        <v>104523830-Z00</v>
      </c>
      <c r="P296">
        <f>+VLOOKUP(O296,[1]ZCLMM905!$A:$G,7,0)</f>
        <v>100</v>
      </c>
      <c r="Q296" t="b">
        <f t="shared" si="6"/>
        <v>1</v>
      </c>
      <c r="R296" t="str">
        <f>+VLOOKUP(F296,'BD LP'!B:I,8,0)</f>
        <v>CAPSULA ESPRESSO TIERRA SEL LAVAZZA 8 g</v>
      </c>
    </row>
    <row r="297" spans="1:18" x14ac:dyDescent="0.35">
      <c r="A297" t="s">
        <v>3904</v>
      </c>
      <c r="B297">
        <v>2000</v>
      </c>
      <c r="D297" s="51" t="s">
        <v>3905</v>
      </c>
      <c r="F297" s="38">
        <v>104549200</v>
      </c>
      <c r="H297" s="52">
        <v>39500</v>
      </c>
      <c r="I297" t="s">
        <v>3906</v>
      </c>
      <c r="J297">
        <v>100</v>
      </c>
      <c r="K297" t="s">
        <v>44</v>
      </c>
      <c r="L297" t="s">
        <v>3907</v>
      </c>
      <c r="M297" t="s">
        <v>3908</v>
      </c>
      <c r="N297" s="38" t="s">
        <v>44</v>
      </c>
      <c r="O297" t="str">
        <f>+F297&amp;"-"&amp;VLOOKUP(F297,'BD LP'!B:J,9,0)</f>
        <v>104549200-Z00</v>
      </c>
      <c r="P297">
        <f>+VLOOKUP(O297,[1]ZCLMM905!$A:$G,7,0)</f>
        <v>100</v>
      </c>
      <c r="Q297" t="b">
        <f t="shared" si="6"/>
        <v>1</v>
      </c>
      <c r="R297" t="str">
        <f>+VLOOKUP(F297,'BD LP'!B:I,8,0)</f>
        <v>CÁPSULA ESPRESSO TRASTEVERE LAVAZZA 8G</v>
      </c>
    </row>
    <row r="298" spans="1:18" x14ac:dyDescent="0.35">
      <c r="A298" t="s">
        <v>3904</v>
      </c>
      <c r="B298">
        <v>2000</v>
      </c>
      <c r="D298" s="51" t="s">
        <v>3905</v>
      </c>
      <c r="F298" s="38">
        <v>104545160</v>
      </c>
      <c r="H298" s="52">
        <v>140000</v>
      </c>
      <c r="I298" t="s">
        <v>3906</v>
      </c>
      <c r="J298">
        <v>10</v>
      </c>
      <c r="K298" t="s">
        <v>44</v>
      </c>
      <c r="L298" t="s">
        <v>3907</v>
      </c>
      <c r="M298" t="s">
        <v>3908</v>
      </c>
      <c r="N298" s="38" t="s">
        <v>44</v>
      </c>
      <c r="O298" t="str">
        <f>+F298&amp;"-"&amp;VLOOKUP(F298,'BD LP'!B:J,9,0)</f>
        <v>104545160-C10</v>
      </c>
      <c r="P298">
        <f>+VLOOKUP(O298,[1]ZCLMM905!$A:$G,7,0)</f>
        <v>10</v>
      </c>
      <c r="Q298" t="b">
        <f t="shared" si="6"/>
        <v>1</v>
      </c>
      <c r="R298" t="str">
        <f>+VLOOKUP(F298,'BD LP'!B:I,8,0)</f>
        <v>CHAI LATTE FAS VENDING 1 KG</v>
      </c>
    </row>
    <row r="299" spans="1:18" x14ac:dyDescent="0.35">
      <c r="A299" t="s">
        <v>3904</v>
      </c>
      <c r="B299">
        <v>2000</v>
      </c>
      <c r="D299" s="51" t="s">
        <v>3905</v>
      </c>
      <c r="F299" s="38">
        <v>104543850</v>
      </c>
      <c r="H299" s="52">
        <v>130000</v>
      </c>
      <c r="I299" t="s">
        <v>3906</v>
      </c>
      <c r="J299">
        <v>10</v>
      </c>
      <c r="K299" t="s">
        <v>44</v>
      </c>
      <c r="L299" t="s">
        <v>3907</v>
      </c>
      <c r="M299" t="s">
        <v>3908</v>
      </c>
      <c r="N299" s="38" t="s">
        <v>44</v>
      </c>
      <c r="O299" t="str">
        <f>+F299&amp;"-"&amp;VLOOKUP(F299,'BD LP'!B:J,9,0)</f>
        <v>104543850-C10</v>
      </c>
      <c r="P299">
        <f>+VLOOKUP(O299,[1]ZCLMM905!$A:$G,7,0)</f>
        <v>10</v>
      </c>
      <c r="Q299" t="b">
        <f t="shared" si="6"/>
        <v>1</v>
      </c>
      <c r="R299" t="str">
        <f>+VLOOKUP(F299,'BD LP'!B:I,8,0)</f>
        <v>CHAI LATTE VENDING RISTORA 1KG</v>
      </c>
    </row>
    <row r="300" spans="1:18" x14ac:dyDescent="0.35">
      <c r="A300" t="s">
        <v>3904</v>
      </c>
      <c r="B300">
        <v>2000</v>
      </c>
      <c r="D300" s="51" t="s">
        <v>3905</v>
      </c>
      <c r="F300" s="38">
        <v>104516290</v>
      </c>
      <c r="H300" s="52">
        <v>99000</v>
      </c>
      <c r="I300" t="s">
        <v>3906</v>
      </c>
      <c r="J300">
        <v>10</v>
      </c>
      <c r="K300" t="s">
        <v>44</v>
      </c>
      <c r="L300" t="s">
        <v>3907</v>
      </c>
      <c r="M300" t="s">
        <v>3908</v>
      </c>
      <c r="N300" s="38" t="s">
        <v>44</v>
      </c>
      <c r="O300" t="str">
        <f>+F300&amp;"-"&amp;VLOOKUP(F300,'BD LP'!B:J,9,0)</f>
        <v>104516290-C10</v>
      </c>
      <c r="P300">
        <f>+VLOOKUP(O300,[1]ZCLMM905!$A:$G,7,0)</f>
        <v>10</v>
      </c>
      <c r="Q300" t="b">
        <f t="shared" si="6"/>
        <v>1</v>
      </c>
      <c r="R300" t="str">
        <f>+VLOOKUP(F300,'BD LP'!B:I,8,0)</f>
        <v>CHOCOLATE EN POLVO VENDING FAS 1 kg</v>
      </c>
    </row>
    <row r="301" spans="1:18" x14ac:dyDescent="0.35">
      <c r="A301" t="s">
        <v>3904</v>
      </c>
      <c r="B301">
        <v>2000</v>
      </c>
      <c r="D301" s="51" t="s">
        <v>3905</v>
      </c>
      <c r="F301" s="38">
        <v>104529600</v>
      </c>
      <c r="H301" s="52">
        <v>98000</v>
      </c>
      <c r="I301" t="s">
        <v>3906</v>
      </c>
      <c r="J301">
        <v>10</v>
      </c>
      <c r="K301" t="s">
        <v>44</v>
      </c>
      <c r="L301" t="s">
        <v>3907</v>
      </c>
      <c r="M301" t="s">
        <v>3908</v>
      </c>
      <c r="N301" s="38" t="s">
        <v>44</v>
      </c>
      <c r="O301" t="str">
        <f>+F301&amp;"-"&amp;VLOOKUP(F301,'BD LP'!B:J,9,0)</f>
        <v>104529600-C10</v>
      </c>
      <c r="P301">
        <f>+VLOOKUP(O301,[1]ZCLMM905!$A:$G,7,0)</f>
        <v>10</v>
      </c>
      <c r="Q301" t="b">
        <f t="shared" si="6"/>
        <v>1</v>
      </c>
      <c r="R301" t="str">
        <f>+VLOOKUP(F301,'BD LP'!B:I,8,0)</f>
        <v>CHOCOLATE EN POLVO VENDING RISTORA 1 kg</v>
      </c>
    </row>
    <row r="302" spans="1:18" x14ac:dyDescent="0.35">
      <c r="A302" t="s">
        <v>3904</v>
      </c>
      <c r="B302">
        <v>2000</v>
      </c>
      <c r="D302" s="51" t="s">
        <v>3905</v>
      </c>
      <c r="F302" s="38">
        <v>104515840</v>
      </c>
      <c r="H302" s="52">
        <v>60000</v>
      </c>
      <c r="I302" t="s">
        <v>3906</v>
      </c>
      <c r="J302">
        <v>10</v>
      </c>
      <c r="K302" t="s">
        <v>44</v>
      </c>
      <c r="L302" t="s">
        <v>3907</v>
      </c>
      <c r="M302" t="s">
        <v>3908</v>
      </c>
      <c r="N302" s="38" t="s">
        <v>44</v>
      </c>
      <c r="O302" t="str">
        <f>+F302&amp;"-"&amp;VLOOKUP(F302,'BD LP'!B:J,9,0)</f>
        <v>104515840-C10</v>
      </c>
      <c r="P302">
        <f>+VLOOKUP(O302,[1]ZCLMM905!$A:$G,7,0)</f>
        <v>10</v>
      </c>
      <c r="Q302" t="b">
        <f t="shared" si="6"/>
        <v>1</v>
      </c>
      <c r="R302" t="str">
        <f>+VLOOKUP(F302,'BD LP'!B:I,8,0)</f>
        <v>LECHE EN POLVO VENDING FAS 500 g</v>
      </c>
    </row>
    <row r="303" spans="1:18" x14ac:dyDescent="0.35">
      <c r="A303" t="s">
        <v>3904</v>
      </c>
      <c r="B303">
        <v>2000</v>
      </c>
      <c r="D303" s="51" t="s">
        <v>3905</v>
      </c>
      <c r="F303" s="38">
        <v>104547990</v>
      </c>
      <c r="H303" s="52">
        <v>119000</v>
      </c>
      <c r="I303" t="s">
        <v>3906</v>
      </c>
      <c r="J303">
        <v>20</v>
      </c>
      <c r="K303" t="s">
        <v>44</v>
      </c>
      <c r="L303" t="s">
        <v>3907</v>
      </c>
      <c r="M303" t="s">
        <v>3908</v>
      </c>
      <c r="N303" s="38" t="s">
        <v>44</v>
      </c>
      <c r="O303" t="str">
        <f>+F303&amp;"-"&amp;VLOOKUP(F303,'BD LP'!B:J,9,0)</f>
        <v>104547990-C20</v>
      </c>
      <c r="P303">
        <f>+VLOOKUP(O303,[1]ZCLMM905!$A:$G,7,0)</f>
        <v>20</v>
      </c>
      <c r="Q303" t="b">
        <f t="shared" si="6"/>
        <v>1</v>
      </c>
      <c r="R303" t="str">
        <f>+VLOOKUP(F303,'BD LP'!B:I,8,0)</f>
        <v>LECHE TOPPING DESCREMADA RISTORA 500 G (</v>
      </c>
    </row>
    <row r="304" spans="1:18" x14ac:dyDescent="0.35">
      <c r="A304" t="s">
        <v>3904</v>
      </c>
      <c r="B304">
        <v>2000</v>
      </c>
      <c r="D304" s="51" t="s">
        <v>3905</v>
      </c>
      <c r="F304" s="38">
        <v>104516280</v>
      </c>
      <c r="H304" s="52">
        <v>140000</v>
      </c>
      <c r="I304" t="s">
        <v>3906</v>
      </c>
      <c r="J304">
        <v>10</v>
      </c>
      <c r="K304" t="s">
        <v>44</v>
      </c>
      <c r="L304" t="s">
        <v>3907</v>
      </c>
      <c r="M304" t="s">
        <v>3908</v>
      </c>
      <c r="N304" s="38" t="s">
        <v>44</v>
      </c>
      <c r="O304" t="str">
        <f>+F304&amp;"-"&amp;VLOOKUP(F304,'BD LP'!B:J,9,0)</f>
        <v>104516280-C10</v>
      </c>
      <c r="P304">
        <f>+VLOOKUP(O304,[1]ZCLMM905!$A:$G,7,0)</f>
        <v>10</v>
      </c>
      <c r="Q304" t="b">
        <f t="shared" si="6"/>
        <v>1</v>
      </c>
      <c r="R304" t="str">
        <f>+VLOOKUP(F304,'BD LP'!B:I,8,0)</f>
        <v>VAINILLA EN POLVO VENDING FAS 1 kg</v>
      </c>
    </row>
    <row r="305" spans="1:18" x14ac:dyDescent="0.35">
      <c r="A305" t="s">
        <v>3904</v>
      </c>
      <c r="B305">
        <v>2000</v>
      </c>
      <c r="D305" s="51" t="s">
        <v>3905</v>
      </c>
      <c r="F305" s="38">
        <v>104529610</v>
      </c>
      <c r="H305" s="52">
        <v>138000</v>
      </c>
      <c r="I305" t="s">
        <v>3906</v>
      </c>
      <c r="J305">
        <v>10</v>
      </c>
      <c r="K305" t="s">
        <v>44</v>
      </c>
      <c r="L305" t="s">
        <v>3907</v>
      </c>
      <c r="M305" t="s">
        <v>3908</v>
      </c>
      <c r="N305" s="38" t="s">
        <v>44</v>
      </c>
      <c r="O305" t="str">
        <f>+F305&amp;"-"&amp;VLOOKUP(F305,'BD LP'!B:J,9,0)</f>
        <v>104529610-C10</v>
      </c>
      <c r="P305">
        <f>+VLOOKUP(O305,[1]ZCLMM905!$A:$G,7,0)</f>
        <v>10</v>
      </c>
      <c r="Q305" t="b">
        <f t="shared" si="6"/>
        <v>1</v>
      </c>
      <c r="R305" t="str">
        <f>+VLOOKUP(F305,'BD LP'!B:I,8,0)</f>
        <v>VAINILLA EN POLVO VENDING RISTORA 1 kg</v>
      </c>
    </row>
    <row r="306" spans="1:18" x14ac:dyDescent="0.35">
      <c r="A306" t="s">
        <v>3904</v>
      </c>
      <c r="B306">
        <v>2000</v>
      </c>
      <c r="D306" s="51" t="s">
        <v>3905</v>
      </c>
      <c r="F306" s="38">
        <v>104522390</v>
      </c>
      <c r="H306" s="52">
        <v>28000</v>
      </c>
      <c r="I306" t="s">
        <v>3906</v>
      </c>
      <c r="J306">
        <v>1</v>
      </c>
      <c r="K306" t="s">
        <v>44</v>
      </c>
      <c r="L306" t="s">
        <v>3907</v>
      </c>
      <c r="M306" t="s">
        <v>3908</v>
      </c>
      <c r="N306" s="38" t="s">
        <v>44</v>
      </c>
      <c r="O306" t="str">
        <f>+F306&amp;"-"&amp;VLOOKUP(F306,'BD LP'!B:J,9,0)</f>
        <v>104522390-UN</v>
      </c>
      <c r="P306">
        <f>+VLOOKUP(O306,[1]ZCLMM905!$A:$G,7,0)</f>
        <v>1</v>
      </c>
      <c r="Q306" t="b">
        <f t="shared" si="6"/>
        <v>1</v>
      </c>
      <c r="R306" t="str">
        <f>+VLOOKUP(F306,'BD LP'!B:I,8,0)</f>
        <v>SALSA DE CARAMELO TORANI 1,89 l</v>
      </c>
    </row>
    <row r="307" spans="1:18" x14ac:dyDescent="0.35">
      <c r="A307" t="s">
        <v>3904</v>
      </c>
      <c r="B307">
        <v>2000</v>
      </c>
      <c r="D307" s="51" t="s">
        <v>3905</v>
      </c>
      <c r="F307" s="38">
        <v>104522320</v>
      </c>
      <c r="H307" s="52">
        <v>24000</v>
      </c>
      <c r="I307" t="s">
        <v>3906</v>
      </c>
      <c r="J307">
        <v>1</v>
      </c>
      <c r="K307" t="s">
        <v>44</v>
      </c>
      <c r="L307" t="s">
        <v>3907</v>
      </c>
      <c r="M307" t="s">
        <v>3908</v>
      </c>
      <c r="N307" s="38" t="s">
        <v>44</v>
      </c>
      <c r="O307" t="str">
        <f>+F307&amp;"-"&amp;VLOOKUP(F307,'BD LP'!B:J,9,0)</f>
        <v>104522320-UN</v>
      </c>
      <c r="P307">
        <f>+VLOOKUP(O307,[1]ZCLMM905!$A:$G,7,0)</f>
        <v>1</v>
      </c>
      <c r="Q307" t="b">
        <f t="shared" si="6"/>
        <v>1</v>
      </c>
      <c r="R307" t="str">
        <f>+VLOOKUP(F307,'BD LP'!B:I,8,0)</f>
        <v>SALSA DE CHOCOLATE TORANI 1,89 l</v>
      </c>
    </row>
    <row r="308" spans="1:18" x14ac:dyDescent="0.35">
      <c r="A308" t="s">
        <v>3904</v>
      </c>
      <c r="B308">
        <v>2000</v>
      </c>
      <c r="D308" s="51" t="s">
        <v>3905</v>
      </c>
      <c r="F308" s="38">
        <v>104548030</v>
      </c>
      <c r="H308" s="52">
        <v>8700</v>
      </c>
      <c r="I308" t="s">
        <v>3906</v>
      </c>
      <c r="J308">
        <v>1</v>
      </c>
      <c r="K308" t="s">
        <v>44</v>
      </c>
      <c r="L308" t="s">
        <v>3907</v>
      </c>
      <c r="M308" t="s">
        <v>3908</v>
      </c>
      <c r="N308" s="38" t="s">
        <v>44</v>
      </c>
      <c r="O308" t="str">
        <f>+F308&amp;"-"&amp;VLOOKUP(F308,'BD LP'!B:J,9,0)</f>
        <v>104548030-UN</v>
      </c>
      <c r="P308">
        <f>+VLOOKUP(O308,[1]ZCLMM905!$A:$G,7,0)</f>
        <v>1</v>
      </c>
      <c r="Q308" t="b">
        <f t="shared" si="6"/>
        <v>1</v>
      </c>
      <c r="R308" t="str">
        <f>+VLOOKUP(F308,'BD LP'!B:I,8,0)</f>
        <v>SYRUP  PISTACHIO TORANI 750ML</v>
      </c>
    </row>
    <row r="309" spans="1:18" x14ac:dyDescent="0.35">
      <c r="A309" t="s">
        <v>3904</v>
      </c>
      <c r="B309">
        <v>2000</v>
      </c>
      <c r="D309" s="51" t="s">
        <v>3905</v>
      </c>
      <c r="F309" s="38">
        <v>104522340</v>
      </c>
      <c r="H309" s="52">
        <v>8700</v>
      </c>
      <c r="I309" t="s">
        <v>3906</v>
      </c>
      <c r="J309">
        <v>1</v>
      </c>
      <c r="K309" t="s">
        <v>44</v>
      </c>
      <c r="L309" t="s">
        <v>3907</v>
      </c>
      <c r="M309" t="s">
        <v>3908</v>
      </c>
      <c r="N309" s="38" t="s">
        <v>44</v>
      </c>
      <c r="O309" t="str">
        <f>+F309&amp;"-"&amp;VLOOKUP(F309,'BD LP'!B:J,9,0)</f>
        <v>104522340-UN</v>
      </c>
      <c r="P309">
        <f>+VLOOKUP(O309,[1]ZCLMM905!$A:$G,7,0)</f>
        <v>1</v>
      </c>
      <c r="Q309" t="b">
        <f t="shared" si="6"/>
        <v>1</v>
      </c>
      <c r="R309" t="str">
        <f>+VLOOKUP(F309,'BD LP'!B:I,8,0)</f>
        <v>SYRUP AVELLANA TORANI 750 ml</v>
      </c>
    </row>
    <row r="310" spans="1:18" x14ac:dyDescent="0.35">
      <c r="A310" t="s">
        <v>3904</v>
      </c>
      <c r="B310">
        <v>2000</v>
      </c>
      <c r="D310" s="51" t="s">
        <v>3905</v>
      </c>
      <c r="F310" s="38">
        <v>104548020</v>
      </c>
      <c r="H310" s="52">
        <v>8700</v>
      </c>
      <c r="I310" t="s">
        <v>3906</v>
      </c>
      <c r="J310">
        <v>1</v>
      </c>
      <c r="K310" t="s">
        <v>44</v>
      </c>
      <c r="L310" t="s">
        <v>3907</v>
      </c>
      <c r="M310" t="s">
        <v>3908</v>
      </c>
      <c r="N310" s="38" t="s">
        <v>44</v>
      </c>
      <c r="O310" t="str">
        <f>+F310&amp;"-"&amp;VLOOKUP(F310,'BD LP'!B:J,9,0)</f>
        <v>104548020-UN</v>
      </c>
      <c r="P310">
        <f>+VLOOKUP(O310,[1]ZCLMM905!$A:$G,7,0)</f>
        <v>1</v>
      </c>
      <c r="Q310" t="b">
        <f t="shared" si="6"/>
        <v>1</v>
      </c>
      <c r="R310" t="str">
        <f>+VLOOKUP(F310,'BD LP'!B:I,8,0)</f>
        <v>SYRUP CARAMEL SUGAR FREE TORANI 750ML</v>
      </c>
    </row>
    <row r="311" spans="1:18" x14ac:dyDescent="0.35">
      <c r="A311" t="s">
        <v>3904</v>
      </c>
      <c r="B311">
        <v>2000</v>
      </c>
      <c r="D311" s="51" t="s">
        <v>3905</v>
      </c>
      <c r="F311" s="38">
        <v>104522330</v>
      </c>
      <c r="H311" s="52">
        <v>8700</v>
      </c>
      <c r="I311" t="s">
        <v>3906</v>
      </c>
      <c r="J311">
        <v>1</v>
      </c>
      <c r="K311" t="s">
        <v>44</v>
      </c>
      <c r="L311" t="s">
        <v>3907</v>
      </c>
      <c r="M311" t="s">
        <v>3908</v>
      </c>
      <c r="N311" s="38" t="s">
        <v>44</v>
      </c>
      <c r="O311" t="str">
        <f>+F311&amp;"-"&amp;VLOOKUP(F311,'BD LP'!B:J,9,0)</f>
        <v>104522330-UN</v>
      </c>
      <c r="P311">
        <f>+VLOOKUP(O311,[1]ZCLMM905!$A:$G,7,0)</f>
        <v>1</v>
      </c>
      <c r="Q311" t="b">
        <f t="shared" si="6"/>
        <v>1</v>
      </c>
      <c r="R311" t="str">
        <f>+VLOOKUP(F311,'BD LP'!B:I,8,0)</f>
        <v>SYRUP CARAMELO TORANI 750 ml</v>
      </c>
    </row>
    <row r="312" spans="1:18" x14ac:dyDescent="0.35">
      <c r="A312" t="s">
        <v>3904</v>
      </c>
      <c r="B312">
        <v>2000</v>
      </c>
      <c r="D312" s="51" t="s">
        <v>3905</v>
      </c>
      <c r="F312" s="38">
        <v>104522350</v>
      </c>
      <c r="H312" s="52">
        <v>8700</v>
      </c>
      <c r="I312" t="s">
        <v>3906</v>
      </c>
      <c r="J312">
        <v>1</v>
      </c>
      <c r="K312" t="s">
        <v>44</v>
      </c>
      <c r="L312" t="s">
        <v>3907</v>
      </c>
      <c r="M312" t="s">
        <v>3908</v>
      </c>
      <c r="N312" s="38" t="s">
        <v>44</v>
      </c>
      <c r="O312" t="str">
        <f>+F312&amp;"-"&amp;VLOOKUP(F312,'BD LP'!B:J,9,0)</f>
        <v>104522350-UN</v>
      </c>
      <c r="P312">
        <f>+VLOOKUP(O312,[1]ZCLMM905!$A:$G,7,0)</f>
        <v>1</v>
      </c>
      <c r="Q312" t="b">
        <f t="shared" si="6"/>
        <v>1</v>
      </c>
      <c r="R312" t="str">
        <f>+VLOOKUP(F312,'BD LP'!B:I,8,0)</f>
        <v>SYRUP COCO TORANI 750 ml</v>
      </c>
    </row>
    <row r="313" spans="1:18" x14ac:dyDescent="0.35">
      <c r="A313" t="s">
        <v>3904</v>
      </c>
      <c r="B313">
        <v>2000</v>
      </c>
      <c r="D313" s="51" t="s">
        <v>3905</v>
      </c>
      <c r="F313" s="38">
        <v>104548070</v>
      </c>
      <c r="H313" s="52">
        <v>8700</v>
      </c>
      <c r="I313" t="s">
        <v>3906</v>
      </c>
      <c r="J313">
        <v>1</v>
      </c>
      <c r="K313" t="s">
        <v>44</v>
      </c>
      <c r="L313" t="s">
        <v>3907</v>
      </c>
      <c r="M313" t="s">
        <v>3908</v>
      </c>
      <c r="N313" s="38" t="s">
        <v>44</v>
      </c>
      <c r="O313" t="str">
        <f>+F313&amp;"-"&amp;VLOOKUP(F313,'BD LP'!B:J,9,0)</f>
        <v>104548070-UN</v>
      </c>
      <c r="P313">
        <f>+VLOOKUP(O313,[1]ZCLMM905!$A:$G,7,0)</f>
        <v>1</v>
      </c>
      <c r="Q313" t="b">
        <f t="shared" si="6"/>
        <v>1</v>
      </c>
      <c r="R313" t="str">
        <f>+VLOOKUP(F313,'BD LP'!B:I,8,0)</f>
        <v>SYRUP GREEN APPLE TORANI 750ML</v>
      </c>
    </row>
    <row r="314" spans="1:18" x14ac:dyDescent="0.35">
      <c r="A314" t="s">
        <v>3904</v>
      </c>
      <c r="B314">
        <v>2000</v>
      </c>
      <c r="D314" s="51" t="s">
        <v>3905</v>
      </c>
      <c r="F314" s="38">
        <v>104522360</v>
      </c>
      <c r="H314" s="52">
        <v>8700</v>
      </c>
      <c r="I314" t="s">
        <v>3906</v>
      </c>
      <c r="J314">
        <v>1</v>
      </c>
      <c r="K314" t="s">
        <v>44</v>
      </c>
      <c r="L314" t="s">
        <v>3907</v>
      </c>
      <c r="M314" t="s">
        <v>3908</v>
      </c>
      <c r="N314" s="38" t="s">
        <v>44</v>
      </c>
      <c r="O314" t="str">
        <f>+F314&amp;"-"&amp;VLOOKUP(F314,'BD LP'!B:J,9,0)</f>
        <v>104522360-UN</v>
      </c>
      <c r="P314">
        <f>+VLOOKUP(O314,[1]ZCLMM905!$A:$G,7,0)</f>
        <v>1</v>
      </c>
      <c r="Q314" t="b">
        <f t="shared" si="6"/>
        <v>1</v>
      </c>
      <c r="R314" t="str">
        <f>+VLOOKUP(F314,'BD LP'!B:I,8,0)</f>
        <v>SYRUP MENTA TORANI 750 ml</v>
      </c>
    </row>
    <row r="315" spans="1:18" x14ac:dyDescent="0.35">
      <c r="A315" t="s">
        <v>3904</v>
      </c>
      <c r="B315">
        <v>2000</v>
      </c>
      <c r="D315" s="51" t="s">
        <v>3905</v>
      </c>
      <c r="F315" s="38">
        <v>104548060</v>
      </c>
      <c r="H315" s="52">
        <v>8700</v>
      </c>
      <c r="I315" t="s">
        <v>3906</v>
      </c>
      <c r="J315">
        <v>1</v>
      </c>
      <c r="K315" t="s">
        <v>44</v>
      </c>
      <c r="L315" t="s">
        <v>3907</v>
      </c>
      <c r="M315" t="s">
        <v>3908</v>
      </c>
      <c r="N315" s="38" t="s">
        <v>44</v>
      </c>
      <c r="O315" t="str">
        <f>+F315&amp;"-"&amp;VLOOKUP(F315,'BD LP'!B:J,9,0)</f>
        <v>104548060-UN</v>
      </c>
      <c r="P315">
        <f>+VLOOKUP(O315,[1]ZCLMM905!$A:$G,7,0)</f>
        <v>1</v>
      </c>
      <c r="Q315" t="b">
        <f t="shared" si="6"/>
        <v>1</v>
      </c>
      <c r="R315" t="str">
        <f>+VLOOKUP(F315,'BD LP'!B:I,8,0)</f>
        <v>SYRUP PASSION FRUIT TORANI 750ML</v>
      </c>
    </row>
    <row r="316" spans="1:18" x14ac:dyDescent="0.35">
      <c r="A316" t="s">
        <v>3904</v>
      </c>
      <c r="B316">
        <v>2000</v>
      </c>
      <c r="D316" s="51" t="s">
        <v>3905</v>
      </c>
      <c r="F316" s="38">
        <v>104548050</v>
      </c>
      <c r="H316" s="52">
        <v>8700</v>
      </c>
      <c r="I316" t="s">
        <v>3906</v>
      </c>
      <c r="J316">
        <v>1</v>
      </c>
      <c r="K316" t="s">
        <v>44</v>
      </c>
      <c r="L316" t="s">
        <v>3907</v>
      </c>
      <c r="M316" t="s">
        <v>3908</v>
      </c>
      <c r="N316" s="38" t="s">
        <v>44</v>
      </c>
      <c r="O316" t="str">
        <f>+F316&amp;"-"&amp;VLOOKUP(F316,'BD LP'!B:J,9,0)</f>
        <v>104548050-UN</v>
      </c>
      <c r="P316">
        <f>+VLOOKUP(O316,[1]ZCLMM905!$A:$G,7,0)</f>
        <v>1</v>
      </c>
      <c r="Q316" t="b">
        <f t="shared" si="6"/>
        <v>1</v>
      </c>
      <c r="R316" t="str">
        <f>+VLOOKUP(F316,'BD LP'!B:I,8,0)</f>
        <v>SYRUP PEACH TORANI 750ML</v>
      </c>
    </row>
    <row r="317" spans="1:18" x14ac:dyDescent="0.35">
      <c r="A317" t="s">
        <v>3904</v>
      </c>
      <c r="B317">
        <v>2000</v>
      </c>
      <c r="D317" s="51" t="s">
        <v>3905</v>
      </c>
      <c r="F317" s="38">
        <v>104522370</v>
      </c>
      <c r="H317" s="52">
        <v>8700</v>
      </c>
      <c r="I317" t="s">
        <v>3906</v>
      </c>
      <c r="J317">
        <v>1</v>
      </c>
      <c r="K317" t="s">
        <v>44</v>
      </c>
      <c r="L317" t="s">
        <v>3907</v>
      </c>
      <c r="M317" t="s">
        <v>3908</v>
      </c>
      <c r="N317" s="38" t="s">
        <v>44</v>
      </c>
      <c r="O317" t="str">
        <f>+F317&amp;"-"&amp;VLOOKUP(F317,'BD LP'!B:J,9,0)</f>
        <v>104522370-UN</v>
      </c>
      <c r="P317">
        <f>+VLOOKUP(O317,[1]ZCLMM905!$A:$G,7,0)</f>
        <v>1</v>
      </c>
      <c r="Q317" t="b">
        <f t="shared" si="6"/>
        <v>1</v>
      </c>
      <c r="R317" t="str">
        <f>+VLOOKUP(F317,'BD LP'!B:I,8,0)</f>
        <v>SYRUP TE CHAI TORANI 750 ml</v>
      </c>
    </row>
    <row r="318" spans="1:18" x14ac:dyDescent="0.35">
      <c r="A318" t="s">
        <v>3904</v>
      </c>
      <c r="B318">
        <v>2000</v>
      </c>
      <c r="D318" s="51" t="s">
        <v>3905</v>
      </c>
      <c r="F318" s="38">
        <v>104522380</v>
      </c>
      <c r="H318" s="52">
        <v>8700</v>
      </c>
      <c r="I318" t="s">
        <v>3906</v>
      </c>
      <c r="J318">
        <v>1</v>
      </c>
      <c r="K318" t="s">
        <v>44</v>
      </c>
      <c r="L318" t="s">
        <v>3907</v>
      </c>
      <c r="M318" t="s">
        <v>3908</v>
      </c>
      <c r="N318" s="38" t="s">
        <v>44</v>
      </c>
      <c r="O318" t="str">
        <f>+F318&amp;"-"&amp;VLOOKUP(F318,'BD LP'!B:J,9,0)</f>
        <v>104522380-UN</v>
      </c>
      <c r="P318">
        <f>+VLOOKUP(O318,[1]ZCLMM905!$A:$G,7,0)</f>
        <v>1</v>
      </c>
      <c r="Q318" t="b">
        <f t="shared" si="6"/>
        <v>1</v>
      </c>
      <c r="R318" t="str">
        <f>+VLOOKUP(F318,'BD LP'!B:I,8,0)</f>
        <v>SYRUP VAINILLA TORANI 750 ml</v>
      </c>
    </row>
    <row r="319" spans="1:18" x14ac:dyDescent="0.35">
      <c r="A319" t="s">
        <v>3904</v>
      </c>
      <c r="B319">
        <v>2000</v>
      </c>
      <c r="D319" s="51" t="s">
        <v>3905</v>
      </c>
      <c r="F319" s="38">
        <v>104548040</v>
      </c>
      <c r="H319" s="52">
        <v>8700</v>
      </c>
      <c r="I319" t="s">
        <v>3906</v>
      </c>
      <c r="J319">
        <v>1</v>
      </c>
      <c r="K319" t="s">
        <v>44</v>
      </c>
      <c r="L319" t="s">
        <v>3907</v>
      </c>
      <c r="M319" t="s">
        <v>3908</v>
      </c>
      <c r="N319" s="38" t="s">
        <v>44</v>
      </c>
      <c r="O319" t="str">
        <f>+F319&amp;"-"&amp;VLOOKUP(F319,'BD LP'!B:J,9,0)</f>
        <v>104548040-UN</v>
      </c>
      <c r="P319">
        <f>+VLOOKUP(O319,[1]ZCLMM905!$A:$G,7,0)</f>
        <v>1</v>
      </c>
      <c r="Q319" t="b">
        <f t="shared" si="6"/>
        <v>1</v>
      </c>
      <c r="R319" t="str">
        <f>+VLOOKUP(F319,'BD LP'!B:I,8,0)</f>
        <v>SYRUP VANILLA SUGAR FREE TORANI 750ML</v>
      </c>
    </row>
    <row r="320" spans="1:18" x14ac:dyDescent="0.35">
      <c r="A320" t="s">
        <v>3904</v>
      </c>
      <c r="B320">
        <v>2000</v>
      </c>
      <c r="D320" s="51" t="s">
        <v>3905</v>
      </c>
      <c r="F320" s="38">
        <v>104521060</v>
      </c>
      <c r="H320" s="52">
        <v>30000</v>
      </c>
      <c r="I320" t="s">
        <v>3906</v>
      </c>
      <c r="J320">
        <v>50</v>
      </c>
      <c r="K320" t="s">
        <v>44</v>
      </c>
      <c r="L320" t="s">
        <v>3907</v>
      </c>
      <c r="M320" t="s">
        <v>3908</v>
      </c>
      <c r="N320" s="38" t="s">
        <v>44</v>
      </c>
      <c r="O320" t="str">
        <f>+F320&amp;"-"&amp;VLOOKUP(F320,'BD LP'!B:J,9,0)</f>
        <v>104521060-C50</v>
      </c>
      <c r="P320">
        <f>+VLOOKUP(O320,[1]ZCLMM905!$A:$G,7,0)</f>
        <v>50</v>
      </c>
      <c r="Q320" t="b">
        <f t="shared" si="6"/>
        <v>1</v>
      </c>
      <c r="R320" t="str">
        <f>+VLOOKUP(F320,'BD LP'!B:I,8,0)</f>
        <v>CHOCOLATE EN POLVO LAVAZZA 20 g</v>
      </c>
    </row>
    <row r="321" spans="1:18" x14ac:dyDescent="0.35">
      <c r="A321" t="s">
        <v>3904</v>
      </c>
      <c r="B321">
        <v>2000</v>
      </c>
      <c r="D321" s="51" t="s">
        <v>3905</v>
      </c>
      <c r="F321" s="38">
        <v>101710140</v>
      </c>
      <c r="H321" s="52">
        <v>50000</v>
      </c>
      <c r="I321" t="s">
        <v>3906</v>
      </c>
      <c r="J321">
        <v>50</v>
      </c>
      <c r="K321" t="s">
        <v>44</v>
      </c>
      <c r="L321" t="s">
        <v>3907</v>
      </c>
      <c r="M321" t="s">
        <v>3908</v>
      </c>
      <c r="N321" s="38" t="s">
        <v>44</v>
      </c>
      <c r="O321" t="str">
        <f>+F321&amp;"-"&amp;VLOOKUP(F321,'BD LP'!B:J,9,0)</f>
        <v>101710140-C50</v>
      </c>
      <c r="P321">
        <f>+VLOOKUP(O321,[1]ZCLMM905!$A:$G,7,0)</f>
        <v>50</v>
      </c>
      <c r="Q321" t="b">
        <f t="shared" si="6"/>
        <v>1</v>
      </c>
      <c r="R321" t="str">
        <f>+VLOOKUP(F321,'BD LP'!B:I,8,0)</f>
        <v>EMBLEM CEYLAN IMP 20 BLS</v>
      </c>
    </row>
    <row r="322" spans="1:18" x14ac:dyDescent="0.35">
      <c r="A322" t="s">
        <v>3904</v>
      </c>
      <c r="B322">
        <v>2000</v>
      </c>
      <c r="D322" s="51" t="s">
        <v>3905</v>
      </c>
      <c r="F322" s="38">
        <v>101710110</v>
      </c>
      <c r="H322" s="52">
        <v>75000</v>
      </c>
      <c r="I322" t="s">
        <v>3906</v>
      </c>
      <c r="J322">
        <v>50</v>
      </c>
      <c r="K322" t="s">
        <v>44</v>
      </c>
      <c r="L322" t="s">
        <v>3907</v>
      </c>
      <c r="M322" t="s">
        <v>3908</v>
      </c>
      <c r="N322" s="38" t="s">
        <v>44</v>
      </c>
      <c r="O322" t="str">
        <f>+F322&amp;"-"&amp;VLOOKUP(F322,'BD LP'!B:J,9,0)</f>
        <v>101710110-C50</v>
      </c>
      <c r="P322">
        <f>+VLOOKUP(O322,[1]ZCLMM905!$A:$G,7,0)</f>
        <v>50</v>
      </c>
      <c r="Q322" t="b">
        <f t="shared" si="6"/>
        <v>1</v>
      </c>
      <c r="R322" t="str">
        <f>+VLOOKUP(F322,'BD LP'!B:I,8,0)</f>
        <v>TE CLUB ORIGINAL 20 BLS (SUST)</v>
      </c>
    </row>
    <row r="323" spans="1:18" x14ac:dyDescent="0.35">
      <c r="A323" t="s">
        <v>3904</v>
      </c>
      <c r="B323">
        <v>2000</v>
      </c>
      <c r="D323" s="51" t="s">
        <v>3905</v>
      </c>
      <c r="F323" s="38">
        <v>101710133</v>
      </c>
      <c r="H323" s="52">
        <v>33000</v>
      </c>
      <c r="I323" t="s">
        <v>3906</v>
      </c>
      <c r="J323">
        <v>10</v>
      </c>
      <c r="K323" t="s">
        <v>44</v>
      </c>
      <c r="L323" t="s">
        <v>3907</v>
      </c>
      <c r="M323" t="s">
        <v>3908</v>
      </c>
      <c r="N323" s="38" t="s">
        <v>44</v>
      </c>
      <c r="O323" t="str">
        <f>+F323&amp;"-"&amp;VLOOKUP(F323,'BD LP'!B:J,9,0)</f>
        <v>101710133-C10</v>
      </c>
      <c r="P323">
        <f>+VLOOKUP(O323,[1]ZCLMM905!$A:$G,7,0)</f>
        <v>10</v>
      </c>
      <c r="Q323" t="b">
        <f t="shared" ref="Q323:Q386" si="9">+P323=J323</f>
        <v>1</v>
      </c>
      <c r="R323" t="str">
        <f>+VLOOKUP(F323,'BD LP'!B:I,8,0)</f>
        <v>TE CLUB ORIGINAL IMP 100BLS</v>
      </c>
    </row>
    <row r="324" spans="1:18" x14ac:dyDescent="0.35">
      <c r="A324" t="s">
        <v>3904</v>
      </c>
      <c r="B324">
        <v>2000</v>
      </c>
      <c r="D324" s="51" t="s">
        <v>3905</v>
      </c>
      <c r="F324" s="38">
        <v>101710009</v>
      </c>
      <c r="H324" s="52">
        <v>34000</v>
      </c>
      <c r="I324" t="s">
        <v>3906</v>
      </c>
      <c r="J324">
        <v>10</v>
      </c>
      <c r="K324" t="s">
        <v>44</v>
      </c>
      <c r="L324" t="s">
        <v>3907</v>
      </c>
      <c r="M324" t="s">
        <v>3908</v>
      </c>
      <c r="N324" s="38" t="s">
        <v>44</v>
      </c>
      <c r="O324" t="str">
        <f>+F324&amp;"-"&amp;VLOOKUP(F324,'BD LP'!B:J,9,0)</f>
        <v>101710009-C10</v>
      </c>
      <c r="P324">
        <f>+VLOOKUP(O324,[1]ZCLMM905!$A:$G,7,0)</f>
        <v>10</v>
      </c>
      <c r="Q324" t="b">
        <f t="shared" si="9"/>
        <v>1</v>
      </c>
      <c r="R324" t="str">
        <f>+VLOOKUP(F324,'BD LP'!B:I,8,0)</f>
        <v>TE CLUB PREMIUM SUSTENTABLE 100 BLS</v>
      </c>
    </row>
    <row r="325" spans="1:18" x14ac:dyDescent="0.35">
      <c r="A325" t="s">
        <v>3904</v>
      </c>
      <c r="B325">
        <v>2000</v>
      </c>
      <c r="D325" s="51" t="s">
        <v>3905</v>
      </c>
      <c r="F325" s="38">
        <v>101710090</v>
      </c>
      <c r="H325" s="52">
        <v>28000</v>
      </c>
      <c r="I325" t="s">
        <v>3906</v>
      </c>
      <c r="J325">
        <v>10</v>
      </c>
      <c r="K325" t="s">
        <v>44</v>
      </c>
      <c r="L325" t="s">
        <v>3907</v>
      </c>
      <c r="M325" t="s">
        <v>3908</v>
      </c>
      <c r="N325" s="38" t="s">
        <v>44</v>
      </c>
      <c r="O325" t="str">
        <f>+F325&amp;"-"&amp;VLOOKUP(F325,'BD LP'!B:J,9,0)</f>
        <v>101710090-C10</v>
      </c>
      <c r="P325">
        <f>+VLOOKUP(O325,[1]ZCLMM905!$A:$G,7,0)</f>
        <v>10</v>
      </c>
      <c r="Q325" t="b">
        <f t="shared" si="9"/>
        <v>1</v>
      </c>
      <c r="R325" t="str">
        <f>+VLOOKUP(F325,'BD LP'!B:I,8,0)</f>
        <v>TE EMBLEM CEYLAN IMP 100 BLS</v>
      </c>
    </row>
    <row r="326" spans="1:18" x14ac:dyDescent="0.35">
      <c r="A326" t="s">
        <v>3904</v>
      </c>
      <c r="B326">
        <v>2000</v>
      </c>
      <c r="D326" s="51" t="s">
        <v>3905</v>
      </c>
      <c r="F326" s="38">
        <v>101710137</v>
      </c>
      <c r="H326" s="52">
        <v>36000</v>
      </c>
      <c r="I326" t="s">
        <v>3906</v>
      </c>
      <c r="J326">
        <v>10</v>
      </c>
      <c r="K326" t="s">
        <v>44</v>
      </c>
      <c r="L326" t="s">
        <v>3907</v>
      </c>
      <c r="M326" t="s">
        <v>3908</v>
      </c>
      <c r="N326" s="38" t="s">
        <v>44</v>
      </c>
      <c r="O326" t="str">
        <f>+F326&amp;"-"&amp;VLOOKUP(F326,'BD LP'!B:J,9,0)</f>
        <v>101710137-C10</v>
      </c>
      <c r="P326">
        <f>+VLOOKUP(O326,[1]ZCLMM905!$A:$G,7,0)</f>
        <v>10</v>
      </c>
      <c r="Q326" t="b">
        <f t="shared" si="9"/>
        <v>1</v>
      </c>
      <c r="R326" t="str">
        <f>+VLOOKUP(F326,'BD LP'!B:I,8,0)</f>
        <v>TE EMBLEM CEYLAN PREMIUM IMP 100BLS</v>
      </c>
    </row>
    <row r="327" spans="1:18" x14ac:dyDescent="0.35">
      <c r="A327" t="s">
        <v>3904</v>
      </c>
      <c r="B327">
        <v>2000</v>
      </c>
      <c r="D327" s="51" t="s">
        <v>3905</v>
      </c>
      <c r="F327" s="38">
        <v>101720006</v>
      </c>
      <c r="H327" s="52">
        <v>42000</v>
      </c>
      <c r="I327" t="s">
        <v>3906</v>
      </c>
      <c r="J327">
        <v>16</v>
      </c>
      <c r="K327" t="s">
        <v>44</v>
      </c>
      <c r="L327" t="s">
        <v>3907</v>
      </c>
      <c r="M327" t="s">
        <v>3908</v>
      </c>
      <c r="N327" s="38" t="s">
        <v>44</v>
      </c>
      <c r="O327" t="str">
        <f>+F327&amp;"-"&amp;VLOOKUP(F327,'BD LP'!B:J,9,0)</f>
        <v>101720006-C16</v>
      </c>
      <c r="P327">
        <f>+VLOOKUP(O327,[1]ZCLMM905!$A:$G,7,0)</f>
        <v>16</v>
      </c>
      <c r="Q327" t="b">
        <f t="shared" si="9"/>
        <v>1</v>
      </c>
      <c r="R327" t="str">
        <f>+VLOOKUP(F327,'BD LP'!B:I,8,0)</f>
        <v>TE EMBLEM PREMIUM GRANEL 225G</v>
      </c>
    </row>
    <row r="328" spans="1:18" x14ac:dyDescent="0.35">
      <c r="A328" t="s">
        <v>3904</v>
      </c>
      <c r="B328">
        <v>2000</v>
      </c>
      <c r="D328" s="51" t="s">
        <v>3905</v>
      </c>
      <c r="F328" s="38">
        <v>201400050</v>
      </c>
      <c r="H328" s="52">
        <v>37000</v>
      </c>
      <c r="I328" t="s">
        <v>3906</v>
      </c>
      <c r="J328">
        <v>20</v>
      </c>
      <c r="K328" t="s">
        <v>44</v>
      </c>
      <c r="L328" t="s">
        <v>3907</v>
      </c>
      <c r="M328" t="s">
        <v>3908</v>
      </c>
      <c r="N328" s="38" t="s">
        <v>44</v>
      </c>
      <c r="O328" t="str">
        <f>+F328&amp;"-"&amp;VLOOKUP(F328,'BD LP'!B:J,9,0)</f>
        <v>201400050-C20</v>
      </c>
      <c r="P328">
        <f>+VLOOKUP(O328,[1]ZCLMM905!$A:$G,7,0)</f>
        <v>20</v>
      </c>
      <c r="Q328" t="b">
        <f t="shared" si="9"/>
        <v>1</v>
      </c>
      <c r="R328" t="str">
        <f>+VLOOKUP(F328,'BD LP'!B:I,8,0)</f>
        <v>TE EXCELSIOR CEYLAN GRANEL 250G</v>
      </c>
    </row>
    <row r="329" spans="1:18" x14ac:dyDescent="0.35">
      <c r="A329" t="s">
        <v>3904</v>
      </c>
      <c r="B329">
        <v>2000</v>
      </c>
      <c r="D329" s="51" t="s">
        <v>3905</v>
      </c>
      <c r="F329" s="38">
        <v>104545360</v>
      </c>
      <c r="H329" s="52">
        <v>25000</v>
      </c>
      <c r="I329" t="s">
        <v>3906</v>
      </c>
      <c r="J329">
        <v>12</v>
      </c>
      <c r="K329" t="s">
        <v>44</v>
      </c>
      <c r="L329" t="s">
        <v>3907</v>
      </c>
      <c r="M329" t="s">
        <v>3908</v>
      </c>
      <c r="N329" s="38" t="s">
        <v>44</v>
      </c>
      <c r="O329" t="str">
        <f>+F329&amp;"-"&amp;VLOOKUP(F329,'BD LP'!B:J,9,0)</f>
        <v>104545360-C12</v>
      </c>
      <c r="P329">
        <f>+VLOOKUP(O329,[1]ZCLMM905!$A:$G,7,0)</f>
        <v>12</v>
      </c>
      <c r="Q329" t="b">
        <f t="shared" si="9"/>
        <v>1</v>
      </c>
      <c r="R329" t="str">
        <f>+VLOOKUP(F329,'BD LP'!B:I,8,0)</f>
        <v>TE INFUSION MANZANILLA LIPTON 20 UDS.</v>
      </c>
    </row>
    <row r="330" spans="1:18" x14ac:dyDescent="0.35">
      <c r="A330" t="s">
        <v>3904</v>
      </c>
      <c r="B330">
        <v>2000</v>
      </c>
      <c r="D330" s="51" t="s">
        <v>3905</v>
      </c>
      <c r="F330" s="38">
        <v>104525080</v>
      </c>
      <c r="H330" s="52">
        <v>49000</v>
      </c>
      <c r="I330" t="s">
        <v>3906</v>
      </c>
      <c r="J330">
        <v>24</v>
      </c>
      <c r="K330" t="s">
        <v>44</v>
      </c>
      <c r="L330" t="s">
        <v>3907</v>
      </c>
      <c r="M330" t="s">
        <v>3908</v>
      </c>
      <c r="N330" s="38" t="s">
        <v>44</v>
      </c>
      <c r="O330" t="str">
        <f>+F330&amp;"-"&amp;VLOOKUP(F330,'BD LP'!B:J,9,0)</f>
        <v>104525080-C24</v>
      </c>
      <c r="P330">
        <f>+VLOOKUP(O330,[1]ZCLMM905!$A:$G,7,0)</f>
        <v>24</v>
      </c>
      <c r="Q330" t="b">
        <f t="shared" si="9"/>
        <v>1</v>
      </c>
      <c r="R330" t="str">
        <f>+VLOOKUP(F330,'BD LP'!B:I,8,0)</f>
        <v>TE INFUSION MENTA LIPTON 20 uds.</v>
      </c>
    </row>
    <row r="331" spans="1:18" x14ac:dyDescent="0.35">
      <c r="A331" t="s">
        <v>3904</v>
      </c>
      <c r="B331">
        <v>2000</v>
      </c>
      <c r="D331" s="51" t="s">
        <v>3905</v>
      </c>
      <c r="F331" s="38">
        <v>104547570</v>
      </c>
      <c r="H331" s="52">
        <v>132000</v>
      </c>
      <c r="I331" t="s">
        <v>3906</v>
      </c>
      <c r="J331">
        <v>16</v>
      </c>
      <c r="K331" t="s">
        <v>44</v>
      </c>
      <c r="L331" t="s">
        <v>3907</v>
      </c>
      <c r="M331" t="s">
        <v>3908</v>
      </c>
      <c r="N331" s="38" t="s">
        <v>44</v>
      </c>
      <c r="O331" t="str">
        <f>+F331&amp;"-"&amp;VLOOKUP(F331,'BD LP'!B:J,9,0)</f>
        <v>104547570-C16</v>
      </c>
      <c r="P331">
        <f>+VLOOKUP(O331,[1]ZCLMM905!$A:$G,7,0)</f>
        <v>16</v>
      </c>
      <c r="Q331" t="b">
        <f t="shared" si="9"/>
        <v>1</v>
      </c>
      <c r="R331" t="str">
        <f>+VLOOKUP(F331,'BD LP'!B:I,8,0)</f>
        <v>TE ROYAL CEYLAN LIPTON 100 UNDS</v>
      </c>
    </row>
    <row r="332" spans="1:18" x14ac:dyDescent="0.35">
      <c r="A332" t="s">
        <v>3904</v>
      </c>
      <c r="B332">
        <v>2000</v>
      </c>
      <c r="D332" s="51" t="s">
        <v>3905</v>
      </c>
      <c r="F332" s="38">
        <v>104538150</v>
      </c>
      <c r="H332" s="52">
        <v>33600</v>
      </c>
      <c r="I332" t="s">
        <v>3906</v>
      </c>
      <c r="J332">
        <v>12</v>
      </c>
      <c r="K332" t="s">
        <v>44</v>
      </c>
      <c r="L332" t="s">
        <v>3907</v>
      </c>
      <c r="M332" t="s">
        <v>3908</v>
      </c>
      <c r="N332" s="38" t="s">
        <v>44</v>
      </c>
      <c r="O332" t="str">
        <f>+F332&amp;"-"&amp;VLOOKUP(F332,'BD LP'!B:J,9,0)</f>
        <v>104538150-D12</v>
      </c>
      <c r="P332">
        <f>+VLOOKUP(O332,[1]ZCLMM905!$A:$G,7,0)</f>
        <v>12</v>
      </c>
      <c r="Q332" t="b">
        <f t="shared" si="9"/>
        <v>1</v>
      </c>
      <c r="R332" t="str">
        <f>+VLOOKUP(F332,'BD LP'!B:I,8,0)</f>
        <v>TE TWINING EARL GREY 10 BOLSAS</v>
      </c>
    </row>
    <row r="333" spans="1:18" x14ac:dyDescent="0.35">
      <c r="A333" t="s">
        <v>3904</v>
      </c>
      <c r="B333">
        <v>2000</v>
      </c>
      <c r="D333" s="51" t="s">
        <v>3905</v>
      </c>
      <c r="F333" s="38">
        <v>150001718</v>
      </c>
      <c r="H333" s="52">
        <v>33600</v>
      </c>
      <c r="I333" t="s">
        <v>3906</v>
      </c>
      <c r="J333">
        <v>12</v>
      </c>
      <c r="K333" t="s">
        <v>44</v>
      </c>
      <c r="L333" t="s">
        <v>3907</v>
      </c>
      <c r="M333" t="s">
        <v>3908</v>
      </c>
      <c r="N333" s="38" t="s">
        <v>44</v>
      </c>
      <c r="O333" t="str">
        <f>+F333&amp;"-"&amp;VLOOKUP(F333,'BD LP'!B:J,9,0)</f>
        <v>150001718-D12</v>
      </c>
      <c r="P333">
        <f>+VLOOKUP(O333,[1]ZCLMM905!$A:$G,7,0)</f>
        <v>12</v>
      </c>
      <c r="Q333" t="b">
        <f t="shared" si="9"/>
        <v>1</v>
      </c>
      <c r="R333" t="str">
        <f>+VLOOKUP(F333,'BD LP'!B:I,8,0)</f>
        <v>TE TWINING ENGLISH BREAKFAST 10 bolsas</v>
      </c>
    </row>
    <row r="334" spans="1:18" x14ac:dyDescent="0.35">
      <c r="A334" t="s">
        <v>3904</v>
      </c>
      <c r="B334">
        <v>2000</v>
      </c>
      <c r="D334" s="51" t="s">
        <v>3905</v>
      </c>
      <c r="F334" s="38">
        <v>104543830</v>
      </c>
      <c r="H334" s="52">
        <v>44100</v>
      </c>
      <c r="I334" t="s">
        <v>3906</v>
      </c>
      <c r="J334">
        <v>6</v>
      </c>
      <c r="K334" t="s">
        <v>44</v>
      </c>
      <c r="L334" t="s">
        <v>3907</v>
      </c>
      <c r="M334" t="s">
        <v>3908</v>
      </c>
      <c r="N334" s="38" t="s">
        <v>44</v>
      </c>
      <c r="O334" t="str">
        <f>+F334&amp;"-"&amp;VLOOKUP(F334,'BD LP'!B:J,9,0)</f>
        <v>104543830-C06</v>
      </c>
      <c r="P334">
        <f>+VLOOKUP(O334,[1]ZCLMM905!$A:$G,7,0)</f>
        <v>6</v>
      </c>
      <c r="Q334" t="b">
        <f t="shared" si="9"/>
        <v>1</v>
      </c>
      <c r="R334" t="str">
        <f>+VLOOKUP(F334,'BD LP'!B:I,8,0)</f>
        <v>TE TWINING ENGLISH BREAKFAST 50 BOLSITAS</v>
      </c>
    </row>
    <row r="335" spans="1:18" x14ac:dyDescent="0.35">
      <c r="A335" t="s">
        <v>3904</v>
      </c>
      <c r="B335">
        <v>2000</v>
      </c>
      <c r="D335" s="51" t="s">
        <v>3905</v>
      </c>
      <c r="F335" s="38">
        <v>104538140</v>
      </c>
      <c r="H335" s="52">
        <v>33600</v>
      </c>
      <c r="I335" t="s">
        <v>3906</v>
      </c>
      <c r="J335">
        <v>12</v>
      </c>
      <c r="K335" t="s">
        <v>44</v>
      </c>
      <c r="L335" t="s">
        <v>3907</v>
      </c>
      <c r="M335" t="s">
        <v>3908</v>
      </c>
      <c r="N335" s="38" t="s">
        <v>44</v>
      </c>
      <c r="O335" t="str">
        <f>+F335&amp;"-"&amp;VLOOKUP(F335,'BD LP'!B:J,9,0)</f>
        <v>104538140-D12</v>
      </c>
      <c r="P335">
        <f>+VLOOKUP(O335,[1]ZCLMM905!$A:$G,7,0)</f>
        <v>12</v>
      </c>
      <c r="Q335" t="b">
        <f t="shared" si="9"/>
        <v>1</v>
      </c>
      <c r="R335" t="str">
        <f>+VLOOKUP(F335,'BD LP'!B:I,8,0)</f>
        <v>TE TWINING FRUTOS ROJOS 10 BOLSAS</v>
      </c>
    </row>
    <row r="336" spans="1:18" x14ac:dyDescent="0.35">
      <c r="A336" t="s">
        <v>3904</v>
      </c>
      <c r="B336">
        <v>2000</v>
      </c>
      <c r="D336" s="51" t="s">
        <v>3905</v>
      </c>
      <c r="F336" s="38">
        <v>104538190</v>
      </c>
      <c r="H336" s="52">
        <v>33600</v>
      </c>
      <c r="I336" t="s">
        <v>3906</v>
      </c>
      <c r="J336">
        <v>12</v>
      </c>
      <c r="K336" t="s">
        <v>44</v>
      </c>
      <c r="L336" t="s">
        <v>3907</v>
      </c>
      <c r="M336" t="s">
        <v>3908</v>
      </c>
      <c r="N336" s="38" t="s">
        <v>44</v>
      </c>
      <c r="O336" t="str">
        <f>+F336&amp;"-"&amp;VLOOKUP(F336,'BD LP'!B:J,9,0)</f>
        <v>104538190-D12</v>
      </c>
      <c r="P336">
        <f>+VLOOKUP(O336,[1]ZCLMM905!$A:$G,7,0)</f>
        <v>12</v>
      </c>
      <c r="Q336" t="b">
        <f t="shared" si="9"/>
        <v>1</v>
      </c>
      <c r="R336" t="str">
        <f>+VLOOKUP(F336,'BD LP'!B:I,8,0)</f>
        <v>TE TWINING INDIAN CHAI 10 BOLSAS</v>
      </c>
    </row>
    <row r="337" spans="1:18" x14ac:dyDescent="0.35">
      <c r="A337" t="s">
        <v>3904</v>
      </c>
      <c r="B337">
        <v>2000</v>
      </c>
      <c r="D337" s="51" t="s">
        <v>3905</v>
      </c>
      <c r="F337" s="38">
        <v>104538180</v>
      </c>
      <c r="H337" s="52">
        <v>34650</v>
      </c>
      <c r="I337" t="s">
        <v>3906</v>
      </c>
      <c r="J337">
        <v>12</v>
      </c>
      <c r="K337" t="s">
        <v>44</v>
      </c>
      <c r="L337" t="s">
        <v>3907</v>
      </c>
      <c r="M337" t="s">
        <v>3908</v>
      </c>
      <c r="N337" s="38" t="s">
        <v>44</v>
      </c>
      <c r="O337" t="str">
        <f>+F337&amp;"-"&amp;VLOOKUP(F337,'BD LP'!B:J,9,0)</f>
        <v>104538180-D12</v>
      </c>
      <c r="P337">
        <f>+VLOOKUP(O337,[1]ZCLMM905!$A:$G,7,0)</f>
        <v>12</v>
      </c>
      <c r="Q337" t="b">
        <f t="shared" si="9"/>
        <v>1</v>
      </c>
      <c r="R337" t="str">
        <f>+VLOOKUP(F337,'BD LP'!B:I,8,0)</f>
        <v>TE TWINING LIMON JENGIBRE 10 BOLSAS</v>
      </c>
    </row>
    <row r="338" spans="1:18" x14ac:dyDescent="0.35">
      <c r="A338" t="s">
        <v>3904</v>
      </c>
      <c r="B338">
        <v>2000</v>
      </c>
      <c r="D338" s="51" t="s">
        <v>3905</v>
      </c>
      <c r="F338" s="38">
        <v>150001720</v>
      </c>
      <c r="H338" s="52">
        <v>33600</v>
      </c>
      <c r="I338" t="s">
        <v>3906</v>
      </c>
      <c r="J338">
        <v>12</v>
      </c>
      <c r="K338" t="s">
        <v>44</v>
      </c>
      <c r="L338" t="s">
        <v>3907</v>
      </c>
      <c r="M338" t="s">
        <v>3908</v>
      </c>
      <c r="N338" s="38" t="s">
        <v>44</v>
      </c>
      <c r="O338" t="str">
        <f>+F338&amp;"-"&amp;VLOOKUP(F338,'BD LP'!B:J,9,0)</f>
        <v>150001720-D12</v>
      </c>
      <c r="P338">
        <f>+VLOOKUP(O338,[1]ZCLMM905!$A:$G,7,0)</f>
        <v>12</v>
      </c>
      <c r="Q338" t="b">
        <f t="shared" si="9"/>
        <v>1</v>
      </c>
      <c r="R338" t="str">
        <f>+VLOOKUP(F338,'BD LP'!B:I,8,0)</f>
        <v>TE TWINING PRINCE OF WALES 10 bolsas</v>
      </c>
    </row>
    <row r="339" spans="1:18" x14ac:dyDescent="0.35">
      <c r="A339" t="s">
        <v>3904</v>
      </c>
      <c r="B339">
        <v>2000</v>
      </c>
      <c r="D339" s="51" t="s">
        <v>3905</v>
      </c>
      <c r="F339" s="38">
        <v>104538160</v>
      </c>
      <c r="H339" s="52">
        <v>33600</v>
      </c>
      <c r="I339" t="s">
        <v>3906</v>
      </c>
      <c r="J339">
        <v>12</v>
      </c>
      <c r="K339" t="s">
        <v>44</v>
      </c>
      <c r="L339" t="s">
        <v>3907</v>
      </c>
      <c r="M339" t="s">
        <v>3908</v>
      </c>
      <c r="N339" s="38" t="s">
        <v>44</v>
      </c>
      <c r="O339" t="str">
        <f>+F339&amp;"-"&amp;VLOOKUP(F339,'BD LP'!B:J,9,0)</f>
        <v>104538160-D12</v>
      </c>
      <c r="P339">
        <f>+VLOOKUP(O339,[1]ZCLMM905!$A:$G,7,0)</f>
        <v>12</v>
      </c>
      <c r="Q339" t="b">
        <f t="shared" si="9"/>
        <v>1</v>
      </c>
      <c r="R339" t="str">
        <f>+VLOOKUP(F339,'BD LP'!B:I,8,0)</f>
        <v>TE TWINING TE VERDE 10 BOLSAS</v>
      </c>
    </row>
    <row r="340" spans="1:18" x14ac:dyDescent="0.35">
      <c r="A340" t="s">
        <v>3904</v>
      </c>
      <c r="B340">
        <v>2000</v>
      </c>
      <c r="D340" s="51" t="s">
        <v>3905</v>
      </c>
      <c r="F340" s="38">
        <v>104543840</v>
      </c>
      <c r="H340" s="52">
        <v>44100</v>
      </c>
      <c r="I340" t="s">
        <v>3906</v>
      </c>
      <c r="J340">
        <v>6</v>
      </c>
      <c r="K340" t="s">
        <v>44</v>
      </c>
      <c r="L340" t="s">
        <v>3907</v>
      </c>
      <c r="M340" t="s">
        <v>3908</v>
      </c>
      <c r="N340" s="38" t="s">
        <v>44</v>
      </c>
      <c r="O340" t="str">
        <f>+F340&amp;"-"&amp;VLOOKUP(F340,'BD LP'!B:J,9,0)</f>
        <v>104543840-C06</v>
      </c>
      <c r="P340">
        <f>+VLOOKUP(O340,[1]ZCLMM905!$A:$G,7,0)</f>
        <v>6</v>
      </c>
      <c r="Q340" t="b">
        <f t="shared" si="9"/>
        <v>1</v>
      </c>
      <c r="R340" t="str">
        <f>+VLOOKUP(F340,'BD LP'!B:I,8,0)</f>
        <v>TE TWININGS EARL GREY 50 BOLSITAS</v>
      </c>
    </row>
    <row r="341" spans="1:18" x14ac:dyDescent="0.35">
      <c r="A341" t="s">
        <v>3904</v>
      </c>
      <c r="B341">
        <v>2000</v>
      </c>
      <c r="D341" s="51" t="s">
        <v>3905</v>
      </c>
      <c r="F341" s="38">
        <v>104543810</v>
      </c>
      <c r="H341" s="52">
        <v>33600</v>
      </c>
      <c r="I341" t="s">
        <v>3906</v>
      </c>
      <c r="J341">
        <v>12</v>
      </c>
      <c r="K341" t="s">
        <v>44</v>
      </c>
      <c r="L341" t="s">
        <v>3907</v>
      </c>
      <c r="M341" t="s">
        <v>3908</v>
      </c>
      <c r="N341" s="38" t="s">
        <v>44</v>
      </c>
      <c r="O341" t="str">
        <f>+F341&amp;"-"&amp;VLOOKUP(F341,'BD LP'!B:J,9,0)</f>
        <v>104543810-C12</v>
      </c>
      <c r="P341">
        <f>+VLOOKUP(O341,[1]ZCLMM905!$A:$G,7,0)</f>
        <v>12</v>
      </c>
      <c r="Q341" t="b">
        <f t="shared" si="9"/>
        <v>1</v>
      </c>
      <c r="R341" t="str">
        <f>+VLOOKUP(F341,'BD LP'!B:I,8,0)</f>
        <v>TE TWININGS LADY GREY 10 BOLSITAS</v>
      </c>
    </row>
    <row r="342" spans="1:18" x14ac:dyDescent="0.35">
      <c r="A342" t="s">
        <v>3904</v>
      </c>
      <c r="B342">
        <v>2000</v>
      </c>
      <c r="D342" s="51" t="s">
        <v>3905</v>
      </c>
      <c r="F342" s="38">
        <v>104543820</v>
      </c>
      <c r="H342" s="52">
        <v>85050</v>
      </c>
      <c r="I342" t="s">
        <v>3906</v>
      </c>
      <c r="J342">
        <v>10</v>
      </c>
      <c r="K342" t="s">
        <v>44</v>
      </c>
      <c r="L342" t="s">
        <v>3907</v>
      </c>
      <c r="M342" t="s">
        <v>3908</v>
      </c>
      <c r="N342" s="38" t="s">
        <v>44</v>
      </c>
      <c r="O342" t="str">
        <f>+F342&amp;"-"&amp;VLOOKUP(F342,'BD LP'!B:J,9,0)</f>
        <v>104543820-C10</v>
      </c>
      <c r="P342">
        <f>+VLOOKUP(O342,[1]ZCLMM905!$A:$G,7,0)</f>
        <v>10</v>
      </c>
      <c r="Q342" t="b">
        <f t="shared" si="9"/>
        <v>1</v>
      </c>
      <c r="R342" t="str">
        <f>+VLOOKUP(F342,'BD LP'!B:I,8,0)</f>
        <v>TE TWININGS LIMÓN JENGIBRE 50 BOLSITAS</v>
      </c>
    </row>
    <row r="343" spans="1:18" x14ac:dyDescent="0.35">
      <c r="A343" t="s">
        <v>3904</v>
      </c>
      <c r="B343">
        <v>2000</v>
      </c>
      <c r="D343" s="51" t="s">
        <v>3905</v>
      </c>
      <c r="F343" s="38">
        <v>104543790</v>
      </c>
      <c r="H343" s="52">
        <v>33600</v>
      </c>
      <c r="I343" t="s">
        <v>3906</v>
      </c>
      <c r="J343">
        <v>12</v>
      </c>
      <c r="K343" t="s">
        <v>44</v>
      </c>
      <c r="L343" t="s">
        <v>3907</v>
      </c>
      <c r="M343" t="s">
        <v>3908</v>
      </c>
      <c r="N343" s="38" t="s">
        <v>44</v>
      </c>
      <c r="O343" t="str">
        <f>+F343&amp;"-"&amp;VLOOKUP(F343,'BD LP'!B:J,9,0)</f>
        <v>104543790-C12</v>
      </c>
      <c r="P343">
        <f>+VLOOKUP(O343,[1]ZCLMM905!$A:$G,7,0)</f>
        <v>12</v>
      </c>
      <c r="Q343" t="b">
        <f t="shared" si="9"/>
        <v>1</v>
      </c>
      <c r="R343" t="str">
        <f>+VLOOKUP(F343,'BD LP'!B:I,8,0)</f>
        <v>TE TWININGS MENTA PURA 10 BOLSITAS</v>
      </c>
    </row>
    <row r="344" spans="1:18" x14ac:dyDescent="0.35">
      <c r="A344" t="s">
        <v>3904</v>
      </c>
      <c r="B344">
        <v>2000</v>
      </c>
      <c r="D344" s="51" t="s">
        <v>3905</v>
      </c>
      <c r="F344" s="38">
        <v>104543800</v>
      </c>
      <c r="H344" s="52">
        <v>85050</v>
      </c>
      <c r="I344" t="s">
        <v>3906</v>
      </c>
      <c r="J344">
        <v>10</v>
      </c>
      <c r="K344" t="s">
        <v>44</v>
      </c>
      <c r="L344" t="s">
        <v>3907</v>
      </c>
      <c r="M344" t="s">
        <v>3908</v>
      </c>
      <c r="N344" s="38" t="s">
        <v>44</v>
      </c>
      <c r="O344" t="str">
        <f>+F344&amp;"-"&amp;VLOOKUP(F344,'BD LP'!B:J,9,0)</f>
        <v>104543800-C10</v>
      </c>
      <c r="P344">
        <f>+VLOOKUP(O344,[1]ZCLMM905!$A:$G,7,0)</f>
        <v>10</v>
      </c>
      <c r="Q344" t="b">
        <f t="shared" si="9"/>
        <v>1</v>
      </c>
      <c r="R344" t="str">
        <f>+VLOOKUP(F344,'BD LP'!B:I,8,0)</f>
        <v>TE TWININGS VERDE PURO 50 BOLSITAS</v>
      </c>
    </row>
    <row r="345" spans="1:18" x14ac:dyDescent="0.35">
      <c r="A345" t="s">
        <v>3904</v>
      </c>
      <c r="B345">
        <v>2000</v>
      </c>
      <c r="D345" s="51" t="s">
        <v>3905</v>
      </c>
      <c r="F345" s="38">
        <v>104545370</v>
      </c>
      <c r="H345" s="52">
        <v>78120</v>
      </c>
      <c r="I345" t="s">
        <v>3906</v>
      </c>
      <c r="J345">
        <v>10</v>
      </c>
      <c r="K345" t="s">
        <v>44</v>
      </c>
      <c r="L345" t="s">
        <v>3907</v>
      </c>
      <c r="M345" t="s">
        <v>3908</v>
      </c>
      <c r="N345" s="38" t="s">
        <v>44</v>
      </c>
      <c r="O345" t="str">
        <f>+F345&amp;"-"&amp;VLOOKUP(F345,'BD LP'!B:J,9,0)</f>
        <v>104545370-C10</v>
      </c>
      <c r="P345">
        <f>+VLOOKUP(O345,[1]ZCLMM905!$A:$G,7,0)</f>
        <v>10</v>
      </c>
      <c r="Q345" t="b">
        <f t="shared" si="9"/>
        <v>1</v>
      </c>
      <c r="R345" t="str">
        <f>+VLOOKUP(F345,'BD LP'!B:I,8,0)</f>
        <v>TE YELLOW LABEL LIPTON 100 UDS.</v>
      </c>
    </row>
    <row r="346" spans="1:18" x14ac:dyDescent="0.35">
      <c r="A346" t="s">
        <v>3904</v>
      </c>
      <c r="B346">
        <v>2000</v>
      </c>
      <c r="D346" s="51" t="s">
        <v>3905</v>
      </c>
      <c r="F346" s="38">
        <v>104538170</v>
      </c>
      <c r="H346" s="52">
        <v>34650</v>
      </c>
      <c r="I346" t="s">
        <v>3906</v>
      </c>
      <c r="J346">
        <v>12</v>
      </c>
      <c r="K346" t="s">
        <v>44</v>
      </c>
      <c r="L346" t="s">
        <v>3907</v>
      </c>
      <c r="M346" t="s">
        <v>3908</v>
      </c>
      <c r="N346" s="38" t="s">
        <v>44</v>
      </c>
      <c r="O346" t="str">
        <f>+F346&amp;"-"&amp;VLOOKUP(F346,'BD LP'!B:J,9,0)</f>
        <v>104538170-D12</v>
      </c>
      <c r="P346">
        <f>+VLOOKUP(O346,[1]ZCLMM905!$A:$G,7,0)</f>
        <v>12</v>
      </c>
      <c r="Q346" t="b">
        <f t="shared" si="9"/>
        <v>1</v>
      </c>
      <c r="R346" t="str">
        <f>+VLOOKUP(F346,'BD LP'!B:I,8,0)</f>
        <v>TWININGS MANZANILLA 10X12</v>
      </c>
    </row>
    <row r="347" spans="1:18" x14ac:dyDescent="0.35">
      <c r="A347" t="s">
        <v>3904</v>
      </c>
      <c r="B347">
        <v>2000</v>
      </c>
      <c r="D347" s="51" t="s">
        <v>3905</v>
      </c>
      <c r="F347" s="38">
        <v>104545200</v>
      </c>
      <c r="H347" s="52">
        <v>521500</v>
      </c>
      <c r="I347" t="s">
        <v>3906</v>
      </c>
      <c r="J347">
        <v>1</v>
      </c>
      <c r="K347" t="s">
        <v>44</v>
      </c>
      <c r="L347" t="s">
        <v>3907</v>
      </c>
      <c r="M347" t="s">
        <v>3908</v>
      </c>
      <c r="N347" s="38" t="s">
        <v>44</v>
      </c>
      <c r="O347" t="str">
        <f>+F347&amp;"-"&amp;VLOOKUP(F347,'BD LP'!B:J,9,0)</f>
        <v>104545200-UN</v>
      </c>
      <c r="P347">
        <f>+VLOOKUP(O347,[1]ZCLMM905!$A:$G,7,0)</f>
        <v>1</v>
      </c>
      <c r="Q347" t="b">
        <f t="shared" si="9"/>
        <v>1</v>
      </c>
      <c r="R347" t="str">
        <f>+VLOOKUP(F347,'BD LP'!B:I,8,0)</f>
        <v>ABLANDADOR AUTOMATICO 12 LT VH</v>
      </c>
    </row>
    <row r="348" spans="1:18" x14ac:dyDescent="0.35">
      <c r="A348" t="s">
        <v>3904</v>
      </c>
      <c r="B348">
        <v>2000</v>
      </c>
      <c r="D348" s="51" t="s">
        <v>3905</v>
      </c>
      <c r="F348" s="38">
        <v>40002147</v>
      </c>
      <c r="H348" s="52">
        <v>90539.85</v>
      </c>
      <c r="I348" t="s">
        <v>3906</v>
      </c>
      <c r="J348">
        <v>1</v>
      </c>
      <c r="K348" t="s">
        <v>44</v>
      </c>
      <c r="L348" t="s">
        <v>3907</v>
      </c>
      <c r="M348" t="s">
        <v>3908</v>
      </c>
      <c r="N348" s="38" t="s">
        <v>44</v>
      </c>
      <c r="O348" t="str">
        <f>+F348&amp;"-"&amp;VLOOKUP(F348,'BD LP'!B:J,9,0)</f>
        <v>40002147-UN</v>
      </c>
      <c r="P348">
        <f>+VLOOKUP(O348,[1]ZCLMM905!$A:$G,7,0)</f>
        <v>1</v>
      </c>
      <c r="Q348" t="b">
        <f t="shared" si="9"/>
        <v>1</v>
      </c>
      <c r="R348" t="str">
        <f>+VLOOKUP(F348,'BD LP'!B:I,8,0)</f>
        <v>BASE TERMO 5,7 l BUNN</v>
      </c>
    </row>
    <row r="349" spans="1:18" x14ac:dyDescent="0.35">
      <c r="A349" t="s">
        <v>3904</v>
      </c>
      <c r="B349">
        <v>2000</v>
      </c>
      <c r="D349" s="51" t="s">
        <v>3905</v>
      </c>
      <c r="F349" s="38">
        <v>105020070</v>
      </c>
      <c r="H349" s="52">
        <v>51662.77</v>
      </c>
      <c r="I349" t="s">
        <v>3906</v>
      </c>
      <c r="J349">
        <v>1</v>
      </c>
      <c r="K349" t="s">
        <v>44</v>
      </c>
      <c r="L349" t="s">
        <v>3907</v>
      </c>
      <c r="M349" t="s">
        <v>3908</v>
      </c>
      <c r="N349" s="38" t="s">
        <v>44</v>
      </c>
      <c r="O349" t="str">
        <f>+F349&amp;"-"&amp;VLOOKUP(F349,'BD LP'!B:J,9,0)</f>
        <v>105020070-UN</v>
      </c>
      <c r="P349">
        <f>+VLOOKUP(O349,[1]ZCLMM905!$A:$G,7,0)</f>
        <v>1</v>
      </c>
      <c r="Q349" t="b">
        <f t="shared" si="9"/>
        <v>1</v>
      </c>
      <c r="R349" t="str">
        <f>+VLOOKUP(F349,'BD LP'!B:I,8,0)</f>
        <v>BATIDOR DE LECHE BLANCO LAVAZZA</v>
      </c>
    </row>
    <row r="350" spans="1:18" x14ac:dyDescent="0.35">
      <c r="A350" t="s">
        <v>3904</v>
      </c>
      <c r="B350">
        <v>2000</v>
      </c>
      <c r="D350" s="51" t="s">
        <v>3905</v>
      </c>
      <c r="F350" s="38">
        <v>40004996</v>
      </c>
      <c r="H350" s="52">
        <v>207901.19</v>
      </c>
      <c r="I350" t="s">
        <v>3906</v>
      </c>
      <c r="J350">
        <v>1</v>
      </c>
      <c r="K350" t="s">
        <v>44</v>
      </c>
      <c r="L350" t="s">
        <v>3907</v>
      </c>
      <c r="M350" t="s">
        <v>3908</v>
      </c>
      <c r="N350" s="38" t="s">
        <v>44</v>
      </c>
      <c r="O350" t="str">
        <f>+F350&amp;"-"&amp;VLOOKUP(F350,'BD LP'!B:J,9,0)</f>
        <v>40004996-UN</v>
      </c>
      <c r="P350">
        <f>+VLOOKUP(O350,[1]ZCLMM905!$A:$G,7,0)</f>
        <v>1</v>
      </c>
      <c r="Q350" t="b">
        <f t="shared" si="9"/>
        <v>1</v>
      </c>
      <c r="R350" t="str">
        <f>+VLOOKUP(F350,'BD LP'!B:I,8,0)</f>
        <v>BOMBA VOLUMETRICA FLOJET </v>
      </c>
    </row>
    <row r="351" spans="1:18" x14ac:dyDescent="0.35">
      <c r="A351" t="s">
        <v>3904</v>
      </c>
      <c r="B351">
        <v>2000</v>
      </c>
      <c r="D351" s="51" t="s">
        <v>3905</v>
      </c>
      <c r="F351" s="38">
        <v>104544240</v>
      </c>
      <c r="H351" s="52">
        <v>23404.92</v>
      </c>
      <c r="I351" t="s">
        <v>3906</v>
      </c>
      <c r="J351">
        <v>1</v>
      </c>
      <c r="K351" t="s">
        <v>44</v>
      </c>
      <c r="L351" t="s">
        <v>3907</v>
      </c>
      <c r="M351" t="s">
        <v>3908</v>
      </c>
      <c r="N351" s="38" t="s">
        <v>44</v>
      </c>
      <c r="O351" t="str">
        <f>+F351&amp;"-"&amp;VLOOKUP(F351,'BD LP'!B:J,9,0)</f>
        <v>104544240-UN</v>
      </c>
      <c r="P351">
        <f>+VLOOKUP(O351,[1]ZCLMM905!$A:$G,7,0)</f>
        <v>1</v>
      </c>
      <c r="Q351" t="b">
        <f t="shared" si="9"/>
        <v>1</v>
      </c>
      <c r="R351" t="str">
        <f>+VLOOKUP(F351,'BD LP'!B:I,8,0)</f>
        <v>CABEZAL FILTRO VH</v>
      </c>
    </row>
    <row r="352" spans="1:18" x14ac:dyDescent="0.35">
      <c r="A352" t="s">
        <v>3904</v>
      </c>
      <c r="B352">
        <v>2000</v>
      </c>
      <c r="D352" s="51" t="s">
        <v>3905</v>
      </c>
      <c r="F352" s="38">
        <v>92009365</v>
      </c>
      <c r="H352" s="52">
        <v>138605.76000000001</v>
      </c>
      <c r="I352" t="s">
        <v>3906</v>
      </c>
      <c r="J352">
        <v>1</v>
      </c>
      <c r="K352" t="s">
        <v>44</v>
      </c>
      <c r="L352" t="s">
        <v>3907</v>
      </c>
      <c r="M352" t="s">
        <v>3908</v>
      </c>
      <c r="N352" s="38" t="s">
        <v>44</v>
      </c>
      <c r="O352" t="str">
        <f>+F352&amp;"-"&amp;VLOOKUP(F352,'BD LP'!B:J,9,0)</f>
        <v>92009365-UN</v>
      </c>
      <c r="P352">
        <f>+VLOOKUP(O352,[1]ZCLMM905!$A:$G,7,0)</f>
        <v>1</v>
      </c>
      <c r="Q352" t="b">
        <f t="shared" si="9"/>
        <v>1</v>
      </c>
      <c r="R352" t="str">
        <f>+VLOOKUP(F352,'BD LP'!B:I,8,0)</f>
        <v>CAJA DEPOSITO BORRA CAFE</v>
      </c>
    </row>
    <row r="353" spans="1:19" x14ac:dyDescent="0.35">
      <c r="A353" t="s">
        <v>3904</v>
      </c>
      <c r="B353">
        <v>2000</v>
      </c>
      <c r="D353" s="51" t="s">
        <v>3905</v>
      </c>
      <c r="F353" s="38">
        <v>104518540</v>
      </c>
      <c r="H353" s="52">
        <v>68042.34</v>
      </c>
      <c r="I353" t="s">
        <v>3906</v>
      </c>
      <c r="J353">
        <v>1</v>
      </c>
      <c r="K353" t="s">
        <v>44</v>
      </c>
      <c r="L353" t="s">
        <v>3907</v>
      </c>
      <c r="M353" t="s">
        <v>3908</v>
      </c>
      <c r="N353" s="38" t="s">
        <v>44</v>
      </c>
      <c r="O353" t="str">
        <f>+F353&amp;"-"&amp;VLOOKUP(F353,'BD LP'!B:J,9,0)</f>
        <v>104518540-UN</v>
      </c>
      <c r="P353">
        <f>+VLOOKUP(O353,[1]ZCLMM905!$A:$G,7,0)</f>
        <v>1</v>
      </c>
      <c r="Q353" t="b">
        <f t="shared" si="9"/>
        <v>1</v>
      </c>
      <c r="R353" t="str">
        <f>+VLOOKUP(F353,'BD LP'!B:I,8,0)</f>
        <v>CARTUCHO DE AGUA BUNN 5,7 l/m</v>
      </c>
    </row>
    <row r="354" spans="1:19" x14ac:dyDescent="0.35">
      <c r="A354" t="s">
        <v>3904</v>
      </c>
      <c r="B354">
        <v>2000</v>
      </c>
      <c r="D354" s="51" t="s">
        <v>3905</v>
      </c>
      <c r="F354" s="38">
        <v>104539400</v>
      </c>
      <c r="H354" s="52">
        <v>116026.3</v>
      </c>
      <c r="I354" t="s">
        <v>3906</v>
      </c>
      <c r="J354">
        <v>1</v>
      </c>
      <c r="K354" t="s">
        <v>44</v>
      </c>
      <c r="L354" t="s">
        <v>3907</v>
      </c>
      <c r="M354" t="s">
        <v>3908</v>
      </c>
      <c r="N354" s="38" t="s">
        <v>44</v>
      </c>
      <c r="O354" t="str">
        <f>+F354&amp;"-"&amp;VLOOKUP(F354,'BD LP'!B:J,9,0)</f>
        <v>104539400-UN</v>
      </c>
      <c r="P354">
        <f>+VLOOKUP(O354,[1]ZCLMM905!$A:$G,7,0)</f>
        <v>1</v>
      </c>
      <c r="Q354" t="b">
        <f t="shared" si="9"/>
        <v>1</v>
      </c>
      <c r="R354" t="str">
        <f>+VLOOKUP(F354,'BD LP'!B:I,8,0)</f>
        <v>DEPURADOR LA SPAZIALE 12 LITROS</v>
      </c>
    </row>
    <row r="355" spans="1:19" x14ac:dyDescent="0.35">
      <c r="A355" t="s">
        <v>3904</v>
      </c>
      <c r="B355">
        <v>2000</v>
      </c>
      <c r="D355" s="51" t="s">
        <v>3905</v>
      </c>
      <c r="F355" s="38">
        <v>104539360</v>
      </c>
      <c r="H355" s="52">
        <v>7137.1</v>
      </c>
      <c r="I355" t="s">
        <v>3906</v>
      </c>
      <c r="J355">
        <v>1</v>
      </c>
      <c r="K355" t="s">
        <v>44</v>
      </c>
      <c r="L355" t="s">
        <v>3907</v>
      </c>
      <c r="M355" t="s">
        <v>3908</v>
      </c>
      <c r="N355" s="38" t="s">
        <v>44</v>
      </c>
      <c r="O355" t="str">
        <f>+F355&amp;"-"&amp;VLOOKUP(F355,'BD LP'!B:J,9,0)</f>
        <v>104539360-UN</v>
      </c>
      <c r="P355">
        <f>+VLOOKUP(O355,[1]ZCLMM905!$A:$G,7,0)</f>
        <v>1</v>
      </c>
      <c r="Q355" t="b">
        <f t="shared" si="9"/>
        <v>1</v>
      </c>
      <c r="R355" t="str">
        <f>+VLOOKUP(F355,'BD LP'!B:I,8,0)</f>
        <v>DETERGENTE ASSCOR LA SPAZIALE</v>
      </c>
    </row>
    <row r="356" spans="1:19" x14ac:dyDescent="0.35">
      <c r="A356" t="s">
        <v>3904</v>
      </c>
      <c r="B356">
        <v>2000</v>
      </c>
      <c r="D356" s="51" t="s">
        <v>3905</v>
      </c>
      <c r="F356" s="38">
        <v>104549250</v>
      </c>
      <c r="H356" s="52">
        <v>16000</v>
      </c>
      <c r="I356" t="s">
        <v>3906</v>
      </c>
      <c r="J356">
        <v>12</v>
      </c>
      <c r="K356" t="s">
        <v>44</v>
      </c>
      <c r="L356" t="s">
        <v>3907</v>
      </c>
      <c r="M356" t="s">
        <v>3908</v>
      </c>
      <c r="N356" s="38" t="s">
        <v>44</v>
      </c>
      <c r="O356" t="str">
        <f>+F356&amp;"-"&amp;VLOOKUP(F356,'BD LP'!B:J,9,0)</f>
        <v>104549250-C12</v>
      </c>
      <c r="P356">
        <f>+VLOOKUP(O356,[1]ZCLMM905!$A:$G,7,0)</f>
        <v>12</v>
      </c>
      <c r="Q356" t="b">
        <f t="shared" si="9"/>
        <v>1</v>
      </c>
      <c r="R356" t="str">
        <f>+VLOOKUP(F356,'BD LP'!B:I,8,0)</f>
        <v>DETERGENTE CAFIZA URNEX</v>
      </c>
      <c r="S356" t="b">
        <f>+N356=K356</f>
        <v>1</v>
      </c>
    </row>
    <row r="357" spans="1:19" x14ac:dyDescent="0.35">
      <c r="A357" t="s">
        <v>3904</v>
      </c>
      <c r="B357">
        <v>2000</v>
      </c>
      <c r="D357" s="51" t="s">
        <v>3905</v>
      </c>
      <c r="F357" s="38">
        <v>104523020</v>
      </c>
      <c r="H357" s="52">
        <v>11741.2</v>
      </c>
      <c r="I357" t="s">
        <v>3906</v>
      </c>
      <c r="J357">
        <v>1</v>
      </c>
      <c r="K357" t="s">
        <v>44</v>
      </c>
      <c r="L357" t="s">
        <v>3907</v>
      </c>
      <c r="M357" t="s">
        <v>3908</v>
      </c>
      <c r="N357" s="38" t="s">
        <v>44</v>
      </c>
      <c r="O357" t="str">
        <f>+F357&amp;"-"&amp;VLOOKUP(F357,'BD LP'!B:J,9,0)</f>
        <v>104523020-UN</v>
      </c>
      <c r="P357">
        <f>+VLOOKUP(O357,[1]ZCLMM905!$A:$G,7,0)</f>
        <v>1</v>
      </c>
      <c r="Q357" t="b">
        <f t="shared" si="9"/>
        <v>1</v>
      </c>
      <c r="R357" t="str">
        <f>+VLOOKUP(F357,'BD LP'!B:I,8,0)</f>
        <v>DOSIFICADOR SALSAS 1,89 l TORANI</v>
      </c>
    </row>
    <row r="358" spans="1:19" x14ac:dyDescent="0.35">
      <c r="A358" t="s">
        <v>3904</v>
      </c>
      <c r="B358">
        <v>2000</v>
      </c>
      <c r="D358" s="51" t="s">
        <v>3905</v>
      </c>
      <c r="F358" s="38">
        <v>104523030</v>
      </c>
      <c r="H358" s="52">
        <v>9506.2000000000007</v>
      </c>
      <c r="I358" t="s">
        <v>3906</v>
      </c>
      <c r="J358">
        <v>1</v>
      </c>
      <c r="K358" t="s">
        <v>44</v>
      </c>
      <c r="L358" t="s">
        <v>3907</v>
      </c>
      <c r="M358" t="s">
        <v>3908</v>
      </c>
      <c r="N358" s="38" t="s">
        <v>44</v>
      </c>
      <c r="O358" t="str">
        <f>+F358&amp;"-"&amp;VLOOKUP(F358,'BD LP'!B:J,9,0)</f>
        <v>104523030-UN</v>
      </c>
      <c r="P358">
        <f>+VLOOKUP(O358,[1]ZCLMM905!$A:$G,7,0)</f>
        <v>1</v>
      </c>
      <c r="Q358" t="b">
        <f t="shared" si="9"/>
        <v>1</v>
      </c>
      <c r="R358" t="str">
        <f>+VLOOKUP(F358,'BD LP'!B:I,8,0)</f>
        <v>DOSIFICADOR SYRUP 750 ml TORANI</v>
      </c>
    </row>
    <row r="359" spans="1:19" x14ac:dyDescent="0.35">
      <c r="A359" t="s">
        <v>3904</v>
      </c>
      <c r="B359">
        <v>2000</v>
      </c>
      <c r="D359" s="51" t="s">
        <v>3905</v>
      </c>
      <c r="F359" s="38">
        <v>105201430</v>
      </c>
      <c r="H359" s="52">
        <v>18644.37</v>
      </c>
      <c r="I359" t="s">
        <v>3906</v>
      </c>
      <c r="J359">
        <v>1</v>
      </c>
      <c r="K359" t="s">
        <v>44</v>
      </c>
      <c r="L359" t="s">
        <v>3907</v>
      </c>
      <c r="M359" t="s">
        <v>3908</v>
      </c>
      <c r="N359" s="38" t="s">
        <v>44</v>
      </c>
      <c r="O359" t="str">
        <f>+F359&amp;"-"&amp;VLOOKUP(F359,'BD LP'!B:J,9,0)</f>
        <v>105201430-UN</v>
      </c>
      <c r="P359">
        <f>+VLOOKUP(O359,[1]ZCLMM905!$A:$G,7,0)</f>
        <v>1</v>
      </c>
      <c r="Q359" t="b">
        <f t="shared" si="9"/>
        <v>1</v>
      </c>
      <c r="R359" t="str">
        <f>+VLOOKUP(F359,'BD LP'!B:I,8,0)</f>
        <v>EXHIBIDOR MINI PORCIONES LAVAZZA</v>
      </c>
    </row>
    <row r="360" spans="1:19" x14ac:dyDescent="0.35">
      <c r="A360" t="s">
        <v>3904</v>
      </c>
      <c r="B360">
        <v>2000</v>
      </c>
      <c r="D360" s="51" t="s">
        <v>3905</v>
      </c>
      <c r="F360" s="38">
        <v>104518560</v>
      </c>
      <c r="H360" s="52">
        <v>301391.24</v>
      </c>
      <c r="I360" t="s">
        <v>3906</v>
      </c>
      <c r="J360">
        <v>1</v>
      </c>
      <c r="K360" t="s">
        <v>44</v>
      </c>
      <c r="L360" t="s">
        <v>3907</v>
      </c>
      <c r="M360" t="s">
        <v>3908</v>
      </c>
      <c r="N360" s="38" t="s">
        <v>44</v>
      </c>
      <c r="O360" t="str">
        <f>+F360&amp;"-"&amp;VLOOKUP(F360,'BD LP'!B:J,9,0)</f>
        <v>104518560-UN</v>
      </c>
      <c r="P360">
        <f>+VLOOKUP(O360,[1]ZCLMM905!$A:$G,7,0)</f>
        <v>1</v>
      </c>
      <c r="Q360" t="b">
        <f t="shared" si="9"/>
        <v>1</v>
      </c>
      <c r="R360" t="str">
        <f>+VLOOKUP(F360,'BD LP'!B:I,8,0)</f>
        <v>FILTRO AGUA CON CARTUCHO 5,7 l/min BUNN</v>
      </c>
    </row>
    <row r="361" spans="1:19" x14ac:dyDescent="0.35">
      <c r="A361" t="s">
        <v>3904</v>
      </c>
      <c r="B361">
        <v>2000</v>
      </c>
      <c r="D361" s="51" t="s">
        <v>3905</v>
      </c>
      <c r="F361" s="38">
        <v>104518550</v>
      </c>
      <c r="H361" s="52">
        <v>137479.32</v>
      </c>
      <c r="I361" t="s">
        <v>3906</v>
      </c>
      <c r="J361">
        <v>1</v>
      </c>
      <c r="K361" t="s">
        <v>44</v>
      </c>
      <c r="L361" t="s">
        <v>3907</v>
      </c>
      <c r="M361" t="s">
        <v>3908</v>
      </c>
      <c r="N361" s="38" t="s">
        <v>44</v>
      </c>
      <c r="O361" t="str">
        <f>+F361&amp;"-"&amp;VLOOKUP(F361,'BD LP'!B:J,9,0)</f>
        <v>104518550-UN</v>
      </c>
      <c r="P361">
        <f>+VLOOKUP(O361,[1]ZCLMM905!$A:$G,7,0)</f>
        <v>1</v>
      </c>
      <c r="Q361" t="b">
        <f t="shared" si="9"/>
        <v>1</v>
      </c>
      <c r="R361" t="str">
        <f>+VLOOKUP(F361,'BD LP'!B:I,8,0)</f>
        <v>FILTRO BEST PROTECT</v>
      </c>
    </row>
    <row r="362" spans="1:19" x14ac:dyDescent="0.35">
      <c r="A362" t="s">
        <v>3904</v>
      </c>
      <c r="B362">
        <v>2000</v>
      </c>
      <c r="D362" s="51" t="s">
        <v>3905</v>
      </c>
      <c r="F362" s="38">
        <v>104544230</v>
      </c>
      <c r="H362" s="52">
        <v>86420</v>
      </c>
      <c r="I362" t="s">
        <v>3906</v>
      </c>
      <c r="J362">
        <v>1</v>
      </c>
      <c r="K362" t="s">
        <v>44</v>
      </c>
      <c r="L362" t="s">
        <v>3907</v>
      </c>
      <c r="M362" t="s">
        <v>3908</v>
      </c>
      <c r="N362" s="38" t="s">
        <v>44</v>
      </c>
      <c r="O362" t="str">
        <f>+F362&amp;"-"&amp;VLOOKUP(F362,'BD LP'!B:J,9,0)</f>
        <v>104544230-UN</v>
      </c>
      <c r="P362">
        <f>+VLOOKUP(O362,[1]ZCLMM905!$A:$G,7,0)</f>
        <v>1</v>
      </c>
      <c r="Q362" t="b">
        <f t="shared" si="9"/>
        <v>1</v>
      </c>
      <c r="R362" t="str">
        <f>+VLOOKUP(F362,'BD LP'!B:I,8,0)</f>
        <v>FILTRO COFFE CARE VH</v>
      </c>
    </row>
    <row r="363" spans="1:19" x14ac:dyDescent="0.35">
      <c r="A363" t="s">
        <v>3904</v>
      </c>
      <c r="B363">
        <v>2000</v>
      </c>
      <c r="D363" s="51" t="s">
        <v>3905</v>
      </c>
      <c r="F363" s="38">
        <v>104522590</v>
      </c>
      <c r="H363" s="52">
        <v>24212.5</v>
      </c>
      <c r="I363" t="s">
        <v>3906</v>
      </c>
      <c r="J363">
        <v>250</v>
      </c>
      <c r="K363" t="s">
        <v>44</v>
      </c>
      <c r="L363" t="s">
        <v>3907</v>
      </c>
      <c r="M363" t="s">
        <v>3908</v>
      </c>
      <c r="N363" s="38" t="s">
        <v>44</v>
      </c>
      <c r="O363" t="str">
        <f>+F363&amp;"-"&amp;VLOOKUP(F363,'BD LP'!B:J,9,0)</f>
        <v>104522590-Y50</v>
      </c>
      <c r="P363">
        <f>+VLOOKUP(O363,[1]ZCLMM905!$A:$G,7,0)</f>
        <v>250</v>
      </c>
      <c r="Q363" t="b">
        <f t="shared" si="9"/>
        <v>1</v>
      </c>
      <c r="R363" t="str">
        <f>+VLOOKUP(F363,'BD LP'!B:I,8,0)</f>
        <v>FILTRO PAPEL ICBA BUNN</v>
      </c>
    </row>
    <row r="364" spans="1:19" x14ac:dyDescent="0.35">
      <c r="A364" t="s">
        <v>3904</v>
      </c>
      <c r="B364">
        <v>2000</v>
      </c>
      <c r="D364" s="51" t="s">
        <v>3905</v>
      </c>
      <c r="F364" s="38">
        <v>104522600</v>
      </c>
      <c r="H364" s="52">
        <v>37995</v>
      </c>
      <c r="I364" t="s">
        <v>3906</v>
      </c>
      <c r="J364">
        <v>1</v>
      </c>
      <c r="K364" s="38" t="s">
        <v>131</v>
      </c>
      <c r="L364" t="s">
        <v>3907</v>
      </c>
      <c r="M364" t="s">
        <v>3908</v>
      </c>
      <c r="N364" s="38" t="s">
        <v>131</v>
      </c>
      <c r="O364" t="str">
        <f>+F364&amp;"-"&amp;VLOOKUP(F364,'BD LP'!B:J,9,0)</f>
        <v>104522600-V00</v>
      </c>
      <c r="P364">
        <f>+VLOOKUP(O364,[1]ZCLMM905!$A:$G,7,0)</f>
        <v>500</v>
      </c>
      <c r="Q364" t="b">
        <f t="shared" si="9"/>
        <v>0</v>
      </c>
      <c r="R364" t="str">
        <f>+VLOOKUP(F364,'BD LP'!B:I,8,0)</f>
        <v>FILTRO PAPEL TITAN BUNN</v>
      </c>
      <c r="S364" t="b">
        <f>+N364=K364</f>
        <v>1</v>
      </c>
    </row>
    <row r="365" spans="1:19" x14ac:dyDescent="0.35">
      <c r="A365" t="s">
        <v>3904</v>
      </c>
      <c r="B365">
        <v>2000</v>
      </c>
      <c r="D365" s="51" t="s">
        <v>3905</v>
      </c>
      <c r="F365" s="38">
        <v>104518530</v>
      </c>
      <c r="H365" s="52">
        <v>22031.14</v>
      </c>
      <c r="I365" t="s">
        <v>3906</v>
      </c>
      <c r="J365">
        <v>1</v>
      </c>
      <c r="K365" t="s">
        <v>44</v>
      </c>
      <c r="L365" t="s">
        <v>3907</v>
      </c>
      <c r="M365" t="s">
        <v>3908</v>
      </c>
      <c r="N365" s="38" t="s">
        <v>44</v>
      </c>
      <c r="O365" t="str">
        <f>+F365&amp;"-"&amp;VLOOKUP(F365,'BD LP'!B:J,9,0)</f>
        <v>104518530-UN</v>
      </c>
      <c r="P365">
        <f>+VLOOKUP(O365,[1]ZCLMM905!$A:$G,7,0)</f>
        <v>1</v>
      </c>
      <c r="Q365" t="b">
        <f t="shared" si="9"/>
        <v>1</v>
      </c>
      <c r="R365" t="str">
        <f>+VLOOKUP(F365,'BD LP'!B:I,8,0)</f>
        <v>KIT INSTALACION FILTRO SCALE PRO BUNN</v>
      </c>
    </row>
    <row r="366" spans="1:19" x14ac:dyDescent="0.35">
      <c r="A366" t="s">
        <v>3904</v>
      </c>
      <c r="B366">
        <v>2000</v>
      </c>
      <c r="D366" s="51" t="s">
        <v>3905</v>
      </c>
      <c r="F366" s="38">
        <v>40009378</v>
      </c>
      <c r="H366" s="52">
        <v>38833.870000000003</v>
      </c>
      <c r="I366" t="s">
        <v>3906</v>
      </c>
      <c r="J366">
        <v>1</v>
      </c>
      <c r="K366" t="s">
        <v>44</v>
      </c>
      <c r="L366" t="s">
        <v>3907</v>
      </c>
      <c r="M366" t="s">
        <v>3908</v>
      </c>
      <c r="N366" s="38" t="s">
        <v>44</v>
      </c>
      <c r="O366" t="str">
        <f>+F366&amp;"-"&amp;VLOOKUP(F366,'BD LP'!B:J,9,0)</f>
        <v>40009378-UN</v>
      </c>
      <c r="P366">
        <f>+VLOOKUP(O366,[1]ZCLMM905!$A:$G,7,0)</f>
        <v>1</v>
      </c>
      <c r="Q366" t="b">
        <f t="shared" si="9"/>
        <v>1</v>
      </c>
      <c r="R366" t="str">
        <f>+VLOOKUP(F366,'BD LP'!B:I,8,0)</f>
        <v>PITCHER DE LECHE 1 l</v>
      </c>
    </row>
    <row r="367" spans="1:19" x14ac:dyDescent="0.35">
      <c r="A367" t="s">
        <v>3904</v>
      </c>
      <c r="B367">
        <v>2000</v>
      </c>
      <c r="D367" s="51" t="s">
        <v>3905</v>
      </c>
      <c r="F367" s="38">
        <v>40009375</v>
      </c>
      <c r="H367" s="52">
        <v>27348.95</v>
      </c>
      <c r="I367" t="s">
        <v>3906</v>
      </c>
      <c r="J367">
        <v>1</v>
      </c>
      <c r="K367" t="s">
        <v>44</v>
      </c>
      <c r="L367" t="s">
        <v>3907</v>
      </c>
      <c r="M367" t="s">
        <v>3908</v>
      </c>
      <c r="N367" s="38" t="s">
        <v>44</v>
      </c>
      <c r="O367" t="str">
        <f>+F367&amp;"-"&amp;VLOOKUP(F367,'BD LP'!B:J,9,0)</f>
        <v>40009375-UN</v>
      </c>
      <c r="P367">
        <f>+VLOOKUP(O367,[1]ZCLMM905!$A:$G,7,0)</f>
        <v>1</v>
      </c>
      <c r="Q367" t="b">
        <f t="shared" si="9"/>
        <v>1</v>
      </c>
      <c r="R367" t="str">
        <f>+VLOOKUP(F367,'BD LP'!B:I,8,0)</f>
        <v>PITCHER DE LECHE 250 cc</v>
      </c>
    </row>
    <row r="368" spans="1:19" x14ac:dyDescent="0.35">
      <c r="A368" t="s">
        <v>3904</v>
      </c>
      <c r="B368">
        <v>2000</v>
      </c>
      <c r="D368" s="51" t="s">
        <v>3905</v>
      </c>
      <c r="F368" s="38">
        <v>40009376</v>
      </c>
      <c r="H368" s="52">
        <v>30965.18</v>
      </c>
      <c r="I368" t="s">
        <v>3906</v>
      </c>
      <c r="J368">
        <v>1</v>
      </c>
      <c r="K368" t="s">
        <v>44</v>
      </c>
      <c r="L368" t="s">
        <v>3907</v>
      </c>
      <c r="M368" t="s">
        <v>3908</v>
      </c>
      <c r="N368" s="38" t="s">
        <v>44</v>
      </c>
      <c r="O368" t="str">
        <f>+F368&amp;"-"&amp;VLOOKUP(F368,'BD LP'!B:J,9,0)</f>
        <v>40009376-UN</v>
      </c>
      <c r="P368">
        <f>+VLOOKUP(O368,[1]ZCLMM905!$A:$G,7,0)</f>
        <v>1</v>
      </c>
      <c r="Q368" t="b">
        <f t="shared" si="9"/>
        <v>1</v>
      </c>
      <c r="R368" t="str">
        <f>+VLOOKUP(F368,'BD LP'!B:I,8,0)</f>
        <v>PITCHER DE LECHE 500 cc</v>
      </c>
    </row>
    <row r="369" spans="1:18" x14ac:dyDescent="0.35">
      <c r="A369" t="s">
        <v>3904</v>
      </c>
      <c r="B369">
        <v>2000</v>
      </c>
      <c r="D369" s="51" t="s">
        <v>3905</v>
      </c>
      <c r="F369" s="38">
        <v>40009377</v>
      </c>
      <c r="H369" s="52">
        <v>35156.550000000003</v>
      </c>
      <c r="I369" t="s">
        <v>3906</v>
      </c>
      <c r="J369">
        <v>1</v>
      </c>
      <c r="K369" t="s">
        <v>44</v>
      </c>
      <c r="L369" t="s">
        <v>3907</v>
      </c>
      <c r="M369" t="s">
        <v>3908</v>
      </c>
      <c r="N369" s="38" t="s">
        <v>44</v>
      </c>
      <c r="O369" t="str">
        <f>+F369&amp;"-"&amp;VLOOKUP(F369,'BD LP'!B:J,9,0)</f>
        <v>40009377-UN</v>
      </c>
      <c r="P369">
        <f>+VLOOKUP(O369,[1]ZCLMM905!$A:$G,7,0)</f>
        <v>1</v>
      </c>
      <c r="Q369" t="b">
        <f t="shared" si="9"/>
        <v>1</v>
      </c>
      <c r="R369" t="str">
        <f>+VLOOKUP(F369,'BD LP'!B:I,8,0)</f>
        <v>PITCHER DE LECHE 750 cc</v>
      </c>
    </row>
    <row r="370" spans="1:18" x14ac:dyDescent="0.35">
      <c r="A370" t="s">
        <v>3904</v>
      </c>
      <c r="B370">
        <v>2000</v>
      </c>
      <c r="D370" s="51" t="s">
        <v>3905</v>
      </c>
      <c r="F370" s="38">
        <v>100093730</v>
      </c>
      <c r="H370" s="52">
        <v>384525.79</v>
      </c>
      <c r="I370" t="s">
        <v>3906</v>
      </c>
      <c r="J370">
        <v>1</v>
      </c>
      <c r="K370" t="s">
        <v>44</v>
      </c>
      <c r="L370" t="s">
        <v>3907</v>
      </c>
      <c r="M370" t="s">
        <v>3908</v>
      </c>
      <c r="N370" s="38" t="s">
        <v>44</v>
      </c>
      <c r="O370" t="str">
        <f>+F370&amp;"-"&amp;VLOOKUP(F370,'BD LP'!B:J,9,0)</f>
        <v>100093730-UN</v>
      </c>
      <c r="P370">
        <f>+VLOOKUP(O370,[1]ZCLMM905!$A:$G,7,0)</f>
        <v>1</v>
      </c>
      <c r="Q370" t="b">
        <f t="shared" si="9"/>
        <v>1</v>
      </c>
      <c r="R370" t="str">
        <f>+VLOOKUP(F370,'BD LP'!B:I,8,0)</f>
        <v>PRENSA CAFE DINAMOMETRICA 25 kg</v>
      </c>
    </row>
    <row r="371" spans="1:18" x14ac:dyDescent="0.35">
      <c r="A371" t="s">
        <v>3904</v>
      </c>
      <c r="B371">
        <v>2000</v>
      </c>
      <c r="D371" s="51" t="s">
        <v>3905</v>
      </c>
      <c r="F371" s="38">
        <v>40005008</v>
      </c>
      <c r="H371" s="52">
        <v>56462.06</v>
      </c>
      <c r="I371" t="s">
        <v>3906</v>
      </c>
      <c r="J371">
        <v>1</v>
      </c>
      <c r="K371" t="s">
        <v>44</v>
      </c>
      <c r="L371" t="s">
        <v>3907</v>
      </c>
      <c r="M371" t="s">
        <v>3908</v>
      </c>
      <c r="N371" s="38" t="s">
        <v>44</v>
      </c>
      <c r="O371" t="str">
        <f>+F371&amp;"-"&amp;VLOOKUP(F371,'BD LP'!B:J,9,0)</f>
        <v>40005008-UN</v>
      </c>
      <c r="P371">
        <f>+VLOOKUP(O371,[1]ZCLMM905!$A:$G,7,0)</f>
        <v>1</v>
      </c>
      <c r="Q371" t="b">
        <f t="shared" si="9"/>
        <v>1</v>
      </c>
      <c r="R371" t="str">
        <f>+VLOOKUP(F371,'BD LP'!B:I,8,0)</f>
        <v>PRENSADOR MANUAL DINAMOMETRICO</v>
      </c>
    </row>
    <row r="372" spans="1:18" x14ac:dyDescent="0.35">
      <c r="A372" t="s">
        <v>3904</v>
      </c>
      <c r="B372">
        <v>2000</v>
      </c>
      <c r="D372" s="51" t="s">
        <v>3905</v>
      </c>
      <c r="F372" s="38">
        <v>104522610</v>
      </c>
      <c r="H372" s="52">
        <v>533184.57999999996</v>
      </c>
      <c r="I372" t="s">
        <v>3906</v>
      </c>
      <c r="J372">
        <v>1</v>
      </c>
      <c r="K372" t="s">
        <v>44</v>
      </c>
      <c r="L372" t="s">
        <v>3907</v>
      </c>
      <c r="M372" t="s">
        <v>3908</v>
      </c>
      <c r="N372" s="38" t="s">
        <v>44</v>
      </c>
      <c r="O372" t="str">
        <f>+F372&amp;"-"&amp;VLOOKUP(F372,'BD LP'!B:J,9,0)</f>
        <v>104522610-UN</v>
      </c>
      <c r="P372">
        <f>+VLOOKUP(O372,[1]ZCLMM905!$A:$G,7,0)</f>
        <v>1</v>
      </c>
      <c r="Q372" t="b">
        <f t="shared" si="9"/>
        <v>1</v>
      </c>
      <c r="R372" t="str">
        <f>+VLOOKUP(F372,'BD LP'!B:I,8,0)</f>
        <v>REFRIGERADOR DE LECHE PARA LB 2317</v>
      </c>
    </row>
    <row r="373" spans="1:18" x14ac:dyDescent="0.35">
      <c r="A373" t="s">
        <v>3904</v>
      </c>
      <c r="B373">
        <v>2000</v>
      </c>
      <c r="D373" s="51" t="s">
        <v>3905</v>
      </c>
      <c r="F373" s="38">
        <v>40002139</v>
      </c>
      <c r="H373" s="52">
        <v>43461.81</v>
      </c>
      <c r="I373" t="s">
        <v>3906</v>
      </c>
      <c r="J373">
        <v>1</v>
      </c>
      <c r="K373" t="s">
        <v>44</v>
      </c>
      <c r="L373" t="s">
        <v>3907</v>
      </c>
      <c r="M373" t="s">
        <v>3908</v>
      </c>
      <c r="N373" s="38" t="s">
        <v>44</v>
      </c>
      <c r="O373" t="str">
        <f>+F373&amp;"-"&amp;VLOOKUP(F373,'BD LP'!B:J,9,0)</f>
        <v>40002139-UN</v>
      </c>
      <c r="P373">
        <f>+VLOOKUP(O373,[1]ZCLMM905!$A:$G,7,0)</f>
        <v>1</v>
      </c>
      <c r="Q373" t="b">
        <f t="shared" si="9"/>
        <v>1</v>
      </c>
      <c r="R373" t="str">
        <f>+VLOOKUP(F373,'BD LP'!B:I,8,0)</f>
        <v>TAMPER MANUAL DE ALUMINIO</v>
      </c>
    </row>
    <row r="374" spans="1:18" x14ac:dyDescent="0.35">
      <c r="A374" t="s">
        <v>3904</v>
      </c>
      <c r="B374">
        <v>2000</v>
      </c>
      <c r="D374" s="51" t="s">
        <v>3905</v>
      </c>
      <c r="F374" s="38">
        <v>40642060</v>
      </c>
      <c r="H374" s="52">
        <v>120317.5</v>
      </c>
      <c r="I374" t="s">
        <v>3906</v>
      </c>
      <c r="J374">
        <v>1</v>
      </c>
      <c r="K374" t="s">
        <v>44</v>
      </c>
      <c r="L374" t="s">
        <v>3907</v>
      </c>
      <c r="M374" t="s">
        <v>3908</v>
      </c>
      <c r="N374" s="38" t="s">
        <v>44</v>
      </c>
      <c r="O374" t="str">
        <f>+F374&amp;"-"&amp;VLOOKUP(F374,'BD LP'!B:J,9,0)</f>
        <v>40642060-UN</v>
      </c>
      <c r="P374">
        <f>+VLOOKUP(O374,[1]ZCLMM905!$A:$G,7,0)</f>
        <v>1</v>
      </c>
      <c r="Q374" t="b">
        <f t="shared" si="9"/>
        <v>1</v>
      </c>
      <c r="R374" t="str">
        <f>+VLOOKUP(F374,'BD LP'!B:I,8,0)</f>
        <v>TERMO 3,8 L BUNN</v>
      </c>
    </row>
    <row r="375" spans="1:18" x14ac:dyDescent="0.35">
      <c r="A375" t="s">
        <v>3904</v>
      </c>
      <c r="B375">
        <v>2000</v>
      </c>
      <c r="D375" s="51" t="s">
        <v>3905</v>
      </c>
      <c r="F375" s="38">
        <v>40002118</v>
      </c>
      <c r="H375" s="52">
        <v>35801.72</v>
      </c>
      <c r="I375" t="s">
        <v>3906</v>
      </c>
      <c r="J375">
        <v>1</v>
      </c>
      <c r="K375" t="s">
        <v>44</v>
      </c>
      <c r="L375" t="s">
        <v>3907</v>
      </c>
      <c r="M375" t="s">
        <v>3908</v>
      </c>
      <c r="N375" s="38" t="s">
        <v>44</v>
      </c>
      <c r="O375" t="str">
        <f>+F375&amp;"-"&amp;VLOOKUP(F375,'BD LP'!B:J,9,0)</f>
        <v>40002118-UN</v>
      </c>
      <c r="P375">
        <f>+VLOOKUP(O375,[1]ZCLMM905!$A:$G,7,0)</f>
        <v>1</v>
      </c>
      <c r="Q375" t="b">
        <f t="shared" si="9"/>
        <v>1</v>
      </c>
      <c r="R375" t="str">
        <f>+VLOOKUP(F375,'BD LP'!B:I,8,0)</f>
        <v>TERMO AIRPOT 2,5 l SST LA SINGLE PK</v>
      </c>
    </row>
    <row r="376" spans="1:18" x14ac:dyDescent="0.35">
      <c r="A376" t="s">
        <v>3904</v>
      </c>
      <c r="B376">
        <v>2000</v>
      </c>
      <c r="D376" s="51" t="s">
        <v>3905</v>
      </c>
      <c r="F376" s="38">
        <v>104540540</v>
      </c>
      <c r="H376" s="52">
        <v>439526.16</v>
      </c>
      <c r="I376" t="s">
        <v>3906</v>
      </c>
      <c r="J376">
        <v>1</v>
      </c>
      <c r="K376" t="s">
        <v>44</v>
      </c>
      <c r="L376" t="s">
        <v>3907</v>
      </c>
      <c r="M376" t="s">
        <v>3908</v>
      </c>
      <c r="N376" s="38" t="s">
        <v>44</v>
      </c>
      <c r="O376" t="str">
        <f>+F376&amp;"-"&amp;VLOOKUP(F376,'BD LP'!B:J,9,0)</f>
        <v>104540540-UN</v>
      </c>
      <c r="P376">
        <f>+VLOOKUP(O376,[1]ZCLMM905!$A:$G,7,0)</f>
        <v>1</v>
      </c>
      <c r="Q376" t="b">
        <f t="shared" si="9"/>
        <v>1</v>
      </c>
      <c r="R376" t="str">
        <f>+VLOOKUP(F376,'BD LP'!B:I,8,0)</f>
        <v>TERMO TF ACERO CON BASE  5,7 L BUNN</v>
      </c>
    </row>
    <row r="377" spans="1:18" x14ac:dyDescent="0.35">
      <c r="A377" t="s">
        <v>3904</v>
      </c>
      <c r="B377">
        <v>2000</v>
      </c>
      <c r="D377" s="51" t="s">
        <v>3905</v>
      </c>
      <c r="F377" s="38">
        <v>40002148</v>
      </c>
      <c r="H377" s="52">
        <v>447625.8</v>
      </c>
      <c r="I377" t="s">
        <v>3906</v>
      </c>
      <c r="J377">
        <v>1</v>
      </c>
      <c r="K377" t="s">
        <v>44</v>
      </c>
      <c r="L377" t="s">
        <v>3907</v>
      </c>
      <c r="M377" t="s">
        <v>3908</v>
      </c>
      <c r="N377" s="38" t="s">
        <v>44</v>
      </c>
      <c r="O377" t="str">
        <f>+F377&amp;"-"&amp;VLOOKUP(F377,'BD LP'!B:J,9,0)</f>
        <v>40002148-UN</v>
      </c>
      <c r="P377">
        <f>+VLOOKUP(O377,[1]ZCLMM905!$A:$G,7,0)</f>
        <v>1</v>
      </c>
      <c r="Q377" t="b">
        <f t="shared" si="9"/>
        <v>1</v>
      </c>
      <c r="R377" t="str">
        <f>+VLOOKUP(F377,'BD LP'!B:I,8,0)</f>
        <v>TERMO TF NEGRO CON BASE 5,7 L BUNN</v>
      </c>
    </row>
    <row r="378" spans="1:18" x14ac:dyDescent="0.35">
      <c r="A378" t="s">
        <v>3904</v>
      </c>
      <c r="B378">
        <v>2000</v>
      </c>
      <c r="D378" s="51" t="s">
        <v>3905</v>
      </c>
      <c r="F378" s="38">
        <v>40002119</v>
      </c>
      <c r="H378" s="52">
        <v>299883.36</v>
      </c>
      <c r="I378" t="s">
        <v>3906</v>
      </c>
      <c r="J378">
        <v>1</v>
      </c>
      <c r="K378" t="s">
        <v>44</v>
      </c>
      <c r="L378" t="s">
        <v>3907</v>
      </c>
      <c r="M378" t="s">
        <v>3908</v>
      </c>
      <c r="N378" s="38" t="s">
        <v>44</v>
      </c>
      <c r="O378" t="str">
        <f>+F378&amp;"-"&amp;VLOOKUP(F378,'BD LP'!B:J,9,0)</f>
        <v>40002119-UN</v>
      </c>
      <c r="P378">
        <f>+VLOOKUP(O378,[1]ZCLMM905!$A:$G,7,0)</f>
        <v>1</v>
      </c>
      <c r="Q378" t="b">
        <f t="shared" si="9"/>
        <v>1</v>
      </c>
      <c r="R378" t="str">
        <f>+VLOOKUP(F378,'BD LP'!B:I,8,0)</f>
        <v>TERMO TITAN 12 l BUNN</v>
      </c>
    </row>
    <row r="379" spans="1:18" x14ac:dyDescent="0.35">
      <c r="A379" t="s">
        <v>3904</v>
      </c>
      <c r="B379">
        <v>2000</v>
      </c>
      <c r="D379" s="51" t="s">
        <v>3905</v>
      </c>
      <c r="F379" s="38">
        <v>40002134</v>
      </c>
      <c r="H379" s="52">
        <v>2000000</v>
      </c>
      <c r="I379" t="s">
        <v>3906</v>
      </c>
      <c r="J379">
        <v>1</v>
      </c>
      <c r="K379" t="s">
        <v>44</v>
      </c>
      <c r="L379" t="s">
        <v>3907</v>
      </c>
      <c r="M379" t="s">
        <v>3908</v>
      </c>
      <c r="N379" s="38" t="s">
        <v>44</v>
      </c>
      <c r="O379" t="str">
        <f>+F379&amp;"-"&amp;VLOOKUP(F379,'BD LP'!B:J,9,0)</f>
        <v>40002134-UN</v>
      </c>
      <c r="P379">
        <f>+VLOOKUP(O379,[1]ZCLMM905!$A:$G,7,0)</f>
        <v>1</v>
      </c>
      <c r="Q379" t="b">
        <f t="shared" si="9"/>
        <v>1</v>
      </c>
      <c r="R379" t="str">
        <f>+VLOOKUP(F379,'BD LP'!B:I,8,0)</f>
        <v>MAQUINA CAFE ICBA SINGLE BUNN</v>
      </c>
    </row>
    <row r="380" spans="1:18" x14ac:dyDescent="0.35">
      <c r="A380" t="s">
        <v>3904</v>
      </c>
      <c r="B380">
        <v>2000</v>
      </c>
      <c r="D380" s="51" t="s">
        <v>3905</v>
      </c>
      <c r="F380" s="38">
        <v>40002131</v>
      </c>
      <c r="H380" s="52">
        <v>3900000</v>
      </c>
      <c r="I380" t="s">
        <v>3906</v>
      </c>
      <c r="J380">
        <v>1</v>
      </c>
      <c r="K380" t="s">
        <v>44</v>
      </c>
      <c r="L380" t="s">
        <v>3907</v>
      </c>
      <c r="M380" t="s">
        <v>3908</v>
      </c>
      <c r="N380" s="38" t="s">
        <v>44</v>
      </c>
      <c r="O380" t="str">
        <f>+F380&amp;"-"&amp;VLOOKUP(F380,'BD LP'!B:J,9,0)</f>
        <v>40002131-UN</v>
      </c>
      <c r="P380">
        <f>+VLOOKUP(O380,[1]ZCLMM905!$A:$G,7,0)</f>
        <v>1</v>
      </c>
      <c r="Q380" t="b">
        <f t="shared" si="9"/>
        <v>1</v>
      </c>
      <c r="R380" t="str">
        <f>+VLOOKUP(F380,'BD LP'!B:I,8,0)</f>
        <v>MAQUINA CAFE ICBA TWIN CE 220 BUNN</v>
      </c>
    </row>
    <row r="381" spans="1:18" x14ac:dyDescent="0.35">
      <c r="A381" t="s">
        <v>3904</v>
      </c>
      <c r="B381">
        <v>2000</v>
      </c>
      <c r="D381" s="51" t="s">
        <v>3905</v>
      </c>
      <c r="F381" s="38">
        <v>40002121</v>
      </c>
      <c r="H381" s="52">
        <v>3050000</v>
      </c>
      <c r="I381" t="s">
        <v>3906</v>
      </c>
      <c r="J381">
        <v>1</v>
      </c>
      <c r="K381" t="s">
        <v>44</v>
      </c>
      <c r="L381" t="s">
        <v>3907</v>
      </c>
      <c r="M381" t="s">
        <v>3908</v>
      </c>
      <c r="N381" s="38" t="s">
        <v>44</v>
      </c>
      <c r="O381" t="str">
        <f>+F381&amp;"-"&amp;VLOOKUP(F381,'BD LP'!B:J,9,0)</f>
        <v>40002121-UN</v>
      </c>
      <c r="P381">
        <f>+VLOOKUP(O381,[1]ZCLMM905!$A:$G,7,0)</f>
        <v>1</v>
      </c>
      <c r="Q381" t="b">
        <f t="shared" si="9"/>
        <v>1</v>
      </c>
      <c r="R381" t="str">
        <f>+VLOOKUP(F381,'BD LP'!B:I,8,0)</f>
        <v>MAQUINA CAFE TITAN SINGLE BDC BUNN</v>
      </c>
    </row>
    <row r="382" spans="1:18" x14ac:dyDescent="0.35">
      <c r="A382" t="s">
        <v>3904</v>
      </c>
      <c r="B382">
        <v>2000</v>
      </c>
      <c r="D382" s="51" t="s">
        <v>3905</v>
      </c>
      <c r="F382" s="38">
        <v>104534910</v>
      </c>
      <c r="H382" s="52">
        <v>3100000</v>
      </c>
      <c r="I382" t="s">
        <v>3906</v>
      </c>
      <c r="J382">
        <v>1</v>
      </c>
      <c r="K382" t="s">
        <v>44</v>
      </c>
      <c r="L382" t="s">
        <v>3907</v>
      </c>
      <c r="M382" t="s">
        <v>3908</v>
      </c>
      <c r="N382" s="38" t="s">
        <v>44</v>
      </c>
      <c r="O382" t="str">
        <f>+F382&amp;"-"&amp;VLOOKUP(F382,'BD LP'!B:J,9,0)</f>
        <v>104534910-UN</v>
      </c>
      <c r="P382">
        <f>+VLOOKUP(O382,[1]ZCLMM905!$A:$G,7,0)</f>
        <v>1</v>
      </c>
      <c r="Q382" t="b">
        <f t="shared" si="9"/>
        <v>1</v>
      </c>
      <c r="R382" t="str">
        <f>+VLOOKUP(F382,'BD LP'!B:I,8,0)</f>
        <v>MAQUINA CAFE CAPS 4300 LAVAZZA</v>
      </c>
    </row>
    <row r="383" spans="1:18" x14ac:dyDescent="0.35">
      <c r="A383" t="s">
        <v>3904</v>
      </c>
      <c r="B383">
        <v>2000</v>
      </c>
      <c r="D383" s="51" t="s">
        <v>3905</v>
      </c>
      <c r="F383" s="38">
        <v>40002157</v>
      </c>
      <c r="H383" s="52">
        <v>1100000</v>
      </c>
      <c r="I383" t="s">
        <v>3906</v>
      </c>
      <c r="J383">
        <v>1</v>
      </c>
      <c r="K383" t="s">
        <v>44</v>
      </c>
      <c r="L383" t="s">
        <v>3907</v>
      </c>
      <c r="M383" t="s">
        <v>3908</v>
      </c>
      <c r="N383" s="38" t="s">
        <v>44</v>
      </c>
      <c r="O383" t="str">
        <f>+F383&amp;"-"&amp;VLOOKUP(F383,'BD LP'!B:J,9,0)</f>
        <v>40002157-UN</v>
      </c>
      <c r="P383">
        <f>+VLOOKUP(O383,[1]ZCLMM905!$A:$G,7,0)</f>
        <v>1</v>
      </c>
      <c r="Q383" t="b">
        <f t="shared" si="9"/>
        <v>1</v>
      </c>
      <c r="R383" t="str">
        <f>+VLOOKUP(F383,'BD LP'!B:I,8,0)</f>
        <v>MAQUINA CAFE CAPS LB 2317 LAVAZZA</v>
      </c>
    </row>
    <row r="384" spans="1:18" x14ac:dyDescent="0.35">
      <c r="A384" t="s">
        <v>3904</v>
      </c>
      <c r="B384">
        <v>2000</v>
      </c>
      <c r="D384" s="51" t="s">
        <v>3905</v>
      </c>
      <c r="F384" s="38">
        <v>40002156</v>
      </c>
      <c r="H384" s="52">
        <v>4800000</v>
      </c>
      <c r="I384" t="s">
        <v>3906</v>
      </c>
      <c r="J384">
        <v>1</v>
      </c>
      <c r="K384" t="s">
        <v>44</v>
      </c>
      <c r="L384" t="s">
        <v>3907</v>
      </c>
      <c r="M384" t="s">
        <v>3908</v>
      </c>
      <c r="N384" s="38" t="s">
        <v>44</v>
      </c>
      <c r="O384" t="str">
        <f>+F384&amp;"-"&amp;VLOOKUP(F384,'BD LP'!B:J,9,0)</f>
        <v>40002156-UN</v>
      </c>
      <c r="P384">
        <f>+VLOOKUP(O384,[1]ZCLMM905!$A:$G,7,0)</f>
        <v>1</v>
      </c>
      <c r="Q384" t="b">
        <f t="shared" si="9"/>
        <v>1</v>
      </c>
      <c r="R384" t="str">
        <f>+VLOOKUP(F384,'BD LP'!B:I,8,0)</f>
        <v>MAQUINA CAFE CAPS LB 4724 LAVAZZA</v>
      </c>
    </row>
    <row r="385" spans="1:18" x14ac:dyDescent="0.35">
      <c r="A385" t="s">
        <v>3904</v>
      </c>
      <c r="B385">
        <v>2000</v>
      </c>
      <c r="D385" s="51" t="s">
        <v>3905</v>
      </c>
      <c r="F385" s="38">
        <v>40002159</v>
      </c>
      <c r="H385" s="52">
        <v>231522</v>
      </c>
      <c r="I385" t="s">
        <v>3906</v>
      </c>
      <c r="J385">
        <v>1</v>
      </c>
      <c r="K385" t="s">
        <v>44</v>
      </c>
      <c r="L385" t="s">
        <v>3907</v>
      </c>
      <c r="M385" t="s">
        <v>3908</v>
      </c>
      <c r="N385" s="38" t="s">
        <v>44</v>
      </c>
      <c r="O385" t="str">
        <f>+F385&amp;"-"&amp;VLOOKUP(F385,'BD LP'!B:J,9,0)</f>
        <v>40002159-UN</v>
      </c>
      <c r="P385">
        <f>+VLOOKUP(O385,[1]ZCLMM905!$A:$G,7,0)</f>
        <v>1</v>
      </c>
      <c r="Q385" t="b">
        <f t="shared" si="9"/>
        <v>1</v>
      </c>
      <c r="R385" t="str">
        <f>+VLOOKUP(F385,'BD LP'!B:I,8,0)</f>
        <v>MAQUINA CAFE CAPS LB CLASSY MINI LAVAZZA</v>
      </c>
    </row>
    <row r="386" spans="1:18" x14ac:dyDescent="0.35">
      <c r="A386" t="s">
        <v>3904</v>
      </c>
      <c r="B386">
        <v>2000</v>
      </c>
      <c r="D386" s="51" t="s">
        <v>3905</v>
      </c>
      <c r="F386" s="38">
        <v>40002155</v>
      </c>
      <c r="H386" s="52">
        <v>1540000</v>
      </c>
      <c r="I386" t="s">
        <v>3906</v>
      </c>
      <c r="J386">
        <v>1</v>
      </c>
      <c r="K386" t="s">
        <v>44</v>
      </c>
      <c r="L386" t="s">
        <v>3907</v>
      </c>
      <c r="M386" t="s">
        <v>3908</v>
      </c>
      <c r="N386" s="38" t="s">
        <v>44</v>
      </c>
      <c r="O386" t="str">
        <f>+F386&amp;"-"&amp;VLOOKUP(F386,'BD LP'!B:J,9,0)</f>
        <v>40002155-UN</v>
      </c>
      <c r="P386">
        <f>+VLOOKUP(O386,[1]ZCLMM905!$A:$G,7,0)</f>
        <v>1</v>
      </c>
      <c r="Q386" t="b">
        <f t="shared" si="9"/>
        <v>1</v>
      </c>
      <c r="R386" t="str">
        <f>+VLOOKUP(F386,'BD LP'!B:I,8,0)</f>
        <v>MAQUINA CAPSULA LB 2600 LAVAZZA</v>
      </c>
    </row>
    <row r="387" spans="1:18" x14ac:dyDescent="0.35">
      <c r="A387" t="s">
        <v>3904</v>
      </c>
      <c r="B387">
        <v>2000</v>
      </c>
      <c r="D387" s="51" t="s">
        <v>3905</v>
      </c>
      <c r="F387" s="38">
        <v>40002142</v>
      </c>
      <c r="H387" s="52">
        <v>1500000</v>
      </c>
      <c r="I387" t="s">
        <v>3906</v>
      </c>
      <c r="J387">
        <v>1</v>
      </c>
      <c r="K387" t="s">
        <v>44</v>
      </c>
      <c r="L387" t="s">
        <v>3907</v>
      </c>
      <c r="M387" t="s">
        <v>3908</v>
      </c>
      <c r="N387" s="38" t="s">
        <v>44</v>
      </c>
      <c r="O387" t="str">
        <f>+F387&amp;"-"&amp;VLOOKUP(F387,'BD LP'!B:J,9,0)</f>
        <v>40002142-UN</v>
      </c>
      <c r="P387">
        <f>+VLOOKUP(O387,[1]ZCLMM905!$A:$G,7,0)</f>
        <v>1</v>
      </c>
      <c r="Q387" t="b">
        <f t="shared" ref="Q387:Q450" si="10">+P387=J387</f>
        <v>1</v>
      </c>
      <c r="R387" t="str">
        <f>+VLOOKUP(F387,'BD LP'!B:I,8,0)</f>
        <v>MAQUINA CAFE DREAM BLACK SPAZIALE</v>
      </c>
    </row>
    <row r="388" spans="1:18" x14ac:dyDescent="0.35">
      <c r="A388" t="s">
        <v>3904</v>
      </c>
      <c r="B388">
        <v>2000</v>
      </c>
      <c r="D388" s="51" t="s">
        <v>3905</v>
      </c>
      <c r="F388" s="38">
        <v>92009223</v>
      </c>
      <c r="H388" s="52">
        <v>2300000</v>
      </c>
      <c r="I388" t="s">
        <v>3906</v>
      </c>
      <c r="J388">
        <v>1</v>
      </c>
      <c r="K388" t="s">
        <v>44</v>
      </c>
      <c r="L388" t="s">
        <v>3907</v>
      </c>
      <c r="M388" t="s">
        <v>3908</v>
      </c>
      <c r="N388" s="38" t="s">
        <v>44</v>
      </c>
      <c r="O388" t="str">
        <f>+F388&amp;"-"&amp;VLOOKUP(F388,'BD LP'!B:J,9,0)</f>
        <v>92009223-UN</v>
      </c>
      <c r="P388">
        <f>+VLOOKUP(O388,[1]ZCLMM905!$A:$G,7,0)</f>
        <v>1</v>
      </c>
      <c r="Q388" t="b">
        <f t="shared" si="10"/>
        <v>1</v>
      </c>
      <c r="R388" t="str">
        <f>+VLOOKUP(F388,'BD LP'!B:I,8,0)</f>
        <v>MAQUINA CAFE S2 COMPAC EK 2G</v>
      </c>
    </row>
    <row r="389" spans="1:18" x14ac:dyDescent="0.35">
      <c r="A389" t="s">
        <v>3904</v>
      </c>
      <c r="B389">
        <v>2000</v>
      </c>
      <c r="D389" s="51" t="s">
        <v>3905</v>
      </c>
      <c r="F389" s="38">
        <v>40002140</v>
      </c>
      <c r="H389" s="52">
        <v>2450000</v>
      </c>
      <c r="I389" t="s">
        <v>3906</v>
      </c>
      <c r="J389">
        <v>1</v>
      </c>
      <c r="K389" t="s">
        <v>44</v>
      </c>
      <c r="L389" t="s">
        <v>3907</v>
      </c>
      <c r="M389" t="s">
        <v>3908</v>
      </c>
      <c r="N389" s="38" t="s">
        <v>44</v>
      </c>
      <c r="O389" t="str">
        <f>+F389&amp;"-"&amp;VLOOKUP(F389,'BD LP'!B:J,9,0)</f>
        <v>40002140-UN</v>
      </c>
      <c r="P389">
        <f>+VLOOKUP(O389,[1]ZCLMM905!$A:$G,7,0)</f>
        <v>1</v>
      </c>
      <c r="Q389" t="b">
        <f t="shared" si="10"/>
        <v>1</v>
      </c>
      <c r="R389" t="str">
        <f>+VLOOKUP(F389,'BD LP'!B:I,8,0)</f>
        <v>MAQUINA CAFE S2 EK 1G</v>
      </c>
    </row>
    <row r="390" spans="1:18" x14ac:dyDescent="0.35">
      <c r="A390" t="s">
        <v>3904</v>
      </c>
      <c r="B390">
        <v>2000</v>
      </c>
      <c r="D390" s="51" t="s">
        <v>3905</v>
      </c>
      <c r="F390" s="38">
        <v>40002135</v>
      </c>
      <c r="H390" s="52">
        <v>3700000</v>
      </c>
      <c r="I390" t="s">
        <v>3906</v>
      </c>
      <c r="J390">
        <v>1</v>
      </c>
      <c r="K390" t="s">
        <v>44</v>
      </c>
      <c r="L390" t="s">
        <v>3907</v>
      </c>
      <c r="M390" t="s">
        <v>3908</v>
      </c>
      <c r="N390" s="38" t="s">
        <v>44</v>
      </c>
      <c r="O390" t="str">
        <f>+F390&amp;"-"&amp;VLOOKUP(F390,'BD LP'!B:J,9,0)</f>
        <v>40002135-UN</v>
      </c>
      <c r="P390">
        <f>+VLOOKUP(O390,[1]ZCLMM905!$A:$G,7,0)</f>
        <v>1</v>
      </c>
      <c r="Q390" t="b">
        <f t="shared" si="10"/>
        <v>1</v>
      </c>
      <c r="R390" t="str">
        <f>+VLOOKUP(F390,'BD LP'!B:I,8,0)</f>
        <v>MAQUINA CAFE S2 EK 2G</v>
      </c>
    </row>
    <row r="391" spans="1:18" x14ac:dyDescent="0.35">
      <c r="A391" t="s">
        <v>3904</v>
      </c>
      <c r="B391">
        <v>2000</v>
      </c>
      <c r="D391" s="51" t="s">
        <v>3905</v>
      </c>
      <c r="F391" s="38">
        <v>105201810</v>
      </c>
      <c r="H391" s="52">
        <v>4000000</v>
      </c>
      <c r="I391" t="s">
        <v>3906</v>
      </c>
      <c r="J391">
        <v>1</v>
      </c>
      <c r="K391" t="s">
        <v>44</v>
      </c>
      <c r="L391" t="s">
        <v>3907</v>
      </c>
      <c r="M391" t="s">
        <v>3908</v>
      </c>
      <c r="N391" s="38" t="s">
        <v>44</v>
      </c>
      <c r="O391" t="str">
        <f>+F391&amp;"-"&amp;VLOOKUP(F391,'BD LP'!B:J,9,0)</f>
        <v>105201810-UN</v>
      </c>
      <c r="P391">
        <f>+VLOOKUP(O391,[1]ZCLMM905!$A:$G,7,0)</f>
        <v>1</v>
      </c>
      <c r="Q391" t="b">
        <f t="shared" si="10"/>
        <v>1</v>
      </c>
      <c r="R391" t="str">
        <f>+VLOOKUP(F391,'BD LP'!B:I,8,0)</f>
        <v>MAQUINA CAFE S2 EK T.A. 2G</v>
      </c>
    </row>
    <row r="392" spans="1:18" x14ac:dyDescent="0.35">
      <c r="A392" t="s">
        <v>3904</v>
      </c>
      <c r="B392">
        <v>2000</v>
      </c>
      <c r="D392" s="51" t="s">
        <v>3905</v>
      </c>
      <c r="F392" s="38">
        <v>105201820</v>
      </c>
      <c r="H392" s="52">
        <v>5100000</v>
      </c>
      <c r="I392" t="s">
        <v>3906</v>
      </c>
      <c r="J392">
        <v>1</v>
      </c>
      <c r="K392" t="s">
        <v>44</v>
      </c>
      <c r="L392" t="s">
        <v>3907</v>
      </c>
      <c r="M392" t="s">
        <v>3908</v>
      </c>
      <c r="N392" s="38" t="s">
        <v>44</v>
      </c>
      <c r="O392" t="str">
        <f>+F392&amp;"-"&amp;VLOOKUP(F392,'BD LP'!B:J,9,0)</f>
        <v>105201820-UN</v>
      </c>
      <c r="P392">
        <f>+VLOOKUP(O392,[1]ZCLMM905!$A:$G,7,0)</f>
        <v>1</v>
      </c>
      <c r="Q392" t="b">
        <f t="shared" si="10"/>
        <v>1</v>
      </c>
      <c r="R392" t="str">
        <f>+VLOOKUP(F392,'BD LP'!B:I,8,0)</f>
        <v>MAQUINA CAFE S2 EK T.A. 3G</v>
      </c>
    </row>
    <row r="393" spans="1:18" x14ac:dyDescent="0.35">
      <c r="A393" t="s">
        <v>3904</v>
      </c>
      <c r="B393">
        <v>2000</v>
      </c>
      <c r="D393" s="51" t="s">
        <v>3905</v>
      </c>
      <c r="F393" s="38">
        <v>100093700</v>
      </c>
      <c r="H393" s="52">
        <v>3800000</v>
      </c>
      <c r="I393" t="s">
        <v>3906</v>
      </c>
      <c r="J393">
        <v>1</v>
      </c>
      <c r="K393" t="s">
        <v>44</v>
      </c>
      <c r="L393" t="s">
        <v>3907</v>
      </c>
      <c r="M393" t="s">
        <v>3908</v>
      </c>
      <c r="N393" s="38" t="s">
        <v>44</v>
      </c>
      <c r="O393" t="str">
        <f>+F393&amp;"-"&amp;VLOOKUP(F393,'BD LP'!B:J,9,0)</f>
        <v>100093700-UN</v>
      </c>
      <c r="P393">
        <f>+VLOOKUP(O393,[1]ZCLMM905!$A:$G,7,0)</f>
        <v>1</v>
      </c>
      <c r="Q393" t="b">
        <f t="shared" si="10"/>
        <v>1</v>
      </c>
      <c r="R393" t="str">
        <f>+VLOOKUP(F393,'BD LP'!B:I,8,0)</f>
        <v>MAQUINA CAFE S8 COMPAC EK 2G</v>
      </c>
    </row>
    <row r="394" spans="1:18" x14ac:dyDescent="0.35">
      <c r="A394" t="s">
        <v>3904</v>
      </c>
      <c r="B394">
        <v>2000</v>
      </c>
      <c r="D394" s="51" t="s">
        <v>3905</v>
      </c>
      <c r="F394" s="38">
        <v>40002161</v>
      </c>
      <c r="H394" s="52">
        <v>3200000</v>
      </c>
      <c r="I394" t="s">
        <v>3906</v>
      </c>
      <c r="J394">
        <v>1</v>
      </c>
      <c r="K394" t="s">
        <v>44</v>
      </c>
      <c r="L394" t="s">
        <v>3907</v>
      </c>
      <c r="M394" t="s">
        <v>3908</v>
      </c>
      <c r="N394" s="38" t="s">
        <v>44</v>
      </c>
      <c r="O394" t="str">
        <f>+F394&amp;"-"&amp;VLOOKUP(F394,'BD LP'!B:J,9,0)</f>
        <v>40002161-UN</v>
      </c>
      <c r="P394">
        <f>+VLOOKUP(O394,[1]ZCLMM905!$A:$G,7,0)</f>
        <v>1</v>
      </c>
      <c r="Q394" t="b">
        <f t="shared" si="10"/>
        <v>1</v>
      </c>
      <c r="R394" t="str">
        <f>+VLOOKUP(F394,'BD LP'!B:I,8,0)</f>
        <v>MAQUINA CAFE S9 EK 2G PLATEADA</v>
      </c>
    </row>
    <row r="395" spans="1:18" x14ac:dyDescent="0.35">
      <c r="A395" t="s">
        <v>3904</v>
      </c>
      <c r="B395">
        <v>2000</v>
      </c>
      <c r="D395" s="51" t="s">
        <v>3905</v>
      </c>
      <c r="F395" s="38">
        <v>105201000</v>
      </c>
      <c r="H395" s="52">
        <v>298651</v>
      </c>
      <c r="I395" t="s">
        <v>3906</v>
      </c>
      <c r="J395">
        <v>1</v>
      </c>
      <c r="K395" t="s">
        <v>44</v>
      </c>
      <c r="L395" t="s">
        <v>3907</v>
      </c>
      <c r="M395" t="s">
        <v>3908</v>
      </c>
      <c r="N395" s="38" t="s">
        <v>44</v>
      </c>
      <c r="O395" t="str">
        <f>+F395&amp;"-"&amp;VLOOKUP(F395,'BD LP'!B:J,9,0)</f>
        <v>105201000-UN</v>
      </c>
      <c r="P395">
        <f>+VLOOKUP(O395,[1]ZCLMM905!$A:$G,7,0)</f>
        <v>1</v>
      </c>
      <c r="Q395" t="b">
        <f t="shared" si="10"/>
        <v>1</v>
      </c>
      <c r="R395" t="str">
        <f>+VLOOKUP(F395,'BD LP'!B:I,8,0)</f>
        <v>PERCOLADORA CAFE 16,3 l WB</v>
      </c>
    </row>
    <row r="396" spans="1:18" x14ac:dyDescent="0.35">
      <c r="A396" t="s">
        <v>3904</v>
      </c>
      <c r="B396">
        <v>2000</v>
      </c>
      <c r="D396" s="51" t="s">
        <v>3905</v>
      </c>
      <c r="F396" s="38">
        <v>105200980</v>
      </c>
      <c r="H396" s="52">
        <v>189225</v>
      </c>
      <c r="I396" t="s">
        <v>3906</v>
      </c>
      <c r="J396">
        <v>1</v>
      </c>
      <c r="K396" t="s">
        <v>44</v>
      </c>
      <c r="L396" t="s">
        <v>3907</v>
      </c>
      <c r="M396" t="s">
        <v>3908</v>
      </c>
      <c r="N396" s="38" t="s">
        <v>44</v>
      </c>
      <c r="O396" t="str">
        <f>+F396&amp;"-"&amp;VLOOKUP(F396,'BD LP'!B:J,9,0)</f>
        <v>105200980-UN</v>
      </c>
      <c r="P396">
        <f>+VLOOKUP(O396,[1]ZCLMM905!$A:$G,7,0)</f>
        <v>1</v>
      </c>
      <c r="Q396" t="b">
        <f t="shared" si="10"/>
        <v>1</v>
      </c>
      <c r="R396" t="str">
        <f>+VLOOKUP(F396,'BD LP'!B:I,8,0)</f>
        <v>PERCOLADORA CAFE 5,9 l WB</v>
      </c>
    </row>
    <row r="397" spans="1:18" x14ac:dyDescent="0.35">
      <c r="A397" t="s">
        <v>3904</v>
      </c>
      <c r="B397">
        <v>2000</v>
      </c>
      <c r="D397" s="51" t="s">
        <v>3905</v>
      </c>
      <c r="F397" s="38">
        <v>105200990</v>
      </c>
      <c r="H397" s="52">
        <v>252231</v>
      </c>
      <c r="I397" t="s">
        <v>3906</v>
      </c>
      <c r="J397">
        <v>1</v>
      </c>
      <c r="K397" t="s">
        <v>44</v>
      </c>
      <c r="L397" t="s">
        <v>3907</v>
      </c>
      <c r="M397" t="s">
        <v>3908</v>
      </c>
      <c r="N397" s="38" t="s">
        <v>44</v>
      </c>
      <c r="O397" t="str">
        <f>+F397&amp;"-"&amp;VLOOKUP(F397,'BD LP'!B:J,9,0)</f>
        <v>105200990-UN</v>
      </c>
      <c r="P397">
        <f>+VLOOKUP(O397,[1]ZCLMM905!$A:$G,7,0)</f>
        <v>1</v>
      </c>
      <c r="Q397" t="b">
        <f t="shared" si="10"/>
        <v>1</v>
      </c>
      <c r="R397" t="str">
        <f>+VLOOKUP(F397,'BD LP'!B:I,8,0)</f>
        <v>PERCOLADORA CAFE 9 l WB</v>
      </c>
    </row>
    <row r="398" spans="1:18" x14ac:dyDescent="0.35">
      <c r="A398" t="s">
        <v>3904</v>
      </c>
      <c r="B398">
        <v>2000</v>
      </c>
      <c r="D398" s="51" t="s">
        <v>3905</v>
      </c>
      <c r="F398" s="38">
        <v>104534380</v>
      </c>
      <c r="H398" s="52">
        <v>25000</v>
      </c>
      <c r="I398" t="s">
        <v>3906</v>
      </c>
      <c r="J398">
        <v>1</v>
      </c>
      <c r="K398" t="s">
        <v>44</v>
      </c>
      <c r="L398" t="s">
        <v>3907</v>
      </c>
      <c r="M398" t="s">
        <v>3908</v>
      </c>
      <c r="N398" s="38" t="s">
        <v>44</v>
      </c>
      <c r="O398" t="str">
        <f>+F398&amp;"-"&amp;VLOOKUP(F398,'BD LP'!B:J,9,0)</f>
        <v>104534380-UN</v>
      </c>
      <c r="P398">
        <f>+VLOOKUP(O398,[1]ZCLMM905!$A:$G,7,0)</f>
        <v>1</v>
      </c>
      <c r="Q398" t="b">
        <f t="shared" si="10"/>
        <v>1</v>
      </c>
      <c r="R398" t="str">
        <f>+VLOOKUP(F398,'BD LP'!B:I,8,0)</f>
        <v>CAFETERA MOKKA CARMENCITA LAVAZZA</v>
      </c>
    </row>
    <row r="399" spans="1:18" x14ac:dyDescent="0.35">
      <c r="A399" t="s">
        <v>3904</v>
      </c>
      <c r="B399">
        <v>2000</v>
      </c>
      <c r="D399" s="51" t="s">
        <v>3905</v>
      </c>
      <c r="F399" s="38">
        <v>40002128</v>
      </c>
      <c r="H399" s="52">
        <v>1400000</v>
      </c>
      <c r="I399" t="s">
        <v>3906</v>
      </c>
      <c r="J399">
        <v>1</v>
      </c>
      <c r="K399" t="s">
        <v>44</v>
      </c>
      <c r="L399" t="s">
        <v>3907</v>
      </c>
      <c r="M399" t="s">
        <v>3908</v>
      </c>
      <c r="N399" s="38" t="s">
        <v>44</v>
      </c>
      <c r="O399" t="str">
        <f>+F399&amp;"-"&amp;VLOOKUP(F399,'BD LP'!B:J,9,0)</f>
        <v>40002128-UN</v>
      </c>
      <c r="P399">
        <f>+VLOOKUP(O399,[1]ZCLMM905!$A:$G,7,0)</f>
        <v>1</v>
      </c>
      <c r="Q399" t="b">
        <f t="shared" si="10"/>
        <v>1</v>
      </c>
      <c r="R399" t="str">
        <f>+VLOOKUP(F399,'BD LP'!B:I,8,0)</f>
        <v>DISPENSADOR DE AGUA CALIENTE H3 BUNN</v>
      </c>
    </row>
    <row r="400" spans="1:18" x14ac:dyDescent="0.35">
      <c r="A400" t="s">
        <v>3904</v>
      </c>
      <c r="B400">
        <v>2000</v>
      </c>
      <c r="D400" s="51" t="s">
        <v>3905</v>
      </c>
      <c r="F400" s="38">
        <v>105201140</v>
      </c>
      <c r="H400" s="52">
        <v>500000</v>
      </c>
      <c r="I400" t="s">
        <v>3906</v>
      </c>
      <c r="J400">
        <v>1</v>
      </c>
      <c r="K400" t="s">
        <v>44</v>
      </c>
      <c r="L400" t="s">
        <v>3907</v>
      </c>
      <c r="M400" t="s">
        <v>3908</v>
      </c>
      <c r="N400" s="38" t="s">
        <v>44</v>
      </c>
      <c r="O400" t="str">
        <f>+F400&amp;"-"&amp;VLOOKUP(F400,'BD LP'!B:J,9,0)</f>
        <v>105201140-UN</v>
      </c>
      <c r="P400">
        <f>+VLOOKUP(O400,[1]ZCLMM905!$A:$G,7,0)</f>
        <v>1</v>
      </c>
      <c r="Q400" t="b">
        <f t="shared" si="10"/>
        <v>1</v>
      </c>
      <c r="R400" t="str">
        <f>+VLOOKUP(F400,'BD LP'!B:I,8,0)</f>
        <v>VITRINA REFRIGERADA SOBREMESA VENTUS</v>
      </c>
    </row>
    <row r="401" spans="1:18" x14ac:dyDescent="0.35">
      <c r="A401" t="s">
        <v>3904</v>
      </c>
      <c r="B401">
        <v>2000</v>
      </c>
      <c r="D401" s="51" t="s">
        <v>3905</v>
      </c>
      <c r="F401" s="38">
        <v>104529460</v>
      </c>
      <c r="H401" s="52">
        <v>13000</v>
      </c>
      <c r="I401" t="s">
        <v>3906</v>
      </c>
      <c r="J401">
        <v>110</v>
      </c>
      <c r="K401" t="s">
        <v>44</v>
      </c>
      <c r="L401" t="s">
        <v>3907</v>
      </c>
      <c r="M401" t="s">
        <v>3908</v>
      </c>
      <c r="N401" s="38" t="s">
        <v>44</v>
      </c>
      <c r="O401" t="str">
        <f>+F401&amp;"-"&amp;VLOOKUP(F401,'BD LP'!B:J,9,0)</f>
        <v>104529460-Z10</v>
      </c>
      <c r="P401">
        <f>+VLOOKUP(O401,[1]ZCLMM905!$A:$G,7,0)</f>
        <v>110</v>
      </c>
      <c r="Q401" t="b">
        <f t="shared" si="10"/>
        <v>1</v>
      </c>
      <c r="R401" t="str">
        <f>+VLOOKUP(F401,'BD LP'!B:I,8,0)</f>
        <v>BARQUILLO CON CHOCOLATE POPPIES</v>
      </c>
    </row>
    <row r="402" spans="1:18" x14ac:dyDescent="0.35">
      <c r="A402" t="s">
        <v>3904</v>
      </c>
      <c r="B402">
        <v>2000</v>
      </c>
      <c r="D402" s="51" t="s">
        <v>3905</v>
      </c>
      <c r="F402" s="38">
        <v>105154330</v>
      </c>
      <c r="H402" s="52">
        <v>37000</v>
      </c>
      <c r="I402" t="s">
        <v>3906</v>
      </c>
      <c r="J402">
        <v>1</v>
      </c>
      <c r="K402" t="s">
        <v>81</v>
      </c>
      <c r="L402" t="s">
        <v>3907</v>
      </c>
      <c r="M402" t="s">
        <v>3908</v>
      </c>
      <c r="N402" s="38" t="s">
        <v>81</v>
      </c>
      <c r="O402" t="str">
        <f>+F402&amp;"-"&amp;VLOOKUP(F402,'BD LP'!B:J,9,0)</f>
        <v>105154330-C60</v>
      </c>
      <c r="P402">
        <f>+VLOOKUP(O402,[1]ZCLMM905!$A:$G,7,0)</f>
        <v>1</v>
      </c>
      <c r="Q402" t="b">
        <f t="shared" si="10"/>
        <v>1</v>
      </c>
      <c r="R402" t="str">
        <f>+VLOOKUP(F402,'BD LP'!B:I,8,0)</f>
        <v>BROWNIE POPPIES 60 g</v>
      </c>
    </row>
    <row r="403" spans="1:18" x14ac:dyDescent="0.35">
      <c r="A403" t="s">
        <v>3904</v>
      </c>
      <c r="B403">
        <v>2000</v>
      </c>
      <c r="D403" s="51" t="s">
        <v>3905</v>
      </c>
      <c r="F403" s="38">
        <v>104547420</v>
      </c>
      <c r="H403" s="52">
        <v>30000</v>
      </c>
      <c r="I403" t="s">
        <v>3906</v>
      </c>
      <c r="J403">
        <v>48</v>
      </c>
      <c r="K403" t="s">
        <v>44</v>
      </c>
      <c r="L403" t="s">
        <v>3907</v>
      </c>
      <c r="M403" t="s">
        <v>3908</v>
      </c>
      <c r="N403" s="38" t="s">
        <v>44</v>
      </c>
      <c r="O403" t="str">
        <f>+F403&amp;"-"&amp;VLOOKUP(F403,'BD LP'!B:J,9,0)</f>
        <v>104547420-C48</v>
      </c>
      <c r="P403">
        <f>+VLOOKUP(O403,[1]ZCLMM905!$A:$G,7,0)</f>
        <v>48</v>
      </c>
      <c r="Q403" t="b">
        <f t="shared" si="10"/>
        <v>1</v>
      </c>
      <c r="R403" t="str">
        <f>+VLOOKUP(F403,'BD LP'!B:I,8,0)</f>
        <v>BROWNIE POPPIES FLOWPACK 60 G</v>
      </c>
    </row>
    <row r="404" spans="1:18" x14ac:dyDescent="0.35">
      <c r="A404" t="s">
        <v>3904</v>
      </c>
      <c r="B404">
        <v>2000</v>
      </c>
      <c r="D404" s="51" t="s">
        <v>3905</v>
      </c>
      <c r="F404" s="38">
        <v>104537580</v>
      </c>
      <c r="H404" s="52">
        <v>23500</v>
      </c>
      <c r="I404" t="s">
        <v>3906</v>
      </c>
      <c r="J404">
        <v>32</v>
      </c>
      <c r="K404" t="s">
        <v>44</v>
      </c>
      <c r="L404" t="s">
        <v>3907</v>
      </c>
      <c r="M404" t="s">
        <v>3908</v>
      </c>
      <c r="N404" s="38" t="s">
        <v>44</v>
      </c>
      <c r="O404" t="str">
        <f>+F404&amp;"-"&amp;VLOOKUP(F404,'BD LP'!B:J,9,0)</f>
        <v>104537580-C32</v>
      </c>
      <c r="P404">
        <f>+VLOOKUP(O404,[1]ZCLMM905!$A:$G,7,0)</f>
        <v>32</v>
      </c>
      <c r="Q404" t="b">
        <f t="shared" si="10"/>
        <v>1</v>
      </c>
      <c r="R404" t="str">
        <f>+VLOOKUP(F404,'BD LP'!B:I,8,0)</f>
        <v>CHOC CHIP COOKIE POPPIES</v>
      </c>
    </row>
    <row r="405" spans="1:18" x14ac:dyDescent="0.35">
      <c r="A405" t="s">
        <v>3904</v>
      </c>
      <c r="B405">
        <v>2000</v>
      </c>
      <c r="D405" s="51" t="s">
        <v>3905</v>
      </c>
      <c r="F405" s="38">
        <v>104529530</v>
      </c>
      <c r="H405" s="52">
        <v>29100</v>
      </c>
      <c r="I405" t="s">
        <v>3906</v>
      </c>
      <c r="J405">
        <v>48</v>
      </c>
      <c r="K405" t="s">
        <v>44</v>
      </c>
      <c r="L405" t="s">
        <v>3907</v>
      </c>
      <c r="M405" t="s">
        <v>3908</v>
      </c>
      <c r="N405" s="38" t="s">
        <v>44</v>
      </c>
      <c r="O405" t="str">
        <f>+F405&amp;"-"&amp;VLOOKUP(F405,'BD LP'!B:J,9,0)</f>
        <v>104529530-C48</v>
      </c>
      <c r="P405">
        <f>+VLOOKUP(O405,[1]ZCLMM905!$A:$G,7,0)</f>
        <v>48</v>
      </c>
      <c r="Q405" t="b">
        <f t="shared" si="10"/>
        <v>1</v>
      </c>
      <c r="R405" t="str">
        <f>+VLOOKUP(F405,'BD LP'!B:I,8,0)</f>
        <v>COCADA CON CHOCOLATE POPPIES 70 g</v>
      </c>
    </row>
    <row r="406" spans="1:18" x14ac:dyDescent="0.35">
      <c r="A406" t="s">
        <v>3904</v>
      </c>
      <c r="B406">
        <v>2000</v>
      </c>
      <c r="D406" s="51" t="s">
        <v>3905</v>
      </c>
      <c r="F406" s="38">
        <v>104537590</v>
      </c>
      <c r="H406" s="52">
        <v>23500</v>
      </c>
      <c r="I406" t="s">
        <v>3906</v>
      </c>
      <c r="J406">
        <v>32</v>
      </c>
      <c r="K406" t="s">
        <v>44</v>
      </c>
      <c r="L406" t="s">
        <v>3907</v>
      </c>
      <c r="M406" t="s">
        <v>3908</v>
      </c>
      <c r="N406" s="38" t="s">
        <v>44</v>
      </c>
      <c r="O406" t="str">
        <f>+F406&amp;"-"&amp;VLOOKUP(F406,'BD LP'!B:J,9,0)</f>
        <v>104537590-C32</v>
      </c>
      <c r="P406">
        <f>+VLOOKUP(O406,[1]ZCLMM905!$A:$G,7,0)</f>
        <v>32</v>
      </c>
      <c r="Q406" t="b">
        <f t="shared" si="10"/>
        <v>1</v>
      </c>
      <c r="R406" t="str">
        <f>+VLOOKUP(F406,'BD LP'!B:I,8,0)</f>
        <v>CRANBERRY COOKIE POPPIES</v>
      </c>
    </row>
    <row r="407" spans="1:18" x14ac:dyDescent="0.35">
      <c r="A407" t="s">
        <v>3904</v>
      </c>
      <c r="B407">
        <v>2000</v>
      </c>
      <c r="D407" s="51" t="s">
        <v>3905</v>
      </c>
      <c r="F407" s="38">
        <v>104537600</v>
      </c>
      <c r="H407" s="52">
        <v>17000</v>
      </c>
      <c r="I407" t="s">
        <v>3906</v>
      </c>
      <c r="J407">
        <v>32</v>
      </c>
      <c r="K407" t="s">
        <v>44</v>
      </c>
      <c r="L407" t="s">
        <v>3907</v>
      </c>
      <c r="M407" t="s">
        <v>3908</v>
      </c>
      <c r="N407" s="38" t="s">
        <v>44</v>
      </c>
      <c r="O407" t="str">
        <f>+F407&amp;"-"&amp;VLOOKUP(F407,'BD LP'!B:J,9,0)</f>
        <v>104537600-C32</v>
      </c>
      <c r="P407">
        <f>+VLOOKUP(O407,[1]ZCLMM905!$A:$G,7,0)</f>
        <v>32</v>
      </c>
      <c r="Q407" t="b">
        <f t="shared" si="10"/>
        <v>1</v>
      </c>
      <c r="R407" t="str">
        <f>+VLOOKUP(F407,'BD LP'!B:I,8,0)</f>
        <v>DOBLE CHOC COOKIE POPPIES</v>
      </c>
    </row>
    <row r="408" spans="1:18" x14ac:dyDescent="0.35">
      <c r="A408" t="s">
        <v>3904</v>
      </c>
      <c r="B408">
        <v>2000</v>
      </c>
      <c r="D408" s="51" t="s">
        <v>3905</v>
      </c>
      <c r="F408" s="38">
        <v>105154020</v>
      </c>
      <c r="H408" s="52">
        <v>16600</v>
      </c>
      <c r="I408" t="s">
        <v>3906</v>
      </c>
      <c r="J408">
        <v>1</v>
      </c>
      <c r="K408" t="s">
        <v>242</v>
      </c>
      <c r="L408" t="s">
        <v>3907</v>
      </c>
      <c r="M408" t="s">
        <v>3908</v>
      </c>
      <c r="N408" s="38" t="s">
        <v>242</v>
      </c>
      <c r="O408" t="str">
        <f>+F408&amp;"-"&amp;VLOOKUP(F408,'BD LP'!B:J,9,0)</f>
        <v>105154020-C48</v>
      </c>
      <c r="P408">
        <f>+VLOOKUP(O408,[1]ZCLMM905!$A:$G,7,0)</f>
        <v>1</v>
      </c>
      <c r="Q408" t="b">
        <f t="shared" si="10"/>
        <v>1</v>
      </c>
      <c r="R408" t="str">
        <f>+VLOOKUP(F408,'BD LP'!B:I,8,0)</f>
        <v>DONUT AZUCAR POPPIES 49 g</v>
      </c>
    </row>
    <row r="409" spans="1:18" x14ac:dyDescent="0.35">
      <c r="A409" t="s">
        <v>3904</v>
      </c>
      <c r="B409">
        <v>2000</v>
      </c>
      <c r="D409" s="51" t="s">
        <v>3905</v>
      </c>
      <c r="F409" s="38">
        <v>104543930</v>
      </c>
      <c r="H409" s="52">
        <v>19000</v>
      </c>
      <c r="I409" t="s">
        <v>3906</v>
      </c>
      <c r="J409">
        <v>48</v>
      </c>
      <c r="K409" t="s">
        <v>44</v>
      </c>
      <c r="L409" t="s">
        <v>3907</v>
      </c>
      <c r="M409" t="s">
        <v>3908</v>
      </c>
      <c r="N409" s="38" t="s">
        <v>44</v>
      </c>
      <c r="O409" t="str">
        <f>+F409&amp;"-"&amp;VLOOKUP(F409,'BD LP'!B:J,9,0)</f>
        <v>104543930-C48</v>
      </c>
      <c r="P409">
        <f>+VLOOKUP(O409,[1]ZCLMM905!$A:$G,7,0)</f>
        <v>48</v>
      </c>
      <c r="Q409" t="b">
        <f t="shared" si="10"/>
        <v>1</v>
      </c>
      <c r="R409" t="str">
        <f>+VLOOKUP(F409,'BD LP'!B:I,8,0)</f>
        <v>DONUT CHOCO PEPITAS 55 G</v>
      </c>
    </row>
    <row r="410" spans="1:18" x14ac:dyDescent="0.35">
      <c r="A410" t="s">
        <v>3904</v>
      </c>
      <c r="B410">
        <v>2000</v>
      </c>
      <c r="D410" s="51" t="s">
        <v>3905</v>
      </c>
      <c r="F410" s="38">
        <v>104543880</v>
      </c>
      <c r="H410" s="52">
        <v>29100</v>
      </c>
      <c r="I410" t="s">
        <v>3906</v>
      </c>
      <c r="J410">
        <v>48</v>
      </c>
      <c r="K410" t="s">
        <v>44</v>
      </c>
      <c r="L410" t="s">
        <v>3907</v>
      </c>
      <c r="M410" t="s">
        <v>3908</v>
      </c>
      <c r="N410" s="38" t="s">
        <v>44</v>
      </c>
      <c r="O410" t="str">
        <f>+F410&amp;"-"&amp;VLOOKUP(F410,'BD LP'!B:J,9,0)</f>
        <v>104543880-C48</v>
      </c>
      <c r="P410">
        <f>+VLOOKUP(O410,[1]ZCLMM905!$A:$G,7,0)</f>
        <v>48</v>
      </c>
      <c r="Q410" t="b">
        <f t="shared" si="10"/>
        <v>1</v>
      </c>
      <c r="R410" t="str">
        <f>+VLOOKUP(F410,'BD LP'!B:I,8,0)</f>
        <v>DONUT RELLENA CARAMELO 68 G</v>
      </c>
    </row>
    <row r="411" spans="1:18" x14ac:dyDescent="0.35">
      <c r="A411" t="s">
        <v>3904</v>
      </c>
      <c r="B411">
        <v>2000</v>
      </c>
      <c r="D411" s="51" t="s">
        <v>3905</v>
      </c>
      <c r="F411" s="38">
        <v>104254150</v>
      </c>
      <c r="H411" s="52">
        <v>29900</v>
      </c>
      <c r="I411" t="s">
        <v>3906</v>
      </c>
      <c r="J411">
        <v>1</v>
      </c>
      <c r="K411" t="s">
        <v>242</v>
      </c>
      <c r="L411" t="s">
        <v>3907</v>
      </c>
      <c r="M411" t="s">
        <v>3908</v>
      </c>
      <c r="N411" s="38" t="s">
        <v>242</v>
      </c>
      <c r="O411" t="str">
        <f>+F411&amp;"-"&amp;VLOOKUP(F411,'BD LP'!B:J,9,0)</f>
        <v>104254150-C48</v>
      </c>
      <c r="P411">
        <f>+VLOOKUP(O411,[1]ZCLMM905!$A:$G,7,0)</f>
        <v>1</v>
      </c>
      <c r="Q411" t="b">
        <f t="shared" si="10"/>
        <v>1</v>
      </c>
      <c r="R411" t="str">
        <f>+VLOOKUP(F411,'BD LP'!B:I,8,0)</f>
        <v>DONUT RELLENA CHOCOLATE AVELLANA  68 g</v>
      </c>
    </row>
    <row r="412" spans="1:18" x14ac:dyDescent="0.35">
      <c r="A412" t="s">
        <v>3904</v>
      </c>
      <c r="B412">
        <v>2000</v>
      </c>
      <c r="D412" s="51" t="s">
        <v>3905</v>
      </c>
      <c r="F412" s="38">
        <v>104527850</v>
      </c>
      <c r="H412" s="52">
        <v>29100</v>
      </c>
      <c r="I412" t="s">
        <v>3906</v>
      </c>
      <c r="J412">
        <v>48</v>
      </c>
      <c r="K412" t="s">
        <v>44</v>
      </c>
      <c r="L412" t="s">
        <v>3907</v>
      </c>
      <c r="M412" t="s">
        <v>3908</v>
      </c>
      <c r="N412" s="38" t="s">
        <v>44</v>
      </c>
      <c r="O412" t="str">
        <f>+F412&amp;"-"&amp;VLOOKUP(F412,'BD LP'!B:J,9,0)</f>
        <v>104527850-C48</v>
      </c>
      <c r="P412">
        <f>+VLOOKUP(O412,[1]ZCLMM905!$A:$G,7,0)</f>
        <v>48</v>
      </c>
      <c r="Q412" t="b">
        <f t="shared" si="10"/>
        <v>1</v>
      </c>
      <c r="R412" t="str">
        <f>+VLOOKUP(F412,'BD LP'!B:I,8,0)</f>
        <v>DONUT RELLENA COOKIES &amp; CREAM  68 g</v>
      </c>
    </row>
    <row r="413" spans="1:18" x14ac:dyDescent="0.35">
      <c r="A413" t="s">
        <v>3904</v>
      </c>
      <c r="B413">
        <v>2000</v>
      </c>
      <c r="D413" s="51" t="s">
        <v>3905</v>
      </c>
      <c r="F413" s="38">
        <v>104518710</v>
      </c>
      <c r="H413" s="52">
        <v>26600</v>
      </c>
      <c r="I413" t="s">
        <v>3906</v>
      </c>
      <c r="J413">
        <v>48</v>
      </c>
      <c r="K413" t="s">
        <v>44</v>
      </c>
      <c r="L413" t="s">
        <v>3907</v>
      </c>
      <c r="M413" t="s">
        <v>3908</v>
      </c>
      <c r="N413" s="38" t="s">
        <v>44</v>
      </c>
      <c r="O413" t="str">
        <f>+F413&amp;"-"&amp;VLOOKUP(F413,'BD LP'!B:J,9,0)</f>
        <v>104518710-C48</v>
      </c>
      <c r="P413">
        <f>+VLOOKUP(O413,[1]ZCLMM905!$A:$G,7,0)</f>
        <v>48</v>
      </c>
      <c r="Q413" t="b">
        <f t="shared" si="10"/>
        <v>1</v>
      </c>
      <c r="R413" t="str">
        <f>+VLOOKUP(F413,'BD LP'!B:I,8,0)</f>
        <v>DONUT RELLENA CREMA POPPIES 68 g</v>
      </c>
    </row>
    <row r="414" spans="1:18" x14ac:dyDescent="0.35">
      <c r="A414" t="s">
        <v>3904</v>
      </c>
      <c r="B414">
        <v>2000</v>
      </c>
      <c r="D414" s="51" t="s">
        <v>3905</v>
      </c>
      <c r="F414" s="38">
        <v>105154770</v>
      </c>
      <c r="H414" s="52">
        <v>26700</v>
      </c>
      <c r="I414" t="s">
        <v>3906</v>
      </c>
      <c r="J414">
        <v>48</v>
      </c>
      <c r="K414" t="s">
        <v>44</v>
      </c>
      <c r="L414" t="s">
        <v>3907</v>
      </c>
      <c r="M414" t="s">
        <v>3908</v>
      </c>
      <c r="N414" s="38" t="s">
        <v>44</v>
      </c>
      <c r="O414" t="str">
        <f>+F414&amp;"-"&amp;VLOOKUP(F414,'BD LP'!B:J,9,0)</f>
        <v>105154770-C48</v>
      </c>
      <c r="P414">
        <f>+VLOOKUP(O414,[1]ZCLMM905!$A:$G,7,0)</f>
        <v>48</v>
      </c>
      <c r="Q414" t="b">
        <f t="shared" si="10"/>
        <v>1</v>
      </c>
      <c r="R414" t="str">
        <f>+VLOOKUP(F414,'BD LP'!B:I,8,0)</f>
        <v>DONUT RELLENA FRAMBUESA POPPIES 68 G</v>
      </c>
    </row>
    <row r="415" spans="1:18" x14ac:dyDescent="0.35">
      <c r="A415" t="s">
        <v>3904</v>
      </c>
      <c r="B415">
        <v>2000</v>
      </c>
      <c r="D415" s="51" t="s">
        <v>3905</v>
      </c>
      <c r="F415" s="38">
        <v>104543890</v>
      </c>
      <c r="H415" s="52">
        <v>27900</v>
      </c>
      <c r="I415" t="s">
        <v>3906</v>
      </c>
      <c r="J415">
        <v>48</v>
      </c>
      <c r="K415" t="s">
        <v>44</v>
      </c>
      <c r="L415" t="s">
        <v>3907</v>
      </c>
      <c r="M415" t="s">
        <v>3908</v>
      </c>
      <c r="N415" s="38" t="s">
        <v>44</v>
      </c>
      <c r="O415" t="str">
        <f>+F415&amp;"-"&amp;VLOOKUP(F415,'BD LP'!B:J,9,0)</f>
        <v>104543890-C48</v>
      </c>
      <c r="P415">
        <f>+VLOOKUP(O415,[1]ZCLMM905!$A:$G,7,0)</f>
        <v>48</v>
      </c>
      <c r="Q415" t="b">
        <f t="shared" si="10"/>
        <v>1</v>
      </c>
      <c r="R415" t="str">
        <f>+VLOOKUP(F415,'BD LP'!B:I,8,0)</f>
        <v>DONUT RELLENA FRUTOS DEL BOSQUE 68 G</v>
      </c>
    </row>
    <row r="416" spans="1:18" x14ac:dyDescent="0.35">
      <c r="A416" t="s">
        <v>3904</v>
      </c>
      <c r="B416">
        <v>2000</v>
      </c>
      <c r="D416" s="51" t="s">
        <v>3905</v>
      </c>
      <c r="F416" s="38">
        <v>104543920</v>
      </c>
      <c r="H416" s="52">
        <v>19000</v>
      </c>
      <c r="I416" t="s">
        <v>3906</v>
      </c>
      <c r="J416">
        <v>48</v>
      </c>
      <c r="K416" t="s">
        <v>44</v>
      </c>
      <c r="L416" t="s">
        <v>3907</v>
      </c>
      <c r="M416" t="s">
        <v>3908</v>
      </c>
      <c r="N416" s="38" t="s">
        <v>44</v>
      </c>
      <c r="O416" t="str">
        <f>+F416&amp;"-"&amp;VLOOKUP(F416,'BD LP'!B:J,9,0)</f>
        <v>104543920-C48</v>
      </c>
      <c r="P416">
        <f>+VLOOKUP(O416,[1]ZCLMM905!$A:$G,7,0)</f>
        <v>48</v>
      </c>
      <c r="Q416" t="b">
        <f t="shared" si="10"/>
        <v>1</v>
      </c>
      <c r="R416" t="str">
        <f>+VLOOKUP(F416,'BD LP'!B:I,8,0)</f>
        <v>DONUT ROSA MOSTACILLA 55 G</v>
      </c>
    </row>
    <row r="417" spans="1:18" x14ac:dyDescent="0.35">
      <c r="A417" t="s">
        <v>3904</v>
      </c>
      <c r="B417">
        <v>2000</v>
      </c>
      <c r="D417" s="51" t="s">
        <v>3905</v>
      </c>
      <c r="F417" s="38">
        <v>104539390</v>
      </c>
      <c r="H417" s="52">
        <v>35700</v>
      </c>
      <c r="I417" t="s">
        <v>3906</v>
      </c>
      <c r="J417">
        <v>9</v>
      </c>
      <c r="K417" t="s">
        <v>44</v>
      </c>
      <c r="L417" t="s">
        <v>3907</v>
      </c>
      <c r="M417" t="s">
        <v>3908</v>
      </c>
      <c r="N417" s="38" t="s">
        <v>44</v>
      </c>
      <c r="O417" t="str">
        <f>+F417&amp;"-"&amp;VLOOKUP(F417,'BD LP'!B:J,9,0)</f>
        <v>104539390-C09</v>
      </c>
      <c r="P417">
        <f>+VLOOKUP(O417,[1]ZCLMM905!$A:$G,7,0)</f>
        <v>9</v>
      </c>
      <c r="Q417" t="b">
        <f t="shared" si="10"/>
        <v>1</v>
      </c>
      <c r="R417" t="str">
        <f>+VLOOKUP(F417,'BD LP'!B:I,8,0)</f>
        <v>MACARONS CORAZÓN POPPIES 11 G</v>
      </c>
    </row>
    <row r="418" spans="1:18" x14ac:dyDescent="0.35">
      <c r="A418" t="s">
        <v>3904</v>
      </c>
      <c r="B418">
        <v>2000</v>
      </c>
      <c r="D418" s="51" t="s">
        <v>3905</v>
      </c>
      <c r="F418" s="38">
        <v>104523150</v>
      </c>
      <c r="H418" s="52">
        <v>35700</v>
      </c>
      <c r="I418" t="s">
        <v>3906</v>
      </c>
      <c r="J418">
        <v>72</v>
      </c>
      <c r="K418" t="s">
        <v>44</v>
      </c>
      <c r="L418" t="s">
        <v>3907</v>
      </c>
      <c r="M418" t="s">
        <v>3908</v>
      </c>
      <c r="N418" s="38" t="s">
        <v>44</v>
      </c>
      <c r="O418" t="str">
        <f>+F418&amp;"-"&amp;VLOOKUP(F418,'BD LP'!B:J,9,0)</f>
        <v>104523150-C72</v>
      </c>
      <c r="P418">
        <f>+VLOOKUP(O418,[1]ZCLMM905!$A:$G,7,0)</f>
        <v>72</v>
      </c>
      <c r="Q418" t="b">
        <f t="shared" si="10"/>
        <v>1</v>
      </c>
      <c r="R418" t="str">
        <f>+VLOOKUP(F418,'BD LP'!B:I,8,0)</f>
        <v>MACARONS POPPIES 11 g</v>
      </c>
    </row>
    <row r="419" spans="1:18" x14ac:dyDescent="0.35">
      <c r="A419" t="s">
        <v>3904</v>
      </c>
      <c r="B419">
        <v>2000</v>
      </c>
      <c r="D419" s="51" t="s">
        <v>3905</v>
      </c>
      <c r="F419" s="38">
        <v>104532430</v>
      </c>
      <c r="H419" s="52">
        <v>31000</v>
      </c>
      <c r="I419" t="s">
        <v>3906</v>
      </c>
      <c r="J419">
        <v>1</v>
      </c>
      <c r="K419" t="s">
        <v>765</v>
      </c>
      <c r="L419" t="s">
        <v>3907</v>
      </c>
      <c r="M419" t="s">
        <v>3908</v>
      </c>
      <c r="N419" s="38" t="s">
        <v>765</v>
      </c>
      <c r="O419" t="str">
        <f>+F419&amp;"-"&amp;VLOOKUP(F419,'BD LP'!B:J,9,0)</f>
        <v>104532430-C90</v>
      </c>
      <c r="P419">
        <f>+VLOOKUP(O419,[1]ZCLMM905!$A:$G,7,0)</f>
        <v>1</v>
      </c>
      <c r="Q419" t="b">
        <f t="shared" si="10"/>
        <v>1</v>
      </c>
      <c r="R419" t="str">
        <f>+VLOOKUP(F419,'BD LP'!B:I,8,0)</f>
        <v>MEDIALUNA HORNEADA CONGELADA 40 gr</v>
      </c>
    </row>
    <row r="420" spans="1:18" x14ac:dyDescent="0.35">
      <c r="A420" t="s">
        <v>3904</v>
      </c>
      <c r="B420">
        <v>2000</v>
      </c>
      <c r="D420" s="51" t="s">
        <v>3905</v>
      </c>
      <c r="F420" s="38">
        <v>104546950</v>
      </c>
      <c r="H420" s="52">
        <v>7900</v>
      </c>
      <c r="I420" t="s">
        <v>3906</v>
      </c>
      <c r="J420">
        <v>1</v>
      </c>
      <c r="K420" t="s">
        <v>77</v>
      </c>
      <c r="L420" t="s">
        <v>3907</v>
      </c>
      <c r="M420" t="s">
        <v>3908</v>
      </c>
      <c r="N420" s="38" t="s">
        <v>77</v>
      </c>
      <c r="O420" t="str">
        <f>+F420&amp;"-"&amp;VLOOKUP(F420,'BD LP'!B:J,9,0)</f>
        <v>104546950-CJ</v>
      </c>
      <c r="P420">
        <f>+VLOOKUP(O420,[1]ZCLMM905!$A:$G,7,0)</f>
        <v>1</v>
      </c>
      <c r="Q420" t="b">
        <f t="shared" si="10"/>
        <v>1</v>
      </c>
      <c r="R420" t="str">
        <f>+VLOOKUP(F420,'BD LP'!B:I,8,0)</f>
        <v>MINI COCADA CON CHOCOLATE 1 KG</v>
      </c>
    </row>
    <row r="421" spans="1:18" x14ac:dyDescent="0.35">
      <c r="A421" t="s">
        <v>3904</v>
      </c>
      <c r="B421">
        <v>2000</v>
      </c>
      <c r="D421" s="51" t="s">
        <v>3905</v>
      </c>
      <c r="F421" s="38">
        <v>105154030</v>
      </c>
      <c r="H421" s="52">
        <v>20200</v>
      </c>
      <c r="I421" t="s">
        <v>3906</v>
      </c>
      <c r="J421">
        <v>1</v>
      </c>
      <c r="K421" t="s">
        <v>768</v>
      </c>
      <c r="L421" t="s">
        <v>3907</v>
      </c>
      <c r="M421" t="s">
        <v>3908</v>
      </c>
      <c r="N421" s="38" t="s">
        <v>768</v>
      </c>
      <c r="O421" t="str">
        <f>+F421&amp;"-"&amp;VLOOKUP(F421,'BD LP'!B:J,9,0)</f>
        <v>105154030-C80</v>
      </c>
      <c r="P421">
        <f>+VLOOKUP(O421,[1]ZCLMM905!$A:$G,7,0)</f>
        <v>1</v>
      </c>
      <c r="Q421" t="b">
        <f t="shared" si="10"/>
        <v>1</v>
      </c>
      <c r="R421" t="str">
        <f>+VLOOKUP(F421,'BD LP'!B:I,8,0)</f>
        <v>MINI DONUT AZUCAR POPPIES 24 g</v>
      </c>
    </row>
    <row r="422" spans="1:18" x14ac:dyDescent="0.35">
      <c r="A422" t="s">
        <v>3904</v>
      </c>
      <c r="B422">
        <v>2000</v>
      </c>
      <c r="D422" s="51" t="s">
        <v>3905</v>
      </c>
      <c r="F422" s="38">
        <v>105154040</v>
      </c>
      <c r="H422" s="52">
        <v>26500</v>
      </c>
      <c r="I422" t="s">
        <v>3906</v>
      </c>
      <c r="J422">
        <v>1</v>
      </c>
      <c r="K422" t="s">
        <v>768</v>
      </c>
      <c r="L422" t="s">
        <v>3907</v>
      </c>
      <c r="M422" t="s">
        <v>3908</v>
      </c>
      <c r="N422" s="38" t="s">
        <v>768</v>
      </c>
      <c r="O422" t="str">
        <f>+F422&amp;"-"&amp;VLOOKUP(F422,'BD LP'!B:J,9,0)</f>
        <v>105154040-C80</v>
      </c>
      <c r="P422">
        <f>+VLOOKUP(O422,[1]ZCLMM905!$A:$G,7,0)</f>
        <v>1</v>
      </c>
      <c r="Q422" t="b">
        <f t="shared" si="10"/>
        <v>1</v>
      </c>
      <c r="R422" t="str">
        <f>+VLOOKUP(F422,'BD LP'!B:I,8,0)</f>
        <v>MINI DONUT CHOCO PEPITAS POPPIES 31 g</v>
      </c>
    </row>
    <row r="423" spans="1:18" x14ac:dyDescent="0.35">
      <c r="A423" t="s">
        <v>3904</v>
      </c>
      <c r="B423">
        <v>2000</v>
      </c>
      <c r="D423" s="51" t="s">
        <v>3905</v>
      </c>
      <c r="F423" s="38">
        <v>104521100</v>
      </c>
      <c r="H423" s="52">
        <v>21500</v>
      </c>
      <c r="I423" t="s">
        <v>3906</v>
      </c>
      <c r="J423">
        <v>80</v>
      </c>
      <c r="K423" t="s">
        <v>44</v>
      </c>
      <c r="L423" t="s">
        <v>3907</v>
      </c>
      <c r="M423" t="s">
        <v>3908</v>
      </c>
      <c r="N423" s="38" t="s">
        <v>44</v>
      </c>
      <c r="O423" t="str">
        <f>+F423&amp;"-"&amp;VLOOKUP(F423,'BD LP'!B:J,9,0)</f>
        <v>104521100-C80</v>
      </c>
      <c r="P423">
        <f>+VLOOKUP(O423,[1]ZCLMM905!$A:$G,7,0)</f>
        <v>80</v>
      </c>
      <c r="Q423" t="b">
        <f t="shared" si="10"/>
        <v>1</v>
      </c>
      <c r="R423" t="str">
        <f>+VLOOKUP(F423,'BD LP'!B:I,8,0)</f>
        <v>MINI DONUT MOSTACILLA POPPIES 31 g</v>
      </c>
    </row>
    <row r="424" spans="1:18" x14ac:dyDescent="0.35">
      <c r="A424" t="s">
        <v>3904</v>
      </c>
      <c r="B424">
        <v>2000</v>
      </c>
      <c r="D424" s="51" t="s">
        <v>3905</v>
      </c>
      <c r="F424" s="38">
        <v>104545340</v>
      </c>
      <c r="H424" s="52">
        <v>21600</v>
      </c>
      <c r="I424" t="s">
        <v>3906</v>
      </c>
      <c r="J424">
        <v>1</v>
      </c>
      <c r="K424" t="s">
        <v>77</v>
      </c>
      <c r="L424" t="s">
        <v>3907</v>
      </c>
      <c r="M424" t="s">
        <v>3908</v>
      </c>
      <c r="N424" s="38" t="s">
        <v>77</v>
      </c>
      <c r="O424" t="str">
        <f>+F424&amp;"-"&amp;VLOOKUP(F424,'BD LP'!B:J,9,0)</f>
        <v>104545340-CJ</v>
      </c>
      <c r="P424">
        <f>+VLOOKUP(O424,[1]ZCLMM905!$A:$G,7,0)</f>
        <v>1</v>
      </c>
      <c r="Q424" t="b">
        <f t="shared" si="10"/>
        <v>1</v>
      </c>
      <c r="R424" t="str">
        <f>+VLOOKUP(F424,'BD LP'!B:I,8,0)</f>
        <v>MINI PALMERA DE AZUCAR 1,8 KG</v>
      </c>
    </row>
    <row r="425" spans="1:18" x14ac:dyDescent="0.35">
      <c r="A425" t="s">
        <v>3904</v>
      </c>
      <c r="B425">
        <v>2000</v>
      </c>
      <c r="D425" s="51" t="s">
        <v>3905</v>
      </c>
      <c r="F425" s="38">
        <v>104523160</v>
      </c>
      <c r="H425" s="52">
        <v>22500</v>
      </c>
      <c r="I425" t="s">
        <v>3906</v>
      </c>
      <c r="J425">
        <v>36</v>
      </c>
      <c r="K425" t="s">
        <v>44</v>
      </c>
      <c r="L425" t="s">
        <v>3907</v>
      </c>
      <c r="M425" t="s">
        <v>3908</v>
      </c>
      <c r="N425" s="38" t="s">
        <v>44</v>
      </c>
      <c r="O425" t="str">
        <f>+F425&amp;"-"&amp;VLOOKUP(F425,'BD LP'!B:J,9,0)</f>
        <v>104523160-C36</v>
      </c>
      <c r="P425">
        <f>+VLOOKUP(O425,[1]ZCLMM905!$A:$G,7,0)</f>
        <v>36</v>
      </c>
      <c r="Q425" t="b">
        <f t="shared" si="10"/>
        <v>1</v>
      </c>
      <c r="R425" t="str">
        <f>+VLOOKUP(F425,'BD LP'!B:I,8,0)</f>
        <v>MIX DE DONUT RELLENAS POPPIES 68 g</v>
      </c>
    </row>
    <row r="426" spans="1:18" x14ac:dyDescent="0.35">
      <c r="A426" t="s">
        <v>3904</v>
      </c>
      <c r="B426">
        <v>2000</v>
      </c>
      <c r="D426" s="51" t="s">
        <v>3905</v>
      </c>
      <c r="F426" s="38">
        <v>104523170</v>
      </c>
      <c r="H426" s="52">
        <v>29000</v>
      </c>
      <c r="I426" t="s">
        <v>3906</v>
      </c>
      <c r="J426">
        <v>112</v>
      </c>
      <c r="K426" t="s">
        <v>44</v>
      </c>
      <c r="L426" t="s">
        <v>3907</v>
      </c>
      <c r="M426" t="s">
        <v>3908</v>
      </c>
      <c r="N426" s="38" t="s">
        <v>44</v>
      </c>
      <c r="O426" t="str">
        <f>+F426&amp;"-"&amp;VLOOKUP(F426,'BD LP'!B:J,9,0)</f>
        <v>104523170-Z12</v>
      </c>
      <c r="P426">
        <f>+VLOOKUP(O426,[1]ZCLMM905!$A:$G,7,0)</f>
        <v>112</v>
      </c>
      <c r="Q426" t="b">
        <f t="shared" si="10"/>
        <v>1</v>
      </c>
      <c r="R426" t="str">
        <f>+VLOOKUP(F426,'BD LP'!B:I,8,0)</f>
        <v>MIX DE MINI DONUT POPPIES 18 g</v>
      </c>
    </row>
    <row r="427" spans="1:18" x14ac:dyDescent="0.35">
      <c r="A427" t="s">
        <v>3904</v>
      </c>
      <c r="B427">
        <v>2000</v>
      </c>
      <c r="D427" s="51" t="s">
        <v>3905</v>
      </c>
      <c r="F427" s="38">
        <v>104538930</v>
      </c>
      <c r="H427" s="52">
        <v>15000</v>
      </c>
      <c r="I427" t="s">
        <v>3906</v>
      </c>
      <c r="J427">
        <v>48</v>
      </c>
      <c r="K427" t="s">
        <v>44</v>
      </c>
      <c r="L427" t="s">
        <v>3907</v>
      </c>
      <c r="M427" t="s">
        <v>3908</v>
      </c>
      <c r="N427" s="38" t="s">
        <v>44</v>
      </c>
      <c r="O427" t="str">
        <f>+F427&amp;"-"&amp;VLOOKUP(F427,'BD LP'!B:J,9,0)</f>
        <v>104538930-C48</v>
      </c>
      <c r="P427">
        <f>+VLOOKUP(O427,[1]ZCLMM905!$A:$G,7,0)</f>
        <v>48</v>
      </c>
      <c r="Q427" t="b">
        <f t="shared" si="10"/>
        <v>1</v>
      </c>
      <c r="R427" t="str">
        <f>+VLOOKUP(F427,'BD LP'!B:I,8,0)</f>
        <v>MIX DE MINI DONUT RELLENAS POPPIES 23 G</v>
      </c>
    </row>
    <row r="428" spans="1:18" x14ac:dyDescent="0.35">
      <c r="A428" t="s">
        <v>3904</v>
      </c>
      <c r="B428">
        <v>2000</v>
      </c>
      <c r="D428" s="51" t="s">
        <v>3905</v>
      </c>
      <c r="F428" s="38">
        <v>104542880</v>
      </c>
      <c r="H428" s="52">
        <v>26800</v>
      </c>
      <c r="I428" t="s">
        <v>3906</v>
      </c>
      <c r="J428">
        <v>30</v>
      </c>
      <c r="K428" t="s">
        <v>44</v>
      </c>
      <c r="L428" t="s">
        <v>3907</v>
      </c>
      <c r="M428" t="s">
        <v>3908</v>
      </c>
      <c r="N428" s="38" t="s">
        <v>44</v>
      </c>
      <c r="O428" t="str">
        <f>+F428&amp;"-"&amp;VLOOKUP(F428,'BD LP'!B:J,9,0)</f>
        <v>104542880-C30</v>
      </c>
      <c r="P428">
        <f>+VLOOKUP(O428,[1]ZCLMM905!$A:$G,7,0)</f>
        <v>30</v>
      </c>
      <c r="Q428" t="b">
        <f t="shared" si="10"/>
        <v>1</v>
      </c>
      <c r="R428" t="str">
        <f>+VLOOKUP(F428,'BD LP'!B:I,8,0)</f>
        <v>MUFFIN ARANDANO FRAMBUESA PAVESI 115 G</v>
      </c>
    </row>
    <row r="429" spans="1:18" x14ac:dyDescent="0.35">
      <c r="A429" t="s">
        <v>3904</v>
      </c>
      <c r="B429">
        <v>2000</v>
      </c>
      <c r="D429" s="51" t="s">
        <v>3905</v>
      </c>
      <c r="F429" s="38">
        <v>104542890</v>
      </c>
      <c r="H429" s="52">
        <v>14400</v>
      </c>
      <c r="I429" t="s">
        <v>3906</v>
      </c>
      <c r="J429">
        <v>30</v>
      </c>
      <c r="K429" t="s">
        <v>44</v>
      </c>
      <c r="L429" t="s">
        <v>3907</v>
      </c>
      <c r="M429" t="s">
        <v>3908</v>
      </c>
      <c r="N429" s="38" t="s">
        <v>44</v>
      </c>
      <c r="O429" t="str">
        <f>+F429&amp;"-"&amp;VLOOKUP(F429,'BD LP'!B:J,9,0)</f>
        <v>104542890-C30</v>
      </c>
      <c r="P429">
        <f>+VLOOKUP(O429,[1]ZCLMM905!$A:$G,7,0)</f>
        <v>30</v>
      </c>
      <c r="Q429" t="b">
        <f t="shared" si="10"/>
        <v>1</v>
      </c>
      <c r="R429" t="str">
        <f>+VLOOKUP(F429,'BD LP'!B:I,8,0)</f>
        <v>MUFFIN ARANDANO FRAMBUESA PAVESI 60 G</v>
      </c>
    </row>
    <row r="430" spans="1:18" x14ac:dyDescent="0.35">
      <c r="A430" t="s">
        <v>3904</v>
      </c>
      <c r="B430">
        <v>2000</v>
      </c>
      <c r="D430" s="51" t="s">
        <v>3905</v>
      </c>
      <c r="F430" s="38">
        <v>104524440</v>
      </c>
      <c r="H430" s="52">
        <v>25700</v>
      </c>
      <c r="I430" t="s">
        <v>3906</v>
      </c>
      <c r="J430">
        <v>30</v>
      </c>
      <c r="K430" t="s">
        <v>44</v>
      </c>
      <c r="L430" t="s">
        <v>3907</v>
      </c>
      <c r="M430" t="s">
        <v>3908</v>
      </c>
      <c r="N430" s="38" t="s">
        <v>44</v>
      </c>
      <c r="O430" t="str">
        <f>+F430&amp;"-"&amp;VLOOKUP(F430,'BD LP'!B:J,9,0)</f>
        <v>104524440-C30</v>
      </c>
      <c r="P430">
        <f>+VLOOKUP(O430,[1]ZCLMM905!$A:$G,7,0)</f>
        <v>30</v>
      </c>
      <c r="Q430" t="b">
        <f t="shared" si="10"/>
        <v>1</v>
      </c>
      <c r="R430" t="str">
        <f>+VLOOKUP(F430,'BD LP'!B:I,8,0)</f>
        <v>MUFFIN CHOCOLATE CHIPS 115 g</v>
      </c>
    </row>
    <row r="431" spans="1:18" x14ac:dyDescent="0.35">
      <c r="A431" t="s">
        <v>3904</v>
      </c>
      <c r="B431">
        <v>2000</v>
      </c>
      <c r="D431" s="51" t="s">
        <v>3905</v>
      </c>
      <c r="F431" s="38">
        <v>104524450</v>
      </c>
      <c r="H431" s="52">
        <v>14440</v>
      </c>
      <c r="I431" t="s">
        <v>3906</v>
      </c>
      <c r="J431">
        <v>30</v>
      </c>
      <c r="K431" t="s">
        <v>44</v>
      </c>
      <c r="L431" t="s">
        <v>3907</v>
      </c>
      <c r="M431" t="s">
        <v>3908</v>
      </c>
      <c r="N431" s="38" t="s">
        <v>44</v>
      </c>
      <c r="O431" t="str">
        <f>+F431&amp;"-"&amp;VLOOKUP(F431,'BD LP'!B:J,9,0)</f>
        <v>104524450-C30</v>
      </c>
      <c r="P431">
        <f>+VLOOKUP(O431,[1]ZCLMM905!$A:$G,7,0)</f>
        <v>30</v>
      </c>
      <c r="Q431" t="b">
        <f t="shared" si="10"/>
        <v>1</v>
      </c>
      <c r="R431" t="str">
        <f>+VLOOKUP(F431,'BD LP'!B:I,8,0)</f>
        <v>MUFFIN CHOCOLATE CHIPS 60 g</v>
      </c>
    </row>
    <row r="432" spans="1:18" x14ac:dyDescent="0.35">
      <c r="A432" t="s">
        <v>3904</v>
      </c>
      <c r="B432">
        <v>2000</v>
      </c>
      <c r="D432" s="51" t="s">
        <v>3905</v>
      </c>
      <c r="F432" s="38">
        <v>104542900</v>
      </c>
      <c r="H432" s="52">
        <v>25700</v>
      </c>
      <c r="I432" t="s">
        <v>3906</v>
      </c>
      <c r="J432">
        <v>30</v>
      </c>
      <c r="K432" t="s">
        <v>44</v>
      </c>
      <c r="L432" t="s">
        <v>3907</v>
      </c>
      <c r="M432" t="s">
        <v>3908</v>
      </c>
      <c r="N432" s="38" t="s">
        <v>44</v>
      </c>
      <c r="O432" t="str">
        <f>+F432&amp;"-"&amp;VLOOKUP(F432,'BD LP'!B:J,9,0)</f>
        <v>104542900-C30</v>
      </c>
      <c r="P432">
        <f>+VLOOKUP(O432,[1]ZCLMM905!$A:$G,7,0)</f>
        <v>30</v>
      </c>
      <c r="Q432" t="b">
        <f t="shared" si="10"/>
        <v>1</v>
      </c>
      <c r="R432" t="str">
        <f>+VLOOKUP(F432,'BD LP'!B:I,8,0)</f>
        <v>MUFFIN CHOCOLATE CHIPS PAVESI 115 G</v>
      </c>
    </row>
    <row r="433" spans="1:18" x14ac:dyDescent="0.35">
      <c r="A433" t="s">
        <v>3904</v>
      </c>
      <c r="B433">
        <v>2000</v>
      </c>
      <c r="D433" s="51" t="s">
        <v>3905</v>
      </c>
      <c r="F433" s="38">
        <v>104542910</v>
      </c>
      <c r="H433" s="52">
        <v>14440</v>
      </c>
      <c r="I433" t="s">
        <v>3906</v>
      </c>
      <c r="J433">
        <v>30</v>
      </c>
      <c r="K433" t="s">
        <v>44</v>
      </c>
      <c r="L433" t="s">
        <v>3907</v>
      </c>
      <c r="M433" t="s">
        <v>3908</v>
      </c>
      <c r="N433" s="38" t="s">
        <v>44</v>
      </c>
      <c r="O433" t="str">
        <f>+F433&amp;"-"&amp;VLOOKUP(F433,'BD LP'!B:J,9,0)</f>
        <v>104542910-C30</v>
      </c>
      <c r="P433">
        <f>+VLOOKUP(O433,[1]ZCLMM905!$A:$G,7,0)</f>
        <v>30</v>
      </c>
      <c r="Q433" t="b">
        <f t="shared" si="10"/>
        <v>1</v>
      </c>
      <c r="R433" t="str">
        <f>+VLOOKUP(F433,'BD LP'!B:I,8,0)</f>
        <v>MUFFIN CHOCOLATE CHIPS PAVESI 60 G</v>
      </c>
    </row>
    <row r="434" spans="1:18" x14ac:dyDescent="0.35">
      <c r="A434" t="s">
        <v>3904</v>
      </c>
      <c r="B434">
        <v>2000</v>
      </c>
      <c r="D434" s="51" t="s">
        <v>3905</v>
      </c>
      <c r="F434" s="38">
        <v>104528080</v>
      </c>
      <c r="H434" s="52">
        <v>25700</v>
      </c>
      <c r="I434" t="s">
        <v>3906</v>
      </c>
      <c r="J434">
        <v>1</v>
      </c>
      <c r="K434" t="s">
        <v>339</v>
      </c>
      <c r="L434" t="s">
        <v>3907</v>
      </c>
      <c r="M434" t="s">
        <v>3908</v>
      </c>
      <c r="N434" s="38" t="s">
        <v>339</v>
      </c>
      <c r="O434" t="str">
        <f>+F434&amp;"-"&amp;VLOOKUP(F434,'BD LP'!B:J,9,0)</f>
        <v>104528080-C30</v>
      </c>
      <c r="P434">
        <f>+VLOOKUP(O434,[1]ZCLMM905!$A:$G,7,0)</f>
        <v>1</v>
      </c>
      <c r="Q434" t="b">
        <f t="shared" si="10"/>
        <v>1</v>
      </c>
      <c r="R434" t="str">
        <f>+VLOOKUP(F434,'BD LP'!B:I,8,0)</f>
        <v>MUFFIN MANZANA CANELA 115 g</v>
      </c>
    </row>
    <row r="435" spans="1:18" x14ac:dyDescent="0.35">
      <c r="A435" t="s">
        <v>3904</v>
      </c>
      <c r="B435">
        <v>2000</v>
      </c>
      <c r="D435" s="51" t="s">
        <v>3905</v>
      </c>
      <c r="F435" s="38">
        <v>104542920</v>
      </c>
      <c r="H435" s="52">
        <v>25700</v>
      </c>
      <c r="I435" t="s">
        <v>3906</v>
      </c>
      <c r="J435">
        <v>30</v>
      </c>
      <c r="K435" t="s">
        <v>44</v>
      </c>
      <c r="L435" t="s">
        <v>3907</v>
      </c>
      <c r="M435" t="s">
        <v>3908</v>
      </c>
      <c r="N435" s="38" t="s">
        <v>44</v>
      </c>
      <c r="O435" t="str">
        <f>+F435&amp;"-"&amp;VLOOKUP(F435,'BD LP'!B:J,9,0)</f>
        <v>104542920-C30</v>
      </c>
      <c r="P435">
        <f>+VLOOKUP(O435,[1]ZCLMM905!$A:$G,7,0)</f>
        <v>30</v>
      </c>
      <c r="Q435" t="b">
        <f t="shared" si="10"/>
        <v>1</v>
      </c>
      <c r="R435" t="str">
        <f>+VLOOKUP(F435,'BD LP'!B:I,8,0)</f>
        <v>MUFFIN MANZANA CANELA PAVESI 115 G</v>
      </c>
    </row>
    <row r="436" spans="1:18" x14ac:dyDescent="0.35">
      <c r="A436" t="s">
        <v>3904</v>
      </c>
      <c r="B436">
        <v>2000</v>
      </c>
      <c r="D436" s="51" t="s">
        <v>3905</v>
      </c>
      <c r="F436" s="38">
        <v>104535350</v>
      </c>
      <c r="H436" s="52">
        <v>27900</v>
      </c>
      <c r="I436" t="s">
        <v>3906</v>
      </c>
      <c r="J436">
        <v>30</v>
      </c>
      <c r="K436" t="s">
        <v>44</v>
      </c>
      <c r="L436" t="s">
        <v>3907</v>
      </c>
      <c r="M436" t="s">
        <v>3908</v>
      </c>
      <c r="N436" s="38" t="s">
        <v>44</v>
      </c>
      <c r="O436" t="str">
        <f>+F436&amp;"-"&amp;VLOOKUP(F436,'BD LP'!B:J,9,0)</f>
        <v>104535350-C30</v>
      </c>
      <c r="P436">
        <f>+VLOOKUP(O436,[1]ZCLMM905!$A:$G,7,0)</f>
        <v>30</v>
      </c>
      <c r="Q436" t="b">
        <f t="shared" si="10"/>
        <v>1</v>
      </c>
      <c r="R436" t="str">
        <f>+VLOOKUP(F436,'BD LP'!B:I,8,0)</f>
        <v>MUFFIN RELLENO CHOCOLATE PAVESI 115 GR</v>
      </c>
    </row>
    <row r="437" spans="1:18" x14ac:dyDescent="0.35">
      <c r="A437" t="s">
        <v>3904</v>
      </c>
      <c r="B437">
        <v>2000</v>
      </c>
      <c r="D437" s="51" t="s">
        <v>3905</v>
      </c>
      <c r="F437" s="38">
        <v>104535360</v>
      </c>
      <c r="H437" s="52">
        <v>27900</v>
      </c>
      <c r="I437" t="s">
        <v>3906</v>
      </c>
      <c r="J437">
        <v>30</v>
      </c>
      <c r="K437" t="s">
        <v>44</v>
      </c>
      <c r="L437" t="s">
        <v>3907</v>
      </c>
      <c r="M437" t="s">
        <v>3908</v>
      </c>
      <c r="N437" s="38" t="s">
        <v>44</v>
      </c>
      <c r="O437" t="str">
        <f>+F437&amp;"-"&amp;VLOOKUP(F437,'BD LP'!B:J,9,0)</f>
        <v>104535360-C30</v>
      </c>
      <c r="P437">
        <f>+VLOOKUP(O437,[1]ZCLMM905!$A:$G,7,0)</f>
        <v>30</v>
      </c>
      <c r="Q437" t="b">
        <f t="shared" si="10"/>
        <v>1</v>
      </c>
      <c r="R437" t="str">
        <f>+VLOOKUP(F437,'BD LP'!B:I,8,0)</f>
        <v>MUFFIN RELLENO MANJAR PAVESI  115 GR</v>
      </c>
    </row>
    <row r="438" spans="1:18" x14ac:dyDescent="0.35">
      <c r="A438" t="s">
        <v>3904</v>
      </c>
      <c r="B438">
        <v>2000</v>
      </c>
      <c r="D438" s="51" t="s">
        <v>3905</v>
      </c>
      <c r="F438" s="38">
        <v>104545350</v>
      </c>
      <c r="H438" s="52">
        <v>24700</v>
      </c>
      <c r="I438" t="s">
        <v>3906</v>
      </c>
      <c r="J438">
        <v>30</v>
      </c>
      <c r="K438" t="s">
        <v>44</v>
      </c>
      <c r="L438" t="s">
        <v>3907</v>
      </c>
      <c r="M438" t="s">
        <v>3908</v>
      </c>
      <c r="N438" s="38" t="s">
        <v>44</v>
      </c>
      <c r="O438" t="str">
        <f>+F438&amp;"-"&amp;VLOOKUP(F438,'BD LP'!B:J,9,0)</f>
        <v>104545350-C30</v>
      </c>
      <c r="P438">
        <f>+VLOOKUP(O438,[1]ZCLMM905!$A:$G,7,0)</f>
        <v>30</v>
      </c>
      <c r="Q438" t="b">
        <f t="shared" si="10"/>
        <v>1</v>
      </c>
      <c r="R438" t="str">
        <f>+VLOOKUP(F438,'BD LP'!B:I,8,0)</f>
        <v>MUFFIN VAINILLA CHIPS 115 G</v>
      </c>
    </row>
    <row r="439" spans="1:18" x14ac:dyDescent="0.35">
      <c r="A439" t="s">
        <v>3904</v>
      </c>
      <c r="B439">
        <v>2000</v>
      </c>
      <c r="D439" s="51" t="s">
        <v>3905</v>
      </c>
      <c r="F439" s="38">
        <v>104528070</v>
      </c>
      <c r="H439" s="52">
        <v>25700</v>
      </c>
      <c r="I439" t="s">
        <v>3906</v>
      </c>
      <c r="J439">
        <v>1</v>
      </c>
      <c r="K439" t="s">
        <v>339</v>
      </c>
      <c r="L439" t="s">
        <v>3907</v>
      </c>
      <c r="M439" t="s">
        <v>3908</v>
      </c>
      <c r="N439" s="38" t="s">
        <v>339</v>
      </c>
      <c r="O439" t="str">
        <f>+F439&amp;"-"&amp;VLOOKUP(F439,'BD LP'!B:J,9,0)</f>
        <v>104528070-C30</v>
      </c>
      <c r="P439">
        <f>+VLOOKUP(O439,[1]ZCLMM905!$A:$G,7,0)</f>
        <v>1</v>
      </c>
      <c r="Q439" t="b">
        <f t="shared" si="10"/>
        <v>1</v>
      </c>
      <c r="R439" t="str">
        <f>+VLOOKUP(F439,'BD LP'!B:I,8,0)</f>
        <v>MUFFIN ZANAHORIA NUEZ 115 g</v>
      </c>
    </row>
    <row r="440" spans="1:18" x14ac:dyDescent="0.35">
      <c r="A440" t="s">
        <v>3904</v>
      </c>
      <c r="B440">
        <v>2000</v>
      </c>
      <c r="D440" s="51" t="s">
        <v>3905</v>
      </c>
      <c r="F440" s="38">
        <v>104542930</v>
      </c>
      <c r="H440" s="52">
        <v>25700</v>
      </c>
      <c r="I440" t="s">
        <v>3906</v>
      </c>
      <c r="J440">
        <v>30</v>
      </c>
      <c r="K440" t="s">
        <v>44</v>
      </c>
      <c r="L440" t="s">
        <v>3907</v>
      </c>
      <c r="M440" t="s">
        <v>3908</v>
      </c>
      <c r="N440" s="38" t="s">
        <v>44</v>
      </c>
      <c r="O440" t="str">
        <f>+F440&amp;"-"&amp;VLOOKUP(F440,'BD LP'!B:J,9,0)</f>
        <v>104542930-C30</v>
      </c>
      <c r="P440">
        <f>+VLOOKUP(O440,[1]ZCLMM905!$A:$G,7,0)</f>
        <v>30</v>
      </c>
      <c r="Q440" t="b">
        <f t="shared" si="10"/>
        <v>1</v>
      </c>
      <c r="R440" t="str">
        <f>+VLOOKUP(F440,'BD LP'!B:I,8,0)</f>
        <v>MUFFIN ZANAHORIA NUEZ PAVESI 115 G</v>
      </c>
    </row>
    <row r="441" spans="1:18" x14ac:dyDescent="0.35">
      <c r="A441" t="s">
        <v>3904</v>
      </c>
      <c r="B441">
        <v>2000</v>
      </c>
      <c r="D441" s="51" t="s">
        <v>3905</v>
      </c>
      <c r="F441" s="38">
        <v>104548950</v>
      </c>
      <c r="H441" s="52">
        <v>27900</v>
      </c>
      <c r="I441" t="s">
        <v>3906</v>
      </c>
      <c r="J441">
        <v>1</v>
      </c>
      <c r="K441" t="s">
        <v>77</v>
      </c>
      <c r="L441" t="s">
        <v>3907</v>
      </c>
      <c r="M441" t="s">
        <v>3908</v>
      </c>
      <c r="N441" s="38" t="s">
        <v>77</v>
      </c>
      <c r="O441" t="str">
        <f>+F441&amp;"-"&amp;VLOOKUP(F441,'BD LP'!B:J,9,0)</f>
        <v>104548950-CJ</v>
      </c>
      <c r="P441">
        <f>+VLOOKUP(O441,[1]ZCLMM905!$A:$G,7,0)</f>
        <v>1</v>
      </c>
      <c r="Q441" t="b">
        <f t="shared" si="10"/>
        <v>1</v>
      </c>
      <c r="R441" t="str">
        <f>+VLOOKUP(F441,'BD LP'!B:I,8,0)</f>
        <v>MUFFINS MIX VARIEDADES 30 UN</v>
      </c>
    </row>
    <row r="442" spans="1:18" x14ac:dyDescent="0.35">
      <c r="A442" t="s">
        <v>3904</v>
      </c>
      <c r="B442">
        <v>2000</v>
      </c>
      <c r="D442" s="51" t="s">
        <v>3905</v>
      </c>
      <c r="F442" s="38">
        <v>104532790</v>
      </c>
      <c r="H442" s="52">
        <v>25000</v>
      </c>
      <c r="I442" t="s">
        <v>3906</v>
      </c>
      <c r="J442">
        <v>120</v>
      </c>
      <c r="K442" t="s">
        <v>44</v>
      </c>
      <c r="L442" t="s">
        <v>3907</v>
      </c>
      <c r="M442" t="s">
        <v>3908</v>
      </c>
      <c r="N442" s="38" t="s">
        <v>44</v>
      </c>
      <c r="O442" t="str">
        <f>+F442&amp;"-"&amp;VLOOKUP(F442,'BD LP'!B:J,9,0)</f>
        <v>104532790-Z20</v>
      </c>
      <c r="P442">
        <f>+VLOOKUP(O442,[1]ZCLMM905!$A:$G,7,0)</f>
        <v>120</v>
      </c>
      <c r="Q442" t="b">
        <f t="shared" si="10"/>
        <v>1</v>
      </c>
      <c r="R442" t="str">
        <f>+VLOOKUP(F442,'BD LP'!B:I,8,0)</f>
        <v>PASTEL DE LIMON POPPIES</v>
      </c>
    </row>
    <row r="443" spans="1:18" x14ac:dyDescent="0.35">
      <c r="A443" t="s">
        <v>3904</v>
      </c>
      <c r="B443">
        <v>2000</v>
      </c>
      <c r="D443" s="51" t="s">
        <v>3905</v>
      </c>
      <c r="F443" s="38">
        <v>104545320</v>
      </c>
      <c r="H443" s="52">
        <v>15000</v>
      </c>
      <c r="I443" t="s">
        <v>3906</v>
      </c>
      <c r="J443">
        <v>1</v>
      </c>
      <c r="K443" t="s">
        <v>77</v>
      </c>
      <c r="L443" t="s">
        <v>3907</v>
      </c>
      <c r="M443" t="s">
        <v>3908</v>
      </c>
      <c r="N443" s="38" t="s">
        <v>77</v>
      </c>
      <c r="O443" t="str">
        <f>+F443&amp;"-"&amp;VLOOKUP(F443,'BD LP'!B:J,9,0)</f>
        <v>104545320-CJ</v>
      </c>
      <c r="P443">
        <f>+VLOOKUP(O443,[1]ZCLMM905!$A:$G,7,0)</f>
        <v>1</v>
      </c>
      <c r="Q443" t="b">
        <f t="shared" si="10"/>
        <v>1</v>
      </c>
      <c r="R443" t="str">
        <f>+VLOOKUP(F443,'BD LP'!B:I,8,0)</f>
        <v>PROFITEROL BAÑADO CHOCOLATE 1,25 KG</v>
      </c>
    </row>
    <row r="444" spans="1:18" x14ac:dyDescent="0.35">
      <c r="A444" t="s">
        <v>3904</v>
      </c>
      <c r="B444">
        <v>2000</v>
      </c>
      <c r="D444" s="51" t="s">
        <v>3905</v>
      </c>
      <c r="F444" s="38">
        <v>104545330</v>
      </c>
      <c r="H444" s="52">
        <v>12000</v>
      </c>
      <c r="I444" t="s">
        <v>3906</v>
      </c>
      <c r="J444">
        <v>1</v>
      </c>
      <c r="K444" t="s">
        <v>77</v>
      </c>
      <c r="L444" t="s">
        <v>3907</v>
      </c>
      <c r="M444" t="s">
        <v>3908</v>
      </c>
      <c r="N444" s="38" t="s">
        <v>77</v>
      </c>
      <c r="O444" t="str">
        <f>+F444&amp;"-"&amp;VLOOKUP(F444,'BD LP'!B:J,9,0)</f>
        <v>104545330-CJ</v>
      </c>
      <c r="P444">
        <f>+VLOOKUP(O444,[1]ZCLMM905!$A:$G,7,0)</f>
        <v>1</v>
      </c>
      <c r="Q444" t="b">
        <f t="shared" si="10"/>
        <v>1</v>
      </c>
      <c r="R444" t="str">
        <f>+VLOOKUP(F444,'BD LP'!B:I,8,0)</f>
        <v>PROFITEROL CREMA 2 KG</v>
      </c>
    </row>
    <row r="445" spans="1:18" x14ac:dyDescent="0.35">
      <c r="A445" t="s">
        <v>3904</v>
      </c>
      <c r="B445">
        <v>2000</v>
      </c>
      <c r="D445" s="51" t="s">
        <v>3905</v>
      </c>
      <c r="F445" s="38">
        <v>104543870</v>
      </c>
      <c r="H445" s="52">
        <v>28900</v>
      </c>
      <c r="I445" t="s">
        <v>3906</v>
      </c>
      <c r="J445">
        <v>1</v>
      </c>
      <c r="K445" t="s">
        <v>77</v>
      </c>
      <c r="L445" t="s">
        <v>3907</v>
      </c>
      <c r="M445" t="s">
        <v>3908</v>
      </c>
      <c r="N445" s="38" t="s">
        <v>77</v>
      </c>
      <c r="O445" t="str">
        <f>+F445&amp;"-"&amp;VLOOKUP(F445,'BD LP'!B:J,9,0)</f>
        <v>104543870-CJ</v>
      </c>
      <c r="P445">
        <f>+VLOOKUP(O445,[1]ZCLMM905!$A:$G,7,0)</f>
        <v>1</v>
      </c>
      <c r="Q445" t="b">
        <f t="shared" si="10"/>
        <v>1</v>
      </c>
      <c r="R445" t="str">
        <f>+VLOOKUP(F445,'BD LP'!B:I,8,0)</f>
        <v>PROFITEROL CREMA VAINILLA 4 KG</v>
      </c>
    </row>
    <row r="446" spans="1:18" x14ac:dyDescent="0.35">
      <c r="A446" t="s">
        <v>3904</v>
      </c>
      <c r="B446">
        <v>2000</v>
      </c>
      <c r="D446" s="51" t="s">
        <v>3905</v>
      </c>
      <c r="F446" s="38">
        <v>104547400</v>
      </c>
      <c r="H446" s="52">
        <v>25000</v>
      </c>
      <c r="I446" t="s">
        <v>3906</v>
      </c>
      <c r="J446">
        <v>48</v>
      </c>
      <c r="K446" t="s">
        <v>44</v>
      </c>
      <c r="L446" t="s">
        <v>3907</v>
      </c>
      <c r="M446" t="s">
        <v>3908</v>
      </c>
      <c r="N446" s="38" t="s">
        <v>44</v>
      </c>
      <c r="O446" t="str">
        <f>+F446&amp;"-"&amp;VLOOKUP(F446,'BD LP'!B:J,9,0)</f>
        <v>104547400-C48</v>
      </c>
      <c r="P446">
        <f>+VLOOKUP(O446,[1]ZCLMM905!$A:$G,7,0)</f>
        <v>48</v>
      </c>
      <c r="Q446" t="b">
        <f t="shared" si="10"/>
        <v>1</v>
      </c>
      <c r="R446" t="str">
        <f>+VLOOKUP(F446,'BD LP'!B:I,8,0)</f>
        <v>QUEQUE LIMON 60 G</v>
      </c>
    </row>
    <row r="447" spans="1:18" x14ac:dyDescent="0.35">
      <c r="A447" t="s">
        <v>3904</v>
      </c>
      <c r="B447">
        <v>2000</v>
      </c>
      <c r="D447" s="51" t="s">
        <v>3905</v>
      </c>
      <c r="F447" s="38">
        <v>104537940</v>
      </c>
      <c r="H447" s="52">
        <v>49000</v>
      </c>
      <c r="I447" t="s">
        <v>3906</v>
      </c>
      <c r="J447">
        <v>63</v>
      </c>
      <c r="K447" t="s">
        <v>44</v>
      </c>
      <c r="L447" t="s">
        <v>3907</v>
      </c>
      <c r="M447" t="s">
        <v>3908</v>
      </c>
      <c r="N447" s="38" t="s">
        <v>44</v>
      </c>
      <c r="O447" t="str">
        <f>+F447&amp;"-"&amp;VLOOKUP(F447,'BD LP'!B:J,9,0)</f>
        <v>104537940-C63</v>
      </c>
      <c r="P447">
        <f>+VLOOKUP(O447,[1]ZCLMM905!$A:$G,7,0)</f>
        <v>63</v>
      </c>
      <c r="Q447" t="b">
        <f t="shared" si="10"/>
        <v>1</v>
      </c>
      <c r="R447" t="str">
        <f>+VLOOKUP(F447,'BD LP'!B:I,8,0)</f>
        <v>ROLLO DE CANELA GLASEADO 114 G</v>
      </c>
    </row>
    <row r="448" spans="1:18" x14ac:dyDescent="0.35">
      <c r="A448" t="s">
        <v>3904</v>
      </c>
      <c r="B448">
        <v>2000</v>
      </c>
      <c r="D448" s="51" t="s">
        <v>3905</v>
      </c>
      <c r="F448" s="38">
        <v>105154610</v>
      </c>
      <c r="H448" s="52">
        <v>25800</v>
      </c>
      <c r="I448" t="s">
        <v>3906</v>
      </c>
      <c r="J448">
        <v>30</v>
      </c>
      <c r="K448" t="s">
        <v>44</v>
      </c>
      <c r="L448" t="s">
        <v>3907</v>
      </c>
      <c r="M448" t="s">
        <v>3908</v>
      </c>
      <c r="N448" s="38" t="s">
        <v>44</v>
      </c>
      <c r="O448" t="str">
        <f>+F448&amp;"-"&amp;VLOOKUP(F448,'BD LP'!B:J,9,0)</f>
        <v>105154610-C30</v>
      </c>
      <c r="P448">
        <f>+VLOOKUP(O448,[1]ZCLMM905!$A:$G,7,0)</f>
        <v>30</v>
      </c>
      <c r="Q448" t="b">
        <f t="shared" si="10"/>
        <v>1</v>
      </c>
      <c r="R448" t="str">
        <f>+VLOOKUP(F448,'BD LP'!B:I,8,0)</f>
        <v>VOLCAN CHOCOLATE BERLYS 80 g</v>
      </c>
    </row>
    <row r="449" spans="1:18" x14ac:dyDescent="0.35">
      <c r="A449" t="s">
        <v>3904</v>
      </c>
      <c r="B449">
        <v>2000</v>
      </c>
      <c r="D449" s="51" t="s">
        <v>3905</v>
      </c>
      <c r="F449" s="38">
        <v>104518330</v>
      </c>
      <c r="H449" s="52">
        <v>26900</v>
      </c>
      <c r="I449" t="s">
        <v>3906</v>
      </c>
      <c r="J449">
        <v>30</v>
      </c>
      <c r="K449" t="s">
        <v>44</v>
      </c>
      <c r="L449" t="s">
        <v>3907</v>
      </c>
      <c r="M449" t="s">
        <v>3908</v>
      </c>
      <c r="N449" s="38" t="s">
        <v>44</v>
      </c>
      <c r="O449" t="str">
        <f>+F449&amp;"-"&amp;VLOOKUP(F449,'BD LP'!B:J,9,0)</f>
        <v>104518330-C30</v>
      </c>
      <c r="P449">
        <f>+VLOOKUP(O449,[1]ZCLMM905!$A:$G,7,0)</f>
        <v>30</v>
      </c>
      <c r="Q449" t="b">
        <f t="shared" si="10"/>
        <v>1</v>
      </c>
      <c r="R449" t="str">
        <f>+VLOOKUP(F449,'BD LP'!B:I,8,0)</f>
        <v>WAFFLE BERLYS 90 g</v>
      </c>
    </row>
    <row r="450" spans="1:18" x14ac:dyDescent="0.35">
      <c r="A450" t="s">
        <v>3904</v>
      </c>
      <c r="B450">
        <v>2000</v>
      </c>
      <c r="D450" s="51" t="s">
        <v>3905</v>
      </c>
      <c r="F450" s="38">
        <v>104522520</v>
      </c>
      <c r="H450" s="52">
        <v>18200</v>
      </c>
      <c r="I450" t="s">
        <v>3906</v>
      </c>
      <c r="J450">
        <v>4</v>
      </c>
      <c r="K450" t="s">
        <v>44</v>
      </c>
      <c r="L450" t="s">
        <v>3907</v>
      </c>
      <c r="M450" t="s">
        <v>3908</v>
      </c>
      <c r="N450" s="38" t="s">
        <v>44</v>
      </c>
      <c r="O450" t="str">
        <f>+F450&amp;"-"&amp;VLOOKUP(F450,'BD LP'!B:J,9,0)</f>
        <v>104522520-C04</v>
      </c>
      <c r="P450">
        <f>+VLOOKUP(O450,[1]ZCLMM905!$A:$G,7,0)</f>
        <v>4</v>
      </c>
      <c r="Q450" t="b">
        <f t="shared" si="10"/>
        <v>1</v>
      </c>
      <c r="R450" t="str">
        <f>+VLOOKUP(F450,'BD LP'!B:I,8,0)</f>
        <v>CHURROS BUCLE AVIKO 1 kg</v>
      </c>
    </row>
    <row r="451" spans="1:18" x14ac:dyDescent="0.35">
      <c r="A451" t="s">
        <v>3904</v>
      </c>
      <c r="B451">
        <v>2000</v>
      </c>
      <c r="D451" s="51" t="s">
        <v>3905</v>
      </c>
      <c r="F451" s="38">
        <v>104524040</v>
      </c>
      <c r="H451" s="52">
        <v>29000</v>
      </c>
      <c r="I451" t="s">
        <v>3906</v>
      </c>
      <c r="J451">
        <v>6</v>
      </c>
      <c r="K451" t="s">
        <v>44</v>
      </c>
      <c r="L451" t="s">
        <v>3907</v>
      </c>
      <c r="M451" t="s">
        <v>3908</v>
      </c>
      <c r="N451" s="38" t="s">
        <v>44</v>
      </c>
      <c r="O451" t="str">
        <f>+F451&amp;"-"&amp;VLOOKUP(F451,'BD LP'!B:J,9,0)</f>
        <v>104524040-C06</v>
      </c>
      <c r="P451">
        <f>+VLOOKUP(O451,[1]ZCLMM905!$A:$G,7,0)</f>
        <v>6</v>
      </c>
      <c r="Q451" t="b">
        <f t="shared" ref="Q451:Q514" si="11">+P451=J451</f>
        <v>1</v>
      </c>
      <c r="R451" t="str">
        <f>+VLOOKUP(F451,'BD LP'!B:I,8,0)</f>
        <v>CHURROS CLÁSICO (RECTO) AVIKO 1KG</v>
      </c>
    </row>
    <row r="452" spans="1:18" x14ac:dyDescent="0.35">
      <c r="A452" t="s">
        <v>3904</v>
      </c>
      <c r="B452">
        <v>2000</v>
      </c>
      <c r="D452" s="51" t="s">
        <v>3905</v>
      </c>
      <c r="F452" s="38">
        <v>104515580</v>
      </c>
      <c r="H452" s="52">
        <v>24000</v>
      </c>
      <c r="I452" t="s">
        <v>3906</v>
      </c>
      <c r="J452">
        <v>42</v>
      </c>
      <c r="K452" t="s">
        <v>44</v>
      </c>
      <c r="L452" t="s">
        <v>3907</v>
      </c>
      <c r="M452" t="s">
        <v>3908</v>
      </c>
      <c r="N452" s="38" t="s">
        <v>44</v>
      </c>
      <c r="O452" t="str">
        <f>+F452&amp;"-"&amp;VLOOKUP(F452,'BD LP'!B:J,9,0)</f>
        <v>104515580-C42</v>
      </c>
      <c r="P452">
        <f>+VLOOKUP(O452,[1]ZCLMM905!$A:$G,7,0)</f>
        <v>42</v>
      </c>
      <c r="Q452" t="b">
        <f t="shared" si="11"/>
        <v>1</v>
      </c>
      <c r="R452" t="str">
        <f>+VLOOKUP(F452,'BD LP'!B:I,8,0)</f>
        <v>CROISSANT PLUS 100 g</v>
      </c>
    </row>
    <row r="453" spans="1:18" x14ac:dyDescent="0.35">
      <c r="A453" t="s">
        <v>3904</v>
      </c>
      <c r="B453">
        <v>2000</v>
      </c>
      <c r="D453" s="51" t="s">
        <v>3905</v>
      </c>
      <c r="F453" s="38">
        <v>104529290</v>
      </c>
      <c r="H453" s="52">
        <v>15750</v>
      </c>
      <c r="I453" t="s">
        <v>3906</v>
      </c>
      <c r="J453">
        <v>120</v>
      </c>
      <c r="K453" t="s">
        <v>44</v>
      </c>
      <c r="L453" t="s">
        <v>3907</v>
      </c>
      <c r="M453" t="s">
        <v>3908</v>
      </c>
      <c r="N453" s="38" t="s">
        <v>44</v>
      </c>
      <c r="O453" t="str">
        <f>+F453&amp;"-"&amp;VLOOKUP(F453,'BD LP'!B:J,9,0)</f>
        <v>104529290-Z20</v>
      </c>
      <c r="P453">
        <f>+VLOOKUP(O453,[1]ZCLMM905!$A:$G,7,0)</f>
        <v>120</v>
      </c>
      <c r="Q453" t="b">
        <f t="shared" si="11"/>
        <v>1</v>
      </c>
      <c r="R453" t="str">
        <f>+VLOOKUP(F453,'BD LP'!B:I,8,0)</f>
        <v>CROISSANT RELLENO MANJAR PAGNIFIQUE 41g</v>
      </c>
    </row>
    <row r="454" spans="1:18" x14ac:dyDescent="0.35">
      <c r="A454" t="s">
        <v>3904</v>
      </c>
      <c r="B454">
        <v>2000</v>
      </c>
      <c r="D454" s="51" t="s">
        <v>3905</v>
      </c>
      <c r="F454" s="38">
        <v>104529270</v>
      </c>
      <c r="H454" s="52">
        <v>13900</v>
      </c>
      <c r="I454" t="s">
        <v>3906</v>
      </c>
      <c r="J454">
        <v>130</v>
      </c>
      <c r="K454" t="s">
        <v>44</v>
      </c>
      <c r="L454" t="s">
        <v>3907</v>
      </c>
      <c r="M454" t="s">
        <v>3908</v>
      </c>
      <c r="N454" s="38" t="s">
        <v>44</v>
      </c>
      <c r="O454" t="str">
        <f>+F454&amp;"-"&amp;VLOOKUP(F454,'BD LP'!B:J,9,0)</f>
        <v>104529270-Z30</v>
      </c>
      <c r="P454">
        <f>+VLOOKUP(O454,[1]ZCLMM905!$A:$G,7,0)</f>
        <v>130</v>
      </c>
      <c r="Q454" t="b">
        <f t="shared" si="11"/>
        <v>1</v>
      </c>
      <c r="R454" t="str">
        <f>+VLOOKUP(F454,'BD LP'!B:I,8,0)</f>
        <v>MARGARITA DE CREMA PAGNIFIQUE 36 g</v>
      </c>
    </row>
    <row r="455" spans="1:18" x14ac:dyDescent="0.35">
      <c r="A455" t="s">
        <v>3904</v>
      </c>
      <c r="B455">
        <v>2000</v>
      </c>
      <c r="D455" s="51" t="s">
        <v>3905</v>
      </c>
      <c r="F455" s="38">
        <v>104529280</v>
      </c>
      <c r="H455" s="52">
        <v>16900</v>
      </c>
      <c r="I455" t="s">
        <v>3906</v>
      </c>
      <c r="J455">
        <v>130</v>
      </c>
      <c r="K455" t="s">
        <v>44</v>
      </c>
      <c r="L455" t="s">
        <v>3907</v>
      </c>
      <c r="M455" t="s">
        <v>3908</v>
      </c>
      <c r="N455" s="38" t="s">
        <v>44</v>
      </c>
      <c r="O455" t="str">
        <f>+F455&amp;"-"&amp;VLOOKUP(F455,'BD LP'!B:J,9,0)</f>
        <v>104529280-Z30</v>
      </c>
      <c r="P455">
        <f>+VLOOKUP(O455,[1]ZCLMM905!$A:$G,7,0)</f>
        <v>130</v>
      </c>
      <c r="Q455" t="b">
        <f t="shared" si="11"/>
        <v>1</v>
      </c>
      <c r="R455" t="str">
        <f>+VLOOKUP(F455,'BD LP'!B:I,8,0)</f>
        <v>MARGARITA DE MEMBRILLO PAGNIFIQUE 36 g</v>
      </c>
    </row>
    <row r="456" spans="1:18" x14ac:dyDescent="0.35">
      <c r="A456" t="s">
        <v>3904</v>
      </c>
      <c r="B456">
        <v>2000</v>
      </c>
      <c r="D456" s="51" t="s">
        <v>3905</v>
      </c>
      <c r="F456" s="38">
        <v>104528980</v>
      </c>
      <c r="H456" s="52">
        <v>24900</v>
      </c>
      <c r="I456" t="s">
        <v>3906</v>
      </c>
      <c r="J456">
        <v>120</v>
      </c>
      <c r="K456" t="s">
        <v>44</v>
      </c>
      <c r="L456" t="s">
        <v>3907</v>
      </c>
      <c r="M456" t="s">
        <v>3908</v>
      </c>
      <c r="N456" s="38" t="s">
        <v>44</v>
      </c>
      <c r="O456" t="str">
        <f>+F456&amp;"-"&amp;VLOOKUP(F456,'BD LP'!B:J,9,0)</f>
        <v>104528980-Z20</v>
      </c>
      <c r="P456">
        <f>+VLOOKUP(O456,[1]ZCLMM905!$A:$G,7,0)</f>
        <v>120</v>
      </c>
      <c r="Q456" t="b">
        <f t="shared" si="11"/>
        <v>1</v>
      </c>
      <c r="R456" t="str">
        <f>+VLOOKUP(F456,'BD LP'!B:I,8,0)</f>
        <v>MEDIALUNA PAGNIFIQUE 40 g</v>
      </c>
    </row>
    <row r="457" spans="1:18" x14ac:dyDescent="0.35">
      <c r="A457" t="s">
        <v>3904</v>
      </c>
      <c r="B457">
        <v>2000</v>
      </c>
      <c r="D457" s="51" t="s">
        <v>3905</v>
      </c>
      <c r="F457" s="38">
        <v>104528990</v>
      </c>
      <c r="H457" s="52">
        <v>27700</v>
      </c>
      <c r="I457" t="s">
        <v>3906</v>
      </c>
      <c r="J457">
        <v>120</v>
      </c>
      <c r="K457" t="s">
        <v>44</v>
      </c>
      <c r="L457" t="s">
        <v>3907</v>
      </c>
      <c r="M457" t="s">
        <v>3908</v>
      </c>
      <c r="N457" s="38" t="s">
        <v>44</v>
      </c>
      <c r="O457" t="str">
        <f>+F457&amp;"-"&amp;VLOOKUP(F457,'BD LP'!B:J,9,0)</f>
        <v>104528990-Z20</v>
      </c>
      <c r="P457">
        <f>+VLOOKUP(O457,[1]ZCLMM905!$A:$G,7,0)</f>
        <v>120</v>
      </c>
      <c r="Q457" t="b">
        <f t="shared" si="11"/>
        <v>1</v>
      </c>
      <c r="R457" t="str">
        <f>+VLOOKUP(F457,'BD LP'!B:I,8,0)</f>
        <v>MEDIALUNA PAGNIFIQUE 45 g</v>
      </c>
    </row>
    <row r="458" spans="1:18" x14ac:dyDescent="0.35">
      <c r="A458" t="s">
        <v>3904</v>
      </c>
      <c r="B458">
        <v>2000</v>
      </c>
      <c r="D458" s="51" t="s">
        <v>3905</v>
      </c>
      <c r="F458" s="38">
        <v>104351590</v>
      </c>
      <c r="H458" s="52">
        <v>27300</v>
      </c>
      <c r="I458" t="s">
        <v>3906</v>
      </c>
      <c r="J458">
        <v>1</v>
      </c>
      <c r="K458" t="s">
        <v>200</v>
      </c>
      <c r="L458" t="s">
        <v>3907</v>
      </c>
      <c r="M458" t="s">
        <v>3908</v>
      </c>
      <c r="N458" s="38" t="s">
        <v>200</v>
      </c>
      <c r="O458" t="str">
        <f>+F458&amp;"-"&amp;VLOOKUP(F458,'BD LP'!B:J,9,0)</f>
        <v>104351590-Z00</v>
      </c>
      <c r="P458">
        <f>+VLOOKUP(O458,[1]ZCLMM905!$A:$G,7,0)</f>
        <v>1</v>
      </c>
      <c r="Q458" t="b">
        <f t="shared" si="11"/>
        <v>1</v>
      </c>
      <c r="R458" t="str">
        <f>+VLOOKUP(F458,'BD LP'!B:I,8,0)</f>
        <v>MINI TOP HOJALDRE CHOCOLATE BERLYS 55 g</v>
      </c>
    </row>
    <row r="459" spans="1:18" x14ac:dyDescent="0.35">
      <c r="A459" t="s">
        <v>3904</v>
      </c>
      <c r="B459">
        <v>2000</v>
      </c>
      <c r="D459" s="51" t="s">
        <v>3905</v>
      </c>
      <c r="F459" s="38">
        <v>104543490</v>
      </c>
      <c r="H459" s="52">
        <v>37600</v>
      </c>
      <c r="I459" t="s">
        <v>3906</v>
      </c>
      <c r="J459">
        <v>80</v>
      </c>
      <c r="K459" t="s">
        <v>44</v>
      </c>
      <c r="L459" t="s">
        <v>3907</v>
      </c>
      <c r="M459" t="s">
        <v>3908</v>
      </c>
      <c r="N459" s="38" t="s">
        <v>44</v>
      </c>
      <c r="O459" t="str">
        <f>+F459&amp;"-"&amp;VLOOKUP(F459,'BD LP'!B:J,9,0)</f>
        <v>104543490-C80</v>
      </c>
      <c r="P459">
        <f>+VLOOKUP(O459,[1]ZCLMM905!$A:$G,7,0)</f>
        <v>80</v>
      </c>
      <c r="Q459" t="b">
        <f t="shared" si="11"/>
        <v>1</v>
      </c>
      <c r="R459" t="str">
        <f>+VLOOKUP(F459,'BD LP'!B:I,8,0)</f>
        <v>NAPOLITANA JAMÓN QUESO 70 G</v>
      </c>
    </row>
    <row r="460" spans="1:18" x14ac:dyDescent="0.35">
      <c r="A460" t="s">
        <v>3904</v>
      </c>
      <c r="B460">
        <v>2000</v>
      </c>
      <c r="D460" s="51" t="s">
        <v>3905</v>
      </c>
      <c r="F460" s="38">
        <v>104543500</v>
      </c>
      <c r="H460" s="52">
        <v>34400</v>
      </c>
      <c r="I460" t="s">
        <v>3906</v>
      </c>
      <c r="J460">
        <v>80</v>
      </c>
      <c r="K460" t="s">
        <v>44</v>
      </c>
      <c r="L460" t="s">
        <v>3907</v>
      </c>
      <c r="M460" t="s">
        <v>3908</v>
      </c>
      <c r="N460" s="38" t="s">
        <v>44</v>
      </c>
      <c r="O460" t="str">
        <f>+F460&amp;"-"&amp;VLOOKUP(F460,'BD LP'!B:J,9,0)</f>
        <v>104543500-C80</v>
      </c>
      <c r="P460">
        <f>+VLOOKUP(O460,[1]ZCLMM905!$A:$G,7,0)</f>
        <v>80</v>
      </c>
      <c r="Q460" t="b">
        <f t="shared" si="11"/>
        <v>1</v>
      </c>
      <c r="R460" t="str">
        <f>+VLOOKUP(F460,'BD LP'!B:I,8,0)</f>
        <v>NAPOLITANA RICOTTA ESPINACA 70 G</v>
      </c>
    </row>
    <row r="461" spans="1:18" x14ac:dyDescent="0.35">
      <c r="A461" t="s">
        <v>3904</v>
      </c>
      <c r="B461">
        <v>2000</v>
      </c>
      <c r="D461" s="51" t="s">
        <v>3905</v>
      </c>
      <c r="F461" s="38">
        <v>104529000</v>
      </c>
      <c r="H461" s="52">
        <v>17400</v>
      </c>
      <c r="I461" t="s">
        <v>3906</v>
      </c>
      <c r="J461">
        <v>120</v>
      </c>
      <c r="K461" t="s">
        <v>44</v>
      </c>
      <c r="L461" t="s">
        <v>3907</v>
      </c>
      <c r="M461" t="s">
        <v>3908</v>
      </c>
      <c r="N461" s="38" t="s">
        <v>44</v>
      </c>
      <c r="O461" t="str">
        <f>+F461&amp;"-"&amp;VLOOKUP(F461,'BD LP'!B:J,9,0)</f>
        <v>104529000-Z20</v>
      </c>
      <c r="P461">
        <f>+VLOOKUP(O461,[1]ZCLMM905!$A:$G,7,0)</f>
        <v>120</v>
      </c>
      <c r="Q461" t="b">
        <f t="shared" si="11"/>
        <v>1</v>
      </c>
      <c r="R461" t="str">
        <f>+VLOOKUP(F461,'BD LP'!B:I,8,0)</f>
        <v>REJILLA DE MEMBRILLO PAGNIFIQUE 48 g</v>
      </c>
    </row>
    <row r="462" spans="1:18" x14ac:dyDescent="0.35">
      <c r="A462" t="s">
        <v>3904</v>
      </c>
      <c r="B462">
        <v>2000</v>
      </c>
      <c r="D462" s="51" t="s">
        <v>3905</v>
      </c>
      <c r="F462" s="38">
        <v>104518070</v>
      </c>
      <c r="H462" s="52">
        <v>27300</v>
      </c>
      <c r="I462" t="s">
        <v>3906</v>
      </c>
      <c r="J462">
        <v>100</v>
      </c>
      <c r="K462" t="s">
        <v>44</v>
      </c>
      <c r="L462" t="s">
        <v>3907</v>
      </c>
      <c r="M462" t="s">
        <v>3908</v>
      </c>
      <c r="N462" s="38" t="s">
        <v>44</v>
      </c>
      <c r="O462" t="str">
        <f>+F462&amp;"-"&amp;VLOOKUP(F462,'BD LP'!B:J,9,0)</f>
        <v>104518070-Z00</v>
      </c>
      <c r="P462">
        <f>+VLOOKUP(O462,[1]ZCLMM905!$A:$G,7,0)</f>
        <v>100</v>
      </c>
      <c r="Q462" t="b">
        <f t="shared" si="11"/>
        <v>1</v>
      </c>
      <c r="R462" t="str">
        <f>+VLOOKUP(F462,'BD LP'!B:I,8,0)</f>
        <v>STRUDEL MANZANA PAGNIFIQUE 56 g</v>
      </c>
    </row>
    <row r="463" spans="1:18" x14ac:dyDescent="0.35">
      <c r="A463" t="s">
        <v>3904</v>
      </c>
      <c r="B463">
        <v>2000</v>
      </c>
      <c r="D463" s="51" t="s">
        <v>3905</v>
      </c>
      <c r="F463" s="38">
        <v>104529030</v>
      </c>
      <c r="H463" s="52">
        <v>29000</v>
      </c>
      <c r="I463" t="s">
        <v>3906</v>
      </c>
      <c r="J463">
        <v>80</v>
      </c>
      <c r="K463" t="s">
        <v>44</v>
      </c>
      <c r="L463" t="s">
        <v>3907</v>
      </c>
      <c r="M463" t="s">
        <v>3908</v>
      </c>
      <c r="N463" s="38" t="s">
        <v>44</v>
      </c>
      <c r="O463" t="str">
        <f>+F463&amp;"-"&amp;VLOOKUP(F463,'BD LP'!B:J,9,0)</f>
        <v>104529030-C80</v>
      </c>
      <c r="P463">
        <f>+VLOOKUP(O463,[1]ZCLMM905!$A:$G,7,0)</f>
        <v>80</v>
      </c>
      <c r="Q463" t="b">
        <f t="shared" si="11"/>
        <v>1</v>
      </c>
      <c r="R463" t="str">
        <f>+VLOOKUP(F463,'BD LP'!B:I,8,0)</f>
        <v>TOP DE FRAMBUESA 72 g</v>
      </c>
    </row>
    <row r="464" spans="1:18" x14ac:dyDescent="0.35">
      <c r="A464" t="s">
        <v>3904</v>
      </c>
      <c r="B464">
        <v>2000</v>
      </c>
      <c r="D464" s="51" t="s">
        <v>3905</v>
      </c>
      <c r="F464" s="38">
        <v>104532420</v>
      </c>
      <c r="H464" s="52">
        <v>14700</v>
      </c>
      <c r="I464" t="s">
        <v>3906</v>
      </c>
      <c r="J464">
        <v>1</v>
      </c>
      <c r="K464" t="s">
        <v>77</v>
      </c>
      <c r="L464" t="s">
        <v>3907</v>
      </c>
      <c r="M464" t="s">
        <v>3908</v>
      </c>
      <c r="N464" s="38" t="s">
        <v>77</v>
      </c>
      <c r="O464" t="str">
        <f>+F464&amp;"-"&amp;VLOOKUP(F464,'BD LP'!B:J,9,0)</f>
        <v>104532420-CJ</v>
      </c>
      <c r="P464">
        <f>+VLOOKUP(O464,[1]ZCLMM905!$A:$G,7,0)</f>
        <v>1</v>
      </c>
      <c r="Q464" t="b">
        <f t="shared" si="11"/>
        <v>1</v>
      </c>
      <c r="R464" t="str">
        <f>+VLOOKUP(F464,'BD LP'!B:I,8,0)</f>
        <v>90302296 PAN DE LENGUA CJ X 55 UN</v>
      </c>
    </row>
    <row r="465" spans="1:18" x14ac:dyDescent="0.35">
      <c r="A465" t="s">
        <v>3904</v>
      </c>
      <c r="B465">
        <v>2000</v>
      </c>
      <c r="D465" s="51" t="s">
        <v>3905</v>
      </c>
      <c r="F465" s="38">
        <v>104532410</v>
      </c>
      <c r="H465" s="52">
        <v>28000</v>
      </c>
      <c r="I465" t="s">
        <v>3906</v>
      </c>
      <c r="J465">
        <v>1</v>
      </c>
      <c r="K465" t="s">
        <v>81</v>
      </c>
      <c r="L465" t="s">
        <v>3907</v>
      </c>
      <c r="M465" t="s">
        <v>3908</v>
      </c>
      <c r="N465" s="38" t="s">
        <v>81</v>
      </c>
      <c r="O465" t="str">
        <f>+F465&amp;"-"&amp;VLOOKUP(F465,'BD LP'!B:J,9,0)</f>
        <v>104532410-C60</v>
      </c>
      <c r="P465">
        <f>+VLOOKUP(O465,[1]ZCLMM905!$A:$G,7,0)</f>
        <v>1</v>
      </c>
      <c r="Q465" t="b">
        <f t="shared" si="11"/>
        <v>1</v>
      </c>
      <c r="R465" t="str">
        <f>+VLOOKUP(F465,'BD LP'!B:I,8,0)</f>
        <v>90302454 AMASADO SANDWICH SOFT CJ X 60UN</v>
      </c>
    </row>
    <row r="466" spans="1:18" x14ac:dyDescent="0.35">
      <c r="A466" t="s">
        <v>3904</v>
      </c>
      <c r="B466">
        <v>2000</v>
      </c>
      <c r="D466" s="51" t="s">
        <v>3905</v>
      </c>
      <c r="F466" s="38">
        <v>104546900</v>
      </c>
      <c r="H466" s="52">
        <v>50500</v>
      </c>
      <c r="I466" t="s">
        <v>3906</v>
      </c>
      <c r="J466">
        <v>210</v>
      </c>
      <c r="K466" t="s">
        <v>44</v>
      </c>
      <c r="L466" t="s">
        <v>3907</v>
      </c>
      <c r="M466" t="s">
        <v>3908</v>
      </c>
      <c r="N466" s="38" t="s">
        <v>44</v>
      </c>
      <c r="O466" t="str">
        <f>+F466&amp;"-"&amp;VLOOKUP(F466,'BD LP'!B:J,9,0)</f>
        <v>104546900-Y10</v>
      </c>
      <c r="P466">
        <f>+VLOOKUP(O466,[1]ZCLMM905!$A:$G,7,0)</f>
        <v>210</v>
      </c>
      <c r="Q466" t="b">
        <f t="shared" si="11"/>
        <v>1</v>
      </c>
      <c r="R466" t="str">
        <f>+VLOOKUP(F466,'BD LP'!B:I,8,0)</f>
        <v>PAN HAMBURGUESA BRIOCHE 10 CM</v>
      </c>
    </row>
    <row r="467" spans="1:18" x14ac:dyDescent="0.35">
      <c r="A467" t="s">
        <v>3904</v>
      </c>
      <c r="B467">
        <v>2000</v>
      </c>
      <c r="D467" s="51" t="s">
        <v>3905</v>
      </c>
      <c r="F467" s="38">
        <v>104522660</v>
      </c>
      <c r="H467" s="52">
        <v>54900</v>
      </c>
      <c r="I467" t="s">
        <v>3906</v>
      </c>
      <c r="J467">
        <v>240</v>
      </c>
      <c r="K467" t="s">
        <v>44</v>
      </c>
      <c r="L467" t="s">
        <v>3907</v>
      </c>
      <c r="M467" t="s">
        <v>3908</v>
      </c>
      <c r="N467" s="38" t="s">
        <v>44</v>
      </c>
      <c r="O467" t="str">
        <f>+F467&amp;"-"&amp;VLOOKUP(F467,'BD LP'!B:J,9,0)</f>
        <v>104522660-Y40</v>
      </c>
      <c r="P467">
        <f>+VLOOKUP(O467,[1]ZCLMM905!$A:$G,7,0)</f>
        <v>240</v>
      </c>
      <c r="Q467" t="b">
        <f t="shared" si="11"/>
        <v>1</v>
      </c>
      <c r="R467" t="str">
        <f>+VLOOKUP(F467,'BD LP'!B:I,8,0)</f>
        <v>PAN HAMBURGUESA BRIOCHE 10 CM</v>
      </c>
    </row>
    <row r="468" spans="1:18" x14ac:dyDescent="0.35">
      <c r="A468" t="s">
        <v>3904</v>
      </c>
      <c r="B468">
        <v>2000</v>
      </c>
      <c r="D468" s="51" t="s">
        <v>3905</v>
      </c>
      <c r="F468" s="38">
        <v>104521720</v>
      </c>
      <c r="H468" s="52">
        <v>56000</v>
      </c>
      <c r="I468" t="s">
        <v>3906</v>
      </c>
      <c r="J468">
        <v>180</v>
      </c>
      <c r="K468" t="s">
        <v>44</v>
      </c>
      <c r="L468" t="s">
        <v>3907</v>
      </c>
      <c r="M468" t="s">
        <v>3908</v>
      </c>
      <c r="N468" s="38" t="s">
        <v>44</v>
      </c>
      <c r="O468" t="str">
        <f>+F468&amp;"-"&amp;VLOOKUP(F468,'BD LP'!B:J,9,0)</f>
        <v>104521720-Z80</v>
      </c>
      <c r="P468">
        <f>+VLOOKUP(O468,[1]ZCLMM905!$A:$G,7,0)</f>
        <v>180</v>
      </c>
      <c r="Q468" t="b">
        <f t="shared" si="11"/>
        <v>1</v>
      </c>
      <c r="R468" t="str">
        <f>+VLOOKUP(F468,'BD LP'!B:I,8,0)</f>
        <v>PAN HAMBURGUESA BRIOCHE 12 CM</v>
      </c>
    </row>
    <row r="469" spans="1:18" x14ac:dyDescent="0.35">
      <c r="A469" t="s">
        <v>3904</v>
      </c>
      <c r="B469">
        <v>2000</v>
      </c>
      <c r="D469" s="51" t="s">
        <v>3905</v>
      </c>
      <c r="F469" s="38">
        <v>104546910</v>
      </c>
      <c r="H469" s="52">
        <v>47600</v>
      </c>
      <c r="I469" t="s">
        <v>3906</v>
      </c>
      <c r="J469">
        <v>140</v>
      </c>
      <c r="K469" t="s">
        <v>44</v>
      </c>
      <c r="L469" t="s">
        <v>3907</v>
      </c>
      <c r="M469" t="s">
        <v>3908</v>
      </c>
      <c r="N469" s="38" t="s">
        <v>44</v>
      </c>
      <c r="O469" t="str">
        <f>+F469&amp;"-"&amp;VLOOKUP(F469,'BD LP'!B:J,9,0)</f>
        <v>104546910-Z40</v>
      </c>
      <c r="P469">
        <f>+VLOOKUP(O469,[1]ZCLMM905!$A:$G,7,0)</f>
        <v>140</v>
      </c>
      <c r="Q469" t="b">
        <f t="shared" si="11"/>
        <v>1</v>
      </c>
      <c r="R469" t="str">
        <f>+VLOOKUP(F469,'BD LP'!B:I,8,0)</f>
        <v>PAN HAMBURGUESA BRIOCHE 12 CM</v>
      </c>
    </row>
    <row r="470" spans="1:18" x14ac:dyDescent="0.35">
      <c r="A470" t="s">
        <v>3904</v>
      </c>
      <c r="B470">
        <v>2000</v>
      </c>
      <c r="D470" s="51" t="s">
        <v>3905</v>
      </c>
      <c r="F470" s="38">
        <v>104540140</v>
      </c>
      <c r="H470" s="52">
        <v>39440</v>
      </c>
      <c r="I470" t="s">
        <v>3906</v>
      </c>
      <c r="J470">
        <v>80</v>
      </c>
      <c r="K470" t="s">
        <v>44</v>
      </c>
      <c r="L470" t="s">
        <v>3907</v>
      </c>
      <c r="M470" t="s">
        <v>3908</v>
      </c>
      <c r="N470" s="38" t="s">
        <v>44</v>
      </c>
      <c r="O470" t="str">
        <f>+F470&amp;"-"&amp;VLOOKUP(F470,'BD LP'!B:J,9,0)</f>
        <v>104540140-C80</v>
      </c>
      <c r="P470">
        <f>+VLOOKUP(O470,[1]ZCLMM905!$A:$G,7,0)</f>
        <v>80</v>
      </c>
      <c r="Q470" t="b">
        <f t="shared" si="11"/>
        <v>1</v>
      </c>
      <c r="R470" t="str">
        <f>+VLOOKUP(F470,'BD LP'!B:I,8,0)</f>
        <v>PAN HAMBURGUESA DE PAPA 11,5 CM</v>
      </c>
    </row>
    <row r="471" spans="1:18" x14ac:dyDescent="0.35">
      <c r="A471" t="s">
        <v>3904</v>
      </c>
      <c r="B471">
        <v>2000</v>
      </c>
      <c r="D471" s="51" t="s">
        <v>3905</v>
      </c>
      <c r="F471" s="38">
        <v>104545310</v>
      </c>
      <c r="H471" s="52">
        <v>36000</v>
      </c>
      <c r="I471" t="s">
        <v>3906</v>
      </c>
      <c r="J471">
        <v>60</v>
      </c>
      <c r="K471" t="s">
        <v>44</v>
      </c>
      <c r="L471" t="s">
        <v>3907</v>
      </c>
      <c r="M471" t="s">
        <v>3908</v>
      </c>
      <c r="N471" s="38" t="s">
        <v>44</v>
      </c>
      <c r="O471" t="str">
        <f>+F471&amp;"-"&amp;VLOOKUP(F471,'BD LP'!B:J,9,0)</f>
        <v>104545310-C60</v>
      </c>
      <c r="P471">
        <f>+VLOOKUP(O471,[1]ZCLMM905!$A:$G,7,0)</f>
        <v>60</v>
      </c>
      <c r="Q471" t="b">
        <f t="shared" si="11"/>
        <v>1</v>
      </c>
      <c r="R471" t="str">
        <f>+VLOOKUP(F471,'BD LP'!B:I,8,0)</f>
        <v>PAN HAMBURGUESA DE PAPA MARTINS 10 CM</v>
      </c>
    </row>
    <row r="472" spans="1:18" x14ac:dyDescent="0.35">
      <c r="A472" t="s">
        <v>3904</v>
      </c>
      <c r="B472">
        <v>2000</v>
      </c>
      <c r="D472" s="51" t="s">
        <v>3905</v>
      </c>
      <c r="F472" s="38">
        <v>104547790</v>
      </c>
      <c r="H472" s="52">
        <v>18000</v>
      </c>
      <c r="I472" t="s">
        <v>3906</v>
      </c>
      <c r="J472">
        <v>55</v>
      </c>
      <c r="K472" t="s">
        <v>44</v>
      </c>
      <c r="L472" t="s">
        <v>3907</v>
      </c>
      <c r="M472" t="s">
        <v>3908</v>
      </c>
      <c r="N472" s="38" t="s">
        <v>44</v>
      </c>
      <c r="O472" t="str">
        <f>+F472&amp;"-"&amp;VLOOKUP(F472,'BD LP'!B:J,9,0)</f>
        <v>104547790-C55</v>
      </c>
      <c r="P472">
        <f>+VLOOKUP(O472,[1]ZCLMM905!$A:$G,7,0)</f>
        <v>55</v>
      </c>
      <c r="Q472" t="b">
        <f t="shared" si="11"/>
        <v>1</v>
      </c>
      <c r="R472" t="str">
        <f>+VLOOKUP(F472,'BD LP'!B:I,8,0)</f>
        <v>PAN HAMBURGUESA FRICA 10 CM</v>
      </c>
    </row>
    <row r="473" spans="1:18" x14ac:dyDescent="0.35">
      <c r="A473" t="s">
        <v>3904</v>
      </c>
      <c r="B473">
        <v>2000</v>
      </c>
      <c r="D473" s="51" t="s">
        <v>3905</v>
      </c>
      <c r="F473" s="38">
        <v>104548220</v>
      </c>
      <c r="H473" s="52">
        <v>21375</v>
      </c>
      <c r="I473" t="s">
        <v>3906</v>
      </c>
      <c r="J473">
        <v>75</v>
      </c>
      <c r="K473" t="s">
        <v>44</v>
      </c>
      <c r="L473" t="s">
        <v>3907</v>
      </c>
      <c r="M473" t="s">
        <v>3908</v>
      </c>
      <c r="N473" s="38" t="s">
        <v>44</v>
      </c>
      <c r="O473" t="str">
        <f>+F473&amp;"-"&amp;VLOOKUP(F473,'BD LP'!B:J,9,0)</f>
        <v>104548220-C75</v>
      </c>
      <c r="P473">
        <f>+VLOOKUP(O473,[1]ZCLMM905!$A:$G,7,0)</f>
        <v>75</v>
      </c>
      <c r="Q473" t="b">
        <f t="shared" si="11"/>
        <v>1</v>
      </c>
      <c r="R473" t="str">
        <f>+VLOOKUP(F473,'BD LP'!B:I,8,0)</f>
        <v>PAN HAMBURGUESA FRICA 11 CM</v>
      </c>
    </row>
    <row r="474" spans="1:18" x14ac:dyDescent="0.35">
      <c r="A474" t="s">
        <v>3904</v>
      </c>
      <c r="B474">
        <v>2000</v>
      </c>
      <c r="D474" s="51" t="s">
        <v>3905</v>
      </c>
      <c r="F474" s="38">
        <v>104548130</v>
      </c>
      <c r="H474" s="52">
        <v>29500</v>
      </c>
      <c r="I474" t="s">
        <v>3906</v>
      </c>
      <c r="J474">
        <v>50</v>
      </c>
      <c r="K474" t="s">
        <v>44</v>
      </c>
      <c r="L474" t="s">
        <v>3907</v>
      </c>
      <c r="M474" t="s">
        <v>3908</v>
      </c>
      <c r="N474" s="38" t="s">
        <v>44</v>
      </c>
      <c r="O474" t="str">
        <f>+F474&amp;"-"&amp;VLOOKUP(F474,'BD LP'!B:J,9,0)</f>
        <v>104548130-C50</v>
      </c>
      <c r="P474">
        <f>+VLOOKUP(O474,[1]ZCLMM905!$A:$G,7,0)</f>
        <v>50</v>
      </c>
      <c r="Q474" t="b">
        <f t="shared" si="11"/>
        <v>1</v>
      </c>
      <c r="R474" t="str">
        <f>+VLOOKUP(F474,'BD LP'!B:I,8,0)</f>
        <v>PAN BAGUETTE MULTIGRANO PAGNIFIQUE 145 G</v>
      </c>
    </row>
    <row r="475" spans="1:18" x14ac:dyDescent="0.35">
      <c r="A475" t="s">
        <v>3904</v>
      </c>
      <c r="B475">
        <v>2000</v>
      </c>
      <c r="D475" s="51" t="s">
        <v>3905</v>
      </c>
      <c r="F475" s="38">
        <v>104520830</v>
      </c>
      <c r="H475" s="52">
        <v>22900</v>
      </c>
      <c r="I475" t="s">
        <v>3906</v>
      </c>
      <c r="J475">
        <v>61</v>
      </c>
      <c r="K475" t="s">
        <v>44</v>
      </c>
      <c r="L475" t="s">
        <v>3907</v>
      </c>
      <c r="M475" t="s">
        <v>3908</v>
      </c>
      <c r="N475" s="38" t="s">
        <v>44</v>
      </c>
      <c r="O475" t="str">
        <f>+F475&amp;"-"&amp;VLOOKUP(F475,'BD LP'!B:J,9,0)</f>
        <v>104520830-C61</v>
      </c>
      <c r="P475">
        <f>+VLOOKUP(O475,[1]ZCLMM905!$A:$G,7,0)</f>
        <v>61</v>
      </c>
      <c r="Q475" t="b">
        <f t="shared" si="11"/>
        <v>1</v>
      </c>
      <c r="R475" t="str">
        <f>+VLOOKUP(F475,'BD LP'!B:I,8,0)</f>
        <v>PAN BAGUETTE SANDWICH PAGNIFIQUE 133 g</v>
      </c>
    </row>
    <row r="476" spans="1:18" x14ac:dyDescent="0.35">
      <c r="A476" t="s">
        <v>3904</v>
      </c>
      <c r="B476">
        <v>2000</v>
      </c>
      <c r="D476" s="51" t="s">
        <v>3905</v>
      </c>
      <c r="F476" s="38">
        <v>104548120</v>
      </c>
      <c r="H476" s="52">
        <v>25920</v>
      </c>
      <c r="I476" t="s">
        <v>3906</v>
      </c>
      <c r="J476">
        <v>24</v>
      </c>
      <c r="K476" t="s">
        <v>44</v>
      </c>
      <c r="L476" t="s">
        <v>3907</v>
      </c>
      <c r="M476" t="s">
        <v>3908</v>
      </c>
      <c r="N476" s="38" t="s">
        <v>44</v>
      </c>
      <c r="O476" t="str">
        <f>+F476&amp;"-"&amp;VLOOKUP(F476,'BD LP'!B:J,9,0)</f>
        <v>104548120-C24</v>
      </c>
      <c r="P476">
        <f>+VLOOKUP(O476,[1]ZCLMM905!$A:$G,7,0)</f>
        <v>24</v>
      </c>
      <c r="Q476" t="b">
        <f t="shared" si="11"/>
        <v>1</v>
      </c>
      <c r="R476" t="str">
        <f>+VLOOKUP(F476,'BD LP'!B:I,8,0)</f>
        <v>PAN FLAUTA RUSTICA PAGNIFIQUE 270 G</v>
      </c>
    </row>
    <row r="477" spans="1:18" x14ac:dyDescent="0.35">
      <c r="A477" t="s">
        <v>3904</v>
      </c>
      <c r="B477">
        <v>2000</v>
      </c>
      <c r="D477" s="51" t="s">
        <v>3905</v>
      </c>
      <c r="F477" s="38">
        <v>104254030</v>
      </c>
      <c r="H477" s="52">
        <v>16000</v>
      </c>
      <c r="I477" t="s">
        <v>3906</v>
      </c>
      <c r="J477">
        <v>1</v>
      </c>
      <c r="K477" t="s">
        <v>838</v>
      </c>
      <c r="L477" t="s">
        <v>3907</v>
      </c>
      <c r="M477" t="s">
        <v>3908</v>
      </c>
      <c r="N477" s="38" t="s">
        <v>838</v>
      </c>
      <c r="O477" t="str">
        <f>+F477&amp;"-"&amp;VLOOKUP(F477,'BD LP'!B:J,9,0)</f>
        <v>104254030-Y14</v>
      </c>
      <c r="P477">
        <f>+VLOOKUP(O477,[1]ZCLMM905!$A:$G,7,0)</f>
        <v>1</v>
      </c>
      <c r="Q477" t="b">
        <f t="shared" si="11"/>
        <v>1</v>
      </c>
      <c r="R477" t="str">
        <f>+VLOOKUP(F477,'BD LP'!B:I,8,0)</f>
        <v>PAN MESA REDONDO PAGNIFIQUE 28 g</v>
      </c>
    </row>
    <row r="478" spans="1:18" x14ac:dyDescent="0.35">
      <c r="A478" t="s">
        <v>3904</v>
      </c>
      <c r="B478">
        <v>2000</v>
      </c>
      <c r="D478" s="51" t="s">
        <v>3905</v>
      </c>
      <c r="F478" s="38">
        <v>104548110</v>
      </c>
      <c r="H478" s="52">
        <v>18800</v>
      </c>
      <c r="I478" t="s">
        <v>3906</v>
      </c>
      <c r="J478">
        <v>80</v>
      </c>
      <c r="K478" t="s">
        <v>44</v>
      </c>
      <c r="L478" t="s">
        <v>3907</v>
      </c>
      <c r="M478" t="s">
        <v>3908</v>
      </c>
      <c r="N478" s="38" t="s">
        <v>44</v>
      </c>
      <c r="O478" t="str">
        <f>+F478&amp;"-"&amp;VLOOKUP(F478,'BD LP'!B:J,9,0)</f>
        <v>104548110-C80</v>
      </c>
      <c r="P478">
        <f>+VLOOKUP(O478,[1]ZCLMM905!$A:$G,7,0)</f>
        <v>80</v>
      </c>
      <c r="Q478" t="b">
        <f t="shared" si="11"/>
        <v>1</v>
      </c>
      <c r="R478" t="str">
        <f>+VLOOKUP(F478,'BD LP'!B:I,8,0)</f>
        <v>PAN MINI CIABATTA PAGNIFIQUE 45 G</v>
      </c>
    </row>
    <row r="479" spans="1:18" x14ac:dyDescent="0.35">
      <c r="A479" t="s">
        <v>3904</v>
      </c>
      <c r="B479">
        <v>2000</v>
      </c>
      <c r="D479" s="51" t="s">
        <v>3905</v>
      </c>
      <c r="F479" s="38">
        <v>104531070</v>
      </c>
      <c r="H479" s="52">
        <v>50000</v>
      </c>
      <c r="I479" t="s">
        <v>3906</v>
      </c>
      <c r="J479">
        <v>12</v>
      </c>
      <c r="K479" t="s">
        <v>44</v>
      </c>
      <c r="L479" t="s">
        <v>3907</v>
      </c>
      <c r="M479" t="s">
        <v>3908</v>
      </c>
      <c r="N479" s="38" t="s">
        <v>44</v>
      </c>
      <c r="O479" t="str">
        <f>+F479&amp;"-"&amp;VLOOKUP(F479,'BD LP'!B:J,9,0)</f>
        <v>104531070-C12</v>
      </c>
      <c r="P479">
        <f>+VLOOKUP(O479,[1]ZCLMM905!$A:$G,7,0)</f>
        <v>12</v>
      </c>
      <c r="Q479" t="b">
        <f t="shared" si="11"/>
        <v>1</v>
      </c>
      <c r="R479" t="str">
        <f>+VLOOKUP(F479,'BD LP'!B:I,8,0)</f>
        <v>ACEITE OLIVA E/VIRGEN OLITALIA 250 ml</v>
      </c>
    </row>
    <row r="480" spans="1:18" x14ac:dyDescent="0.35">
      <c r="A480" t="s">
        <v>3904</v>
      </c>
      <c r="B480">
        <v>2000</v>
      </c>
      <c r="D480" s="51" t="s">
        <v>3905</v>
      </c>
      <c r="F480" s="38">
        <v>104512230</v>
      </c>
      <c r="H480" s="52">
        <v>91000</v>
      </c>
      <c r="I480" t="s">
        <v>3906</v>
      </c>
      <c r="J480">
        <v>2</v>
      </c>
      <c r="K480" t="s">
        <v>44</v>
      </c>
      <c r="L480" t="s">
        <v>3907</v>
      </c>
      <c r="M480" t="s">
        <v>3908</v>
      </c>
      <c r="N480" s="38" t="s">
        <v>44</v>
      </c>
      <c r="O480" t="str">
        <f>+F480&amp;"-"&amp;VLOOKUP(F480,'BD LP'!B:J,9,0)</f>
        <v>104512230-C02</v>
      </c>
      <c r="P480">
        <f>+VLOOKUP(O480,[1]ZCLMM905!$A:$G,7,0)</f>
        <v>2</v>
      </c>
      <c r="Q480" t="b">
        <f t="shared" si="11"/>
        <v>1</v>
      </c>
      <c r="R480" t="str">
        <f>+VLOOKUP(F480,'BD LP'!B:I,8,0)</f>
        <v>ACEITE OLIVA E/VIRGEN OLITALIA 5 l</v>
      </c>
    </row>
    <row r="481" spans="1:18" x14ac:dyDescent="0.35">
      <c r="A481" t="s">
        <v>3904</v>
      </c>
      <c r="B481">
        <v>2000</v>
      </c>
      <c r="D481" s="51" t="s">
        <v>3905</v>
      </c>
      <c r="F481" s="38">
        <v>104524420</v>
      </c>
      <c r="H481" s="52">
        <v>70000</v>
      </c>
      <c r="I481" t="s">
        <v>3906</v>
      </c>
      <c r="J481">
        <v>12</v>
      </c>
      <c r="K481" t="s">
        <v>44</v>
      </c>
      <c r="L481" t="s">
        <v>3907</v>
      </c>
      <c r="M481" t="s">
        <v>3908</v>
      </c>
      <c r="N481" s="38" t="s">
        <v>44</v>
      </c>
      <c r="O481" t="str">
        <f>+F481&amp;"-"&amp;VLOOKUP(F481,'BD LP'!B:J,9,0)</f>
        <v>104524420-C12</v>
      </c>
      <c r="P481">
        <f>+VLOOKUP(O481,[1]ZCLMM905!$A:$G,7,0)</f>
        <v>12</v>
      </c>
      <c r="Q481" t="b">
        <f t="shared" si="11"/>
        <v>1</v>
      </c>
      <c r="R481" t="str">
        <f>+VLOOKUP(F481,'BD LP'!B:I,8,0)</f>
        <v>ACEITE OLIVA E/VIRGEN ZAYTA 500 ml</v>
      </c>
    </row>
    <row r="482" spans="1:18" x14ac:dyDescent="0.35">
      <c r="A482" t="s">
        <v>3904</v>
      </c>
      <c r="B482">
        <v>2000</v>
      </c>
      <c r="D482" s="51" t="s">
        <v>3905</v>
      </c>
      <c r="F482" s="38">
        <v>104521640</v>
      </c>
      <c r="H482" s="52">
        <v>40000</v>
      </c>
      <c r="I482" t="s">
        <v>3906</v>
      </c>
      <c r="J482">
        <v>1</v>
      </c>
      <c r="K482" t="s">
        <v>44</v>
      </c>
      <c r="L482" t="s">
        <v>3907</v>
      </c>
      <c r="M482" t="s">
        <v>3908</v>
      </c>
      <c r="N482" s="38" t="s">
        <v>44</v>
      </c>
      <c r="O482" t="str">
        <f>+F482&amp;"-"&amp;VLOOKUP(F482,'BD LP'!B:J,9,0)</f>
        <v>104521640-UN</v>
      </c>
      <c r="P482">
        <f>+VLOOKUP(O482,[1]ZCLMM905!$A:$G,7,0)</f>
        <v>1</v>
      </c>
      <c r="Q482" t="b">
        <f t="shared" si="11"/>
        <v>1</v>
      </c>
      <c r="R482" t="str">
        <f>+VLOOKUP(F482,'BD LP'!B:I,8,0)</f>
        <v>ACEITE OLIVA NUTRICAMPO 5 l</v>
      </c>
    </row>
    <row r="483" spans="1:18" x14ac:dyDescent="0.35">
      <c r="A483" t="s">
        <v>3904</v>
      </c>
      <c r="B483">
        <v>2000</v>
      </c>
      <c r="D483" s="51" t="s">
        <v>3905</v>
      </c>
      <c r="F483" s="38">
        <v>104537630</v>
      </c>
      <c r="H483" s="52">
        <v>83866</v>
      </c>
      <c r="I483" t="s">
        <v>3906</v>
      </c>
      <c r="J483">
        <v>20</v>
      </c>
      <c r="K483" t="s">
        <v>44</v>
      </c>
      <c r="L483" t="s">
        <v>3907</v>
      </c>
      <c r="M483" t="s">
        <v>3908</v>
      </c>
      <c r="N483" s="38" t="s">
        <v>44</v>
      </c>
      <c r="O483" t="str">
        <f>+F483&amp;"-"&amp;VLOOKUP(F483,'BD LP'!B:J,9,0)</f>
        <v>104537630-C20</v>
      </c>
      <c r="P483">
        <f>+VLOOKUP(O483,[1]ZCLMM905!$A:$G,7,0)</f>
        <v>20</v>
      </c>
      <c r="Q483" t="b">
        <f t="shared" si="11"/>
        <v>1</v>
      </c>
      <c r="R483" t="str">
        <f>+VLOOKUP(F483,'BD LP'!B:I,8,0)</f>
        <v>ACEITE OLIVA NUTRICAMPO 500 ML</v>
      </c>
    </row>
    <row r="484" spans="1:18" x14ac:dyDescent="0.35">
      <c r="A484" t="s">
        <v>3904</v>
      </c>
      <c r="B484">
        <v>2000</v>
      </c>
      <c r="D484" s="51" t="s">
        <v>3905</v>
      </c>
      <c r="F484" s="38">
        <v>104514840</v>
      </c>
      <c r="H484" s="52">
        <v>88000</v>
      </c>
      <c r="I484" t="s">
        <v>3906</v>
      </c>
      <c r="J484">
        <v>2</v>
      </c>
      <c r="K484" t="s">
        <v>44</v>
      </c>
      <c r="L484" t="s">
        <v>3907</v>
      </c>
      <c r="M484" t="s">
        <v>3908</v>
      </c>
      <c r="N484" s="38" t="s">
        <v>44</v>
      </c>
      <c r="O484" t="str">
        <f>+F484&amp;"-"&amp;VLOOKUP(F484,'BD LP'!B:J,9,0)</f>
        <v>104514840-CJ</v>
      </c>
      <c r="P484">
        <f>+VLOOKUP(O484,[1]ZCLMM905!$A:$G,7,0)</f>
        <v>2</v>
      </c>
      <c r="Q484" t="b">
        <f t="shared" si="11"/>
        <v>1</v>
      </c>
      <c r="R484" t="str">
        <f>+VLOOKUP(F484,'BD LP'!B:I,8,0)</f>
        <v>ACEITE OLIVA OLITALIA 5 l</v>
      </c>
    </row>
    <row r="485" spans="1:18" x14ac:dyDescent="0.35">
      <c r="A485" t="s">
        <v>3904</v>
      </c>
      <c r="B485">
        <v>2000</v>
      </c>
      <c r="D485" s="51" t="s">
        <v>3905</v>
      </c>
      <c r="F485" s="38">
        <v>150000273</v>
      </c>
      <c r="H485" s="52">
        <v>78000</v>
      </c>
      <c r="I485" t="s">
        <v>3906</v>
      </c>
      <c r="J485">
        <v>2</v>
      </c>
      <c r="K485" t="s">
        <v>44</v>
      </c>
      <c r="L485" t="s">
        <v>3907</v>
      </c>
      <c r="M485" t="s">
        <v>3908</v>
      </c>
      <c r="N485" s="38" t="s">
        <v>44</v>
      </c>
      <c r="O485" t="str">
        <f>+F485&amp;"-"&amp;VLOOKUP(F485,'BD LP'!B:J,9,0)</f>
        <v>150000273-C02</v>
      </c>
      <c r="P485">
        <f>+VLOOKUP(O485,[1]ZCLMM905!$A:$G,7,0)</f>
        <v>2</v>
      </c>
      <c r="Q485" t="b">
        <f t="shared" si="11"/>
        <v>1</v>
      </c>
      <c r="R485" t="str">
        <f>+VLOOKUP(F485,'BD LP'!B:I,8,0)</f>
        <v>ACEITE FRITO MASTER 10 l</v>
      </c>
    </row>
    <row r="486" spans="1:18" x14ac:dyDescent="0.35">
      <c r="A486" t="s">
        <v>3904</v>
      </c>
      <c r="B486">
        <v>2000</v>
      </c>
      <c r="D486" s="51" t="s">
        <v>3905</v>
      </c>
      <c r="F486" s="38">
        <v>104534130</v>
      </c>
      <c r="H486" s="52">
        <v>46900</v>
      </c>
      <c r="I486" t="s">
        <v>3906</v>
      </c>
      <c r="J486">
        <v>12</v>
      </c>
      <c r="K486" t="s">
        <v>44</v>
      </c>
      <c r="L486" t="s">
        <v>3907</v>
      </c>
      <c r="M486" t="s">
        <v>3908</v>
      </c>
      <c r="N486" s="38" t="s">
        <v>44</v>
      </c>
      <c r="O486" t="str">
        <f>+F486&amp;"-"&amp;VLOOKUP(F486,'BD LP'!B:J,9,0)</f>
        <v>104534130-C12</v>
      </c>
      <c r="P486">
        <f>+VLOOKUP(O486,[1]ZCLMM905!$A:$G,7,0)</f>
        <v>12</v>
      </c>
      <c r="Q486" t="b">
        <f t="shared" si="11"/>
        <v>1</v>
      </c>
      <c r="R486" t="str">
        <f>+VLOOKUP(F486,'BD LP'!B:I,8,0)</f>
        <v>ACEITE SESAMO MAYAMOTO 500 ml</v>
      </c>
    </row>
    <row r="487" spans="1:18" x14ac:dyDescent="0.35">
      <c r="A487" t="s">
        <v>3904</v>
      </c>
      <c r="B487">
        <v>2000</v>
      </c>
      <c r="D487" s="51" t="s">
        <v>3905</v>
      </c>
      <c r="F487" s="38">
        <v>104511950</v>
      </c>
      <c r="H487" s="52">
        <v>30244</v>
      </c>
      <c r="I487" t="s">
        <v>3906</v>
      </c>
      <c r="J487">
        <v>6</v>
      </c>
      <c r="K487" t="s">
        <v>44</v>
      </c>
      <c r="L487" t="s">
        <v>3907</v>
      </c>
      <c r="M487" t="s">
        <v>3908</v>
      </c>
      <c r="N487" s="38" t="s">
        <v>44</v>
      </c>
      <c r="O487" t="str">
        <f>+F487&amp;"-"&amp;VLOOKUP(F487,'BD LP'!B:J,9,0)</f>
        <v>104511950-C06</v>
      </c>
      <c r="P487">
        <f>+VLOOKUP(O487,[1]ZCLMM905!$A:$G,7,0)</f>
        <v>6</v>
      </c>
      <c r="Q487" t="b">
        <f t="shared" si="11"/>
        <v>1</v>
      </c>
      <c r="R487" t="str">
        <f>+VLOOKUP(F487,'BD LP'!B:I,8,0)</f>
        <v>ACEITE SPRAY 481 g</v>
      </c>
    </row>
    <row r="488" spans="1:18" x14ac:dyDescent="0.35">
      <c r="A488" t="s">
        <v>3904</v>
      </c>
      <c r="B488">
        <v>2000</v>
      </c>
      <c r="D488" s="51" t="s">
        <v>3905</v>
      </c>
      <c r="F488" s="38">
        <v>104500940</v>
      </c>
      <c r="H488" s="52">
        <v>55000</v>
      </c>
      <c r="I488" t="s">
        <v>3906</v>
      </c>
      <c r="J488">
        <v>6</v>
      </c>
      <c r="K488" t="s">
        <v>44</v>
      </c>
      <c r="L488" t="s">
        <v>3907</v>
      </c>
      <c r="M488" t="s">
        <v>3908</v>
      </c>
      <c r="N488" s="38" t="s">
        <v>44</v>
      </c>
      <c r="O488" t="str">
        <f>+F488&amp;"-"&amp;VLOOKUP(F488,'BD LP'!B:J,9,0)</f>
        <v>104500940-C06</v>
      </c>
      <c r="P488">
        <f>+VLOOKUP(O488,[1]ZCLMM905!$A:$G,7,0)</f>
        <v>6</v>
      </c>
      <c r="Q488" t="b">
        <f t="shared" si="11"/>
        <v>1</v>
      </c>
      <c r="R488" t="str">
        <f>+VLOOKUP(F488,'BD LP'!B:I,8,0)</f>
        <v>ACEITE MARAVILLA NATURA 3 l</v>
      </c>
    </row>
    <row r="489" spans="1:18" x14ac:dyDescent="0.35">
      <c r="A489" t="s">
        <v>3904</v>
      </c>
      <c r="B489">
        <v>2000</v>
      </c>
      <c r="D489" s="51" t="s">
        <v>3905</v>
      </c>
      <c r="F489" s="38">
        <v>104540490</v>
      </c>
      <c r="H489" s="52">
        <v>53880</v>
      </c>
      <c r="I489" t="s">
        <v>3906</v>
      </c>
      <c r="J489">
        <v>4</v>
      </c>
      <c r="K489" t="s">
        <v>44</v>
      </c>
      <c r="L489" t="s">
        <v>3907</v>
      </c>
      <c r="M489" t="s">
        <v>3908</v>
      </c>
      <c r="N489" s="38" t="s">
        <v>44</v>
      </c>
      <c r="O489" t="str">
        <f>+F489&amp;"-"&amp;VLOOKUP(F489,'BD LP'!B:J,9,0)</f>
        <v>104540490-C04</v>
      </c>
      <c r="P489">
        <f>+VLOOKUP(O489,[1]ZCLMM905!$A:$G,7,0)</f>
        <v>4</v>
      </c>
      <c r="Q489" t="b">
        <f t="shared" si="11"/>
        <v>1</v>
      </c>
      <c r="R489" t="str">
        <f>+VLOOKUP(F489,'BD LP'!B:I,8,0)</f>
        <v>ACEITE MARAVILLA PARRAL 5 L</v>
      </c>
    </row>
    <row r="490" spans="1:18" x14ac:dyDescent="0.35">
      <c r="A490" t="s">
        <v>3904</v>
      </c>
      <c r="B490">
        <v>2000</v>
      </c>
      <c r="D490" s="51" t="s">
        <v>3905</v>
      </c>
      <c r="F490" s="38">
        <v>104540480</v>
      </c>
      <c r="H490" s="52">
        <v>25300</v>
      </c>
      <c r="I490" t="s">
        <v>3906</v>
      </c>
      <c r="J490">
        <v>12</v>
      </c>
      <c r="K490" t="s">
        <v>44</v>
      </c>
      <c r="L490" t="s">
        <v>3907</v>
      </c>
      <c r="M490" t="s">
        <v>3908</v>
      </c>
      <c r="N490" s="38" t="s">
        <v>44</v>
      </c>
      <c r="O490" t="str">
        <f>+F490&amp;"-"&amp;VLOOKUP(F490,'BD LP'!B:J,9,0)</f>
        <v>104540480-C12</v>
      </c>
      <c r="P490">
        <f>+VLOOKUP(O490,[1]ZCLMM905!$A:$G,7,0)</f>
        <v>12</v>
      </c>
      <c r="Q490" t="b">
        <f t="shared" si="11"/>
        <v>1</v>
      </c>
      <c r="R490" t="str">
        <f>+VLOOKUP(F490,'BD LP'!B:I,8,0)</f>
        <v>ACEITE MARAVILLA PARRAL 900 ML</v>
      </c>
    </row>
    <row r="491" spans="1:18" x14ac:dyDescent="0.35">
      <c r="A491" t="s">
        <v>3904</v>
      </c>
      <c r="B491">
        <v>2000</v>
      </c>
      <c r="D491" s="51" t="s">
        <v>3905</v>
      </c>
      <c r="F491" s="38">
        <v>104512690</v>
      </c>
      <c r="H491" s="52">
        <v>48300</v>
      </c>
      <c r="I491" t="s">
        <v>3906</v>
      </c>
      <c r="J491">
        <v>1</v>
      </c>
      <c r="K491" t="s">
        <v>44</v>
      </c>
      <c r="L491" t="s">
        <v>3907</v>
      </c>
      <c r="M491" t="s">
        <v>3908</v>
      </c>
      <c r="N491" s="38" t="s">
        <v>44</v>
      </c>
      <c r="O491" t="str">
        <f>+F491&amp;"-"&amp;VLOOKUP(F491,'BD LP'!B:J,9,0)</f>
        <v>104512690-UN</v>
      </c>
      <c r="P491">
        <f>+VLOOKUP(O491,[1]ZCLMM905!$A:$G,7,0)</f>
        <v>1</v>
      </c>
      <c r="Q491" t="b">
        <f t="shared" si="11"/>
        <v>1</v>
      </c>
      <c r="R491" t="str">
        <f>+VLOOKUP(F491,'BD LP'!B:I,8,0)</f>
        <v>ACEITE SOYA MULTIPROPOSITO 17,25 l</v>
      </c>
    </row>
    <row r="492" spans="1:18" x14ac:dyDescent="0.35">
      <c r="A492" t="s">
        <v>3904</v>
      </c>
      <c r="B492">
        <v>2000</v>
      </c>
      <c r="D492" s="51" t="s">
        <v>3905</v>
      </c>
      <c r="F492" s="38">
        <v>104500860</v>
      </c>
      <c r="H492" s="52">
        <v>44000</v>
      </c>
      <c r="I492" t="s">
        <v>3906</v>
      </c>
      <c r="J492">
        <v>4</v>
      </c>
      <c r="K492" t="s">
        <v>44</v>
      </c>
      <c r="L492" t="s">
        <v>3907</v>
      </c>
      <c r="M492" t="s">
        <v>3908</v>
      </c>
      <c r="N492" s="38" t="s">
        <v>44</v>
      </c>
      <c r="O492" t="str">
        <f>+F492&amp;"-"&amp;VLOOKUP(F492,'BD LP'!B:J,9,0)</f>
        <v>104500860-C04</v>
      </c>
      <c r="P492">
        <f>+VLOOKUP(O492,[1]ZCLMM905!$A:$G,7,0)</f>
        <v>4</v>
      </c>
      <c r="Q492" t="b">
        <f t="shared" si="11"/>
        <v>1</v>
      </c>
      <c r="R492" t="str">
        <f>+VLOOKUP(F492,'BD LP'!B:I,8,0)</f>
        <v>ACEITE VEGETAL 5 l</v>
      </c>
    </row>
    <row r="493" spans="1:18" x14ac:dyDescent="0.35">
      <c r="A493" t="s">
        <v>3904</v>
      </c>
      <c r="B493">
        <v>2000</v>
      </c>
      <c r="D493" s="51" t="s">
        <v>3905</v>
      </c>
      <c r="F493" s="38">
        <v>104519250</v>
      </c>
      <c r="H493" s="52">
        <v>19000</v>
      </c>
      <c r="I493" t="s">
        <v>3906</v>
      </c>
      <c r="J493">
        <v>12</v>
      </c>
      <c r="K493" t="s">
        <v>44</v>
      </c>
      <c r="L493" t="s">
        <v>3907</v>
      </c>
      <c r="M493" t="s">
        <v>3908</v>
      </c>
      <c r="N493" s="38" t="s">
        <v>44</v>
      </c>
      <c r="O493" t="str">
        <f>+F493&amp;"-"&amp;VLOOKUP(F493,'BD LP'!B:J,9,0)</f>
        <v>104519250-C12</v>
      </c>
      <c r="P493">
        <f>+VLOOKUP(O493,[1]ZCLMM905!$A:$G,7,0)</f>
        <v>12</v>
      </c>
      <c r="Q493" t="b">
        <f t="shared" si="11"/>
        <v>1</v>
      </c>
      <c r="R493" t="str">
        <f>+VLOOKUP(F493,'BD LP'!B:I,8,0)</f>
        <v>ACEITE VEGETAL LOS SILOS 900 ml</v>
      </c>
    </row>
    <row r="494" spans="1:18" x14ac:dyDescent="0.35">
      <c r="A494" t="s">
        <v>3904</v>
      </c>
      <c r="B494">
        <v>2000</v>
      </c>
      <c r="D494" s="51" t="s">
        <v>3905</v>
      </c>
      <c r="F494" s="38">
        <v>104530120</v>
      </c>
      <c r="H494" s="52">
        <v>21588</v>
      </c>
      <c r="I494" t="s">
        <v>3906</v>
      </c>
      <c r="J494">
        <v>12</v>
      </c>
      <c r="K494" t="s">
        <v>44</v>
      </c>
      <c r="L494" t="s">
        <v>3907</v>
      </c>
      <c r="M494" t="s">
        <v>3908</v>
      </c>
      <c r="N494" s="38" t="s">
        <v>44</v>
      </c>
      <c r="O494" t="str">
        <f>+F494&amp;"-"&amp;VLOOKUP(F494,'BD LP'!B:J,9,0)</f>
        <v>104530120-C12</v>
      </c>
      <c r="P494">
        <f>+VLOOKUP(O494,[1]ZCLMM905!$A:$G,7,0)</f>
        <v>12</v>
      </c>
      <c r="Q494" t="b">
        <f t="shared" si="11"/>
        <v>1</v>
      </c>
      <c r="R494" t="str">
        <f>+VLOOKUP(F494,'BD LP'!B:I,8,0)</f>
        <v>ACETO BALSAMICO IMPERATORE 500 cc</v>
      </c>
    </row>
    <row r="495" spans="1:18" x14ac:dyDescent="0.35">
      <c r="A495" t="s">
        <v>3904</v>
      </c>
      <c r="B495">
        <v>2000</v>
      </c>
      <c r="D495" s="51" t="s">
        <v>3905</v>
      </c>
      <c r="F495" s="38">
        <v>104531100</v>
      </c>
      <c r="H495" s="52">
        <v>20000</v>
      </c>
      <c r="I495" t="s">
        <v>3906</v>
      </c>
      <c r="J495">
        <v>12</v>
      </c>
      <c r="K495" t="s">
        <v>44</v>
      </c>
      <c r="L495" t="s">
        <v>3907</v>
      </c>
      <c r="M495" t="s">
        <v>3908</v>
      </c>
      <c r="N495" s="38" t="s">
        <v>44</v>
      </c>
      <c r="O495" t="str">
        <f>+F495&amp;"-"&amp;VLOOKUP(F495,'BD LP'!B:J,9,0)</f>
        <v>104531100-C12</v>
      </c>
      <c r="P495">
        <f>+VLOOKUP(O495,[1]ZCLMM905!$A:$G,7,0)</f>
        <v>12</v>
      </c>
      <c r="Q495" t="b">
        <f t="shared" si="11"/>
        <v>1</v>
      </c>
      <c r="R495" t="str">
        <f>+VLOOKUP(F495,'BD LP'!B:I,8,0)</f>
        <v>ACETO BALSAMICO MODENA OLITALIA 250 ml</v>
      </c>
    </row>
    <row r="496" spans="1:18" x14ac:dyDescent="0.35">
      <c r="A496" t="s">
        <v>3904</v>
      </c>
      <c r="B496">
        <v>2000</v>
      </c>
      <c r="D496" s="51" t="s">
        <v>3905</v>
      </c>
      <c r="F496" s="38">
        <v>104514870</v>
      </c>
      <c r="H496" s="52">
        <v>30300</v>
      </c>
      <c r="I496" t="s">
        <v>3906</v>
      </c>
      <c r="J496">
        <v>2</v>
      </c>
      <c r="K496" t="s">
        <v>44</v>
      </c>
      <c r="L496" t="s">
        <v>3907</v>
      </c>
      <c r="M496" t="s">
        <v>3908</v>
      </c>
      <c r="N496" s="38" t="s">
        <v>44</v>
      </c>
      <c r="O496" t="str">
        <f>+F496&amp;"-"&amp;VLOOKUP(F496,'BD LP'!B:J,9,0)</f>
        <v>104514870-C02</v>
      </c>
      <c r="P496">
        <f>+VLOOKUP(O496,[1]ZCLMM905!$A:$G,7,0)</f>
        <v>2</v>
      </c>
      <c r="Q496" t="b">
        <f t="shared" si="11"/>
        <v>1</v>
      </c>
      <c r="R496" t="str">
        <f>+VLOOKUP(F496,'BD LP'!B:I,8,0)</f>
        <v>ACETO BALSAMICO OLITALIA 5 l</v>
      </c>
    </row>
    <row r="497" spans="1:18" x14ac:dyDescent="0.35">
      <c r="A497" t="s">
        <v>3904</v>
      </c>
      <c r="B497">
        <v>2000</v>
      </c>
      <c r="D497" s="51" t="s">
        <v>3905</v>
      </c>
      <c r="F497" s="38">
        <v>150001445</v>
      </c>
      <c r="H497" s="52">
        <v>22400</v>
      </c>
      <c r="I497" t="s">
        <v>3906</v>
      </c>
      <c r="J497">
        <v>2</v>
      </c>
      <c r="K497" t="s">
        <v>44</v>
      </c>
      <c r="L497" t="s">
        <v>3907</v>
      </c>
      <c r="M497" t="s">
        <v>3908</v>
      </c>
      <c r="N497" s="38" t="s">
        <v>44</v>
      </c>
      <c r="O497" t="str">
        <f>+F497&amp;"-"&amp;VLOOKUP(F497,'BD LP'!B:J,9,0)</f>
        <v>150001445-C02</v>
      </c>
      <c r="P497">
        <f>+VLOOKUP(O497,[1]ZCLMM905!$A:$G,7,0)</f>
        <v>2</v>
      </c>
      <c r="Q497" t="b">
        <f t="shared" si="11"/>
        <v>1</v>
      </c>
      <c r="R497" t="str">
        <f>+VLOOKUP(F497,'BD LP'!B:I,8,0)</f>
        <v>VINAGRE BALSAMICO HERNANDEZ PLAZA 5 l</v>
      </c>
    </row>
    <row r="498" spans="1:18" x14ac:dyDescent="0.35">
      <c r="A498" t="s">
        <v>3904</v>
      </c>
      <c r="B498">
        <v>2000</v>
      </c>
      <c r="D498" s="51" t="s">
        <v>3905</v>
      </c>
      <c r="F498" s="38">
        <v>104521960</v>
      </c>
      <c r="H498" s="52">
        <v>11300</v>
      </c>
      <c r="I498" t="s">
        <v>3906</v>
      </c>
      <c r="J498">
        <v>300</v>
      </c>
      <c r="K498" t="s">
        <v>44</v>
      </c>
      <c r="L498" t="s">
        <v>3907</v>
      </c>
      <c r="M498" t="s">
        <v>3908</v>
      </c>
      <c r="N498" s="38" t="s">
        <v>44</v>
      </c>
      <c r="O498" t="str">
        <f>+F498&amp;"-"&amp;VLOOKUP(F498,'BD LP'!B:J,9,0)</f>
        <v>104521960-X00</v>
      </c>
      <c r="P498">
        <f>+VLOOKUP(O498,[1]ZCLMM905!$A:$G,7,0)</f>
        <v>300</v>
      </c>
      <c r="Q498" t="b">
        <f t="shared" si="11"/>
        <v>1</v>
      </c>
      <c r="R498" t="str">
        <f>+VLOOKUP(F498,'BD LP'!B:I,8,0)</f>
        <v>ACEITE MARAVILLA MINI RELKON 8 ml</v>
      </c>
    </row>
    <row r="499" spans="1:18" x14ac:dyDescent="0.35">
      <c r="A499" t="s">
        <v>3904</v>
      </c>
      <c r="B499">
        <v>2000</v>
      </c>
      <c r="D499" s="51" t="s">
        <v>3905</v>
      </c>
      <c r="F499" s="38">
        <v>104537620</v>
      </c>
      <c r="H499" s="52">
        <v>36000</v>
      </c>
      <c r="I499" t="s">
        <v>3906</v>
      </c>
      <c r="J499">
        <v>1</v>
      </c>
      <c r="K499" t="s">
        <v>125</v>
      </c>
      <c r="L499" t="s">
        <v>3907</v>
      </c>
      <c r="M499" t="s">
        <v>3908</v>
      </c>
      <c r="N499" s="38" t="s">
        <v>125</v>
      </c>
      <c r="O499" t="str">
        <f>+F499&amp;"-"&amp;VLOOKUP(F499,'BD LP'!B:J,9,0)</f>
        <v>104537620-X00</v>
      </c>
      <c r="P499">
        <f>+VLOOKUP(O499,[1]ZCLMM905!$A:$G,7,0)</f>
        <v>1</v>
      </c>
      <c r="Q499" t="b">
        <f t="shared" si="11"/>
        <v>1</v>
      </c>
      <c r="R499" t="str">
        <f>+VLOOKUP(F499,'BD LP'!B:I,8,0)</f>
        <v>ACEITE OLIVA ORO VERDE 8 ML</v>
      </c>
    </row>
    <row r="500" spans="1:18" x14ac:dyDescent="0.35">
      <c r="A500" t="s">
        <v>3904</v>
      </c>
      <c r="B500">
        <v>2000</v>
      </c>
      <c r="D500" s="51" t="s">
        <v>3905</v>
      </c>
      <c r="F500" s="38">
        <v>201230620</v>
      </c>
      <c r="H500" s="52">
        <v>7200</v>
      </c>
      <c r="I500" t="s">
        <v>3906</v>
      </c>
      <c r="J500">
        <v>12</v>
      </c>
      <c r="K500" t="s">
        <v>44</v>
      </c>
      <c r="L500" t="s">
        <v>3907</v>
      </c>
      <c r="M500" t="s">
        <v>3908</v>
      </c>
      <c r="N500" s="38" t="s">
        <v>44</v>
      </c>
      <c r="O500" t="str">
        <f>+F500&amp;"-"&amp;VLOOKUP(F500,'BD LP'!B:J,9,0)</f>
        <v>201230620-C12</v>
      </c>
      <c r="P500">
        <f>+VLOOKUP(O500,[1]ZCLMM905!$A:$G,7,0)</f>
        <v>12</v>
      </c>
      <c r="Q500" t="b">
        <f t="shared" si="11"/>
        <v>1</v>
      </c>
      <c r="R500" t="str">
        <f>+VLOOKUP(F500,'BD LP'!B:I,8,0)</f>
        <v>VINAGRE BLANCO DON JUAN 500 ml</v>
      </c>
    </row>
    <row r="501" spans="1:18" x14ac:dyDescent="0.35">
      <c r="A501" t="s">
        <v>3904</v>
      </c>
      <c r="B501">
        <v>2000</v>
      </c>
      <c r="D501" s="51" t="s">
        <v>3905</v>
      </c>
      <c r="F501" s="38">
        <v>150001692</v>
      </c>
      <c r="H501" s="52">
        <v>10100</v>
      </c>
      <c r="I501" t="s">
        <v>3906</v>
      </c>
      <c r="J501">
        <v>2</v>
      </c>
      <c r="K501" t="s">
        <v>44</v>
      </c>
      <c r="L501" t="s">
        <v>3907</v>
      </c>
      <c r="M501" t="s">
        <v>3908</v>
      </c>
      <c r="N501" s="38" t="s">
        <v>44</v>
      </c>
      <c r="O501" t="str">
        <f>+F501&amp;"-"&amp;VLOOKUP(F501,'BD LP'!B:J,9,0)</f>
        <v>150001692-C02</v>
      </c>
      <c r="P501">
        <f>+VLOOKUP(O501,[1]ZCLMM905!$A:$G,7,0)</f>
        <v>2</v>
      </c>
      <c r="Q501" t="b">
        <f t="shared" si="11"/>
        <v>1</v>
      </c>
      <c r="R501" t="str">
        <f>+VLOOKUP(F501,'BD LP'!B:I,8,0)</f>
        <v>VINAGRE BLANCO HERNANDEZ PLAZA 5 l</v>
      </c>
    </row>
    <row r="502" spans="1:18" x14ac:dyDescent="0.35">
      <c r="A502" t="s">
        <v>3904</v>
      </c>
      <c r="B502">
        <v>2000</v>
      </c>
      <c r="D502" s="51" t="s">
        <v>3905</v>
      </c>
      <c r="F502" s="38">
        <v>104534090</v>
      </c>
      <c r="H502" s="52">
        <v>13000</v>
      </c>
      <c r="I502" t="s">
        <v>3906</v>
      </c>
      <c r="J502">
        <v>2</v>
      </c>
      <c r="K502" t="s">
        <v>44</v>
      </c>
      <c r="L502" t="s">
        <v>3907</v>
      </c>
      <c r="M502" t="s">
        <v>3908</v>
      </c>
      <c r="N502" s="38" t="s">
        <v>44</v>
      </c>
      <c r="O502" t="str">
        <f>+F502&amp;"-"&amp;VLOOKUP(F502,'BD LP'!B:J,9,0)</f>
        <v>104534090-C02</v>
      </c>
      <c r="P502">
        <f>+VLOOKUP(O502,[1]ZCLMM905!$A:$G,7,0)</f>
        <v>2</v>
      </c>
      <c r="Q502" t="b">
        <f t="shared" si="11"/>
        <v>1</v>
      </c>
      <c r="R502" t="str">
        <f>+VLOOKUP(F502,'BD LP'!B:I,8,0)</f>
        <v>VINAGRE DE MANZANA HERNANDEZ PLAZA 5 l</v>
      </c>
    </row>
    <row r="503" spans="1:18" x14ac:dyDescent="0.35">
      <c r="A503" t="s">
        <v>3904</v>
      </c>
      <c r="B503">
        <v>2000</v>
      </c>
      <c r="D503" s="51" t="s">
        <v>3905</v>
      </c>
      <c r="F503" s="38">
        <v>201200131</v>
      </c>
      <c r="H503" s="52">
        <v>18422</v>
      </c>
      <c r="I503" t="s">
        <v>3906</v>
      </c>
      <c r="J503">
        <v>4</v>
      </c>
      <c r="K503" t="s">
        <v>44</v>
      </c>
      <c r="L503" t="s">
        <v>3907</v>
      </c>
      <c r="M503" t="s">
        <v>3908</v>
      </c>
      <c r="N503" s="38" t="s">
        <v>44</v>
      </c>
      <c r="O503" t="str">
        <f>+F503&amp;"-"&amp;VLOOKUP(F503,'BD LP'!B:J,9,0)</f>
        <v>201200131-C04</v>
      </c>
      <c r="P503">
        <f>+VLOOKUP(O503,[1]ZCLMM905!$A:$G,7,0)</f>
        <v>4</v>
      </c>
      <c r="Q503" t="b">
        <f t="shared" si="11"/>
        <v>1</v>
      </c>
      <c r="R503" t="str">
        <f>+VLOOKUP(F503,'BD LP'!B:I,8,0)</f>
        <v>VINAGRE INCOLORO 5 LITROS</v>
      </c>
    </row>
    <row r="504" spans="1:18" x14ac:dyDescent="0.35">
      <c r="A504" t="s">
        <v>3904</v>
      </c>
      <c r="B504">
        <v>2000</v>
      </c>
      <c r="D504" s="51" t="s">
        <v>3905</v>
      </c>
      <c r="F504" s="38">
        <v>150001883</v>
      </c>
      <c r="H504" s="52">
        <v>10100</v>
      </c>
      <c r="I504" t="s">
        <v>3906</v>
      </c>
      <c r="J504">
        <v>2</v>
      </c>
      <c r="K504" t="s">
        <v>44</v>
      </c>
      <c r="L504" t="s">
        <v>3907</v>
      </c>
      <c r="M504" t="s">
        <v>3908</v>
      </c>
      <c r="N504" s="38" t="s">
        <v>44</v>
      </c>
      <c r="O504" t="str">
        <f>+F504&amp;"-"&amp;VLOOKUP(F504,'BD LP'!B:J,9,0)</f>
        <v>150001883-C02</v>
      </c>
      <c r="P504">
        <f>+VLOOKUP(O504,[1]ZCLMM905!$A:$G,7,0)</f>
        <v>2</v>
      </c>
      <c r="Q504" t="b">
        <f t="shared" si="11"/>
        <v>1</v>
      </c>
      <c r="R504" t="str">
        <f>+VLOOKUP(F504,'BD LP'!B:I,8,0)</f>
        <v>VINAGRE TINTO HERNANDEZ PLAZA 5 l</v>
      </c>
    </row>
    <row r="505" spans="1:18" x14ac:dyDescent="0.35">
      <c r="A505" t="s">
        <v>3904</v>
      </c>
      <c r="B505">
        <v>2000</v>
      </c>
      <c r="D505" s="51" t="s">
        <v>3905</v>
      </c>
      <c r="F505" s="38">
        <v>201230700</v>
      </c>
      <c r="H505" s="52">
        <v>21000</v>
      </c>
      <c r="I505" t="s">
        <v>3906</v>
      </c>
      <c r="J505">
        <v>4</v>
      </c>
      <c r="K505" t="s">
        <v>44</v>
      </c>
      <c r="L505" t="s">
        <v>3907</v>
      </c>
      <c r="M505" t="s">
        <v>3908</v>
      </c>
      <c r="N505" s="38" t="s">
        <v>44</v>
      </c>
      <c r="O505" t="str">
        <f>+F505&amp;"-"&amp;VLOOKUP(F505,'BD LP'!B:J,9,0)</f>
        <v>201230700-C04</v>
      </c>
      <c r="P505">
        <f>+VLOOKUP(O505,[1]ZCLMM905!$A:$G,7,0)</f>
        <v>4</v>
      </c>
      <c r="Q505" t="b">
        <f t="shared" si="11"/>
        <v>1</v>
      </c>
      <c r="R505" t="str">
        <f>+VLOOKUP(F505,'BD LP'!B:I,8,0)</f>
        <v>VINAGRE VINO BLANCO DON JUAN 5 l</v>
      </c>
    </row>
    <row r="506" spans="1:18" x14ac:dyDescent="0.35">
      <c r="A506" t="s">
        <v>3904</v>
      </c>
      <c r="B506">
        <v>2000</v>
      </c>
      <c r="D506" s="51" t="s">
        <v>3905</v>
      </c>
      <c r="F506" s="38">
        <v>201230300</v>
      </c>
      <c r="H506" s="52">
        <v>16990</v>
      </c>
      <c r="I506" t="s">
        <v>3906</v>
      </c>
      <c r="J506">
        <v>4</v>
      </c>
      <c r="K506" t="s">
        <v>44</v>
      </c>
      <c r="L506" t="s">
        <v>3907</v>
      </c>
      <c r="M506" t="s">
        <v>3908</v>
      </c>
      <c r="N506" s="38" t="s">
        <v>44</v>
      </c>
      <c r="O506" t="str">
        <f>+F506&amp;"-"&amp;VLOOKUP(F506,'BD LP'!B:J,9,0)</f>
        <v>201230300-C04</v>
      </c>
      <c r="P506">
        <f>+VLOOKUP(O506,[1]ZCLMM905!$A:$G,7,0)</f>
        <v>4</v>
      </c>
      <c r="Q506" t="b">
        <f t="shared" si="11"/>
        <v>1</v>
      </c>
      <c r="R506" t="str">
        <f>+VLOOKUP(F506,'BD LP'!B:I,8,0)</f>
        <v>VINAGRE VINO TINTO DON JUAN 5 l</v>
      </c>
    </row>
    <row r="507" spans="1:18" x14ac:dyDescent="0.35">
      <c r="A507" t="s">
        <v>3904</v>
      </c>
      <c r="B507">
        <v>2000</v>
      </c>
      <c r="D507" s="51" t="s">
        <v>3905</v>
      </c>
      <c r="F507" s="38">
        <v>201230210</v>
      </c>
      <c r="H507" s="52">
        <v>7200</v>
      </c>
      <c r="I507" t="s">
        <v>3906</v>
      </c>
      <c r="J507">
        <v>12</v>
      </c>
      <c r="K507" t="s">
        <v>44</v>
      </c>
      <c r="L507" t="s">
        <v>3907</v>
      </c>
      <c r="M507" t="s">
        <v>3908</v>
      </c>
      <c r="N507" s="38" t="s">
        <v>44</v>
      </c>
      <c r="O507" t="str">
        <f>+F507&amp;"-"&amp;VLOOKUP(F507,'BD LP'!B:J,9,0)</f>
        <v>201230210-C12</v>
      </c>
      <c r="P507">
        <f>+VLOOKUP(O507,[1]ZCLMM905!$A:$G,7,0)</f>
        <v>12</v>
      </c>
      <c r="Q507" t="b">
        <f t="shared" si="11"/>
        <v>1</v>
      </c>
      <c r="R507" t="str">
        <f>+VLOOKUP(F507,'BD LP'!B:I,8,0)</f>
        <v>VINAGRE VINO TINTO DON JUAN 500 ml</v>
      </c>
    </row>
    <row r="508" spans="1:18" x14ac:dyDescent="0.35">
      <c r="A508" t="s">
        <v>3904</v>
      </c>
      <c r="B508">
        <v>2000</v>
      </c>
      <c r="D508" s="51" t="s">
        <v>3905</v>
      </c>
      <c r="F508" s="38">
        <v>104519850</v>
      </c>
      <c r="H508" s="52">
        <v>55210</v>
      </c>
      <c r="I508" t="s">
        <v>3906</v>
      </c>
      <c r="J508">
        <v>10</v>
      </c>
      <c r="K508" t="s">
        <v>44</v>
      </c>
      <c r="L508" t="s">
        <v>3907</v>
      </c>
      <c r="M508" t="s">
        <v>3908</v>
      </c>
      <c r="N508" s="38" t="s">
        <v>44</v>
      </c>
      <c r="O508" t="str">
        <f>+F508&amp;"-"&amp;VLOOKUP(F508,'BD LP'!B:J,9,0)</f>
        <v>104519850-C10</v>
      </c>
      <c r="P508">
        <f>+VLOOKUP(O508,[1]ZCLMM905!$A:$G,7,0)</f>
        <v>10</v>
      </c>
      <c r="Q508" t="b">
        <f t="shared" si="11"/>
        <v>1</v>
      </c>
      <c r="R508" t="str">
        <f>+VLOOKUP(F508,'BD LP'!B:I,8,0)</f>
        <v>ACEITUNA NEGRA DESH BAJA EN SODIO 850 g</v>
      </c>
    </row>
    <row r="509" spans="1:18" x14ac:dyDescent="0.35">
      <c r="A509" t="s">
        <v>3904</v>
      </c>
      <c r="B509">
        <v>2000</v>
      </c>
      <c r="D509" s="51" t="s">
        <v>3905</v>
      </c>
      <c r="F509" s="38">
        <v>104544600</v>
      </c>
      <c r="H509" s="52">
        <v>57070</v>
      </c>
      <c r="I509" t="s">
        <v>3906</v>
      </c>
      <c r="J509">
        <v>10</v>
      </c>
      <c r="K509" t="s">
        <v>44</v>
      </c>
      <c r="L509" t="s">
        <v>3907</v>
      </c>
      <c r="M509" t="s">
        <v>3908</v>
      </c>
      <c r="N509" s="38" t="s">
        <v>44</v>
      </c>
      <c r="O509" t="str">
        <f>+F509&amp;"-"&amp;VLOOKUP(F509,'BD LP'!B:J,9,0)</f>
        <v>104544600-C10</v>
      </c>
      <c r="P509">
        <f>+VLOOKUP(O509,[1]ZCLMM905!$A:$G,7,0)</f>
        <v>10</v>
      </c>
      <c r="Q509" t="b">
        <f t="shared" si="11"/>
        <v>1</v>
      </c>
      <c r="R509" t="str">
        <f>+VLOOKUP(F509,'BD LP'!B:I,8,0)</f>
        <v>ACEITUNA NEGRA DESHUESADA 850 g</v>
      </c>
    </row>
    <row r="510" spans="1:18" x14ac:dyDescent="0.35">
      <c r="A510" t="s">
        <v>3904</v>
      </c>
      <c r="B510">
        <v>2000</v>
      </c>
      <c r="D510" s="51" t="s">
        <v>3905</v>
      </c>
      <c r="F510" s="38">
        <v>104516010</v>
      </c>
      <c r="H510" s="52">
        <v>50400</v>
      </c>
      <c r="I510" t="s">
        <v>3906</v>
      </c>
      <c r="J510">
        <v>10</v>
      </c>
      <c r="K510" t="s">
        <v>44</v>
      </c>
      <c r="L510" t="s">
        <v>3907</v>
      </c>
      <c r="M510" t="s">
        <v>3908</v>
      </c>
      <c r="N510" s="38" t="s">
        <v>44</v>
      </c>
      <c r="O510" t="str">
        <f>+F510&amp;"-"&amp;VLOOKUP(F510,'BD LP'!B:J,9,0)</f>
        <v>104516010-C10</v>
      </c>
      <c r="P510">
        <f>+VLOOKUP(O510,[1]ZCLMM905!$A:$G,7,0)</f>
        <v>10</v>
      </c>
      <c r="Q510" t="b">
        <f t="shared" si="11"/>
        <v>1</v>
      </c>
      <c r="R510" t="str">
        <f>+VLOOKUP(F510,'BD LP'!B:I,8,0)</f>
        <v>ACEITUNA NEGRA RODAJA 936 g</v>
      </c>
    </row>
    <row r="511" spans="1:18" x14ac:dyDescent="0.35">
      <c r="A511" t="s">
        <v>3904</v>
      </c>
      <c r="B511">
        <v>2000</v>
      </c>
      <c r="D511" s="51" t="s">
        <v>3905</v>
      </c>
      <c r="F511" s="38">
        <v>104544610</v>
      </c>
      <c r="H511" s="52">
        <v>58500</v>
      </c>
      <c r="I511" t="s">
        <v>3906</v>
      </c>
      <c r="J511">
        <v>10</v>
      </c>
      <c r="K511" t="s">
        <v>44</v>
      </c>
      <c r="L511" t="s">
        <v>3907</v>
      </c>
      <c r="M511" t="s">
        <v>3908</v>
      </c>
      <c r="N511" s="38" t="s">
        <v>44</v>
      </c>
      <c r="O511" t="str">
        <f>+F511&amp;"-"&amp;VLOOKUP(F511,'BD LP'!B:J,9,0)</f>
        <v>104544610-C10</v>
      </c>
      <c r="P511">
        <f>+VLOOKUP(O511,[1]ZCLMM905!$A:$G,7,0)</f>
        <v>10</v>
      </c>
      <c r="Q511" t="b">
        <f t="shared" si="11"/>
        <v>1</v>
      </c>
      <c r="R511" t="str">
        <f>+VLOOKUP(F511,'BD LP'!B:I,8,0)</f>
        <v>ACEITUNA SEVILLANA DESHUESADA 850 g</v>
      </c>
    </row>
    <row r="512" spans="1:18" x14ac:dyDescent="0.35">
      <c r="A512" t="s">
        <v>3904</v>
      </c>
      <c r="B512">
        <v>2000</v>
      </c>
      <c r="D512" s="51" t="s">
        <v>3905</v>
      </c>
      <c r="F512" s="38">
        <v>104520490</v>
      </c>
      <c r="H512" s="52">
        <v>49500</v>
      </c>
      <c r="I512" t="s">
        <v>3906</v>
      </c>
      <c r="J512">
        <v>10</v>
      </c>
      <c r="K512" t="s">
        <v>44</v>
      </c>
      <c r="L512" t="s">
        <v>3907</v>
      </c>
      <c r="M512" t="s">
        <v>3908</v>
      </c>
      <c r="N512" s="38" t="s">
        <v>44</v>
      </c>
      <c r="O512" t="str">
        <f>+F512&amp;"-"&amp;VLOOKUP(F512,'BD LP'!B:J,9,0)</f>
        <v>104520490-C10</v>
      </c>
      <c r="P512">
        <f>+VLOOKUP(O512,[1]ZCLMM905!$A:$G,7,0)</f>
        <v>10</v>
      </c>
      <c r="Q512" t="b">
        <f t="shared" si="11"/>
        <v>1</v>
      </c>
      <c r="R512" t="str">
        <f>+VLOOKUP(F512,'BD LP'!B:I,8,0)</f>
        <v>ACEITUNA SEVILLANA RODAJA 936 g</v>
      </c>
    </row>
    <row r="513" spans="1:18" x14ac:dyDescent="0.35">
      <c r="A513" t="s">
        <v>3904</v>
      </c>
      <c r="B513">
        <v>2000</v>
      </c>
      <c r="D513" s="51" t="s">
        <v>3905</v>
      </c>
      <c r="F513" s="38">
        <v>104533710</v>
      </c>
      <c r="H513" s="52">
        <v>29900</v>
      </c>
      <c r="I513" t="s">
        <v>3906</v>
      </c>
      <c r="J513">
        <v>6</v>
      </c>
      <c r="K513" t="s">
        <v>44</v>
      </c>
      <c r="L513" t="s">
        <v>3907</v>
      </c>
      <c r="M513" t="s">
        <v>3908</v>
      </c>
      <c r="N513" s="38" t="s">
        <v>44</v>
      </c>
      <c r="O513" t="str">
        <f>+F513&amp;"-"&amp;VLOOKUP(F513,'BD LP'!B:J,9,0)</f>
        <v>104533710-C06</v>
      </c>
      <c r="P513">
        <f>+VLOOKUP(O513,[1]ZCLMM905!$A:$G,7,0)</f>
        <v>6</v>
      </c>
      <c r="Q513" t="b">
        <f t="shared" si="11"/>
        <v>1</v>
      </c>
      <c r="R513" t="str">
        <f>+VLOOKUP(F513,'BD LP'!B:I,8,0)</f>
        <v>AJI JALAPEÑO VERDE RODAJAS TOUCHE 2,9 kg</v>
      </c>
    </row>
    <row r="514" spans="1:18" x14ac:dyDescent="0.35">
      <c r="A514" t="s">
        <v>3904</v>
      </c>
      <c r="B514">
        <v>2000</v>
      </c>
      <c r="D514" s="51" t="s">
        <v>3905</v>
      </c>
      <c r="F514" s="38">
        <v>201221650</v>
      </c>
      <c r="H514" s="52">
        <v>17303</v>
      </c>
      <c r="I514" t="s">
        <v>3906</v>
      </c>
      <c r="J514">
        <v>6</v>
      </c>
      <c r="K514" t="s">
        <v>44</v>
      </c>
      <c r="L514" t="s">
        <v>3907</v>
      </c>
      <c r="M514" t="s">
        <v>3908</v>
      </c>
      <c r="N514" s="38" t="s">
        <v>44</v>
      </c>
      <c r="O514" t="str">
        <f>+F514&amp;"-"&amp;VLOOKUP(F514,'BD LP'!B:J,9,0)</f>
        <v>201221650-C06</v>
      </c>
      <c r="P514">
        <f>+VLOOKUP(O514,[1]ZCLMM905!$A:$G,7,0)</f>
        <v>6</v>
      </c>
      <c r="Q514" t="b">
        <f t="shared" si="11"/>
        <v>1</v>
      </c>
      <c r="R514" t="str">
        <f>+VLOOKUP(F514,'BD LP'!B:I,8,0)</f>
        <v>AMERICANA DON JUAN 1 kg</v>
      </c>
    </row>
    <row r="515" spans="1:18" x14ac:dyDescent="0.35">
      <c r="A515" t="s">
        <v>3904</v>
      </c>
      <c r="B515">
        <v>2000</v>
      </c>
      <c r="D515" s="51" t="s">
        <v>3905</v>
      </c>
      <c r="F515" s="38">
        <v>104530130</v>
      </c>
      <c r="H515" s="52">
        <v>16900</v>
      </c>
      <c r="I515" t="s">
        <v>3906</v>
      </c>
      <c r="J515">
        <v>6</v>
      </c>
      <c r="K515" t="s">
        <v>44</v>
      </c>
      <c r="L515" t="s">
        <v>3907</v>
      </c>
      <c r="M515" t="s">
        <v>3908</v>
      </c>
      <c r="N515" s="38" t="s">
        <v>44</v>
      </c>
      <c r="O515" t="str">
        <f>+F515&amp;"-"&amp;VLOOKUP(F515,'BD LP'!B:J,9,0)</f>
        <v>104530130-C06</v>
      </c>
      <c r="P515">
        <f>+VLOOKUP(O515,[1]ZCLMM905!$A:$G,7,0)</f>
        <v>6</v>
      </c>
      <c r="Q515" t="b">
        <f t="shared" ref="Q515:Q578" si="12">+P515=J515</f>
        <v>1</v>
      </c>
      <c r="R515" t="str">
        <f>+VLOOKUP(F515,'BD LP'!B:I,8,0)</f>
        <v>AMERICANA TRAVERSO 1 kg</v>
      </c>
    </row>
    <row r="516" spans="1:18" x14ac:dyDescent="0.35">
      <c r="A516" t="s">
        <v>3904</v>
      </c>
      <c r="B516">
        <v>2000</v>
      </c>
      <c r="D516" s="51" t="s">
        <v>3905</v>
      </c>
      <c r="F516" s="38">
        <v>201210650</v>
      </c>
      <c r="H516" s="52">
        <v>13200</v>
      </c>
      <c r="I516" t="s">
        <v>3906</v>
      </c>
      <c r="J516">
        <v>6</v>
      </c>
      <c r="K516" t="s">
        <v>44</v>
      </c>
      <c r="L516" t="s">
        <v>3907</v>
      </c>
      <c r="M516" t="s">
        <v>3908</v>
      </c>
      <c r="N516" s="38" t="s">
        <v>44</v>
      </c>
      <c r="O516" t="str">
        <f>+F516&amp;"-"&amp;VLOOKUP(F516,'BD LP'!B:J,9,0)</f>
        <v>201210650-C06</v>
      </c>
      <c r="P516">
        <f>+VLOOKUP(O516,[1]ZCLMM905!$A:$G,7,0)</f>
        <v>6</v>
      </c>
      <c r="Q516" t="b">
        <f t="shared" si="12"/>
        <v>1</v>
      </c>
      <c r="R516" t="str">
        <f>+VLOOKUP(F516,'BD LP'!B:I,8,0)</f>
        <v>CHUCRUT DON JUAN 1 kg</v>
      </c>
    </row>
    <row r="517" spans="1:18" x14ac:dyDescent="0.35">
      <c r="A517" t="s">
        <v>3904</v>
      </c>
      <c r="B517">
        <v>2000</v>
      </c>
      <c r="D517" s="51" t="s">
        <v>3905</v>
      </c>
      <c r="F517" s="38">
        <v>104530140</v>
      </c>
      <c r="H517" s="52">
        <v>15000</v>
      </c>
      <c r="I517" t="s">
        <v>3906</v>
      </c>
      <c r="J517">
        <v>6</v>
      </c>
      <c r="K517" t="s">
        <v>44</v>
      </c>
      <c r="L517" t="s">
        <v>3907</v>
      </c>
      <c r="M517" t="s">
        <v>3908</v>
      </c>
      <c r="N517" s="38" t="s">
        <v>44</v>
      </c>
      <c r="O517" t="str">
        <f>+F517&amp;"-"&amp;VLOOKUP(F517,'BD LP'!B:J,9,0)</f>
        <v>104530140-C06</v>
      </c>
      <c r="P517">
        <f>+VLOOKUP(O517,[1]ZCLMM905!$A:$G,7,0)</f>
        <v>6</v>
      </c>
      <c r="Q517" t="b">
        <f t="shared" si="12"/>
        <v>1</v>
      </c>
      <c r="R517" t="str">
        <f>+VLOOKUP(F517,'BD LP'!B:I,8,0)</f>
        <v>CHUCRUT TRAVERSO 1 kg</v>
      </c>
    </row>
    <row r="518" spans="1:18" x14ac:dyDescent="0.35">
      <c r="A518" t="s">
        <v>3904</v>
      </c>
      <c r="B518">
        <v>2000</v>
      </c>
      <c r="D518" s="51" t="s">
        <v>3905</v>
      </c>
      <c r="F518" s="38">
        <v>104531630</v>
      </c>
      <c r="H518" s="52">
        <v>68600</v>
      </c>
      <c r="I518" t="s">
        <v>3906</v>
      </c>
      <c r="J518">
        <v>6</v>
      </c>
      <c r="K518" t="s">
        <v>44</v>
      </c>
      <c r="L518" t="s">
        <v>3907</v>
      </c>
      <c r="M518" t="s">
        <v>3908</v>
      </c>
      <c r="N518" s="38" t="s">
        <v>44</v>
      </c>
      <c r="O518" t="str">
        <f>+F518&amp;"-"&amp;VLOOKUP(F518,'BD LP'!B:J,9,0)</f>
        <v>104531630-C06</v>
      </c>
      <c r="P518">
        <f>+VLOOKUP(O518,[1]ZCLMM905!$A:$G,7,0)</f>
        <v>6</v>
      </c>
      <c r="Q518" t="b">
        <f t="shared" si="12"/>
        <v>1</v>
      </c>
      <c r="R518" t="str">
        <f>+VLOOKUP(F518,'BD LP'!B:I,8,0)</f>
        <v>PEPINILLO DILL RODAJAS HEINZ 3 kg</v>
      </c>
    </row>
    <row r="519" spans="1:18" x14ac:dyDescent="0.35">
      <c r="A519" t="s">
        <v>3904</v>
      </c>
      <c r="B519">
        <v>2000</v>
      </c>
      <c r="D519" s="51" t="s">
        <v>3905</v>
      </c>
      <c r="F519" s="38">
        <v>104530240</v>
      </c>
      <c r="H519" s="52">
        <v>18990</v>
      </c>
      <c r="I519" t="s">
        <v>3906</v>
      </c>
      <c r="J519">
        <v>6</v>
      </c>
      <c r="K519" t="s">
        <v>44</v>
      </c>
      <c r="L519" t="s">
        <v>3907</v>
      </c>
      <c r="M519" t="s">
        <v>3908</v>
      </c>
      <c r="N519" s="38" t="s">
        <v>44</v>
      </c>
      <c r="O519" t="str">
        <f>+F519&amp;"-"&amp;VLOOKUP(F519,'BD LP'!B:J,9,0)</f>
        <v>104530240-C06</v>
      </c>
      <c r="P519">
        <f>+VLOOKUP(O519,[1]ZCLMM905!$A:$G,7,0)</f>
        <v>6</v>
      </c>
      <c r="Q519" t="b">
        <f t="shared" si="12"/>
        <v>1</v>
      </c>
      <c r="R519" t="str">
        <f>+VLOOKUP(F519,'BD LP'!B:I,8,0)</f>
        <v>PEPINILLO MEDIANO TRAVERSO 1 kg</v>
      </c>
    </row>
    <row r="520" spans="1:18" x14ac:dyDescent="0.35">
      <c r="A520" t="s">
        <v>3904</v>
      </c>
      <c r="B520">
        <v>2000</v>
      </c>
      <c r="D520" s="51" t="s">
        <v>3905</v>
      </c>
      <c r="F520" s="38">
        <v>201200082</v>
      </c>
      <c r="H520" s="52">
        <v>22000</v>
      </c>
      <c r="I520" t="s">
        <v>3906</v>
      </c>
      <c r="J520">
        <v>4</v>
      </c>
      <c r="K520" t="s">
        <v>44</v>
      </c>
      <c r="L520" t="s">
        <v>3907</v>
      </c>
      <c r="M520" t="s">
        <v>3908</v>
      </c>
      <c r="N520" s="38" t="s">
        <v>44</v>
      </c>
      <c r="O520" t="str">
        <f>+F520&amp;"-"&amp;VLOOKUP(F520,'BD LP'!B:J,9,0)</f>
        <v>201200082-C04</v>
      </c>
      <c r="P520">
        <f>+VLOOKUP(O520,[1]ZCLMM905!$A:$G,7,0)</f>
        <v>4</v>
      </c>
      <c r="Q520" t="b">
        <f t="shared" si="12"/>
        <v>1</v>
      </c>
      <c r="R520" t="str">
        <f>+VLOOKUP(F520,'BD LP'!B:I,8,0)</f>
        <v>PEPINO RODAJAS CORTE LISO 4X1,5 kg NAC.</v>
      </c>
    </row>
    <row r="521" spans="1:18" x14ac:dyDescent="0.35">
      <c r="A521" t="s">
        <v>3904</v>
      </c>
      <c r="B521">
        <v>2000</v>
      </c>
      <c r="D521" s="51" t="s">
        <v>3905</v>
      </c>
      <c r="F521" s="38">
        <v>201211650</v>
      </c>
      <c r="H521" s="52">
        <v>16800</v>
      </c>
      <c r="I521" t="s">
        <v>3906</v>
      </c>
      <c r="J521">
        <v>6</v>
      </c>
      <c r="K521" t="s">
        <v>44</v>
      </c>
      <c r="L521" t="s">
        <v>3907</v>
      </c>
      <c r="M521" t="s">
        <v>3908</v>
      </c>
      <c r="N521" s="38" t="s">
        <v>44</v>
      </c>
      <c r="O521" t="str">
        <f>+F521&amp;"-"&amp;VLOOKUP(F521,'BD LP'!B:J,9,0)</f>
        <v>201211650-C06</v>
      </c>
      <c r="P521">
        <f>+VLOOKUP(O521,[1]ZCLMM905!$A:$G,7,0)</f>
        <v>6</v>
      </c>
      <c r="Q521" t="b">
        <f t="shared" si="12"/>
        <v>1</v>
      </c>
      <c r="R521" t="str">
        <f>+VLOOKUP(F521,'BD LP'!B:I,8,0)</f>
        <v>PICKLE SURTIDO DON JUAN 1 kg</v>
      </c>
    </row>
    <row r="522" spans="1:18" x14ac:dyDescent="0.35">
      <c r="A522" t="s">
        <v>3904</v>
      </c>
      <c r="B522">
        <v>2000</v>
      </c>
      <c r="D522" s="51" t="s">
        <v>3905</v>
      </c>
      <c r="F522" s="38">
        <v>104521730</v>
      </c>
      <c r="H522" s="52">
        <v>40700</v>
      </c>
      <c r="I522" t="s">
        <v>3906</v>
      </c>
      <c r="J522">
        <v>2</v>
      </c>
      <c r="K522" t="s">
        <v>44</v>
      </c>
      <c r="L522" t="s">
        <v>3907</v>
      </c>
      <c r="M522" t="s">
        <v>3908</v>
      </c>
      <c r="N522" s="38" t="s">
        <v>44</v>
      </c>
      <c r="O522" t="str">
        <f>+F522&amp;"-"&amp;VLOOKUP(F522,'BD LP'!B:J,9,0)</f>
        <v>104521730-C02</v>
      </c>
      <c r="P522">
        <f>+VLOOKUP(O522,[1]ZCLMM905!$A:$G,7,0)</f>
        <v>2</v>
      </c>
      <c r="Q522" t="b">
        <f t="shared" si="12"/>
        <v>1</v>
      </c>
      <c r="R522" t="str">
        <f>+VLOOKUP(F522,'BD LP'!B:I,8,0)</f>
        <v>ARROLLADO JAMON QUESO 2 kg</v>
      </c>
    </row>
    <row r="523" spans="1:18" x14ac:dyDescent="0.35">
      <c r="A523" t="s">
        <v>3904</v>
      </c>
      <c r="B523">
        <v>2000</v>
      </c>
      <c r="D523" s="51" t="s">
        <v>3905</v>
      </c>
      <c r="F523" s="38">
        <v>104521820</v>
      </c>
      <c r="H523" s="52">
        <v>30910</v>
      </c>
      <c r="I523" t="s">
        <v>3906</v>
      </c>
      <c r="J523">
        <v>2</v>
      </c>
      <c r="K523" t="s">
        <v>44</v>
      </c>
      <c r="L523" t="s">
        <v>3907</v>
      </c>
      <c r="M523" t="s">
        <v>3908</v>
      </c>
      <c r="N523" s="38" t="s">
        <v>44</v>
      </c>
      <c r="O523" t="str">
        <f>+F523&amp;"-"&amp;VLOOKUP(F523,'BD LP'!B:J,9,0)</f>
        <v>104521820-C02</v>
      </c>
      <c r="P523">
        <f>+VLOOKUP(O523,[1]ZCLMM905!$A:$G,7,0)</f>
        <v>2</v>
      </c>
      <c r="Q523" t="b">
        <f t="shared" si="12"/>
        <v>1</v>
      </c>
      <c r="R523" t="str">
        <f>+VLOOKUP(F523,'BD LP'!B:I,8,0)</f>
        <v>ARROLLADO PRIMAVERA 2 kg</v>
      </c>
    </row>
    <row r="524" spans="1:18" x14ac:dyDescent="0.35">
      <c r="A524" t="s">
        <v>3904</v>
      </c>
      <c r="B524">
        <v>2000</v>
      </c>
      <c r="D524" s="51" t="s">
        <v>3905</v>
      </c>
      <c r="F524" s="38">
        <v>104544830</v>
      </c>
      <c r="H524" s="52">
        <v>49000</v>
      </c>
      <c r="I524" t="s">
        <v>3906</v>
      </c>
      <c r="J524">
        <v>2</v>
      </c>
      <c r="K524" t="s">
        <v>44</v>
      </c>
      <c r="L524" t="s">
        <v>3907</v>
      </c>
      <c r="M524" t="s">
        <v>3908</v>
      </c>
      <c r="N524" s="38" t="s">
        <v>44</v>
      </c>
      <c r="O524" t="str">
        <f>+F524&amp;"-"&amp;VLOOKUP(F524,'BD LP'!B:J,9,0)</f>
        <v>104544830-C02</v>
      </c>
      <c r="P524">
        <f>+VLOOKUP(O524,[1]ZCLMM905!$A:$G,7,0)</f>
        <v>2</v>
      </c>
      <c r="Q524" t="b">
        <f t="shared" si="12"/>
        <v>1</v>
      </c>
      <c r="R524" t="str">
        <f>+VLOOKUP(F524,'BD LP'!B:I,8,0)</f>
        <v>EMPANADA ORIENTAL CAMARÓN QUESO 50UN</v>
      </c>
    </row>
    <row r="525" spans="1:18" x14ac:dyDescent="0.35">
      <c r="A525" t="s">
        <v>3904</v>
      </c>
      <c r="B525">
        <v>2000</v>
      </c>
      <c r="D525" s="51" t="s">
        <v>3905</v>
      </c>
      <c r="F525" s="38">
        <v>104544840</v>
      </c>
      <c r="H525" s="52">
        <v>44000</v>
      </c>
      <c r="I525" t="s">
        <v>3906</v>
      </c>
      <c r="J525">
        <v>2</v>
      </c>
      <c r="K525" t="s">
        <v>44</v>
      </c>
      <c r="L525" t="s">
        <v>3907</v>
      </c>
      <c r="M525" t="s">
        <v>3908</v>
      </c>
      <c r="N525" s="38" t="s">
        <v>44</v>
      </c>
      <c r="O525" t="str">
        <f>+F525&amp;"-"&amp;VLOOKUP(F525,'BD LP'!B:J,9,0)</f>
        <v>104544840-C02</v>
      </c>
      <c r="P525">
        <f>+VLOOKUP(O525,[1]ZCLMM905!$A:$G,7,0)</f>
        <v>2</v>
      </c>
      <c r="Q525" t="b">
        <f t="shared" si="12"/>
        <v>1</v>
      </c>
      <c r="R525" t="str">
        <f>+VLOOKUP(F525,'BD LP'!B:I,8,0)</f>
        <v>EMPANADA ORIENTAL CARNE MONGOLIANA 50UN</v>
      </c>
    </row>
    <row r="526" spans="1:18" x14ac:dyDescent="0.35">
      <c r="A526" t="s">
        <v>3904</v>
      </c>
      <c r="B526">
        <v>2000</v>
      </c>
      <c r="D526" s="51" t="s">
        <v>3905</v>
      </c>
      <c r="F526" s="38">
        <v>104544850</v>
      </c>
      <c r="H526" s="52">
        <v>46000</v>
      </c>
      <c r="I526" t="s">
        <v>3906</v>
      </c>
      <c r="J526">
        <v>2</v>
      </c>
      <c r="K526" t="s">
        <v>44</v>
      </c>
      <c r="L526" t="s">
        <v>3907</v>
      </c>
      <c r="M526" t="s">
        <v>3908</v>
      </c>
      <c r="N526" s="38" t="s">
        <v>44</v>
      </c>
      <c r="O526" t="str">
        <f>+F526&amp;"-"&amp;VLOOKUP(F526,'BD LP'!B:J,9,0)</f>
        <v>104544850-C02</v>
      </c>
      <c r="P526">
        <f>+VLOOKUP(O526,[1]ZCLMM905!$A:$G,7,0)</f>
        <v>2</v>
      </c>
      <c r="Q526" t="b">
        <f t="shared" si="12"/>
        <v>1</v>
      </c>
      <c r="R526" t="str">
        <f>+VLOOKUP(F526,'BD LP'!B:I,8,0)</f>
        <v>EMPANADA ORIENTAL CHAMPIÑON QUESO 50UN</v>
      </c>
    </row>
    <row r="527" spans="1:18" x14ac:dyDescent="0.35">
      <c r="A527" t="s">
        <v>3904</v>
      </c>
      <c r="B527">
        <v>2000</v>
      </c>
      <c r="D527" s="51" t="s">
        <v>3905</v>
      </c>
      <c r="F527" s="38">
        <v>104544860</v>
      </c>
      <c r="H527" s="52">
        <v>36000</v>
      </c>
      <c r="I527" t="s">
        <v>3906</v>
      </c>
      <c r="J527">
        <v>2</v>
      </c>
      <c r="K527" t="s">
        <v>44</v>
      </c>
      <c r="L527" t="s">
        <v>3907</v>
      </c>
      <c r="M527" t="s">
        <v>3908</v>
      </c>
      <c r="N527" s="38" t="s">
        <v>44</v>
      </c>
      <c r="O527" t="str">
        <f>+F527&amp;"-"&amp;VLOOKUP(F527,'BD LP'!B:J,9,0)</f>
        <v>104544860-C02</v>
      </c>
      <c r="P527">
        <f>+VLOOKUP(O527,[1]ZCLMM905!$A:$G,7,0)</f>
        <v>2</v>
      </c>
      <c r="Q527" t="b">
        <f t="shared" si="12"/>
        <v>1</v>
      </c>
      <c r="R527" t="str">
        <f>+VLOOKUP(F527,'BD LP'!B:I,8,0)</f>
        <v>EMPANADA ORIENTAL POLLO MANDARÍN 50UN</v>
      </c>
    </row>
    <row r="528" spans="1:18" x14ac:dyDescent="0.35">
      <c r="A528" t="s">
        <v>3904</v>
      </c>
      <c r="B528">
        <v>2000</v>
      </c>
      <c r="D528" s="51" t="s">
        <v>3905</v>
      </c>
      <c r="F528" s="38">
        <v>104534440</v>
      </c>
      <c r="H528" s="52">
        <v>34200</v>
      </c>
      <c r="I528" t="s">
        <v>3906</v>
      </c>
      <c r="J528">
        <v>180</v>
      </c>
      <c r="K528" t="s">
        <v>44</v>
      </c>
      <c r="L528" t="s">
        <v>3907</v>
      </c>
      <c r="M528" t="s">
        <v>3908</v>
      </c>
      <c r="N528" s="38" t="s">
        <v>44</v>
      </c>
      <c r="O528" t="str">
        <f>+F528&amp;"-"&amp;VLOOKUP(F528,'BD LP'!B:J,9,0)</f>
        <v>104534440-Z80</v>
      </c>
      <c r="P528">
        <f>+VLOOKUP(O528,[1]ZCLMM905!$A:$G,7,0)</f>
        <v>180</v>
      </c>
      <c r="Q528" t="b">
        <f t="shared" si="12"/>
        <v>1</v>
      </c>
      <c r="R528" t="str">
        <f>+VLOOKUP(F528,'BD LP'!B:I,8,0)</f>
        <v>GYOZAS CAMARON 28 gr 180 uds SAMOSA</v>
      </c>
    </row>
    <row r="529" spans="1:18" x14ac:dyDescent="0.35">
      <c r="A529" t="s">
        <v>3904</v>
      </c>
      <c r="B529">
        <v>2000</v>
      </c>
      <c r="D529" s="51" t="s">
        <v>3905</v>
      </c>
      <c r="F529" s="38">
        <v>104534450</v>
      </c>
      <c r="H529" s="52">
        <v>28080</v>
      </c>
      <c r="I529" t="s">
        <v>3906</v>
      </c>
      <c r="J529">
        <v>180</v>
      </c>
      <c r="K529" t="s">
        <v>44</v>
      </c>
      <c r="L529" t="s">
        <v>3907</v>
      </c>
      <c r="M529" t="s">
        <v>3908</v>
      </c>
      <c r="N529" s="38" t="s">
        <v>44</v>
      </c>
      <c r="O529" t="str">
        <f>+F529&amp;"-"&amp;VLOOKUP(F529,'BD LP'!B:J,9,0)</f>
        <v>104534450-Z80</v>
      </c>
      <c r="P529">
        <f>+VLOOKUP(O529,[1]ZCLMM905!$A:$G,7,0)</f>
        <v>180</v>
      </c>
      <c r="Q529" t="b">
        <f t="shared" si="12"/>
        <v>1</v>
      </c>
      <c r="R529" t="str">
        <f>+VLOOKUP(F529,'BD LP'!B:I,8,0)</f>
        <v>GYOZAS CERDO 28 gr 180 uds SAMOSA</v>
      </c>
    </row>
    <row r="530" spans="1:18" x14ac:dyDescent="0.35">
      <c r="A530" t="s">
        <v>3904</v>
      </c>
      <c r="B530">
        <v>2000</v>
      </c>
      <c r="D530" s="51" t="s">
        <v>3905</v>
      </c>
      <c r="F530" s="38">
        <v>104534460</v>
      </c>
      <c r="H530" s="52">
        <v>28080</v>
      </c>
      <c r="I530" t="s">
        <v>3906</v>
      </c>
      <c r="J530">
        <v>180</v>
      </c>
      <c r="K530" t="s">
        <v>44</v>
      </c>
      <c r="L530" t="s">
        <v>3907</v>
      </c>
      <c r="M530" t="s">
        <v>3908</v>
      </c>
      <c r="N530" s="38" t="s">
        <v>44</v>
      </c>
      <c r="O530" t="str">
        <f>+F530&amp;"-"&amp;VLOOKUP(F530,'BD LP'!B:J,9,0)</f>
        <v>104534460-Z80</v>
      </c>
      <c r="P530">
        <f>+VLOOKUP(O530,[1]ZCLMM905!$A:$G,7,0)</f>
        <v>180</v>
      </c>
      <c r="Q530" t="b">
        <f t="shared" si="12"/>
        <v>1</v>
      </c>
      <c r="R530" t="str">
        <f>+VLOOKUP(F530,'BD LP'!B:I,8,0)</f>
        <v>GYOZAS POLLO 28 gr 180 uds SAMOSA</v>
      </c>
    </row>
    <row r="531" spans="1:18" x14ac:dyDescent="0.35">
      <c r="A531" t="s">
        <v>3904</v>
      </c>
      <c r="B531">
        <v>2000</v>
      </c>
      <c r="D531" s="51" t="s">
        <v>3905</v>
      </c>
      <c r="F531" s="38">
        <v>104534470</v>
      </c>
      <c r="H531" s="52">
        <v>28080</v>
      </c>
      <c r="I531" t="s">
        <v>3906</v>
      </c>
      <c r="J531">
        <v>180</v>
      </c>
      <c r="K531" t="s">
        <v>44</v>
      </c>
      <c r="L531" t="s">
        <v>3907</v>
      </c>
      <c r="M531" t="s">
        <v>3908</v>
      </c>
      <c r="N531" s="38" t="s">
        <v>44</v>
      </c>
      <c r="O531" t="str">
        <f>+F531&amp;"-"&amp;VLOOKUP(F531,'BD LP'!B:J,9,0)</f>
        <v>104534470-Z80</v>
      </c>
      <c r="P531">
        <f>+VLOOKUP(O531,[1]ZCLMM905!$A:$G,7,0)</f>
        <v>180</v>
      </c>
      <c r="Q531" t="b">
        <f t="shared" si="12"/>
        <v>1</v>
      </c>
      <c r="R531" t="str">
        <f>+VLOOKUP(F531,'BD LP'!B:I,8,0)</f>
        <v>GYOZAS VERDURAS  28 gr 180 uds SAMOSA</v>
      </c>
    </row>
    <row r="532" spans="1:18" x14ac:dyDescent="0.35">
      <c r="A532" t="s">
        <v>3904</v>
      </c>
      <c r="B532">
        <v>2000</v>
      </c>
      <c r="D532" s="51" t="s">
        <v>3905</v>
      </c>
      <c r="F532" s="38">
        <v>104544870</v>
      </c>
      <c r="H532" s="52">
        <v>20900</v>
      </c>
      <c r="I532" t="s">
        <v>3906</v>
      </c>
      <c r="J532">
        <v>10</v>
      </c>
      <c r="K532" t="s">
        <v>44</v>
      </c>
      <c r="L532" t="s">
        <v>3907</v>
      </c>
      <c r="M532" t="s">
        <v>3908</v>
      </c>
      <c r="N532" s="38" t="s">
        <v>44</v>
      </c>
      <c r="O532" t="str">
        <f>+F532&amp;"-"&amp;VLOOKUP(F532,'BD LP'!B:J,9,0)</f>
        <v>104544870-C10</v>
      </c>
      <c r="P532">
        <f>+VLOOKUP(O532,[1]ZCLMM905!$A:$G,7,0)</f>
        <v>10</v>
      </c>
      <c r="Q532" t="b">
        <f t="shared" si="12"/>
        <v>1</v>
      </c>
      <c r="R532" t="str">
        <f>+VLOOKUP(F532,'BD LP'!B:I,8,0)</f>
        <v>WANTAN 300 G</v>
      </c>
    </row>
    <row r="533" spans="1:18" x14ac:dyDescent="0.35">
      <c r="A533" t="s">
        <v>3904</v>
      </c>
      <c r="B533">
        <v>2000</v>
      </c>
      <c r="D533" s="51" t="s">
        <v>3905</v>
      </c>
      <c r="F533" s="38">
        <v>104539160</v>
      </c>
      <c r="H533" s="52">
        <v>27273</v>
      </c>
      <c r="I533" t="s">
        <v>3906</v>
      </c>
      <c r="J533">
        <v>6</v>
      </c>
      <c r="K533" t="s">
        <v>44</v>
      </c>
      <c r="L533" t="s">
        <v>3907</v>
      </c>
      <c r="M533" t="s">
        <v>3908</v>
      </c>
      <c r="N533" s="38" t="s">
        <v>44</v>
      </c>
      <c r="O533" t="str">
        <f>+F533&amp;"-"&amp;VLOOKUP(F533,'BD LP'!B:J,9,0)</f>
        <v>104539160-C06</v>
      </c>
      <c r="P533">
        <f>+VLOOKUP(O533,[1]ZCLMM905!$A:$G,7,0)</f>
        <v>6</v>
      </c>
      <c r="Q533" t="b">
        <f t="shared" si="12"/>
        <v>1</v>
      </c>
      <c r="R533" t="str">
        <f>+VLOOKUP(F533,'BD LP'!B:I,8,0)</f>
        <v>AROS CEBOLLA AVIKO 1 KG 16,5 g</v>
      </c>
    </row>
    <row r="534" spans="1:18" x14ac:dyDescent="0.35">
      <c r="A534" t="s">
        <v>3904</v>
      </c>
      <c r="B534">
        <v>2000</v>
      </c>
      <c r="D534" s="51" t="s">
        <v>3905</v>
      </c>
      <c r="F534" s="38">
        <v>104543130</v>
      </c>
      <c r="H534" s="52">
        <v>35000</v>
      </c>
      <c r="I534" t="s">
        <v>3906</v>
      </c>
      <c r="J534">
        <v>6</v>
      </c>
      <c r="K534" t="s">
        <v>44</v>
      </c>
      <c r="L534" t="s">
        <v>3907</v>
      </c>
      <c r="M534" t="s">
        <v>3908</v>
      </c>
      <c r="N534" s="38" t="s">
        <v>44</v>
      </c>
      <c r="O534" t="str">
        <f>+F534&amp;"-"&amp;VLOOKUP(F534,'BD LP'!B:J,9,0)</f>
        <v>104543130-C06</v>
      </c>
      <c r="P534">
        <f>+VLOOKUP(O534,[1]ZCLMM905!$A:$G,7,0)</f>
        <v>6</v>
      </c>
      <c r="Q534" t="b">
        <f t="shared" si="12"/>
        <v>1</v>
      </c>
      <c r="R534" t="str">
        <f>+VLOOKUP(F534,'BD LP'!B:I,8,0)</f>
        <v>AROS CEBOLLA NATURALES AVIKO 1 KG 20,6 G</v>
      </c>
    </row>
    <row r="535" spans="1:18" x14ac:dyDescent="0.35">
      <c r="A535" t="s">
        <v>3904</v>
      </c>
      <c r="B535">
        <v>2000</v>
      </c>
      <c r="D535" s="51" t="s">
        <v>3905</v>
      </c>
      <c r="F535" s="38">
        <v>104541830</v>
      </c>
      <c r="H535" s="52">
        <v>22000</v>
      </c>
      <c r="I535" t="s">
        <v>3906</v>
      </c>
      <c r="J535">
        <v>160</v>
      </c>
      <c r="K535" t="s">
        <v>44</v>
      </c>
      <c r="L535" t="s">
        <v>3907</v>
      </c>
      <c r="M535" t="s">
        <v>3908</v>
      </c>
      <c r="N535" s="38" t="s">
        <v>44</v>
      </c>
      <c r="O535" t="str">
        <f>+F535&amp;"-"&amp;VLOOKUP(F535,'BD LP'!B:J,9,0)</f>
        <v>104541830-Z60</v>
      </c>
      <c r="P535">
        <f>+VLOOKUP(O535,[1]ZCLMM905!$A:$G,7,0)</f>
        <v>160</v>
      </c>
      <c r="Q535" t="b">
        <f t="shared" si="12"/>
        <v>1</v>
      </c>
      <c r="R535" t="str">
        <f>+VLOOKUP(F535,'BD LP'!B:I,8,0)</f>
        <v>EMPANADA QUESO MEDIA LUNA CALUSITA 27 G</v>
      </c>
    </row>
    <row r="536" spans="1:18" x14ac:dyDescent="0.35">
      <c r="A536" t="s">
        <v>3904</v>
      </c>
      <c r="B536">
        <v>2000</v>
      </c>
      <c r="D536" s="51" t="s">
        <v>3905</v>
      </c>
      <c r="F536" s="38">
        <v>104542810</v>
      </c>
      <c r="H536" s="52">
        <v>18600</v>
      </c>
      <c r="I536" t="s">
        <v>3906</v>
      </c>
      <c r="J536">
        <v>70</v>
      </c>
      <c r="K536" t="s">
        <v>44</v>
      </c>
      <c r="L536" t="s">
        <v>3907</v>
      </c>
      <c r="M536" t="s">
        <v>3908</v>
      </c>
      <c r="N536" s="38" t="s">
        <v>44</v>
      </c>
      <c r="O536" t="str">
        <f>+F536&amp;"-"&amp;VLOOKUP(F536,'BD LP'!B:J,9,0)</f>
        <v>104542810-C70</v>
      </c>
      <c r="P536">
        <f>+VLOOKUP(O536,[1]ZCLMM905!$A:$G,7,0)</f>
        <v>70</v>
      </c>
      <c r="Q536" t="b">
        <f t="shared" si="12"/>
        <v>1</v>
      </c>
      <c r="R536" t="str">
        <f>+VLOOKUP(F536,'BD LP'!B:I,8,0)</f>
        <v>EMPANADA QUESO MEDIA LUNA CALUSITA 50 G</v>
      </c>
    </row>
    <row r="537" spans="1:18" x14ac:dyDescent="0.35">
      <c r="A537" t="s">
        <v>3904</v>
      </c>
      <c r="B537">
        <v>2000</v>
      </c>
      <c r="D537" s="51" t="s">
        <v>3905</v>
      </c>
      <c r="F537" s="38">
        <v>104351690</v>
      </c>
      <c r="H537" s="52">
        <v>12200</v>
      </c>
      <c r="I537" t="s">
        <v>3906</v>
      </c>
      <c r="J537">
        <v>1</v>
      </c>
      <c r="K537" t="s">
        <v>905</v>
      </c>
      <c r="L537" t="s">
        <v>3907</v>
      </c>
      <c r="M537" t="s">
        <v>3908</v>
      </c>
      <c r="N537" s="38" t="s">
        <v>905</v>
      </c>
      <c r="O537" t="str">
        <f>+F537&amp;"-"&amp;VLOOKUP(F537,'BD LP'!B:J,9,0)</f>
        <v>104351690-Z92</v>
      </c>
      <c r="P537">
        <f>+VLOOKUP(O537,[1]ZCLMM905!$A:$G,7,0)</f>
        <v>1</v>
      </c>
      <c r="Q537" t="b">
        <f t="shared" si="12"/>
        <v>1</v>
      </c>
      <c r="R537" t="str">
        <f>+VLOOKUP(F537,'BD LP'!B:I,8,0)</f>
        <v>EMPANADA QUESO RAVIOLERA 21 G</v>
      </c>
    </row>
    <row r="538" spans="1:18" x14ac:dyDescent="0.35">
      <c r="A538" t="s">
        <v>3904</v>
      </c>
      <c r="B538">
        <v>2000</v>
      </c>
      <c r="D538" s="51" t="s">
        <v>3905</v>
      </c>
      <c r="F538" s="38">
        <v>104547440</v>
      </c>
      <c r="H538" s="52">
        <v>22100</v>
      </c>
      <c r="I538" t="s">
        <v>3906</v>
      </c>
      <c r="J538">
        <v>17</v>
      </c>
      <c r="K538" t="s">
        <v>44</v>
      </c>
      <c r="L538" t="s">
        <v>3907</v>
      </c>
      <c r="M538" t="s">
        <v>3908</v>
      </c>
      <c r="N538" s="38" t="s">
        <v>44</v>
      </c>
      <c r="O538" t="str">
        <f>+F538&amp;"-"&amp;VLOOKUP(F538,'BD LP'!B:J,9,0)</f>
        <v>104547440-C17</v>
      </c>
      <c r="P538">
        <f>+VLOOKUP(O538,[1]ZCLMM905!$A:$G,7,0)</f>
        <v>17</v>
      </c>
      <c r="Q538" t="b">
        <f t="shared" si="12"/>
        <v>1</v>
      </c>
      <c r="R538" t="str">
        <f>+VLOOKUP(F538,'BD LP'!B:I,8,0)</f>
        <v>EMPANADA NAPOLITANA 160 G</v>
      </c>
    </row>
    <row r="539" spans="1:18" x14ac:dyDescent="0.35">
      <c r="A539" t="s">
        <v>3904</v>
      </c>
      <c r="B539">
        <v>2000</v>
      </c>
      <c r="D539" s="51" t="s">
        <v>3905</v>
      </c>
      <c r="F539" s="38">
        <v>104538630</v>
      </c>
      <c r="H539" s="52">
        <v>33000</v>
      </c>
      <c r="I539" t="s">
        <v>3906</v>
      </c>
      <c r="J539">
        <v>30</v>
      </c>
      <c r="K539" t="s">
        <v>44</v>
      </c>
      <c r="L539" t="s">
        <v>3907</v>
      </c>
      <c r="M539" t="s">
        <v>3908</v>
      </c>
      <c r="N539" s="38" t="s">
        <v>44</v>
      </c>
      <c r="O539" t="str">
        <f>+F539&amp;"-"&amp;VLOOKUP(F539,'BD LP'!B:J,9,0)</f>
        <v>104538630-C30</v>
      </c>
      <c r="P539">
        <f>+VLOOKUP(O539,[1]ZCLMM905!$A:$G,7,0)</f>
        <v>30</v>
      </c>
      <c r="Q539" t="b">
        <f t="shared" si="12"/>
        <v>1</v>
      </c>
      <c r="R539" t="str">
        <f>+VLOOKUP(F539,'BD LP'!B:I,8,0)</f>
        <v>EMPANADA PINO CARNE MOLIDA 180G ARTEMASA</v>
      </c>
    </row>
    <row r="540" spans="1:18" x14ac:dyDescent="0.35">
      <c r="A540" t="s">
        <v>3904</v>
      </c>
      <c r="B540">
        <v>2000</v>
      </c>
      <c r="D540" s="51" t="s">
        <v>3905</v>
      </c>
      <c r="F540" s="38">
        <v>104538640</v>
      </c>
      <c r="H540" s="52">
        <v>42000</v>
      </c>
      <c r="I540" t="s">
        <v>3906</v>
      </c>
      <c r="J540">
        <v>30</v>
      </c>
      <c r="K540" t="s">
        <v>44</v>
      </c>
      <c r="L540" t="s">
        <v>3907</v>
      </c>
      <c r="M540" t="s">
        <v>3908</v>
      </c>
      <c r="N540" s="38" t="s">
        <v>44</v>
      </c>
      <c r="O540" t="str">
        <f>+F540&amp;"-"&amp;VLOOKUP(F540,'BD LP'!B:J,9,0)</f>
        <v>104538640-C30</v>
      </c>
      <c r="P540">
        <f>+VLOOKUP(O540,[1]ZCLMM905!$A:$G,7,0)</f>
        <v>30</v>
      </c>
      <c r="Q540" t="b">
        <f t="shared" si="12"/>
        <v>1</v>
      </c>
      <c r="R540" t="str">
        <f>+VLOOKUP(F540,'BD LP'!B:I,8,0)</f>
        <v>EMPANADA QUESO HOJA 160G ARTEMASA</v>
      </c>
    </row>
    <row r="541" spans="1:18" x14ac:dyDescent="0.35">
      <c r="A541" t="s">
        <v>3904</v>
      </c>
      <c r="B541">
        <v>2000</v>
      </c>
      <c r="D541" s="51" t="s">
        <v>3905</v>
      </c>
      <c r="F541" s="38">
        <v>104538650</v>
      </c>
      <c r="H541" s="52">
        <v>18000</v>
      </c>
      <c r="I541" t="s">
        <v>3906</v>
      </c>
      <c r="J541">
        <v>15</v>
      </c>
      <c r="K541" t="s">
        <v>44</v>
      </c>
      <c r="L541" t="s">
        <v>3907</v>
      </c>
      <c r="M541" t="s">
        <v>3908</v>
      </c>
      <c r="N541" s="38" t="s">
        <v>44</v>
      </c>
      <c r="O541" t="str">
        <f>+F541&amp;"-"&amp;VLOOKUP(F541,'BD LP'!B:J,9,0)</f>
        <v>104538650-C15</v>
      </c>
      <c r="P541">
        <f>+VLOOKUP(O541,[1]ZCLMM905!$A:$G,7,0)</f>
        <v>15</v>
      </c>
      <c r="Q541" t="b">
        <f t="shared" si="12"/>
        <v>1</v>
      </c>
      <c r="R541" t="str">
        <f>+VLOOKUP(F541,'BD LP'!B:I,8,0)</f>
        <v>CHAPARRITA HOJA CRUDA 160G ARTEMASA</v>
      </c>
    </row>
    <row r="542" spans="1:18" x14ac:dyDescent="0.35">
      <c r="A542" t="s">
        <v>3904</v>
      </c>
      <c r="B542">
        <v>2000</v>
      </c>
      <c r="D542" s="51" t="s">
        <v>3905</v>
      </c>
      <c r="F542" s="38">
        <v>104547500</v>
      </c>
      <c r="H542" s="52">
        <v>210000</v>
      </c>
      <c r="I542" t="s">
        <v>3906</v>
      </c>
      <c r="J542">
        <v>8</v>
      </c>
      <c r="K542" t="s">
        <v>44</v>
      </c>
      <c r="L542" t="s">
        <v>3907</v>
      </c>
      <c r="M542" t="s">
        <v>3908</v>
      </c>
      <c r="N542" s="38" t="s">
        <v>44</v>
      </c>
      <c r="O542" t="str">
        <f>+F542&amp;"-"&amp;VLOOKUP(F542,'BD LP'!B:J,9,0)</f>
        <v>104547500-C08</v>
      </c>
      <c r="P542">
        <f>+VLOOKUP(O542,[1]ZCLMM905!$A:$G,7,0)</f>
        <v>8</v>
      </c>
      <c r="Q542" t="b">
        <f t="shared" si="12"/>
        <v>1</v>
      </c>
      <c r="R542" t="str">
        <f>+VLOOKUP(F542,'BD LP'!B:I,8,0)</f>
        <v>CROQUETA CAMARON 20G 50UN</v>
      </c>
    </row>
    <row r="543" spans="1:18" x14ac:dyDescent="0.35">
      <c r="A543" t="s">
        <v>3904</v>
      </c>
      <c r="B543">
        <v>2000</v>
      </c>
      <c r="D543" s="51" t="s">
        <v>3905</v>
      </c>
      <c r="F543" s="38">
        <v>104547510</v>
      </c>
      <c r="H543" s="52">
        <v>154000</v>
      </c>
      <c r="I543" t="s">
        <v>3906</v>
      </c>
      <c r="J543">
        <v>8</v>
      </c>
      <c r="K543" t="s">
        <v>44</v>
      </c>
      <c r="L543" t="s">
        <v>3907</v>
      </c>
      <c r="M543" t="s">
        <v>3908</v>
      </c>
      <c r="N543" s="38" t="s">
        <v>44</v>
      </c>
      <c r="O543" t="str">
        <f>+F543&amp;"-"&amp;VLOOKUP(F543,'BD LP'!B:J,9,0)</f>
        <v>104547510-C08</v>
      </c>
      <c r="P543">
        <f>+VLOOKUP(O543,[1]ZCLMM905!$A:$G,7,0)</f>
        <v>8</v>
      </c>
      <c r="Q543" t="b">
        <f t="shared" si="12"/>
        <v>1</v>
      </c>
      <c r="R543" t="str">
        <f>+VLOOKUP(F543,'BD LP'!B:I,8,0)</f>
        <v>CROQUETA CHAMPIÑON 20G 50UN</v>
      </c>
    </row>
    <row r="544" spans="1:18" x14ac:dyDescent="0.35">
      <c r="A544" t="s">
        <v>3904</v>
      </c>
      <c r="B544">
        <v>2000</v>
      </c>
      <c r="D544" s="51" t="s">
        <v>3905</v>
      </c>
      <c r="F544" s="38">
        <v>104547490</v>
      </c>
      <c r="H544" s="52">
        <v>194000</v>
      </c>
      <c r="I544" t="s">
        <v>3906</v>
      </c>
      <c r="J544">
        <v>8</v>
      </c>
      <c r="K544" t="s">
        <v>44</v>
      </c>
      <c r="L544" t="s">
        <v>3907</v>
      </c>
      <c r="M544" t="s">
        <v>3908</v>
      </c>
      <c r="N544" s="38" t="s">
        <v>44</v>
      </c>
      <c r="O544" t="str">
        <f>+F544&amp;"-"&amp;VLOOKUP(F544,'BD LP'!B:J,9,0)</f>
        <v>104547490-C08</v>
      </c>
      <c r="P544">
        <f>+VLOOKUP(O544,[1]ZCLMM905!$A:$G,7,0)</f>
        <v>8</v>
      </c>
      <c r="Q544" t="b">
        <f t="shared" si="12"/>
        <v>1</v>
      </c>
      <c r="R544" t="str">
        <f>+VLOOKUP(F544,'BD LP'!B:I,8,0)</f>
        <v>CROQUETA CHORIZO SARTA 20G 50UN</v>
      </c>
    </row>
    <row r="545" spans="1:18" x14ac:dyDescent="0.35">
      <c r="A545" t="s">
        <v>3904</v>
      </c>
      <c r="B545">
        <v>2000</v>
      </c>
      <c r="D545" s="51" t="s">
        <v>3905</v>
      </c>
      <c r="F545" s="38">
        <v>104547520</v>
      </c>
      <c r="H545" s="52">
        <v>182000</v>
      </c>
      <c r="I545" t="s">
        <v>3906</v>
      </c>
      <c r="J545">
        <v>8</v>
      </c>
      <c r="K545" t="s">
        <v>44</v>
      </c>
      <c r="L545" t="s">
        <v>3907</v>
      </c>
      <c r="M545" t="s">
        <v>3908</v>
      </c>
      <c r="N545" s="38" t="s">
        <v>44</v>
      </c>
      <c r="O545" t="str">
        <f>+F545&amp;"-"&amp;VLOOKUP(F545,'BD LP'!B:J,9,0)</f>
        <v>104547520-C08</v>
      </c>
      <c r="P545">
        <f>+VLOOKUP(O545,[1]ZCLMM905!$A:$G,7,0)</f>
        <v>8</v>
      </c>
      <c r="Q545" t="b">
        <f t="shared" si="12"/>
        <v>1</v>
      </c>
      <c r="R545" t="str">
        <f>+VLOOKUP(F545,'BD LP'!B:I,8,0)</f>
        <v>CROQUETA JAMON IBERICO 20G 50UN</v>
      </c>
    </row>
    <row r="546" spans="1:18" x14ac:dyDescent="0.35">
      <c r="A546" t="s">
        <v>3904</v>
      </c>
      <c r="B546">
        <v>2000</v>
      </c>
      <c r="D546" s="51" t="s">
        <v>3905</v>
      </c>
      <c r="F546" s="38">
        <v>104528840</v>
      </c>
      <c r="H546" s="52">
        <v>65000</v>
      </c>
      <c r="I546" t="s">
        <v>3906</v>
      </c>
      <c r="J546">
        <v>10</v>
      </c>
      <c r="K546" t="s">
        <v>44</v>
      </c>
      <c r="L546" t="s">
        <v>3907</v>
      </c>
      <c r="M546" t="s">
        <v>3908</v>
      </c>
      <c r="N546" s="38" t="s">
        <v>44</v>
      </c>
      <c r="O546" t="str">
        <f>+F546&amp;"-"&amp;VLOOKUP(F546,'BD LP'!B:J,9,0)</f>
        <v>104528840-C10</v>
      </c>
      <c r="P546">
        <f>+VLOOKUP(O546,[1]ZCLMM905!$A:$G,7,0)</f>
        <v>10</v>
      </c>
      <c r="Q546" t="b">
        <f t="shared" si="12"/>
        <v>1</v>
      </c>
      <c r="R546" t="str">
        <f>+VLOOKUP(F546,'BD LP'!B:I,8,0)</f>
        <v>FALAFEL ARDO 1 kg</v>
      </c>
    </row>
    <row r="547" spans="1:18" x14ac:dyDescent="0.35">
      <c r="A547" t="s">
        <v>3904</v>
      </c>
      <c r="B547">
        <v>2000</v>
      </c>
      <c r="D547" s="51" t="s">
        <v>3905</v>
      </c>
      <c r="F547" s="38">
        <v>104538620</v>
      </c>
      <c r="H547" s="52">
        <v>53000</v>
      </c>
      <c r="I547" t="s">
        <v>3906</v>
      </c>
      <c r="J547">
        <v>5</v>
      </c>
      <c r="K547" t="s">
        <v>44</v>
      </c>
      <c r="L547" t="s">
        <v>3907</v>
      </c>
      <c r="M547" t="s">
        <v>3908</v>
      </c>
      <c r="N547" s="38" t="s">
        <v>44</v>
      </c>
      <c r="O547" t="str">
        <f>+F547&amp;"-"&amp;VLOOKUP(F547,'BD LP'!B:J,9,0)</f>
        <v>104538620-C05</v>
      </c>
      <c r="P547">
        <f>+VLOOKUP(O547,[1]ZCLMM905!$A:$G,7,0)</f>
        <v>5</v>
      </c>
      <c r="Q547" t="b">
        <f t="shared" si="12"/>
        <v>1</v>
      </c>
      <c r="R547" t="str">
        <f>+VLOOKUP(F547,'BD LP'!B:I,8,0)</f>
        <v>JALAPEÑO SNACKS AVIKO 1 KG 25 G</v>
      </c>
    </row>
    <row r="548" spans="1:18" x14ac:dyDescent="0.35">
      <c r="A548" t="s">
        <v>3904</v>
      </c>
      <c r="B548">
        <v>2000</v>
      </c>
      <c r="D548" s="51" t="s">
        <v>3905</v>
      </c>
      <c r="F548" s="38">
        <v>104542720</v>
      </c>
      <c r="H548" s="52">
        <v>50000</v>
      </c>
      <c r="I548" t="s">
        <v>3906</v>
      </c>
      <c r="J548">
        <v>6</v>
      </c>
      <c r="K548" t="s">
        <v>44</v>
      </c>
      <c r="L548" t="s">
        <v>3907</v>
      </c>
      <c r="M548" t="s">
        <v>3908</v>
      </c>
      <c r="N548" s="38" t="s">
        <v>44</v>
      </c>
      <c r="O548" t="str">
        <f>+F548&amp;"-"&amp;VLOOKUP(F548,'BD LP'!B:J,9,0)</f>
        <v>104542720-C06</v>
      </c>
      <c r="P548">
        <f>+VLOOKUP(O548,[1]ZCLMM905!$A:$G,7,0)</f>
        <v>6</v>
      </c>
      <c r="Q548" t="b">
        <f t="shared" si="12"/>
        <v>1</v>
      </c>
      <c r="R548" t="str">
        <f>+VLOOKUP(F548,'BD LP'!B:I,8,0)</f>
        <v>MAC N CHEESE BITES 1 KG</v>
      </c>
    </row>
    <row r="549" spans="1:18" x14ac:dyDescent="0.35">
      <c r="A549" t="s">
        <v>3904</v>
      </c>
      <c r="B549">
        <v>2000</v>
      </c>
      <c r="D549" s="51" t="s">
        <v>3905</v>
      </c>
      <c r="F549" s="38">
        <v>104543780</v>
      </c>
      <c r="H549" s="52">
        <v>19200</v>
      </c>
      <c r="I549" t="s">
        <v>3906</v>
      </c>
      <c r="J549">
        <v>4</v>
      </c>
      <c r="K549" t="s">
        <v>44</v>
      </c>
      <c r="L549" t="s">
        <v>3907</v>
      </c>
      <c r="M549" t="s">
        <v>3908</v>
      </c>
      <c r="N549" s="38" t="s">
        <v>44</v>
      </c>
      <c r="O549" t="str">
        <f>+F549&amp;"-"&amp;VLOOKUP(F549,'BD LP'!B:J,9,0)</f>
        <v>104543780-C04</v>
      </c>
      <c r="P549">
        <f>+VLOOKUP(O549,[1]ZCLMM905!$A:$G,7,0)</f>
        <v>4</v>
      </c>
      <c r="Q549" t="b">
        <f t="shared" si="12"/>
        <v>1</v>
      </c>
      <c r="R549" t="str">
        <f>+VLOOKUP(F549,'BD LP'!B:I,8,0)</f>
        <v>MIX SOPAIPILLA LISTA CONG 30 UN</v>
      </c>
    </row>
    <row r="550" spans="1:18" x14ac:dyDescent="0.35">
      <c r="A550" t="s">
        <v>3904</v>
      </c>
      <c r="B550">
        <v>2000</v>
      </c>
      <c r="D550" s="51" t="s">
        <v>3905</v>
      </c>
      <c r="F550" s="38">
        <v>104538200</v>
      </c>
      <c r="H550" s="52">
        <v>75000</v>
      </c>
      <c r="I550" t="s">
        <v>3906</v>
      </c>
      <c r="J550">
        <v>6</v>
      </c>
      <c r="K550" t="s">
        <v>44</v>
      </c>
      <c r="L550" t="s">
        <v>3907</v>
      </c>
      <c r="M550" t="s">
        <v>3908</v>
      </c>
      <c r="N550" s="38" t="s">
        <v>44</v>
      </c>
      <c r="O550" t="str">
        <f>+F550&amp;"-"&amp;VLOOKUP(F550,'BD LP'!B:J,9,0)</f>
        <v>104538200-C06</v>
      </c>
      <c r="P550">
        <f>+VLOOKUP(O550,[1]ZCLMM905!$A:$G,7,0)</f>
        <v>6</v>
      </c>
      <c r="Q550" t="b">
        <f t="shared" si="12"/>
        <v>1</v>
      </c>
      <c r="R550" t="str">
        <f>+VLOOKUP(F550,'BD LP'!B:I,8,0)</f>
        <v>MOZZARELLA FINGERS AVIKO 1 KG 25 G</v>
      </c>
    </row>
    <row r="551" spans="1:18" x14ac:dyDescent="0.35">
      <c r="A551" t="s">
        <v>3904</v>
      </c>
      <c r="B551">
        <v>2000</v>
      </c>
      <c r="D551" s="51" t="s">
        <v>3905</v>
      </c>
      <c r="F551" s="38">
        <v>104542710</v>
      </c>
      <c r="H551" s="52">
        <v>29000</v>
      </c>
      <c r="I551" t="s">
        <v>3906</v>
      </c>
      <c r="J551">
        <v>4</v>
      </c>
      <c r="K551" t="s">
        <v>44</v>
      </c>
      <c r="L551" t="s">
        <v>3907</v>
      </c>
      <c r="M551" t="s">
        <v>3908</v>
      </c>
      <c r="N551" s="38" t="s">
        <v>44</v>
      </c>
      <c r="O551" t="str">
        <f>+F551&amp;"-"&amp;VLOOKUP(F551,'BD LP'!B:J,9,0)</f>
        <v>104542710-C04</v>
      </c>
      <c r="P551">
        <f>+VLOOKUP(O551,[1]ZCLMM905!$A:$G,7,0)</f>
        <v>4</v>
      </c>
      <c r="Q551" t="b">
        <f t="shared" si="12"/>
        <v>1</v>
      </c>
      <c r="R551" t="str">
        <f>+VLOOKUP(F551,'BD LP'!B:I,8,0)</f>
        <v>ROSTI BITES 2,5 KG</v>
      </c>
    </row>
    <row r="552" spans="1:18" x14ac:dyDescent="0.35">
      <c r="A552" t="s">
        <v>3904</v>
      </c>
      <c r="B552">
        <v>2000</v>
      </c>
      <c r="D552" s="51" t="s">
        <v>3905</v>
      </c>
      <c r="F552" s="38">
        <v>104540430</v>
      </c>
      <c r="H552" s="52">
        <v>18000</v>
      </c>
      <c r="I552" t="s">
        <v>3906</v>
      </c>
      <c r="J552">
        <v>2</v>
      </c>
      <c r="K552" t="s">
        <v>44</v>
      </c>
      <c r="L552" t="s">
        <v>3907</v>
      </c>
      <c r="M552" t="s">
        <v>3908</v>
      </c>
      <c r="N552" s="38" t="s">
        <v>44</v>
      </c>
      <c r="O552" t="str">
        <f>+F552&amp;"-"&amp;VLOOKUP(F552,'BD LP'!B:J,9,0)</f>
        <v>104540430-C02</v>
      </c>
      <c r="P552">
        <f>+VLOOKUP(O552,[1]ZCLMM905!$A:$G,7,0)</f>
        <v>2</v>
      </c>
      <c r="Q552" t="b">
        <f t="shared" si="12"/>
        <v>1</v>
      </c>
      <c r="R552" t="str">
        <f>+VLOOKUP(F552,'BD LP'!B:I,8,0)</f>
        <v>SOPAIPILLA LISTA CONG SALVIA 6CM 2X60UN</v>
      </c>
    </row>
    <row r="553" spans="1:18" x14ac:dyDescent="0.35">
      <c r="A553" t="s">
        <v>3904</v>
      </c>
      <c r="B553">
        <v>2000</v>
      </c>
      <c r="D553" s="51" t="s">
        <v>3905</v>
      </c>
      <c r="F553" s="38">
        <v>104543120</v>
      </c>
      <c r="H553" s="52">
        <v>57600</v>
      </c>
      <c r="I553" t="s">
        <v>3906</v>
      </c>
      <c r="J553">
        <v>16</v>
      </c>
      <c r="K553" t="s">
        <v>44</v>
      </c>
      <c r="L553" t="s">
        <v>3907</v>
      </c>
      <c r="M553" t="s">
        <v>3908</v>
      </c>
      <c r="N553" s="38" t="s">
        <v>44</v>
      </c>
      <c r="O553" t="str">
        <f>+F553&amp;"-"&amp;VLOOKUP(F553,'BD LP'!B:J,9,0)</f>
        <v>104543120-C16</v>
      </c>
      <c r="P553">
        <f>+VLOOKUP(O553,[1]ZCLMM905!$A:$G,7,0)</f>
        <v>16</v>
      </c>
      <c r="Q553" t="b">
        <f t="shared" si="12"/>
        <v>1</v>
      </c>
      <c r="R553" t="str">
        <f>+VLOOKUP(F553,'BD LP'!B:I,8,0)</f>
        <v>SOPAIPILLAS 12CM MASSFOOD 65G 20UN</v>
      </c>
    </row>
    <row r="554" spans="1:18" x14ac:dyDescent="0.35">
      <c r="A554" t="s">
        <v>3904</v>
      </c>
      <c r="B554">
        <v>2000</v>
      </c>
      <c r="D554" s="51" t="s">
        <v>3905</v>
      </c>
      <c r="F554" s="38">
        <v>107600030</v>
      </c>
      <c r="H554" s="52">
        <v>7000</v>
      </c>
      <c r="I554" t="s">
        <v>3906</v>
      </c>
      <c r="J554">
        <v>12</v>
      </c>
      <c r="K554" t="s">
        <v>44</v>
      </c>
      <c r="L554" t="s">
        <v>3907</v>
      </c>
      <c r="M554" t="s">
        <v>3908</v>
      </c>
      <c r="N554" s="38" t="s">
        <v>44</v>
      </c>
      <c r="O554" t="str">
        <f>+F554&amp;"-"&amp;VLOOKUP(F554,'BD LP'!B:J,9,0)</f>
        <v>107600030-C12</v>
      </c>
      <c r="P554">
        <f>+VLOOKUP(O554,[1]ZCLMM905!$A:$G,7,0)</f>
        <v>12</v>
      </c>
      <c r="Q554" t="b">
        <f t="shared" si="12"/>
        <v>1</v>
      </c>
      <c r="R554" t="str">
        <f>+VLOOKUP(F554,'BD LP'!B:I,8,0)</f>
        <v>AGUA MIN C/GAS PET PUYEHUE 500 cc</v>
      </c>
    </row>
    <row r="555" spans="1:18" x14ac:dyDescent="0.35">
      <c r="A555" t="s">
        <v>3904</v>
      </c>
      <c r="B555">
        <v>2000</v>
      </c>
      <c r="D555" s="51" t="s">
        <v>3905</v>
      </c>
      <c r="F555" s="38">
        <v>107600010</v>
      </c>
      <c r="H555" s="52">
        <v>7500</v>
      </c>
      <c r="I555" t="s">
        <v>3906</v>
      </c>
      <c r="J555">
        <v>12</v>
      </c>
      <c r="K555" t="s">
        <v>44</v>
      </c>
      <c r="L555" t="s">
        <v>3907</v>
      </c>
      <c r="M555" t="s">
        <v>3908</v>
      </c>
      <c r="N555" s="38" t="s">
        <v>44</v>
      </c>
      <c r="O555" t="str">
        <f>+F555&amp;"-"&amp;VLOOKUP(F555,'BD LP'!B:J,9,0)</f>
        <v>107600010-C12</v>
      </c>
      <c r="P555">
        <f>+VLOOKUP(O555,[1]ZCLMM905!$A:$G,7,0)</f>
        <v>12</v>
      </c>
      <c r="Q555" t="b">
        <f t="shared" si="12"/>
        <v>1</v>
      </c>
      <c r="R555" t="str">
        <f>+VLOOKUP(F555,'BD LP'!B:I,8,0)</f>
        <v>AGUA MIN C/GAS VIDRIO PUYEHUE 330 cc</v>
      </c>
    </row>
    <row r="556" spans="1:18" x14ac:dyDescent="0.35">
      <c r="A556" t="s">
        <v>3904</v>
      </c>
      <c r="B556">
        <v>2000</v>
      </c>
      <c r="D556" s="51" t="s">
        <v>3905</v>
      </c>
      <c r="F556" s="38">
        <v>107600040</v>
      </c>
      <c r="H556" s="52">
        <v>7000</v>
      </c>
      <c r="I556" t="s">
        <v>3906</v>
      </c>
      <c r="J556">
        <v>12</v>
      </c>
      <c r="K556" t="s">
        <v>44</v>
      </c>
      <c r="L556" t="s">
        <v>3907</v>
      </c>
      <c r="M556" t="s">
        <v>3908</v>
      </c>
      <c r="N556" s="38" t="s">
        <v>44</v>
      </c>
      <c r="O556" t="str">
        <f>+F556&amp;"-"&amp;VLOOKUP(F556,'BD LP'!B:J,9,0)</f>
        <v>107600040-C12</v>
      </c>
      <c r="P556">
        <f>+VLOOKUP(O556,[1]ZCLMM905!$A:$G,7,0)</f>
        <v>12</v>
      </c>
      <c r="Q556" t="b">
        <f t="shared" si="12"/>
        <v>1</v>
      </c>
      <c r="R556" t="str">
        <f>+VLOOKUP(F556,'BD LP'!B:I,8,0)</f>
        <v>AGUA MIN S/GAS PET PUYEHUE 500 cc</v>
      </c>
    </row>
    <row r="557" spans="1:18" x14ac:dyDescent="0.35">
      <c r="A557" t="s">
        <v>3904</v>
      </c>
      <c r="B557">
        <v>2000</v>
      </c>
      <c r="D557" s="51" t="s">
        <v>3905</v>
      </c>
      <c r="F557" s="38">
        <v>107600020</v>
      </c>
      <c r="H557" s="52">
        <v>7500</v>
      </c>
      <c r="I557" t="s">
        <v>3906</v>
      </c>
      <c r="J557">
        <v>12</v>
      </c>
      <c r="K557" t="s">
        <v>44</v>
      </c>
      <c r="L557" t="s">
        <v>3907</v>
      </c>
      <c r="M557" t="s">
        <v>3908</v>
      </c>
      <c r="N557" s="38" t="s">
        <v>44</v>
      </c>
      <c r="O557" t="str">
        <f>+F557&amp;"-"&amp;VLOOKUP(F557,'BD LP'!B:J,9,0)</f>
        <v>107600020-C12</v>
      </c>
      <c r="P557">
        <f>+VLOOKUP(O557,[1]ZCLMM905!$A:$G,7,0)</f>
        <v>12</v>
      </c>
      <c r="Q557" t="b">
        <f t="shared" si="12"/>
        <v>1</v>
      </c>
      <c r="R557" t="str">
        <f>+VLOOKUP(F557,'BD LP'!B:I,8,0)</f>
        <v>AGUA MIN S/GAS VIDRIO PUYEHUE 330 cc</v>
      </c>
    </row>
    <row r="558" spans="1:18" x14ac:dyDescent="0.35">
      <c r="A558" t="s">
        <v>3904</v>
      </c>
      <c r="B558">
        <v>2000</v>
      </c>
      <c r="D558" s="51" t="s">
        <v>3905</v>
      </c>
      <c r="F558" s="38">
        <v>150001225</v>
      </c>
      <c r="H558" s="52">
        <v>16500</v>
      </c>
      <c r="I558" t="s">
        <v>3906</v>
      </c>
      <c r="J558">
        <v>24</v>
      </c>
      <c r="K558" t="s">
        <v>44</v>
      </c>
      <c r="L558" t="s">
        <v>3907</v>
      </c>
      <c r="M558" t="s">
        <v>3908</v>
      </c>
      <c r="N558" s="38" t="s">
        <v>44</v>
      </c>
      <c r="O558" t="str">
        <f>+F558&amp;"-"&amp;VLOOKUP(F558,'BD LP'!B:J,9,0)</f>
        <v>150001225-C04</v>
      </c>
      <c r="P558">
        <f>+VLOOKUP(O558,[1]ZCLMM905!$A:$G,7,0)</f>
        <v>24</v>
      </c>
      <c r="Q558" t="b">
        <f t="shared" si="12"/>
        <v>1</v>
      </c>
      <c r="R558" t="str">
        <f>+VLOOKUP(F558,'BD LP'!B:I,8,0)</f>
        <v>COCA COLA LATA 6 uds. 350 cc</v>
      </c>
    </row>
    <row r="559" spans="1:18" x14ac:dyDescent="0.35">
      <c r="A559" t="s">
        <v>3904</v>
      </c>
      <c r="B559">
        <v>2000</v>
      </c>
      <c r="D559" s="51" t="s">
        <v>3905</v>
      </c>
      <c r="F559" s="38">
        <v>150001224</v>
      </c>
      <c r="H559" s="52">
        <v>17300</v>
      </c>
      <c r="I559" t="s">
        <v>3906</v>
      </c>
      <c r="J559">
        <v>24</v>
      </c>
      <c r="K559" t="s">
        <v>44</v>
      </c>
      <c r="L559" t="s">
        <v>3907</v>
      </c>
      <c r="M559" t="s">
        <v>3908</v>
      </c>
      <c r="N559" s="38" t="s">
        <v>44</v>
      </c>
      <c r="O559" t="str">
        <f>+F559&amp;"-"&amp;VLOOKUP(F559,'BD LP'!B:J,9,0)</f>
        <v>150001224-C04</v>
      </c>
      <c r="P559">
        <f>+VLOOKUP(O559,[1]ZCLMM905!$A:$G,7,0)</f>
        <v>24</v>
      </c>
      <c r="Q559" t="b">
        <f t="shared" si="12"/>
        <v>1</v>
      </c>
      <c r="R559" t="str">
        <f>+VLOOKUP(F559,'BD LP'!B:I,8,0)</f>
        <v>COCA COLA LIGHT LATA 6 uds. 350 cc</v>
      </c>
    </row>
    <row r="560" spans="1:18" x14ac:dyDescent="0.35">
      <c r="A560" t="s">
        <v>3904</v>
      </c>
      <c r="B560">
        <v>2000</v>
      </c>
      <c r="D560" s="51" t="s">
        <v>3905</v>
      </c>
      <c r="F560" s="38">
        <v>150001223</v>
      </c>
      <c r="H560" s="52">
        <v>18900</v>
      </c>
      <c r="I560" t="s">
        <v>3906</v>
      </c>
      <c r="J560">
        <v>24</v>
      </c>
      <c r="K560" t="s">
        <v>44</v>
      </c>
      <c r="L560" t="s">
        <v>3907</v>
      </c>
      <c r="M560" t="s">
        <v>3908</v>
      </c>
      <c r="N560" s="38" t="s">
        <v>44</v>
      </c>
      <c r="O560" t="str">
        <f>+F560&amp;"-"&amp;VLOOKUP(F560,'BD LP'!B:J,9,0)</f>
        <v>150001223-C04</v>
      </c>
      <c r="P560">
        <f>+VLOOKUP(O560,[1]ZCLMM905!$A:$G,7,0)</f>
        <v>24</v>
      </c>
      <c r="Q560" t="b">
        <f t="shared" si="12"/>
        <v>1</v>
      </c>
      <c r="R560" t="str">
        <f>+VLOOKUP(F560,'BD LP'!B:I,8,0)</f>
        <v>COCA COLA ZERO LATA 6 uds. 350 cc</v>
      </c>
    </row>
    <row r="561" spans="1:18" x14ac:dyDescent="0.35">
      <c r="A561" t="s">
        <v>3904</v>
      </c>
      <c r="B561">
        <v>2000</v>
      </c>
      <c r="D561" s="51" t="s">
        <v>3905</v>
      </c>
      <c r="F561" s="38">
        <v>150001228</v>
      </c>
      <c r="H561" s="52">
        <v>16900</v>
      </c>
      <c r="I561" t="s">
        <v>3906</v>
      </c>
      <c r="J561">
        <v>24</v>
      </c>
      <c r="K561" t="s">
        <v>44</v>
      </c>
      <c r="L561" t="s">
        <v>3907</v>
      </c>
      <c r="M561" t="s">
        <v>3908</v>
      </c>
      <c r="N561" s="38" t="s">
        <v>44</v>
      </c>
      <c r="O561" t="str">
        <f>+F561&amp;"-"&amp;VLOOKUP(F561,'BD LP'!B:J,9,0)</f>
        <v>150001228-C04</v>
      </c>
      <c r="P561">
        <f>+VLOOKUP(O561,[1]ZCLMM905!$A:$G,7,0)</f>
        <v>24</v>
      </c>
      <c r="Q561" t="b">
        <f t="shared" si="12"/>
        <v>1</v>
      </c>
      <c r="R561" t="str">
        <f>+VLOOKUP(F561,'BD LP'!B:I,8,0)</f>
        <v>FANTA LATA 6 uds. 350 cc</v>
      </c>
    </row>
    <row r="562" spans="1:18" x14ac:dyDescent="0.35">
      <c r="A562" t="s">
        <v>3904</v>
      </c>
      <c r="B562">
        <v>2000</v>
      </c>
      <c r="D562" s="51" t="s">
        <v>3905</v>
      </c>
      <c r="F562" s="38">
        <v>104546970</v>
      </c>
      <c r="H562" s="52">
        <v>18900</v>
      </c>
      <c r="I562" t="s">
        <v>3906</v>
      </c>
      <c r="J562">
        <v>4</v>
      </c>
      <c r="K562" t="s">
        <v>44</v>
      </c>
      <c r="L562" t="s">
        <v>3907</v>
      </c>
      <c r="M562" t="s">
        <v>3908</v>
      </c>
      <c r="N562" s="38" t="s">
        <v>44</v>
      </c>
      <c r="O562" t="str">
        <f>+F562&amp;"-"&amp;VLOOKUP(F562,'BD LP'!B:J,9,0)</f>
        <v>104546970-C04</v>
      </c>
      <c r="P562">
        <f>+VLOOKUP(O562,[1]ZCLMM905!$A:$G,7,0)</f>
        <v>4</v>
      </c>
      <c r="Q562" t="b">
        <f t="shared" si="12"/>
        <v>1</v>
      </c>
      <c r="R562" t="str">
        <f>+VLOOKUP(F562,'BD LP'!B:I,8,0)</f>
        <v>SCHWEPPES ZERO LATA DISPLAY 6 UN 310 CC</v>
      </c>
    </row>
    <row r="563" spans="1:18" x14ac:dyDescent="0.35">
      <c r="A563" t="s">
        <v>3904</v>
      </c>
      <c r="B563">
        <v>2000</v>
      </c>
      <c r="D563" s="51" t="s">
        <v>3905</v>
      </c>
      <c r="F563" s="38">
        <v>150001227</v>
      </c>
      <c r="H563" s="52">
        <v>17500</v>
      </c>
      <c r="I563" t="s">
        <v>3906</v>
      </c>
      <c r="J563">
        <v>24</v>
      </c>
      <c r="K563" t="s">
        <v>44</v>
      </c>
      <c r="L563" t="s">
        <v>3907</v>
      </c>
      <c r="M563" t="s">
        <v>3908</v>
      </c>
      <c r="N563" s="38" t="s">
        <v>44</v>
      </c>
      <c r="O563" t="str">
        <f>+F563&amp;"-"&amp;VLOOKUP(F563,'BD LP'!B:J,9,0)</f>
        <v>150001227-C04</v>
      </c>
      <c r="P563">
        <f>+VLOOKUP(O563,[1]ZCLMM905!$A:$G,7,0)</f>
        <v>24</v>
      </c>
      <c r="Q563" t="b">
        <f t="shared" si="12"/>
        <v>1</v>
      </c>
      <c r="R563" t="str">
        <f>+VLOOKUP(F563,'BD LP'!B:I,8,0)</f>
        <v>SPRITE LATA 6 uds. 350 cc</v>
      </c>
    </row>
    <row r="564" spans="1:18" x14ac:dyDescent="0.35">
      <c r="A564" t="s">
        <v>3904</v>
      </c>
      <c r="B564">
        <v>2000</v>
      </c>
      <c r="D564" s="51" t="s">
        <v>3905</v>
      </c>
      <c r="F564" s="38">
        <v>150001229</v>
      </c>
      <c r="H564" s="52">
        <v>18900</v>
      </c>
      <c r="I564" t="s">
        <v>3906</v>
      </c>
      <c r="J564">
        <v>24</v>
      </c>
      <c r="K564" t="s">
        <v>44</v>
      </c>
      <c r="L564" t="s">
        <v>3907</v>
      </c>
      <c r="M564" t="s">
        <v>3908</v>
      </c>
      <c r="N564" s="38" t="s">
        <v>44</v>
      </c>
      <c r="O564" t="str">
        <f>+F564&amp;"-"&amp;VLOOKUP(F564,'BD LP'!B:J,9,0)</f>
        <v>150001229-C04</v>
      </c>
      <c r="P564">
        <f>+VLOOKUP(O564,[1]ZCLMM905!$A:$G,7,0)</f>
        <v>24</v>
      </c>
      <c r="Q564" t="b">
        <f t="shared" si="12"/>
        <v>1</v>
      </c>
      <c r="R564" t="str">
        <f>+VLOOKUP(F564,'BD LP'!B:I,8,0)</f>
        <v>SPRITE ZERO LATA 6 uds. 350 cc</v>
      </c>
    </row>
    <row r="565" spans="1:18" x14ac:dyDescent="0.35">
      <c r="A565" t="s">
        <v>3904</v>
      </c>
      <c r="B565">
        <v>2000</v>
      </c>
      <c r="D565" s="51" t="s">
        <v>3905</v>
      </c>
      <c r="F565" s="38">
        <v>104546930</v>
      </c>
      <c r="H565" s="52">
        <v>5490</v>
      </c>
      <c r="I565" t="s">
        <v>3906</v>
      </c>
      <c r="J565">
        <v>6</v>
      </c>
      <c r="K565" t="s">
        <v>44</v>
      </c>
      <c r="L565" t="s">
        <v>3907</v>
      </c>
      <c r="M565" t="s">
        <v>3908</v>
      </c>
      <c r="N565" s="38" t="s">
        <v>44</v>
      </c>
      <c r="O565" t="str">
        <f>+F565&amp;"-"&amp;VLOOKUP(F565,'BD LP'!B:J,9,0)</f>
        <v>104546930-D06</v>
      </c>
      <c r="P565">
        <f>+VLOOKUP(O565,[1]ZCLMM905!$A:$G,7,0)</f>
        <v>6</v>
      </c>
      <c r="Q565" t="b">
        <f t="shared" si="12"/>
        <v>1</v>
      </c>
      <c r="R565" t="str">
        <f>+VLOOKUP(F565,'BD LP'!B:I,8,0)</f>
        <v>POWERADE FROZEN BLAST 600 ML</v>
      </c>
    </row>
    <row r="566" spans="1:18" x14ac:dyDescent="0.35">
      <c r="A566" t="s">
        <v>3904</v>
      </c>
      <c r="B566">
        <v>2000</v>
      </c>
      <c r="D566" s="51" t="s">
        <v>3905</v>
      </c>
      <c r="F566" s="38">
        <v>104546920</v>
      </c>
      <c r="H566" s="52">
        <v>5490</v>
      </c>
      <c r="I566" t="s">
        <v>3906</v>
      </c>
      <c r="J566">
        <v>6</v>
      </c>
      <c r="K566" t="s">
        <v>44</v>
      </c>
      <c r="L566" t="s">
        <v>3907</v>
      </c>
      <c r="M566" t="s">
        <v>3908</v>
      </c>
      <c r="N566" s="38" t="s">
        <v>44</v>
      </c>
      <c r="O566" t="str">
        <f>+F566&amp;"-"&amp;VLOOKUP(F566,'BD LP'!B:J,9,0)</f>
        <v>104546920-D06</v>
      </c>
      <c r="P566">
        <f>+VLOOKUP(O566,[1]ZCLMM905!$A:$G,7,0)</f>
        <v>6</v>
      </c>
      <c r="Q566" t="b">
        <f t="shared" si="12"/>
        <v>1</v>
      </c>
      <c r="R566" t="str">
        <f>+VLOOKUP(F566,'BD LP'!B:I,8,0)</f>
        <v>POWERADE NARANJA 600 ML</v>
      </c>
    </row>
    <row r="567" spans="1:18" x14ac:dyDescent="0.35">
      <c r="A567" t="s">
        <v>3904</v>
      </c>
      <c r="B567">
        <v>2000</v>
      </c>
      <c r="D567" s="51" t="s">
        <v>3905</v>
      </c>
      <c r="F567" s="38">
        <v>104546940</v>
      </c>
      <c r="H567" s="52">
        <v>5490</v>
      </c>
      <c r="I567" t="s">
        <v>3906</v>
      </c>
      <c r="J567">
        <v>6</v>
      </c>
      <c r="K567" t="s">
        <v>44</v>
      </c>
      <c r="L567" t="s">
        <v>3907</v>
      </c>
      <c r="M567" t="s">
        <v>3908</v>
      </c>
      <c r="N567" s="38" t="s">
        <v>44</v>
      </c>
      <c r="O567" t="str">
        <f>+F567&amp;"-"&amp;VLOOKUP(F567,'BD LP'!B:J,9,0)</f>
        <v>104546940-D06</v>
      </c>
      <c r="P567">
        <f>+VLOOKUP(O567,[1]ZCLMM905!$A:$G,7,0)</f>
        <v>6</v>
      </c>
      <c r="Q567" t="b">
        <f t="shared" si="12"/>
        <v>1</v>
      </c>
      <c r="R567" t="str">
        <f>+VLOOKUP(F567,'BD LP'!B:I,8,0)</f>
        <v>POWERADE ROJO 600 ML</v>
      </c>
    </row>
    <row r="568" spans="1:18" x14ac:dyDescent="0.35">
      <c r="A568" t="s">
        <v>3904</v>
      </c>
      <c r="B568">
        <v>2000</v>
      </c>
      <c r="D568" s="51" t="s">
        <v>3905</v>
      </c>
      <c r="F568" s="38">
        <v>104547240</v>
      </c>
      <c r="H568" s="52">
        <v>13500</v>
      </c>
      <c r="I568" t="s">
        <v>3906</v>
      </c>
      <c r="J568">
        <v>12</v>
      </c>
      <c r="K568" t="s">
        <v>44</v>
      </c>
      <c r="L568" t="s">
        <v>3907</v>
      </c>
      <c r="M568" t="s">
        <v>3908</v>
      </c>
      <c r="N568" s="38" t="s">
        <v>44</v>
      </c>
      <c r="O568" t="str">
        <f>+F568&amp;"-"&amp;VLOOKUP(F568,'BD LP'!B:J,9,0)</f>
        <v>104547240-C12</v>
      </c>
      <c r="P568">
        <f>+VLOOKUP(O568,[1]ZCLMM905!$A:$G,7,0)</f>
        <v>12</v>
      </c>
      <c r="Q568" t="b">
        <f t="shared" si="12"/>
        <v>1</v>
      </c>
      <c r="R568" t="str">
        <f>+VLOOKUP(F568,'BD LP'!B:I,8,0)</f>
        <v>GINGER LIMÓN JENGIBRE LATA 310 ML BLESS</v>
      </c>
    </row>
    <row r="569" spans="1:18" x14ac:dyDescent="0.35">
      <c r="A569" t="s">
        <v>3904</v>
      </c>
      <c r="B569">
        <v>2000</v>
      </c>
      <c r="D569" s="51" t="s">
        <v>3905</v>
      </c>
      <c r="F569" s="38">
        <v>104547290</v>
      </c>
      <c r="H569" s="52">
        <v>13500</v>
      </c>
      <c r="I569" t="s">
        <v>3906</v>
      </c>
      <c r="J569">
        <v>12</v>
      </c>
      <c r="K569" t="s">
        <v>44</v>
      </c>
      <c r="L569" t="s">
        <v>3907</v>
      </c>
      <c r="M569" t="s">
        <v>3908</v>
      </c>
      <c r="N569" s="38" t="s">
        <v>44</v>
      </c>
      <c r="O569" t="str">
        <f>+F569&amp;"-"&amp;VLOOKUP(F569,'BD LP'!B:J,9,0)</f>
        <v>104547290-C12</v>
      </c>
      <c r="P569">
        <f>+VLOOKUP(O569,[1]ZCLMM905!$A:$G,7,0)</f>
        <v>12</v>
      </c>
      <c r="Q569" t="b">
        <f t="shared" si="12"/>
        <v>1</v>
      </c>
      <c r="R569" t="str">
        <f>+VLOOKUP(F569,'BD LP'!B:I,8,0)</f>
        <v>GINGER MARACUYA JENG LATA 310 ML BLESS</v>
      </c>
    </row>
    <row r="570" spans="1:18" x14ac:dyDescent="0.35">
      <c r="A570" t="s">
        <v>3904</v>
      </c>
      <c r="B570">
        <v>2000</v>
      </c>
      <c r="D570" s="51" t="s">
        <v>3905</v>
      </c>
      <c r="F570" s="38">
        <v>150001049</v>
      </c>
      <c r="H570" s="52">
        <v>7500</v>
      </c>
      <c r="I570" t="s">
        <v>3906</v>
      </c>
      <c r="J570">
        <v>24</v>
      </c>
      <c r="K570" t="s">
        <v>44</v>
      </c>
      <c r="L570" t="s">
        <v>3907</v>
      </c>
      <c r="M570" t="s">
        <v>3908</v>
      </c>
      <c r="N570" s="38" t="s">
        <v>44</v>
      </c>
      <c r="O570" t="str">
        <f>+F570&amp;"-"&amp;VLOOKUP(F570,'BD LP'!B:J,9,0)</f>
        <v>150001049-C24</v>
      </c>
      <c r="P570">
        <f>+VLOOKUP(O570,[1]ZCLMM905!$A:$G,7,0)</f>
        <v>24</v>
      </c>
      <c r="Q570" t="b">
        <f t="shared" si="12"/>
        <v>1</v>
      </c>
      <c r="R570" t="str">
        <f>+VLOOKUP(F570,'BD LP'!B:I,8,0)</f>
        <v>JUGO DURAZNO C/STEVIA VIVO 190 ML</v>
      </c>
    </row>
    <row r="571" spans="1:18" x14ac:dyDescent="0.35">
      <c r="A571" t="s">
        <v>3904</v>
      </c>
      <c r="B571">
        <v>2000</v>
      </c>
      <c r="D571" s="51" t="s">
        <v>3905</v>
      </c>
      <c r="F571" s="38">
        <v>104547250</v>
      </c>
      <c r="H571" s="52">
        <v>15200</v>
      </c>
      <c r="I571" t="s">
        <v>3906</v>
      </c>
      <c r="J571">
        <v>12</v>
      </c>
      <c r="K571" t="s">
        <v>44</v>
      </c>
      <c r="L571" t="s">
        <v>3907</v>
      </c>
      <c r="M571" t="s">
        <v>3908</v>
      </c>
      <c r="N571" s="38" t="s">
        <v>44</v>
      </c>
      <c r="O571" t="str">
        <f>+F571&amp;"-"&amp;VLOOKUP(F571,'BD LP'!B:J,9,0)</f>
        <v>104547250-C12</v>
      </c>
      <c r="P571">
        <f>+VLOOKUP(O571,[1]ZCLMM905!$A:$G,7,0)</f>
        <v>12</v>
      </c>
      <c r="Q571" t="b">
        <f t="shared" si="12"/>
        <v>1</v>
      </c>
      <c r="R571" t="str">
        <f>+VLOOKUP(F571,'BD LP'!B:I,8,0)</f>
        <v>JUGO MANZ, LIMÓN, JENGIBRE 300 ML BLESS</v>
      </c>
    </row>
    <row r="572" spans="1:18" x14ac:dyDescent="0.35">
      <c r="A572" t="s">
        <v>3904</v>
      </c>
      <c r="B572">
        <v>2000</v>
      </c>
      <c r="D572" s="51" t="s">
        <v>3905</v>
      </c>
      <c r="F572" s="38">
        <v>104547270</v>
      </c>
      <c r="H572" s="52">
        <v>15200</v>
      </c>
      <c r="I572" t="s">
        <v>3906</v>
      </c>
      <c r="J572">
        <v>12</v>
      </c>
      <c r="K572" t="s">
        <v>44</v>
      </c>
      <c r="L572" t="s">
        <v>3907</v>
      </c>
      <c r="M572" t="s">
        <v>3908</v>
      </c>
      <c r="N572" s="38" t="s">
        <v>44</v>
      </c>
      <c r="O572" t="str">
        <f>+F572&amp;"-"&amp;VLOOKUP(F572,'BD LP'!B:J,9,0)</f>
        <v>104547270-C12</v>
      </c>
      <c r="P572">
        <f>+VLOOKUP(O572,[1]ZCLMM905!$A:$G,7,0)</f>
        <v>12</v>
      </c>
      <c r="Q572" t="b">
        <f t="shared" si="12"/>
        <v>1</v>
      </c>
      <c r="R572" t="str">
        <f>+VLOOKUP(F572,'BD LP'!B:I,8,0)</f>
        <v>JUGO MANZ, NARJ, PIÑA, MRCY 300 ML BLESS</v>
      </c>
    </row>
    <row r="573" spans="1:18" x14ac:dyDescent="0.35">
      <c r="A573" t="s">
        <v>3904</v>
      </c>
      <c r="B573">
        <v>2000</v>
      </c>
      <c r="D573" s="51" t="s">
        <v>3905</v>
      </c>
      <c r="F573" s="38">
        <v>104547260</v>
      </c>
      <c r="H573" s="52">
        <v>15200</v>
      </c>
      <c r="I573" t="s">
        <v>3906</v>
      </c>
      <c r="J573">
        <v>12</v>
      </c>
      <c r="K573" t="s">
        <v>44</v>
      </c>
      <c r="L573" t="s">
        <v>3907</v>
      </c>
      <c r="M573" t="s">
        <v>3908</v>
      </c>
      <c r="N573" s="38" t="s">
        <v>44</v>
      </c>
      <c r="O573" t="str">
        <f>+F573&amp;"-"&amp;VLOOKUP(F573,'BD LP'!B:J,9,0)</f>
        <v>104547260-C12</v>
      </c>
      <c r="P573">
        <f>+VLOOKUP(O573,[1]ZCLMM905!$A:$G,7,0)</f>
        <v>12</v>
      </c>
      <c r="Q573" t="b">
        <f t="shared" si="12"/>
        <v>1</v>
      </c>
      <c r="R573" t="str">
        <f>+VLOOKUP(F573,'BD LP'!B:I,8,0)</f>
        <v>JUGO MANZ, PEP, PIÑA, JENG 300 ML BLESS</v>
      </c>
    </row>
    <row r="574" spans="1:18" x14ac:dyDescent="0.35">
      <c r="A574" t="s">
        <v>3904</v>
      </c>
      <c r="B574">
        <v>2000</v>
      </c>
      <c r="D574" s="51" t="s">
        <v>3905</v>
      </c>
      <c r="F574" s="38">
        <v>150000092</v>
      </c>
      <c r="H574" s="52">
        <v>7500</v>
      </c>
      <c r="I574" t="s">
        <v>3906</v>
      </c>
      <c r="J574">
        <v>24</v>
      </c>
      <c r="K574" t="s">
        <v>44</v>
      </c>
      <c r="L574" t="s">
        <v>3907</v>
      </c>
      <c r="M574" t="s">
        <v>3908</v>
      </c>
      <c r="N574" s="38" t="s">
        <v>44</v>
      </c>
      <c r="O574" t="str">
        <f>+F574&amp;"-"&amp;VLOOKUP(F574,'BD LP'!B:J,9,0)</f>
        <v>150000092-C24</v>
      </c>
      <c r="P574">
        <f>+VLOOKUP(O574,[1]ZCLMM905!$A:$G,7,0)</f>
        <v>24</v>
      </c>
      <c r="Q574" t="b">
        <f t="shared" si="12"/>
        <v>1</v>
      </c>
      <c r="R574" t="str">
        <f>+VLOOKUP(F574,'BD LP'!B:I,8,0)</f>
        <v>JUGO MANZANA C/STEVIA VIVO 190 ml</v>
      </c>
    </row>
    <row r="575" spans="1:18" x14ac:dyDescent="0.35">
      <c r="A575" t="s">
        <v>3904</v>
      </c>
      <c r="B575">
        <v>2000</v>
      </c>
      <c r="D575" s="51" t="s">
        <v>3905</v>
      </c>
      <c r="F575" s="38">
        <v>104547280</v>
      </c>
      <c r="H575" s="52">
        <v>15200</v>
      </c>
      <c r="I575" t="s">
        <v>3906</v>
      </c>
      <c r="J575">
        <v>12</v>
      </c>
      <c r="K575" t="s">
        <v>44</v>
      </c>
      <c r="L575" t="s">
        <v>3907</v>
      </c>
      <c r="M575" t="s">
        <v>3908</v>
      </c>
      <c r="N575" s="38" t="s">
        <v>44</v>
      </c>
      <c r="O575" t="str">
        <f>+F575&amp;"-"&amp;VLOOKUP(F575,'BD LP'!B:J,9,0)</f>
        <v>104547280-C12</v>
      </c>
      <c r="P575">
        <f>+VLOOKUP(O575,[1]ZCLMM905!$A:$G,7,0)</f>
        <v>12</v>
      </c>
      <c r="Q575" t="b">
        <f t="shared" si="12"/>
        <v>1</v>
      </c>
      <c r="R575" t="str">
        <f>+VLOOKUP(F575,'BD LP'!B:I,8,0)</f>
        <v>JUGO NARANJA 300 ML BLESS</v>
      </c>
    </row>
    <row r="576" spans="1:18" x14ac:dyDescent="0.35">
      <c r="A576" t="s">
        <v>3904</v>
      </c>
      <c r="B576">
        <v>2000</v>
      </c>
      <c r="D576" s="51" t="s">
        <v>3905</v>
      </c>
      <c r="F576" s="38">
        <v>150000093</v>
      </c>
      <c r="H576" s="52">
        <v>7500</v>
      </c>
      <c r="I576" t="s">
        <v>3906</v>
      </c>
      <c r="J576">
        <v>24</v>
      </c>
      <c r="K576" t="s">
        <v>44</v>
      </c>
      <c r="L576" t="s">
        <v>3907</v>
      </c>
      <c r="M576" t="s">
        <v>3908</v>
      </c>
      <c r="N576" s="38" t="s">
        <v>44</v>
      </c>
      <c r="O576" t="str">
        <f>+F576&amp;"-"&amp;VLOOKUP(F576,'BD LP'!B:J,9,0)</f>
        <v>150000093-C24</v>
      </c>
      <c r="P576">
        <f>+VLOOKUP(O576,[1]ZCLMM905!$A:$G,7,0)</f>
        <v>24</v>
      </c>
      <c r="Q576" t="b">
        <f t="shared" si="12"/>
        <v>1</v>
      </c>
      <c r="R576" t="str">
        <f>+VLOOKUP(F576,'BD LP'!B:I,8,0)</f>
        <v>JUGO NARANJA C/STEVIA VIVO 190 ml</v>
      </c>
    </row>
    <row r="577" spans="1:18" x14ac:dyDescent="0.35">
      <c r="A577" t="s">
        <v>3904</v>
      </c>
      <c r="B577">
        <v>2000</v>
      </c>
      <c r="D577" s="51" t="s">
        <v>3905</v>
      </c>
      <c r="F577" s="38">
        <v>104524190</v>
      </c>
      <c r="H577" s="52">
        <v>13200</v>
      </c>
      <c r="I577" t="s">
        <v>3906</v>
      </c>
      <c r="J577">
        <v>12</v>
      </c>
      <c r="K577" t="s">
        <v>44</v>
      </c>
      <c r="L577" t="s">
        <v>3907</v>
      </c>
      <c r="M577" t="s">
        <v>3908</v>
      </c>
      <c r="N577" s="38" t="s">
        <v>44</v>
      </c>
      <c r="O577" t="str">
        <f>+F577&amp;"-"&amp;VLOOKUP(F577,'BD LP'!B:J,9,0)</f>
        <v>104524190-C12</v>
      </c>
      <c r="P577">
        <f>+VLOOKUP(O577,[1]ZCLMM905!$A:$G,7,0)</f>
        <v>12</v>
      </c>
      <c r="Q577" t="b">
        <f t="shared" si="12"/>
        <v>1</v>
      </c>
      <c r="R577" t="str">
        <f>+VLOOKUP(F577,'BD LP'!B:I,8,0)</f>
        <v>JUGO ORGANICO MANZANA AMA 300 ml</v>
      </c>
    </row>
    <row r="578" spans="1:18" x14ac:dyDescent="0.35">
      <c r="A578" t="s">
        <v>3904</v>
      </c>
      <c r="B578">
        <v>2000</v>
      </c>
      <c r="D578" s="51" t="s">
        <v>3905</v>
      </c>
      <c r="F578" s="38">
        <v>104531650</v>
      </c>
      <c r="H578" s="52">
        <v>13200</v>
      </c>
      <c r="I578" t="s">
        <v>3906</v>
      </c>
      <c r="J578">
        <v>12</v>
      </c>
      <c r="K578" t="s">
        <v>44</v>
      </c>
      <c r="L578" t="s">
        <v>3907</v>
      </c>
      <c r="M578" t="s">
        <v>3908</v>
      </c>
      <c r="N578" s="38" t="s">
        <v>44</v>
      </c>
      <c r="O578" t="str">
        <f>+F578&amp;"-"&amp;VLOOKUP(F578,'BD LP'!B:J,9,0)</f>
        <v>104531650-C12</v>
      </c>
      <c r="P578">
        <f>+VLOOKUP(O578,[1]ZCLMM905!$A:$G,7,0)</f>
        <v>12</v>
      </c>
      <c r="Q578" t="b">
        <f t="shared" si="12"/>
        <v>1</v>
      </c>
      <c r="R578" t="str">
        <f>+VLOOKUP(F578,'BD LP'!B:I,8,0)</f>
        <v>JUGO ORGANICO MANZANA ARANDANO AMA 300ml</v>
      </c>
    </row>
    <row r="579" spans="1:18" x14ac:dyDescent="0.35">
      <c r="A579" t="s">
        <v>3904</v>
      </c>
      <c r="B579">
        <v>2000</v>
      </c>
      <c r="D579" s="51" t="s">
        <v>3905</v>
      </c>
      <c r="F579" s="38">
        <v>104524180</v>
      </c>
      <c r="H579" s="52">
        <v>13200</v>
      </c>
      <c r="I579" t="s">
        <v>3906</v>
      </c>
      <c r="J579">
        <v>12</v>
      </c>
      <c r="K579" t="s">
        <v>44</v>
      </c>
      <c r="L579" t="s">
        <v>3907</v>
      </c>
      <c r="M579" t="s">
        <v>3908</v>
      </c>
      <c r="N579" s="38" t="s">
        <v>44</v>
      </c>
      <c r="O579" t="str">
        <f>+F579&amp;"-"&amp;VLOOKUP(F579,'BD LP'!B:J,9,0)</f>
        <v>104524180-C12</v>
      </c>
      <c r="P579">
        <f>+VLOOKUP(O579,[1]ZCLMM905!$A:$G,7,0)</f>
        <v>12</v>
      </c>
      <c r="Q579" t="b">
        <f t="shared" ref="Q579:Q642" si="13">+P579=J579</f>
        <v>1</v>
      </c>
      <c r="R579" t="str">
        <f>+VLOOKUP(F579,'BD LP'!B:I,8,0)</f>
        <v>JUGO ORGANICO MANZANA CIRUELA AMA 300 ml</v>
      </c>
    </row>
    <row r="580" spans="1:18" x14ac:dyDescent="0.35">
      <c r="A580" t="s">
        <v>3904</v>
      </c>
      <c r="B580">
        <v>2000</v>
      </c>
      <c r="D580" s="51" t="s">
        <v>3905</v>
      </c>
      <c r="F580" s="38">
        <v>104524200</v>
      </c>
      <c r="H580" s="52">
        <v>13200</v>
      </c>
      <c r="I580" t="s">
        <v>3906</v>
      </c>
      <c r="J580">
        <v>12</v>
      </c>
      <c r="K580" t="s">
        <v>44</v>
      </c>
      <c r="L580" t="s">
        <v>3907</v>
      </c>
      <c r="M580" t="s">
        <v>3908</v>
      </c>
      <c r="N580" s="38" t="s">
        <v>44</v>
      </c>
      <c r="O580" t="str">
        <f>+F580&amp;"-"&amp;VLOOKUP(F580,'BD LP'!B:J,9,0)</f>
        <v>104524200-C12</v>
      </c>
      <c r="P580">
        <f>+VLOOKUP(O580,[1]ZCLMM905!$A:$G,7,0)</f>
        <v>12</v>
      </c>
      <c r="Q580" t="b">
        <f t="shared" si="13"/>
        <v>1</v>
      </c>
      <c r="R580" t="str">
        <f>+VLOOKUP(F580,'BD LP'!B:I,8,0)</f>
        <v>JUGO ORGANICO MANZANA KIWI AMA 300 ml</v>
      </c>
    </row>
    <row r="581" spans="1:18" x14ac:dyDescent="0.35">
      <c r="A581" t="s">
        <v>3904</v>
      </c>
      <c r="B581">
        <v>2000</v>
      </c>
      <c r="D581" s="51" t="s">
        <v>3905</v>
      </c>
      <c r="F581" s="38">
        <v>104528690</v>
      </c>
      <c r="H581" s="52">
        <v>13200</v>
      </c>
      <c r="I581" t="s">
        <v>3906</v>
      </c>
      <c r="J581">
        <v>12</v>
      </c>
      <c r="K581" t="s">
        <v>44</v>
      </c>
      <c r="L581" t="s">
        <v>3907</v>
      </c>
      <c r="M581" t="s">
        <v>3908</v>
      </c>
      <c r="N581" s="38" t="s">
        <v>44</v>
      </c>
      <c r="O581" t="str">
        <f>+F581&amp;"-"&amp;VLOOKUP(F581,'BD LP'!B:J,9,0)</f>
        <v>104528690-C12</v>
      </c>
      <c r="P581">
        <f>+VLOOKUP(O581,[1]ZCLMM905!$A:$G,7,0)</f>
        <v>12</v>
      </c>
      <c r="Q581" t="b">
        <f t="shared" si="13"/>
        <v>1</v>
      </c>
      <c r="R581" t="str">
        <f>+VLOOKUP(F581,'BD LP'!B:I,8,0)</f>
        <v>JUGO ORGANICO MANZANA MANGO AMA 300 ml</v>
      </c>
    </row>
    <row r="582" spans="1:18" x14ac:dyDescent="0.35">
      <c r="A582" t="s">
        <v>3904</v>
      </c>
      <c r="B582">
        <v>2000</v>
      </c>
      <c r="D582" s="51" t="s">
        <v>3905</v>
      </c>
      <c r="F582" s="38">
        <v>104524160</v>
      </c>
      <c r="H582" s="52">
        <v>13200</v>
      </c>
      <c r="I582" t="s">
        <v>3906</v>
      </c>
      <c r="J582">
        <v>12</v>
      </c>
      <c r="K582" t="s">
        <v>44</v>
      </c>
      <c r="L582" t="s">
        <v>3907</v>
      </c>
      <c r="M582" t="s">
        <v>3908</v>
      </c>
      <c r="N582" s="38" t="s">
        <v>44</v>
      </c>
      <c r="O582" t="str">
        <f>+F582&amp;"-"&amp;VLOOKUP(F582,'BD LP'!B:J,9,0)</f>
        <v>104524160-C12</v>
      </c>
      <c r="P582">
        <f>+VLOOKUP(O582,[1]ZCLMM905!$A:$G,7,0)</f>
        <v>12</v>
      </c>
      <c r="Q582" t="b">
        <f t="shared" si="13"/>
        <v>1</v>
      </c>
      <c r="R582" t="str">
        <f>+VLOOKUP(F582,'BD LP'!B:I,8,0)</f>
        <v>JUGO ORGANICO MANZANA PERA AMA 300 ml</v>
      </c>
    </row>
    <row r="583" spans="1:18" x14ac:dyDescent="0.35">
      <c r="A583" t="s">
        <v>3904</v>
      </c>
      <c r="B583">
        <v>2000</v>
      </c>
      <c r="D583" s="51" t="s">
        <v>3905</v>
      </c>
      <c r="F583" s="38">
        <v>150000094</v>
      </c>
      <c r="H583" s="52">
        <v>7500</v>
      </c>
      <c r="I583" t="s">
        <v>3906</v>
      </c>
      <c r="J583">
        <v>24</v>
      </c>
      <c r="K583" t="s">
        <v>44</v>
      </c>
      <c r="L583" t="s">
        <v>3907</v>
      </c>
      <c r="M583" t="s">
        <v>3908</v>
      </c>
      <c r="N583" s="38" t="s">
        <v>44</v>
      </c>
      <c r="O583" t="str">
        <f>+F583&amp;"-"&amp;VLOOKUP(F583,'BD LP'!B:J,9,0)</f>
        <v>150000094-C24</v>
      </c>
      <c r="P583">
        <f>+VLOOKUP(O583,[1]ZCLMM905!$A:$G,7,0)</f>
        <v>24</v>
      </c>
      <c r="Q583" t="b">
        <f t="shared" si="13"/>
        <v>1</v>
      </c>
      <c r="R583" t="str">
        <f>+VLOOKUP(F583,'BD LP'!B:I,8,0)</f>
        <v>JUGO PIÑA C/STEVIA VIVO 190 ml</v>
      </c>
    </row>
    <row r="584" spans="1:18" x14ac:dyDescent="0.35">
      <c r="A584" t="s">
        <v>3904</v>
      </c>
      <c r="B584">
        <v>2000</v>
      </c>
      <c r="D584" s="51" t="s">
        <v>3905</v>
      </c>
      <c r="F584" s="38">
        <v>104549110</v>
      </c>
      <c r="H584" s="52">
        <v>13090</v>
      </c>
      <c r="I584" t="s">
        <v>3906</v>
      </c>
      <c r="J584">
        <v>12</v>
      </c>
      <c r="K584" t="s">
        <v>44</v>
      </c>
      <c r="L584" t="s">
        <v>3907</v>
      </c>
      <c r="M584" t="s">
        <v>3908</v>
      </c>
      <c r="N584" s="38" t="s">
        <v>44</v>
      </c>
      <c r="O584" t="str">
        <f>+F584&amp;"-"&amp;VLOOKUP(F584,'BD LP'!B:J,9,0)</f>
        <v>104549110-C12</v>
      </c>
      <c r="P584">
        <f>+VLOOKUP(O584,[1]ZCLMM905!$A:$G,7,0)</f>
        <v>12</v>
      </c>
      <c r="Q584" t="b">
        <f t="shared" si="13"/>
        <v>1</v>
      </c>
      <c r="R584" t="str">
        <f>+VLOOKUP(F584,'BD LP'!B:I,8,0)</f>
        <v>NECTAR DURAZNO VIVO 1 L</v>
      </c>
    </row>
    <row r="585" spans="1:18" x14ac:dyDescent="0.35">
      <c r="A585" t="s">
        <v>3904</v>
      </c>
      <c r="B585">
        <v>2000</v>
      </c>
      <c r="D585" s="51" t="s">
        <v>3905</v>
      </c>
      <c r="F585" s="38">
        <v>104549100</v>
      </c>
      <c r="H585" s="52">
        <v>13090</v>
      </c>
      <c r="I585" t="s">
        <v>3906</v>
      </c>
      <c r="J585">
        <v>12</v>
      </c>
      <c r="K585" t="s">
        <v>44</v>
      </c>
      <c r="L585" t="s">
        <v>3907</v>
      </c>
      <c r="M585" t="s">
        <v>3908</v>
      </c>
      <c r="N585" s="38" t="s">
        <v>44</v>
      </c>
      <c r="O585" t="str">
        <f>+F585&amp;"-"&amp;VLOOKUP(F585,'BD LP'!B:J,9,0)</f>
        <v>104549100-C12</v>
      </c>
      <c r="P585">
        <f>+VLOOKUP(O585,[1]ZCLMM905!$A:$G,7,0)</f>
        <v>12</v>
      </c>
      <c r="Q585" t="b">
        <f t="shared" si="13"/>
        <v>1</v>
      </c>
      <c r="R585" t="str">
        <f>+VLOOKUP(F585,'BD LP'!B:I,8,0)</f>
        <v>NECTAR NARANJA VIVO 1 L</v>
      </c>
    </row>
    <row r="586" spans="1:18" x14ac:dyDescent="0.35">
      <c r="A586" t="s">
        <v>3904</v>
      </c>
      <c r="B586">
        <v>2000</v>
      </c>
      <c r="D586" s="51" t="s">
        <v>3905</v>
      </c>
      <c r="F586" s="38">
        <v>104549120</v>
      </c>
      <c r="H586" s="52">
        <v>13090</v>
      </c>
      <c r="I586" t="s">
        <v>3906</v>
      </c>
      <c r="J586">
        <v>12</v>
      </c>
      <c r="K586" t="s">
        <v>44</v>
      </c>
      <c r="L586" t="s">
        <v>3907</v>
      </c>
      <c r="M586" t="s">
        <v>3908</v>
      </c>
      <c r="N586" s="38" t="s">
        <v>44</v>
      </c>
      <c r="O586" t="str">
        <f>+F586&amp;"-"&amp;VLOOKUP(F586,'BD LP'!B:J,9,0)</f>
        <v>104549120-C12</v>
      </c>
      <c r="P586">
        <f>+VLOOKUP(O586,[1]ZCLMM905!$A:$G,7,0)</f>
        <v>12</v>
      </c>
      <c r="Q586" t="b">
        <f t="shared" si="13"/>
        <v>1</v>
      </c>
      <c r="R586" t="str">
        <f>+VLOOKUP(F586,'BD LP'!B:I,8,0)</f>
        <v>NECTAR PIÑA VIVO 1 L</v>
      </c>
    </row>
    <row r="587" spans="1:18" x14ac:dyDescent="0.35">
      <c r="A587" t="s">
        <v>3904</v>
      </c>
      <c r="B587">
        <v>2000</v>
      </c>
      <c r="D587" s="51" t="s">
        <v>3905</v>
      </c>
      <c r="F587" s="38">
        <v>150000000</v>
      </c>
      <c r="H587" s="52">
        <v>19500</v>
      </c>
      <c r="I587" t="s">
        <v>3906</v>
      </c>
      <c r="J587">
        <v>10</v>
      </c>
      <c r="K587" t="s">
        <v>44</v>
      </c>
      <c r="L587" t="s">
        <v>3907</v>
      </c>
      <c r="M587" t="s">
        <v>3908</v>
      </c>
      <c r="N587" s="38" t="s">
        <v>44</v>
      </c>
      <c r="O587" t="str">
        <f>+F587&amp;"-"&amp;VLOOKUP(F587,'BD LP'!B:J,9,0)</f>
        <v>150000000-C10</v>
      </c>
      <c r="P587">
        <f>+VLOOKUP(O587,[1]ZCLMM905!$A:$G,7,0)</f>
        <v>10</v>
      </c>
      <c r="Q587" t="b">
        <f t="shared" si="13"/>
        <v>1</v>
      </c>
      <c r="R587" t="str">
        <f>+VLOOKUP(F587,'BD LP'!B:I,8,0)</f>
        <v>CALDO CARNE MACROFOOD 1 kg</v>
      </c>
    </row>
    <row r="588" spans="1:18" x14ac:dyDescent="0.35">
      <c r="A588" t="s">
        <v>3904</v>
      </c>
      <c r="B588">
        <v>2000</v>
      </c>
      <c r="D588" s="51" t="s">
        <v>3905</v>
      </c>
      <c r="F588" s="38">
        <v>150000367</v>
      </c>
      <c r="H588" s="52">
        <v>19500</v>
      </c>
      <c r="I588" t="s">
        <v>3906</v>
      </c>
      <c r="J588">
        <v>10</v>
      </c>
      <c r="K588" t="s">
        <v>44</v>
      </c>
      <c r="L588" t="s">
        <v>3907</v>
      </c>
      <c r="M588" t="s">
        <v>3908</v>
      </c>
      <c r="N588" s="38" t="s">
        <v>44</v>
      </c>
      <c r="O588" t="str">
        <f>+F588&amp;"-"&amp;VLOOKUP(F588,'BD LP'!B:J,9,0)</f>
        <v>150000367-C10</v>
      </c>
      <c r="P588">
        <f>+VLOOKUP(O588,[1]ZCLMM905!$A:$G,7,0)</f>
        <v>10</v>
      </c>
      <c r="Q588" t="b">
        <f t="shared" si="13"/>
        <v>1</v>
      </c>
      <c r="R588" t="str">
        <f>+VLOOKUP(F588,'BD LP'!B:I,8,0)</f>
        <v>CALDO GALLINA MACROFOOD 1 kg</v>
      </c>
    </row>
    <row r="589" spans="1:18" x14ac:dyDescent="0.35">
      <c r="A589" t="s">
        <v>3904</v>
      </c>
      <c r="B589">
        <v>2000</v>
      </c>
      <c r="D589" s="51" t="s">
        <v>3905</v>
      </c>
      <c r="F589" s="38">
        <v>104527910</v>
      </c>
      <c r="H589" s="52">
        <v>46000</v>
      </c>
      <c r="I589" t="s">
        <v>3906</v>
      </c>
      <c r="J589">
        <v>40</v>
      </c>
      <c r="K589" t="s">
        <v>44</v>
      </c>
      <c r="L589" t="s">
        <v>3907</v>
      </c>
      <c r="M589" t="s">
        <v>3908</v>
      </c>
      <c r="N589" s="38" t="s">
        <v>44</v>
      </c>
      <c r="O589" t="str">
        <f>+F589&amp;"-"&amp;VLOOKUP(F589,'BD LP'!B:J,9,0)</f>
        <v>104527910-C40</v>
      </c>
      <c r="P589">
        <f>+VLOOKUP(O589,[1]ZCLMM905!$A:$G,7,0)</f>
        <v>40</v>
      </c>
      <c r="Q589" t="b">
        <f t="shared" si="13"/>
        <v>1</v>
      </c>
      <c r="R589" t="str">
        <f>+VLOOKUP(F589,'BD LP'!B:I,8,0)</f>
        <v>AJI COLOR 250 g</v>
      </c>
    </row>
    <row r="590" spans="1:18" x14ac:dyDescent="0.35">
      <c r="A590" t="s">
        <v>3904</v>
      </c>
      <c r="B590">
        <v>2000</v>
      </c>
      <c r="D590" s="51" t="s">
        <v>3905</v>
      </c>
      <c r="F590" s="38">
        <v>104543220</v>
      </c>
      <c r="H590" s="52">
        <v>42600</v>
      </c>
      <c r="I590" t="s">
        <v>3906</v>
      </c>
      <c r="J590">
        <v>6</v>
      </c>
      <c r="K590" t="s">
        <v>44</v>
      </c>
      <c r="L590" t="s">
        <v>3907</v>
      </c>
      <c r="M590" t="s">
        <v>3908</v>
      </c>
      <c r="N590" s="38" t="s">
        <v>44</v>
      </c>
      <c r="O590" t="str">
        <f>+F590&amp;"-"&amp;VLOOKUP(F590,'BD LP'!B:J,9,0)</f>
        <v>104543220-C06</v>
      </c>
      <c r="P590">
        <f>+VLOOKUP(O590,[1]ZCLMM905!$A:$G,7,0)</f>
        <v>6</v>
      </c>
      <c r="Q590" t="b">
        <f t="shared" si="13"/>
        <v>1</v>
      </c>
      <c r="R590" t="str">
        <f>+VLOOKUP(F590,'BD LP'!B:I,8,0)</f>
        <v>AJÍ ROJO EN HOJUELAS 340 G BADIA</v>
      </c>
    </row>
    <row r="591" spans="1:18" x14ac:dyDescent="0.35">
      <c r="A591" t="s">
        <v>3904</v>
      </c>
      <c r="B591">
        <v>2000</v>
      </c>
      <c r="D591" s="51" t="s">
        <v>3905</v>
      </c>
      <c r="F591" s="38">
        <v>104527920</v>
      </c>
      <c r="H591" s="52">
        <v>55899</v>
      </c>
      <c r="I591" t="s">
        <v>3906</v>
      </c>
      <c r="J591">
        <v>40</v>
      </c>
      <c r="K591" t="s">
        <v>44</v>
      </c>
      <c r="L591" t="s">
        <v>3907</v>
      </c>
      <c r="M591" t="s">
        <v>3908</v>
      </c>
      <c r="N591" s="38" t="s">
        <v>44</v>
      </c>
      <c r="O591" t="str">
        <f>+F591&amp;"-"&amp;VLOOKUP(F591,'BD LP'!B:J,9,0)</f>
        <v>104527920-C40</v>
      </c>
      <c r="P591">
        <f>+VLOOKUP(O591,[1]ZCLMM905!$A:$G,7,0)</f>
        <v>40</v>
      </c>
      <c r="Q591" t="b">
        <f t="shared" si="13"/>
        <v>1</v>
      </c>
      <c r="R591" t="str">
        <f>+VLOOKUP(F591,'BD LP'!B:I,8,0)</f>
        <v>AJO EN POLVO 250 g</v>
      </c>
    </row>
    <row r="592" spans="1:18" x14ac:dyDescent="0.35">
      <c r="A592" t="s">
        <v>3904</v>
      </c>
      <c r="B592">
        <v>2000</v>
      </c>
      <c r="D592" s="51" t="s">
        <v>3905</v>
      </c>
      <c r="F592" s="38">
        <v>104543230</v>
      </c>
      <c r="H592" s="52">
        <v>44400</v>
      </c>
      <c r="I592" t="s">
        <v>3906</v>
      </c>
      <c r="J592">
        <v>6</v>
      </c>
      <c r="K592" t="s">
        <v>44</v>
      </c>
      <c r="L592" t="s">
        <v>3907</v>
      </c>
      <c r="M592" t="s">
        <v>3908</v>
      </c>
      <c r="N592" s="38" t="s">
        <v>44</v>
      </c>
      <c r="O592" t="str">
        <f>+F592&amp;"-"&amp;VLOOKUP(F592,'BD LP'!B:J,9,0)</f>
        <v>104543230-C06</v>
      </c>
      <c r="P592">
        <f>+VLOOKUP(O592,[1]ZCLMM905!$A:$G,7,0)</f>
        <v>6</v>
      </c>
      <c r="Q592" t="b">
        <f t="shared" si="13"/>
        <v>1</v>
      </c>
      <c r="R592" t="str">
        <f>+VLOOKUP(F592,'BD LP'!B:I,8,0)</f>
        <v>AJO EN POLVO 454 G BADIA</v>
      </c>
    </row>
    <row r="593" spans="1:18" x14ac:dyDescent="0.35">
      <c r="A593" t="s">
        <v>3904</v>
      </c>
      <c r="B593">
        <v>2000</v>
      </c>
      <c r="D593" s="51" t="s">
        <v>3905</v>
      </c>
      <c r="F593" s="38">
        <v>201700302</v>
      </c>
      <c r="H593" s="52">
        <v>49081</v>
      </c>
      <c r="I593" t="s">
        <v>3906</v>
      </c>
      <c r="J593">
        <v>10</v>
      </c>
      <c r="K593" t="s">
        <v>164</v>
      </c>
      <c r="L593" t="s">
        <v>3907</v>
      </c>
      <c r="M593" t="s">
        <v>3908</v>
      </c>
      <c r="N593" s="38" t="s">
        <v>164</v>
      </c>
      <c r="O593" t="str">
        <f>+F593&amp;"-"&amp;VLOOKUP(F593,'BD LP'!B:J,9,0)</f>
        <v>201700302-C10</v>
      </c>
      <c r="P593">
        <f>+VLOOKUP(O593,[1]ZCLMM905!$A:$G,7,0)</f>
        <v>10</v>
      </c>
      <c r="Q593" t="b">
        <f t="shared" si="13"/>
        <v>1</v>
      </c>
      <c r="R593" t="str">
        <f>+VLOOKUP(F593,'BD LP'!B:I,8,0)</f>
        <v>Ajo en polvo bolsa 1kg EDRA</v>
      </c>
    </row>
    <row r="594" spans="1:18" x14ac:dyDescent="0.35">
      <c r="A594" t="s">
        <v>3904</v>
      </c>
      <c r="B594">
        <v>2000</v>
      </c>
      <c r="D594" s="51" t="s">
        <v>3905</v>
      </c>
      <c r="F594" s="38">
        <v>104543240</v>
      </c>
      <c r="H594" s="52">
        <v>61800</v>
      </c>
      <c r="I594" t="s">
        <v>3906</v>
      </c>
      <c r="J594">
        <v>6</v>
      </c>
      <c r="K594" t="s">
        <v>44</v>
      </c>
      <c r="L594" t="s">
        <v>3907</v>
      </c>
      <c r="M594" t="s">
        <v>3908</v>
      </c>
      <c r="N594" s="38" t="s">
        <v>44</v>
      </c>
      <c r="O594" t="str">
        <f>+F594&amp;"-"&amp;VLOOKUP(F594,'BD LP'!B:J,9,0)</f>
        <v>104543240-C06</v>
      </c>
      <c r="P594">
        <f>+VLOOKUP(O594,[1]ZCLMM905!$A:$G,7,0)</f>
        <v>6</v>
      </c>
      <c r="Q594" t="b">
        <f t="shared" si="13"/>
        <v>1</v>
      </c>
      <c r="R594" t="str">
        <f>+VLOOKUP(F594,'BD LP'!B:I,8,0)</f>
        <v>AJO GRANULADO 680 G BADIA</v>
      </c>
    </row>
    <row r="595" spans="1:18" x14ac:dyDescent="0.35">
      <c r="A595" t="s">
        <v>3904</v>
      </c>
      <c r="B595">
        <v>2000</v>
      </c>
      <c r="D595" s="51" t="s">
        <v>3905</v>
      </c>
      <c r="F595" s="38">
        <v>104543250</v>
      </c>
      <c r="H595" s="52">
        <v>21000</v>
      </c>
      <c r="I595" t="s">
        <v>3906</v>
      </c>
      <c r="J595">
        <v>6</v>
      </c>
      <c r="K595" t="s">
        <v>44</v>
      </c>
      <c r="L595" t="s">
        <v>3907</v>
      </c>
      <c r="M595" t="s">
        <v>3908</v>
      </c>
      <c r="N595" s="38" t="s">
        <v>44</v>
      </c>
      <c r="O595" t="str">
        <f>+F595&amp;"-"&amp;VLOOKUP(F595,'BD LP'!B:J,9,0)</f>
        <v>104543250-C06</v>
      </c>
      <c r="P595">
        <f>+VLOOKUP(O595,[1]ZCLMM905!$A:$G,7,0)</f>
        <v>6</v>
      </c>
      <c r="Q595" t="b">
        <f t="shared" si="13"/>
        <v>1</v>
      </c>
      <c r="R595" t="str">
        <f>+VLOOKUP(F595,'BD LP'!B:I,8,0)</f>
        <v>ALBAHACA ENTERA 113 G BADIA</v>
      </c>
    </row>
    <row r="596" spans="1:18" x14ac:dyDescent="0.35">
      <c r="A596" t="s">
        <v>3904</v>
      </c>
      <c r="B596">
        <v>2000</v>
      </c>
      <c r="D596" s="51" t="s">
        <v>3905</v>
      </c>
      <c r="F596" s="38">
        <v>104527960</v>
      </c>
      <c r="H596" s="52">
        <v>48000</v>
      </c>
      <c r="I596" t="s">
        <v>3906</v>
      </c>
      <c r="J596">
        <v>40</v>
      </c>
      <c r="K596" t="s">
        <v>44</v>
      </c>
      <c r="L596" t="s">
        <v>3907</v>
      </c>
      <c r="M596" t="s">
        <v>3908</v>
      </c>
      <c r="N596" s="38" t="s">
        <v>44</v>
      </c>
      <c r="O596" t="str">
        <f>+F596&amp;"-"&amp;VLOOKUP(F596,'BD LP'!B:J,9,0)</f>
        <v>104527960-C40</v>
      </c>
      <c r="P596">
        <f>+VLOOKUP(O596,[1]ZCLMM905!$A:$G,7,0)</f>
        <v>40</v>
      </c>
      <c r="Q596" t="b">
        <f t="shared" si="13"/>
        <v>1</v>
      </c>
      <c r="R596" t="str">
        <f>+VLOOKUP(F596,'BD LP'!B:I,8,0)</f>
        <v>ALIÑO COMPLETO 250 G</v>
      </c>
    </row>
    <row r="597" spans="1:18" x14ac:dyDescent="0.35">
      <c r="A597" t="s">
        <v>3904</v>
      </c>
      <c r="B597">
        <v>2000</v>
      </c>
      <c r="D597" s="51" t="s">
        <v>3905</v>
      </c>
      <c r="F597" s="38">
        <v>104543260</v>
      </c>
      <c r="H597" s="52">
        <v>61800</v>
      </c>
      <c r="I597" t="s">
        <v>3906</v>
      </c>
      <c r="J597">
        <v>6</v>
      </c>
      <c r="K597" t="s">
        <v>44</v>
      </c>
      <c r="L597" t="s">
        <v>3907</v>
      </c>
      <c r="M597" t="s">
        <v>3908</v>
      </c>
      <c r="N597" s="38" t="s">
        <v>44</v>
      </c>
      <c r="O597" t="str">
        <f>+F597&amp;"-"&amp;VLOOKUP(F597,'BD LP'!B:J,9,0)</f>
        <v>104543260-C06</v>
      </c>
      <c r="P597">
        <f>+VLOOKUP(O597,[1]ZCLMM905!$A:$G,7,0)</f>
        <v>6</v>
      </c>
      <c r="Q597" t="b">
        <f t="shared" si="13"/>
        <v>1</v>
      </c>
      <c r="R597" t="str">
        <f>+VLOOKUP(F597,'BD LP'!B:I,8,0)</f>
        <v>ALIÑO COMPLETO 794 G  BADIA</v>
      </c>
    </row>
    <row r="598" spans="1:18" x14ac:dyDescent="0.35">
      <c r="A598" t="s">
        <v>3904</v>
      </c>
      <c r="B598">
        <v>2000</v>
      </c>
      <c r="D598" s="51" t="s">
        <v>3905</v>
      </c>
      <c r="F598" s="38">
        <v>104543270</v>
      </c>
      <c r="H598" s="52">
        <v>55800</v>
      </c>
      <c r="I598" t="s">
        <v>3906</v>
      </c>
      <c r="J598">
        <v>6</v>
      </c>
      <c r="K598" t="s">
        <v>44</v>
      </c>
      <c r="L598" t="s">
        <v>3907</v>
      </c>
      <c r="M598" t="s">
        <v>3908</v>
      </c>
      <c r="N598" s="38" t="s">
        <v>44</v>
      </c>
      <c r="O598" t="str">
        <f>+F598&amp;"-"&amp;VLOOKUP(F598,'BD LP'!B:J,9,0)</f>
        <v>104543270-C06</v>
      </c>
      <c r="P598">
        <f>+VLOOKUP(O598,[1]ZCLMM905!$A:$G,7,0)</f>
        <v>6</v>
      </c>
      <c r="Q598" t="b">
        <f t="shared" si="13"/>
        <v>1</v>
      </c>
      <c r="R598" t="str">
        <f>+VLOOKUP(F598,'BD LP'!B:I,8,0)</f>
        <v>CANELA EN POLVO 454 G BADIA</v>
      </c>
    </row>
    <row r="599" spans="1:18" x14ac:dyDescent="0.35">
      <c r="A599" t="s">
        <v>3904</v>
      </c>
      <c r="B599">
        <v>2000</v>
      </c>
      <c r="D599" s="51" t="s">
        <v>3905</v>
      </c>
      <c r="F599" s="38">
        <v>150001897</v>
      </c>
      <c r="H599" s="52">
        <v>140000</v>
      </c>
      <c r="I599" t="s">
        <v>3906</v>
      </c>
      <c r="J599">
        <v>30</v>
      </c>
      <c r="K599" t="s">
        <v>44</v>
      </c>
      <c r="L599" t="s">
        <v>3907</v>
      </c>
      <c r="M599" t="s">
        <v>3908</v>
      </c>
      <c r="N599" s="38" t="s">
        <v>44</v>
      </c>
      <c r="O599" t="str">
        <f>+F599&amp;"-"&amp;VLOOKUP(F599,'BD LP'!B:J,9,0)</f>
        <v>150001897-C30</v>
      </c>
      <c r="P599">
        <f>+VLOOKUP(O599,[1]ZCLMM905!$A:$G,7,0)</f>
        <v>30</v>
      </c>
      <c r="Q599" t="b">
        <f t="shared" si="13"/>
        <v>1</v>
      </c>
      <c r="R599" t="str">
        <f>+VLOOKUP(F599,'BD LP'!B:I,8,0)</f>
        <v>CANELA ENTERA 125 g</v>
      </c>
    </row>
    <row r="600" spans="1:18" x14ac:dyDescent="0.35">
      <c r="A600" t="s">
        <v>3904</v>
      </c>
      <c r="B600">
        <v>2000</v>
      </c>
      <c r="D600" s="51" t="s">
        <v>3905</v>
      </c>
      <c r="F600" s="38">
        <v>104527930</v>
      </c>
      <c r="H600" s="52">
        <v>140000</v>
      </c>
      <c r="I600" t="s">
        <v>3906</v>
      </c>
      <c r="J600">
        <v>15</v>
      </c>
      <c r="K600" t="s">
        <v>44</v>
      </c>
      <c r="L600" t="s">
        <v>3907</v>
      </c>
      <c r="M600" t="s">
        <v>3908</v>
      </c>
      <c r="N600" s="38" t="s">
        <v>44</v>
      </c>
      <c r="O600" t="str">
        <f>+F600&amp;"-"&amp;VLOOKUP(F600,'BD LP'!B:J,9,0)</f>
        <v>104527930-C15</v>
      </c>
      <c r="P600">
        <f>+VLOOKUP(O600,[1]ZCLMM905!$A:$G,7,0)</f>
        <v>15</v>
      </c>
      <c r="Q600" t="b">
        <f t="shared" si="13"/>
        <v>1</v>
      </c>
      <c r="R600" t="str">
        <f>+VLOOKUP(F600,'BD LP'!B:I,8,0)</f>
        <v>CANELA ENTERA 250 g</v>
      </c>
    </row>
    <row r="601" spans="1:18" x14ac:dyDescent="0.35">
      <c r="A601" t="s">
        <v>3904</v>
      </c>
      <c r="B601">
        <v>2000</v>
      </c>
      <c r="D601" s="51" t="s">
        <v>3905</v>
      </c>
      <c r="F601" s="38">
        <v>101310045</v>
      </c>
      <c r="H601" s="52">
        <v>14750</v>
      </c>
      <c r="I601" t="s">
        <v>3906</v>
      </c>
      <c r="J601">
        <v>25</v>
      </c>
      <c r="K601" t="s">
        <v>44</v>
      </c>
      <c r="L601" t="s">
        <v>3907</v>
      </c>
      <c r="M601" t="s">
        <v>3908</v>
      </c>
      <c r="N601" s="38" t="s">
        <v>44</v>
      </c>
      <c r="O601" t="str">
        <f>+F601&amp;"-"&amp;VLOOKUP(F601,'BD LP'!B:J,9,0)</f>
        <v>101310045-C25</v>
      </c>
      <c r="P601">
        <f>+VLOOKUP(O601,[1]ZCLMM905!$A:$G,7,0)</f>
        <v>25</v>
      </c>
      <c r="Q601" t="b">
        <f t="shared" si="13"/>
        <v>1</v>
      </c>
      <c r="R601" t="str">
        <f>+VLOOKUP(F601,'BD LP'!B:I,8,0)</f>
        <v>CANELA ENTERA EDRA 15 g RRP</v>
      </c>
    </row>
    <row r="602" spans="1:18" x14ac:dyDescent="0.35">
      <c r="A602" t="s">
        <v>3904</v>
      </c>
      <c r="B602">
        <v>2000</v>
      </c>
      <c r="D602" s="51" t="s">
        <v>3905</v>
      </c>
      <c r="F602" s="38">
        <v>104527940</v>
      </c>
      <c r="H602" s="52">
        <v>114990</v>
      </c>
      <c r="I602" t="s">
        <v>3906</v>
      </c>
      <c r="J602">
        <v>40</v>
      </c>
      <c r="K602" t="s">
        <v>44</v>
      </c>
      <c r="L602" t="s">
        <v>3907</v>
      </c>
      <c r="M602" t="s">
        <v>3908</v>
      </c>
      <c r="N602" s="38" t="s">
        <v>44</v>
      </c>
      <c r="O602" t="str">
        <f>+F602&amp;"-"&amp;VLOOKUP(F602,'BD LP'!B:J,9,0)</f>
        <v>104527940-C40</v>
      </c>
      <c r="P602">
        <f>+VLOOKUP(O602,[1]ZCLMM905!$A:$G,7,0)</f>
        <v>40</v>
      </c>
      <c r="Q602" t="b">
        <f t="shared" si="13"/>
        <v>1</v>
      </c>
      <c r="R602" t="str">
        <f>+VLOOKUP(F602,'BD LP'!B:I,8,0)</f>
        <v>CANELA MOLIDA 250 g</v>
      </c>
    </row>
    <row r="603" spans="1:18" x14ac:dyDescent="0.35">
      <c r="A603" t="s">
        <v>3904</v>
      </c>
      <c r="B603">
        <v>2000</v>
      </c>
      <c r="D603" s="51" t="s">
        <v>3905</v>
      </c>
      <c r="F603" s="38">
        <v>104543280</v>
      </c>
      <c r="H603" s="52">
        <v>43200</v>
      </c>
      <c r="I603" t="s">
        <v>3906</v>
      </c>
      <c r="J603">
        <v>6</v>
      </c>
      <c r="K603" t="s">
        <v>44</v>
      </c>
      <c r="L603" t="s">
        <v>3907</v>
      </c>
      <c r="M603" t="s">
        <v>3908</v>
      </c>
      <c r="N603" s="38" t="s">
        <v>44</v>
      </c>
      <c r="O603" t="str">
        <f>+F603&amp;"-"&amp;VLOOKUP(F603,'BD LP'!B:J,9,0)</f>
        <v>104543280-C06</v>
      </c>
      <c r="P603">
        <f>+VLOOKUP(O603,[1]ZCLMM905!$A:$G,7,0)</f>
        <v>6</v>
      </c>
      <c r="Q603" t="b">
        <f t="shared" si="13"/>
        <v>1</v>
      </c>
      <c r="R603" t="str">
        <f>+VLOOKUP(F603,'BD LP'!B:I,8,0)</f>
        <v>CEBOLLA EN POLVO 510 G BADIA</v>
      </c>
    </row>
    <row r="604" spans="1:18" x14ac:dyDescent="0.35">
      <c r="A604" t="s">
        <v>3904</v>
      </c>
      <c r="B604">
        <v>2000</v>
      </c>
      <c r="D604" s="51" t="s">
        <v>3905</v>
      </c>
      <c r="F604" s="38">
        <v>104543290</v>
      </c>
      <c r="H604" s="52">
        <v>30000</v>
      </c>
      <c r="I604" t="s">
        <v>3906</v>
      </c>
      <c r="J604">
        <v>6</v>
      </c>
      <c r="K604" t="s">
        <v>44</v>
      </c>
      <c r="L604" t="s">
        <v>3907</v>
      </c>
      <c r="M604" t="s">
        <v>3908</v>
      </c>
      <c r="N604" s="38" t="s">
        <v>44</v>
      </c>
      <c r="O604" t="str">
        <f>+F604&amp;"-"&amp;VLOOKUP(F604,'BD LP'!B:J,9,0)</f>
        <v>104543290-C06</v>
      </c>
      <c r="P604">
        <f>+VLOOKUP(O604,[1]ZCLMM905!$A:$G,7,0)</f>
        <v>6</v>
      </c>
      <c r="Q604" t="b">
        <f t="shared" si="13"/>
        <v>1</v>
      </c>
      <c r="R604" t="str">
        <f>+VLOOKUP(F604,'BD LP'!B:I,8,0)</f>
        <v>CILANTRO EN ESCAMAS 99 G BADIA</v>
      </c>
    </row>
    <row r="605" spans="1:18" x14ac:dyDescent="0.35">
      <c r="A605" t="s">
        <v>3904</v>
      </c>
      <c r="B605">
        <v>2000</v>
      </c>
      <c r="D605" s="51" t="s">
        <v>3905</v>
      </c>
      <c r="F605" s="38">
        <v>104543300</v>
      </c>
      <c r="H605" s="52">
        <v>57000</v>
      </c>
      <c r="I605" t="s">
        <v>3906</v>
      </c>
      <c r="J605">
        <v>6</v>
      </c>
      <c r="K605" t="s">
        <v>44</v>
      </c>
      <c r="L605" t="s">
        <v>3907</v>
      </c>
      <c r="M605" t="s">
        <v>3908</v>
      </c>
      <c r="N605" s="38" t="s">
        <v>44</v>
      </c>
      <c r="O605" t="str">
        <f>+F605&amp;"-"&amp;VLOOKUP(F605,'BD LP'!B:J,9,0)</f>
        <v>104543300-C06</v>
      </c>
      <c r="P605">
        <f>+VLOOKUP(O605,[1]ZCLMM905!$A:$G,7,0)</f>
        <v>6</v>
      </c>
      <c r="Q605" t="b">
        <f t="shared" si="13"/>
        <v>1</v>
      </c>
      <c r="R605" t="str">
        <f>+VLOOKUP(F605,'BD LP'!B:I,8,0)</f>
        <v>COMINO EN POLVO 454 G BADIA</v>
      </c>
    </row>
    <row r="606" spans="1:18" x14ac:dyDescent="0.35">
      <c r="A606" t="s">
        <v>3904</v>
      </c>
      <c r="B606">
        <v>2000</v>
      </c>
      <c r="D606" s="51" t="s">
        <v>3905</v>
      </c>
      <c r="F606" s="38">
        <v>104527950</v>
      </c>
      <c r="H606" s="52">
        <v>135000</v>
      </c>
      <c r="I606" t="s">
        <v>3906</v>
      </c>
      <c r="J606">
        <v>40</v>
      </c>
      <c r="K606" t="s">
        <v>44</v>
      </c>
      <c r="L606" t="s">
        <v>3907</v>
      </c>
      <c r="M606" t="s">
        <v>3908</v>
      </c>
      <c r="N606" s="38" t="s">
        <v>44</v>
      </c>
      <c r="O606" t="str">
        <f>+F606&amp;"-"&amp;VLOOKUP(F606,'BD LP'!B:J,9,0)</f>
        <v>104527950-C40</v>
      </c>
      <c r="P606">
        <f>+VLOOKUP(O606,[1]ZCLMM905!$A:$G,7,0)</f>
        <v>40</v>
      </c>
      <c r="Q606" t="b">
        <f t="shared" si="13"/>
        <v>1</v>
      </c>
      <c r="R606" t="str">
        <f>+VLOOKUP(F606,'BD LP'!B:I,8,0)</f>
        <v>COMINO MOLIDO 250 g</v>
      </c>
    </row>
    <row r="607" spans="1:18" x14ac:dyDescent="0.35">
      <c r="A607" t="s">
        <v>3904</v>
      </c>
      <c r="B607">
        <v>2000</v>
      </c>
      <c r="D607" s="51" t="s">
        <v>3905</v>
      </c>
      <c r="F607" s="38">
        <v>201700306</v>
      </c>
      <c r="H607" s="52">
        <v>130000</v>
      </c>
      <c r="I607" t="s">
        <v>3906</v>
      </c>
      <c r="J607">
        <v>10</v>
      </c>
      <c r="K607" t="s">
        <v>164</v>
      </c>
      <c r="L607" t="s">
        <v>3907</v>
      </c>
      <c r="M607" t="s">
        <v>3908</v>
      </c>
      <c r="N607" s="38" t="s">
        <v>164</v>
      </c>
      <c r="O607" t="str">
        <f>+F607&amp;"-"&amp;VLOOKUP(F607,'BD LP'!B:J,9,0)</f>
        <v>201700306-C10</v>
      </c>
      <c r="P607">
        <f>+VLOOKUP(O607,[1]ZCLMM905!$A:$G,7,0)</f>
        <v>10</v>
      </c>
      <c r="Q607" t="b">
        <f t="shared" si="13"/>
        <v>1</v>
      </c>
      <c r="R607" t="str">
        <f>+VLOOKUP(F607,'BD LP'!B:I,8,0)</f>
        <v>COMINO MOLIDO BOLSA 1KG EDRA</v>
      </c>
    </row>
    <row r="608" spans="1:18" x14ac:dyDescent="0.35">
      <c r="A608" t="s">
        <v>3904</v>
      </c>
      <c r="B608">
        <v>2000</v>
      </c>
      <c r="D608" s="51" t="s">
        <v>3905</v>
      </c>
      <c r="F608" s="38">
        <v>101310038</v>
      </c>
      <c r="H608" s="52">
        <v>10000</v>
      </c>
      <c r="I608" t="s">
        <v>3906</v>
      </c>
      <c r="J608">
        <v>50</v>
      </c>
      <c r="K608" t="s">
        <v>44</v>
      </c>
      <c r="L608" t="s">
        <v>3907</v>
      </c>
      <c r="M608" t="s">
        <v>3908</v>
      </c>
      <c r="N608" s="38" t="s">
        <v>44</v>
      </c>
      <c r="O608" t="str">
        <f>+F608&amp;"-"&amp;VLOOKUP(F608,'BD LP'!B:J,9,0)</f>
        <v>101310038-C50</v>
      </c>
      <c r="P608">
        <f>+VLOOKUP(O608,[1]ZCLMM905!$A:$G,7,0)</f>
        <v>50</v>
      </c>
      <c r="Q608" t="b">
        <f t="shared" si="13"/>
        <v>1</v>
      </c>
      <c r="R608" t="str">
        <f>+VLOOKUP(F608,'BD LP'!B:I,8,0)</f>
        <v>CURRY EDRA 15 g RRP</v>
      </c>
    </row>
    <row r="609" spans="1:18" x14ac:dyDescent="0.35">
      <c r="A609" t="s">
        <v>3904</v>
      </c>
      <c r="B609">
        <v>2000</v>
      </c>
      <c r="D609" s="51" t="s">
        <v>3905</v>
      </c>
      <c r="F609" s="38">
        <v>104543310</v>
      </c>
      <c r="H609" s="52">
        <v>43800</v>
      </c>
      <c r="I609" t="s">
        <v>3906</v>
      </c>
      <c r="J609">
        <v>6</v>
      </c>
      <c r="K609" t="s">
        <v>44</v>
      </c>
      <c r="L609" t="s">
        <v>3907</v>
      </c>
      <c r="M609" t="s">
        <v>3908</v>
      </c>
      <c r="N609" s="38" t="s">
        <v>44</v>
      </c>
      <c r="O609" t="str">
        <f>+F609&amp;"-"&amp;VLOOKUP(F609,'BD LP'!B:J,9,0)</f>
        <v>104543310-C06</v>
      </c>
      <c r="P609">
        <f>+VLOOKUP(O609,[1]ZCLMM905!$A:$G,7,0)</f>
        <v>6</v>
      </c>
      <c r="Q609" t="b">
        <f t="shared" si="13"/>
        <v>1</v>
      </c>
      <c r="R609" t="str">
        <f>+VLOOKUP(F609,'BD LP'!B:I,8,0)</f>
        <v>CURRY EN POLVO 454 G BADIA</v>
      </c>
    </row>
    <row r="610" spans="1:18" x14ac:dyDescent="0.35">
      <c r="A610" t="s">
        <v>3904</v>
      </c>
      <c r="B610">
        <v>2000</v>
      </c>
      <c r="D610" s="51" t="s">
        <v>3905</v>
      </c>
      <c r="F610" s="38">
        <v>104543320</v>
      </c>
      <c r="H610" s="52">
        <v>30000</v>
      </c>
      <c r="I610" t="s">
        <v>3906</v>
      </c>
      <c r="J610">
        <v>6</v>
      </c>
      <c r="K610" t="s">
        <v>44</v>
      </c>
      <c r="L610" t="s">
        <v>3907</v>
      </c>
      <c r="M610" t="s">
        <v>3908</v>
      </c>
      <c r="N610" s="38" t="s">
        <v>44</v>
      </c>
      <c r="O610" t="str">
        <f>+F610&amp;"-"&amp;VLOOKUP(F610,'BD LP'!B:J,9,0)</f>
        <v>104543320-C06</v>
      </c>
      <c r="P610">
        <f>+VLOOKUP(O610,[1]ZCLMM905!$A:$G,7,0)</f>
        <v>6</v>
      </c>
      <c r="Q610" t="b">
        <f t="shared" si="13"/>
        <v>1</v>
      </c>
      <c r="R610" t="str">
        <f>+VLOOKUP(F610,'BD LP'!B:I,8,0)</f>
        <v>ENELDO MOLIDO 198 G BADIA</v>
      </c>
    </row>
    <row r="611" spans="1:18" x14ac:dyDescent="0.35">
      <c r="A611" t="s">
        <v>3904</v>
      </c>
      <c r="B611">
        <v>2000</v>
      </c>
      <c r="D611" s="51" t="s">
        <v>3905</v>
      </c>
      <c r="F611" s="38">
        <v>150001624</v>
      </c>
      <c r="H611" s="52">
        <v>45000</v>
      </c>
      <c r="I611" t="s">
        <v>3906</v>
      </c>
      <c r="J611">
        <v>10</v>
      </c>
      <c r="K611" t="s">
        <v>44</v>
      </c>
      <c r="L611" t="s">
        <v>3907</v>
      </c>
      <c r="M611" t="s">
        <v>3908</v>
      </c>
      <c r="N611" s="38" t="s">
        <v>44</v>
      </c>
      <c r="O611" t="str">
        <f>+F611&amp;"-"&amp;VLOOKUP(F611,'BD LP'!B:J,9,0)</f>
        <v>150001624-C10</v>
      </c>
      <c r="P611">
        <f>+VLOOKUP(O611,[1]ZCLMM905!$A:$G,7,0)</f>
        <v>10</v>
      </c>
      <c r="Q611" t="b">
        <f t="shared" si="13"/>
        <v>1</v>
      </c>
      <c r="R611" t="str">
        <f>+VLOOKUP(F611,'BD LP'!B:I,8,0)</f>
        <v>GLUTAMATO MONOSODICO AJINOMOTO 1 kg</v>
      </c>
    </row>
    <row r="612" spans="1:18" x14ac:dyDescent="0.35">
      <c r="A612" t="s">
        <v>3904</v>
      </c>
      <c r="B612">
        <v>2000</v>
      </c>
      <c r="D612" s="51" t="s">
        <v>3905</v>
      </c>
      <c r="F612" s="38">
        <v>101310048</v>
      </c>
      <c r="H612" s="52">
        <v>6675</v>
      </c>
      <c r="I612" t="s">
        <v>3906</v>
      </c>
      <c r="J612">
        <v>25</v>
      </c>
      <c r="K612" t="s">
        <v>44</v>
      </c>
      <c r="L612" t="s">
        <v>3907</v>
      </c>
      <c r="M612" t="s">
        <v>3908</v>
      </c>
      <c r="N612" s="38" t="s">
        <v>44</v>
      </c>
      <c r="O612" t="str">
        <f>+F612&amp;"-"&amp;VLOOKUP(F612,'BD LP'!B:J,9,0)</f>
        <v>101310048-C25</v>
      </c>
      <c r="P612">
        <f>+VLOOKUP(O612,[1]ZCLMM905!$A:$G,7,0)</f>
        <v>25</v>
      </c>
      <c r="Q612" t="b">
        <f t="shared" si="13"/>
        <v>1</v>
      </c>
      <c r="R612" t="str">
        <f>+VLOOKUP(F612,'BD LP'!B:I,8,0)</f>
        <v>LAUREL EN HOJA EDRA 5 g RRP</v>
      </c>
    </row>
    <row r="613" spans="1:18" x14ac:dyDescent="0.35">
      <c r="A613" t="s">
        <v>3904</v>
      </c>
      <c r="B613">
        <v>2000</v>
      </c>
      <c r="D613" s="51" t="s">
        <v>3905</v>
      </c>
      <c r="F613" s="38">
        <v>104544100</v>
      </c>
      <c r="H613" s="52">
        <v>74000</v>
      </c>
      <c r="I613" t="s">
        <v>3906</v>
      </c>
      <c r="J613">
        <v>10</v>
      </c>
      <c r="K613" t="s">
        <v>44</v>
      </c>
      <c r="L613" t="s">
        <v>3907</v>
      </c>
      <c r="M613" t="s">
        <v>3908</v>
      </c>
      <c r="N613" s="38" t="s">
        <v>44</v>
      </c>
      <c r="O613" t="str">
        <f>+F613&amp;"-"&amp;VLOOKUP(F613,'BD LP'!B:J,9,0)</f>
        <v>104544100-C10</v>
      </c>
      <c r="P613">
        <f>+VLOOKUP(O613,[1]ZCLMM905!$A:$G,7,0)</f>
        <v>10</v>
      </c>
      <c r="Q613" t="b">
        <f t="shared" si="13"/>
        <v>1</v>
      </c>
      <c r="R613" t="str">
        <f>+VLOOKUP(F613,'BD LP'!B:I,8,0)</f>
        <v>MERKEN MOLIDO 1 KG</v>
      </c>
    </row>
    <row r="614" spans="1:18" x14ac:dyDescent="0.35">
      <c r="A614" t="s">
        <v>3904</v>
      </c>
      <c r="B614">
        <v>2000</v>
      </c>
      <c r="D614" s="51" t="s">
        <v>3905</v>
      </c>
      <c r="F614" s="38">
        <v>104543330</v>
      </c>
      <c r="H614" s="52">
        <v>31200</v>
      </c>
      <c r="I614" t="s">
        <v>3906</v>
      </c>
      <c r="J614">
        <v>6</v>
      </c>
      <c r="K614" t="s">
        <v>44</v>
      </c>
      <c r="L614" t="s">
        <v>3907</v>
      </c>
      <c r="M614" t="s">
        <v>3908</v>
      </c>
      <c r="N614" s="38" t="s">
        <v>44</v>
      </c>
      <c r="O614" t="str">
        <f>+F614&amp;"-"&amp;VLOOKUP(F614,'BD LP'!B:J,9,0)</f>
        <v>104543330-C06</v>
      </c>
      <c r="P614">
        <f>+VLOOKUP(O614,[1]ZCLMM905!$A:$G,7,0)</f>
        <v>6</v>
      </c>
      <c r="Q614" t="b">
        <f t="shared" si="13"/>
        <v>1</v>
      </c>
      <c r="R614" t="str">
        <f>+VLOOKUP(F614,'BD LP'!B:I,8,0)</f>
        <v>MIX HIERBAS PROVENZAL 227 G BADIA</v>
      </c>
    </row>
    <row r="615" spans="1:18" x14ac:dyDescent="0.35">
      <c r="A615" t="s">
        <v>3904</v>
      </c>
      <c r="B615">
        <v>2000</v>
      </c>
      <c r="D615" s="51" t="s">
        <v>3905</v>
      </c>
      <c r="F615" s="38">
        <v>104511850</v>
      </c>
      <c r="H615" s="52">
        <v>7650</v>
      </c>
      <c r="I615" t="s">
        <v>3906</v>
      </c>
      <c r="J615">
        <v>1</v>
      </c>
      <c r="K615" t="s">
        <v>164</v>
      </c>
      <c r="L615" t="s">
        <v>3907</v>
      </c>
      <c r="M615" t="s">
        <v>3908</v>
      </c>
      <c r="N615" s="38" t="s">
        <v>164</v>
      </c>
      <c r="O615" t="str">
        <f>+F615&amp;"-"&amp;VLOOKUP(F615,'BD LP'!B:J,9,0)</f>
        <v>104511850-KG</v>
      </c>
      <c r="P615">
        <f>+VLOOKUP(O615,[1]ZCLMM905!$A:$G,7,0)</f>
        <v>1</v>
      </c>
      <c r="Q615" t="b">
        <f t="shared" si="13"/>
        <v>1</v>
      </c>
      <c r="R615" t="str">
        <f>+VLOOKUP(F615,'BD LP'!B:I,8,0)</f>
        <v>OREGANO 1 kg</v>
      </c>
    </row>
    <row r="616" spans="1:18" x14ac:dyDescent="0.35">
      <c r="A616" t="s">
        <v>3904</v>
      </c>
      <c r="B616">
        <v>2000</v>
      </c>
      <c r="D616" s="51" t="s">
        <v>3905</v>
      </c>
      <c r="F616" s="38">
        <v>104543340</v>
      </c>
      <c r="H616" s="52">
        <v>33000</v>
      </c>
      <c r="I616" t="s">
        <v>3906</v>
      </c>
      <c r="J616">
        <v>6</v>
      </c>
      <c r="K616" t="s">
        <v>44</v>
      </c>
      <c r="L616" t="s">
        <v>3907</v>
      </c>
      <c r="M616" t="s">
        <v>3908</v>
      </c>
      <c r="N616" s="38" t="s">
        <v>44</v>
      </c>
      <c r="O616" t="str">
        <f>+F616&amp;"-"&amp;VLOOKUP(F616,'BD LP'!B:J,9,0)</f>
        <v>104543340-C06</v>
      </c>
      <c r="P616">
        <f>+VLOOKUP(O616,[1]ZCLMM905!$A:$G,7,0)</f>
        <v>6</v>
      </c>
      <c r="Q616" t="b">
        <f t="shared" si="13"/>
        <v>1</v>
      </c>
      <c r="R616" t="str">
        <f>+VLOOKUP(F616,'BD LP'!B:I,8,0)</f>
        <v>OREGANO ENTERO 155 G BADIA</v>
      </c>
    </row>
    <row r="617" spans="1:18" x14ac:dyDescent="0.35">
      <c r="A617" t="s">
        <v>3904</v>
      </c>
      <c r="B617">
        <v>2000</v>
      </c>
      <c r="D617" s="51" t="s">
        <v>3905</v>
      </c>
      <c r="F617" s="38">
        <v>201700308</v>
      </c>
      <c r="H617" s="52">
        <v>24000</v>
      </c>
      <c r="I617" t="s">
        <v>3906</v>
      </c>
      <c r="J617">
        <v>10</v>
      </c>
      <c r="K617" t="s">
        <v>44</v>
      </c>
      <c r="L617" t="s">
        <v>3907</v>
      </c>
      <c r="M617" t="s">
        <v>3908</v>
      </c>
      <c r="N617" s="38" t="s">
        <v>44</v>
      </c>
      <c r="O617" t="str">
        <f>+F617&amp;"-"&amp;VLOOKUP(F617,'BD LP'!B:J,9,0)</f>
        <v>201700308-C10</v>
      </c>
      <c r="P617">
        <f>+VLOOKUP(O617,[1]ZCLMM905!$A:$G,7,0)</f>
        <v>10</v>
      </c>
      <c r="Q617" t="b">
        <f t="shared" si="13"/>
        <v>1</v>
      </c>
      <c r="R617" t="str">
        <f>+VLOOKUP(F617,'BD LP'!B:I,8,0)</f>
        <v>OREGANO ENTERO 250g BOLSA EDRA</v>
      </c>
    </row>
    <row r="618" spans="1:18" x14ac:dyDescent="0.35">
      <c r="A618" t="s">
        <v>3904</v>
      </c>
      <c r="B618">
        <v>2000</v>
      </c>
      <c r="D618" s="51" t="s">
        <v>3905</v>
      </c>
      <c r="F618" s="38">
        <v>104543350</v>
      </c>
      <c r="H618" s="52">
        <v>19800</v>
      </c>
      <c r="I618" t="s">
        <v>3906</v>
      </c>
      <c r="J618">
        <v>6</v>
      </c>
      <c r="K618" t="s">
        <v>44</v>
      </c>
      <c r="L618" t="s">
        <v>3907</v>
      </c>
      <c r="M618" t="s">
        <v>3908</v>
      </c>
      <c r="N618" s="38" t="s">
        <v>44</v>
      </c>
      <c r="O618" t="str">
        <f>+F618&amp;"-"&amp;VLOOKUP(F618,'BD LP'!B:J,9,0)</f>
        <v>104543350-C06</v>
      </c>
      <c r="P618">
        <f>+VLOOKUP(O618,[1]ZCLMM905!$A:$G,7,0)</f>
        <v>6</v>
      </c>
      <c r="Q618" t="b">
        <f t="shared" si="13"/>
        <v>1</v>
      </c>
      <c r="R618" t="str">
        <f>+VLOOKUP(F618,'BD LP'!B:I,8,0)</f>
        <v>PEREJIL EN ESCAMAS 57 G BADIA</v>
      </c>
    </row>
    <row r="619" spans="1:18" x14ac:dyDescent="0.35">
      <c r="A619" t="s">
        <v>3904</v>
      </c>
      <c r="B619">
        <v>2000</v>
      </c>
      <c r="D619" s="51" t="s">
        <v>3905</v>
      </c>
      <c r="F619" s="38">
        <v>104522460</v>
      </c>
      <c r="H619" s="52">
        <v>58000</v>
      </c>
      <c r="I619" t="s">
        <v>3906</v>
      </c>
      <c r="J619">
        <v>10</v>
      </c>
      <c r="K619" t="s">
        <v>44</v>
      </c>
      <c r="L619" t="s">
        <v>3907</v>
      </c>
      <c r="M619" t="s">
        <v>3908</v>
      </c>
      <c r="N619" s="38" t="s">
        <v>44</v>
      </c>
      <c r="O619" t="str">
        <f>+F619&amp;"-"&amp;VLOOKUP(F619,'BD LP'!B:J,9,0)</f>
        <v>104522460-C10</v>
      </c>
      <c r="P619">
        <f>+VLOOKUP(O619,[1]ZCLMM905!$A:$G,7,0)</f>
        <v>10</v>
      </c>
      <c r="Q619" t="b">
        <f t="shared" si="13"/>
        <v>1</v>
      </c>
      <c r="R619" t="str">
        <f>+VLOOKUP(F619,'BD LP'!B:I,8,0)</f>
        <v>PIMENTON/AJI COLOR 1 kg</v>
      </c>
    </row>
    <row r="620" spans="1:18" x14ac:dyDescent="0.35">
      <c r="A620" t="s">
        <v>3904</v>
      </c>
      <c r="B620">
        <v>2000</v>
      </c>
      <c r="D620" s="51" t="s">
        <v>3905</v>
      </c>
      <c r="F620" s="38">
        <v>104543370</v>
      </c>
      <c r="H620" s="52">
        <v>50400</v>
      </c>
      <c r="I620" t="s">
        <v>3906</v>
      </c>
      <c r="J620">
        <v>6</v>
      </c>
      <c r="K620" t="s">
        <v>44</v>
      </c>
      <c r="L620" t="s">
        <v>3907</v>
      </c>
      <c r="M620" t="s">
        <v>3908</v>
      </c>
      <c r="N620" s="38" t="s">
        <v>44</v>
      </c>
      <c r="O620" t="str">
        <f>+F620&amp;"-"&amp;VLOOKUP(F620,'BD LP'!B:J,9,0)</f>
        <v>104543370-C06</v>
      </c>
      <c r="P620">
        <f>+VLOOKUP(O620,[1]ZCLMM905!$A:$G,7,0)</f>
        <v>6</v>
      </c>
      <c r="Q620" t="b">
        <f t="shared" si="13"/>
        <v>1</v>
      </c>
      <c r="R620" t="str">
        <f>+VLOOKUP(F620,'BD LP'!B:I,8,0)</f>
        <v>PIMIENTA LIMÓN MOLIDA 680 G BADIA</v>
      </c>
    </row>
    <row r="621" spans="1:18" x14ac:dyDescent="0.35">
      <c r="A621" t="s">
        <v>3904</v>
      </c>
      <c r="B621">
        <v>2000</v>
      </c>
      <c r="D621" s="51" t="s">
        <v>3905</v>
      </c>
      <c r="F621" s="38">
        <v>104543380</v>
      </c>
      <c r="H621" s="52">
        <v>38000</v>
      </c>
      <c r="I621" t="s">
        <v>3906</v>
      </c>
      <c r="J621">
        <v>4</v>
      </c>
      <c r="K621" t="s">
        <v>44</v>
      </c>
      <c r="L621" t="s">
        <v>3907</v>
      </c>
      <c r="M621" t="s">
        <v>3908</v>
      </c>
      <c r="N621" s="38" t="s">
        <v>44</v>
      </c>
      <c r="O621" t="str">
        <f>+F621&amp;"-"&amp;VLOOKUP(F621,'BD LP'!B:J,9,0)</f>
        <v>104543380-C04</v>
      </c>
      <c r="P621">
        <f>+VLOOKUP(O621,[1]ZCLMM905!$A:$G,7,0)</f>
        <v>4</v>
      </c>
      <c r="Q621" t="b">
        <f t="shared" si="13"/>
        <v>1</v>
      </c>
      <c r="R621" t="str">
        <f>+VLOOKUP(F621,'BD LP'!B:I,8,0)</f>
        <v>PIMIENTA NARANJA MOLIDA 737 G BADIA</v>
      </c>
    </row>
    <row r="622" spans="1:18" x14ac:dyDescent="0.35">
      <c r="A622" t="s">
        <v>3904</v>
      </c>
      <c r="B622">
        <v>2000</v>
      </c>
      <c r="D622" s="51" t="s">
        <v>3905</v>
      </c>
      <c r="F622" s="38">
        <v>104543390</v>
      </c>
      <c r="H622" s="52">
        <v>55800</v>
      </c>
      <c r="I622" t="s">
        <v>3906</v>
      </c>
      <c r="J622">
        <v>6</v>
      </c>
      <c r="K622" t="s">
        <v>44</v>
      </c>
      <c r="L622" t="s">
        <v>3907</v>
      </c>
      <c r="M622" t="s">
        <v>3908</v>
      </c>
      <c r="N622" s="38" t="s">
        <v>44</v>
      </c>
      <c r="O622" t="str">
        <f>+F622&amp;"-"&amp;VLOOKUP(F622,'BD LP'!B:J,9,0)</f>
        <v>104543390-C06</v>
      </c>
      <c r="P622">
        <f>+VLOOKUP(O622,[1]ZCLMM905!$A:$G,7,0)</f>
        <v>6</v>
      </c>
      <c r="Q622" t="b">
        <f t="shared" si="13"/>
        <v>1</v>
      </c>
      <c r="R622" t="str">
        <f>+VLOOKUP(F622,'BD LP'!B:I,8,0)</f>
        <v>PIMIENTA NEGRA BUTCHER BLOCK 454 G BADIA</v>
      </c>
    </row>
    <row r="623" spans="1:18" x14ac:dyDescent="0.35">
      <c r="A623" t="s">
        <v>3904</v>
      </c>
      <c r="B623">
        <v>2000</v>
      </c>
      <c r="D623" s="51" t="s">
        <v>3905</v>
      </c>
      <c r="F623" s="38">
        <v>150000772</v>
      </c>
      <c r="H623" s="52">
        <v>165000</v>
      </c>
      <c r="I623" t="s">
        <v>3906</v>
      </c>
      <c r="J623">
        <v>10</v>
      </c>
      <c r="K623" t="s">
        <v>44</v>
      </c>
      <c r="L623" t="s">
        <v>3907</v>
      </c>
      <c r="M623" t="s">
        <v>3908</v>
      </c>
      <c r="N623" s="38" t="s">
        <v>44</v>
      </c>
      <c r="O623" t="str">
        <f>+F623&amp;"-"&amp;VLOOKUP(F623,'BD LP'!B:J,9,0)</f>
        <v>150000772-C10</v>
      </c>
      <c r="P623">
        <f>+VLOOKUP(O623,[1]ZCLMM905!$A:$G,7,0)</f>
        <v>10</v>
      </c>
      <c r="Q623" t="b">
        <f t="shared" si="13"/>
        <v>1</v>
      </c>
      <c r="R623" t="str">
        <f>+VLOOKUP(F623,'BD LP'!B:I,8,0)</f>
        <v>PIMIENTA NEGRA ENTERA 1 kg</v>
      </c>
    </row>
    <row r="624" spans="1:18" x14ac:dyDescent="0.35">
      <c r="A624" t="s">
        <v>3904</v>
      </c>
      <c r="B624">
        <v>2000</v>
      </c>
      <c r="D624" s="51" t="s">
        <v>3905</v>
      </c>
      <c r="F624" s="38">
        <v>201700307</v>
      </c>
      <c r="H624" s="52">
        <v>230000</v>
      </c>
      <c r="I624" t="s">
        <v>3906</v>
      </c>
      <c r="J624">
        <v>10</v>
      </c>
      <c r="K624" t="s">
        <v>164</v>
      </c>
      <c r="L624" t="s">
        <v>3907</v>
      </c>
      <c r="M624" t="s">
        <v>3908</v>
      </c>
      <c r="N624" s="38" t="s">
        <v>164</v>
      </c>
      <c r="O624" t="str">
        <f>+F624&amp;"-"&amp;VLOOKUP(F624,'BD LP'!B:J,9,0)</f>
        <v>201700307-C10</v>
      </c>
      <c r="P624">
        <f>+VLOOKUP(O624,[1]ZCLMM905!$A:$G,7,0)</f>
        <v>10</v>
      </c>
      <c r="Q624" t="b">
        <f t="shared" si="13"/>
        <v>1</v>
      </c>
      <c r="R624" t="str">
        <f>+VLOOKUP(F624,'BD LP'!B:I,8,0)</f>
        <v>PIMIENTA NEGRA MOLIDA BOLSA 1KG EDRA</v>
      </c>
    </row>
    <row r="625" spans="1:18" x14ac:dyDescent="0.35">
      <c r="A625" t="s">
        <v>3904</v>
      </c>
      <c r="B625">
        <v>2000</v>
      </c>
      <c r="D625" s="51" t="s">
        <v>3905</v>
      </c>
      <c r="F625" s="38">
        <v>104543400</v>
      </c>
      <c r="H625" s="52">
        <v>28200</v>
      </c>
      <c r="I625" t="s">
        <v>3906</v>
      </c>
      <c r="J625">
        <v>6</v>
      </c>
      <c r="K625" t="s">
        <v>44</v>
      </c>
      <c r="L625" t="s">
        <v>3907</v>
      </c>
      <c r="M625" t="s">
        <v>3908</v>
      </c>
      <c r="N625" s="38" t="s">
        <v>44</v>
      </c>
      <c r="O625" t="str">
        <f>+F625&amp;"-"&amp;VLOOKUP(F625,'BD LP'!B:J,9,0)</f>
        <v>104543400-C06</v>
      </c>
      <c r="P625">
        <f>+VLOOKUP(O625,[1]ZCLMM905!$A:$G,7,0)</f>
        <v>6</v>
      </c>
      <c r="Q625" t="b">
        <f t="shared" si="13"/>
        <v>1</v>
      </c>
      <c r="R625" t="str">
        <f>+VLOOKUP(F625,'BD LP'!B:I,8,0)</f>
        <v>ROMERO 227 G BADIA</v>
      </c>
    </row>
    <row r="626" spans="1:18" x14ac:dyDescent="0.35">
      <c r="A626" t="s">
        <v>3904</v>
      </c>
      <c r="B626">
        <v>2000</v>
      </c>
      <c r="D626" s="51" t="s">
        <v>3905</v>
      </c>
      <c r="F626" s="38">
        <v>104543410</v>
      </c>
      <c r="H626" s="52">
        <v>48000</v>
      </c>
      <c r="I626" t="s">
        <v>3906</v>
      </c>
      <c r="J626">
        <v>6</v>
      </c>
      <c r="K626" t="s">
        <v>44</v>
      </c>
      <c r="L626" t="s">
        <v>3907</v>
      </c>
      <c r="M626" t="s">
        <v>3908</v>
      </c>
      <c r="N626" s="38" t="s">
        <v>44</v>
      </c>
      <c r="O626" t="str">
        <f>+F626&amp;"-"&amp;VLOOKUP(F626,'BD LP'!B:J,9,0)</f>
        <v>104543410-C06</v>
      </c>
      <c r="P626">
        <f>+VLOOKUP(O626,[1]ZCLMM905!$A:$G,7,0)</f>
        <v>6</v>
      </c>
      <c r="Q626" t="b">
        <f t="shared" si="13"/>
        <v>1</v>
      </c>
      <c r="R626" t="str">
        <f>+VLOOKUP(F626,'BD LP'!B:I,8,0)</f>
        <v>SAL CON AJO 907 G BADIA</v>
      </c>
    </row>
    <row r="627" spans="1:18" x14ac:dyDescent="0.35">
      <c r="A627" t="s">
        <v>3904</v>
      </c>
      <c r="B627">
        <v>2000</v>
      </c>
      <c r="D627" s="51" t="s">
        <v>3905</v>
      </c>
      <c r="F627" s="38">
        <v>101200010</v>
      </c>
      <c r="H627" s="52">
        <v>27384</v>
      </c>
      <c r="I627" t="s">
        <v>3906</v>
      </c>
      <c r="J627">
        <v>24</v>
      </c>
      <c r="K627" t="s">
        <v>44</v>
      </c>
      <c r="L627" t="s">
        <v>3907</v>
      </c>
      <c r="M627" t="s">
        <v>3908</v>
      </c>
      <c r="N627" s="38" t="s">
        <v>44</v>
      </c>
      <c r="O627" t="str">
        <f>+F627&amp;"-"&amp;VLOOKUP(F627,'BD LP'!B:J,9,0)</f>
        <v>101200010-C24</v>
      </c>
      <c r="P627">
        <f>+VLOOKUP(O627,[1]ZCLMM905!$A:$G,7,0)</f>
        <v>24</v>
      </c>
      <c r="Q627" t="b">
        <f t="shared" si="13"/>
        <v>1</v>
      </c>
      <c r="R627" t="str">
        <f>+VLOOKUP(F627,'BD LP'!B:I,8,0)</f>
        <v>ALCAPARRA EDRA 110 g</v>
      </c>
    </row>
    <row r="628" spans="1:18" x14ac:dyDescent="0.35">
      <c r="A628" t="s">
        <v>3904</v>
      </c>
      <c r="B628">
        <v>2000</v>
      </c>
      <c r="D628" s="51" t="s">
        <v>3905</v>
      </c>
      <c r="F628" s="38">
        <v>150000983</v>
      </c>
      <c r="H628" s="52">
        <v>47900</v>
      </c>
      <c r="I628" t="s">
        <v>3906</v>
      </c>
      <c r="J628">
        <v>6</v>
      </c>
      <c r="K628" t="s">
        <v>44</v>
      </c>
      <c r="L628" t="s">
        <v>3907</v>
      </c>
      <c r="M628" t="s">
        <v>3908</v>
      </c>
      <c r="N628" s="38" t="s">
        <v>44</v>
      </c>
      <c r="O628" t="str">
        <f>+F628&amp;"-"&amp;VLOOKUP(F628,'BD LP'!B:J,9,0)</f>
        <v>150000983-C06</v>
      </c>
      <c r="P628">
        <f>+VLOOKUP(O628,[1]ZCLMM905!$A:$G,7,0)</f>
        <v>6</v>
      </c>
      <c r="Q628" t="b">
        <f t="shared" si="13"/>
        <v>1</v>
      </c>
      <c r="R628" t="str">
        <f>+VLOOKUP(F628,'BD LP'!B:I,8,0)</f>
        <v>ALCAPARRA FRASCO GOURMET 965 G</v>
      </c>
    </row>
    <row r="629" spans="1:18" x14ac:dyDescent="0.35">
      <c r="A629" t="s">
        <v>3904</v>
      </c>
      <c r="B629">
        <v>2000</v>
      </c>
      <c r="D629" s="51" t="s">
        <v>3905</v>
      </c>
      <c r="F629" s="38">
        <v>150000775</v>
      </c>
      <c r="H629" s="52">
        <v>60000</v>
      </c>
      <c r="I629" t="s">
        <v>3906</v>
      </c>
      <c r="J629">
        <v>10</v>
      </c>
      <c r="K629" t="s">
        <v>44</v>
      </c>
      <c r="L629" t="s">
        <v>3907</v>
      </c>
      <c r="M629" t="s">
        <v>3908</v>
      </c>
      <c r="N629" s="38" t="s">
        <v>44</v>
      </c>
      <c r="O629" t="str">
        <f>+F629&amp;"-"&amp;VLOOKUP(F629,'BD LP'!B:J,9,0)</f>
        <v>150000775-C10</v>
      </c>
      <c r="P629">
        <f>+VLOOKUP(O629,[1]ZCLMM905!$A:$G,7,0)</f>
        <v>10</v>
      </c>
      <c r="Q629" t="b">
        <f t="shared" si="13"/>
        <v>1</v>
      </c>
      <c r="R629" t="str">
        <f>+VLOOKUP(F629,'BD LP'!B:I,8,0)</f>
        <v>SEMILLA DE SESAMO BLANCA ALMIFRUT 1 KG</v>
      </c>
    </row>
    <row r="630" spans="1:18" x14ac:dyDescent="0.35">
      <c r="A630" t="s">
        <v>3904</v>
      </c>
      <c r="B630">
        <v>2000</v>
      </c>
      <c r="D630" s="51" t="s">
        <v>3905</v>
      </c>
      <c r="F630" s="38">
        <v>104540110</v>
      </c>
      <c r="H630" s="52">
        <v>40000</v>
      </c>
      <c r="I630" t="s">
        <v>3906</v>
      </c>
      <c r="J630">
        <v>50</v>
      </c>
      <c r="K630" t="s">
        <v>44</v>
      </c>
      <c r="L630" t="s">
        <v>3907</v>
      </c>
      <c r="M630" t="s">
        <v>3908</v>
      </c>
      <c r="N630" s="38" t="s">
        <v>44</v>
      </c>
      <c r="O630" t="str">
        <f>+F630&amp;"-"&amp;VLOOKUP(F630,'BD LP'!B:J,9,0)</f>
        <v>104540110-C50</v>
      </c>
      <c r="P630">
        <f>+VLOOKUP(O630,[1]ZCLMM905!$A:$G,7,0)</f>
        <v>50</v>
      </c>
      <c r="Q630" t="b">
        <f t="shared" si="13"/>
        <v>1</v>
      </c>
      <c r="R630" t="str">
        <f>+VLOOKUP(F630,'BD LP'!B:I,8,0)</f>
        <v>SEMILLA DE ZAPALLO ALMIFRUT 80 gr</v>
      </c>
    </row>
    <row r="631" spans="1:18" x14ac:dyDescent="0.35">
      <c r="A631" t="s">
        <v>3904</v>
      </c>
      <c r="B631">
        <v>2000</v>
      </c>
      <c r="D631" s="51" t="s">
        <v>3905</v>
      </c>
      <c r="F631" s="38">
        <v>104534120</v>
      </c>
      <c r="H631" s="52">
        <v>62500</v>
      </c>
      <c r="I631" t="s">
        <v>3906</v>
      </c>
      <c r="J631">
        <v>10</v>
      </c>
      <c r="K631" t="s">
        <v>44</v>
      </c>
      <c r="L631" t="s">
        <v>3907</v>
      </c>
      <c r="M631" t="s">
        <v>3908</v>
      </c>
      <c r="N631" s="38" t="s">
        <v>44</v>
      </c>
      <c r="O631" t="str">
        <f>+F631&amp;"-"&amp;VLOOKUP(F631,'BD LP'!B:J,9,0)</f>
        <v>104534120-C10</v>
      </c>
      <c r="P631">
        <f>+VLOOKUP(O631,[1]ZCLMM905!$A:$G,7,0)</f>
        <v>10</v>
      </c>
      <c r="Q631" t="b">
        <f t="shared" si="13"/>
        <v>1</v>
      </c>
      <c r="R631" t="str">
        <f>+VLOOKUP(F631,'BD LP'!B:I,8,0)</f>
        <v>SESAMO NEGRO ALMIFRUT 1 kg</v>
      </c>
    </row>
    <row r="632" spans="1:18" x14ac:dyDescent="0.35">
      <c r="A632" t="s">
        <v>3904</v>
      </c>
      <c r="B632">
        <v>2000</v>
      </c>
      <c r="D632" s="51" t="s">
        <v>3905</v>
      </c>
      <c r="F632" s="38">
        <v>150001898</v>
      </c>
      <c r="H632" s="52">
        <v>46000</v>
      </c>
      <c r="I632" t="s">
        <v>3906</v>
      </c>
      <c r="J632">
        <v>24</v>
      </c>
      <c r="K632" t="s">
        <v>44</v>
      </c>
      <c r="L632" t="s">
        <v>3907</v>
      </c>
      <c r="M632" t="s">
        <v>3908</v>
      </c>
      <c r="N632" s="38" t="s">
        <v>44</v>
      </c>
      <c r="O632" t="str">
        <f>+F632&amp;"-"&amp;VLOOKUP(F632,'BD LP'!B:J,9,0)</f>
        <v>150001898-C24</v>
      </c>
      <c r="P632">
        <f>+VLOOKUP(O632,[1]ZCLMM905!$A:$G,7,0)</f>
        <v>24</v>
      </c>
      <c r="Q632" t="b">
        <f t="shared" si="13"/>
        <v>1</v>
      </c>
      <c r="R632" t="str">
        <f>+VLOOKUP(F632,'BD LP'!B:I,8,0)</f>
        <v>CEREZAS AL JUGO CON CAROZO 580 g</v>
      </c>
    </row>
    <row r="633" spans="1:18" x14ac:dyDescent="0.35">
      <c r="A633" t="s">
        <v>3904</v>
      </c>
      <c r="B633">
        <v>2000</v>
      </c>
      <c r="D633" s="51" t="s">
        <v>3905</v>
      </c>
      <c r="F633" s="38">
        <v>104541890</v>
      </c>
      <c r="H633" s="52">
        <v>54000</v>
      </c>
      <c r="I633" t="s">
        <v>3906</v>
      </c>
      <c r="J633">
        <v>6</v>
      </c>
      <c r="K633" t="s">
        <v>44</v>
      </c>
      <c r="L633" t="s">
        <v>3907</v>
      </c>
      <c r="M633" t="s">
        <v>3908</v>
      </c>
      <c r="N633" s="38" t="s">
        <v>44</v>
      </c>
      <c r="O633" t="str">
        <f>+F633&amp;"-"&amp;VLOOKUP(F633,'BD LP'!B:J,9,0)</f>
        <v>104541890-C06</v>
      </c>
      <c r="P633">
        <f>+VLOOKUP(O633,[1]ZCLMM905!$A:$G,7,0)</f>
        <v>6</v>
      </c>
      <c r="Q633" t="b">
        <f t="shared" si="13"/>
        <v>1</v>
      </c>
      <c r="R633" t="str">
        <f>+VLOOKUP(F633,'BD LP'!B:I,8,0)</f>
        <v>COCTEL DE FRUTA ZANAFOODS 3 KG</v>
      </c>
    </row>
    <row r="634" spans="1:18" x14ac:dyDescent="0.35">
      <c r="A634" t="s">
        <v>3904</v>
      </c>
      <c r="B634">
        <v>2000</v>
      </c>
      <c r="D634" s="51" t="s">
        <v>3905</v>
      </c>
      <c r="F634" s="38">
        <v>104520060</v>
      </c>
      <c r="H634" s="52">
        <v>50000</v>
      </c>
      <c r="I634" t="s">
        <v>3906</v>
      </c>
      <c r="J634">
        <v>6</v>
      </c>
      <c r="K634" t="s">
        <v>44</v>
      </c>
      <c r="L634" t="s">
        <v>3907</v>
      </c>
      <c r="M634" t="s">
        <v>3908</v>
      </c>
      <c r="N634" s="38" t="s">
        <v>44</v>
      </c>
      <c r="O634" t="str">
        <f>+F634&amp;"-"&amp;VLOOKUP(F634,'BD LP'!B:J,9,0)</f>
        <v>104520060-C06</v>
      </c>
      <c r="P634">
        <f>+VLOOKUP(O634,[1]ZCLMM905!$A:$G,7,0)</f>
        <v>6</v>
      </c>
      <c r="Q634" t="b">
        <f t="shared" si="13"/>
        <v>1</v>
      </c>
      <c r="R634" t="str">
        <f>+VLOOKUP(F634,'BD LP'!B:I,8,0)</f>
        <v>DURAZNO MITADES ZANAFOODS 3 kg</v>
      </c>
    </row>
    <row r="635" spans="1:18" x14ac:dyDescent="0.35">
      <c r="A635" t="s">
        <v>3904</v>
      </c>
      <c r="B635">
        <v>2000</v>
      </c>
      <c r="D635" s="51" t="s">
        <v>3905</v>
      </c>
      <c r="F635" s="38">
        <v>104520070</v>
      </c>
      <c r="H635" s="52">
        <v>50000</v>
      </c>
      <c r="I635" t="s">
        <v>3906</v>
      </c>
      <c r="J635">
        <v>6</v>
      </c>
      <c r="K635" t="s">
        <v>44</v>
      </c>
      <c r="L635" t="s">
        <v>3907</v>
      </c>
      <c r="M635" t="s">
        <v>3908</v>
      </c>
      <c r="N635" s="38" t="s">
        <v>44</v>
      </c>
      <c r="O635" t="str">
        <f>+F635&amp;"-"&amp;VLOOKUP(F635,'BD LP'!B:J,9,0)</f>
        <v>104520070-C06</v>
      </c>
      <c r="P635">
        <f>+VLOOKUP(O635,[1]ZCLMM905!$A:$G,7,0)</f>
        <v>6</v>
      </c>
      <c r="Q635" t="b">
        <f t="shared" si="13"/>
        <v>1</v>
      </c>
      <c r="R635" t="str">
        <f>+VLOOKUP(F635,'BD LP'!B:I,8,0)</f>
        <v>DURAZNO TROCITOS ZANAFOODS 3 kg</v>
      </c>
    </row>
    <row r="636" spans="1:18" x14ac:dyDescent="0.35">
      <c r="A636" t="s">
        <v>3904</v>
      </c>
      <c r="B636">
        <v>2000</v>
      </c>
      <c r="D636" s="51" t="s">
        <v>3905</v>
      </c>
      <c r="F636" s="38">
        <v>104523990</v>
      </c>
      <c r="H636" s="52">
        <v>20620</v>
      </c>
      <c r="I636" t="s">
        <v>3906</v>
      </c>
      <c r="J636">
        <v>48</v>
      </c>
      <c r="K636" t="s">
        <v>44</v>
      </c>
      <c r="L636" t="s">
        <v>3907</v>
      </c>
      <c r="M636" t="s">
        <v>3908</v>
      </c>
      <c r="N636" s="38" t="s">
        <v>44</v>
      </c>
      <c r="O636" t="str">
        <f>+F636&amp;"-"&amp;VLOOKUP(F636,'BD LP'!B:J,9,0)</f>
        <v>104523990-C48</v>
      </c>
      <c r="P636">
        <f>+VLOOKUP(O636,[1]ZCLMM905!$A:$G,7,0)</f>
        <v>48</v>
      </c>
      <c r="Q636" t="b">
        <f t="shared" si="13"/>
        <v>1</v>
      </c>
      <c r="R636" t="str">
        <f>+VLOOKUP(F636,'BD LP'!B:I,8,0)</f>
        <v>FRUTA LISTA DURAZNO C/JUGO DE UVA 113 g</v>
      </c>
    </row>
    <row r="637" spans="1:18" x14ac:dyDescent="0.35">
      <c r="A637" t="s">
        <v>3904</v>
      </c>
      <c r="B637">
        <v>2000</v>
      </c>
      <c r="D637" s="51" t="s">
        <v>3905</v>
      </c>
      <c r="F637" s="38">
        <v>104510130</v>
      </c>
      <c r="H637" s="52">
        <v>23620</v>
      </c>
      <c r="I637" t="s">
        <v>3906</v>
      </c>
      <c r="J637">
        <v>48</v>
      </c>
      <c r="K637" t="s">
        <v>44</v>
      </c>
      <c r="L637" t="s">
        <v>3907</v>
      </c>
      <c r="M637" t="s">
        <v>3908</v>
      </c>
      <c r="N637" s="38" t="s">
        <v>44</v>
      </c>
      <c r="O637" t="str">
        <f>+F637&amp;"-"&amp;VLOOKUP(F637,'BD LP'!B:J,9,0)</f>
        <v>104510130-C48</v>
      </c>
      <c r="P637">
        <f>+VLOOKUP(O637,[1]ZCLMM905!$A:$G,7,0)</f>
        <v>48</v>
      </c>
      <c r="Q637" t="b">
        <f t="shared" si="13"/>
        <v>1</v>
      </c>
      <c r="R637" t="str">
        <f>+VLOOKUP(F637,'BD LP'!B:I,8,0)</f>
        <v>FRUTA LISTA DURAZNO C/SUCRALOSA 113 g</v>
      </c>
    </row>
    <row r="638" spans="1:18" x14ac:dyDescent="0.35">
      <c r="A638" t="s">
        <v>3904</v>
      </c>
      <c r="B638">
        <v>2000</v>
      </c>
      <c r="D638" s="51" t="s">
        <v>3905</v>
      </c>
      <c r="F638" s="38">
        <v>104526280</v>
      </c>
      <c r="H638" s="52">
        <v>20410</v>
      </c>
      <c r="I638" t="s">
        <v>3906</v>
      </c>
      <c r="J638">
        <v>48</v>
      </c>
      <c r="K638" t="s">
        <v>44</v>
      </c>
      <c r="L638" t="s">
        <v>3907</v>
      </c>
      <c r="M638" t="s">
        <v>3908</v>
      </c>
      <c r="N638" s="38" t="s">
        <v>44</v>
      </c>
      <c r="O638" t="str">
        <f>+F638&amp;"-"&amp;VLOOKUP(F638,'BD LP'!B:J,9,0)</f>
        <v>104526280-C48</v>
      </c>
      <c r="P638">
        <f>+VLOOKUP(O638,[1]ZCLMM905!$A:$G,7,0)</f>
        <v>48</v>
      </c>
      <c r="Q638" t="b">
        <f t="shared" si="13"/>
        <v>1</v>
      </c>
      <c r="R638" t="str">
        <f>+VLOOKUP(F638,'BD LP'!B:I,8,0)</f>
        <v>FRUTA LISTA TUTTI FRUTI C/JUGO UVA 113 g</v>
      </c>
    </row>
    <row r="639" spans="1:18" x14ac:dyDescent="0.35">
      <c r="A639" t="s">
        <v>3904</v>
      </c>
      <c r="B639">
        <v>2000</v>
      </c>
      <c r="D639" s="51" t="s">
        <v>3905</v>
      </c>
      <c r="F639" s="38">
        <v>150001031</v>
      </c>
      <c r="H639" s="52">
        <v>37000</v>
      </c>
      <c r="I639" t="s">
        <v>3906</v>
      </c>
      <c r="J639">
        <v>6</v>
      </c>
      <c r="K639" t="s">
        <v>44</v>
      </c>
      <c r="L639" t="s">
        <v>3907</v>
      </c>
      <c r="M639" t="s">
        <v>3908</v>
      </c>
      <c r="N639" s="38" t="s">
        <v>44</v>
      </c>
      <c r="O639" t="str">
        <f>+F639&amp;"-"&amp;VLOOKUP(F639,'BD LP'!B:J,9,0)</f>
        <v>150001031-C06</v>
      </c>
      <c r="P639">
        <f>+VLOOKUP(O639,[1]ZCLMM905!$A:$G,7,0)</f>
        <v>6</v>
      </c>
      <c r="Q639" t="b">
        <f t="shared" si="13"/>
        <v>1</v>
      </c>
      <c r="R639" t="str">
        <f>+VLOOKUP(F639,'BD LP'!B:I,8,0)</f>
        <v>MARRASQUINO ROJO 1,1 kg</v>
      </c>
    </row>
    <row r="640" spans="1:18" x14ac:dyDescent="0.35">
      <c r="A640" t="s">
        <v>3904</v>
      </c>
      <c r="B640">
        <v>2000</v>
      </c>
      <c r="D640" s="51" t="s">
        <v>3905</v>
      </c>
      <c r="F640" s="38">
        <v>104544260</v>
      </c>
      <c r="H640" s="52">
        <v>119160</v>
      </c>
      <c r="I640" t="s">
        <v>3906</v>
      </c>
      <c r="J640">
        <v>20</v>
      </c>
      <c r="K640" t="s">
        <v>44</v>
      </c>
      <c r="L640" t="s">
        <v>3907</v>
      </c>
      <c r="M640" t="s">
        <v>3908</v>
      </c>
      <c r="N640" s="38" t="s">
        <v>44</v>
      </c>
      <c r="O640" t="str">
        <f>+F640&amp;"-"&amp;VLOOKUP(F640,'BD LP'!B:J,9,0)</f>
        <v>104544260-C20</v>
      </c>
      <c r="P640">
        <f>+VLOOKUP(O640,[1]ZCLMM905!$A:$G,7,0)</f>
        <v>20</v>
      </c>
      <c r="Q640" t="b">
        <f t="shared" si="13"/>
        <v>1</v>
      </c>
      <c r="R640" t="str">
        <f>+VLOOKUP(F640,'BD LP'!B:I,8,0)</f>
        <v>PAPAYA AL JUGO FRASCO 1 KG</v>
      </c>
    </row>
    <row r="641" spans="1:18" x14ac:dyDescent="0.35">
      <c r="A641" t="s">
        <v>3904</v>
      </c>
      <c r="B641">
        <v>2000</v>
      </c>
      <c r="D641" s="51" t="s">
        <v>3905</v>
      </c>
      <c r="F641" s="38">
        <v>104544580</v>
      </c>
      <c r="H641" s="52">
        <v>53000</v>
      </c>
      <c r="I641" t="s">
        <v>3906</v>
      </c>
      <c r="J641">
        <v>6</v>
      </c>
      <c r="K641" t="s">
        <v>44</v>
      </c>
      <c r="L641" t="s">
        <v>3907</v>
      </c>
      <c r="M641" t="s">
        <v>3908</v>
      </c>
      <c r="N641" s="38" t="s">
        <v>44</v>
      </c>
      <c r="O641" t="str">
        <f>+F641&amp;"-"&amp;VLOOKUP(F641,'BD LP'!B:J,9,0)</f>
        <v>104544580-C06</v>
      </c>
      <c r="P641">
        <f>+VLOOKUP(O641,[1]ZCLMM905!$A:$G,7,0)</f>
        <v>6</v>
      </c>
      <c r="Q641" t="b">
        <f t="shared" si="13"/>
        <v>1</v>
      </c>
      <c r="R641" t="str">
        <f>+VLOOKUP(F641,'BD LP'!B:I,8,0)</f>
        <v>PIÑA EN RODAJAS ZANAFOODS 3 KG</v>
      </c>
    </row>
    <row r="642" spans="1:18" x14ac:dyDescent="0.35">
      <c r="A642" t="s">
        <v>3904</v>
      </c>
      <c r="B642">
        <v>2000</v>
      </c>
      <c r="D642" s="51" t="s">
        <v>3905</v>
      </c>
      <c r="F642" s="38">
        <v>104544590</v>
      </c>
      <c r="H642" s="52">
        <v>50530</v>
      </c>
      <c r="I642" t="s">
        <v>3906</v>
      </c>
      <c r="J642">
        <v>6</v>
      </c>
      <c r="K642" t="s">
        <v>44</v>
      </c>
      <c r="L642" t="s">
        <v>3907</v>
      </c>
      <c r="M642" t="s">
        <v>3908</v>
      </c>
      <c r="N642" s="38" t="s">
        <v>44</v>
      </c>
      <c r="O642" t="str">
        <f>+F642&amp;"-"&amp;VLOOKUP(F642,'BD LP'!B:J,9,0)</f>
        <v>104544590-C06</v>
      </c>
      <c r="P642">
        <f>+VLOOKUP(O642,[1]ZCLMM905!$A:$G,7,0)</f>
        <v>6</v>
      </c>
      <c r="Q642" t="b">
        <f t="shared" si="13"/>
        <v>1</v>
      </c>
      <c r="R642" t="str">
        <f>+VLOOKUP(F642,'BD LP'!B:I,8,0)</f>
        <v>PIÑA EN TROCITOS ZANAFOODS 3 KG</v>
      </c>
    </row>
    <row r="643" spans="1:18" x14ac:dyDescent="0.35">
      <c r="A643" t="s">
        <v>3904</v>
      </c>
      <c r="B643">
        <v>2000</v>
      </c>
      <c r="D643" s="51" t="s">
        <v>3905</v>
      </c>
      <c r="F643" s="38">
        <v>101500001</v>
      </c>
      <c r="H643" s="52">
        <v>27504</v>
      </c>
      <c r="I643" t="s">
        <v>3906</v>
      </c>
      <c r="J643">
        <v>48</v>
      </c>
      <c r="K643" t="s">
        <v>44</v>
      </c>
      <c r="L643" t="s">
        <v>3907</v>
      </c>
      <c r="M643" t="s">
        <v>3908</v>
      </c>
      <c r="N643" s="38" t="s">
        <v>44</v>
      </c>
      <c r="O643" t="str">
        <f>+F643&amp;"-"&amp;VLOOKUP(F643,'BD LP'!B:J,9,0)</f>
        <v>101500001-C48</v>
      </c>
      <c r="P643">
        <f>+VLOOKUP(O643,[1]ZCLMM905!$A:$G,7,0)</f>
        <v>48</v>
      </c>
      <c r="Q643" t="b">
        <f t="shared" ref="Q643:Q706" si="14">+P643=J643</f>
        <v>1</v>
      </c>
      <c r="R643" t="str">
        <f>+VLOOKUP(F643,'BD LP'!B:I,8,0)</f>
        <v>ATUN ACEITE ESMERALDA 160 g IMPORTADO</v>
      </c>
    </row>
    <row r="644" spans="1:18" x14ac:dyDescent="0.35">
      <c r="A644" t="s">
        <v>3904</v>
      </c>
      <c r="B644">
        <v>2000</v>
      </c>
      <c r="D644" s="51" t="s">
        <v>3905</v>
      </c>
      <c r="F644" s="38">
        <v>102100002</v>
      </c>
      <c r="H644" s="52">
        <v>71760</v>
      </c>
      <c r="I644" t="s">
        <v>3906</v>
      </c>
      <c r="J644">
        <v>24</v>
      </c>
      <c r="K644" t="s">
        <v>44</v>
      </c>
      <c r="L644" t="s">
        <v>3907</v>
      </c>
      <c r="M644" t="s">
        <v>3908</v>
      </c>
      <c r="N644" s="38" t="s">
        <v>44</v>
      </c>
      <c r="O644" t="str">
        <f>+F644&amp;"-"&amp;VLOOKUP(F644,'BD LP'!B:J,9,0)</f>
        <v>102100002-C24</v>
      </c>
      <c r="P644">
        <f>+VLOOKUP(O644,[1]ZCLMM905!$A:$G,7,0)</f>
        <v>24</v>
      </c>
      <c r="Q644" t="b">
        <f t="shared" si="14"/>
        <v>1</v>
      </c>
      <c r="R644" t="str">
        <f>+VLOOKUP(F644,'BD LP'!B:I,8,0)</f>
        <v>ATUN ACEITE VAN CAMPS  320 g IMPORTADO</v>
      </c>
    </row>
    <row r="645" spans="1:18" x14ac:dyDescent="0.35">
      <c r="A645" t="s">
        <v>3904</v>
      </c>
      <c r="B645">
        <v>2000</v>
      </c>
      <c r="D645" s="51" t="s">
        <v>3905</v>
      </c>
      <c r="F645" s="38">
        <v>102140410</v>
      </c>
      <c r="H645" s="52">
        <v>60988</v>
      </c>
      <c r="I645" t="s">
        <v>3906</v>
      </c>
      <c r="J645">
        <v>48</v>
      </c>
      <c r="K645" t="s">
        <v>44</v>
      </c>
      <c r="L645" t="s">
        <v>3907</v>
      </c>
      <c r="M645" t="s">
        <v>3908</v>
      </c>
      <c r="N645" s="38" t="s">
        <v>44</v>
      </c>
      <c r="O645" t="str">
        <f>+F645&amp;"-"&amp;VLOOKUP(F645,'BD LP'!B:J,9,0)</f>
        <v>102140410-C48</v>
      </c>
      <c r="P645">
        <f>+VLOOKUP(O645,[1]ZCLMM905!$A:$G,7,0)</f>
        <v>48</v>
      </c>
      <c r="Q645" t="b">
        <f t="shared" si="14"/>
        <v>1</v>
      </c>
      <c r="R645" t="str">
        <f>+VLOOKUP(F645,'BD LP'!B:I,8,0)</f>
        <v>ATUN ACEITE VAN CAMPS 160 g IMPORTADO</v>
      </c>
    </row>
    <row r="646" spans="1:18" x14ac:dyDescent="0.35">
      <c r="A646" t="s">
        <v>3904</v>
      </c>
      <c r="B646">
        <v>2000</v>
      </c>
      <c r="D646" s="51" t="s">
        <v>3905</v>
      </c>
      <c r="F646" s="38">
        <v>101500000</v>
      </c>
      <c r="H646" s="52">
        <v>27504</v>
      </c>
      <c r="I646" t="s">
        <v>3906</v>
      </c>
      <c r="J646">
        <v>48</v>
      </c>
      <c r="K646" t="s">
        <v>44</v>
      </c>
      <c r="L646" t="s">
        <v>3907</v>
      </c>
      <c r="M646" t="s">
        <v>3908</v>
      </c>
      <c r="N646" s="38" t="s">
        <v>44</v>
      </c>
      <c r="O646" t="str">
        <f>+F646&amp;"-"&amp;VLOOKUP(F646,'BD LP'!B:J,9,0)</f>
        <v>101500000-C48</v>
      </c>
      <c r="P646">
        <f>+VLOOKUP(O646,[1]ZCLMM905!$A:$G,7,0)</f>
        <v>48</v>
      </c>
      <c r="Q646" t="b">
        <f t="shared" si="14"/>
        <v>1</v>
      </c>
      <c r="R646" t="str">
        <f>+VLOOKUP(F646,'BD LP'!B:I,8,0)</f>
        <v>ATUN AGUA ESMERALDA 160 g IMPORTADO</v>
      </c>
    </row>
    <row r="647" spans="1:18" x14ac:dyDescent="0.35">
      <c r="A647" t="s">
        <v>3904</v>
      </c>
      <c r="B647">
        <v>2000</v>
      </c>
      <c r="D647" s="51" t="s">
        <v>3905</v>
      </c>
      <c r="F647" s="38">
        <v>102100001</v>
      </c>
      <c r="H647" s="52">
        <v>71760</v>
      </c>
      <c r="I647" t="s">
        <v>3906</v>
      </c>
      <c r="J647">
        <v>24</v>
      </c>
      <c r="K647" t="s">
        <v>44</v>
      </c>
      <c r="L647" t="s">
        <v>3907</v>
      </c>
      <c r="M647" t="s">
        <v>3908</v>
      </c>
      <c r="N647" s="38" t="s">
        <v>44</v>
      </c>
      <c r="O647" t="str">
        <f>+F647&amp;"-"&amp;VLOOKUP(F647,'BD LP'!B:J,9,0)</f>
        <v>102100001-C24</v>
      </c>
      <c r="P647">
        <f>+VLOOKUP(O647,[1]ZCLMM905!$A:$G,7,0)</f>
        <v>24</v>
      </c>
      <c r="Q647" t="b">
        <f t="shared" si="14"/>
        <v>1</v>
      </c>
      <c r="R647" t="str">
        <f>+VLOOKUP(F647,'BD LP'!B:I,8,0)</f>
        <v>ATUN AGUA VAN CAMPS  320 g IMPORTADO</v>
      </c>
    </row>
    <row r="648" spans="1:18" x14ac:dyDescent="0.35">
      <c r="A648" t="s">
        <v>3904</v>
      </c>
      <c r="B648">
        <v>2000</v>
      </c>
      <c r="D648" s="51" t="s">
        <v>3905</v>
      </c>
      <c r="F648" s="38">
        <v>102140420</v>
      </c>
      <c r="H648" s="52">
        <v>60988</v>
      </c>
      <c r="I648" t="s">
        <v>3906</v>
      </c>
      <c r="J648">
        <v>48</v>
      </c>
      <c r="K648" t="s">
        <v>44</v>
      </c>
      <c r="L648" t="s">
        <v>3907</v>
      </c>
      <c r="M648" t="s">
        <v>3908</v>
      </c>
      <c r="N648" s="38" t="s">
        <v>44</v>
      </c>
      <c r="O648" t="str">
        <f>+F648&amp;"-"&amp;VLOOKUP(F648,'BD LP'!B:J,9,0)</f>
        <v>102140420-C48</v>
      </c>
      <c r="P648">
        <f>+VLOOKUP(O648,[1]ZCLMM905!$A:$G,7,0)</f>
        <v>48</v>
      </c>
      <c r="Q648" t="b">
        <f t="shared" si="14"/>
        <v>1</v>
      </c>
      <c r="R648" t="str">
        <f>+VLOOKUP(F648,'BD LP'!B:I,8,0)</f>
        <v>ATUN AGUA VAN CAMPS 160 g IMPORTADO</v>
      </c>
    </row>
    <row r="649" spans="1:18" x14ac:dyDescent="0.35">
      <c r="A649" t="s">
        <v>3904</v>
      </c>
      <c r="B649">
        <v>2000</v>
      </c>
      <c r="D649" s="51" t="s">
        <v>3905</v>
      </c>
      <c r="F649" s="38">
        <v>104549040</v>
      </c>
      <c r="H649" s="52">
        <v>37800</v>
      </c>
      <c r="I649" t="s">
        <v>3906</v>
      </c>
      <c r="J649">
        <v>24</v>
      </c>
      <c r="K649" t="s">
        <v>44</v>
      </c>
      <c r="L649" t="s">
        <v>3907</v>
      </c>
      <c r="M649" t="s">
        <v>3908</v>
      </c>
      <c r="N649" s="38" t="s">
        <v>44</v>
      </c>
      <c r="O649" t="str">
        <f>+F649&amp;"-"&amp;VLOOKUP(F649,'BD LP'!B:J,9,0)</f>
        <v>104549040-C24</v>
      </c>
      <c r="P649">
        <f>+VLOOKUP(O649,[1]ZCLMM905!$A:$G,7,0)</f>
        <v>24</v>
      </c>
      <c r="Q649" t="b">
        <f t="shared" si="14"/>
        <v>1</v>
      </c>
      <c r="R649" t="str">
        <f>+VLOOKUP(F649,'BD LP'!B:I,8,0)</f>
        <v>JUREL AL NATURAL CONSERVA 425G</v>
      </c>
    </row>
    <row r="650" spans="1:18" x14ac:dyDescent="0.35">
      <c r="A650" t="s">
        <v>3904</v>
      </c>
      <c r="B650">
        <v>2000</v>
      </c>
      <c r="D650" s="51" t="s">
        <v>3905</v>
      </c>
      <c r="F650" s="38">
        <v>104527830</v>
      </c>
      <c r="H650" s="52">
        <v>68000</v>
      </c>
      <c r="I650" t="s">
        <v>3906</v>
      </c>
      <c r="J650">
        <v>10</v>
      </c>
      <c r="K650" t="s">
        <v>44</v>
      </c>
      <c r="L650" t="s">
        <v>3907</v>
      </c>
      <c r="M650" t="s">
        <v>3908</v>
      </c>
      <c r="N650" s="38" t="s">
        <v>44</v>
      </c>
      <c r="O650" t="str">
        <f>+F650&amp;"-"&amp;VLOOKUP(F650,'BD LP'!B:J,9,0)</f>
        <v>104527830-C10</v>
      </c>
      <c r="P650">
        <f>+VLOOKUP(O650,[1]ZCLMM905!$A:$G,7,0)</f>
        <v>10</v>
      </c>
      <c r="Q650" t="b">
        <f t="shared" si="14"/>
        <v>1</v>
      </c>
      <c r="R650" t="str">
        <f>+VLOOKUP(F650,'BD LP'!B:I,8,0)</f>
        <v>POUCH ATUN LOMITO AGUA ZANAFOODS 1 kg</v>
      </c>
    </row>
    <row r="651" spans="1:18" x14ac:dyDescent="0.35">
      <c r="A651" t="s">
        <v>3904</v>
      </c>
      <c r="B651">
        <v>2000</v>
      </c>
      <c r="D651" s="51" t="s">
        <v>3905</v>
      </c>
      <c r="F651" s="38">
        <v>104534690</v>
      </c>
      <c r="H651" s="52">
        <v>23100</v>
      </c>
      <c r="I651" t="s">
        <v>3906</v>
      </c>
      <c r="J651">
        <v>24</v>
      </c>
      <c r="K651" t="s">
        <v>44</v>
      </c>
      <c r="L651" t="s">
        <v>3907</v>
      </c>
      <c r="M651" t="s">
        <v>3908</v>
      </c>
      <c r="N651" s="38" t="s">
        <v>44</v>
      </c>
      <c r="O651" t="str">
        <f>+F651&amp;"-"&amp;VLOOKUP(F651,'BD LP'!B:J,9,0)</f>
        <v>104534690-C24</v>
      </c>
      <c r="P651">
        <f>+VLOOKUP(O651,[1]ZCLMM905!$A:$G,7,0)</f>
        <v>24</v>
      </c>
      <c r="Q651" t="b">
        <f t="shared" si="14"/>
        <v>1</v>
      </c>
      <c r="R651" t="str">
        <f>+VLOOKUP(F651,'BD LP'!B:I,8,0)</f>
        <v>CHAMPIÑON LAMINADO ZANAFOODS 400 g</v>
      </c>
    </row>
    <row r="652" spans="1:18" x14ac:dyDescent="0.35">
      <c r="A652" t="s">
        <v>3904</v>
      </c>
      <c r="B652">
        <v>2000</v>
      </c>
      <c r="D652" s="51" t="s">
        <v>3905</v>
      </c>
      <c r="F652" s="38">
        <v>101500200</v>
      </c>
      <c r="H652" s="52">
        <v>21330</v>
      </c>
      <c r="I652" t="s">
        <v>3906</v>
      </c>
      <c r="J652">
        <v>24</v>
      </c>
      <c r="K652" t="s">
        <v>44</v>
      </c>
      <c r="L652" t="s">
        <v>3907</v>
      </c>
      <c r="M652" t="s">
        <v>3908</v>
      </c>
      <c r="N652" s="38" t="s">
        <v>44</v>
      </c>
      <c r="O652" t="str">
        <f>+F652&amp;"-"&amp;VLOOKUP(F652,'BD LP'!B:J,9,0)</f>
        <v>101500200-C24</v>
      </c>
      <c r="P652">
        <f>+VLOOKUP(O652,[1]ZCLMM905!$A:$G,7,0)</f>
        <v>24</v>
      </c>
      <c r="Q652" t="b">
        <f t="shared" si="14"/>
        <v>1</v>
      </c>
      <c r="R652" t="str">
        <f>+VLOOKUP(F652,'BD LP'!B:I,8,0)</f>
        <v>CHAMPIÑONES ENTEROS ESMERALDA 184 g</v>
      </c>
    </row>
    <row r="653" spans="1:18" x14ac:dyDescent="0.35">
      <c r="A653" t="s">
        <v>3904</v>
      </c>
      <c r="B653">
        <v>2000</v>
      </c>
      <c r="D653" s="51" t="s">
        <v>3905</v>
      </c>
      <c r="F653" s="38">
        <v>104535200</v>
      </c>
      <c r="H653" s="52">
        <v>29579</v>
      </c>
      <c r="I653" t="s">
        <v>3906</v>
      </c>
      <c r="J653">
        <v>24</v>
      </c>
      <c r="K653" t="s">
        <v>44</v>
      </c>
      <c r="L653" t="s">
        <v>3907</v>
      </c>
      <c r="M653" t="s">
        <v>3908</v>
      </c>
      <c r="N653" s="38" t="s">
        <v>44</v>
      </c>
      <c r="O653" t="str">
        <f>+F653&amp;"-"&amp;VLOOKUP(F653,'BD LP'!B:J,9,0)</f>
        <v>104535200-C24</v>
      </c>
      <c r="P653">
        <f>+VLOOKUP(O653,[1]ZCLMM905!$A:$G,7,0)</f>
        <v>24</v>
      </c>
      <c r="Q653" t="b">
        <f t="shared" si="14"/>
        <v>1</v>
      </c>
      <c r="R653" t="str">
        <f>+VLOOKUP(F653,'BD LP'!B:I,8,0)</f>
        <v>CHOCLITOS COCKTAIL ZANAFOODS 425 g</v>
      </c>
    </row>
    <row r="654" spans="1:18" x14ac:dyDescent="0.35">
      <c r="A654" t="s">
        <v>3904</v>
      </c>
      <c r="B654">
        <v>2000</v>
      </c>
      <c r="D654" s="51" t="s">
        <v>3905</v>
      </c>
      <c r="F654" s="38">
        <v>104542770</v>
      </c>
      <c r="H654" s="52">
        <v>50000</v>
      </c>
      <c r="I654" t="s">
        <v>3906</v>
      </c>
      <c r="J654">
        <v>24</v>
      </c>
      <c r="K654" t="s">
        <v>44</v>
      </c>
      <c r="L654" t="s">
        <v>3907</v>
      </c>
      <c r="M654" t="s">
        <v>3908</v>
      </c>
      <c r="N654" s="38" t="s">
        <v>44</v>
      </c>
      <c r="O654" t="str">
        <f>+F654&amp;"-"&amp;VLOOKUP(F654,'BD LP'!B:J,9,0)</f>
        <v>104542770-C24</v>
      </c>
      <c r="P654">
        <f>+VLOOKUP(O654,[1]ZCLMM905!$A:$G,7,0)</f>
        <v>24</v>
      </c>
      <c r="Q654" t="b">
        <f t="shared" si="14"/>
        <v>1</v>
      </c>
      <c r="R654" t="str">
        <f>+VLOOKUP(F654,'BD LP'!B:I,8,0)</f>
        <v>CORAZONES DE ALCACHOFA DON GIUSEPPE 400g</v>
      </c>
    </row>
    <row r="655" spans="1:18" x14ac:dyDescent="0.35">
      <c r="A655" t="s">
        <v>3904</v>
      </c>
      <c r="B655">
        <v>2000</v>
      </c>
      <c r="D655" s="51" t="s">
        <v>3905</v>
      </c>
      <c r="F655" s="38">
        <v>104547100</v>
      </c>
      <c r="H655" s="52">
        <v>48000</v>
      </c>
      <c r="I655" t="s">
        <v>3906</v>
      </c>
      <c r="J655">
        <v>6</v>
      </c>
      <c r="K655" t="s">
        <v>44</v>
      </c>
      <c r="L655" t="s">
        <v>3907</v>
      </c>
      <c r="M655" t="s">
        <v>3908</v>
      </c>
      <c r="N655" s="38" t="s">
        <v>44</v>
      </c>
      <c r="O655" t="str">
        <f>+F655&amp;"-"&amp;VLOOKUP(F655,'BD LP'!B:J,9,0)</f>
        <v>104547100-C06</v>
      </c>
      <c r="P655">
        <f>+VLOOKUP(O655,[1]ZCLMM905!$A:$G,7,0)</f>
        <v>6</v>
      </c>
      <c r="Q655" t="b">
        <f t="shared" si="14"/>
        <v>1</v>
      </c>
      <c r="R655" t="str">
        <f>+VLOOKUP(F655,'BD LP'!B:I,8,0)</f>
        <v>ENSALADA RUSA COCIDA 2,5 KG</v>
      </c>
    </row>
    <row r="656" spans="1:18" x14ac:dyDescent="0.35">
      <c r="A656" t="s">
        <v>3904</v>
      </c>
      <c r="B656">
        <v>2000</v>
      </c>
      <c r="D656" s="51" t="s">
        <v>3905</v>
      </c>
      <c r="F656" s="38">
        <v>104547480</v>
      </c>
      <c r="H656" s="52">
        <v>44000</v>
      </c>
      <c r="I656" t="s">
        <v>3906</v>
      </c>
      <c r="J656">
        <v>24</v>
      </c>
      <c r="K656" t="s">
        <v>44</v>
      </c>
      <c r="L656" t="s">
        <v>3907</v>
      </c>
      <c r="M656" t="s">
        <v>3908</v>
      </c>
      <c r="N656" s="38" t="s">
        <v>44</v>
      </c>
      <c r="O656" t="str">
        <f>+F656&amp;"-"&amp;VLOOKUP(F656,'BD LP'!B:J,9,0)</f>
        <v>104547480-C24</v>
      </c>
      <c r="P656">
        <f>+VLOOKUP(O656,[1]ZCLMM905!$A:$G,7,0)</f>
        <v>24</v>
      </c>
      <c r="Q656" t="b">
        <f t="shared" si="14"/>
        <v>1</v>
      </c>
      <c r="R656" t="str">
        <f>+VLOOKUP(F656,'BD LP'!B:I,8,0)</f>
        <v>ESPARRAGOS VERDES ENTERO 425 G</v>
      </c>
    </row>
    <row r="657" spans="1:18" x14ac:dyDescent="0.35">
      <c r="A657" t="s">
        <v>3904</v>
      </c>
      <c r="B657">
        <v>2000</v>
      </c>
      <c r="D657" s="51" t="s">
        <v>3905</v>
      </c>
      <c r="F657" s="38">
        <v>104533700</v>
      </c>
      <c r="H657" s="52">
        <v>31800</v>
      </c>
      <c r="I657" t="s">
        <v>3906</v>
      </c>
      <c r="J657">
        <v>6</v>
      </c>
      <c r="K657" t="s">
        <v>44</v>
      </c>
      <c r="L657" t="s">
        <v>3907</v>
      </c>
      <c r="M657" t="s">
        <v>3908</v>
      </c>
      <c r="N657" s="38" t="s">
        <v>44</v>
      </c>
      <c r="O657" t="str">
        <f>+F657&amp;"-"&amp;VLOOKUP(F657,'BD LP'!B:J,9,0)</f>
        <v>104533700-C06</v>
      </c>
      <c r="P657">
        <f>+VLOOKUP(O657,[1]ZCLMM905!$A:$G,7,0)</f>
        <v>6</v>
      </c>
      <c r="Q657" t="b">
        <f t="shared" si="14"/>
        <v>1</v>
      </c>
      <c r="R657" t="str">
        <f>+VLOOKUP(F657,'BD LP'!B:I,8,0)</f>
        <v>FONDOS ALCACHOFAS EXCELENCIA 907 g</v>
      </c>
    </row>
    <row r="658" spans="1:18" x14ac:dyDescent="0.35">
      <c r="A658" t="s">
        <v>3904</v>
      </c>
      <c r="B658">
        <v>2000</v>
      </c>
      <c r="D658" s="51" t="s">
        <v>3905</v>
      </c>
      <c r="F658" s="38">
        <v>101520120</v>
      </c>
      <c r="H658" s="52">
        <v>47760</v>
      </c>
      <c r="I658" t="s">
        <v>3906</v>
      </c>
      <c r="J658">
        <v>24</v>
      </c>
      <c r="K658" t="s">
        <v>44</v>
      </c>
      <c r="L658" t="s">
        <v>3907</v>
      </c>
      <c r="M658" t="s">
        <v>3908</v>
      </c>
      <c r="N658" s="38" t="s">
        <v>44</v>
      </c>
      <c r="O658" t="str">
        <f>+F658&amp;"-"&amp;VLOOKUP(F658,'BD LP'!B:J,9,0)</f>
        <v>101520120-C24</v>
      </c>
      <c r="P658">
        <f>+VLOOKUP(O658,[1]ZCLMM905!$A:$G,7,0)</f>
        <v>24</v>
      </c>
      <c r="Q658" t="b">
        <f t="shared" si="14"/>
        <v>1</v>
      </c>
      <c r="R658" t="str">
        <f>+VLOOKUP(F658,'BD LP'!B:I,8,0)</f>
        <v>PALMITOS ESMERALDA 400 g</v>
      </c>
    </row>
    <row r="659" spans="1:18" x14ac:dyDescent="0.35">
      <c r="A659" t="s">
        <v>3904</v>
      </c>
      <c r="B659">
        <v>2000</v>
      </c>
      <c r="D659" s="51" t="s">
        <v>3905</v>
      </c>
      <c r="F659" s="38">
        <v>101520140</v>
      </c>
      <c r="H659" s="52">
        <v>43200</v>
      </c>
      <c r="I659" t="s">
        <v>3906</v>
      </c>
      <c r="J659">
        <v>12</v>
      </c>
      <c r="K659" t="s">
        <v>44</v>
      </c>
      <c r="L659" t="s">
        <v>3907</v>
      </c>
      <c r="M659" t="s">
        <v>3908</v>
      </c>
      <c r="N659" s="38" t="s">
        <v>44</v>
      </c>
      <c r="O659" t="str">
        <f>+F659&amp;"-"&amp;VLOOKUP(F659,'BD LP'!B:J,9,0)</f>
        <v>101520140-C12</v>
      </c>
      <c r="P659">
        <f>+VLOOKUP(O659,[1]ZCLMM905!$A:$G,7,0)</f>
        <v>12</v>
      </c>
      <c r="Q659" t="b">
        <f t="shared" si="14"/>
        <v>1</v>
      </c>
      <c r="R659" t="str">
        <f>+VLOOKUP(F659,'BD LP'!B:I,8,0)</f>
        <v>PALMITOS ESMERALDA 810 g</v>
      </c>
    </row>
    <row r="660" spans="1:18" x14ac:dyDescent="0.35">
      <c r="A660" t="s">
        <v>3904</v>
      </c>
      <c r="B660">
        <v>2000</v>
      </c>
      <c r="D660" s="51" t="s">
        <v>3905</v>
      </c>
      <c r="F660" s="38">
        <v>101520200</v>
      </c>
      <c r="H660" s="52">
        <v>37008</v>
      </c>
      <c r="I660" t="s">
        <v>3906</v>
      </c>
      <c r="J660">
        <v>24</v>
      </c>
      <c r="K660" t="s">
        <v>44</v>
      </c>
      <c r="L660" t="s">
        <v>3907</v>
      </c>
      <c r="M660" t="s">
        <v>3908</v>
      </c>
      <c r="N660" s="38" t="s">
        <v>44</v>
      </c>
      <c r="O660" t="str">
        <f>+F660&amp;"-"&amp;VLOOKUP(F660,'BD LP'!B:J,9,0)</f>
        <v>101520200-C24</v>
      </c>
      <c r="P660">
        <f>+VLOOKUP(O660,[1]ZCLMM905!$A:$G,7,0)</f>
        <v>24</v>
      </c>
      <c r="Q660" t="b">
        <f t="shared" si="14"/>
        <v>1</v>
      </c>
      <c r="R660" t="str">
        <f>+VLOOKUP(F660,'BD LP'!B:I,8,0)</f>
        <v>PALMITOS RODAJAS ESMERALDA 400 g</v>
      </c>
    </row>
    <row r="661" spans="1:18" x14ac:dyDescent="0.35">
      <c r="A661" t="s">
        <v>3904</v>
      </c>
      <c r="B661">
        <v>2000</v>
      </c>
      <c r="D661" s="51" t="s">
        <v>3905</v>
      </c>
      <c r="F661" s="38">
        <v>101520250</v>
      </c>
      <c r="H661" s="52">
        <v>31200</v>
      </c>
      <c r="I661" t="s">
        <v>3906</v>
      </c>
      <c r="J661">
        <v>12</v>
      </c>
      <c r="K661" t="s">
        <v>44</v>
      </c>
      <c r="L661" t="s">
        <v>3907</v>
      </c>
      <c r="M661" t="s">
        <v>3908</v>
      </c>
      <c r="N661" s="38" t="s">
        <v>44</v>
      </c>
      <c r="O661" t="str">
        <f>+F661&amp;"-"&amp;VLOOKUP(F661,'BD LP'!B:J,9,0)</f>
        <v>101520250-C12</v>
      </c>
      <c r="P661">
        <f>+VLOOKUP(O661,[1]ZCLMM905!$A:$G,7,0)</f>
        <v>12</v>
      </c>
      <c r="Q661" t="b">
        <f t="shared" si="14"/>
        <v>1</v>
      </c>
      <c r="R661" t="str">
        <f>+VLOOKUP(F661,'BD LP'!B:I,8,0)</f>
        <v>PALMITOS RODAJAS ESMERALDA 810 g</v>
      </c>
    </row>
    <row r="662" spans="1:18" x14ac:dyDescent="0.35">
      <c r="A662" t="s">
        <v>3904</v>
      </c>
      <c r="B662">
        <v>2000</v>
      </c>
      <c r="D662" s="51" t="s">
        <v>3905</v>
      </c>
      <c r="F662" s="38">
        <v>104547110</v>
      </c>
      <c r="H662" s="52">
        <v>49980</v>
      </c>
      <c r="I662" t="s">
        <v>3906</v>
      </c>
      <c r="J662">
        <v>6</v>
      </c>
      <c r="K662" t="s">
        <v>44</v>
      </c>
      <c r="L662" t="s">
        <v>3907</v>
      </c>
      <c r="M662" t="s">
        <v>3908</v>
      </c>
      <c r="N662" s="38" t="s">
        <v>44</v>
      </c>
      <c r="O662" t="str">
        <f>+F662&amp;"-"&amp;VLOOKUP(F662,'BD LP'!B:J,9,0)</f>
        <v>104547110-C06</v>
      </c>
      <c r="P662">
        <f>+VLOOKUP(O662,[1]ZCLMM905!$A:$G,7,0)</f>
        <v>6</v>
      </c>
      <c r="Q662" t="b">
        <f t="shared" si="14"/>
        <v>1</v>
      </c>
      <c r="R662" t="str">
        <f>+VLOOKUP(F662,'BD LP'!B:I,8,0)</f>
        <v>PAPAS ENTERAS COCIDA 2,5 KG</v>
      </c>
    </row>
    <row r="663" spans="1:18" x14ac:dyDescent="0.35">
      <c r="A663" t="s">
        <v>3904</v>
      </c>
      <c r="B663">
        <v>2000</v>
      </c>
      <c r="D663" s="51" t="s">
        <v>3905</v>
      </c>
      <c r="F663" s="38">
        <v>104544560</v>
      </c>
      <c r="H663" s="52">
        <v>53700</v>
      </c>
      <c r="I663" t="s">
        <v>3906</v>
      </c>
      <c r="J663">
        <v>6</v>
      </c>
      <c r="K663" t="s">
        <v>44</v>
      </c>
      <c r="L663" t="s">
        <v>3907</v>
      </c>
      <c r="M663" t="s">
        <v>3908</v>
      </c>
      <c r="N663" s="38" t="s">
        <v>44</v>
      </c>
      <c r="O663" t="str">
        <f>+F663&amp;"-"&amp;VLOOKUP(F663,'BD LP'!B:J,9,0)</f>
        <v>104544560-C06</v>
      </c>
      <c r="P663">
        <f>+VLOOKUP(O663,[1]ZCLMM905!$A:$G,7,0)</f>
        <v>6</v>
      </c>
      <c r="Q663" t="b">
        <f t="shared" si="14"/>
        <v>1</v>
      </c>
      <c r="R663" t="str">
        <f>+VLOOKUP(F663,'BD LP'!B:I,8,0)</f>
        <v>PIMENTON ENTERO ZANAFOODS 2,9 kg</v>
      </c>
    </row>
    <row r="664" spans="1:18" x14ac:dyDescent="0.35">
      <c r="A664" t="s">
        <v>3904</v>
      </c>
      <c r="B664">
        <v>2000</v>
      </c>
      <c r="D664" s="51" t="s">
        <v>3905</v>
      </c>
      <c r="F664" s="38">
        <v>104524750</v>
      </c>
      <c r="H664" s="52">
        <v>35900</v>
      </c>
      <c r="I664" t="s">
        <v>3906</v>
      </c>
      <c r="J664">
        <v>12</v>
      </c>
      <c r="K664" t="s">
        <v>44</v>
      </c>
      <c r="L664" t="s">
        <v>3907</v>
      </c>
      <c r="M664" t="s">
        <v>3908</v>
      </c>
      <c r="N664" s="38" t="s">
        <v>44</v>
      </c>
      <c r="O664" t="str">
        <f>+F664&amp;"-"&amp;VLOOKUP(F664,'BD LP'!B:J,9,0)</f>
        <v>104524750-C12</v>
      </c>
      <c r="P664">
        <f>+VLOOKUP(O664,[1]ZCLMM905!$A:$G,7,0)</f>
        <v>12</v>
      </c>
      <c r="Q664" t="b">
        <f t="shared" si="14"/>
        <v>1</v>
      </c>
      <c r="R664" t="str">
        <f>+VLOOKUP(F664,'BD LP'!B:I,8,0)</f>
        <v>PIMENTON ENTERO ZANAFOODS 793 g</v>
      </c>
    </row>
    <row r="665" spans="1:18" x14ac:dyDescent="0.35">
      <c r="A665" t="s">
        <v>3904</v>
      </c>
      <c r="B665">
        <v>2000</v>
      </c>
      <c r="D665" s="51" t="s">
        <v>3905</v>
      </c>
      <c r="F665" s="38">
        <v>104544570</v>
      </c>
      <c r="H665" s="52">
        <v>54000</v>
      </c>
      <c r="I665" t="s">
        <v>3906</v>
      </c>
      <c r="J665">
        <v>6</v>
      </c>
      <c r="K665" t="s">
        <v>44</v>
      </c>
      <c r="L665" t="s">
        <v>3907</v>
      </c>
      <c r="M665" t="s">
        <v>3908</v>
      </c>
      <c r="N665" s="38" t="s">
        <v>44</v>
      </c>
      <c r="O665" t="str">
        <f>+F665&amp;"-"&amp;VLOOKUP(F665,'BD LP'!B:J,9,0)</f>
        <v>104544570-C06</v>
      </c>
      <c r="P665">
        <f>+VLOOKUP(O665,[1]ZCLMM905!$A:$G,7,0)</f>
        <v>6</v>
      </c>
      <c r="Q665" t="b">
        <f t="shared" si="14"/>
        <v>1</v>
      </c>
      <c r="R665" t="str">
        <f>+VLOOKUP(F665,'BD LP'!B:I,8,0)</f>
        <v>PIMENTON TIRAS ROJAS ZANAFOODS 2,9 kg</v>
      </c>
    </row>
    <row r="666" spans="1:18" x14ac:dyDescent="0.35">
      <c r="A666" t="s">
        <v>3904</v>
      </c>
      <c r="B666">
        <v>2000</v>
      </c>
      <c r="D666" s="51" t="s">
        <v>3905</v>
      </c>
      <c r="F666" s="38">
        <v>108004000</v>
      </c>
      <c r="H666" s="52">
        <v>34900</v>
      </c>
      <c r="I666" t="s">
        <v>3906</v>
      </c>
      <c r="J666">
        <v>6</v>
      </c>
      <c r="K666" t="s">
        <v>44</v>
      </c>
      <c r="L666" t="s">
        <v>3907</v>
      </c>
      <c r="M666" t="s">
        <v>3908</v>
      </c>
      <c r="N666" s="38" t="s">
        <v>44</v>
      </c>
      <c r="O666" t="str">
        <f>+F666&amp;"-"&amp;VLOOKUP(F666,'BD LP'!B:J,9,0)</f>
        <v>108004000-C06</v>
      </c>
      <c r="P666">
        <f>+VLOOKUP(O666,[1]ZCLMM905!$A:$G,7,0)</f>
        <v>6</v>
      </c>
      <c r="Q666" t="b">
        <f t="shared" si="14"/>
        <v>1</v>
      </c>
      <c r="R666" t="str">
        <f>+VLOOKUP(F666,'BD LP'!B:I,8,0)</f>
        <v>TOMATE ITALIANO CUBO GALON 2,50 kg</v>
      </c>
    </row>
    <row r="667" spans="1:18" x14ac:dyDescent="0.35">
      <c r="A667" t="s">
        <v>3904</v>
      </c>
      <c r="B667">
        <v>2000</v>
      </c>
      <c r="D667" s="51" t="s">
        <v>3905</v>
      </c>
      <c r="F667" s="38">
        <v>108004050</v>
      </c>
      <c r="H667" s="52">
        <v>36000</v>
      </c>
      <c r="I667" t="s">
        <v>3906</v>
      </c>
      <c r="J667">
        <v>6</v>
      </c>
      <c r="K667" t="s">
        <v>44</v>
      </c>
      <c r="L667" t="s">
        <v>3907</v>
      </c>
      <c r="M667" t="s">
        <v>3908</v>
      </c>
      <c r="N667" s="38" t="s">
        <v>44</v>
      </c>
      <c r="O667" t="str">
        <f>+F667&amp;"-"&amp;VLOOKUP(F667,'BD LP'!B:J,9,0)</f>
        <v>108004050-C06</v>
      </c>
      <c r="P667">
        <f>+VLOOKUP(O667,[1]ZCLMM905!$A:$G,7,0)</f>
        <v>6</v>
      </c>
      <c r="Q667" t="b">
        <f t="shared" si="14"/>
        <v>1</v>
      </c>
      <c r="R667" t="str">
        <f>+VLOOKUP(F667,'BD LP'!B:I,8,0)</f>
        <v>TOMATE ITALIANO ENTERO PEL GALON 2,55 kg</v>
      </c>
    </row>
    <row r="668" spans="1:18" x14ac:dyDescent="0.35">
      <c r="A668" t="s">
        <v>3904</v>
      </c>
      <c r="B668">
        <v>2000</v>
      </c>
      <c r="D668" s="51" t="s">
        <v>3905</v>
      </c>
      <c r="F668" s="38">
        <v>104541880</v>
      </c>
      <c r="H668" s="52">
        <v>47000</v>
      </c>
      <c r="I668" t="s">
        <v>3906</v>
      </c>
      <c r="J668">
        <v>10</v>
      </c>
      <c r="K668" t="s">
        <v>44</v>
      </c>
      <c r="L668" t="s">
        <v>3907</v>
      </c>
      <c r="M668" t="s">
        <v>3908</v>
      </c>
      <c r="N668" s="38" t="s">
        <v>44</v>
      </c>
      <c r="O668" t="str">
        <f>+F668&amp;"-"&amp;VLOOKUP(F668,'BD LP'!B:J,9,0)</f>
        <v>104541880-C10</v>
      </c>
      <c r="P668">
        <f>+VLOOKUP(O668,[1]ZCLMM905!$A:$G,7,0)</f>
        <v>10</v>
      </c>
      <c r="Q668" t="b">
        <f t="shared" si="14"/>
        <v>1</v>
      </c>
      <c r="R668" t="str">
        <f>+VLOOKUP(F668,'BD LP'!B:I,8,0)</f>
        <v>ARANDANOS IQF 1 KG</v>
      </c>
    </row>
    <row r="669" spans="1:18" x14ac:dyDescent="0.35">
      <c r="A669" t="s">
        <v>3904</v>
      </c>
      <c r="B669">
        <v>2000</v>
      </c>
      <c r="D669" s="51" t="s">
        <v>3905</v>
      </c>
      <c r="F669" s="38">
        <v>104544000</v>
      </c>
      <c r="H669" s="52">
        <v>41000</v>
      </c>
      <c r="I669" t="s">
        <v>3906</v>
      </c>
      <c r="J669">
        <v>10</v>
      </c>
      <c r="K669" t="s">
        <v>44</v>
      </c>
      <c r="L669" t="s">
        <v>3907</v>
      </c>
      <c r="M669" t="s">
        <v>3908</v>
      </c>
      <c r="N669" s="38" t="s">
        <v>44</v>
      </c>
      <c r="O669" t="str">
        <f>+F669&amp;"-"&amp;VLOOKUP(F669,'BD LP'!B:J,9,0)</f>
        <v>104544000-C10</v>
      </c>
      <c r="P669">
        <f>+VLOOKUP(O669,[1]ZCLMM905!$A:$G,7,0)</f>
        <v>10</v>
      </c>
      <c r="Q669" t="b">
        <f t="shared" si="14"/>
        <v>1</v>
      </c>
      <c r="R669" t="str">
        <f>+VLOOKUP(F669,'BD LP'!B:I,8,0)</f>
        <v>FRUTILLA IQF 1 KG</v>
      </c>
    </row>
    <row r="670" spans="1:18" x14ac:dyDescent="0.35">
      <c r="A670" t="s">
        <v>3904</v>
      </c>
      <c r="B670">
        <v>2000</v>
      </c>
      <c r="D670" s="51" t="s">
        <v>3905</v>
      </c>
      <c r="F670" s="38">
        <v>104543570</v>
      </c>
      <c r="H670" s="52">
        <v>37000</v>
      </c>
      <c r="I670" t="s">
        <v>3906</v>
      </c>
      <c r="J670">
        <v>10</v>
      </c>
      <c r="K670" t="s">
        <v>44</v>
      </c>
      <c r="L670" t="s">
        <v>3907</v>
      </c>
      <c r="M670" t="s">
        <v>3908</v>
      </c>
      <c r="N670" s="38" t="s">
        <v>44</v>
      </c>
      <c r="O670" t="str">
        <f>+F670&amp;"-"&amp;VLOOKUP(F670,'BD LP'!B:J,9,0)</f>
        <v>104543570-C10</v>
      </c>
      <c r="P670">
        <f>+VLOOKUP(O670,[1]ZCLMM905!$A:$G,7,0)</f>
        <v>10</v>
      </c>
      <c r="Q670" t="b">
        <f t="shared" si="14"/>
        <v>1</v>
      </c>
      <c r="R670" t="str">
        <f>+VLOOKUP(F670,'BD LP'!B:I,8,0)</f>
        <v>MELON TUNA IQF 1 KG</v>
      </c>
    </row>
    <row r="671" spans="1:18" x14ac:dyDescent="0.35">
      <c r="A671" t="s">
        <v>3904</v>
      </c>
      <c r="B671">
        <v>2000</v>
      </c>
      <c r="D671" s="51" t="s">
        <v>3905</v>
      </c>
      <c r="F671" s="38">
        <v>104525040</v>
      </c>
      <c r="H671" s="52">
        <v>89000</v>
      </c>
      <c r="I671" t="s">
        <v>3906</v>
      </c>
      <c r="J671">
        <v>15</v>
      </c>
      <c r="K671" t="s">
        <v>44</v>
      </c>
      <c r="L671" t="s">
        <v>3907</v>
      </c>
      <c r="M671" t="s">
        <v>3908</v>
      </c>
      <c r="N671" s="38" t="s">
        <v>44</v>
      </c>
      <c r="O671" t="str">
        <f>+F671&amp;"-"&amp;VLOOKUP(F671,'BD LP'!B:J,9,0)</f>
        <v>104525040-C15</v>
      </c>
      <c r="P671">
        <f>+VLOOKUP(O671,[1]ZCLMM905!$A:$G,7,0)</f>
        <v>15</v>
      </c>
      <c r="Q671" t="b">
        <f t="shared" si="14"/>
        <v>1</v>
      </c>
      <c r="R671" t="str">
        <f>+VLOOKUP(F671,'BD LP'!B:I,8,0)</f>
        <v>MIX BERRIES 1 kg</v>
      </c>
    </row>
    <row r="672" spans="1:18" x14ac:dyDescent="0.35">
      <c r="A672" t="s">
        <v>3904</v>
      </c>
      <c r="B672">
        <v>2000</v>
      </c>
      <c r="D672" s="51" t="s">
        <v>3905</v>
      </c>
      <c r="F672" s="38">
        <v>104548430</v>
      </c>
      <c r="H672" s="52">
        <v>61900</v>
      </c>
      <c r="I672" t="s">
        <v>3906</v>
      </c>
      <c r="J672">
        <v>8</v>
      </c>
      <c r="K672" t="s">
        <v>44</v>
      </c>
      <c r="L672" t="s">
        <v>3907</v>
      </c>
      <c r="M672" t="s">
        <v>3908</v>
      </c>
      <c r="N672" s="38" t="e">
        <v>#N/A</v>
      </c>
      <c r="O672" t="str">
        <f>+F672&amp;"-"&amp;VLOOKUP(F672,'BD LP'!B:J,9,0)</f>
        <v>104548430-C08</v>
      </c>
      <c r="P672">
        <f>+VLOOKUP(O672,[1]ZCLMM905!$A:$G,7,0)</f>
        <v>8</v>
      </c>
      <c r="Q672" t="b">
        <f t="shared" si="14"/>
        <v>1</v>
      </c>
      <c r="R672" t="str">
        <f>+VLOOKUP(F672,'BD LP'!B:I,8,0)</f>
        <v>CEBOLLA CARAMELIZADA 1 KG</v>
      </c>
    </row>
    <row r="673" spans="1:18" x14ac:dyDescent="0.35">
      <c r="A673" t="s">
        <v>3904</v>
      </c>
      <c r="B673">
        <v>2000</v>
      </c>
      <c r="D673" s="51" t="s">
        <v>3905</v>
      </c>
      <c r="F673" s="38">
        <v>104519590</v>
      </c>
      <c r="H673" s="52">
        <v>24000</v>
      </c>
      <c r="I673" t="s">
        <v>3906</v>
      </c>
      <c r="J673">
        <v>4</v>
      </c>
      <c r="K673" t="s">
        <v>44</v>
      </c>
      <c r="L673" t="s">
        <v>3907</v>
      </c>
      <c r="M673" t="s">
        <v>3908</v>
      </c>
      <c r="N673" s="38" t="s">
        <v>44</v>
      </c>
      <c r="O673" t="str">
        <f>+F673&amp;"-"&amp;VLOOKUP(F673,'BD LP'!B:J,9,0)</f>
        <v>104519590-C04</v>
      </c>
      <c r="P673">
        <f>+VLOOKUP(O673,[1]ZCLMM905!$A:$G,7,0)</f>
        <v>4</v>
      </c>
      <c r="Q673" t="b">
        <f t="shared" si="14"/>
        <v>1</v>
      </c>
      <c r="R673" t="str">
        <f>+VLOOKUP(F673,'BD LP'!B:I,8,0)</f>
        <v>ESPINACA A LA CREMA IQF ARDO 2,5 kg</v>
      </c>
    </row>
    <row r="674" spans="1:18" x14ac:dyDescent="0.35">
      <c r="A674" t="s">
        <v>3904</v>
      </c>
      <c r="B674">
        <v>2000</v>
      </c>
      <c r="D674" s="51" t="s">
        <v>3905</v>
      </c>
      <c r="F674" s="38">
        <v>104520730</v>
      </c>
      <c r="H674" s="52">
        <v>49000</v>
      </c>
      <c r="I674" t="s">
        <v>3906</v>
      </c>
      <c r="J674">
        <v>6</v>
      </c>
      <c r="K674" t="s">
        <v>44</v>
      </c>
      <c r="L674" t="s">
        <v>3907</v>
      </c>
      <c r="M674" t="s">
        <v>3908</v>
      </c>
      <c r="N674" s="38" t="s">
        <v>44</v>
      </c>
      <c r="O674" t="str">
        <f>+F674&amp;"-"&amp;VLOOKUP(F674,'BD LP'!B:J,9,0)</f>
        <v>104520730-C06</v>
      </c>
      <c r="P674">
        <f>+VLOOKUP(O674,[1]ZCLMM905!$A:$G,7,0)</f>
        <v>6</v>
      </c>
      <c r="Q674" t="b">
        <f t="shared" si="14"/>
        <v>1</v>
      </c>
      <c r="R674" t="str">
        <f>+VLOOKUP(F674,'BD LP'!B:I,8,0)</f>
        <v>HAMBURGUESA VEGETARIANA ARDO 1,2 kg 75 g</v>
      </c>
    </row>
    <row r="675" spans="1:18" x14ac:dyDescent="0.35">
      <c r="A675" t="s">
        <v>3904</v>
      </c>
      <c r="B675">
        <v>2000</v>
      </c>
      <c r="D675" s="51" t="s">
        <v>3905</v>
      </c>
      <c r="F675" s="38">
        <v>104303640</v>
      </c>
      <c r="H675" s="52">
        <v>17500</v>
      </c>
      <c r="I675" t="s">
        <v>3906</v>
      </c>
      <c r="J675">
        <v>7</v>
      </c>
      <c r="K675" t="s">
        <v>44</v>
      </c>
      <c r="L675" t="s">
        <v>3907</v>
      </c>
      <c r="M675" t="s">
        <v>3908</v>
      </c>
      <c r="N675" s="38" t="s">
        <v>44</v>
      </c>
      <c r="O675" t="str">
        <f>+F675&amp;"-"&amp;VLOOKUP(F675,'BD LP'!B:J,9,0)</f>
        <v>104303640-C07</v>
      </c>
      <c r="P675">
        <f>+VLOOKUP(O675,[1]ZCLMM905!$A:$G,7,0)</f>
        <v>7</v>
      </c>
      <c r="Q675" t="b">
        <f t="shared" si="14"/>
        <v>1</v>
      </c>
      <c r="R675" t="str">
        <f>+VLOOKUP(F675,'BD LP'!B:I,8,0)</f>
        <v>PASTA CHOCLO MINUTO VERDE 1 kg</v>
      </c>
    </row>
    <row r="676" spans="1:18" x14ac:dyDescent="0.35">
      <c r="A676" t="s">
        <v>3904</v>
      </c>
      <c r="B676">
        <v>2000</v>
      </c>
      <c r="D676" s="51" t="s">
        <v>3905</v>
      </c>
      <c r="F676" s="38">
        <v>104548460</v>
      </c>
      <c r="H676" s="52">
        <v>43000</v>
      </c>
      <c r="I676" t="s">
        <v>3906</v>
      </c>
      <c r="J676">
        <v>8</v>
      </c>
      <c r="K676" t="s">
        <v>44</v>
      </c>
      <c r="L676" t="s">
        <v>3907</v>
      </c>
      <c r="M676" t="s">
        <v>3908</v>
      </c>
      <c r="N676" s="38" t="e">
        <v>#N/A</v>
      </c>
      <c r="O676" t="str">
        <f>+F676&amp;"-"&amp;VLOOKUP(F676,'BD LP'!B:J,9,0)</f>
        <v>104548460-C08</v>
      </c>
      <c r="P676">
        <f>+VLOOKUP(O676,[1]ZCLMM905!$A:$G,7,0)</f>
        <v>8</v>
      </c>
      <c r="Q676" t="b">
        <f t="shared" si="14"/>
        <v>1</v>
      </c>
      <c r="R676" t="str">
        <f>+VLOOKUP(F676,'BD LP'!B:I,8,0)</f>
        <v>VERDURAS GRILLADAS 1 KG</v>
      </c>
    </row>
    <row r="677" spans="1:18" x14ac:dyDescent="0.35">
      <c r="A677" t="s">
        <v>3904</v>
      </c>
      <c r="B677">
        <v>2000</v>
      </c>
      <c r="D677" s="51" t="s">
        <v>3905</v>
      </c>
      <c r="F677" s="38">
        <v>104518950</v>
      </c>
      <c r="H677" s="52">
        <v>58000</v>
      </c>
      <c r="I677" t="s">
        <v>3906</v>
      </c>
      <c r="J677">
        <v>10</v>
      </c>
      <c r="K677" t="s">
        <v>44</v>
      </c>
      <c r="L677" t="s">
        <v>3907</v>
      </c>
      <c r="M677" t="s">
        <v>3908</v>
      </c>
      <c r="N677" s="38" t="s">
        <v>44</v>
      </c>
      <c r="O677" t="str">
        <f>+F677&amp;"-"&amp;VLOOKUP(F677,'BD LP'!B:J,9,0)</f>
        <v>104518950-C10</v>
      </c>
      <c r="P677">
        <f>+VLOOKUP(O677,[1]ZCLMM905!$A:$G,7,0)</f>
        <v>10</v>
      </c>
      <c r="Q677" t="b">
        <f t="shared" si="14"/>
        <v>1</v>
      </c>
      <c r="R677" t="str">
        <f>+VLOOKUP(F677,'BD LP'!B:I,8,0)</f>
        <v>PULPA JUGO CHIRIMOYA C/AZUCAR 1 kg</v>
      </c>
    </row>
    <row r="678" spans="1:18" x14ac:dyDescent="0.35">
      <c r="A678" t="s">
        <v>3904</v>
      </c>
      <c r="B678">
        <v>2000</v>
      </c>
      <c r="D678" s="51" t="s">
        <v>3905</v>
      </c>
      <c r="F678" s="38">
        <v>104544630</v>
      </c>
      <c r="H678" s="52">
        <v>58000</v>
      </c>
      <c r="I678" t="s">
        <v>3906</v>
      </c>
      <c r="J678">
        <v>10</v>
      </c>
      <c r="K678" t="s">
        <v>44</v>
      </c>
      <c r="L678" t="s">
        <v>3907</v>
      </c>
      <c r="M678" t="s">
        <v>3908</v>
      </c>
      <c r="N678" s="38" t="s">
        <v>44</v>
      </c>
      <c r="O678" t="str">
        <f>+F678&amp;"-"&amp;VLOOKUP(F678,'BD LP'!B:J,9,0)</f>
        <v>104544630-C10</v>
      </c>
      <c r="P678">
        <f>+VLOOKUP(O678,[1]ZCLMM905!$A:$G,7,0)</f>
        <v>10</v>
      </c>
      <c r="Q678" t="b">
        <f t="shared" si="14"/>
        <v>1</v>
      </c>
      <c r="R678" t="str">
        <f>+VLOOKUP(F678,'BD LP'!B:I,8,0)</f>
        <v>PULPA JUGO FRAMBUESA 1 kg</v>
      </c>
    </row>
    <row r="679" spans="1:18" x14ac:dyDescent="0.35">
      <c r="A679" t="s">
        <v>3904</v>
      </c>
      <c r="B679">
        <v>2000</v>
      </c>
      <c r="D679" s="51" t="s">
        <v>3905</v>
      </c>
      <c r="F679" s="38">
        <v>104519110</v>
      </c>
      <c r="H679" s="52">
        <v>63000</v>
      </c>
      <c r="I679" t="s">
        <v>3906</v>
      </c>
      <c r="J679">
        <v>10</v>
      </c>
      <c r="K679" t="s">
        <v>44</v>
      </c>
      <c r="L679" t="s">
        <v>3907</v>
      </c>
      <c r="M679" t="s">
        <v>3908</v>
      </c>
      <c r="N679" s="38" t="s">
        <v>44</v>
      </c>
      <c r="O679" t="str">
        <f>+F679&amp;"-"&amp;VLOOKUP(F679,'BD LP'!B:J,9,0)</f>
        <v>104519110-C10</v>
      </c>
      <c r="P679">
        <f>+VLOOKUP(O679,[1]ZCLMM905!$A:$G,7,0)</f>
        <v>10</v>
      </c>
      <c r="Q679" t="b">
        <f t="shared" si="14"/>
        <v>1</v>
      </c>
      <c r="R679" t="str">
        <f>+VLOOKUP(F679,'BD LP'!B:I,8,0)</f>
        <v>PULPA JUGO FRAMBUESA S/AZUCAR 1 kg</v>
      </c>
    </row>
    <row r="680" spans="1:18" x14ac:dyDescent="0.35">
      <c r="A680" t="s">
        <v>3904</v>
      </c>
      <c r="B680">
        <v>2000</v>
      </c>
      <c r="D680" s="51" t="s">
        <v>3905</v>
      </c>
      <c r="F680" s="38">
        <v>104518910</v>
      </c>
      <c r="H680" s="52">
        <v>34000</v>
      </c>
      <c r="I680" t="s">
        <v>3906</v>
      </c>
      <c r="J680">
        <v>10</v>
      </c>
      <c r="K680" t="s">
        <v>44</v>
      </c>
      <c r="L680" t="s">
        <v>3907</v>
      </c>
      <c r="M680" t="s">
        <v>3908</v>
      </c>
      <c r="N680" s="38" t="s">
        <v>44</v>
      </c>
      <c r="O680" t="str">
        <f>+F680&amp;"-"&amp;VLOOKUP(F680,'BD LP'!B:J,9,0)</f>
        <v>104518910-C10</v>
      </c>
      <c r="P680">
        <f>+VLOOKUP(O680,[1]ZCLMM905!$A:$G,7,0)</f>
        <v>10</v>
      </c>
      <c r="Q680" t="b">
        <f t="shared" si="14"/>
        <v>1</v>
      </c>
      <c r="R680" t="str">
        <f>+VLOOKUP(F680,'BD LP'!B:I,8,0)</f>
        <v>PULPA JUGO FRUTILLA C/AZUCAR 1 kg</v>
      </c>
    </row>
    <row r="681" spans="1:18" x14ac:dyDescent="0.35">
      <c r="A681" t="s">
        <v>3904</v>
      </c>
      <c r="B681">
        <v>2000</v>
      </c>
      <c r="D681" s="51" t="s">
        <v>3905</v>
      </c>
      <c r="F681" s="38">
        <v>104519510</v>
      </c>
      <c r="H681" s="52">
        <v>42000</v>
      </c>
      <c r="I681" t="s">
        <v>3906</v>
      </c>
      <c r="J681">
        <v>10</v>
      </c>
      <c r="K681" t="s">
        <v>44</v>
      </c>
      <c r="L681" t="s">
        <v>3907</v>
      </c>
      <c r="M681" t="s">
        <v>3908</v>
      </c>
      <c r="N681" s="38" t="s">
        <v>44</v>
      </c>
      <c r="O681" t="str">
        <f>+F681&amp;"-"&amp;VLOOKUP(F681,'BD LP'!B:J,9,0)</f>
        <v>104519510-C10</v>
      </c>
      <c r="P681">
        <f>+VLOOKUP(O681,[1]ZCLMM905!$A:$G,7,0)</f>
        <v>10</v>
      </c>
      <c r="Q681" t="b">
        <f t="shared" si="14"/>
        <v>1</v>
      </c>
      <c r="R681" t="str">
        <f>+VLOOKUP(F681,'BD LP'!B:I,8,0)</f>
        <v>PULPA JUGO LIMON S/AZUCAR 1 kg</v>
      </c>
    </row>
    <row r="682" spans="1:18" x14ac:dyDescent="0.35">
      <c r="A682" t="s">
        <v>3904</v>
      </c>
      <c r="B682">
        <v>2000</v>
      </c>
      <c r="D682" s="51" t="s">
        <v>3905</v>
      </c>
      <c r="F682" s="38">
        <v>104549060</v>
      </c>
      <c r="H682" s="52">
        <v>44000</v>
      </c>
      <c r="I682" t="s">
        <v>3906</v>
      </c>
      <c r="J682">
        <v>20</v>
      </c>
      <c r="K682" t="s">
        <v>44</v>
      </c>
      <c r="L682" t="s">
        <v>3907</v>
      </c>
      <c r="M682" t="s">
        <v>3908</v>
      </c>
      <c r="N682" s="38" t="s">
        <v>44</v>
      </c>
      <c r="O682" t="str">
        <f>+F682&amp;"-"&amp;VLOOKUP(F682,'BD LP'!B:J,9,0)</f>
        <v>104549060-C20</v>
      </c>
      <c r="P682">
        <f>+VLOOKUP(O682,[1]ZCLMM905!$A:$G,7,0)</f>
        <v>20</v>
      </c>
      <c r="Q682" t="b">
        <f t="shared" si="14"/>
        <v>1</v>
      </c>
      <c r="R682" t="str">
        <f>+VLOOKUP(F682,'BD LP'!B:I,8,0)</f>
        <v>PULPA JUGO LIMON SUTIL 333 G</v>
      </c>
    </row>
    <row r="683" spans="1:18" x14ac:dyDescent="0.35">
      <c r="A683" t="s">
        <v>3904</v>
      </c>
      <c r="B683">
        <v>2000</v>
      </c>
      <c r="D683" s="51" t="s">
        <v>3905</v>
      </c>
      <c r="F683" s="38">
        <v>104549070</v>
      </c>
      <c r="H683" s="52">
        <v>37000</v>
      </c>
      <c r="I683" t="s">
        <v>3906</v>
      </c>
      <c r="J683">
        <v>10</v>
      </c>
      <c r="K683" t="s">
        <v>44</v>
      </c>
      <c r="L683" t="s">
        <v>3907</v>
      </c>
      <c r="M683" t="s">
        <v>3908</v>
      </c>
      <c r="N683" s="38" t="s">
        <v>44</v>
      </c>
      <c r="O683" t="str">
        <f>+F683&amp;"-"&amp;VLOOKUP(F683,'BD LP'!B:J,9,0)</f>
        <v>104549070-C10</v>
      </c>
      <c r="P683">
        <f>+VLOOKUP(O683,[1]ZCLMM905!$A:$G,7,0)</f>
        <v>10</v>
      </c>
      <c r="Q683" t="b">
        <f t="shared" si="14"/>
        <v>1</v>
      </c>
      <c r="R683" t="str">
        <f>+VLOOKUP(F683,'BD LP'!B:I,8,0)</f>
        <v>PULPA JUGO LIMONADA FRAMBUESA 1 KG</v>
      </c>
    </row>
    <row r="684" spans="1:18" x14ac:dyDescent="0.35">
      <c r="A684" t="s">
        <v>3904</v>
      </c>
      <c r="B684">
        <v>2000</v>
      </c>
      <c r="D684" s="51" t="s">
        <v>3905</v>
      </c>
      <c r="F684" s="38">
        <v>104549080</v>
      </c>
      <c r="H684" s="52">
        <v>37000</v>
      </c>
      <c r="I684" t="s">
        <v>3906</v>
      </c>
      <c r="J684">
        <v>10</v>
      </c>
      <c r="K684" t="s">
        <v>44</v>
      </c>
      <c r="L684" t="s">
        <v>3907</v>
      </c>
      <c r="M684" t="s">
        <v>3908</v>
      </c>
      <c r="N684" s="38" t="s">
        <v>44</v>
      </c>
      <c r="O684" t="str">
        <f>+F684&amp;"-"&amp;VLOOKUP(F684,'BD LP'!B:J,9,0)</f>
        <v>104549080-C10</v>
      </c>
      <c r="P684">
        <f>+VLOOKUP(O684,[1]ZCLMM905!$A:$G,7,0)</f>
        <v>10</v>
      </c>
      <c r="Q684" t="b">
        <f t="shared" si="14"/>
        <v>1</v>
      </c>
      <c r="R684" t="str">
        <f>+VLOOKUP(F684,'BD LP'!B:I,8,0)</f>
        <v>PULPA JUGO LIMONADA MENTA JENGIBRE 1 KG</v>
      </c>
    </row>
    <row r="685" spans="1:18" x14ac:dyDescent="0.35">
      <c r="A685" t="s">
        <v>3904</v>
      </c>
      <c r="B685">
        <v>2000</v>
      </c>
      <c r="D685" s="51" t="s">
        <v>3905</v>
      </c>
      <c r="F685" s="38">
        <v>104518970</v>
      </c>
      <c r="H685" s="52">
        <v>45900</v>
      </c>
      <c r="I685" t="s">
        <v>3906</v>
      </c>
      <c r="J685">
        <v>10</v>
      </c>
      <c r="K685" t="s">
        <v>44</v>
      </c>
      <c r="L685" t="s">
        <v>3907</v>
      </c>
      <c r="M685" t="s">
        <v>3908</v>
      </c>
      <c r="N685" s="38" t="s">
        <v>44</v>
      </c>
      <c r="O685" t="str">
        <f>+F685&amp;"-"&amp;VLOOKUP(F685,'BD LP'!B:J,9,0)</f>
        <v>104518970-C10</v>
      </c>
      <c r="P685">
        <f>+VLOOKUP(O685,[1]ZCLMM905!$A:$G,7,0)</f>
        <v>10</v>
      </c>
      <c r="Q685" t="b">
        <f t="shared" si="14"/>
        <v>1</v>
      </c>
      <c r="R685" t="str">
        <f>+VLOOKUP(F685,'BD LP'!B:I,8,0)</f>
        <v>PULPA JUGO MANGO C/AZUCAR 1 kg</v>
      </c>
    </row>
    <row r="686" spans="1:18" x14ac:dyDescent="0.35">
      <c r="A686" t="s">
        <v>3904</v>
      </c>
      <c r="B686">
        <v>2000</v>
      </c>
      <c r="D686" s="51" t="s">
        <v>3905</v>
      </c>
      <c r="F686" s="38">
        <v>104519120</v>
      </c>
      <c r="H686" s="52">
        <v>47000</v>
      </c>
      <c r="I686" t="s">
        <v>3906</v>
      </c>
      <c r="J686">
        <v>10</v>
      </c>
      <c r="K686" t="s">
        <v>44</v>
      </c>
      <c r="L686" t="s">
        <v>3907</v>
      </c>
      <c r="M686" t="s">
        <v>3908</v>
      </c>
      <c r="N686" s="38" t="s">
        <v>44</v>
      </c>
      <c r="O686" t="str">
        <f>+F686&amp;"-"&amp;VLOOKUP(F686,'BD LP'!B:J,9,0)</f>
        <v>104519120-C10</v>
      </c>
      <c r="P686">
        <f>+VLOOKUP(O686,[1]ZCLMM905!$A:$G,7,0)</f>
        <v>10</v>
      </c>
      <c r="Q686" t="b">
        <f t="shared" si="14"/>
        <v>1</v>
      </c>
      <c r="R686" t="str">
        <f>+VLOOKUP(F686,'BD LP'!B:I,8,0)</f>
        <v>PULPA JUGO MANGO S/AZUCAR 1 kg</v>
      </c>
    </row>
    <row r="687" spans="1:18" x14ac:dyDescent="0.35">
      <c r="A687" t="s">
        <v>3904</v>
      </c>
      <c r="B687">
        <v>2000</v>
      </c>
      <c r="D687" s="51" t="s">
        <v>3905</v>
      </c>
      <c r="F687" s="38">
        <v>104544640</v>
      </c>
      <c r="H687" s="52">
        <v>38000</v>
      </c>
      <c r="I687" t="s">
        <v>3906</v>
      </c>
      <c r="J687">
        <v>10</v>
      </c>
      <c r="K687" t="s">
        <v>44</v>
      </c>
      <c r="L687" t="s">
        <v>3907</v>
      </c>
      <c r="M687" t="s">
        <v>3908</v>
      </c>
      <c r="N687" s="38" t="s">
        <v>44</v>
      </c>
      <c r="O687" t="str">
        <f>+F687&amp;"-"&amp;VLOOKUP(F687,'BD LP'!B:J,9,0)</f>
        <v>104544640-C10</v>
      </c>
      <c r="P687">
        <f>+VLOOKUP(O687,[1]ZCLMM905!$A:$G,7,0)</f>
        <v>10</v>
      </c>
      <c r="Q687" t="b">
        <f t="shared" si="14"/>
        <v>1</v>
      </c>
      <c r="R687" t="str">
        <f>+VLOOKUP(F687,'BD LP'!B:I,8,0)</f>
        <v>PULPA JUGO PIÑA 1 kg</v>
      </c>
    </row>
    <row r="688" spans="1:18" x14ac:dyDescent="0.35">
      <c r="A688" t="s">
        <v>3904</v>
      </c>
      <c r="B688">
        <v>2000</v>
      </c>
      <c r="D688" s="51" t="s">
        <v>3905</v>
      </c>
      <c r="F688" s="38">
        <v>104549090</v>
      </c>
      <c r="H688" s="52">
        <v>53500</v>
      </c>
      <c r="I688" t="s">
        <v>3906</v>
      </c>
      <c r="J688">
        <v>10</v>
      </c>
      <c r="K688" t="s">
        <v>44</v>
      </c>
      <c r="L688" t="s">
        <v>3907</v>
      </c>
      <c r="M688" t="s">
        <v>3908</v>
      </c>
      <c r="N688" s="38" t="s">
        <v>44</v>
      </c>
      <c r="O688" t="str">
        <f>+F688&amp;"-"&amp;VLOOKUP(F688,'BD LP'!B:J,9,0)</f>
        <v>104549090-C10</v>
      </c>
      <c r="P688">
        <f>+VLOOKUP(O688,[1]ZCLMM905!$A:$G,7,0)</f>
        <v>10</v>
      </c>
      <c r="Q688" t="b">
        <f t="shared" si="14"/>
        <v>1</v>
      </c>
      <c r="R688" t="str">
        <f>+VLOOKUP(F688,'BD LP'!B:I,8,0)</f>
        <v>PULPA MARACUYA C/SEMILLAS S/AZUCAR 1 KG</v>
      </c>
    </row>
    <row r="689" spans="1:18" x14ac:dyDescent="0.35">
      <c r="A689" t="s">
        <v>3904</v>
      </c>
      <c r="B689">
        <v>2000</v>
      </c>
      <c r="D689" s="51" t="s">
        <v>3905</v>
      </c>
      <c r="F689" s="38">
        <v>104524690</v>
      </c>
      <c r="H689" s="52">
        <v>66000</v>
      </c>
      <c r="I689" t="s">
        <v>3906</v>
      </c>
      <c r="J689">
        <v>10</v>
      </c>
      <c r="K689" t="s">
        <v>44</v>
      </c>
      <c r="L689" t="s">
        <v>3907</v>
      </c>
      <c r="M689" t="s">
        <v>3908</v>
      </c>
      <c r="N689" s="38" t="s">
        <v>44</v>
      </c>
      <c r="O689" t="str">
        <f>+F689&amp;"-"&amp;VLOOKUP(F689,'BD LP'!B:J,9,0)</f>
        <v>104524690-C10</v>
      </c>
      <c r="P689">
        <f>+VLOOKUP(O689,[1]ZCLMM905!$A:$G,7,0)</f>
        <v>10</v>
      </c>
      <c r="Q689" t="b">
        <f t="shared" si="14"/>
        <v>1</v>
      </c>
      <c r="R689" t="str">
        <f>+VLOOKUP(F689,'BD LP'!B:I,8,0)</f>
        <v>PULPA MARACUYA S/SEMILLAS S/AZUCAR 1 kg</v>
      </c>
    </row>
    <row r="690" spans="1:18" x14ac:dyDescent="0.35">
      <c r="A690" t="s">
        <v>3904</v>
      </c>
      <c r="B690">
        <v>2000</v>
      </c>
      <c r="D690" s="51" t="s">
        <v>3905</v>
      </c>
      <c r="F690" s="38">
        <v>104547070</v>
      </c>
      <c r="H690" s="52">
        <v>23040</v>
      </c>
      <c r="I690" t="s">
        <v>3906</v>
      </c>
      <c r="J690">
        <v>9</v>
      </c>
      <c r="K690" t="s">
        <v>44</v>
      </c>
      <c r="L690" t="s">
        <v>3907</v>
      </c>
      <c r="M690" t="s">
        <v>3908</v>
      </c>
      <c r="N690" s="38" t="s">
        <v>44</v>
      </c>
      <c r="O690" t="str">
        <f>+F690&amp;"-"&amp;VLOOKUP(F690,'BD LP'!B:J,9,0)</f>
        <v>104547070-C09</v>
      </c>
      <c r="P690">
        <f>+VLOOKUP(O690,[1]ZCLMM905!$A:$G,7,0)</f>
        <v>9</v>
      </c>
      <c r="Q690" t="b">
        <f t="shared" si="14"/>
        <v>1</v>
      </c>
      <c r="R690" t="str">
        <f>+VLOOKUP(F690,'BD LP'!B:I,8,0)</f>
        <v>MEZCLA CHAPSUI IQF MINUTO VERDE 1KG</v>
      </c>
    </row>
    <row r="691" spans="1:18" x14ac:dyDescent="0.35">
      <c r="A691" t="s">
        <v>3904</v>
      </c>
      <c r="B691">
        <v>2000</v>
      </c>
      <c r="D691" s="51" t="s">
        <v>3905</v>
      </c>
      <c r="F691" s="38">
        <v>104545030</v>
      </c>
      <c r="H691" s="52">
        <v>20500</v>
      </c>
      <c r="I691" t="s">
        <v>3906</v>
      </c>
      <c r="J691">
        <v>10</v>
      </c>
      <c r="K691" t="s">
        <v>44</v>
      </c>
      <c r="L691" t="s">
        <v>3907</v>
      </c>
      <c r="M691" t="s">
        <v>3908</v>
      </c>
      <c r="N691" s="38" t="s">
        <v>44</v>
      </c>
      <c r="O691" t="str">
        <f>+F691&amp;"-"&amp;VLOOKUP(F691,'BD LP'!B:J,9,0)</f>
        <v>104545030-C10</v>
      </c>
      <c r="P691">
        <f>+VLOOKUP(O691,[1]ZCLMM905!$A:$G,7,0)</f>
        <v>10</v>
      </c>
      <c r="Q691" t="b">
        <f t="shared" si="14"/>
        <v>1</v>
      </c>
      <c r="R691" t="str">
        <f>+VLOOKUP(F691,'BD LP'!B:I,8,0)</f>
        <v>PRIMAVERA VERDURAS 1 KG</v>
      </c>
    </row>
    <row r="692" spans="1:18" x14ac:dyDescent="0.35">
      <c r="A692" t="s">
        <v>3904</v>
      </c>
      <c r="B692">
        <v>2000</v>
      </c>
      <c r="D692" s="51" t="s">
        <v>3905</v>
      </c>
      <c r="F692" s="38">
        <v>104547470</v>
      </c>
      <c r="H692" s="52">
        <v>24000</v>
      </c>
      <c r="I692" t="s">
        <v>3906</v>
      </c>
      <c r="J692">
        <v>10</v>
      </c>
      <c r="K692" t="s">
        <v>44</v>
      </c>
      <c r="L692" t="s">
        <v>3907</v>
      </c>
      <c r="M692" t="s">
        <v>3908</v>
      </c>
      <c r="N692" s="38" t="s">
        <v>44</v>
      </c>
      <c r="O692" t="str">
        <f>+F692&amp;"-"&amp;VLOOKUP(F692,'BD LP'!B:J,9,0)</f>
        <v>104547470-C10</v>
      </c>
      <c r="P692">
        <f>+VLOOKUP(O692,[1]ZCLMM905!$A:$G,7,0)</f>
        <v>10</v>
      </c>
      <c r="Q692" t="b">
        <f t="shared" si="14"/>
        <v>1</v>
      </c>
      <c r="R692" t="str">
        <f>+VLOOKUP(F692,'BD LP'!B:I,8,0)</f>
        <v>ARVEJAS IQF 1 KG</v>
      </c>
    </row>
    <row r="693" spans="1:18" x14ac:dyDescent="0.35">
      <c r="A693" t="s">
        <v>3904</v>
      </c>
      <c r="B693">
        <v>2000</v>
      </c>
      <c r="D693" s="51" t="s">
        <v>3905</v>
      </c>
      <c r="F693" s="38">
        <v>104301050</v>
      </c>
      <c r="H693" s="52">
        <v>23500</v>
      </c>
      <c r="I693" t="s">
        <v>3906</v>
      </c>
      <c r="J693">
        <v>4</v>
      </c>
      <c r="K693" t="s">
        <v>44</v>
      </c>
      <c r="L693" t="s">
        <v>3907</v>
      </c>
      <c r="M693" t="s">
        <v>3908</v>
      </c>
      <c r="N693" s="38" t="s">
        <v>44</v>
      </c>
      <c r="O693" t="str">
        <f>+F693&amp;"-"&amp;VLOOKUP(F693,'BD LP'!B:J,9,0)</f>
        <v>104301050-C04</v>
      </c>
      <c r="P693">
        <f>+VLOOKUP(O693,[1]ZCLMM905!$A:$G,7,0)</f>
        <v>4</v>
      </c>
      <c r="Q693" t="b">
        <f t="shared" si="14"/>
        <v>1</v>
      </c>
      <c r="R693" t="str">
        <f>+VLOOKUP(F693,'BD LP'!B:I,8,0)</f>
        <v>ARVEJAS IQF ARDO  2,5 kg</v>
      </c>
    </row>
    <row r="694" spans="1:18" x14ac:dyDescent="0.35">
      <c r="A694" t="s">
        <v>3904</v>
      </c>
      <c r="B694">
        <v>2000</v>
      </c>
      <c r="D694" s="51" t="s">
        <v>3905</v>
      </c>
      <c r="F694" s="38">
        <v>104547450</v>
      </c>
      <c r="H694" s="52">
        <v>29500</v>
      </c>
      <c r="I694" t="s">
        <v>3906</v>
      </c>
      <c r="J694">
        <v>10</v>
      </c>
      <c r="K694" t="s">
        <v>44</v>
      </c>
      <c r="L694" t="s">
        <v>3907</v>
      </c>
      <c r="M694" t="s">
        <v>3908</v>
      </c>
      <c r="N694" s="38" t="s">
        <v>44</v>
      </c>
      <c r="O694" t="str">
        <f>+F694&amp;"-"&amp;VLOOKUP(F694,'BD LP'!B:J,9,0)</f>
        <v>104547450-C10</v>
      </c>
      <c r="P694">
        <f>+VLOOKUP(O694,[1]ZCLMM905!$A:$G,7,0)</f>
        <v>10</v>
      </c>
      <c r="Q694" t="b">
        <f t="shared" si="14"/>
        <v>1</v>
      </c>
      <c r="R694" t="str">
        <f>+VLOOKUP(F694,'BD LP'!B:I,8,0)</f>
        <v>BROCOLI 1 KG</v>
      </c>
    </row>
    <row r="695" spans="1:18" x14ac:dyDescent="0.35">
      <c r="A695" t="s">
        <v>3904</v>
      </c>
      <c r="B695">
        <v>2000</v>
      </c>
      <c r="D695" s="51" t="s">
        <v>3905</v>
      </c>
      <c r="F695" s="38">
        <v>104539710</v>
      </c>
      <c r="H695" s="52">
        <v>29000</v>
      </c>
      <c r="I695" t="s">
        <v>3906</v>
      </c>
      <c r="J695">
        <v>4</v>
      </c>
      <c r="K695" t="s">
        <v>44</v>
      </c>
      <c r="L695" t="s">
        <v>3907</v>
      </c>
      <c r="M695" t="s">
        <v>3908</v>
      </c>
      <c r="N695" s="38" t="s">
        <v>44</v>
      </c>
      <c r="O695" t="str">
        <f>+F695&amp;"-"&amp;VLOOKUP(F695,'BD LP'!B:J,9,0)</f>
        <v>104539710-C04</v>
      </c>
      <c r="P695">
        <f>+VLOOKUP(O695,[1]ZCLMM905!$A:$G,7,0)</f>
        <v>4</v>
      </c>
      <c r="Q695" t="b">
        <f t="shared" si="14"/>
        <v>1</v>
      </c>
      <c r="R695" t="str">
        <f>+VLOOKUP(F695,'BD LP'!B:I,8,0)</f>
        <v>CEBOLLA CUBOS IQF 2,5 KG ARDO</v>
      </c>
    </row>
    <row r="696" spans="1:18" x14ac:dyDescent="0.35">
      <c r="A696" t="s">
        <v>3904</v>
      </c>
      <c r="B696">
        <v>2000</v>
      </c>
      <c r="D696" s="51" t="s">
        <v>3905</v>
      </c>
      <c r="F696" s="38">
        <v>104321070</v>
      </c>
      <c r="H696" s="52">
        <v>26400</v>
      </c>
      <c r="I696" t="s">
        <v>3906</v>
      </c>
      <c r="J696">
        <v>4</v>
      </c>
      <c r="K696" t="s">
        <v>44</v>
      </c>
      <c r="L696" t="s">
        <v>3907</v>
      </c>
      <c r="M696" t="s">
        <v>3908</v>
      </c>
      <c r="N696" s="38" t="s">
        <v>44</v>
      </c>
      <c r="O696" t="str">
        <f>+F696&amp;"-"&amp;VLOOKUP(F696,'BD LP'!B:J,9,0)</f>
        <v>104321070-C04</v>
      </c>
      <c r="P696">
        <f>+VLOOKUP(O696,[1]ZCLMM905!$A:$G,7,0)</f>
        <v>4</v>
      </c>
      <c r="Q696" t="b">
        <f t="shared" si="14"/>
        <v>1</v>
      </c>
      <c r="R696" t="str">
        <f>+VLOOKUP(F696,'BD LP'!B:I,8,0)</f>
        <v>CHAMPIÑON LAMINADO IQF ARDO 2,5 kg</v>
      </c>
    </row>
    <row r="697" spans="1:18" x14ac:dyDescent="0.35">
      <c r="A697" t="s">
        <v>3904</v>
      </c>
      <c r="B697">
        <v>2000</v>
      </c>
      <c r="D697" s="51" t="s">
        <v>3905</v>
      </c>
      <c r="F697" s="38">
        <v>104544890</v>
      </c>
      <c r="H697" s="52">
        <v>25500</v>
      </c>
      <c r="I697" t="s">
        <v>3906</v>
      </c>
      <c r="J697">
        <v>10</v>
      </c>
      <c r="K697" t="s">
        <v>44</v>
      </c>
      <c r="L697" t="s">
        <v>3907</v>
      </c>
      <c r="M697" t="s">
        <v>3908</v>
      </c>
      <c r="N697" s="38" t="s">
        <v>44</v>
      </c>
      <c r="O697" t="str">
        <f>+F697&amp;"-"&amp;VLOOKUP(F697,'BD LP'!B:J,9,0)</f>
        <v>104544890-C10</v>
      </c>
      <c r="P697">
        <f>+VLOOKUP(O697,[1]ZCLMM905!$A:$G,7,0)</f>
        <v>10</v>
      </c>
      <c r="Q697" t="b">
        <f t="shared" si="14"/>
        <v>1</v>
      </c>
      <c r="R697" t="str">
        <f>+VLOOKUP(F697,'BD LP'!B:I,8,0)</f>
        <v>CHOCLO GRANO IQF 1 KG</v>
      </c>
    </row>
    <row r="698" spans="1:18" x14ac:dyDescent="0.35">
      <c r="A698" t="s">
        <v>3904</v>
      </c>
      <c r="B698">
        <v>2000</v>
      </c>
      <c r="D698" s="51" t="s">
        <v>3905</v>
      </c>
      <c r="F698" s="38">
        <v>104521770</v>
      </c>
      <c r="H698" s="52">
        <v>25000</v>
      </c>
      <c r="I698" t="s">
        <v>3906</v>
      </c>
      <c r="J698">
        <v>4</v>
      </c>
      <c r="K698" t="s">
        <v>44</v>
      </c>
      <c r="L698" t="s">
        <v>3907</v>
      </c>
      <c r="M698" t="s">
        <v>3908</v>
      </c>
      <c r="N698" s="38" t="s">
        <v>44</v>
      </c>
      <c r="O698" t="str">
        <f>+F698&amp;"-"&amp;VLOOKUP(F698,'BD LP'!B:J,9,0)</f>
        <v>104521770-C04</v>
      </c>
      <c r="P698">
        <f>+VLOOKUP(O698,[1]ZCLMM905!$A:$G,7,0)</f>
        <v>4</v>
      </c>
      <c r="Q698" t="b">
        <f t="shared" si="14"/>
        <v>1</v>
      </c>
      <c r="R698" t="str">
        <f>+VLOOKUP(F698,'BD LP'!B:I,8,0)</f>
        <v>CHOCLO GRANO IQF ARDO 2,5 kg</v>
      </c>
    </row>
    <row r="699" spans="1:18" x14ac:dyDescent="0.35">
      <c r="A699" t="s">
        <v>3904</v>
      </c>
      <c r="B699">
        <v>2000</v>
      </c>
      <c r="D699" s="51" t="s">
        <v>3905</v>
      </c>
      <c r="F699" s="38">
        <v>104540460</v>
      </c>
      <c r="H699" s="52">
        <v>34000</v>
      </c>
      <c r="I699" t="s">
        <v>3906</v>
      </c>
      <c r="J699">
        <v>12</v>
      </c>
      <c r="K699" t="s">
        <v>44</v>
      </c>
      <c r="L699" t="s">
        <v>3907</v>
      </c>
      <c r="M699" t="s">
        <v>3908</v>
      </c>
      <c r="N699" s="38" t="s">
        <v>44</v>
      </c>
      <c r="O699" t="str">
        <f>+F699&amp;"-"&amp;VLOOKUP(F699,'BD LP'!B:J,9,0)</f>
        <v>104540460-C12</v>
      </c>
      <c r="P699">
        <f>+VLOOKUP(O699,[1]ZCLMM905!$A:$G,7,0)</f>
        <v>12</v>
      </c>
      <c r="Q699" t="b">
        <f t="shared" si="14"/>
        <v>1</v>
      </c>
      <c r="R699" t="str">
        <f>+VLOOKUP(F699,'BD LP'!B:I,8,0)</f>
        <v>CHOCLO TROZO IQF MINUTO VERDE 1 kg</v>
      </c>
    </row>
    <row r="700" spans="1:18" x14ac:dyDescent="0.35">
      <c r="A700" t="s">
        <v>3904</v>
      </c>
      <c r="B700">
        <v>2000</v>
      </c>
      <c r="D700" s="51" t="s">
        <v>3905</v>
      </c>
      <c r="F700" s="38">
        <v>104300500</v>
      </c>
      <c r="H700" s="52">
        <v>22500</v>
      </c>
      <c r="I700" t="s">
        <v>3906</v>
      </c>
      <c r="J700">
        <v>4</v>
      </c>
      <c r="K700" t="s">
        <v>44</v>
      </c>
      <c r="L700" t="s">
        <v>3907</v>
      </c>
      <c r="M700" t="s">
        <v>3908</v>
      </c>
      <c r="N700" s="38" t="s">
        <v>44</v>
      </c>
      <c r="O700" t="str">
        <f>+F700&amp;"-"&amp;VLOOKUP(F700,'BD LP'!B:J,9,0)</f>
        <v>104300500-C04</v>
      </c>
      <c r="P700">
        <f>+VLOOKUP(O700,[1]ZCLMM905!$A:$G,7,0)</f>
        <v>4</v>
      </c>
      <c r="Q700" t="b">
        <f t="shared" si="14"/>
        <v>1</v>
      </c>
      <c r="R700" t="str">
        <f>+VLOOKUP(F700,'BD LP'!B:I,8,0)</f>
        <v>COLIFLOR IQF ARDO 2,5 kg</v>
      </c>
    </row>
    <row r="701" spans="1:18" x14ac:dyDescent="0.35">
      <c r="A701" t="s">
        <v>3904</v>
      </c>
      <c r="B701">
        <v>2000</v>
      </c>
      <c r="D701" s="51" t="s">
        <v>3905</v>
      </c>
      <c r="F701" s="38">
        <v>104547050</v>
      </c>
      <c r="H701" s="52">
        <v>54000</v>
      </c>
      <c r="I701" t="s">
        <v>3906</v>
      </c>
      <c r="J701">
        <v>27</v>
      </c>
      <c r="K701" t="s">
        <v>44</v>
      </c>
      <c r="L701" t="s">
        <v>3907</v>
      </c>
      <c r="M701" t="s">
        <v>3908</v>
      </c>
      <c r="N701" s="38" t="s">
        <v>44</v>
      </c>
      <c r="O701" t="str">
        <f>+F701&amp;"-"&amp;VLOOKUP(F701,'BD LP'!B:J,9,0)</f>
        <v>104547050-C27</v>
      </c>
      <c r="P701">
        <f>+VLOOKUP(O701,[1]ZCLMM905!$A:$G,7,0)</f>
        <v>27</v>
      </c>
      <c r="Q701" t="b">
        <f t="shared" si="14"/>
        <v>1</v>
      </c>
      <c r="R701" t="str">
        <f>+VLOOKUP(F701,'BD LP'!B:I,8,0)</f>
        <v>EDAMAME EN VAINAS MINUTO VERDE 400 G</v>
      </c>
    </row>
    <row r="702" spans="1:18" x14ac:dyDescent="0.35">
      <c r="A702" t="s">
        <v>3904</v>
      </c>
      <c r="B702">
        <v>2000</v>
      </c>
      <c r="D702" s="51" t="s">
        <v>3905</v>
      </c>
      <c r="F702" s="38">
        <v>104519580</v>
      </c>
      <c r="H702" s="52">
        <v>28000</v>
      </c>
      <c r="I702" t="s">
        <v>3906</v>
      </c>
      <c r="J702">
        <v>4</v>
      </c>
      <c r="K702" t="s">
        <v>44</v>
      </c>
      <c r="L702" t="s">
        <v>3907</v>
      </c>
      <c r="M702" t="s">
        <v>3908</v>
      </c>
      <c r="N702" s="38" t="s">
        <v>44</v>
      </c>
      <c r="O702" t="str">
        <f>+F702&amp;"-"&amp;VLOOKUP(F702,'BD LP'!B:J,9,0)</f>
        <v>104519580-C04</v>
      </c>
      <c r="P702">
        <f>+VLOOKUP(O702,[1]ZCLMM905!$A:$G,7,0)</f>
        <v>4</v>
      </c>
      <c r="Q702" t="b">
        <f t="shared" si="14"/>
        <v>1</v>
      </c>
      <c r="R702" t="str">
        <f>+VLOOKUP(F702,'BD LP'!B:I,8,0)</f>
        <v>ESPINACA IQF ARDO 2,5 kg</v>
      </c>
    </row>
    <row r="703" spans="1:18" x14ac:dyDescent="0.35">
      <c r="A703" t="s">
        <v>3904</v>
      </c>
      <c r="B703">
        <v>2000</v>
      </c>
      <c r="D703" s="51" t="s">
        <v>3905</v>
      </c>
      <c r="F703" s="38">
        <v>104547060</v>
      </c>
      <c r="H703" s="52">
        <v>57000</v>
      </c>
      <c r="I703" t="s">
        <v>3906</v>
      </c>
      <c r="J703">
        <v>10</v>
      </c>
      <c r="K703" t="s">
        <v>44</v>
      </c>
      <c r="L703" t="s">
        <v>3907</v>
      </c>
      <c r="M703" t="s">
        <v>3908</v>
      </c>
      <c r="N703" s="38" t="s">
        <v>44</v>
      </c>
      <c r="O703" t="str">
        <f>+F703&amp;"-"&amp;VLOOKUP(F703,'BD LP'!B:J,9,0)</f>
        <v>104547060-C10</v>
      </c>
      <c r="P703">
        <f>+VLOOKUP(O703,[1]ZCLMM905!$A:$G,7,0)</f>
        <v>10</v>
      </c>
      <c r="Q703" t="b">
        <f t="shared" si="14"/>
        <v>1</v>
      </c>
      <c r="R703" t="str">
        <f>+VLOOKUP(F703,'BD LP'!B:I,8,0)</f>
        <v>FONDOS ALCACHOFAS IQF MINUTO VERDE 1KG</v>
      </c>
    </row>
    <row r="704" spans="1:18" x14ac:dyDescent="0.35">
      <c r="A704" t="s">
        <v>3904</v>
      </c>
      <c r="B704">
        <v>2000</v>
      </c>
      <c r="D704" s="51" t="s">
        <v>3905</v>
      </c>
      <c r="F704" s="38">
        <v>104519700</v>
      </c>
      <c r="H704" s="52">
        <v>30800</v>
      </c>
      <c r="I704" t="s">
        <v>3906</v>
      </c>
      <c r="J704">
        <v>10</v>
      </c>
      <c r="K704" t="s">
        <v>44</v>
      </c>
      <c r="L704" t="s">
        <v>3907</v>
      </c>
      <c r="M704" t="s">
        <v>3908</v>
      </c>
      <c r="N704" s="38" t="s">
        <v>44</v>
      </c>
      <c r="O704" t="str">
        <f>+F704&amp;"-"&amp;VLOOKUP(F704,'BD LP'!B:J,9,0)</f>
        <v>104519700-C10</v>
      </c>
      <c r="P704">
        <f>+VLOOKUP(O704,[1]ZCLMM905!$A:$G,7,0)</f>
        <v>10</v>
      </c>
      <c r="Q704" t="b">
        <f t="shared" si="14"/>
        <v>1</v>
      </c>
      <c r="R704" t="str">
        <f>+VLOOKUP(F704,'BD LP'!B:I,8,0)</f>
        <v>HABAS FINAS IQF ARDO 1 kg</v>
      </c>
    </row>
    <row r="705" spans="1:18" x14ac:dyDescent="0.35">
      <c r="A705" t="s">
        <v>3904</v>
      </c>
      <c r="B705">
        <v>2000</v>
      </c>
      <c r="D705" s="51" t="s">
        <v>3905</v>
      </c>
      <c r="F705" s="38">
        <v>104548180</v>
      </c>
      <c r="H705" s="52">
        <v>17400</v>
      </c>
      <c r="I705" t="s">
        <v>3906</v>
      </c>
      <c r="J705">
        <v>6</v>
      </c>
      <c r="K705" t="s">
        <v>44</v>
      </c>
      <c r="L705" t="s">
        <v>3907</v>
      </c>
      <c r="M705" t="s">
        <v>3908</v>
      </c>
      <c r="N705" s="38" t="s">
        <v>44</v>
      </c>
      <c r="O705" t="str">
        <f>+F705&amp;"-"&amp;VLOOKUP(F705,'BD LP'!B:J,9,0)</f>
        <v>104548180-C06</v>
      </c>
      <c r="P705">
        <f>+VLOOKUP(O705,[1]ZCLMM905!$A:$G,7,0)</f>
        <v>6</v>
      </c>
      <c r="Q705" t="b">
        <f t="shared" si="14"/>
        <v>1</v>
      </c>
      <c r="R705" t="str">
        <f>+VLOOKUP(F705,'BD LP'!B:I,8,0)</f>
        <v>PALTA HASS MOLIDA CHILENA 500 G</v>
      </c>
    </row>
    <row r="706" spans="1:18" x14ac:dyDescent="0.35">
      <c r="A706" t="s">
        <v>3904</v>
      </c>
      <c r="B706">
        <v>2000</v>
      </c>
      <c r="D706" s="51" t="s">
        <v>3905</v>
      </c>
      <c r="F706" s="38">
        <v>104547080</v>
      </c>
      <c r="H706" s="52">
        <v>44400</v>
      </c>
      <c r="I706" t="s">
        <v>3906</v>
      </c>
      <c r="J706">
        <v>12</v>
      </c>
      <c r="K706" t="s">
        <v>44</v>
      </c>
      <c r="L706" t="s">
        <v>3907</v>
      </c>
      <c r="M706" t="s">
        <v>3908</v>
      </c>
      <c r="N706" s="38" t="s">
        <v>44</v>
      </c>
      <c r="O706" t="str">
        <f>+F706&amp;"-"&amp;VLOOKUP(F706,'BD LP'!B:J,9,0)</f>
        <v>104547080-C12</v>
      </c>
      <c r="P706">
        <f>+VLOOKUP(O706,[1]ZCLMM905!$A:$G,7,0)</f>
        <v>12</v>
      </c>
      <c r="Q706" t="b">
        <f t="shared" si="14"/>
        <v>1</v>
      </c>
      <c r="R706" t="str">
        <f>+VLOOKUP(F706,'BD LP'!B:I,8,0)</f>
        <v>PIMENTON ROJO TIRAS IQF MINUTO VERDE 1KG</v>
      </c>
    </row>
    <row r="707" spans="1:18" x14ac:dyDescent="0.35">
      <c r="A707" t="s">
        <v>3904</v>
      </c>
      <c r="B707">
        <v>2000</v>
      </c>
      <c r="D707" s="51" t="s">
        <v>3905</v>
      </c>
      <c r="F707" s="38">
        <v>104515110</v>
      </c>
      <c r="H707" s="52">
        <v>21500</v>
      </c>
      <c r="I707" t="s">
        <v>3906</v>
      </c>
      <c r="J707">
        <v>4</v>
      </c>
      <c r="K707" t="s">
        <v>44</v>
      </c>
      <c r="L707" t="s">
        <v>3907</v>
      </c>
      <c r="M707" t="s">
        <v>3908</v>
      </c>
      <c r="N707" s="38" t="s">
        <v>44</v>
      </c>
      <c r="O707" t="str">
        <f>+F707&amp;"-"&amp;VLOOKUP(F707,'BD LP'!B:J,9,0)</f>
        <v>104515110-C04</v>
      </c>
      <c r="P707">
        <f>+VLOOKUP(O707,[1]ZCLMM905!$A:$G,7,0)</f>
        <v>4</v>
      </c>
      <c r="Q707" t="b">
        <f t="shared" ref="Q707:Q770" si="15">+P707=J707</f>
        <v>1</v>
      </c>
      <c r="R707" t="str">
        <f>+VLOOKUP(F707,'BD LP'!B:I,8,0)</f>
        <v>POROTO VERDE C/FRANC IQF ARDO 2,5 kg</v>
      </c>
    </row>
    <row r="708" spans="1:18" x14ac:dyDescent="0.35">
      <c r="A708" t="s">
        <v>3904</v>
      </c>
      <c r="B708">
        <v>2000</v>
      </c>
      <c r="D708" s="51" t="s">
        <v>3905</v>
      </c>
      <c r="F708" s="38">
        <v>104547460</v>
      </c>
      <c r="H708" s="52">
        <v>22000</v>
      </c>
      <c r="I708" t="s">
        <v>3906</v>
      </c>
      <c r="J708">
        <v>10</v>
      </c>
      <c r="K708" t="s">
        <v>44</v>
      </c>
      <c r="L708" t="s">
        <v>3907</v>
      </c>
      <c r="M708" t="s">
        <v>3908</v>
      </c>
      <c r="N708" s="38" t="s">
        <v>44</v>
      </c>
      <c r="O708" t="str">
        <f>+F708&amp;"-"&amp;VLOOKUP(F708,'BD LP'!B:J,9,0)</f>
        <v>104547460-C10</v>
      </c>
      <c r="P708">
        <f>+VLOOKUP(O708,[1]ZCLMM905!$A:$G,7,0)</f>
        <v>10</v>
      </c>
      <c r="Q708" t="b">
        <f t="shared" si="15"/>
        <v>1</v>
      </c>
      <c r="R708" t="str">
        <f>+VLOOKUP(F708,'BD LP'!B:I,8,0)</f>
        <v>POROTO VERDE CORTE FRANCES 1 KG</v>
      </c>
    </row>
    <row r="709" spans="1:18" x14ac:dyDescent="0.35">
      <c r="A709" t="s">
        <v>3904</v>
      </c>
      <c r="B709">
        <v>2000</v>
      </c>
      <c r="D709" s="51" t="s">
        <v>3905</v>
      </c>
      <c r="F709" s="38">
        <v>104540470</v>
      </c>
      <c r="H709" s="52">
        <v>58000</v>
      </c>
      <c r="I709" t="s">
        <v>3906</v>
      </c>
      <c r="J709">
        <v>15</v>
      </c>
      <c r="K709" t="s">
        <v>44</v>
      </c>
      <c r="L709" t="s">
        <v>3907</v>
      </c>
      <c r="M709" t="s">
        <v>3908</v>
      </c>
      <c r="N709" s="38" t="s">
        <v>44</v>
      </c>
      <c r="O709" t="str">
        <f>+F709&amp;"-"&amp;VLOOKUP(F709,'BD LP'!B:J,9,0)</f>
        <v>104540470-C15</v>
      </c>
      <c r="P709">
        <f>+VLOOKUP(O709,[1]ZCLMM905!$A:$G,7,0)</f>
        <v>15</v>
      </c>
      <c r="Q709" t="b">
        <f t="shared" si="15"/>
        <v>1</v>
      </c>
      <c r="R709" t="str">
        <f>+VLOOKUP(F709,'BD LP'!B:I,8,0)</f>
        <v>POROTOS GRANADOS IQF MINUTO VERDE 1 kg</v>
      </c>
    </row>
    <row r="710" spans="1:18" x14ac:dyDescent="0.35">
      <c r="A710" t="s">
        <v>3904</v>
      </c>
      <c r="B710">
        <v>2000</v>
      </c>
      <c r="D710" s="51" t="s">
        <v>3905</v>
      </c>
      <c r="F710" s="38">
        <v>104539580</v>
      </c>
      <c r="H710" s="52">
        <v>48000</v>
      </c>
      <c r="I710" t="s">
        <v>3906</v>
      </c>
      <c r="J710">
        <v>4</v>
      </c>
      <c r="K710" t="s">
        <v>44</v>
      </c>
      <c r="L710" t="s">
        <v>3907</v>
      </c>
      <c r="M710" t="s">
        <v>3908</v>
      </c>
      <c r="N710" s="38" t="s">
        <v>44</v>
      </c>
      <c r="O710" t="str">
        <f>+F710&amp;"-"&amp;VLOOKUP(F710,'BD LP'!B:J,9,0)</f>
        <v>104539580-C04</v>
      </c>
      <c r="P710">
        <f>+VLOOKUP(O710,[1]ZCLMM905!$A:$G,7,0)</f>
        <v>4</v>
      </c>
      <c r="Q710" t="b">
        <f t="shared" si="15"/>
        <v>1</v>
      </c>
      <c r="R710" t="str">
        <f>+VLOOKUP(F710,'BD LP'!B:I,8,0)</f>
        <v>SWEET CORN RIBS ARDO 2,5 KG</v>
      </c>
    </row>
    <row r="711" spans="1:18" x14ac:dyDescent="0.35">
      <c r="A711" t="s">
        <v>3904</v>
      </c>
      <c r="B711">
        <v>2000</v>
      </c>
      <c r="D711" s="51" t="s">
        <v>3905</v>
      </c>
      <c r="F711" s="38">
        <v>150000324</v>
      </c>
      <c r="H711" s="52">
        <v>22800</v>
      </c>
      <c r="I711" t="s">
        <v>3906</v>
      </c>
      <c r="J711">
        <v>10</v>
      </c>
      <c r="K711" t="s">
        <v>44</v>
      </c>
      <c r="L711" t="s">
        <v>3907</v>
      </c>
      <c r="M711" t="s">
        <v>3908</v>
      </c>
      <c r="N711" s="38" t="s">
        <v>44</v>
      </c>
      <c r="O711" t="str">
        <f>+F711&amp;"-"&amp;VLOOKUP(F711,'BD LP'!B:J,9,0)</f>
        <v>150000324-D10</v>
      </c>
      <c r="P711">
        <f>+VLOOKUP(O711,[1]ZCLMM905!$A:$G,7,0)</f>
        <v>10</v>
      </c>
      <c r="Q711" t="b">
        <f t="shared" si="15"/>
        <v>1</v>
      </c>
      <c r="R711" t="str">
        <f>+VLOOKUP(F711,'BD LP'!B:I,8,0)</f>
        <v>ARROZ G1 INTEGRAL TUCAPEL 1 kg</v>
      </c>
    </row>
    <row r="712" spans="1:18" x14ac:dyDescent="0.35">
      <c r="A712" t="s">
        <v>3904</v>
      </c>
      <c r="B712">
        <v>2000</v>
      </c>
      <c r="D712" s="51" t="s">
        <v>3905</v>
      </c>
      <c r="F712" s="38">
        <v>104542630</v>
      </c>
      <c r="H712" s="52">
        <v>16300</v>
      </c>
      <c r="I712" t="s">
        <v>3906</v>
      </c>
      <c r="J712">
        <v>10</v>
      </c>
      <c r="K712" t="s">
        <v>44</v>
      </c>
      <c r="L712" t="s">
        <v>3907</v>
      </c>
      <c r="M712" t="s">
        <v>3908</v>
      </c>
      <c r="N712" s="38" t="s">
        <v>44</v>
      </c>
      <c r="O712" t="str">
        <f>+F712&amp;"-"&amp;VLOOKUP(F712,'BD LP'!B:J,9,0)</f>
        <v>104542630-D10</v>
      </c>
      <c r="P712">
        <f>+VLOOKUP(O712,[1]ZCLMM905!$A:$G,7,0)</f>
        <v>10</v>
      </c>
      <c r="Q712" t="b">
        <f t="shared" si="15"/>
        <v>1</v>
      </c>
      <c r="R712" t="str">
        <f>+VLOOKUP(F712,'BD LP'!B:I,8,0)</f>
        <v>ARROZ G1 LOS GRANOS 1 KG</v>
      </c>
    </row>
    <row r="713" spans="1:18" x14ac:dyDescent="0.35">
      <c r="A713" t="s">
        <v>3904</v>
      </c>
      <c r="B713">
        <v>2000</v>
      </c>
      <c r="D713" s="51" t="s">
        <v>3905</v>
      </c>
      <c r="F713" s="38">
        <v>104519920</v>
      </c>
      <c r="H713" s="52">
        <v>23000</v>
      </c>
      <c r="I713" t="s">
        <v>3906</v>
      </c>
      <c r="J713">
        <v>10</v>
      </c>
      <c r="K713" t="s">
        <v>44</v>
      </c>
      <c r="L713" t="s">
        <v>3907</v>
      </c>
      <c r="M713" t="s">
        <v>3908</v>
      </c>
      <c r="N713" s="38" t="s">
        <v>44</v>
      </c>
      <c r="O713" t="str">
        <f>+F713&amp;"-"&amp;VLOOKUP(F713,'BD LP'!B:J,9,0)</f>
        <v>104519920-D10</v>
      </c>
      <c r="P713">
        <f>+VLOOKUP(O713,[1]ZCLMM905!$A:$G,7,0)</f>
        <v>10</v>
      </c>
      <c r="Q713" t="b">
        <f t="shared" si="15"/>
        <v>1</v>
      </c>
      <c r="R713" t="str">
        <f>+VLOOKUP(F713,'BD LP'!B:I,8,0)</f>
        <v>ARROZ G1 MIRAFLORES 1 kg</v>
      </c>
    </row>
    <row r="714" spans="1:18" x14ac:dyDescent="0.35">
      <c r="A714" t="s">
        <v>3904</v>
      </c>
      <c r="B714">
        <v>2000</v>
      </c>
      <c r="D714" s="51" t="s">
        <v>3905</v>
      </c>
      <c r="F714" s="38">
        <v>150001807</v>
      </c>
      <c r="H714" s="52">
        <v>25300</v>
      </c>
      <c r="I714" t="s">
        <v>3906</v>
      </c>
      <c r="J714">
        <v>5</v>
      </c>
      <c r="K714" t="s">
        <v>44</v>
      </c>
      <c r="L714" t="s">
        <v>3907</v>
      </c>
      <c r="M714" t="s">
        <v>3908</v>
      </c>
      <c r="N714" s="38" t="s">
        <v>44</v>
      </c>
      <c r="O714" t="str">
        <f>+F714&amp;"-"&amp;VLOOKUP(F714,'BD LP'!B:J,9,0)</f>
        <v>150001807-D05</v>
      </c>
      <c r="P714">
        <f>+VLOOKUP(O714,[1]ZCLMM905!$A:$G,7,0)</f>
        <v>5</v>
      </c>
      <c r="Q714" t="b">
        <f t="shared" si="15"/>
        <v>1</v>
      </c>
      <c r="R714" t="str">
        <f>+VLOOKUP(F714,'BD LP'!B:I,8,0)</f>
        <v>ARROZ G1 NACIONAL TUCAPEL 2 kg</v>
      </c>
    </row>
    <row r="715" spans="1:18" x14ac:dyDescent="0.35">
      <c r="A715" t="s">
        <v>3904</v>
      </c>
      <c r="B715">
        <v>2000</v>
      </c>
      <c r="D715" s="51" t="s">
        <v>3905</v>
      </c>
      <c r="F715" s="38">
        <v>104537640</v>
      </c>
      <c r="H715" s="52">
        <v>15210</v>
      </c>
      <c r="I715" t="s">
        <v>3906</v>
      </c>
      <c r="J715">
        <v>10</v>
      </c>
      <c r="K715" t="s">
        <v>44</v>
      </c>
      <c r="L715" t="s">
        <v>3907</v>
      </c>
      <c r="M715" t="s">
        <v>3908</v>
      </c>
      <c r="N715" s="38" t="s">
        <v>44</v>
      </c>
      <c r="O715" t="str">
        <f>+F715&amp;"-"&amp;VLOOKUP(F715,'BD LP'!B:J,9,0)</f>
        <v>104537640-C10</v>
      </c>
      <c r="P715">
        <f>+VLOOKUP(O715,[1]ZCLMM905!$A:$G,7,0)</f>
        <v>10</v>
      </c>
      <c r="Q715" t="b">
        <f t="shared" si="15"/>
        <v>1</v>
      </c>
      <c r="R715" t="str">
        <f>+VLOOKUP(F715,'BD LP'!B:I,8,0)</f>
        <v>ARROZ G2 BLUE BONNET TUCAPEL 1 KG</v>
      </c>
    </row>
    <row r="716" spans="1:18" x14ac:dyDescent="0.35">
      <c r="A716" t="s">
        <v>3904</v>
      </c>
      <c r="B716">
        <v>2000</v>
      </c>
      <c r="D716" s="51" t="s">
        <v>3905</v>
      </c>
      <c r="F716" s="38">
        <v>104535120</v>
      </c>
      <c r="H716" s="52">
        <v>13361</v>
      </c>
      <c r="I716" t="s">
        <v>3906</v>
      </c>
      <c r="J716">
        <v>10</v>
      </c>
      <c r="K716" t="s">
        <v>44</v>
      </c>
      <c r="L716" t="s">
        <v>3907</v>
      </c>
      <c r="M716" t="s">
        <v>3908</v>
      </c>
      <c r="N716" s="38" t="s">
        <v>44</v>
      </c>
      <c r="O716" t="str">
        <f>+F716&amp;"-"&amp;VLOOKUP(F716,'BD LP'!B:J,9,0)</f>
        <v>104535120-D10</v>
      </c>
      <c r="P716">
        <f>+VLOOKUP(O716,[1]ZCLMM905!$A:$G,7,0)</f>
        <v>10</v>
      </c>
      <c r="Q716" t="b">
        <f t="shared" si="15"/>
        <v>1</v>
      </c>
      <c r="R716" t="str">
        <f>+VLOOKUP(F716,'BD LP'!B:I,8,0)</f>
        <v>ARROZ G2 LOS GRANOS 1 kg</v>
      </c>
    </row>
    <row r="717" spans="1:18" x14ac:dyDescent="0.35">
      <c r="A717" t="s">
        <v>3904</v>
      </c>
      <c r="B717">
        <v>2000</v>
      </c>
      <c r="D717" s="51" t="s">
        <v>3905</v>
      </c>
      <c r="F717" s="38">
        <v>104527320</v>
      </c>
      <c r="H717" s="52">
        <v>13361</v>
      </c>
      <c r="I717" t="s">
        <v>3906</v>
      </c>
      <c r="J717">
        <v>10</v>
      </c>
      <c r="K717" t="s">
        <v>44</v>
      </c>
      <c r="L717" t="s">
        <v>3907</v>
      </c>
      <c r="M717" t="s">
        <v>3908</v>
      </c>
      <c r="N717" s="38" t="s">
        <v>44</v>
      </c>
      <c r="O717" t="str">
        <f>+F717&amp;"-"&amp;VLOOKUP(F717,'BD LP'!B:J,9,0)</f>
        <v>104527320-D10</v>
      </c>
      <c r="P717">
        <f>+VLOOKUP(O717,[1]ZCLMM905!$A:$G,7,0)</f>
        <v>10</v>
      </c>
      <c r="Q717" t="b">
        <f t="shared" si="15"/>
        <v>1</v>
      </c>
      <c r="R717" t="str">
        <f>+VLOOKUP(F717,'BD LP'!B:I,8,0)</f>
        <v>ARROZ G2 MIRAFLORES IMPORTADO 1 kg</v>
      </c>
    </row>
    <row r="718" spans="1:18" x14ac:dyDescent="0.35">
      <c r="A718" t="s">
        <v>3904</v>
      </c>
      <c r="B718">
        <v>2000</v>
      </c>
      <c r="D718" s="51" t="s">
        <v>3905</v>
      </c>
      <c r="F718" s="38">
        <v>104513000</v>
      </c>
      <c r="H718" s="52">
        <v>19688</v>
      </c>
      <c r="I718" t="s">
        <v>3906</v>
      </c>
      <c r="J718">
        <v>10</v>
      </c>
      <c r="K718" t="s">
        <v>44</v>
      </c>
      <c r="L718" t="s">
        <v>3907</v>
      </c>
      <c r="M718" t="s">
        <v>3908</v>
      </c>
      <c r="N718" s="38" t="s">
        <v>44</v>
      </c>
      <c r="O718" t="str">
        <f>+F718&amp;"-"&amp;VLOOKUP(F718,'BD LP'!B:J,9,0)</f>
        <v>104513000-D10</v>
      </c>
      <c r="P718">
        <f>+VLOOKUP(O718,[1]ZCLMM905!$A:$G,7,0)</f>
        <v>10</v>
      </c>
      <c r="Q718" t="b">
        <f t="shared" si="15"/>
        <v>1</v>
      </c>
      <c r="R718" t="str">
        <f>+VLOOKUP(F718,'BD LP'!B:I,8,0)</f>
        <v>ARROZ G2 MIRAFLORES NACIONAL 1 kg</v>
      </c>
    </row>
    <row r="719" spans="1:18" x14ac:dyDescent="0.35">
      <c r="A719" t="s">
        <v>3904</v>
      </c>
      <c r="B719">
        <v>2000</v>
      </c>
      <c r="D719" s="51" t="s">
        <v>3905</v>
      </c>
      <c r="F719" s="38">
        <v>104520620</v>
      </c>
      <c r="H719" s="52">
        <v>20924</v>
      </c>
      <c r="I719" t="s">
        <v>3906</v>
      </c>
      <c r="J719">
        <v>5</v>
      </c>
      <c r="K719" t="s">
        <v>44</v>
      </c>
      <c r="L719" t="s">
        <v>3907</v>
      </c>
      <c r="M719" t="s">
        <v>3908</v>
      </c>
      <c r="N719" s="38" t="s">
        <v>44</v>
      </c>
      <c r="O719" t="str">
        <f>+F719&amp;"-"&amp;VLOOKUP(F719,'BD LP'!B:J,9,0)</f>
        <v>104520620-D05</v>
      </c>
      <c r="P719">
        <f>+VLOOKUP(O719,[1]ZCLMM905!$A:$G,7,0)</f>
        <v>5</v>
      </c>
      <c r="Q719" t="b">
        <f t="shared" si="15"/>
        <v>1</v>
      </c>
      <c r="R719" t="str">
        <f>+VLOOKUP(F719,'BD LP'!B:I,8,0)</f>
        <v>ARROZ G2 TUCAPEL NACIONAL 2 kg</v>
      </c>
    </row>
    <row r="720" spans="1:18" x14ac:dyDescent="0.35">
      <c r="A720" t="s">
        <v>3904</v>
      </c>
      <c r="B720">
        <v>2000</v>
      </c>
      <c r="D720" s="51" t="s">
        <v>3905</v>
      </c>
      <c r="F720" s="38">
        <v>104544250</v>
      </c>
      <c r="H720" s="52">
        <v>18067</v>
      </c>
      <c r="I720" t="s">
        <v>3906</v>
      </c>
      <c r="J720">
        <v>10</v>
      </c>
      <c r="K720" t="s">
        <v>44</v>
      </c>
      <c r="L720" t="s">
        <v>3907</v>
      </c>
      <c r="M720" t="s">
        <v>3908</v>
      </c>
      <c r="N720" s="38" t="s">
        <v>44</v>
      </c>
      <c r="O720" t="str">
        <f>+F720&amp;"-"&amp;VLOOKUP(F720,'BD LP'!B:J,9,0)</f>
        <v>104544250-D10</v>
      </c>
      <c r="P720">
        <f>+VLOOKUP(O720,[1]ZCLMM905!$A:$G,7,0)</f>
        <v>10</v>
      </c>
      <c r="Q720" t="b">
        <f t="shared" si="15"/>
        <v>1</v>
      </c>
      <c r="R720" t="str">
        <f>+VLOOKUP(F720,'BD LP'!B:I,8,0)</f>
        <v>ARROZ PREGRANEADO G1 1 KG</v>
      </c>
    </row>
    <row r="721" spans="1:18" x14ac:dyDescent="0.35">
      <c r="A721" t="s">
        <v>3904</v>
      </c>
      <c r="B721">
        <v>2000</v>
      </c>
      <c r="D721" s="51" t="s">
        <v>3905</v>
      </c>
      <c r="F721" s="38">
        <v>104526560</v>
      </c>
      <c r="H721" s="52">
        <v>20924</v>
      </c>
      <c r="I721" t="s">
        <v>3906</v>
      </c>
      <c r="J721">
        <v>10</v>
      </c>
      <c r="K721" t="s">
        <v>44</v>
      </c>
      <c r="L721" t="s">
        <v>3907</v>
      </c>
      <c r="M721" t="s">
        <v>3908</v>
      </c>
      <c r="N721" s="38" t="s">
        <v>44</v>
      </c>
      <c r="O721" t="str">
        <f>+F721&amp;"-"&amp;VLOOKUP(F721,'BD LP'!B:J,9,0)</f>
        <v>104526560-D10</v>
      </c>
      <c r="P721">
        <f>+VLOOKUP(O721,[1]ZCLMM905!$A:$G,7,0)</f>
        <v>10</v>
      </c>
      <c r="Q721" t="b">
        <f t="shared" si="15"/>
        <v>1</v>
      </c>
      <c r="R721" t="str">
        <f>+VLOOKUP(F721,'BD LP'!B:I,8,0)</f>
        <v>ARROZ PREGRANEADO TUCAPEL 1 kg</v>
      </c>
    </row>
    <row r="722" spans="1:18" x14ac:dyDescent="0.35">
      <c r="A722" t="s">
        <v>3904</v>
      </c>
      <c r="B722">
        <v>2000</v>
      </c>
      <c r="D722" s="51" t="s">
        <v>3905</v>
      </c>
      <c r="F722" s="38">
        <v>150001092</v>
      </c>
      <c r="H722" s="52">
        <v>36000</v>
      </c>
      <c r="I722" t="s">
        <v>3906</v>
      </c>
      <c r="J722">
        <v>10</v>
      </c>
      <c r="K722" t="s">
        <v>44</v>
      </c>
      <c r="L722" t="s">
        <v>3907</v>
      </c>
      <c r="M722" t="s">
        <v>3908</v>
      </c>
      <c r="N722" s="38" t="s">
        <v>44</v>
      </c>
      <c r="O722" t="str">
        <f>+F722&amp;"-"&amp;VLOOKUP(F722,'BD LP'!B:J,9,0)</f>
        <v>150001092-C10</v>
      </c>
      <c r="P722">
        <f>+VLOOKUP(O722,[1]ZCLMM905!$A:$G,7,0)</f>
        <v>10</v>
      </c>
      <c r="Q722" t="b">
        <f t="shared" si="15"/>
        <v>1</v>
      </c>
      <c r="R722" t="str">
        <f>+VLOOKUP(F722,'BD LP'!B:I,8,0)</f>
        <v>ARROZ RISOTTO ITALIANO TUCAPEL 1 kg</v>
      </c>
    </row>
    <row r="723" spans="1:18" x14ac:dyDescent="0.35">
      <c r="A723" t="s">
        <v>3904</v>
      </c>
      <c r="B723">
        <v>2000</v>
      </c>
      <c r="D723" s="51" t="s">
        <v>3905</v>
      </c>
      <c r="F723" s="38">
        <v>104529990</v>
      </c>
      <c r="H723" s="52">
        <v>21500</v>
      </c>
      <c r="I723" t="s">
        <v>3906</v>
      </c>
      <c r="J723">
        <v>5</v>
      </c>
      <c r="K723" t="s">
        <v>44</v>
      </c>
      <c r="L723" t="s">
        <v>3907</v>
      </c>
      <c r="M723" t="s">
        <v>3908</v>
      </c>
      <c r="N723" s="38" t="s">
        <v>44</v>
      </c>
      <c r="O723" t="str">
        <f>+F723&amp;"-"&amp;VLOOKUP(F723,'BD LP'!B:J,9,0)</f>
        <v>104529990-D05</v>
      </c>
      <c r="P723">
        <f>+VLOOKUP(O723,[1]ZCLMM905!$A:$G,7,0)</f>
        <v>5</v>
      </c>
      <c r="Q723" t="b">
        <f t="shared" si="15"/>
        <v>1</v>
      </c>
      <c r="R723" t="str">
        <f>+VLOOKUP(F723,'BD LP'!B:I,8,0)</f>
        <v>ARROZ SUSHI TUCAPEL 2 kg</v>
      </c>
    </row>
    <row r="724" spans="1:18" x14ac:dyDescent="0.35">
      <c r="A724" t="s">
        <v>3904</v>
      </c>
      <c r="B724">
        <v>2000</v>
      </c>
      <c r="D724" s="51" t="s">
        <v>3905</v>
      </c>
      <c r="F724" s="38">
        <v>104546960</v>
      </c>
      <c r="H724" s="52">
        <v>10840</v>
      </c>
      <c r="I724" t="s">
        <v>3906</v>
      </c>
      <c r="J724">
        <v>10</v>
      </c>
      <c r="K724" t="s">
        <v>44</v>
      </c>
      <c r="L724" t="s">
        <v>3907</v>
      </c>
      <c r="M724" t="s">
        <v>3908</v>
      </c>
      <c r="N724" s="38" t="s">
        <v>44</v>
      </c>
      <c r="O724" t="str">
        <f>+F724&amp;"-"&amp;VLOOKUP(F724,'BD LP'!B:J,9,0)</f>
        <v>104546960-C10</v>
      </c>
      <c r="P724">
        <f>+VLOOKUP(O724,[1]ZCLMM905!$A:$G,7,0)</f>
        <v>10</v>
      </c>
      <c r="Q724" t="b">
        <f t="shared" si="15"/>
        <v>1</v>
      </c>
      <c r="R724" t="str">
        <f>+VLOOKUP(F724,'BD LP'!B:I,8,0)</f>
        <v>AZUCAR G2 CAMSA 1 KG</v>
      </c>
    </row>
    <row r="725" spans="1:18" x14ac:dyDescent="0.35">
      <c r="A725" t="s">
        <v>3904</v>
      </c>
      <c r="B725">
        <v>2000</v>
      </c>
      <c r="D725" s="51" t="s">
        <v>3905</v>
      </c>
      <c r="F725" s="38">
        <v>104534660</v>
      </c>
      <c r="H725" s="52">
        <v>21681</v>
      </c>
      <c r="I725" t="s">
        <v>3906</v>
      </c>
      <c r="J725">
        <v>20</v>
      </c>
      <c r="K725" t="s">
        <v>44</v>
      </c>
      <c r="L725" t="s">
        <v>3907</v>
      </c>
      <c r="M725" t="s">
        <v>3908</v>
      </c>
      <c r="N725" s="38" t="s">
        <v>44</v>
      </c>
      <c r="O725" t="str">
        <f>+F725&amp;"-"&amp;VLOOKUP(F725,'BD LP'!B:J,9,0)</f>
        <v>104534660-D20</v>
      </c>
      <c r="P725">
        <f>+VLOOKUP(O725,[1]ZCLMM905!$A:$G,7,0)</f>
        <v>20</v>
      </c>
      <c r="Q725" t="b">
        <f t="shared" si="15"/>
        <v>1</v>
      </c>
      <c r="R725" t="str">
        <f>+VLOOKUP(F725,'BD LP'!B:I,8,0)</f>
        <v>AZUCAR G2 DAMA BLANCA 1 kg</v>
      </c>
    </row>
    <row r="726" spans="1:18" x14ac:dyDescent="0.35">
      <c r="A726" t="s">
        <v>3904</v>
      </c>
      <c r="B726">
        <v>2000</v>
      </c>
      <c r="D726" s="51" t="s">
        <v>3905</v>
      </c>
      <c r="F726" s="38">
        <v>150000893</v>
      </c>
      <c r="H726" s="52">
        <v>24370</v>
      </c>
      <c r="I726" t="s">
        <v>3906</v>
      </c>
      <c r="J726">
        <v>20</v>
      </c>
      <c r="K726" t="s">
        <v>44</v>
      </c>
      <c r="L726" t="s">
        <v>3907</v>
      </c>
      <c r="M726" t="s">
        <v>3908</v>
      </c>
      <c r="N726" s="38" t="s">
        <v>44</v>
      </c>
      <c r="O726" t="str">
        <f>+F726&amp;"-"&amp;VLOOKUP(F726,'BD LP'!B:J,9,0)</f>
        <v>150000893-C20</v>
      </c>
      <c r="P726">
        <f>+VLOOKUP(O726,[1]ZCLMM905!$A:$G,7,0)</f>
        <v>20</v>
      </c>
      <c r="Q726" t="b">
        <f t="shared" si="15"/>
        <v>1</v>
      </c>
      <c r="R726" t="str">
        <f>+VLOOKUP(F726,'BD LP'!B:I,8,0)</f>
        <v>AZUCAR G2 IANSA 1 kg</v>
      </c>
    </row>
    <row r="727" spans="1:18" x14ac:dyDescent="0.35">
      <c r="A727" t="s">
        <v>3904</v>
      </c>
      <c r="B727">
        <v>2000</v>
      </c>
      <c r="D727" s="51" t="s">
        <v>3905</v>
      </c>
      <c r="F727" s="38">
        <v>104520990</v>
      </c>
      <c r="H727" s="52">
        <v>35000</v>
      </c>
      <c r="I727" t="s">
        <v>3906</v>
      </c>
      <c r="J727">
        <v>25</v>
      </c>
      <c r="K727" t="s">
        <v>164</v>
      </c>
      <c r="L727" t="s">
        <v>3907</v>
      </c>
      <c r="M727" t="s">
        <v>3908</v>
      </c>
      <c r="N727" s="38" t="s">
        <v>164</v>
      </c>
      <c r="O727" t="str">
        <f>+F727&amp;"-"&amp;VLOOKUP(F727,'BD LP'!B:J,9,0)</f>
        <v>104520990-AJ</v>
      </c>
      <c r="P727">
        <f>+VLOOKUP(O727,[1]ZCLMM905!$A:$G,7,0)</f>
        <v>25</v>
      </c>
      <c r="Q727" t="b">
        <f t="shared" si="15"/>
        <v>1</v>
      </c>
      <c r="R727" t="str">
        <f>+VLOOKUP(F727,'BD LP'!B:I,8,0)</f>
        <v>AZUCAR G2 IANSA 25 kg</v>
      </c>
    </row>
    <row r="728" spans="1:18" x14ac:dyDescent="0.35">
      <c r="A728" t="s">
        <v>3904</v>
      </c>
      <c r="B728">
        <v>2000</v>
      </c>
      <c r="D728" s="51" t="s">
        <v>3905</v>
      </c>
      <c r="F728" s="38">
        <v>104521980</v>
      </c>
      <c r="H728" s="52">
        <v>5958</v>
      </c>
      <c r="I728" t="s">
        <v>3906</v>
      </c>
      <c r="J728">
        <v>5</v>
      </c>
      <c r="K728" t="s">
        <v>164</v>
      </c>
      <c r="L728" t="s">
        <v>3907</v>
      </c>
      <c r="M728" t="s">
        <v>3908</v>
      </c>
      <c r="N728" s="38" t="s">
        <v>164</v>
      </c>
      <c r="O728" t="str">
        <f>+F728&amp;"-"&amp;VLOOKUP(F728,'BD LP'!B:J,9,0)</f>
        <v>104521980-AJ</v>
      </c>
      <c r="P728">
        <f>+VLOOKUP(O728,[1]ZCLMM905!$A:$G,7,0)</f>
        <v>5</v>
      </c>
      <c r="Q728" t="b">
        <f t="shared" si="15"/>
        <v>1</v>
      </c>
      <c r="R728" t="str">
        <f>+VLOOKUP(F728,'BD LP'!B:I,8,0)</f>
        <v>AZUCAR G2 IANSA 5 kg</v>
      </c>
    </row>
    <row r="729" spans="1:18" x14ac:dyDescent="0.35">
      <c r="A729" t="s">
        <v>3904</v>
      </c>
      <c r="B729">
        <v>2000</v>
      </c>
      <c r="D729" s="51" t="s">
        <v>3905</v>
      </c>
      <c r="F729" s="38">
        <v>104534100</v>
      </c>
      <c r="H729" s="52">
        <v>21025</v>
      </c>
      <c r="I729" t="s">
        <v>3906</v>
      </c>
      <c r="J729">
        <v>18</v>
      </c>
      <c r="K729" t="s">
        <v>44</v>
      </c>
      <c r="L729" t="s">
        <v>3907</v>
      </c>
      <c r="M729" t="s">
        <v>3908</v>
      </c>
      <c r="N729" s="38" t="s">
        <v>44</v>
      </c>
      <c r="O729" t="str">
        <f>+F729&amp;"-"&amp;VLOOKUP(F729,'BD LP'!B:J,9,0)</f>
        <v>104534100-C18</v>
      </c>
      <c r="P729">
        <f>+VLOOKUP(O729,[1]ZCLMM905!$A:$G,7,0)</f>
        <v>18</v>
      </c>
      <c r="Q729" t="b">
        <f t="shared" si="15"/>
        <v>1</v>
      </c>
      <c r="R729" t="str">
        <f>+VLOOKUP(F729,'BD LP'!B:I,8,0)</f>
        <v>AZUCAR RUBIA IANSA 500 g</v>
      </c>
    </row>
    <row r="730" spans="1:18" x14ac:dyDescent="0.35">
      <c r="A730" t="s">
        <v>3904</v>
      </c>
      <c r="B730">
        <v>2000</v>
      </c>
      <c r="D730" s="51" t="s">
        <v>3905</v>
      </c>
      <c r="F730" s="38">
        <v>104528710</v>
      </c>
      <c r="H730" s="52">
        <v>49990</v>
      </c>
      <c r="I730" t="s">
        <v>3906</v>
      </c>
      <c r="J730">
        <v>16</v>
      </c>
      <c r="K730" t="s">
        <v>44</v>
      </c>
      <c r="L730" t="s">
        <v>3907</v>
      </c>
      <c r="M730" t="s">
        <v>3908</v>
      </c>
      <c r="N730" s="38" t="s">
        <v>44</v>
      </c>
      <c r="O730" t="str">
        <f>+F730&amp;"-"&amp;VLOOKUP(F730,'BD LP'!B:J,9,0)</f>
        <v>104528710-C16</v>
      </c>
      <c r="P730">
        <f>+VLOOKUP(O730,[1]ZCLMM905!$A:$G,7,0)</f>
        <v>16</v>
      </c>
      <c r="Q730" t="b">
        <f t="shared" si="15"/>
        <v>1</v>
      </c>
      <c r="R730" t="str">
        <f>+VLOOKUP(F730,'BD LP'!B:I,8,0)</f>
        <v>STEVIA LIQUIDA CERO K IANSA 250 ml</v>
      </c>
    </row>
    <row r="731" spans="1:18" x14ac:dyDescent="0.35">
      <c r="A731" t="s">
        <v>3904</v>
      </c>
      <c r="B731">
        <v>2000</v>
      </c>
      <c r="D731" s="51" t="s">
        <v>3905</v>
      </c>
      <c r="F731" s="38">
        <v>104528700</v>
      </c>
      <c r="H731" s="52">
        <v>41990</v>
      </c>
      <c r="I731" t="s">
        <v>3906</v>
      </c>
      <c r="J731">
        <v>16</v>
      </c>
      <c r="K731" t="s">
        <v>44</v>
      </c>
      <c r="L731" t="s">
        <v>3907</v>
      </c>
      <c r="M731" t="s">
        <v>3908</v>
      </c>
      <c r="N731" s="38" t="s">
        <v>44</v>
      </c>
      <c r="O731" t="str">
        <f>+F731&amp;"-"&amp;VLOOKUP(F731,'BD LP'!B:J,9,0)</f>
        <v>104528700-C16</v>
      </c>
      <c r="P731">
        <f>+VLOOKUP(O731,[1]ZCLMM905!$A:$G,7,0)</f>
        <v>16</v>
      </c>
      <c r="Q731" t="b">
        <f t="shared" si="15"/>
        <v>1</v>
      </c>
      <c r="R731" t="str">
        <f>+VLOOKUP(F731,'BD LP'!B:I,8,0)</f>
        <v>SUCRALOSA LIQUIDA IANSA CERO K 250 ml</v>
      </c>
    </row>
    <row r="732" spans="1:18" x14ac:dyDescent="0.35">
      <c r="A732" t="s">
        <v>3904</v>
      </c>
      <c r="B732">
        <v>2000</v>
      </c>
      <c r="D732" s="51" t="s">
        <v>3905</v>
      </c>
      <c r="F732" s="38">
        <v>104527560</v>
      </c>
      <c r="H732" s="52">
        <v>12300</v>
      </c>
      <c r="I732" t="s">
        <v>3906</v>
      </c>
      <c r="J732">
        <v>16</v>
      </c>
      <c r="K732" t="s">
        <v>44</v>
      </c>
      <c r="L732" t="s">
        <v>3907</v>
      </c>
      <c r="M732" t="s">
        <v>3908</v>
      </c>
      <c r="N732" s="38" t="s">
        <v>44</v>
      </c>
      <c r="O732" t="str">
        <f>+F732&amp;"-"&amp;VLOOKUP(F732,'BD LP'!B:J,9,0)</f>
        <v>104527560-C16</v>
      </c>
      <c r="P732">
        <f>+VLOOKUP(O732,[1]ZCLMM905!$A:$G,7,0)</f>
        <v>16</v>
      </c>
      <c r="Q732" t="b">
        <f t="shared" si="15"/>
        <v>1</v>
      </c>
      <c r="R732" t="str">
        <f>+VLOOKUP(F732,'BD LP'!B:I,8,0)</f>
        <v>AVENA INSTANTANEA PURA AVENA 500 g</v>
      </c>
    </row>
    <row r="733" spans="1:18" x14ac:dyDescent="0.35">
      <c r="A733" t="s">
        <v>3904</v>
      </c>
      <c r="B733">
        <v>2000</v>
      </c>
      <c r="D733" s="51" t="s">
        <v>3905</v>
      </c>
      <c r="F733" s="38">
        <v>104527550</v>
      </c>
      <c r="H733" s="52">
        <v>13200</v>
      </c>
      <c r="I733" t="s">
        <v>3906</v>
      </c>
      <c r="J733">
        <v>10</v>
      </c>
      <c r="K733" t="s">
        <v>44</v>
      </c>
      <c r="L733" t="s">
        <v>3907</v>
      </c>
      <c r="M733" t="s">
        <v>3908</v>
      </c>
      <c r="N733" s="38" t="s">
        <v>44</v>
      </c>
      <c r="O733" t="str">
        <f>+F733&amp;"-"&amp;VLOOKUP(F733,'BD LP'!B:J,9,0)</f>
        <v>104527550-C10</v>
      </c>
      <c r="P733">
        <f>+VLOOKUP(O733,[1]ZCLMM905!$A:$G,7,0)</f>
        <v>10</v>
      </c>
      <c r="Q733" t="b">
        <f t="shared" si="15"/>
        <v>1</v>
      </c>
      <c r="R733" t="str">
        <f>+VLOOKUP(F733,'BD LP'!B:I,8,0)</f>
        <v>AVENA INSTANTANEA PURA AVENA 900 g</v>
      </c>
    </row>
    <row r="734" spans="1:18" x14ac:dyDescent="0.35">
      <c r="A734" t="s">
        <v>3904</v>
      </c>
      <c r="B734">
        <v>2000</v>
      </c>
      <c r="D734" s="51" t="s">
        <v>3905</v>
      </c>
      <c r="F734" s="38">
        <v>150000048</v>
      </c>
      <c r="H734" s="52">
        <v>2600</v>
      </c>
      <c r="I734" t="s">
        <v>3906</v>
      </c>
      <c r="J734">
        <v>1</v>
      </c>
      <c r="K734" t="s">
        <v>1102</v>
      </c>
      <c r="L734" t="s">
        <v>3907</v>
      </c>
      <c r="M734" t="s">
        <v>3908</v>
      </c>
      <c r="N734" s="38" t="s">
        <v>1102</v>
      </c>
      <c r="O734" t="str">
        <f>+F734&amp;"-"&amp;VLOOKUP(F734,'BD LP'!B:J,9,0)</f>
        <v>150000048-D20</v>
      </c>
      <c r="P734">
        <f>+VLOOKUP(O734,[1]ZCLMM905!$A:$G,7,0)</f>
        <v>1</v>
      </c>
      <c r="Q734" t="b">
        <f t="shared" si="15"/>
        <v>1</v>
      </c>
      <c r="R734" t="str">
        <f>+VLOOKUP(F734,'BD LP'!B:I,8,0)</f>
        <v>BARRA CHOCOCEREAL COSTA 18 g</v>
      </c>
    </row>
    <row r="735" spans="1:18" x14ac:dyDescent="0.35">
      <c r="A735" t="s">
        <v>3904</v>
      </c>
      <c r="B735">
        <v>2000</v>
      </c>
      <c r="D735" s="51" t="s">
        <v>3905</v>
      </c>
      <c r="F735" s="38">
        <v>150001549</v>
      </c>
      <c r="H735" s="52">
        <v>2600</v>
      </c>
      <c r="I735" t="s">
        <v>3906</v>
      </c>
      <c r="J735">
        <v>20</v>
      </c>
      <c r="K735" t="s">
        <v>44</v>
      </c>
      <c r="L735" t="s">
        <v>3907</v>
      </c>
      <c r="M735" t="s">
        <v>3908</v>
      </c>
      <c r="N735" s="38" t="s">
        <v>44</v>
      </c>
      <c r="O735" t="str">
        <f>+F735&amp;"-"&amp;VLOOKUP(F735,'BD LP'!B:J,9,0)</f>
        <v>150001549-D20</v>
      </c>
      <c r="P735">
        <f>+VLOOKUP(O735,[1]ZCLMM905!$A:$G,7,0)</f>
        <v>20</v>
      </c>
      <c r="Q735" t="b">
        <f t="shared" si="15"/>
        <v>1</v>
      </c>
      <c r="R735" t="str">
        <f>+VLOOKUP(F735,'BD LP'!B:I,8,0)</f>
        <v>BARRA FRUTAS Y YOGURT COSTA 21 g</v>
      </c>
    </row>
    <row r="736" spans="1:18" x14ac:dyDescent="0.35">
      <c r="A736" t="s">
        <v>3904</v>
      </c>
      <c r="B736">
        <v>2000</v>
      </c>
      <c r="D736" s="51" t="s">
        <v>3905</v>
      </c>
      <c r="F736" s="38">
        <v>150001548</v>
      </c>
      <c r="H736" s="52">
        <v>2600</v>
      </c>
      <c r="I736" t="s">
        <v>3906</v>
      </c>
      <c r="J736">
        <v>20</v>
      </c>
      <c r="K736" t="s">
        <v>44</v>
      </c>
      <c r="L736" t="s">
        <v>3907</v>
      </c>
      <c r="M736" t="s">
        <v>3908</v>
      </c>
      <c r="N736" s="38" t="s">
        <v>44</v>
      </c>
      <c r="O736" t="str">
        <f>+F736&amp;"-"&amp;VLOOKUP(F736,'BD LP'!B:J,9,0)</f>
        <v>150001548-D20</v>
      </c>
      <c r="P736">
        <f>+VLOOKUP(O736,[1]ZCLMM905!$A:$G,7,0)</f>
        <v>20</v>
      </c>
      <c r="Q736" t="b">
        <f t="shared" si="15"/>
        <v>1</v>
      </c>
      <c r="R736" t="str">
        <f>+VLOOKUP(F736,'BD LP'!B:I,8,0)</f>
        <v>BARRA FRUTOS ROJOS Y YOGURT COSTA 21 g</v>
      </c>
    </row>
    <row r="737" spans="1:22" x14ac:dyDescent="0.35">
      <c r="A737" t="s">
        <v>3904</v>
      </c>
      <c r="B737">
        <v>2000</v>
      </c>
      <c r="D737" s="51" t="s">
        <v>3905</v>
      </c>
      <c r="F737" s="38">
        <v>150001787</v>
      </c>
      <c r="H737" s="52">
        <v>2513</v>
      </c>
      <c r="I737" t="s">
        <v>3906</v>
      </c>
      <c r="J737">
        <v>20</v>
      </c>
      <c r="K737" t="s">
        <v>44</v>
      </c>
      <c r="L737" t="s">
        <v>3907</v>
      </c>
      <c r="M737" t="s">
        <v>3908</v>
      </c>
      <c r="N737" s="38" t="s">
        <v>44</v>
      </c>
      <c r="O737" t="str">
        <f>+F737&amp;"-"&amp;VLOOKUP(F737,'BD LP'!B:J,9,0)</f>
        <v>150001787-D20</v>
      </c>
      <c r="P737">
        <f>+VLOOKUP(O737,[1]ZCLMM905!$A:$G,7,0)</f>
        <v>20</v>
      </c>
      <c r="Q737" t="b">
        <f t="shared" si="15"/>
        <v>1</v>
      </c>
      <c r="R737" t="str">
        <f>+VLOOKUP(F737,'BD LP'!B:I,8,0)</f>
        <v>BARRA GOLDEN CEREAL COSTA 18 g</v>
      </c>
    </row>
    <row r="738" spans="1:22" x14ac:dyDescent="0.35">
      <c r="A738" t="s">
        <v>3904</v>
      </c>
      <c r="B738">
        <v>2000</v>
      </c>
      <c r="D738" s="51" t="s">
        <v>3905</v>
      </c>
      <c r="F738" s="38">
        <v>150001689</v>
      </c>
      <c r="H738" s="52">
        <v>28800</v>
      </c>
      <c r="I738" t="s">
        <v>3906</v>
      </c>
      <c r="J738">
        <v>60</v>
      </c>
      <c r="K738" t="s">
        <v>44</v>
      </c>
      <c r="L738" t="s">
        <v>3907</v>
      </c>
      <c r="M738" t="s">
        <v>3908</v>
      </c>
      <c r="N738" s="38" t="s">
        <v>44</v>
      </c>
      <c r="O738" t="str">
        <f>+F738&amp;"-"&amp;VLOOKUP(F738,'BD LP'!B:J,9,0)</f>
        <v>150001689-C60</v>
      </c>
      <c r="P738">
        <f>+VLOOKUP(O738,[1]ZCLMM905!$A:$G,7,0)</f>
        <v>60</v>
      </c>
      <c r="Q738" t="b">
        <f t="shared" si="15"/>
        <v>1</v>
      </c>
      <c r="R738" t="str">
        <f>+VLOOKUP(F738,'BD LP'!B:I,8,0)</f>
        <v>CEREAL CHOCAPIC NESTLE 30 g</v>
      </c>
    </row>
    <row r="739" spans="1:22" x14ac:dyDescent="0.35">
      <c r="A739" t="s">
        <v>3904</v>
      </c>
      <c r="B739">
        <v>2000</v>
      </c>
      <c r="D739" s="51" t="s">
        <v>3905</v>
      </c>
      <c r="F739" s="38">
        <v>104548960</v>
      </c>
      <c r="H739" s="52">
        <v>33000</v>
      </c>
      <c r="I739" t="s">
        <v>3906</v>
      </c>
      <c r="J739">
        <v>1</v>
      </c>
      <c r="K739" t="s">
        <v>44</v>
      </c>
      <c r="L739" t="s">
        <v>3907</v>
      </c>
      <c r="M739" t="s">
        <v>3908</v>
      </c>
      <c r="N739" s="38" t="s">
        <v>44</v>
      </c>
      <c r="O739" t="str">
        <f>+F739&amp;"-"&amp;VLOOKUP(F739,'BD LP'!B:J,9,0)</f>
        <v>104548960-UN</v>
      </c>
      <c r="P739">
        <f>+VLOOKUP(O739,[1]ZCLMM905!$A:$G,7,0)</f>
        <v>1</v>
      </c>
      <c r="Q739" t="b">
        <f t="shared" si="15"/>
        <v>1</v>
      </c>
      <c r="R739" t="str">
        <f>+VLOOKUP(F739,'BD LP'!B:I,8,0)</f>
        <v>CEREAL HOJUELA DE CHOCOLATE 8 KG</v>
      </c>
    </row>
    <row r="740" spans="1:22" x14ac:dyDescent="0.35">
      <c r="A740" t="s">
        <v>3904</v>
      </c>
      <c r="B740">
        <v>2000</v>
      </c>
      <c r="D740" s="51" t="s">
        <v>3905</v>
      </c>
      <c r="F740" s="38">
        <v>104000051</v>
      </c>
      <c r="H740" s="52">
        <v>33600</v>
      </c>
      <c r="I740" t="s">
        <v>3906</v>
      </c>
      <c r="J740">
        <v>2</v>
      </c>
      <c r="K740" t="s">
        <v>44</v>
      </c>
      <c r="L740" t="s">
        <v>3907</v>
      </c>
      <c r="M740" t="s">
        <v>3908</v>
      </c>
      <c r="N740" s="38" t="s">
        <v>44</v>
      </c>
      <c r="O740" t="str">
        <f>+F740&amp;"-"&amp;VLOOKUP(F740,'BD LP'!B:J,9,0)</f>
        <v>104000051-C02</v>
      </c>
      <c r="P740">
        <f>+VLOOKUP(O740,[1]ZCLMM905!$A:$G,7,0)</f>
        <v>2</v>
      </c>
      <c r="Q740" t="b">
        <f t="shared" si="15"/>
        <v>1</v>
      </c>
      <c r="R740" t="str">
        <f>+VLOOKUP(F740,'BD LP'!B:I,8,0)</f>
        <v>CEREAL MINIPILLOWS CHOCOLATE 2X4 kg</v>
      </c>
    </row>
    <row r="741" spans="1:22" x14ac:dyDescent="0.35">
      <c r="A741" t="s">
        <v>3904</v>
      </c>
      <c r="B741">
        <v>2000</v>
      </c>
      <c r="D741" s="51" t="s">
        <v>3905</v>
      </c>
      <c r="F741" s="38">
        <v>150001690</v>
      </c>
      <c r="H741" s="52">
        <v>26900</v>
      </c>
      <c r="I741" t="s">
        <v>3906</v>
      </c>
      <c r="J741">
        <v>60</v>
      </c>
      <c r="K741" t="s">
        <v>44</v>
      </c>
      <c r="L741" t="s">
        <v>3907</v>
      </c>
      <c r="M741" t="s">
        <v>3908</v>
      </c>
      <c r="N741" s="38" t="s">
        <v>44</v>
      </c>
      <c r="O741" t="str">
        <f>+F741&amp;"-"&amp;VLOOKUP(F741,'BD LP'!B:J,9,0)</f>
        <v>150001690-C60</v>
      </c>
      <c r="P741">
        <f>+VLOOKUP(O741,[1]ZCLMM905!$A:$G,7,0)</f>
        <v>60</v>
      </c>
      <c r="Q741" t="b">
        <f t="shared" si="15"/>
        <v>1</v>
      </c>
      <c r="R741" t="str">
        <f>+VLOOKUP(F741,'BD LP'!B:I,8,0)</f>
        <v>CEREAL ZUCOSOS NESTLE 30 g</v>
      </c>
    </row>
    <row r="742" spans="1:22" x14ac:dyDescent="0.35">
      <c r="A742" t="s">
        <v>3904</v>
      </c>
      <c r="B742">
        <v>2000</v>
      </c>
      <c r="D742" s="51" t="s">
        <v>3905</v>
      </c>
      <c r="F742" s="38">
        <v>108000192</v>
      </c>
      <c r="H742" s="52">
        <v>56000</v>
      </c>
      <c r="I742" t="s">
        <v>3906</v>
      </c>
      <c r="J742">
        <v>160</v>
      </c>
      <c r="K742" t="s">
        <v>44</v>
      </c>
      <c r="L742" t="s">
        <v>3907</v>
      </c>
      <c r="M742" t="s">
        <v>3908</v>
      </c>
      <c r="N742" s="38" t="s">
        <v>44</v>
      </c>
      <c r="O742" t="str">
        <f>+F742&amp;"-"&amp;VLOOKUP(F742,'BD LP'!B:J,9,0)</f>
        <v>108000192-Z60</v>
      </c>
      <c r="P742">
        <f>+VLOOKUP(O742,[1]ZCLMM905!$A:$G,7,0)</f>
        <v>160</v>
      </c>
      <c r="Q742" t="b">
        <f t="shared" si="15"/>
        <v>1</v>
      </c>
      <c r="R742" t="str">
        <f>+VLOOKUP(F742,'BD LP'!B:I,8,0)</f>
        <v>CHOCO KRISPIS 30G X 160UN</v>
      </c>
    </row>
    <row r="743" spans="1:22" x14ac:dyDescent="0.35">
      <c r="A743" t="s">
        <v>3904</v>
      </c>
      <c r="B743">
        <v>2000</v>
      </c>
      <c r="D743" s="51" t="s">
        <v>3905</v>
      </c>
      <c r="F743" s="38">
        <v>108000162</v>
      </c>
      <c r="H743" s="52">
        <v>55200</v>
      </c>
      <c r="I743" t="s">
        <v>3906</v>
      </c>
      <c r="J743">
        <v>24</v>
      </c>
      <c r="K743" t="s">
        <v>44</v>
      </c>
      <c r="L743" t="s">
        <v>3907</v>
      </c>
      <c r="M743" t="s">
        <v>3908</v>
      </c>
      <c r="N743" s="38" t="s">
        <v>44</v>
      </c>
      <c r="O743" t="str">
        <f>+F743&amp;"-"&amp;VLOOKUP(F743,'BD LP'!B:J,9,0)</f>
        <v>108000162-C24</v>
      </c>
      <c r="P743">
        <f>+VLOOKUP(O743,[1]ZCLMM905!$A:$G,7,0)</f>
        <v>24</v>
      </c>
      <c r="Q743" t="b">
        <f t="shared" si="15"/>
        <v>1</v>
      </c>
      <c r="R743" t="str">
        <f>+VLOOKUP(F743,'BD LP'!B:I,8,0)</f>
        <v>CHOCO KRISPIS 310GR</v>
      </c>
    </row>
    <row r="744" spans="1:22" x14ac:dyDescent="0.35">
      <c r="A744" t="s">
        <v>3904</v>
      </c>
      <c r="B744">
        <v>2000</v>
      </c>
      <c r="D744" s="51" t="s">
        <v>3905</v>
      </c>
      <c r="F744" s="38">
        <v>108000140</v>
      </c>
      <c r="H744" s="52">
        <v>21329</v>
      </c>
      <c r="I744" t="s">
        <v>3906</v>
      </c>
      <c r="J744">
        <v>8</v>
      </c>
      <c r="K744" t="s">
        <v>44</v>
      </c>
      <c r="L744" t="s">
        <v>3907</v>
      </c>
      <c r="M744" t="s">
        <v>3908</v>
      </c>
      <c r="N744" s="38" t="s">
        <v>44</v>
      </c>
      <c r="O744" t="str">
        <f>+F744&amp;"-"&amp;VLOOKUP(F744,'BD LP'!B:J,9,0)</f>
        <v>108000140-C08</v>
      </c>
      <c r="P744">
        <f>+VLOOKUP(O744,[1]ZCLMM905!$A:$G,7,0)</f>
        <v>8</v>
      </c>
      <c r="Q744" t="b">
        <f t="shared" si="15"/>
        <v>1</v>
      </c>
      <c r="R744" t="str">
        <f>+VLOOKUP(F744,'BD LP'!B:I,8,0)</f>
        <v>CORNFLAKES 450 g</v>
      </c>
    </row>
    <row r="745" spans="1:22" x14ac:dyDescent="0.35">
      <c r="A745" t="s">
        <v>3904</v>
      </c>
      <c r="B745">
        <v>2000</v>
      </c>
      <c r="D745" s="51" t="s">
        <v>3905</v>
      </c>
      <c r="F745" s="38">
        <v>108000191</v>
      </c>
      <c r="H745" s="52">
        <v>49900</v>
      </c>
      <c r="I745" t="s">
        <v>3906</v>
      </c>
      <c r="J745">
        <v>160</v>
      </c>
      <c r="K745" t="s">
        <v>44</v>
      </c>
      <c r="L745" t="s">
        <v>3907</v>
      </c>
      <c r="M745" t="s">
        <v>3908</v>
      </c>
      <c r="N745" s="38" t="s">
        <v>44</v>
      </c>
      <c r="O745" t="str">
        <f>+F745&amp;"-"&amp;VLOOKUP(F745,'BD LP'!B:J,9,0)</f>
        <v>108000191-Z60</v>
      </c>
      <c r="P745">
        <f>+VLOOKUP(O745,[1]ZCLMM905!$A:$G,7,0)</f>
        <v>160</v>
      </c>
      <c r="Q745" t="b">
        <f t="shared" si="15"/>
        <v>1</v>
      </c>
      <c r="R745" t="str">
        <f>+VLOOKUP(F745,'BD LP'!B:I,8,0)</f>
        <v>FROOT LOOPS 25G X 160UN</v>
      </c>
    </row>
    <row r="746" spans="1:22" x14ac:dyDescent="0.35">
      <c r="A746" t="s">
        <v>3904</v>
      </c>
      <c r="B746">
        <v>2000</v>
      </c>
      <c r="D746" s="51" t="s">
        <v>3905</v>
      </c>
      <c r="F746" s="38">
        <v>104538320</v>
      </c>
      <c r="H746" s="52">
        <v>25805</v>
      </c>
      <c r="I746" t="s">
        <v>3906</v>
      </c>
      <c r="J746">
        <v>12</v>
      </c>
      <c r="K746" t="s">
        <v>44</v>
      </c>
      <c r="L746" t="s">
        <v>3907</v>
      </c>
      <c r="M746" t="s">
        <v>3908</v>
      </c>
      <c r="N746" s="38" t="s">
        <v>44</v>
      </c>
      <c r="O746" t="str">
        <f>+F746&amp;"-"&amp;VLOOKUP(F746,'BD LP'!B:J,9,0)</f>
        <v>104538320-C12</v>
      </c>
      <c r="P746">
        <f>+VLOOKUP(O746,[1]ZCLMM905!$A:$G,7,0)</f>
        <v>12</v>
      </c>
      <c r="Q746" t="b">
        <f t="shared" si="15"/>
        <v>1</v>
      </c>
      <c r="R746" t="str">
        <f>+VLOOKUP(F746,'BD LP'!B:I,8,0)</f>
        <v>GRANOLA MIEL Y ALMENDRAS VIVO 330 G</v>
      </c>
      <c r="U746" s="41"/>
      <c r="V746" s="41"/>
    </row>
    <row r="747" spans="1:22" x14ac:dyDescent="0.35">
      <c r="A747" t="s">
        <v>3904</v>
      </c>
      <c r="B747">
        <v>2000</v>
      </c>
      <c r="D747" s="51" t="s">
        <v>3905</v>
      </c>
      <c r="F747" s="38">
        <v>104532130</v>
      </c>
      <c r="H747" s="52">
        <v>42300</v>
      </c>
      <c r="I747" t="s">
        <v>3906</v>
      </c>
      <c r="J747">
        <v>10</v>
      </c>
      <c r="K747" t="s">
        <v>44</v>
      </c>
      <c r="L747" t="s">
        <v>3907</v>
      </c>
      <c r="M747" t="s">
        <v>3908</v>
      </c>
      <c r="N747" s="38" t="s">
        <v>44</v>
      </c>
      <c r="O747" t="str">
        <f>+F747&amp;"-"&amp;VLOOKUP(F747,'BD LP'!B:J,9,0)</f>
        <v>104532130-C10</v>
      </c>
      <c r="P747">
        <f>+VLOOKUP(O747,[1]ZCLMM905!$A:$G,7,0)</f>
        <v>10</v>
      </c>
      <c r="Q747" t="b">
        <f t="shared" si="15"/>
        <v>1</v>
      </c>
      <c r="R747" t="str">
        <f>+VLOOKUP(F747,'BD LP'!B:I,8,0)</f>
        <v>QUINOA BLANCA ZANAFOODS 1 kg</v>
      </c>
    </row>
    <row r="748" spans="1:22" x14ac:dyDescent="0.35">
      <c r="A748" t="s">
        <v>3904</v>
      </c>
      <c r="B748">
        <v>2000</v>
      </c>
      <c r="D748" s="51" t="s">
        <v>3905</v>
      </c>
      <c r="F748" s="38">
        <v>104532140</v>
      </c>
      <c r="H748" s="52">
        <v>44500</v>
      </c>
      <c r="I748" t="s">
        <v>3906</v>
      </c>
      <c r="J748">
        <v>10</v>
      </c>
      <c r="K748" t="s">
        <v>44</v>
      </c>
      <c r="L748" t="s">
        <v>3907</v>
      </c>
      <c r="M748" t="s">
        <v>3908</v>
      </c>
      <c r="N748" s="38" t="s">
        <v>44</v>
      </c>
      <c r="O748" t="str">
        <f>+F748&amp;"-"&amp;VLOOKUP(F748,'BD LP'!B:J,9,0)</f>
        <v>104532140-C10</v>
      </c>
      <c r="P748">
        <f>+VLOOKUP(O748,[1]ZCLMM905!$A:$G,7,0)</f>
        <v>10</v>
      </c>
      <c r="Q748" t="b">
        <f t="shared" si="15"/>
        <v>1</v>
      </c>
      <c r="R748" t="str">
        <f>+VLOOKUP(F748,'BD LP'!B:I,8,0)</f>
        <v>QUINOA TRICOLOR ZANAFOODS 1 kg</v>
      </c>
    </row>
    <row r="749" spans="1:22" x14ac:dyDescent="0.35">
      <c r="A749" t="s">
        <v>3904</v>
      </c>
      <c r="B749">
        <v>2000</v>
      </c>
      <c r="D749" s="51" t="s">
        <v>3905</v>
      </c>
      <c r="F749" s="38">
        <v>108000190</v>
      </c>
      <c r="H749" s="52">
        <v>61280</v>
      </c>
      <c r="I749" t="s">
        <v>3906</v>
      </c>
      <c r="J749">
        <v>160</v>
      </c>
      <c r="K749" t="s">
        <v>44</v>
      </c>
      <c r="L749" t="s">
        <v>3907</v>
      </c>
      <c r="M749" t="s">
        <v>3908</v>
      </c>
      <c r="N749" s="38" t="s">
        <v>44</v>
      </c>
      <c r="O749" t="str">
        <f>+F749&amp;"-"&amp;VLOOKUP(F749,'BD LP'!B:J,9,0)</f>
        <v>108000190-Z60</v>
      </c>
      <c r="P749">
        <f>+VLOOKUP(O749,[1]ZCLMM905!$A:$G,7,0)</f>
        <v>160</v>
      </c>
      <c r="Q749" t="b">
        <f t="shared" si="15"/>
        <v>1</v>
      </c>
      <c r="R749" t="str">
        <f>+VLOOKUP(F749,'BD LP'!B:I,8,0)</f>
        <v>ZUCARITAS 30G X 160UN</v>
      </c>
    </row>
    <row r="750" spans="1:22" x14ac:dyDescent="0.35">
      <c r="A750" t="s">
        <v>3904</v>
      </c>
      <c r="B750">
        <v>2000</v>
      </c>
      <c r="D750" s="51" t="s">
        <v>3905</v>
      </c>
      <c r="F750" s="38">
        <v>104521210</v>
      </c>
      <c r="H750" s="52">
        <v>133000</v>
      </c>
      <c r="I750" t="s">
        <v>3906</v>
      </c>
      <c r="J750">
        <v>10</v>
      </c>
      <c r="K750" t="s">
        <v>164</v>
      </c>
      <c r="L750" t="s">
        <v>3907</v>
      </c>
      <c r="M750" t="s">
        <v>3908</v>
      </c>
      <c r="N750" s="38" t="s">
        <v>164</v>
      </c>
      <c r="O750" t="str">
        <f>+F750&amp;"-"&amp;VLOOKUP(F750,'BD LP'!B:J,9,0)</f>
        <v>104521210-CJ</v>
      </c>
      <c r="P750">
        <f>+VLOOKUP(O750,[1]ZCLMM905!$A:$G,7,0)</f>
        <v>10</v>
      </c>
      <c r="Q750" t="b">
        <f t="shared" si="15"/>
        <v>1</v>
      </c>
      <c r="R750" t="str">
        <f>+VLOOKUP(F750,'BD LP'!B:I,8,0)</f>
        <v>ALMENDRA GRAJEADA VIZZIO 10 kg</v>
      </c>
    </row>
    <row r="751" spans="1:22" x14ac:dyDescent="0.35">
      <c r="A751" t="s">
        <v>3904</v>
      </c>
      <c r="B751">
        <v>2000</v>
      </c>
      <c r="D751" s="51" t="s">
        <v>3905</v>
      </c>
      <c r="F751" s="38">
        <v>101800146</v>
      </c>
      <c r="H751" s="52">
        <v>80000</v>
      </c>
      <c r="I751" t="s">
        <v>3906</v>
      </c>
      <c r="J751">
        <v>72</v>
      </c>
      <c r="K751" t="s">
        <v>44</v>
      </c>
      <c r="L751" t="s">
        <v>3907</v>
      </c>
      <c r="M751" t="s">
        <v>3908</v>
      </c>
      <c r="N751" s="38" t="s">
        <v>44</v>
      </c>
      <c r="O751" t="str">
        <f>+F751&amp;"-"&amp;VLOOKUP(F751,'BD LP'!B:J,9,0)</f>
        <v>101800146-C72</v>
      </c>
      <c r="P751">
        <f>+VLOOKUP(O751,[1]ZCLMM905!$A:$G,7,0)</f>
        <v>72</v>
      </c>
      <c r="Q751" t="b">
        <f t="shared" si="15"/>
        <v>1</v>
      </c>
      <c r="R751" t="str">
        <f>+VLOOKUP(F751,'BD LP'!B:I,8,0)</f>
        <v>BARRA CHOCOLATE COOKIES AND CREAM 4x18x7</v>
      </c>
    </row>
    <row r="752" spans="1:22" x14ac:dyDescent="0.35">
      <c r="A752" t="s">
        <v>3904</v>
      </c>
      <c r="B752">
        <v>2000</v>
      </c>
      <c r="D752" s="51" t="s">
        <v>3905</v>
      </c>
      <c r="F752" s="38">
        <v>101800144</v>
      </c>
      <c r="H752" s="52">
        <v>79200</v>
      </c>
      <c r="I752" t="s">
        <v>3906</v>
      </c>
      <c r="J752">
        <v>72</v>
      </c>
      <c r="K752" t="s">
        <v>44</v>
      </c>
      <c r="L752" t="s">
        <v>3907</v>
      </c>
      <c r="M752" t="s">
        <v>3908</v>
      </c>
      <c r="N752" s="38" t="s">
        <v>44</v>
      </c>
      <c r="O752" t="str">
        <f>+F752&amp;"-"&amp;VLOOKUP(F752,'BD LP'!B:J,9,0)</f>
        <v>101800144-C72</v>
      </c>
      <c r="P752">
        <f>+VLOOKUP(O752,[1]ZCLMM905!$A:$G,7,0)</f>
        <v>72</v>
      </c>
      <c r="Q752" t="b">
        <f t="shared" si="15"/>
        <v>1</v>
      </c>
      <c r="R752" t="str">
        <f>+VLOOKUP(F752,'BD LP'!B:I,8,0)</f>
        <v>BARRA CHOCOLATE LECHE 4X18X82GR</v>
      </c>
    </row>
    <row r="753" spans="1:18" x14ac:dyDescent="0.35">
      <c r="A753" t="s">
        <v>3904</v>
      </c>
      <c r="B753">
        <v>2000</v>
      </c>
      <c r="D753" s="51" t="s">
        <v>3905</v>
      </c>
      <c r="F753" s="38">
        <v>150000053</v>
      </c>
      <c r="H753" s="52">
        <v>17990</v>
      </c>
      <c r="I753" t="s">
        <v>3906</v>
      </c>
      <c r="J753">
        <v>6</v>
      </c>
      <c r="K753" t="s">
        <v>44</v>
      </c>
      <c r="L753" t="s">
        <v>3907</v>
      </c>
      <c r="M753" t="s">
        <v>3908</v>
      </c>
      <c r="N753" s="38" t="s">
        <v>44</v>
      </c>
      <c r="O753" t="str">
        <f>+F753&amp;"-"&amp;VLOOKUP(F753,'BD LP'!B:J,9,0)</f>
        <v>150000053-C06</v>
      </c>
      <c r="P753">
        <f>+VLOOKUP(O753,[1]ZCLMM905!$A:$G,7,0)</f>
        <v>6</v>
      </c>
      <c r="Q753" t="b">
        <f t="shared" si="15"/>
        <v>1</v>
      </c>
      <c r="R753" t="str">
        <f>+VLOOKUP(F753,'BD LP'!B:I,8,0)</f>
        <v>CARAMELO ARBOLITO 860 g</v>
      </c>
    </row>
    <row r="754" spans="1:18" x14ac:dyDescent="0.35">
      <c r="A754" t="s">
        <v>3904</v>
      </c>
      <c r="B754">
        <v>2000</v>
      </c>
      <c r="D754" s="51" t="s">
        <v>3905</v>
      </c>
      <c r="F754" s="38">
        <v>150001829</v>
      </c>
      <c r="H754" s="52">
        <v>4800</v>
      </c>
      <c r="I754" t="s">
        <v>3906</v>
      </c>
      <c r="J754">
        <v>32</v>
      </c>
      <c r="K754" t="s">
        <v>44</v>
      </c>
      <c r="L754" t="s">
        <v>3907</v>
      </c>
      <c r="M754" t="s">
        <v>3908</v>
      </c>
      <c r="N754" s="38" t="s">
        <v>44</v>
      </c>
      <c r="O754" t="str">
        <f>+F754&amp;"-"&amp;VLOOKUP(F754,'BD LP'!B:J,9,0)</f>
        <v>150001829-C32</v>
      </c>
      <c r="P754">
        <f>+VLOOKUP(O754,[1]ZCLMM905!$A:$G,7,0)</f>
        <v>32</v>
      </c>
      <c r="Q754" t="b">
        <f t="shared" si="15"/>
        <v>1</v>
      </c>
      <c r="R754" t="str">
        <f>+VLOOKUP(F754,'BD LP'!B:I,8,0)</f>
        <v>CHOCMAN 33 g</v>
      </c>
    </row>
    <row r="755" spans="1:18" x14ac:dyDescent="0.35">
      <c r="A755" t="s">
        <v>3904</v>
      </c>
      <c r="B755">
        <v>2000</v>
      </c>
      <c r="D755" s="51" t="s">
        <v>3905</v>
      </c>
      <c r="F755" s="38">
        <v>150001739</v>
      </c>
      <c r="H755" s="52">
        <v>7400</v>
      </c>
      <c r="I755" t="s">
        <v>3906</v>
      </c>
      <c r="J755">
        <v>20</v>
      </c>
      <c r="K755" t="s">
        <v>44</v>
      </c>
      <c r="L755" t="s">
        <v>3907</v>
      </c>
      <c r="M755" t="s">
        <v>3908</v>
      </c>
      <c r="N755" s="38" t="s">
        <v>44</v>
      </c>
      <c r="O755" t="str">
        <f>+F755&amp;"-"&amp;VLOOKUP(F755,'BD LP'!B:J,9,0)</f>
        <v>150001739-D20</v>
      </c>
      <c r="P755">
        <f>+VLOOKUP(O755,[1]ZCLMM905!$A:$G,7,0)</f>
        <v>20</v>
      </c>
      <c r="Q755" t="b">
        <f t="shared" si="15"/>
        <v>1</v>
      </c>
      <c r="R755" t="str">
        <f>+VLOOKUP(F755,'BD LP'!B:I,8,0)</f>
        <v>CHOCOLATE COSTANUSS 30 g</v>
      </c>
    </row>
    <row r="756" spans="1:18" x14ac:dyDescent="0.35">
      <c r="A756" t="s">
        <v>3904</v>
      </c>
      <c r="B756">
        <v>2000</v>
      </c>
      <c r="D756" s="51" t="s">
        <v>3905</v>
      </c>
      <c r="F756" s="38">
        <v>102320340</v>
      </c>
      <c r="H756" s="52">
        <v>70200</v>
      </c>
      <c r="I756" t="s">
        <v>3906</v>
      </c>
      <c r="J756">
        <v>9</v>
      </c>
      <c r="K756" t="s">
        <v>44</v>
      </c>
      <c r="L756" t="s">
        <v>3907</v>
      </c>
      <c r="M756" t="s">
        <v>3908</v>
      </c>
      <c r="N756" s="38" t="s">
        <v>44</v>
      </c>
      <c r="O756" t="str">
        <f>+F756&amp;"-"&amp;VLOOKUP(F756,'BD LP'!B:J,9,0)</f>
        <v>102320340-C09</v>
      </c>
      <c r="P756">
        <f>+VLOOKUP(O756,[1]ZCLMM905!$A:$G,7,0)</f>
        <v>9</v>
      </c>
      <c r="Q756" t="b">
        <f t="shared" si="15"/>
        <v>1</v>
      </c>
      <c r="R756" t="str">
        <f>+VLOOKUP(F756,'BD LP'!B:I,8,0)</f>
        <v>FERRERO ROCHER T12 150 g</v>
      </c>
    </row>
    <row r="757" spans="1:18" x14ac:dyDescent="0.35">
      <c r="A757" t="s">
        <v>3904</v>
      </c>
      <c r="B757">
        <v>2000</v>
      </c>
      <c r="D757" s="51" t="s">
        <v>3905</v>
      </c>
      <c r="F757" s="38">
        <v>102310110</v>
      </c>
      <c r="H757" s="52">
        <v>36500</v>
      </c>
      <c r="I757" t="s">
        <v>3906</v>
      </c>
      <c r="J757">
        <v>24</v>
      </c>
      <c r="K757" t="s">
        <v>44</v>
      </c>
      <c r="L757" t="s">
        <v>3907</v>
      </c>
      <c r="M757" t="s">
        <v>3908</v>
      </c>
      <c r="N757" s="38" t="s">
        <v>44</v>
      </c>
      <c r="O757" t="str">
        <f>+F757&amp;"-"&amp;VLOOKUP(F757,'BD LP'!B:J,9,0)</f>
        <v>102310110-C24</v>
      </c>
      <c r="P757">
        <f>+VLOOKUP(O757,[1]ZCLMM905!$A:$G,7,0)</f>
        <v>24</v>
      </c>
      <c r="Q757" t="b">
        <f t="shared" si="15"/>
        <v>1</v>
      </c>
      <c r="R757" t="str">
        <f>+VLOOKUP(F757,'BD LP'!B:I,8,0)</f>
        <v>NUTELLA &amp; GO 52 g</v>
      </c>
    </row>
    <row r="758" spans="1:18" x14ac:dyDescent="0.35">
      <c r="A758" t="s">
        <v>3904</v>
      </c>
      <c r="B758">
        <v>2000</v>
      </c>
      <c r="D758" s="51" t="s">
        <v>3905</v>
      </c>
      <c r="F758" s="38">
        <v>102310250</v>
      </c>
      <c r="H758" s="52">
        <v>25600</v>
      </c>
      <c r="I758" t="s">
        <v>3906</v>
      </c>
      <c r="J758">
        <v>16</v>
      </c>
      <c r="K758" t="s">
        <v>44</v>
      </c>
      <c r="L758" t="s">
        <v>3907</v>
      </c>
      <c r="M758" t="s">
        <v>3908</v>
      </c>
      <c r="N758" s="38" t="s">
        <v>44</v>
      </c>
      <c r="O758" t="str">
        <f>+F758&amp;"-"&amp;VLOOKUP(F758,'BD LP'!B:J,9,0)</f>
        <v>102310250-D16</v>
      </c>
      <c r="P758">
        <f>+VLOOKUP(O758,[1]ZCLMM905!$A:$G,7,0)</f>
        <v>16</v>
      </c>
      <c r="Q758" t="b">
        <f t="shared" si="15"/>
        <v>1</v>
      </c>
      <c r="R758" t="str">
        <f>+VLOOKUP(F758,'BD LP'!B:I,8,0)</f>
        <v>ROCHER T-3 37,5 g</v>
      </c>
    </row>
    <row r="759" spans="1:18" x14ac:dyDescent="0.35">
      <c r="A759" t="s">
        <v>3904</v>
      </c>
      <c r="B759">
        <v>2000</v>
      </c>
      <c r="D759" s="51" t="s">
        <v>3905</v>
      </c>
      <c r="F759" s="38">
        <v>104534810</v>
      </c>
      <c r="H759" s="52">
        <v>20990</v>
      </c>
      <c r="I759" t="s">
        <v>3906</v>
      </c>
      <c r="J759">
        <v>25</v>
      </c>
      <c r="K759" t="s">
        <v>44</v>
      </c>
      <c r="L759" t="s">
        <v>3907</v>
      </c>
      <c r="M759" t="s">
        <v>3908</v>
      </c>
      <c r="N759" s="38" t="s">
        <v>44</v>
      </c>
      <c r="O759" t="str">
        <f>+F759&amp;"-"&amp;VLOOKUP(F759,'BD LP'!B:J,9,0)</f>
        <v>104534810-C25</v>
      </c>
      <c r="P759">
        <f>+VLOOKUP(O759,[1]ZCLMM905!$A:$G,7,0)</f>
        <v>25</v>
      </c>
      <c r="Q759" t="b">
        <f t="shared" si="15"/>
        <v>1</v>
      </c>
      <c r="R759" t="str">
        <f>+VLOOKUP(F759,'BD LP'!B:I,8,0)</f>
        <v>GALLETA AGUA COSTA 175 g</v>
      </c>
    </row>
    <row r="760" spans="1:18" x14ac:dyDescent="0.35">
      <c r="A760" t="s">
        <v>3904</v>
      </c>
      <c r="B760">
        <v>2000</v>
      </c>
      <c r="D760" s="51" t="s">
        <v>3905</v>
      </c>
      <c r="F760" s="38">
        <v>104512290</v>
      </c>
      <c r="H760" s="52">
        <v>14000</v>
      </c>
      <c r="I760" t="s">
        <v>3906</v>
      </c>
      <c r="J760">
        <v>12</v>
      </c>
      <c r="K760" t="s">
        <v>44</v>
      </c>
      <c r="L760" t="s">
        <v>3907</v>
      </c>
      <c r="M760" t="s">
        <v>3908</v>
      </c>
      <c r="N760" s="38" t="s">
        <v>44</v>
      </c>
      <c r="O760" t="str">
        <f>+F760&amp;"-"&amp;VLOOKUP(F760,'BD LP'!B:J,9,0)</f>
        <v>104512290-C12</v>
      </c>
      <c r="P760">
        <f>+VLOOKUP(O760,[1]ZCLMM905!$A:$G,7,0)</f>
        <v>12</v>
      </c>
      <c r="Q760" t="b">
        <f t="shared" si="15"/>
        <v>1</v>
      </c>
      <c r="R760" t="str">
        <f>+VLOOKUP(F760,'BD LP'!B:I,8,0)</f>
        <v>GALLETA CHAMPAÑA COSTA 140 g</v>
      </c>
    </row>
    <row r="761" spans="1:18" x14ac:dyDescent="0.35">
      <c r="A761" t="s">
        <v>3904</v>
      </c>
      <c r="B761">
        <v>2000</v>
      </c>
      <c r="D761" s="51" t="s">
        <v>3905</v>
      </c>
      <c r="F761" s="38">
        <v>150000074</v>
      </c>
      <c r="H761" s="52">
        <v>17000</v>
      </c>
      <c r="I761" t="s">
        <v>3906</v>
      </c>
      <c r="J761">
        <v>28</v>
      </c>
      <c r="K761" t="s">
        <v>44</v>
      </c>
      <c r="L761" t="s">
        <v>3907</v>
      </c>
      <c r="M761" t="s">
        <v>3908</v>
      </c>
      <c r="N761" s="38" t="s">
        <v>44</v>
      </c>
      <c r="O761" t="str">
        <f>+F761&amp;"-"&amp;VLOOKUP(F761,'BD LP'!B:J,9,0)</f>
        <v>150000074-C28</v>
      </c>
      <c r="P761">
        <f>+VLOOKUP(O761,[1]ZCLMM905!$A:$G,7,0)</f>
        <v>28</v>
      </c>
      <c r="Q761" t="b">
        <f t="shared" si="15"/>
        <v>1</v>
      </c>
      <c r="R761" t="str">
        <f>+VLOOKUP(F761,'BD LP'!B:I,8,0)</f>
        <v>GALLETA CHOCOCHIPS COSTA 125 g</v>
      </c>
    </row>
    <row r="762" spans="1:18" x14ac:dyDescent="0.35">
      <c r="A762" t="s">
        <v>3904</v>
      </c>
      <c r="B762">
        <v>2000</v>
      </c>
      <c r="D762" s="51" t="s">
        <v>3905</v>
      </c>
      <c r="F762" s="38">
        <v>150000075</v>
      </c>
      <c r="H762" s="52">
        <v>15700</v>
      </c>
      <c r="I762" t="s">
        <v>3906</v>
      </c>
      <c r="J762">
        <v>24</v>
      </c>
      <c r="K762" t="s">
        <v>44</v>
      </c>
      <c r="L762" t="s">
        <v>3907</v>
      </c>
      <c r="M762" t="s">
        <v>3908</v>
      </c>
      <c r="N762" s="38" t="s">
        <v>44</v>
      </c>
      <c r="O762" t="str">
        <f>+F762&amp;"-"&amp;VLOOKUP(F762,'BD LP'!B:J,9,0)</f>
        <v>150000075-C24</v>
      </c>
      <c r="P762">
        <f>+VLOOKUP(O762,[1]ZCLMM905!$A:$G,7,0)</f>
        <v>24</v>
      </c>
      <c r="Q762" t="b">
        <f t="shared" si="15"/>
        <v>1</v>
      </c>
      <c r="R762" t="str">
        <f>+VLOOKUP(F762,'BD LP'!B:I,8,0)</f>
        <v>GALLETA CHOCOLATE COSTA 140 g</v>
      </c>
    </row>
    <row r="763" spans="1:18" x14ac:dyDescent="0.35">
      <c r="A763" t="s">
        <v>3904</v>
      </c>
      <c r="B763">
        <v>2000</v>
      </c>
      <c r="D763" s="51" t="s">
        <v>3905</v>
      </c>
      <c r="F763" s="38">
        <v>150000076</v>
      </c>
      <c r="H763" s="52">
        <v>18700</v>
      </c>
      <c r="I763" t="s">
        <v>3906</v>
      </c>
      <c r="J763">
        <v>28</v>
      </c>
      <c r="K763" t="s">
        <v>44</v>
      </c>
      <c r="L763" t="s">
        <v>3907</v>
      </c>
      <c r="M763" t="s">
        <v>3908</v>
      </c>
      <c r="N763" s="38" t="s">
        <v>44</v>
      </c>
      <c r="O763" t="str">
        <f>+F763&amp;"-"&amp;VLOOKUP(F763,'BD LP'!B:J,9,0)</f>
        <v>150000076-C28</v>
      </c>
      <c r="P763">
        <f>+VLOOKUP(O763,[1]ZCLMM905!$A:$G,7,0)</f>
        <v>28</v>
      </c>
      <c r="Q763" t="b">
        <f t="shared" si="15"/>
        <v>1</v>
      </c>
      <c r="R763" t="str">
        <f>+VLOOKUP(F763,'BD LP'!B:I,8,0)</f>
        <v>GALLETA COCO COSTA 125 g</v>
      </c>
    </row>
    <row r="764" spans="1:18" x14ac:dyDescent="0.35">
      <c r="A764" t="s">
        <v>3904</v>
      </c>
      <c r="B764">
        <v>2000</v>
      </c>
      <c r="D764" s="51" t="s">
        <v>3905</v>
      </c>
      <c r="F764" s="38">
        <v>104512300</v>
      </c>
      <c r="H764" s="52">
        <v>15300</v>
      </c>
      <c r="I764" t="s">
        <v>3906</v>
      </c>
      <c r="J764">
        <v>35</v>
      </c>
      <c r="K764" t="s">
        <v>44</v>
      </c>
      <c r="L764" t="s">
        <v>3907</v>
      </c>
      <c r="M764" t="s">
        <v>3908</v>
      </c>
      <c r="N764" s="38" t="s">
        <v>44</v>
      </c>
      <c r="O764" t="str">
        <f>+F764&amp;"-"&amp;VLOOKUP(F764,'BD LP'!B:J,9,0)</f>
        <v>104512300-C35</v>
      </c>
      <c r="P764">
        <f>+VLOOKUP(O764,[1]ZCLMM905!$A:$G,7,0)</f>
        <v>35</v>
      </c>
      <c r="Q764" t="b">
        <f t="shared" si="15"/>
        <v>1</v>
      </c>
      <c r="R764" t="str">
        <f>+VLOOKUP(F764,'BD LP'!B:I,8,0)</f>
        <v>GALLETA CRACKELET COSTA 85 g</v>
      </c>
    </row>
    <row r="765" spans="1:18" x14ac:dyDescent="0.35">
      <c r="A765" t="s">
        <v>3904</v>
      </c>
      <c r="B765">
        <v>2000</v>
      </c>
      <c r="D765" s="51" t="s">
        <v>3905</v>
      </c>
      <c r="F765" s="38">
        <v>104543430</v>
      </c>
      <c r="H765" s="52">
        <v>29000</v>
      </c>
      <c r="I765" t="s">
        <v>3906</v>
      </c>
      <c r="J765">
        <v>28</v>
      </c>
      <c r="K765" t="s">
        <v>44</v>
      </c>
      <c r="L765" t="s">
        <v>3907</v>
      </c>
      <c r="M765" t="s">
        <v>3908</v>
      </c>
      <c r="N765" s="38" t="s">
        <v>44</v>
      </c>
      <c r="O765" t="str">
        <f>+F765&amp;"-"&amp;VLOOKUP(F765,'BD LP'!B:J,9,0)</f>
        <v>104543430-C28</v>
      </c>
      <c r="P765">
        <f>+VLOOKUP(O765,[1]ZCLMM905!$A:$G,7,0)</f>
        <v>28</v>
      </c>
      <c r="Q765" t="b">
        <f t="shared" si="15"/>
        <v>1</v>
      </c>
      <c r="R765" t="str">
        <f>+VLOOKUP(F765,'BD LP'!B:I,8,0)</f>
        <v>GALLETA CRIOLLITA 80 G</v>
      </c>
    </row>
    <row r="766" spans="1:18" x14ac:dyDescent="0.35">
      <c r="A766" t="s">
        <v>3904</v>
      </c>
      <c r="B766">
        <v>2000</v>
      </c>
      <c r="D766" s="51" t="s">
        <v>3905</v>
      </c>
      <c r="F766" s="38">
        <v>150001832</v>
      </c>
      <c r="H766" s="52">
        <v>15000</v>
      </c>
      <c r="I766" t="s">
        <v>3906</v>
      </c>
      <c r="J766">
        <v>35</v>
      </c>
      <c r="K766" t="s">
        <v>44</v>
      </c>
      <c r="L766" t="s">
        <v>3907</v>
      </c>
      <c r="M766" t="s">
        <v>3908</v>
      </c>
      <c r="N766" s="38" t="s">
        <v>44</v>
      </c>
      <c r="O766" t="str">
        <f>+F766&amp;"-"&amp;VLOOKUP(F766,'BD LP'!B:J,9,0)</f>
        <v>150001832-C35</v>
      </c>
      <c r="P766">
        <f>+VLOOKUP(O766,[1]ZCLMM905!$A:$G,7,0)</f>
        <v>35</v>
      </c>
      <c r="Q766" t="b">
        <f t="shared" si="15"/>
        <v>1</v>
      </c>
      <c r="R766" t="str">
        <f>+VLOOKUP(F766,'BD LP'!B:I,8,0)</f>
        <v>GALLETA DIN DON 115 g</v>
      </c>
    </row>
    <row r="767" spans="1:18" x14ac:dyDescent="0.35">
      <c r="A767" t="s">
        <v>3904</v>
      </c>
      <c r="B767">
        <v>2000</v>
      </c>
      <c r="D767" s="51" t="s">
        <v>3905</v>
      </c>
      <c r="F767" s="38">
        <v>104544790</v>
      </c>
      <c r="H767" s="52">
        <v>20000</v>
      </c>
      <c r="I767" t="s">
        <v>3906</v>
      </c>
      <c r="J767">
        <v>24</v>
      </c>
      <c r="K767" t="s">
        <v>44</v>
      </c>
      <c r="L767" t="s">
        <v>3907</v>
      </c>
      <c r="M767" t="s">
        <v>3908</v>
      </c>
      <c r="N767" s="38" t="s">
        <v>44</v>
      </c>
      <c r="O767" t="str">
        <f>+F767&amp;"-"&amp;VLOOKUP(F767,'BD LP'!B:J,9,0)</f>
        <v>104544790-C24</v>
      </c>
      <c r="P767">
        <f>+VLOOKUP(O767,[1]ZCLMM905!$A:$G,7,0)</f>
        <v>24</v>
      </c>
      <c r="Q767" t="b">
        <f t="shared" si="15"/>
        <v>1</v>
      </c>
      <c r="R767" t="str">
        <f>+VLOOKUP(F767,'BD LP'!B:I,8,0)</f>
        <v>GALLETA DONUTS BLANCA COSTA 100 g</v>
      </c>
    </row>
    <row r="768" spans="1:18" x14ac:dyDescent="0.35">
      <c r="A768" t="s">
        <v>3904</v>
      </c>
      <c r="B768">
        <v>2000</v>
      </c>
      <c r="D768" s="51" t="s">
        <v>3905</v>
      </c>
      <c r="F768" s="38">
        <v>104522020</v>
      </c>
      <c r="H768" s="52">
        <v>20000</v>
      </c>
      <c r="I768" t="s">
        <v>3906</v>
      </c>
      <c r="J768">
        <v>24</v>
      </c>
      <c r="K768" t="s">
        <v>44</v>
      </c>
      <c r="L768" t="s">
        <v>3907</v>
      </c>
      <c r="M768" t="s">
        <v>3908</v>
      </c>
      <c r="N768" s="38" t="s">
        <v>44</v>
      </c>
      <c r="O768" t="str">
        <f>+F768&amp;"-"&amp;VLOOKUP(F768,'BD LP'!B:J,9,0)</f>
        <v>104522020-C24</v>
      </c>
      <c r="P768">
        <f>+VLOOKUP(O768,[1]ZCLMM905!$A:$G,7,0)</f>
        <v>24</v>
      </c>
      <c r="Q768" t="b">
        <f t="shared" si="15"/>
        <v>1</v>
      </c>
      <c r="R768" t="str">
        <f>+VLOOKUP(F768,'BD LP'!B:I,8,0)</f>
        <v>GALLETA DONUTS LECHE COSTA 100 g</v>
      </c>
    </row>
    <row r="769" spans="1:19" x14ac:dyDescent="0.35">
      <c r="A769" t="s">
        <v>3904</v>
      </c>
      <c r="B769">
        <v>2000</v>
      </c>
      <c r="D769" s="51" t="s">
        <v>3905</v>
      </c>
      <c r="F769" s="38">
        <v>104543450</v>
      </c>
      <c r="H769" s="52">
        <v>20000</v>
      </c>
      <c r="I769" t="s">
        <v>3906</v>
      </c>
      <c r="J769">
        <v>36</v>
      </c>
      <c r="K769" t="s">
        <v>44</v>
      </c>
      <c r="L769" t="s">
        <v>3907</v>
      </c>
      <c r="M769" t="s">
        <v>3908</v>
      </c>
      <c r="N769" s="38" t="s">
        <v>44</v>
      </c>
      <c r="O769" t="str">
        <f>+F769&amp;"-"&amp;VLOOKUP(F769,'BD LP'!B:J,9,0)</f>
        <v>104543450-C36</v>
      </c>
      <c r="P769">
        <f>+VLOOKUP(O769,[1]ZCLMM905!$A:$G,7,0)</f>
        <v>36</v>
      </c>
      <c r="Q769" t="b">
        <f t="shared" si="15"/>
        <v>1</v>
      </c>
      <c r="R769" t="str">
        <f>+VLOOKUP(F769,'BD LP'!B:I,8,0)</f>
        <v>GALLETA FRAC CHOCOLATE 110 g</v>
      </c>
    </row>
    <row r="770" spans="1:19" x14ac:dyDescent="0.35">
      <c r="A770" t="s">
        <v>3904</v>
      </c>
      <c r="B770">
        <v>2000</v>
      </c>
      <c r="D770" s="51" t="s">
        <v>3905</v>
      </c>
      <c r="F770" s="38">
        <v>104543440</v>
      </c>
      <c r="H770" s="52">
        <v>18000</v>
      </c>
      <c r="I770" t="s">
        <v>3906</v>
      </c>
      <c r="J770">
        <v>36</v>
      </c>
      <c r="K770" t="s">
        <v>44</v>
      </c>
      <c r="L770" t="s">
        <v>3907</v>
      </c>
      <c r="M770" t="s">
        <v>3908</v>
      </c>
      <c r="N770" s="38" t="s">
        <v>44</v>
      </c>
      <c r="O770" t="str">
        <f>+F770&amp;"-"&amp;VLOOKUP(F770,'BD LP'!B:J,9,0)</f>
        <v>104543440-C36</v>
      </c>
      <c r="P770">
        <f>+VLOOKUP(O770,[1]ZCLMM905!$A:$G,7,0)</f>
        <v>36</v>
      </c>
      <c r="Q770" t="b">
        <f t="shared" si="15"/>
        <v>1</v>
      </c>
      <c r="R770" t="str">
        <f>+VLOOKUP(F770,'BD LP'!B:I,8,0)</f>
        <v>GALLETA FRAC CLASICA 110 g</v>
      </c>
    </row>
    <row r="771" spans="1:19" x14ac:dyDescent="0.35">
      <c r="A771" t="s">
        <v>3904</v>
      </c>
      <c r="B771">
        <v>2000</v>
      </c>
      <c r="D771" s="51" t="s">
        <v>3905</v>
      </c>
      <c r="F771" s="38">
        <v>150000080</v>
      </c>
      <c r="H771" s="52">
        <v>20000</v>
      </c>
      <c r="I771" t="s">
        <v>3906</v>
      </c>
      <c r="J771">
        <v>24</v>
      </c>
      <c r="K771" t="s">
        <v>44</v>
      </c>
      <c r="L771" t="s">
        <v>3907</v>
      </c>
      <c r="M771" t="s">
        <v>3908</v>
      </c>
      <c r="N771" s="38" t="s">
        <v>44</v>
      </c>
      <c r="O771" t="str">
        <f>+F771&amp;"-"&amp;VLOOKUP(F771,'BD LP'!B:J,9,0)</f>
        <v>150000080-C24</v>
      </c>
      <c r="P771">
        <f>+VLOOKUP(O771,[1]ZCLMM905!$A:$G,7,0)</f>
        <v>24</v>
      </c>
      <c r="Q771" t="b">
        <f t="shared" ref="Q771:Q834" si="16">+P771=J771</f>
        <v>1</v>
      </c>
      <c r="R771" t="str">
        <f>+VLOOKUP(F771,'BD LP'!B:I,8,0)</f>
        <v>GALLETA GRETEL CHOCOLATE COSTA 85 g</v>
      </c>
    </row>
    <row r="772" spans="1:19" x14ac:dyDescent="0.35">
      <c r="A772" t="s">
        <v>3904</v>
      </c>
      <c r="B772">
        <v>2000</v>
      </c>
      <c r="D772" s="51" t="s">
        <v>3905</v>
      </c>
      <c r="F772" s="38">
        <v>150000409</v>
      </c>
      <c r="H772" s="52">
        <v>27500</v>
      </c>
      <c r="I772" t="s">
        <v>3906</v>
      </c>
      <c r="J772">
        <v>30</v>
      </c>
      <c r="K772" t="s">
        <v>44</v>
      </c>
      <c r="L772" t="s">
        <v>3907</v>
      </c>
      <c r="M772" t="s">
        <v>3908</v>
      </c>
      <c r="N772" s="38" t="s">
        <v>44</v>
      </c>
      <c r="O772" t="str">
        <f>+F772&amp;"-"&amp;VLOOKUP(F772,'BD LP'!B:J,9,0)</f>
        <v>150000409-C30</v>
      </c>
      <c r="P772">
        <f>+VLOOKUP(O772,[1]ZCLMM905!$A:$G,7,0)</f>
        <v>30</v>
      </c>
      <c r="Q772" t="b">
        <f t="shared" si="16"/>
        <v>1</v>
      </c>
      <c r="R772" t="str">
        <f>+VLOOKUP(F772,'BD LP'!B:I,8,0)</f>
        <v>GALLETA KUKY CLASICA 120 g</v>
      </c>
    </row>
    <row r="773" spans="1:19" x14ac:dyDescent="0.35">
      <c r="A773" t="s">
        <v>3904</v>
      </c>
      <c r="B773">
        <v>2000</v>
      </c>
      <c r="D773" s="51" t="s">
        <v>3905</v>
      </c>
      <c r="F773" s="38">
        <v>150000082</v>
      </c>
      <c r="H773" s="52">
        <v>16700</v>
      </c>
      <c r="I773" t="s">
        <v>3906</v>
      </c>
      <c r="J773">
        <v>24</v>
      </c>
      <c r="K773" t="s">
        <v>44</v>
      </c>
      <c r="L773" t="s">
        <v>3907</v>
      </c>
      <c r="M773" t="s">
        <v>3908</v>
      </c>
      <c r="N773" s="38" t="s">
        <v>44</v>
      </c>
      <c r="O773" t="str">
        <f>+F773&amp;"-"&amp;VLOOKUP(F773,'BD LP'!B:J,9,0)</f>
        <v>150000082-C24</v>
      </c>
      <c r="P773">
        <f>+VLOOKUP(O773,[1]ZCLMM905!$A:$G,7,0)</f>
        <v>24</v>
      </c>
      <c r="Q773" t="b">
        <f t="shared" si="16"/>
        <v>1</v>
      </c>
      <c r="R773" t="str">
        <f>+VLOOKUP(F773,'BD LP'!B:I,8,0)</f>
        <v>GALLETA LIMON COSTA 140 g</v>
      </c>
    </row>
    <row r="774" spans="1:19" x14ac:dyDescent="0.35">
      <c r="A774" t="s">
        <v>3904</v>
      </c>
      <c r="B774">
        <v>2000</v>
      </c>
      <c r="D774" s="51" t="s">
        <v>3905</v>
      </c>
      <c r="F774" s="38">
        <v>150000083</v>
      </c>
      <c r="H774" s="52">
        <v>16300</v>
      </c>
      <c r="I774" t="s">
        <v>3906</v>
      </c>
      <c r="J774">
        <v>24</v>
      </c>
      <c r="K774" t="s">
        <v>44</v>
      </c>
      <c r="L774" t="s">
        <v>3907</v>
      </c>
      <c r="M774" t="s">
        <v>3908</v>
      </c>
      <c r="N774" s="38" t="s">
        <v>44</v>
      </c>
      <c r="O774" t="str">
        <f>+F774&amp;"-"&amp;VLOOKUP(F774,'BD LP'!B:J,9,0)</f>
        <v>150000083-C24</v>
      </c>
      <c r="P774">
        <f>+VLOOKUP(O774,[1]ZCLMM905!$A:$G,7,0)</f>
        <v>24</v>
      </c>
      <c r="Q774" t="b">
        <f t="shared" si="16"/>
        <v>1</v>
      </c>
      <c r="R774" t="str">
        <f>+VLOOKUP(F774,'BD LP'!B:I,8,0)</f>
        <v>GALLETA MANTEQUILLA COSTA 140 g</v>
      </c>
    </row>
    <row r="775" spans="1:19" x14ac:dyDescent="0.35">
      <c r="A775" t="s">
        <v>3904</v>
      </c>
      <c r="B775">
        <v>2000</v>
      </c>
      <c r="D775" s="51" t="s">
        <v>3905</v>
      </c>
      <c r="F775" s="38">
        <v>150001250</v>
      </c>
      <c r="H775" s="52">
        <v>5500</v>
      </c>
      <c r="I775" t="s">
        <v>3906</v>
      </c>
      <c r="J775">
        <v>30</v>
      </c>
      <c r="K775" t="s">
        <v>44</v>
      </c>
      <c r="L775" t="s">
        <v>3907</v>
      </c>
      <c r="M775" t="s">
        <v>3908</v>
      </c>
      <c r="N775" s="38" t="s">
        <v>44</v>
      </c>
      <c r="O775" t="str">
        <f>+F775&amp;"-"&amp;VLOOKUP(F775,'BD LP'!B:J,9,0)</f>
        <v>150001250-C30</v>
      </c>
      <c r="P775">
        <f>+VLOOKUP(O775,[1]ZCLMM905!$A:$G,7,0)</f>
        <v>30</v>
      </c>
      <c r="Q775" t="b">
        <f t="shared" si="16"/>
        <v>1</v>
      </c>
      <c r="R775" t="str">
        <f>+VLOOKUP(F775,'BD LP'!B:I,8,0)</f>
        <v>GALLETA MINI CHOCOCHIPS COSTA 35 g</v>
      </c>
    </row>
    <row r="776" spans="1:19" x14ac:dyDescent="0.35">
      <c r="A776" t="s">
        <v>3904</v>
      </c>
      <c r="B776">
        <v>2000</v>
      </c>
      <c r="D776" s="51" t="s">
        <v>3905</v>
      </c>
      <c r="F776" s="38">
        <v>104534480</v>
      </c>
      <c r="H776" s="52">
        <v>5500</v>
      </c>
      <c r="I776" t="s">
        <v>3906</v>
      </c>
      <c r="J776">
        <v>30</v>
      </c>
      <c r="K776" t="s">
        <v>44</v>
      </c>
      <c r="L776" t="s">
        <v>3907</v>
      </c>
      <c r="M776" t="s">
        <v>3908</v>
      </c>
      <c r="N776" s="38" t="s">
        <v>44</v>
      </c>
      <c r="O776" t="str">
        <f>+F776&amp;"-"&amp;VLOOKUP(F776,'BD LP'!B:J,9,0)</f>
        <v>104534480-C30</v>
      </c>
      <c r="P776">
        <f>+VLOOKUP(O776,[1]ZCLMM905!$A:$G,7,0)</f>
        <v>30</v>
      </c>
      <c r="Q776" t="b">
        <f t="shared" si="16"/>
        <v>1</v>
      </c>
      <c r="R776" t="str">
        <f>+VLOOKUP(F776,'BD LP'!B:I,8,0)</f>
        <v>GALLETA MINI COCADITA COSTA 35 g</v>
      </c>
    </row>
    <row r="777" spans="1:19" x14ac:dyDescent="0.35">
      <c r="A777" t="s">
        <v>3904</v>
      </c>
      <c r="B777">
        <v>2000</v>
      </c>
      <c r="D777" s="51" t="s">
        <v>3905</v>
      </c>
      <c r="F777" s="38">
        <v>104534490</v>
      </c>
      <c r="H777" s="52">
        <v>5500</v>
      </c>
      <c r="I777" t="s">
        <v>3906</v>
      </c>
      <c r="J777">
        <v>30</v>
      </c>
      <c r="K777" t="s">
        <v>44</v>
      </c>
      <c r="L777" t="s">
        <v>3907</v>
      </c>
      <c r="M777" t="s">
        <v>3908</v>
      </c>
      <c r="N777" s="38" t="s">
        <v>44</v>
      </c>
      <c r="O777" t="str">
        <f>+F777&amp;"-"&amp;VLOOKUP(F777,'BD LP'!B:J,9,0)</f>
        <v>104534490-C30</v>
      </c>
      <c r="P777">
        <f>+VLOOKUP(O777,[1]ZCLMM905!$A:$G,7,0)</f>
        <v>30</v>
      </c>
      <c r="Q777" t="b">
        <f t="shared" si="16"/>
        <v>1</v>
      </c>
      <c r="R777" t="str">
        <f>+VLOOKUP(F777,'BD LP'!B:I,8,0)</f>
        <v>GALLETA MINI DULCITAS COSTA 35 g</v>
      </c>
    </row>
    <row r="778" spans="1:19" x14ac:dyDescent="0.35">
      <c r="A778" t="s">
        <v>3904</v>
      </c>
      <c r="B778">
        <v>2000</v>
      </c>
      <c r="D778" s="51" t="s">
        <v>3905</v>
      </c>
      <c r="F778" s="38">
        <v>104534210</v>
      </c>
      <c r="H778" s="52">
        <v>5500</v>
      </c>
      <c r="I778" t="s">
        <v>3906</v>
      </c>
      <c r="J778">
        <v>30</v>
      </c>
      <c r="K778" t="s">
        <v>44</v>
      </c>
      <c r="L778" t="s">
        <v>3907</v>
      </c>
      <c r="M778" t="s">
        <v>3908</v>
      </c>
      <c r="N778" s="38" t="s">
        <v>44</v>
      </c>
      <c r="O778" t="str">
        <f>+F778&amp;"-"&amp;VLOOKUP(F778,'BD LP'!B:J,9,0)</f>
        <v>104534210-C30</v>
      </c>
      <c r="P778">
        <f>+VLOOKUP(O778,[1]ZCLMM905!$A:$G,7,0)</f>
        <v>30</v>
      </c>
      <c r="Q778" t="b">
        <f t="shared" si="16"/>
        <v>1</v>
      </c>
      <c r="R778" t="str">
        <f>+VLOOKUP(F778,'BD LP'!B:I,8,0)</f>
        <v>GALLETA MINI MANTEQUILLA COSTA 35g</v>
      </c>
    </row>
    <row r="779" spans="1:19" x14ac:dyDescent="0.35">
      <c r="A779" t="s">
        <v>3904</v>
      </c>
      <c r="B779">
        <v>2000</v>
      </c>
      <c r="D779" s="51" t="s">
        <v>3905</v>
      </c>
      <c r="F779" s="38">
        <v>104533870</v>
      </c>
      <c r="H779" s="52">
        <v>5500</v>
      </c>
      <c r="I779" t="s">
        <v>3906</v>
      </c>
      <c r="J779">
        <v>30</v>
      </c>
      <c r="K779" t="s">
        <v>44</v>
      </c>
      <c r="L779" t="s">
        <v>3907</v>
      </c>
      <c r="M779" t="s">
        <v>3908</v>
      </c>
      <c r="N779" s="38" t="s">
        <v>44</v>
      </c>
      <c r="O779" t="str">
        <f>+F779&amp;"-"&amp;VLOOKUP(F779,'BD LP'!B:J,9,0)</f>
        <v>104533870-C30</v>
      </c>
      <c r="P779">
        <f>+VLOOKUP(O779,[1]ZCLMM905!$A:$G,7,0)</f>
        <v>30</v>
      </c>
      <c r="Q779" t="b">
        <f t="shared" si="16"/>
        <v>1</v>
      </c>
      <c r="R779" t="str">
        <f>+VLOOKUP(F779,'BD LP'!B:I,8,0)</f>
        <v>GALLETA MINI VINO COSTA 35 g</v>
      </c>
    </row>
    <row r="780" spans="1:19" x14ac:dyDescent="0.35">
      <c r="A780" t="s">
        <v>3904</v>
      </c>
      <c r="B780">
        <v>2000</v>
      </c>
      <c r="D780" s="51" t="s">
        <v>3905</v>
      </c>
      <c r="F780" s="38">
        <v>150001743</v>
      </c>
      <c r="H780" s="52">
        <v>13700</v>
      </c>
      <c r="I780" t="s">
        <v>3906</v>
      </c>
      <c r="J780">
        <v>36</v>
      </c>
      <c r="K780" t="s">
        <v>44</v>
      </c>
      <c r="L780" t="s">
        <v>3907</v>
      </c>
      <c r="M780" t="s">
        <v>3908</v>
      </c>
      <c r="N780" s="38" t="s">
        <v>44</v>
      </c>
      <c r="O780" t="str">
        <f>+F780&amp;"-"&amp;VLOOKUP(F780,'BD LP'!B:J,9,0)</f>
        <v>150001743-C36</v>
      </c>
      <c r="P780">
        <f>+VLOOKUP(O780,[1]ZCLMM905!$A:$G,7,0)</f>
        <v>36</v>
      </c>
      <c r="Q780" t="b">
        <f t="shared" si="16"/>
        <v>1</v>
      </c>
      <c r="R780" t="str">
        <f>+VLOOKUP(F780,'BD LP'!B:I,8,0)</f>
        <v>GALLETA NIK BOCADO COSTA 71 g</v>
      </c>
    </row>
    <row r="781" spans="1:19" x14ac:dyDescent="0.35">
      <c r="A781" t="s">
        <v>3904</v>
      </c>
      <c r="B781">
        <v>2000</v>
      </c>
      <c r="D781" s="51" t="s">
        <v>3905</v>
      </c>
      <c r="F781" s="38">
        <v>104527700</v>
      </c>
      <c r="H781" s="52">
        <v>18500</v>
      </c>
      <c r="I781" t="s">
        <v>3906</v>
      </c>
      <c r="J781">
        <v>24</v>
      </c>
      <c r="K781" t="s">
        <v>44</v>
      </c>
      <c r="L781" t="s">
        <v>3907</v>
      </c>
      <c r="M781" t="s">
        <v>3908</v>
      </c>
      <c r="N781" s="38" t="s">
        <v>44</v>
      </c>
      <c r="O781" t="str">
        <f>+F781&amp;"-"&amp;VLOOKUP(F781,'BD LP'!B:J,9,0)</f>
        <v>104527700-C24</v>
      </c>
      <c r="P781">
        <f>+VLOOKUP(O781,[1]ZCLMM905!$A:$G,7,0)</f>
        <v>24</v>
      </c>
      <c r="Q781" t="b">
        <f t="shared" si="16"/>
        <v>1</v>
      </c>
      <c r="R781" t="str">
        <f>+VLOOKUP(F781,'BD LP'!B:I,8,0)</f>
        <v>GALLETA OBSESION COSTA 85 g</v>
      </c>
    </row>
    <row r="782" spans="1:19" x14ac:dyDescent="0.35">
      <c r="A782" t="s">
        <v>3904</v>
      </c>
      <c r="B782">
        <v>2000</v>
      </c>
      <c r="D782" s="51" t="s">
        <v>3905</v>
      </c>
      <c r="F782" s="38">
        <v>104538580</v>
      </c>
      <c r="H782" s="52">
        <v>18500</v>
      </c>
      <c r="I782" t="s">
        <v>3906</v>
      </c>
      <c r="J782">
        <v>24</v>
      </c>
      <c r="K782" t="s">
        <v>44</v>
      </c>
      <c r="L782" t="s">
        <v>3907</v>
      </c>
      <c r="M782" t="s">
        <v>3908</v>
      </c>
      <c r="N782" s="38" t="s">
        <v>44</v>
      </c>
      <c r="O782" t="str">
        <f>+F782&amp;"-"&amp;VLOOKUP(F782,'BD LP'!B:J,9,0)</f>
        <v>104538580-C24</v>
      </c>
      <c r="P782">
        <f>+VLOOKUP(O782,[1]ZCLMM905!$A:$G,7,0)</f>
        <v>24</v>
      </c>
      <c r="Q782" t="b">
        <f t="shared" si="16"/>
        <v>1</v>
      </c>
      <c r="R782" t="str">
        <f>+VLOOKUP(F782,'BD LP'!B:I,8,0)</f>
        <v>GALLETA SODA COSTA 160 G</v>
      </c>
    </row>
    <row r="783" spans="1:19" x14ac:dyDescent="0.35">
      <c r="A783" t="s">
        <v>3904</v>
      </c>
      <c r="B783">
        <v>2000</v>
      </c>
      <c r="D783" s="51" t="s">
        <v>3905</v>
      </c>
      <c r="F783" s="38">
        <v>150001837</v>
      </c>
      <c r="H783" s="52">
        <v>6300</v>
      </c>
      <c r="I783" t="s">
        <v>3906</v>
      </c>
      <c r="J783">
        <v>27</v>
      </c>
      <c r="K783" t="s">
        <v>44</v>
      </c>
      <c r="L783" t="s">
        <v>3907</v>
      </c>
      <c r="M783" t="s">
        <v>3908</v>
      </c>
      <c r="N783" s="38" t="s">
        <v>44</v>
      </c>
      <c r="O783" t="str">
        <f>+F783&amp;"-"&amp;VLOOKUP(F783,'BD LP'!B:J,9,0)</f>
        <v>150001837-C27</v>
      </c>
      <c r="P783">
        <f>+VLOOKUP(O783,[1]ZCLMM905!$A:$G,7,0)</f>
        <v>27</v>
      </c>
      <c r="Q783" t="b">
        <f t="shared" si="16"/>
        <v>1</v>
      </c>
      <c r="R783" t="str">
        <f>+VLOOKUP(F783,'BD LP'!B:I,8,0)</f>
        <v>GALLETA SODA CUBO 54 g</v>
      </c>
    </row>
    <row r="784" spans="1:19" x14ac:dyDescent="0.35">
      <c r="A784" t="s">
        <v>3904</v>
      </c>
      <c r="B784">
        <v>2000</v>
      </c>
      <c r="D784" s="51" t="s">
        <v>3905</v>
      </c>
      <c r="F784" s="38">
        <v>104549270</v>
      </c>
      <c r="H784" s="52">
        <v>23000</v>
      </c>
      <c r="I784" t="s">
        <v>3906</v>
      </c>
      <c r="J784">
        <v>30</v>
      </c>
      <c r="K784" t="s">
        <v>44</v>
      </c>
      <c r="L784" t="s">
        <v>3907</v>
      </c>
      <c r="M784" t="s">
        <v>3908</v>
      </c>
      <c r="N784" s="38" t="s">
        <v>44</v>
      </c>
      <c r="O784" t="str">
        <f>+F784&amp;"-"&amp;VLOOKUP(F784,'BD LP'!B:J,9,0)</f>
        <v>104549270-C30</v>
      </c>
      <c r="P784">
        <f>+VLOOKUP(O784,[1]ZCLMM905!$A:$G,7,0)</f>
        <v>30</v>
      </c>
      <c r="Q784" t="b">
        <f t="shared" si="16"/>
        <v>1</v>
      </c>
      <c r="R784" t="str">
        <f>+VLOOKUP(F784,'BD LP'!B:I,8,0)</f>
        <v>GALLETA TRITON 116 G</v>
      </c>
      <c r="S784" t="b">
        <f>+N784=K784</f>
        <v>1</v>
      </c>
    </row>
    <row r="785" spans="1:18" x14ac:dyDescent="0.35">
      <c r="A785" t="s">
        <v>3904</v>
      </c>
      <c r="B785">
        <v>2000</v>
      </c>
      <c r="D785" s="51" t="s">
        <v>3905</v>
      </c>
      <c r="F785" s="38">
        <v>150001747</v>
      </c>
      <c r="H785" s="52">
        <v>15000</v>
      </c>
      <c r="I785" t="s">
        <v>3906</v>
      </c>
      <c r="J785">
        <v>35</v>
      </c>
      <c r="K785" t="s">
        <v>44</v>
      </c>
      <c r="L785" t="s">
        <v>3907</v>
      </c>
      <c r="M785" t="s">
        <v>3908</v>
      </c>
      <c r="N785" s="38" t="s">
        <v>44</v>
      </c>
      <c r="O785" t="str">
        <f>+F785&amp;"-"&amp;VLOOKUP(F785,'BD LP'!B:J,9,0)</f>
        <v>150001747-C35</v>
      </c>
      <c r="P785">
        <f>+VLOOKUP(O785,[1]ZCLMM905!$A:$G,7,0)</f>
        <v>35</v>
      </c>
      <c r="Q785" t="b">
        <f t="shared" si="16"/>
        <v>1</v>
      </c>
      <c r="R785" t="str">
        <f>+VLOOKUP(F785,'BD LP'!B:I,8,0)</f>
        <v>GALLETA TUAREG COSTA 120 g</v>
      </c>
    </row>
    <row r="786" spans="1:18" x14ac:dyDescent="0.35">
      <c r="A786" t="s">
        <v>3904</v>
      </c>
      <c r="B786">
        <v>2000</v>
      </c>
      <c r="D786" s="51" t="s">
        <v>3905</v>
      </c>
      <c r="F786" s="38">
        <v>150000089</v>
      </c>
      <c r="H786" s="52">
        <v>19300</v>
      </c>
      <c r="I786" t="s">
        <v>3906</v>
      </c>
      <c r="J786">
        <v>32</v>
      </c>
      <c r="K786" t="s">
        <v>44</v>
      </c>
      <c r="L786" t="s">
        <v>3907</v>
      </c>
      <c r="M786" t="s">
        <v>3908</v>
      </c>
      <c r="N786" s="38" t="s">
        <v>44</v>
      </c>
      <c r="O786" t="str">
        <f>+F786&amp;"-"&amp;VLOOKUP(F786,'BD LP'!B:J,9,0)</f>
        <v>150000089-C32</v>
      </c>
      <c r="P786">
        <f>+VLOOKUP(O786,[1]ZCLMM905!$A:$G,7,0)</f>
        <v>32</v>
      </c>
      <c r="Q786" t="b">
        <f t="shared" si="16"/>
        <v>1</v>
      </c>
      <c r="R786" t="str">
        <f>+VLOOKUP(F786,'BD LP'!B:I,8,0)</f>
        <v>GALLETA VINO COSTA 160 g</v>
      </c>
    </row>
    <row r="787" spans="1:18" x14ac:dyDescent="0.35">
      <c r="A787" t="s">
        <v>3904</v>
      </c>
      <c r="B787">
        <v>2000</v>
      </c>
      <c r="D787" s="51" t="s">
        <v>3905</v>
      </c>
      <c r="F787" s="38">
        <v>104516040</v>
      </c>
      <c r="H787" s="52">
        <v>63000</v>
      </c>
      <c r="I787" t="s">
        <v>3906</v>
      </c>
      <c r="J787">
        <v>5</v>
      </c>
      <c r="K787" t="s">
        <v>44</v>
      </c>
      <c r="L787" t="s">
        <v>3907</v>
      </c>
      <c r="M787" t="s">
        <v>3908</v>
      </c>
      <c r="N787" s="38" t="s">
        <v>44</v>
      </c>
      <c r="O787" t="str">
        <f>+F787&amp;"-"&amp;VLOOKUP(F787,'BD LP'!B:J,9,0)</f>
        <v>104516040-C05</v>
      </c>
      <c r="P787">
        <f>+VLOOKUP(O787,[1]ZCLMM905!$A:$G,7,0)</f>
        <v>5</v>
      </c>
      <c r="Q787" t="b">
        <f t="shared" si="16"/>
        <v>1</v>
      </c>
      <c r="R787" t="str">
        <f>+VLOOKUP(F787,'BD LP'!B:I,8,0)</f>
        <v>HUEVO EN POLVO 1 kg</v>
      </c>
    </row>
    <row r="788" spans="1:18" x14ac:dyDescent="0.35">
      <c r="A788" t="s">
        <v>3904</v>
      </c>
      <c r="B788">
        <v>2000</v>
      </c>
      <c r="D788" s="51" t="s">
        <v>3905</v>
      </c>
      <c r="F788" s="38">
        <v>104522040</v>
      </c>
      <c r="H788" s="52">
        <v>40900</v>
      </c>
      <c r="I788" t="s">
        <v>3906</v>
      </c>
      <c r="J788">
        <v>180</v>
      </c>
      <c r="K788" t="s">
        <v>44</v>
      </c>
      <c r="L788" t="s">
        <v>3907</v>
      </c>
      <c r="M788" t="s">
        <v>3908</v>
      </c>
      <c r="N788" s="38" t="s">
        <v>44</v>
      </c>
      <c r="O788" t="str">
        <f>+F788&amp;"-"&amp;VLOOKUP(F788,'BD LP'!B:J,9,0)</f>
        <v>104522040-Z80</v>
      </c>
      <c r="P788">
        <f>+VLOOKUP(O788,[1]ZCLMM905!$A:$G,7,0)</f>
        <v>180</v>
      </c>
      <c r="Q788" t="b">
        <f t="shared" si="16"/>
        <v>1</v>
      </c>
      <c r="R788" t="str">
        <f>+VLOOKUP(F788,'BD LP'!B:I,8,0)</f>
        <v>HUEVO EXTRA BLANCO</v>
      </c>
    </row>
    <row r="789" spans="1:18" x14ac:dyDescent="0.35">
      <c r="A789" t="s">
        <v>3904</v>
      </c>
      <c r="B789">
        <v>2000</v>
      </c>
      <c r="D789" s="51" t="s">
        <v>3905</v>
      </c>
      <c r="F789" s="38">
        <v>104501110</v>
      </c>
      <c r="H789" s="52">
        <v>39500</v>
      </c>
      <c r="I789" t="s">
        <v>3906</v>
      </c>
      <c r="J789">
        <v>1</v>
      </c>
      <c r="K789" t="s">
        <v>585</v>
      </c>
      <c r="L789" t="s">
        <v>3907</v>
      </c>
      <c r="M789" t="s">
        <v>3908</v>
      </c>
      <c r="N789" s="38" t="s">
        <v>585</v>
      </c>
      <c r="O789" t="str">
        <f>+F789&amp;"-"&amp;VLOOKUP(F789,'BD LP'!B:J,9,0)</f>
        <v>104501110-Z80</v>
      </c>
      <c r="P789">
        <f>+VLOOKUP(O789,[1]ZCLMM905!$A:$G,7,0)</f>
        <v>1</v>
      </c>
      <c r="Q789" t="b">
        <f t="shared" si="16"/>
        <v>1</v>
      </c>
      <c r="R789" t="str">
        <f>+VLOOKUP(F789,'BD LP'!B:I,8,0)</f>
        <v>HUEVO GRANDE BLANCO</v>
      </c>
    </row>
    <row r="790" spans="1:18" x14ac:dyDescent="0.35">
      <c r="A790" t="s">
        <v>3904</v>
      </c>
      <c r="B790">
        <v>2000</v>
      </c>
      <c r="D790" s="51" t="s">
        <v>3905</v>
      </c>
      <c r="F790" s="38">
        <v>104510140</v>
      </c>
      <c r="H790" s="52">
        <v>91000</v>
      </c>
      <c r="I790" t="s">
        <v>3906</v>
      </c>
      <c r="J790">
        <v>6</v>
      </c>
      <c r="K790" t="s">
        <v>44</v>
      </c>
      <c r="L790" t="s">
        <v>3907</v>
      </c>
      <c r="M790" t="s">
        <v>3908</v>
      </c>
      <c r="N790" s="38" t="s">
        <v>44</v>
      </c>
      <c r="O790" t="str">
        <f>+F790&amp;"-"&amp;VLOOKUP(F790,'BD LP'!B:J,9,0)</f>
        <v>104510140-C06</v>
      </c>
      <c r="P790">
        <f>+VLOOKUP(O790,[1]ZCLMM905!$A:$G,7,0)</f>
        <v>6</v>
      </c>
      <c r="Q790" t="b">
        <f t="shared" si="16"/>
        <v>1</v>
      </c>
      <c r="R790" t="str">
        <f>+VLOOKUP(F790,'BD LP'!B:I,8,0)</f>
        <v>HUEVO LIQUIDO CONGELADO USA 2,27 kg</v>
      </c>
    </row>
    <row r="791" spans="1:18" x14ac:dyDescent="0.35">
      <c r="A791" t="s">
        <v>3904</v>
      </c>
      <c r="B791">
        <v>2000</v>
      </c>
      <c r="D791" s="51" t="s">
        <v>3905</v>
      </c>
      <c r="F791" s="38">
        <v>104522050</v>
      </c>
      <c r="H791" s="52">
        <v>36800</v>
      </c>
      <c r="I791" t="s">
        <v>3906</v>
      </c>
      <c r="J791">
        <v>180</v>
      </c>
      <c r="K791" t="s">
        <v>44</v>
      </c>
      <c r="L791" t="s">
        <v>3907</v>
      </c>
      <c r="M791" t="s">
        <v>3908</v>
      </c>
      <c r="N791" s="38" t="s">
        <v>44</v>
      </c>
      <c r="O791" t="str">
        <f>+F791&amp;"-"&amp;VLOOKUP(F791,'BD LP'!B:J,9,0)</f>
        <v>104522050-Z80</v>
      </c>
      <c r="P791">
        <f>+VLOOKUP(O791,[1]ZCLMM905!$A:$G,7,0)</f>
        <v>180</v>
      </c>
      <c r="Q791" t="b">
        <f t="shared" si="16"/>
        <v>1</v>
      </c>
      <c r="R791" t="str">
        <f>+VLOOKUP(F791,'BD LP'!B:I,8,0)</f>
        <v>HUEVO MEDIANO</v>
      </c>
    </row>
    <row r="792" spans="1:18" x14ac:dyDescent="0.35">
      <c r="A792" t="s">
        <v>3904</v>
      </c>
      <c r="B792">
        <v>2000</v>
      </c>
      <c r="D792" s="51" t="s">
        <v>3905</v>
      </c>
      <c r="F792" s="38">
        <v>104535130</v>
      </c>
      <c r="H792" s="52">
        <v>16000</v>
      </c>
      <c r="I792" t="s">
        <v>3906</v>
      </c>
      <c r="J792">
        <v>10</v>
      </c>
      <c r="K792" t="s">
        <v>44</v>
      </c>
      <c r="L792" t="s">
        <v>3907</v>
      </c>
      <c r="M792" t="s">
        <v>3908</v>
      </c>
      <c r="N792" s="38" t="s">
        <v>44</v>
      </c>
      <c r="O792" t="str">
        <f>+F792&amp;"-"&amp;VLOOKUP(F792,'BD LP'!B:J,9,0)</f>
        <v>104535130-D10</v>
      </c>
      <c r="P792">
        <f>+VLOOKUP(O792,[1]ZCLMM905!$A:$G,7,0)</f>
        <v>10</v>
      </c>
      <c r="Q792" t="b">
        <f t="shared" si="16"/>
        <v>1</v>
      </c>
      <c r="R792" t="str">
        <f>+VLOOKUP(F792,'BD LP'!B:I,8,0)</f>
        <v>ARVEJAS PARTIDAS LOS GRANOS 1kg</v>
      </c>
    </row>
    <row r="793" spans="1:18" x14ac:dyDescent="0.35">
      <c r="A793" t="s">
        <v>3904</v>
      </c>
      <c r="B793">
        <v>2000</v>
      </c>
      <c r="D793" s="51" t="s">
        <v>3905</v>
      </c>
      <c r="F793" s="38">
        <v>104535140</v>
      </c>
      <c r="H793" s="52">
        <v>22000</v>
      </c>
      <c r="I793" t="s">
        <v>3906</v>
      </c>
      <c r="J793">
        <v>10</v>
      </c>
      <c r="K793" t="s">
        <v>44</v>
      </c>
      <c r="L793" t="s">
        <v>3907</v>
      </c>
      <c r="M793" t="s">
        <v>3908</v>
      </c>
      <c r="N793" s="38" t="s">
        <v>44</v>
      </c>
      <c r="O793" t="str">
        <f>+F793&amp;"-"&amp;VLOOKUP(F793,'BD LP'!B:J,9,0)</f>
        <v>104535140-D10</v>
      </c>
      <c r="P793">
        <f>+VLOOKUP(O793,[1]ZCLMM905!$A:$G,7,0)</f>
        <v>10</v>
      </c>
      <c r="Q793" t="b">
        <f t="shared" si="16"/>
        <v>1</v>
      </c>
      <c r="R793" t="str">
        <f>+VLOOKUP(F793,'BD LP'!B:I,8,0)</f>
        <v>GARBANZO ENTERO S/PIEL LOS GRANOS 1 kg</v>
      </c>
    </row>
    <row r="794" spans="1:18" x14ac:dyDescent="0.35">
      <c r="A794" t="s">
        <v>3904</v>
      </c>
      <c r="B794">
        <v>2000</v>
      </c>
      <c r="D794" s="51" t="s">
        <v>3905</v>
      </c>
      <c r="F794" s="38">
        <v>104544270</v>
      </c>
      <c r="H794" s="52">
        <v>28000</v>
      </c>
      <c r="I794" t="s">
        <v>3906</v>
      </c>
      <c r="J794">
        <v>10</v>
      </c>
      <c r="K794" t="s">
        <v>44</v>
      </c>
      <c r="L794" t="s">
        <v>3907</v>
      </c>
      <c r="M794" t="s">
        <v>3908</v>
      </c>
      <c r="N794" s="38" t="s">
        <v>44</v>
      </c>
      <c r="O794" t="str">
        <f>+F794&amp;"-"&amp;VLOOKUP(F794,'BD LP'!B:J,9,0)</f>
        <v>104544270-D10</v>
      </c>
      <c r="P794">
        <f>+VLOOKUP(O794,[1]ZCLMM905!$A:$G,7,0)</f>
        <v>10</v>
      </c>
      <c r="Q794" t="b">
        <f t="shared" si="16"/>
        <v>1</v>
      </c>
      <c r="R794" t="str">
        <f>+VLOOKUP(F794,'BD LP'!B:I,8,0)</f>
        <v>LENTEJA 5 MM 1 kg</v>
      </c>
    </row>
    <row r="795" spans="1:18" x14ac:dyDescent="0.35">
      <c r="A795" t="s">
        <v>3904</v>
      </c>
      <c r="B795">
        <v>2000</v>
      </c>
      <c r="D795" s="51" t="s">
        <v>3905</v>
      </c>
      <c r="F795" s="38">
        <v>104535150</v>
      </c>
      <c r="H795" s="52">
        <v>24000</v>
      </c>
      <c r="I795" t="s">
        <v>3906</v>
      </c>
      <c r="J795">
        <v>10</v>
      </c>
      <c r="K795" t="s">
        <v>44</v>
      </c>
      <c r="L795" t="s">
        <v>3907</v>
      </c>
      <c r="M795" t="s">
        <v>3908</v>
      </c>
      <c r="N795" s="38" t="s">
        <v>44</v>
      </c>
      <c r="O795" t="str">
        <f>+F795&amp;"-"&amp;VLOOKUP(F795,'BD LP'!B:J,9,0)</f>
        <v>104535150-D10</v>
      </c>
      <c r="P795">
        <f>+VLOOKUP(O795,[1]ZCLMM905!$A:$G,7,0)</f>
        <v>10</v>
      </c>
      <c r="Q795" t="b">
        <f t="shared" si="16"/>
        <v>1</v>
      </c>
      <c r="R795" t="str">
        <f>+VLOOKUP(F795,'BD LP'!B:I,8,0)</f>
        <v>LENTEJAS 6 MM LOS GRANOS 1 kg</v>
      </c>
    </row>
    <row r="796" spans="1:18" x14ac:dyDescent="0.35">
      <c r="A796" t="s">
        <v>3904</v>
      </c>
      <c r="B796">
        <v>2000</v>
      </c>
      <c r="D796" s="51" t="s">
        <v>3905</v>
      </c>
      <c r="F796" s="38">
        <v>104535170</v>
      </c>
      <c r="H796" s="52">
        <v>26600</v>
      </c>
      <c r="I796" t="s">
        <v>3906</v>
      </c>
      <c r="J796">
        <v>10</v>
      </c>
      <c r="K796" t="s">
        <v>44</v>
      </c>
      <c r="L796" t="s">
        <v>3907</v>
      </c>
      <c r="M796" t="s">
        <v>3908</v>
      </c>
      <c r="N796" s="38" t="s">
        <v>44</v>
      </c>
      <c r="O796" t="str">
        <f>+F796&amp;"-"&amp;VLOOKUP(F796,'BD LP'!B:J,9,0)</f>
        <v>104535170-D10</v>
      </c>
      <c r="P796">
        <f>+VLOOKUP(O796,[1]ZCLMM905!$A:$G,7,0)</f>
        <v>10</v>
      </c>
      <c r="Q796" t="b">
        <f t="shared" si="16"/>
        <v>1</v>
      </c>
      <c r="R796" t="str">
        <f>+VLOOKUP(F796,'BD LP'!B:I,8,0)</f>
        <v>POROTOS BLANCOS LOS GRANOS 1 kg</v>
      </c>
    </row>
    <row r="797" spans="1:18" x14ac:dyDescent="0.35">
      <c r="A797" t="s">
        <v>3904</v>
      </c>
      <c r="B797">
        <v>2000</v>
      </c>
      <c r="D797" s="51" t="s">
        <v>3905</v>
      </c>
      <c r="F797" s="38">
        <v>104535160</v>
      </c>
      <c r="H797" s="52">
        <v>26000</v>
      </c>
      <c r="I797" t="s">
        <v>3906</v>
      </c>
      <c r="J797">
        <v>10</v>
      </c>
      <c r="K797" t="s">
        <v>44</v>
      </c>
      <c r="L797" t="s">
        <v>3907</v>
      </c>
      <c r="M797" t="s">
        <v>3908</v>
      </c>
      <c r="N797" s="38" t="s">
        <v>44</v>
      </c>
      <c r="O797" t="str">
        <f>+F797&amp;"-"&amp;VLOOKUP(F797,'BD LP'!B:J,9,0)</f>
        <v>104535160-D10</v>
      </c>
      <c r="P797">
        <f>+VLOOKUP(O797,[1]ZCLMM905!$A:$G,7,0)</f>
        <v>10</v>
      </c>
      <c r="Q797" t="b">
        <f t="shared" si="16"/>
        <v>1</v>
      </c>
      <c r="R797" t="str">
        <f>+VLOOKUP(F797,'BD LP'!B:I,8,0)</f>
        <v>POROTOS HALLADOS LOS GRANOS 1 kg</v>
      </c>
    </row>
    <row r="798" spans="1:18" x14ac:dyDescent="0.35">
      <c r="A798" t="s">
        <v>3904</v>
      </c>
      <c r="B798">
        <v>2000</v>
      </c>
      <c r="D798" s="51" t="s">
        <v>3905</v>
      </c>
      <c r="F798" s="38">
        <v>104535180</v>
      </c>
      <c r="H798" s="52">
        <v>20600</v>
      </c>
      <c r="I798" t="s">
        <v>3906</v>
      </c>
      <c r="J798">
        <v>10</v>
      </c>
      <c r="K798" t="s">
        <v>44</v>
      </c>
      <c r="L798" t="s">
        <v>3907</v>
      </c>
      <c r="M798" t="s">
        <v>3908</v>
      </c>
      <c r="N798" s="38" t="s">
        <v>44</v>
      </c>
      <c r="O798" t="str">
        <f>+F798&amp;"-"&amp;VLOOKUP(F798,'BD LP'!B:J,9,0)</f>
        <v>104535180-D10</v>
      </c>
      <c r="P798">
        <f>+VLOOKUP(O798,[1]ZCLMM905!$A:$G,7,0)</f>
        <v>10</v>
      </c>
      <c r="Q798" t="b">
        <f t="shared" si="16"/>
        <v>1</v>
      </c>
      <c r="R798" t="str">
        <f>+VLOOKUP(F798,'BD LP'!B:I,8,0)</f>
        <v>POROTOS NEGROS LOS GRANOS 1 kg</v>
      </c>
    </row>
    <row r="799" spans="1:18" x14ac:dyDescent="0.35">
      <c r="A799" t="s">
        <v>3904</v>
      </c>
      <c r="B799">
        <v>2000</v>
      </c>
      <c r="D799" s="51" t="s">
        <v>3905</v>
      </c>
      <c r="F799" s="38">
        <v>104535190</v>
      </c>
      <c r="H799" s="52">
        <v>29000</v>
      </c>
      <c r="I799" t="s">
        <v>3906</v>
      </c>
      <c r="J799">
        <v>10</v>
      </c>
      <c r="K799" t="s">
        <v>44</v>
      </c>
      <c r="L799" t="s">
        <v>3907</v>
      </c>
      <c r="M799" t="s">
        <v>3908</v>
      </c>
      <c r="N799" s="38" t="s">
        <v>44</v>
      </c>
      <c r="O799" t="str">
        <f>+F799&amp;"-"&amp;VLOOKUP(F799,'BD LP'!B:J,9,0)</f>
        <v>104535190-D10</v>
      </c>
      <c r="P799">
        <f>+VLOOKUP(O799,[1]ZCLMM905!$A:$G,7,0)</f>
        <v>10</v>
      </c>
      <c r="Q799" t="b">
        <f t="shared" si="16"/>
        <v>1</v>
      </c>
      <c r="R799" t="str">
        <f>+VLOOKUP(F799,'BD LP'!B:I,8,0)</f>
        <v>POROTOS TORTOLA LOS GRANOS 1 kg</v>
      </c>
    </row>
    <row r="800" spans="1:18" x14ac:dyDescent="0.35">
      <c r="A800" t="s">
        <v>3904</v>
      </c>
      <c r="B800">
        <v>2000</v>
      </c>
      <c r="D800" s="51" t="s">
        <v>3905</v>
      </c>
      <c r="F800" s="38">
        <v>150000776</v>
      </c>
      <c r="H800" s="52">
        <v>23445</v>
      </c>
      <c r="I800" t="s">
        <v>3906</v>
      </c>
      <c r="J800">
        <v>10</v>
      </c>
      <c r="K800" t="s">
        <v>44</v>
      </c>
      <c r="L800" t="s">
        <v>3907</v>
      </c>
      <c r="M800" t="s">
        <v>3908</v>
      </c>
      <c r="N800" s="38" t="s">
        <v>44</v>
      </c>
      <c r="O800" t="str">
        <f>+F800&amp;"-"&amp;VLOOKUP(F800,'BD LP'!B:J,9,0)</f>
        <v>150000776-C10</v>
      </c>
      <c r="P800">
        <f>+VLOOKUP(O800,[1]ZCLMM905!$A:$G,7,0)</f>
        <v>10</v>
      </c>
      <c r="Q800" t="b">
        <f t="shared" si="16"/>
        <v>1</v>
      </c>
      <c r="R800" t="str">
        <f>+VLOOKUP(F800,'BD LP'!B:I,8,0)</f>
        <v>TRIGO MOTE 1 kg</v>
      </c>
    </row>
    <row r="801" spans="1:18" x14ac:dyDescent="0.35">
      <c r="A801" t="s">
        <v>3904</v>
      </c>
      <c r="B801">
        <v>2000</v>
      </c>
      <c r="D801" s="51" t="s">
        <v>3905</v>
      </c>
      <c r="F801" s="38">
        <v>150001771</v>
      </c>
      <c r="H801" s="52">
        <v>13600</v>
      </c>
      <c r="I801" t="s">
        <v>3906</v>
      </c>
      <c r="J801">
        <v>5</v>
      </c>
      <c r="K801" t="s">
        <v>44</v>
      </c>
      <c r="L801" t="s">
        <v>3907</v>
      </c>
      <c r="M801" t="s">
        <v>3908</v>
      </c>
      <c r="N801" s="38" t="s">
        <v>44</v>
      </c>
      <c r="O801" t="str">
        <f>+F801&amp;"-"&amp;VLOOKUP(F801,'BD LP'!B:J,9,0)</f>
        <v>150001771-C05</v>
      </c>
      <c r="P801">
        <f>+VLOOKUP(O801,[1]ZCLMM905!$A:$G,7,0)</f>
        <v>5</v>
      </c>
      <c r="Q801" t="b">
        <f t="shared" si="16"/>
        <v>1</v>
      </c>
      <c r="R801" t="str">
        <f>+VLOOKUP(F801,'BD LP'!B:I,8,0)</f>
        <v>DULCE MEMBRILLO PERELLO 1 kg</v>
      </c>
    </row>
    <row r="802" spans="1:18" x14ac:dyDescent="0.35">
      <c r="A802" t="s">
        <v>3904</v>
      </c>
      <c r="B802">
        <v>2000</v>
      </c>
      <c r="D802" s="51" t="s">
        <v>3905</v>
      </c>
      <c r="F802" s="38">
        <v>150000276</v>
      </c>
      <c r="H802" s="52">
        <v>34500</v>
      </c>
      <c r="I802" t="s">
        <v>3906</v>
      </c>
      <c r="J802">
        <v>12</v>
      </c>
      <c r="K802" t="s">
        <v>44</v>
      </c>
      <c r="L802" t="s">
        <v>3907</v>
      </c>
      <c r="M802" t="s">
        <v>3908</v>
      </c>
      <c r="N802" s="38" t="s">
        <v>44</v>
      </c>
      <c r="O802" t="str">
        <f>+F802&amp;"-"&amp;VLOOKUP(F802,'BD LP'!B:J,9,0)</f>
        <v>150000276-C12</v>
      </c>
      <c r="P802">
        <f>+VLOOKUP(O802,[1]ZCLMM905!$A:$G,7,0)</f>
        <v>12</v>
      </c>
      <c r="Q802" t="b">
        <f t="shared" si="16"/>
        <v>1</v>
      </c>
      <c r="R802" t="str">
        <f>+VLOOKUP(F802,'BD LP'!B:I,8,0)</f>
        <v>DULCE MEMBRILLO WATT´S 1 kg</v>
      </c>
    </row>
    <row r="803" spans="1:18" x14ac:dyDescent="0.35">
      <c r="A803" t="s">
        <v>3904</v>
      </c>
      <c r="B803">
        <v>2000</v>
      </c>
      <c r="D803" s="51" t="s">
        <v>3905</v>
      </c>
      <c r="F803" s="38">
        <v>150000286</v>
      </c>
      <c r="H803" s="52">
        <v>25900</v>
      </c>
      <c r="I803" t="s">
        <v>3906</v>
      </c>
      <c r="J803">
        <v>24</v>
      </c>
      <c r="K803" t="s">
        <v>44</v>
      </c>
      <c r="L803" t="s">
        <v>3907</v>
      </c>
      <c r="M803" t="s">
        <v>3908</v>
      </c>
      <c r="N803" s="38" t="s">
        <v>44</v>
      </c>
      <c r="O803" t="str">
        <f>+F803&amp;"-"&amp;VLOOKUP(F803,'BD LP'!B:J,9,0)</f>
        <v>150000286-C24</v>
      </c>
      <c r="P803">
        <f>+VLOOKUP(O803,[1]ZCLMM905!$A:$G,7,0)</f>
        <v>24</v>
      </c>
      <c r="Q803" t="b">
        <f t="shared" si="16"/>
        <v>1</v>
      </c>
      <c r="R803" t="str">
        <f>+VLOOKUP(F803,'BD LP'!B:I,8,0)</f>
        <v>MERMELADA BERRIES REGIMEL 200 g</v>
      </c>
    </row>
    <row r="804" spans="1:18" x14ac:dyDescent="0.35">
      <c r="A804" t="s">
        <v>3904</v>
      </c>
      <c r="B804">
        <v>2000</v>
      </c>
      <c r="D804" s="51" t="s">
        <v>3905</v>
      </c>
      <c r="F804" s="38">
        <v>150001782</v>
      </c>
      <c r="H804" s="52">
        <v>15310</v>
      </c>
      <c r="I804" t="s">
        <v>3906</v>
      </c>
      <c r="J804">
        <v>24</v>
      </c>
      <c r="K804" t="s">
        <v>44</v>
      </c>
      <c r="L804" t="s">
        <v>3907</v>
      </c>
      <c r="M804" t="s">
        <v>3908</v>
      </c>
      <c r="N804" s="38" t="s">
        <v>44</v>
      </c>
      <c r="O804" t="str">
        <f>+F804&amp;"-"&amp;VLOOKUP(F804,'BD LP'!B:J,9,0)</f>
        <v>150001782-C24</v>
      </c>
      <c r="P804">
        <f>+VLOOKUP(O804,[1]ZCLMM905!$A:$G,7,0)</f>
        <v>24</v>
      </c>
      <c r="Q804" t="b">
        <f t="shared" si="16"/>
        <v>1</v>
      </c>
      <c r="R804" t="str">
        <f>+VLOOKUP(F804,'BD LP'!B:I,8,0)</f>
        <v>MERMELADA DAMASCO PERELLO 250 g</v>
      </c>
    </row>
    <row r="805" spans="1:18" x14ac:dyDescent="0.35">
      <c r="A805" t="s">
        <v>3904</v>
      </c>
      <c r="B805">
        <v>2000</v>
      </c>
      <c r="D805" s="51" t="s">
        <v>3905</v>
      </c>
      <c r="F805" s="38">
        <v>150001128</v>
      </c>
      <c r="H805" s="52">
        <v>25900</v>
      </c>
      <c r="I805" t="s">
        <v>3906</v>
      </c>
      <c r="J805">
        <v>24</v>
      </c>
      <c r="K805" t="s">
        <v>44</v>
      </c>
      <c r="L805" t="s">
        <v>3907</v>
      </c>
      <c r="M805" t="s">
        <v>3908</v>
      </c>
      <c r="N805" s="38" t="s">
        <v>44</v>
      </c>
      <c r="O805" t="str">
        <f>+F805&amp;"-"&amp;VLOOKUP(F805,'BD LP'!B:J,9,0)</f>
        <v>150001128-C24</v>
      </c>
      <c r="P805">
        <f>+VLOOKUP(O805,[1]ZCLMM905!$A:$G,7,0)</f>
        <v>24</v>
      </c>
      <c r="Q805" t="b">
        <f t="shared" si="16"/>
        <v>1</v>
      </c>
      <c r="R805" t="str">
        <f>+VLOOKUP(F805,'BD LP'!B:I,8,0)</f>
        <v>MERMELADA DAMASCO REGIMEL 200 g</v>
      </c>
    </row>
    <row r="806" spans="1:18" x14ac:dyDescent="0.35">
      <c r="A806" t="s">
        <v>3904</v>
      </c>
      <c r="B806">
        <v>2000</v>
      </c>
      <c r="D806" s="51" t="s">
        <v>3905</v>
      </c>
      <c r="F806" s="38">
        <v>150001783</v>
      </c>
      <c r="H806" s="52">
        <v>15310</v>
      </c>
      <c r="I806" t="s">
        <v>3906</v>
      </c>
      <c r="J806">
        <v>24</v>
      </c>
      <c r="K806" t="s">
        <v>44</v>
      </c>
      <c r="L806" t="s">
        <v>3907</v>
      </c>
      <c r="M806" t="s">
        <v>3908</v>
      </c>
      <c r="N806" s="38" t="s">
        <v>44</v>
      </c>
      <c r="O806" t="str">
        <f>+F806&amp;"-"&amp;VLOOKUP(F806,'BD LP'!B:J,9,0)</f>
        <v>150001783-C24</v>
      </c>
      <c r="P806">
        <f>+VLOOKUP(O806,[1]ZCLMM905!$A:$G,7,0)</f>
        <v>24</v>
      </c>
      <c r="Q806" t="b">
        <f t="shared" si="16"/>
        <v>1</v>
      </c>
      <c r="R806" t="str">
        <f>+VLOOKUP(F806,'BD LP'!B:I,8,0)</f>
        <v>MERMELADA DURAZNO PERELLO 250 g</v>
      </c>
    </row>
    <row r="807" spans="1:18" x14ac:dyDescent="0.35">
      <c r="A807" t="s">
        <v>3904</v>
      </c>
      <c r="B807">
        <v>2000</v>
      </c>
      <c r="D807" s="51" t="s">
        <v>3905</v>
      </c>
      <c r="F807" s="38">
        <v>150001129</v>
      </c>
      <c r="H807" s="52">
        <v>25900</v>
      </c>
      <c r="I807" t="s">
        <v>3906</v>
      </c>
      <c r="J807">
        <v>24</v>
      </c>
      <c r="K807" t="s">
        <v>44</v>
      </c>
      <c r="L807" t="s">
        <v>3907</v>
      </c>
      <c r="M807" t="s">
        <v>3908</v>
      </c>
      <c r="N807" s="38" t="s">
        <v>44</v>
      </c>
      <c r="O807" t="str">
        <f>+F807&amp;"-"&amp;VLOOKUP(F807,'BD LP'!B:J,9,0)</f>
        <v>150001129-C24</v>
      </c>
      <c r="P807">
        <f>+VLOOKUP(O807,[1]ZCLMM905!$A:$G,7,0)</f>
        <v>24</v>
      </c>
      <c r="Q807" t="b">
        <f t="shared" si="16"/>
        <v>1</v>
      </c>
      <c r="R807" t="str">
        <f>+VLOOKUP(F807,'BD LP'!B:I,8,0)</f>
        <v>MERMELADA DURAZNO REGIMEL 200 g</v>
      </c>
    </row>
    <row r="808" spans="1:18" x14ac:dyDescent="0.35">
      <c r="A808" t="s">
        <v>3904</v>
      </c>
      <c r="B808">
        <v>2000</v>
      </c>
      <c r="D808" s="51" t="s">
        <v>3905</v>
      </c>
      <c r="F808" s="38">
        <v>150001785</v>
      </c>
      <c r="H808" s="52">
        <v>15290</v>
      </c>
      <c r="I808" t="s">
        <v>3906</v>
      </c>
      <c r="J808">
        <v>24</v>
      </c>
      <c r="K808" t="s">
        <v>44</v>
      </c>
      <c r="L808" t="s">
        <v>3907</v>
      </c>
      <c r="M808" t="s">
        <v>3908</v>
      </c>
      <c r="N808" s="38" t="s">
        <v>44</v>
      </c>
      <c r="O808" t="str">
        <f>+F808&amp;"-"&amp;VLOOKUP(F808,'BD LP'!B:J,9,0)</f>
        <v>150001785-C24</v>
      </c>
      <c r="P808">
        <f>+VLOOKUP(O808,[1]ZCLMM905!$A:$G,7,0)</f>
        <v>24</v>
      </c>
      <c r="Q808" t="b">
        <f t="shared" si="16"/>
        <v>1</v>
      </c>
      <c r="R808" t="str">
        <f>+VLOOKUP(F808,'BD LP'!B:I,8,0)</f>
        <v>MERMELADA FRAMBUESA PERELLO 250 g</v>
      </c>
    </row>
    <row r="809" spans="1:18" x14ac:dyDescent="0.35">
      <c r="A809" t="s">
        <v>3904</v>
      </c>
      <c r="B809">
        <v>2000</v>
      </c>
      <c r="D809" s="51" t="s">
        <v>3905</v>
      </c>
      <c r="F809" s="38">
        <v>104524370</v>
      </c>
      <c r="H809" s="52">
        <v>15290</v>
      </c>
      <c r="I809" t="s">
        <v>3906</v>
      </c>
      <c r="J809">
        <v>24</v>
      </c>
      <c r="K809" t="s">
        <v>44</v>
      </c>
      <c r="L809" t="s">
        <v>3907</v>
      </c>
      <c r="M809" t="s">
        <v>3908</v>
      </c>
      <c r="N809" s="38" t="s">
        <v>44</v>
      </c>
      <c r="O809" t="str">
        <f>+F809&amp;"-"&amp;VLOOKUP(F809,'BD LP'!B:J,9,0)</f>
        <v>104524370-C24</v>
      </c>
      <c r="P809">
        <f>+VLOOKUP(O809,[1]ZCLMM905!$A:$G,7,0)</f>
        <v>24</v>
      </c>
      <c r="Q809" t="b">
        <f t="shared" si="16"/>
        <v>1</v>
      </c>
      <c r="R809" t="str">
        <f>+VLOOKUP(F809,'BD LP'!B:I,8,0)</f>
        <v>MERMELADA FRUTILLA PERELLO 250 g</v>
      </c>
    </row>
    <row r="810" spans="1:18" x14ac:dyDescent="0.35">
      <c r="A810" t="s">
        <v>3904</v>
      </c>
      <c r="B810">
        <v>2000</v>
      </c>
      <c r="D810" s="51" t="s">
        <v>3905</v>
      </c>
      <c r="F810" s="38">
        <v>150001130</v>
      </c>
      <c r="H810" s="52">
        <v>25900</v>
      </c>
      <c r="I810" t="s">
        <v>3906</v>
      </c>
      <c r="J810">
        <v>24</v>
      </c>
      <c r="K810" t="s">
        <v>44</v>
      </c>
      <c r="L810" t="s">
        <v>3907</v>
      </c>
      <c r="M810" t="s">
        <v>3908</v>
      </c>
      <c r="N810" s="38" t="s">
        <v>44</v>
      </c>
      <c r="O810" t="str">
        <f>+F810&amp;"-"&amp;VLOOKUP(F810,'BD LP'!B:J,9,0)</f>
        <v>150001130-C24</v>
      </c>
      <c r="P810">
        <f>+VLOOKUP(O810,[1]ZCLMM905!$A:$G,7,0)</f>
        <v>24</v>
      </c>
      <c r="Q810" t="b">
        <f t="shared" si="16"/>
        <v>1</v>
      </c>
      <c r="R810" t="str">
        <f>+VLOOKUP(F810,'BD LP'!B:I,8,0)</f>
        <v>MERMELADA FRUTILLA REGIMEL 200 g</v>
      </c>
    </row>
    <row r="811" spans="1:18" x14ac:dyDescent="0.35">
      <c r="A811" t="s">
        <v>3904</v>
      </c>
      <c r="B811">
        <v>2000</v>
      </c>
      <c r="D811" s="51" t="s">
        <v>3905</v>
      </c>
      <c r="F811" s="38">
        <v>150001784</v>
      </c>
      <c r="H811" s="52">
        <v>15290</v>
      </c>
      <c r="I811" t="s">
        <v>3906</v>
      </c>
      <c r="J811">
        <v>24</v>
      </c>
      <c r="K811" t="s">
        <v>44</v>
      </c>
      <c r="L811" t="s">
        <v>3907</v>
      </c>
      <c r="M811" t="s">
        <v>3908</v>
      </c>
      <c r="N811" s="38" t="s">
        <v>44</v>
      </c>
      <c r="O811" t="str">
        <f>+F811&amp;"-"&amp;VLOOKUP(F811,'BD LP'!B:J,9,0)</f>
        <v>150001784-C24</v>
      </c>
      <c r="P811">
        <f>+VLOOKUP(O811,[1]ZCLMM905!$A:$G,7,0)</f>
        <v>24</v>
      </c>
      <c r="Q811" t="b">
        <f t="shared" si="16"/>
        <v>1</v>
      </c>
      <c r="R811" t="str">
        <f>+VLOOKUP(F811,'BD LP'!B:I,8,0)</f>
        <v>MERMELADA MORA PERELLO 250 g</v>
      </c>
    </row>
    <row r="812" spans="1:18" x14ac:dyDescent="0.35">
      <c r="A812" t="s">
        <v>3904</v>
      </c>
      <c r="B812">
        <v>2000</v>
      </c>
      <c r="D812" s="51" t="s">
        <v>3905</v>
      </c>
      <c r="F812" s="38">
        <v>150000095</v>
      </c>
      <c r="H812" s="52">
        <v>59000</v>
      </c>
      <c r="I812" t="s">
        <v>3906</v>
      </c>
      <c r="J812">
        <v>6</v>
      </c>
      <c r="K812" t="s">
        <v>44</v>
      </c>
      <c r="L812" t="s">
        <v>3907</v>
      </c>
      <c r="M812" t="s">
        <v>3908</v>
      </c>
      <c r="N812" s="38" t="s">
        <v>44</v>
      </c>
      <c r="O812" t="str">
        <f>+F812&amp;"-"&amp;VLOOKUP(F812,'BD LP'!B:J,9,0)</f>
        <v>150000095-C06</v>
      </c>
      <c r="P812">
        <f>+VLOOKUP(O812,[1]ZCLMM905!$A:$G,7,0)</f>
        <v>6</v>
      </c>
      <c r="Q812" t="b">
        <f t="shared" si="16"/>
        <v>1</v>
      </c>
      <c r="R812" t="str">
        <f>+VLOOKUP(F812,'BD LP'!B:I,8,0)</f>
        <v>MIEL DE ABEJA AMBROSOLI 1 kg</v>
      </c>
    </row>
    <row r="813" spans="1:18" x14ac:dyDescent="0.35">
      <c r="A813" t="s">
        <v>3904</v>
      </c>
      <c r="B813">
        <v>2000</v>
      </c>
      <c r="D813" s="51" t="s">
        <v>3905</v>
      </c>
      <c r="F813" s="38">
        <v>150001530</v>
      </c>
      <c r="H813" s="52">
        <v>127000</v>
      </c>
      <c r="I813" t="s">
        <v>3906</v>
      </c>
      <c r="J813">
        <v>12</v>
      </c>
      <c r="K813" t="s">
        <v>44</v>
      </c>
      <c r="L813" t="s">
        <v>3907</v>
      </c>
      <c r="M813" t="s">
        <v>3908</v>
      </c>
      <c r="N813" s="38" t="s">
        <v>44</v>
      </c>
      <c r="O813" t="str">
        <f>+F813&amp;"-"&amp;VLOOKUP(F813,'BD LP'!B:J,9,0)</f>
        <v>150001530-C12</v>
      </c>
      <c r="P813">
        <f>+VLOOKUP(O813,[1]ZCLMM905!$A:$G,7,0)</f>
        <v>12</v>
      </c>
      <c r="Q813" t="b">
        <f t="shared" si="16"/>
        <v>1</v>
      </c>
      <c r="R813" t="str">
        <f>+VLOOKUP(F813,'BD LP'!B:I,8,0)</f>
        <v>MIEL DE PALMA COCALAN 700 g</v>
      </c>
    </row>
    <row r="814" spans="1:18" x14ac:dyDescent="0.35">
      <c r="A814" t="s">
        <v>3904</v>
      </c>
      <c r="B814">
        <v>2000</v>
      </c>
      <c r="D814" s="51" t="s">
        <v>3905</v>
      </c>
      <c r="F814" s="38">
        <v>104530200</v>
      </c>
      <c r="H814" s="52">
        <v>9235</v>
      </c>
      <c r="I814" t="s">
        <v>3906</v>
      </c>
      <c r="J814">
        <v>1</v>
      </c>
      <c r="K814" t="s">
        <v>1196</v>
      </c>
      <c r="L814" t="s">
        <v>3907</v>
      </c>
      <c r="M814" t="s">
        <v>3908</v>
      </c>
      <c r="N814" s="38" t="s">
        <v>1196</v>
      </c>
      <c r="O814" t="str">
        <f>+F814&amp;"-"&amp;VLOOKUP(F814,'BD LP'!B:J,9,0)</f>
        <v>104530200-S00</v>
      </c>
      <c r="P814">
        <f>+VLOOKUP(O814,[1]ZCLMM905!$A:$G,7,0)</f>
        <v>1</v>
      </c>
      <c r="Q814" t="b">
        <f t="shared" si="16"/>
        <v>1</v>
      </c>
      <c r="R814" t="str">
        <f>+VLOOKUP(F814,'BD LP'!B:I,8,0)</f>
        <v>AZUCAR MINI 5 g</v>
      </c>
    </row>
    <row r="815" spans="1:18" x14ac:dyDescent="0.35">
      <c r="A815" t="s">
        <v>3904</v>
      </c>
      <c r="B815">
        <v>2000</v>
      </c>
      <c r="D815" s="51" t="s">
        <v>3905</v>
      </c>
      <c r="F815" s="38">
        <v>104521200</v>
      </c>
      <c r="H815" s="52">
        <v>13500</v>
      </c>
      <c r="I815" t="s">
        <v>3906</v>
      </c>
      <c r="J815">
        <v>800</v>
      </c>
      <c r="K815" t="s">
        <v>44</v>
      </c>
      <c r="L815" t="s">
        <v>3907</v>
      </c>
      <c r="M815" t="s">
        <v>3908</v>
      </c>
      <c r="N815" s="38" t="s">
        <v>44</v>
      </c>
      <c r="O815" t="str">
        <f>+F815&amp;"-"&amp;VLOOKUP(F815,'BD LP'!B:J,9,0)</f>
        <v>104521200-S00</v>
      </c>
      <c r="P815">
        <f>+VLOOKUP(O815,[1]ZCLMM905!$A:$G,7,0)</f>
        <v>800</v>
      </c>
      <c r="Q815" t="b">
        <f t="shared" si="16"/>
        <v>1</v>
      </c>
      <c r="R815" t="str">
        <f>+VLOOKUP(F815,'BD LP'!B:I,8,0)</f>
        <v>AZUCAR MINI IANSA 5 g</v>
      </c>
    </row>
    <row r="816" spans="1:18" x14ac:dyDescent="0.35">
      <c r="A816" t="s">
        <v>3904</v>
      </c>
      <c r="B816">
        <v>2000</v>
      </c>
      <c r="D816" s="51" t="s">
        <v>3905</v>
      </c>
      <c r="F816" s="38">
        <v>104501230</v>
      </c>
      <c r="H816" s="52">
        <v>13500</v>
      </c>
      <c r="I816" t="s">
        <v>3906</v>
      </c>
      <c r="J816">
        <v>1</v>
      </c>
      <c r="K816" t="s">
        <v>1196</v>
      </c>
      <c r="L816" t="s">
        <v>3907</v>
      </c>
      <c r="M816" t="s">
        <v>3908</v>
      </c>
      <c r="N816" s="38" t="s">
        <v>1196</v>
      </c>
      <c r="O816" t="str">
        <f>+F816&amp;"-"&amp;VLOOKUP(F816,'BD LP'!B:J,9,0)</f>
        <v>104501230-S00</v>
      </c>
      <c r="P816">
        <f>+VLOOKUP(O816,[1]ZCLMM905!$A:$G,7,0)</f>
        <v>1</v>
      </c>
      <c r="Q816" t="b">
        <f t="shared" si="16"/>
        <v>1</v>
      </c>
      <c r="R816" t="str">
        <f>+VLOOKUP(F816,'BD LP'!B:I,8,0)</f>
        <v>AZUCAR MINI ICB 5 g</v>
      </c>
    </row>
    <row r="817" spans="1:19" x14ac:dyDescent="0.35">
      <c r="A817" t="s">
        <v>3904</v>
      </c>
      <c r="B817">
        <v>2000</v>
      </c>
      <c r="D817" s="51" t="s">
        <v>3905</v>
      </c>
      <c r="F817" s="38">
        <v>104501170</v>
      </c>
      <c r="H817" s="52">
        <v>13500</v>
      </c>
      <c r="I817" t="s">
        <v>3906</v>
      </c>
      <c r="J817">
        <v>1</v>
      </c>
      <c r="K817" t="s">
        <v>1196</v>
      </c>
      <c r="L817" t="s">
        <v>3907</v>
      </c>
      <c r="M817" t="s">
        <v>3908</v>
      </c>
      <c r="N817" s="38" t="s">
        <v>1196</v>
      </c>
      <c r="O817" t="str">
        <f>+F817&amp;"-"&amp;VLOOKUP(F817,'BD LP'!B:J,9,0)</f>
        <v>104501170-S00</v>
      </c>
      <c r="P817">
        <f>+VLOOKUP(O817,[1]ZCLMM905!$A:$G,7,0)</f>
        <v>1</v>
      </c>
      <c r="Q817" t="b">
        <f t="shared" si="16"/>
        <v>1</v>
      </c>
      <c r="R817" t="str">
        <f>+VLOOKUP(F817,'BD LP'!B:I,8,0)</f>
        <v>AZUCAR MINI LAVAZZA 5 g</v>
      </c>
    </row>
    <row r="818" spans="1:19" x14ac:dyDescent="0.35">
      <c r="A818" t="s">
        <v>3904</v>
      </c>
      <c r="B818">
        <v>2000</v>
      </c>
      <c r="D818" s="51" t="s">
        <v>3905</v>
      </c>
      <c r="F818" s="38">
        <v>104501150</v>
      </c>
      <c r="H818" s="52">
        <v>13500</v>
      </c>
      <c r="I818" t="s">
        <v>3906</v>
      </c>
      <c r="J818">
        <v>1</v>
      </c>
      <c r="K818" t="s">
        <v>1196</v>
      </c>
      <c r="L818" t="s">
        <v>3907</v>
      </c>
      <c r="M818" t="s">
        <v>3908</v>
      </c>
      <c r="N818" s="38" t="s">
        <v>1196</v>
      </c>
      <c r="O818" t="str">
        <f>+F818&amp;"-"&amp;VLOOKUP(F818,'BD LP'!B:J,9,0)</f>
        <v>104501150-S00</v>
      </c>
      <c r="P818">
        <f>+VLOOKUP(O818,[1]ZCLMM905!$A:$G,7,0)</f>
        <v>1</v>
      </c>
      <c r="Q818" t="b">
        <f t="shared" si="16"/>
        <v>1</v>
      </c>
      <c r="R818" t="str">
        <f>+VLOOKUP(F818,'BD LP'!B:I,8,0)</f>
        <v>AZUCAR RUBIA MINI ICB 5 g</v>
      </c>
    </row>
    <row r="819" spans="1:19" x14ac:dyDescent="0.35">
      <c r="A819" t="s">
        <v>3904</v>
      </c>
      <c r="B819">
        <v>2000</v>
      </c>
      <c r="D819" s="51" t="s">
        <v>3905</v>
      </c>
      <c r="F819" s="38">
        <v>104522090</v>
      </c>
      <c r="H819" s="52">
        <v>13900</v>
      </c>
      <c r="I819" t="s">
        <v>3906</v>
      </c>
      <c r="J819">
        <v>120</v>
      </c>
      <c r="K819" t="s">
        <v>44</v>
      </c>
      <c r="L819" t="s">
        <v>3907</v>
      </c>
      <c r="M819" t="s">
        <v>3908</v>
      </c>
      <c r="N819" s="38" t="s">
        <v>44</v>
      </c>
      <c r="O819" t="str">
        <f>+F819&amp;"-"&amp;VLOOKUP(F819,'BD LP'!B:J,9,0)</f>
        <v>104522090-Z20</v>
      </c>
      <c r="P819">
        <f>+VLOOKUP(O819,[1]ZCLMM905!$A:$G,7,0)</f>
        <v>120</v>
      </c>
      <c r="Q819" t="b">
        <f t="shared" si="16"/>
        <v>1</v>
      </c>
      <c r="R819" t="str">
        <f>+VLOOKUP(F819,'BD LP'!B:I,8,0)</f>
        <v>MANJAR MINI COLUN 20 g</v>
      </c>
    </row>
    <row r="820" spans="1:19" x14ac:dyDescent="0.35">
      <c r="A820" t="s">
        <v>3904</v>
      </c>
      <c r="B820">
        <v>2000</v>
      </c>
      <c r="D820" s="51" t="s">
        <v>3905</v>
      </c>
      <c r="F820" s="38">
        <v>104535210</v>
      </c>
      <c r="H820" s="52">
        <v>10600</v>
      </c>
      <c r="I820" t="s">
        <v>3906</v>
      </c>
      <c r="J820">
        <v>192</v>
      </c>
      <c r="K820" t="s">
        <v>44</v>
      </c>
      <c r="L820" t="s">
        <v>3907</v>
      </c>
      <c r="M820" t="s">
        <v>3908</v>
      </c>
      <c r="N820" s="38" t="s">
        <v>44</v>
      </c>
      <c r="O820" t="str">
        <f>+F820&amp;"-"&amp;VLOOKUP(F820,'BD LP'!B:J,9,0)</f>
        <v>104535210-Z92</v>
      </c>
      <c r="P820">
        <f>+VLOOKUP(O820,[1]ZCLMM905!$A:$G,7,0)</f>
        <v>192</v>
      </c>
      <c r="Q820" t="b">
        <f t="shared" si="16"/>
        <v>1</v>
      </c>
      <c r="R820" t="str">
        <f>+VLOOKUP(F820,'BD LP'!B:I,8,0)</f>
        <v>MERMELADA MINI DAMASCO RELKON 20 g</v>
      </c>
    </row>
    <row r="821" spans="1:19" x14ac:dyDescent="0.35">
      <c r="A821" t="s">
        <v>3904</v>
      </c>
      <c r="B821">
        <v>2000</v>
      </c>
      <c r="D821" s="51" t="s">
        <v>3905</v>
      </c>
      <c r="F821" s="38">
        <v>104548280</v>
      </c>
      <c r="H821" s="52">
        <v>15890</v>
      </c>
      <c r="I821" t="s">
        <v>3906</v>
      </c>
      <c r="J821">
        <v>192</v>
      </c>
      <c r="K821" t="s">
        <v>44</v>
      </c>
      <c r="L821" t="s">
        <v>3907</v>
      </c>
      <c r="M821" t="s">
        <v>3908</v>
      </c>
      <c r="N821" s="38" t="s">
        <v>44</v>
      </c>
      <c r="O821" t="str">
        <f>+F821&amp;"-"&amp;VLOOKUP(F821,'BD LP'!B:J,9,0)</f>
        <v>104548280-Z92</v>
      </c>
      <c r="P821">
        <f>+VLOOKUP(O821,[1]ZCLMM905!$A:$G,7,0)</f>
        <v>192</v>
      </c>
      <c r="Q821" t="b">
        <f t="shared" si="16"/>
        <v>1</v>
      </c>
      <c r="R821" t="str">
        <f>+VLOOKUP(F821,'BD LP'!B:I,8,0)</f>
        <v>MERMELADA MINI DURAZNO LIGHT RELKON 20G</v>
      </c>
    </row>
    <row r="822" spans="1:19" x14ac:dyDescent="0.35">
      <c r="A822" t="s">
        <v>3904</v>
      </c>
      <c r="B822">
        <v>2000</v>
      </c>
      <c r="D822" s="51" t="s">
        <v>3905</v>
      </c>
      <c r="F822" s="38">
        <v>104535220</v>
      </c>
      <c r="H822" s="52">
        <v>10600</v>
      </c>
      <c r="I822" t="s">
        <v>3906</v>
      </c>
      <c r="J822">
        <v>192</v>
      </c>
      <c r="K822" t="s">
        <v>44</v>
      </c>
      <c r="L822" t="s">
        <v>3907</v>
      </c>
      <c r="M822" t="s">
        <v>3908</v>
      </c>
      <c r="N822" s="38" t="s">
        <v>44</v>
      </c>
      <c r="O822" t="str">
        <f>+F822&amp;"-"&amp;VLOOKUP(F822,'BD LP'!B:J,9,0)</f>
        <v>104535220-Z92</v>
      </c>
      <c r="P822">
        <f>+VLOOKUP(O822,[1]ZCLMM905!$A:$G,7,0)</f>
        <v>192</v>
      </c>
      <c r="Q822" t="b">
        <f t="shared" si="16"/>
        <v>1</v>
      </c>
      <c r="R822" t="str">
        <f>+VLOOKUP(F822,'BD LP'!B:I,8,0)</f>
        <v>MERMELADA MINI DURAZNO RELKON 20 g</v>
      </c>
    </row>
    <row r="823" spans="1:19" x14ac:dyDescent="0.35">
      <c r="A823" t="s">
        <v>3904</v>
      </c>
      <c r="B823">
        <v>2000</v>
      </c>
      <c r="D823" s="51" t="s">
        <v>3905</v>
      </c>
      <c r="F823" s="38">
        <v>104535230</v>
      </c>
      <c r="H823" s="52">
        <v>15890</v>
      </c>
      <c r="I823" t="s">
        <v>3906</v>
      </c>
      <c r="J823">
        <v>192</v>
      </c>
      <c r="K823" t="s">
        <v>44</v>
      </c>
      <c r="L823" t="s">
        <v>3907</v>
      </c>
      <c r="M823" t="s">
        <v>3908</v>
      </c>
      <c r="N823" s="38" t="s">
        <v>44</v>
      </c>
      <c r="O823" t="str">
        <f>+F823&amp;"-"&amp;VLOOKUP(F823,'BD LP'!B:J,9,0)</f>
        <v>104535230-Z92</v>
      </c>
      <c r="P823">
        <f>+VLOOKUP(O823,[1]ZCLMM905!$A:$G,7,0)</f>
        <v>192</v>
      </c>
      <c r="Q823" t="b">
        <f t="shared" si="16"/>
        <v>1</v>
      </c>
      <c r="R823" t="str">
        <f>+VLOOKUP(F823,'BD LP'!B:I,8,0)</f>
        <v>MERMELADA MINI FRUTILLA LIGHT RELKON 20g</v>
      </c>
    </row>
    <row r="824" spans="1:19" x14ac:dyDescent="0.35">
      <c r="A824" t="s">
        <v>3904</v>
      </c>
      <c r="B824">
        <v>2000</v>
      </c>
      <c r="D824" s="51" t="s">
        <v>3905</v>
      </c>
      <c r="F824" s="38">
        <v>104535240</v>
      </c>
      <c r="H824" s="52">
        <v>10600</v>
      </c>
      <c r="I824" t="s">
        <v>3906</v>
      </c>
      <c r="J824">
        <v>192</v>
      </c>
      <c r="K824" t="s">
        <v>44</v>
      </c>
      <c r="L824" t="s">
        <v>3907</v>
      </c>
      <c r="M824" t="s">
        <v>3908</v>
      </c>
      <c r="N824" s="38" t="s">
        <v>44</v>
      </c>
      <c r="O824" t="str">
        <f>+F824&amp;"-"&amp;VLOOKUP(F824,'BD LP'!B:J,9,0)</f>
        <v>104535240-Z92</v>
      </c>
      <c r="P824">
        <f>+VLOOKUP(O824,[1]ZCLMM905!$A:$G,7,0)</f>
        <v>192</v>
      </c>
      <c r="Q824" t="b">
        <f t="shared" si="16"/>
        <v>1</v>
      </c>
      <c r="R824" t="str">
        <f>+VLOOKUP(F824,'BD LP'!B:I,8,0)</f>
        <v>MERMELADA MINI FRUTILLA RELKON 20 g</v>
      </c>
    </row>
    <row r="825" spans="1:19" x14ac:dyDescent="0.35">
      <c r="A825" t="s">
        <v>3904</v>
      </c>
      <c r="B825">
        <v>2000</v>
      </c>
      <c r="D825" s="51" t="s">
        <v>3905</v>
      </c>
      <c r="F825" s="38">
        <v>104535250</v>
      </c>
      <c r="H825" s="52">
        <v>10600</v>
      </c>
      <c r="I825" t="s">
        <v>3906</v>
      </c>
      <c r="J825">
        <v>192</v>
      </c>
      <c r="K825" t="s">
        <v>44</v>
      </c>
      <c r="L825" t="s">
        <v>3907</v>
      </c>
      <c r="M825" t="s">
        <v>3908</v>
      </c>
      <c r="N825" s="38" t="s">
        <v>44</v>
      </c>
      <c r="O825" t="str">
        <f>+F825&amp;"-"&amp;VLOOKUP(F825,'BD LP'!B:J,9,0)</f>
        <v>104535250-Z92</v>
      </c>
      <c r="P825">
        <f>+VLOOKUP(O825,[1]ZCLMM905!$A:$G,7,0)</f>
        <v>192</v>
      </c>
      <c r="Q825" t="b">
        <f t="shared" si="16"/>
        <v>1</v>
      </c>
      <c r="R825" t="str">
        <f>+VLOOKUP(F825,'BD LP'!B:I,8,0)</f>
        <v>MERMELADA MINI MORA RELKON 20 g</v>
      </c>
    </row>
    <row r="826" spans="1:19" x14ac:dyDescent="0.35">
      <c r="A826" t="s">
        <v>3904</v>
      </c>
      <c r="B826">
        <v>2000</v>
      </c>
      <c r="D826" s="51" t="s">
        <v>3905</v>
      </c>
      <c r="F826" s="38">
        <v>104535260</v>
      </c>
      <c r="H826" s="52">
        <v>27419</v>
      </c>
      <c r="I826" t="s">
        <v>3906</v>
      </c>
      <c r="J826">
        <v>192</v>
      </c>
      <c r="K826" t="s">
        <v>44</v>
      </c>
      <c r="L826" t="s">
        <v>3907</v>
      </c>
      <c r="M826" t="s">
        <v>3908</v>
      </c>
      <c r="N826" s="38" t="s">
        <v>44</v>
      </c>
      <c r="O826" t="str">
        <f>+F826&amp;"-"&amp;VLOOKUP(F826,'BD LP'!B:J,9,0)</f>
        <v>104535260-Z92</v>
      </c>
      <c r="P826">
        <f>+VLOOKUP(O826,[1]ZCLMM905!$A:$G,7,0)</f>
        <v>192</v>
      </c>
      <c r="Q826" t="b">
        <f t="shared" si="16"/>
        <v>1</v>
      </c>
      <c r="R826" t="str">
        <f>+VLOOKUP(F826,'BD LP'!B:I,8,0)</f>
        <v>MIEL MINI RELKON 20 g</v>
      </c>
    </row>
    <row r="827" spans="1:19" x14ac:dyDescent="0.35">
      <c r="A827" t="s">
        <v>3904</v>
      </c>
      <c r="B827">
        <v>2000</v>
      </c>
      <c r="D827" s="51" t="s">
        <v>3905</v>
      </c>
      <c r="F827" s="38">
        <v>104522190</v>
      </c>
      <c r="H827" s="52">
        <v>6100</v>
      </c>
      <c r="I827" t="s">
        <v>3906</v>
      </c>
      <c r="J827">
        <v>2000</v>
      </c>
      <c r="K827" t="s">
        <v>44</v>
      </c>
      <c r="L827" t="s">
        <v>3907</v>
      </c>
      <c r="M827" t="s">
        <v>3908</v>
      </c>
      <c r="N827" s="38" t="s">
        <v>44</v>
      </c>
      <c r="O827" t="str">
        <f>+F827&amp;"-"&amp;VLOOKUP(F827,'BD LP'!B:J,9,0)</f>
        <v>104522190-2Q</v>
      </c>
      <c r="P827">
        <f>+VLOOKUP(O827,[1]ZCLMM905!$A:$G,7,0)</f>
        <v>2000</v>
      </c>
      <c r="Q827" t="b">
        <f t="shared" si="16"/>
        <v>1</v>
      </c>
      <c r="R827" t="str">
        <f>+VLOOKUP(F827,'BD LP'!B:I,8,0)</f>
        <v>SAL MINI PORCION RELKON 1 g</v>
      </c>
    </row>
    <row r="828" spans="1:19" x14ac:dyDescent="0.35">
      <c r="A828" t="s">
        <v>3904</v>
      </c>
      <c r="B828">
        <v>2000</v>
      </c>
      <c r="D828" s="51" t="s">
        <v>3905</v>
      </c>
      <c r="F828" s="111">
        <v>104522200</v>
      </c>
      <c r="G828" s="121"/>
      <c r="H828" s="122">
        <v>18900</v>
      </c>
      <c r="I828" s="121" t="s">
        <v>3906</v>
      </c>
      <c r="J828" s="121">
        <v>1</v>
      </c>
      <c r="K828" s="121" t="s">
        <v>123</v>
      </c>
      <c r="L828" s="121" t="s">
        <v>3907</v>
      </c>
      <c r="M828" s="121" t="s">
        <v>3908</v>
      </c>
      <c r="N828" s="111" t="s">
        <v>123</v>
      </c>
      <c r="O828" s="121" t="str">
        <f>+F828&amp;"-"&amp;VLOOKUP(F828,'BD LP'!B:J,9,0)</f>
        <v>104522200-2Q</v>
      </c>
      <c r="P828" s="121">
        <f>+VLOOKUP(O828,[1]ZCLMM905!$A:$G,7,0)</f>
        <v>2000</v>
      </c>
      <c r="Q828" s="121" t="b">
        <f t="shared" si="16"/>
        <v>0</v>
      </c>
      <c r="R828" s="121" t="str">
        <f>+VLOOKUP(F828,'BD LP'!B:I,8,0)</f>
        <v>SUCRALOSA MINI IANSA 0,5 G</v>
      </c>
      <c r="S828" t="b">
        <f>+N828=K828</f>
        <v>1</v>
      </c>
    </row>
    <row r="829" spans="1:19" x14ac:dyDescent="0.35">
      <c r="A829" t="s">
        <v>3904</v>
      </c>
      <c r="B829">
        <v>2000</v>
      </c>
      <c r="D829" s="51" t="s">
        <v>3905</v>
      </c>
      <c r="F829" s="38">
        <v>104500810</v>
      </c>
      <c r="H829" s="52">
        <v>18900</v>
      </c>
      <c r="I829" t="s">
        <v>3906</v>
      </c>
      <c r="J829">
        <v>1</v>
      </c>
      <c r="K829" t="s">
        <v>123</v>
      </c>
      <c r="L829" t="s">
        <v>3907</v>
      </c>
      <c r="M829" t="s">
        <v>3908</v>
      </c>
      <c r="N829" s="38" t="s">
        <v>123</v>
      </c>
      <c r="O829" t="str">
        <f>+F829&amp;"-"&amp;VLOOKUP(F829,'BD LP'!B:J,9,0)</f>
        <v>104500810-2Q</v>
      </c>
      <c r="P829">
        <f>+VLOOKUP(O829,[1]ZCLMM905!$A:$G,7,0)</f>
        <v>1</v>
      </c>
      <c r="Q829" t="b">
        <f t="shared" si="16"/>
        <v>1</v>
      </c>
      <c r="R829" t="str">
        <f>+VLOOKUP(F829,'BD LP'!B:I,8,0)</f>
        <v>SUCRALOSA MINI ICB 0,5 G</v>
      </c>
    </row>
    <row r="830" spans="1:19" x14ac:dyDescent="0.35">
      <c r="A830" t="s">
        <v>3904</v>
      </c>
      <c r="B830">
        <v>2000</v>
      </c>
      <c r="D830" s="51" t="s">
        <v>3905</v>
      </c>
      <c r="F830" s="38">
        <v>104501190</v>
      </c>
      <c r="H830" s="52">
        <v>18990</v>
      </c>
      <c r="I830" t="s">
        <v>3906</v>
      </c>
      <c r="J830">
        <v>1</v>
      </c>
      <c r="K830" t="s">
        <v>123</v>
      </c>
      <c r="L830" t="s">
        <v>3907</v>
      </c>
      <c r="M830" t="s">
        <v>3908</v>
      </c>
      <c r="N830" s="38" t="s">
        <v>123</v>
      </c>
      <c r="O830" t="str">
        <f>+F830&amp;"-"&amp;VLOOKUP(F830,'BD LP'!B:J,9,0)</f>
        <v>104501190-2Q</v>
      </c>
      <c r="P830">
        <f>+VLOOKUP(O830,[1]ZCLMM905!$A:$G,7,0)</f>
        <v>1</v>
      </c>
      <c r="Q830" t="b">
        <f t="shared" si="16"/>
        <v>1</v>
      </c>
      <c r="R830" t="str">
        <f>+VLOOKUP(F830,'BD LP'!B:I,8,0)</f>
        <v>SUCRALOSA MINI LAVAZZA 0,5 G</v>
      </c>
    </row>
    <row r="831" spans="1:19" x14ac:dyDescent="0.35">
      <c r="A831" t="s">
        <v>3904</v>
      </c>
      <c r="B831">
        <v>2000</v>
      </c>
      <c r="D831" s="51" t="s">
        <v>3905</v>
      </c>
      <c r="F831" s="38">
        <v>104522210</v>
      </c>
      <c r="H831" s="52">
        <v>8600</v>
      </c>
      <c r="I831" t="s">
        <v>3906</v>
      </c>
      <c r="J831">
        <v>1000</v>
      </c>
      <c r="K831" t="s">
        <v>44</v>
      </c>
      <c r="L831" t="s">
        <v>3907</v>
      </c>
      <c r="M831" t="s">
        <v>3908</v>
      </c>
      <c r="N831" s="38" t="s">
        <v>44</v>
      </c>
      <c r="O831" t="str">
        <f>+F831&amp;"-"&amp;VLOOKUP(F831,'BD LP'!B:J,9,0)</f>
        <v>104522210-1Q</v>
      </c>
      <c r="P831">
        <f>+VLOOKUP(O831,[1]ZCLMM905!$A:$G,7,0)</f>
        <v>1000</v>
      </c>
      <c r="Q831" t="b">
        <f t="shared" si="16"/>
        <v>1</v>
      </c>
      <c r="R831" t="str">
        <f>+VLOOKUP(F831,'BD LP'!B:I,8,0)</f>
        <v>SUCRALOSA MINI RELKON 0,5 g</v>
      </c>
    </row>
    <row r="832" spans="1:19" x14ac:dyDescent="0.35">
      <c r="A832" t="s">
        <v>3904</v>
      </c>
      <c r="B832">
        <v>2000</v>
      </c>
      <c r="D832" s="51" t="s">
        <v>3905</v>
      </c>
      <c r="F832" s="38">
        <v>150001765</v>
      </c>
      <c r="H832" s="52">
        <v>33000</v>
      </c>
      <c r="I832" t="s">
        <v>3906</v>
      </c>
      <c r="J832">
        <v>20</v>
      </c>
      <c r="K832" t="s">
        <v>44</v>
      </c>
      <c r="L832" t="s">
        <v>3907</v>
      </c>
      <c r="M832" t="s">
        <v>3908</v>
      </c>
      <c r="N832" s="38" t="s">
        <v>44</v>
      </c>
      <c r="O832" t="str">
        <f>+F832&amp;"-"&amp;VLOOKUP(F832,'BD LP'!B:J,9,0)</f>
        <v>150001765-C20</v>
      </c>
      <c r="P832">
        <f>+VLOOKUP(O832,[1]ZCLMM905!$A:$G,7,0)</f>
        <v>20</v>
      </c>
      <c r="Q832" t="b">
        <f t="shared" si="16"/>
        <v>1</v>
      </c>
      <c r="R832" t="str">
        <f>+VLOOKUP(F832,'BD LP'!B:I,8,0)</f>
        <v>CARNE VEGETAL 500 g</v>
      </c>
    </row>
    <row r="833" spans="1:18" x14ac:dyDescent="0.35">
      <c r="A833" t="s">
        <v>3904</v>
      </c>
      <c r="B833">
        <v>2000</v>
      </c>
      <c r="D833" s="51" t="s">
        <v>3905</v>
      </c>
      <c r="F833" s="38">
        <v>150001793</v>
      </c>
      <c r="H833" s="52">
        <v>40000</v>
      </c>
      <c r="I833" t="s">
        <v>3906</v>
      </c>
      <c r="J833">
        <v>20</v>
      </c>
      <c r="K833" t="s">
        <v>44</v>
      </c>
      <c r="L833" t="s">
        <v>3907</v>
      </c>
      <c r="M833" t="s">
        <v>3908</v>
      </c>
      <c r="N833" s="38" t="s">
        <v>44</v>
      </c>
      <c r="O833" t="str">
        <f>+F833&amp;"-"&amp;VLOOKUP(F833,'BD LP'!B:J,9,0)</f>
        <v>150001793-C20</v>
      </c>
      <c r="P833">
        <f>+VLOOKUP(O833,[1]ZCLMM905!$A:$G,7,0)</f>
        <v>20</v>
      </c>
      <c r="Q833" t="b">
        <f t="shared" si="16"/>
        <v>1</v>
      </c>
      <c r="R833" t="str">
        <f>+VLOOKUP(F833,'BD LP'!B:I,8,0)</f>
        <v>COCHAYUYO NATURAL SECO 250 g</v>
      </c>
    </row>
    <row r="834" spans="1:18" x14ac:dyDescent="0.35">
      <c r="A834" t="s">
        <v>3904</v>
      </c>
      <c r="B834">
        <v>2000</v>
      </c>
      <c r="D834" s="51" t="s">
        <v>3905</v>
      </c>
      <c r="F834" s="38">
        <v>104538610</v>
      </c>
      <c r="H834" s="52">
        <v>15900</v>
      </c>
      <c r="I834" t="s">
        <v>3906</v>
      </c>
      <c r="J834">
        <v>36</v>
      </c>
      <c r="K834" t="s">
        <v>44</v>
      </c>
      <c r="L834" t="s">
        <v>3907</v>
      </c>
      <c r="M834" t="s">
        <v>3908</v>
      </c>
      <c r="N834" s="38" t="s">
        <v>44</v>
      </c>
      <c r="O834" t="str">
        <f>+F834&amp;"-"&amp;VLOOKUP(F834,'BD LP'!B:J,9,0)</f>
        <v>104538610-C36</v>
      </c>
      <c r="P834">
        <f>+VLOOKUP(O834,[1]ZCLMM905!$A:$G,7,0)</f>
        <v>36</v>
      </c>
      <c r="Q834" t="b">
        <f t="shared" si="16"/>
        <v>1</v>
      </c>
      <c r="R834" t="str">
        <f>+VLOOKUP(F834,'BD LP'!B:I,8,0)</f>
        <v>COMPOTA DURAZNO VIVO 90 grs</v>
      </c>
    </row>
    <row r="835" spans="1:18" x14ac:dyDescent="0.35">
      <c r="A835" t="s">
        <v>3904</v>
      </c>
      <c r="B835">
        <v>2000</v>
      </c>
      <c r="D835" s="51" t="s">
        <v>3905</v>
      </c>
      <c r="F835" s="38">
        <v>104538600</v>
      </c>
      <c r="H835" s="52">
        <v>15900</v>
      </c>
      <c r="I835" t="s">
        <v>3906</v>
      </c>
      <c r="J835">
        <v>36</v>
      </c>
      <c r="K835" t="s">
        <v>44</v>
      </c>
      <c r="L835" t="s">
        <v>3907</v>
      </c>
      <c r="M835" t="s">
        <v>3908</v>
      </c>
      <c r="N835" s="38" t="s">
        <v>44</v>
      </c>
      <c r="O835" t="str">
        <f>+F835&amp;"-"&amp;VLOOKUP(F835,'BD LP'!B:J,9,0)</f>
        <v>104538600-C36</v>
      </c>
      <c r="P835">
        <f>+VLOOKUP(O835,[1]ZCLMM905!$A:$G,7,0)</f>
        <v>36</v>
      </c>
      <c r="Q835" t="b">
        <f t="shared" ref="Q835:Q898" si="17">+P835=J835</f>
        <v>1</v>
      </c>
      <c r="R835" t="str">
        <f>+VLOOKUP(F835,'BD LP'!B:I,8,0)</f>
        <v>COMPOTA MANZANA VIVO 90 grs</v>
      </c>
    </row>
    <row r="836" spans="1:18" x14ac:dyDescent="0.35">
      <c r="A836" t="s">
        <v>3904</v>
      </c>
      <c r="B836">
        <v>2000</v>
      </c>
      <c r="D836" s="51" t="s">
        <v>3905</v>
      </c>
      <c r="F836" s="38">
        <v>104538590</v>
      </c>
      <c r="H836" s="52">
        <v>15900</v>
      </c>
      <c r="I836" t="s">
        <v>3906</v>
      </c>
      <c r="J836">
        <v>36</v>
      </c>
      <c r="K836" t="s">
        <v>44</v>
      </c>
      <c r="L836" t="s">
        <v>3907</v>
      </c>
      <c r="M836" t="s">
        <v>3908</v>
      </c>
      <c r="N836" s="38" t="s">
        <v>44</v>
      </c>
      <c r="O836" t="str">
        <f>+F836&amp;"-"&amp;VLOOKUP(F836,'BD LP'!B:J,9,0)</f>
        <v>104538590-C36</v>
      </c>
      <c r="P836">
        <f>+VLOOKUP(O836,[1]ZCLMM905!$A:$G,7,0)</f>
        <v>36</v>
      </c>
      <c r="Q836" t="b">
        <f t="shared" si="17"/>
        <v>1</v>
      </c>
      <c r="R836" t="str">
        <f>+VLOOKUP(F836,'BD LP'!B:I,8,0)</f>
        <v>COMPOTA PERA VIVO 90 grs</v>
      </c>
    </row>
    <row r="837" spans="1:18" x14ac:dyDescent="0.35">
      <c r="A837" t="s">
        <v>3904</v>
      </c>
      <c r="B837">
        <v>2000</v>
      </c>
      <c r="D837" s="51" t="s">
        <v>3905</v>
      </c>
      <c r="F837" s="38">
        <v>150001768</v>
      </c>
      <c r="H837" s="52">
        <v>19319</v>
      </c>
      <c r="I837" t="s">
        <v>3906</v>
      </c>
      <c r="J837">
        <v>14</v>
      </c>
      <c r="K837" t="s">
        <v>44</v>
      </c>
      <c r="L837" t="s">
        <v>3907</v>
      </c>
      <c r="M837" t="s">
        <v>3908</v>
      </c>
      <c r="N837" s="38" t="s">
        <v>44</v>
      </c>
      <c r="O837" t="str">
        <f>+F837&amp;"-"&amp;VLOOKUP(F837,'BD LP'!B:J,9,0)</f>
        <v>150001768-C14</v>
      </c>
      <c r="P837">
        <f>+VLOOKUP(O837,[1]ZCLMM905!$A:$G,7,0)</f>
        <v>14</v>
      </c>
      <c r="Q837" t="b">
        <f t="shared" si="17"/>
        <v>1</v>
      </c>
      <c r="R837" t="str">
        <f>+VLOOKUP(F837,'BD LP'!B:I,8,0)</f>
        <v>COUS COUS CAROZZI 250 g</v>
      </c>
    </row>
    <row r="838" spans="1:18" x14ac:dyDescent="0.35">
      <c r="A838" t="s">
        <v>3904</v>
      </c>
      <c r="B838">
        <v>2000</v>
      </c>
      <c r="D838" s="51" t="s">
        <v>3905</v>
      </c>
      <c r="F838" s="38">
        <v>150001112</v>
      </c>
      <c r="H838" s="52">
        <v>29082</v>
      </c>
      <c r="I838" t="s">
        <v>3906</v>
      </c>
      <c r="J838">
        <v>12</v>
      </c>
      <c r="K838" t="s">
        <v>44</v>
      </c>
      <c r="L838" t="s">
        <v>3907</v>
      </c>
      <c r="M838" t="s">
        <v>3908</v>
      </c>
      <c r="N838" s="38" t="s">
        <v>44</v>
      </c>
      <c r="O838" t="str">
        <f>+F838&amp;"-"&amp;VLOOKUP(F838,'BD LP'!B:J,9,0)</f>
        <v>150001112-C12</v>
      </c>
      <c r="P838">
        <f>+VLOOKUP(O838,[1]ZCLMM905!$A:$G,7,0)</f>
        <v>12</v>
      </c>
      <c r="Q838" t="b">
        <f t="shared" si="17"/>
        <v>1</v>
      </c>
      <c r="R838" t="str">
        <f>+VLOOKUP(F838,'BD LP'!B:I,8,0)</f>
        <v>COUS COUS DIVELLA 500 g</v>
      </c>
    </row>
    <row r="839" spans="1:18" x14ac:dyDescent="0.35">
      <c r="A839" t="s">
        <v>3904</v>
      </c>
      <c r="B839">
        <v>2000</v>
      </c>
      <c r="D839" s="51" t="s">
        <v>3905</v>
      </c>
      <c r="F839" s="38">
        <v>104530320</v>
      </c>
      <c r="H839" s="52">
        <v>16000</v>
      </c>
      <c r="I839" t="s">
        <v>3906</v>
      </c>
      <c r="J839">
        <v>5</v>
      </c>
      <c r="K839" t="s">
        <v>44</v>
      </c>
      <c r="L839" t="s">
        <v>3907</v>
      </c>
      <c r="M839" t="s">
        <v>3908</v>
      </c>
      <c r="N839" s="38" t="s">
        <v>44</v>
      </c>
      <c r="O839" t="str">
        <f>+F839&amp;"-"&amp;VLOOKUP(F839,'BD LP'!B:J,9,0)</f>
        <v>104530320-C05</v>
      </c>
      <c r="P839">
        <f>+VLOOKUP(O839,[1]ZCLMM905!$A:$G,7,0)</f>
        <v>5</v>
      </c>
      <c r="Q839" t="b">
        <f t="shared" si="17"/>
        <v>1</v>
      </c>
      <c r="R839" t="str">
        <f>+VLOOKUP(F839,'BD LP'!B:I,8,0)</f>
        <v>HARINA TEMPURA 1 kg</v>
      </c>
    </row>
    <row r="840" spans="1:18" x14ac:dyDescent="0.35">
      <c r="A840" t="s">
        <v>3904</v>
      </c>
      <c r="B840">
        <v>2000</v>
      </c>
      <c r="D840" s="51" t="s">
        <v>3905</v>
      </c>
      <c r="F840" s="38">
        <v>104538060</v>
      </c>
      <c r="H840" s="52">
        <v>28000</v>
      </c>
      <c r="I840" t="s">
        <v>3906</v>
      </c>
      <c r="J840">
        <v>10</v>
      </c>
      <c r="K840" t="s">
        <v>44</v>
      </c>
      <c r="L840" t="s">
        <v>3907</v>
      </c>
      <c r="M840" t="s">
        <v>3908</v>
      </c>
      <c r="N840" s="38" t="s">
        <v>44</v>
      </c>
      <c r="O840" t="str">
        <f>+F840&amp;"-"&amp;VLOOKUP(F840,'BD LP'!B:J,9,0)</f>
        <v>104538060-C10</v>
      </c>
      <c r="P840">
        <f>+VLOOKUP(O840,[1]ZCLMM905!$A:$G,7,0)</f>
        <v>10</v>
      </c>
      <c r="Q840" t="b">
        <f t="shared" si="17"/>
        <v>1</v>
      </c>
      <c r="R840" t="str">
        <f>+VLOOKUP(F840,'BD LP'!B:I,8,0)</f>
        <v>PANKO BLANCO MAYAMOTO 1 KG</v>
      </c>
    </row>
    <row r="841" spans="1:18" x14ac:dyDescent="0.35">
      <c r="A841" t="s">
        <v>3904</v>
      </c>
      <c r="B841">
        <v>2000</v>
      </c>
      <c r="D841" s="51" t="s">
        <v>3905</v>
      </c>
      <c r="F841" s="38">
        <v>150000883</v>
      </c>
      <c r="H841" s="52">
        <v>38280</v>
      </c>
      <c r="I841" t="s">
        <v>3906</v>
      </c>
      <c r="J841">
        <v>16</v>
      </c>
      <c r="K841" t="s">
        <v>44</v>
      </c>
      <c r="L841" t="s">
        <v>3907</v>
      </c>
      <c r="M841" t="s">
        <v>3908</v>
      </c>
      <c r="N841" s="38" t="s">
        <v>44</v>
      </c>
      <c r="O841" t="str">
        <f>+F841&amp;"-"&amp;VLOOKUP(F841,'BD LP'!B:J,9,0)</f>
        <v>150000883-C16</v>
      </c>
      <c r="P841">
        <f>+VLOOKUP(O841,[1]ZCLMM905!$A:$G,7,0)</f>
        <v>16</v>
      </c>
      <c r="Q841" t="b">
        <f t="shared" si="17"/>
        <v>1</v>
      </c>
      <c r="R841" t="str">
        <f>+VLOOKUP(F841,'BD LP'!B:I,8,0)</f>
        <v>POLENTA DIVELLA 500 g</v>
      </c>
    </row>
    <row r="842" spans="1:18" x14ac:dyDescent="0.35">
      <c r="A842" t="s">
        <v>3904</v>
      </c>
      <c r="B842">
        <v>2000</v>
      </c>
      <c r="D842" s="51" t="s">
        <v>3905</v>
      </c>
      <c r="F842" s="38">
        <v>104525460</v>
      </c>
      <c r="H842" s="52">
        <v>25900</v>
      </c>
      <c r="I842" t="s">
        <v>3906</v>
      </c>
      <c r="J842">
        <v>6</v>
      </c>
      <c r="K842" t="s">
        <v>44</v>
      </c>
      <c r="L842" t="s">
        <v>3907</v>
      </c>
      <c r="M842" t="s">
        <v>3908</v>
      </c>
      <c r="N842" s="38" t="s">
        <v>44</v>
      </c>
      <c r="O842" t="str">
        <f>+F842&amp;"-"&amp;VLOOKUP(F842,'BD LP'!B:J,9,0)</f>
        <v>104525460-C06</v>
      </c>
      <c r="P842">
        <f>+VLOOKUP(O842,[1]ZCLMM905!$A:$G,7,0)</f>
        <v>6</v>
      </c>
      <c r="Q842" t="b">
        <f t="shared" si="17"/>
        <v>1</v>
      </c>
      <c r="R842" t="str">
        <f>+VLOOKUP(F842,'BD LP'!B:I,8,0)</f>
        <v>PURE DE PAPA INSTANTANEO 1 kg</v>
      </c>
    </row>
    <row r="843" spans="1:18" x14ac:dyDescent="0.35">
      <c r="A843" t="s">
        <v>3904</v>
      </c>
      <c r="B843">
        <v>2000</v>
      </c>
      <c r="D843" s="51" t="s">
        <v>3905</v>
      </c>
      <c r="F843" s="38">
        <v>150000158</v>
      </c>
      <c r="H843" s="52">
        <v>70000</v>
      </c>
      <c r="I843" t="s">
        <v>3906</v>
      </c>
      <c r="J843">
        <v>5</v>
      </c>
      <c r="K843" t="s">
        <v>44</v>
      </c>
      <c r="L843" t="s">
        <v>3907</v>
      </c>
      <c r="M843" t="s">
        <v>3908</v>
      </c>
      <c r="N843" s="38" t="s">
        <v>44</v>
      </c>
      <c r="O843" t="str">
        <f>+F843&amp;"-"&amp;VLOOKUP(F843,'BD LP'!B:J,9,0)</f>
        <v>150000158-C05</v>
      </c>
      <c r="P843">
        <f>+VLOOKUP(O843,[1]ZCLMM905!$A:$G,7,0)</f>
        <v>5</v>
      </c>
      <c r="Q843" t="b">
        <f t="shared" si="17"/>
        <v>1</v>
      </c>
      <c r="R843" t="str">
        <f>+VLOOKUP(F843,'BD LP'!B:I,8,0)</f>
        <v>PURE DE PAPAS EN ESCAMAS KNORR 2 kg</v>
      </c>
    </row>
    <row r="844" spans="1:18" x14ac:dyDescent="0.35">
      <c r="A844" t="s">
        <v>3904</v>
      </c>
      <c r="B844">
        <v>2000</v>
      </c>
      <c r="D844" s="51" t="s">
        <v>3905</v>
      </c>
      <c r="F844" s="38">
        <v>150000003</v>
      </c>
      <c r="H844" s="52">
        <v>41000</v>
      </c>
      <c r="I844" t="s">
        <v>3906</v>
      </c>
      <c r="J844">
        <v>10</v>
      </c>
      <c r="K844" t="s">
        <v>44</v>
      </c>
      <c r="L844" t="s">
        <v>3907</v>
      </c>
      <c r="M844" t="s">
        <v>3908</v>
      </c>
      <c r="N844" s="38" t="s">
        <v>44</v>
      </c>
      <c r="O844" t="str">
        <f>+F844&amp;"-"&amp;VLOOKUP(F844,'BD LP'!B:J,9,0)</f>
        <v>150000003-C10</v>
      </c>
      <c r="P844">
        <f>+VLOOKUP(O844,[1]ZCLMM905!$A:$G,7,0)</f>
        <v>10</v>
      </c>
      <c r="Q844" t="b">
        <f t="shared" si="17"/>
        <v>1</v>
      </c>
      <c r="R844" t="str">
        <f>+VLOOKUP(F844,'BD LP'!B:I,8,0)</f>
        <v>PURE DE PAPAS MACROFOOD 1 kg</v>
      </c>
    </row>
    <row r="845" spans="1:18" x14ac:dyDescent="0.35">
      <c r="A845" t="s">
        <v>3904</v>
      </c>
      <c r="B845">
        <v>2000</v>
      </c>
      <c r="D845" s="51" t="s">
        <v>3905</v>
      </c>
      <c r="F845" s="38">
        <v>104540330</v>
      </c>
      <c r="H845" s="52">
        <v>22270</v>
      </c>
      <c r="I845" t="s">
        <v>3906</v>
      </c>
      <c r="J845">
        <v>30</v>
      </c>
      <c r="K845" t="s">
        <v>44</v>
      </c>
      <c r="L845" t="s">
        <v>3907</v>
      </c>
      <c r="M845" t="s">
        <v>3908</v>
      </c>
      <c r="N845" s="38" t="s">
        <v>44</v>
      </c>
      <c r="O845" t="str">
        <f>+F845&amp;"-"&amp;VLOOKUP(F845,'BD LP'!B:J,9,0)</f>
        <v>104540330-D30</v>
      </c>
      <c r="P845">
        <f>+VLOOKUP(O845,[1]ZCLMM905!$A:$G,7,0)</f>
        <v>30</v>
      </c>
      <c r="Q845" t="b">
        <f t="shared" si="17"/>
        <v>1</v>
      </c>
      <c r="R845" t="str">
        <f>+VLOOKUP(F845,'BD LP'!B:I,8,0)</f>
        <v>CABELLOS DE ANGEL CAROZZI 400 G</v>
      </c>
    </row>
    <row r="846" spans="1:18" x14ac:dyDescent="0.35">
      <c r="A846" t="s">
        <v>3904</v>
      </c>
      <c r="B846">
        <v>2000</v>
      </c>
      <c r="D846" s="51" t="s">
        <v>3905</v>
      </c>
      <c r="F846" s="38">
        <v>102500012</v>
      </c>
      <c r="H846" s="52">
        <v>27600</v>
      </c>
      <c r="I846" t="s">
        <v>3906</v>
      </c>
      <c r="J846">
        <v>12</v>
      </c>
      <c r="K846" t="s">
        <v>44</v>
      </c>
      <c r="L846" t="s">
        <v>3907</v>
      </c>
      <c r="M846" t="s">
        <v>3908</v>
      </c>
      <c r="N846" s="38" t="s">
        <v>44</v>
      </c>
      <c r="O846" t="str">
        <f>+F846&amp;"-"&amp;VLOOKUP(F846,'BD LP'!B:J,9,0)</f>
        <v>102500012-C12</v>
      </c>
      <c r="P846">
        <f>+VLOOKUP(O846,[1]ZCLMM905!$A:$G,7,0)</f>
        <v>12</v>
      </c>
      <c r="Q846" t="b">
        <f t="shared" si="17"/>
        <v>1</v>
      </c>
      <c r="R846" t="str">
        <f>+VLOOKUP(F846,'BD LP'!B:I,8,0)</f>
        <v>CANNELLONI COLLEZIONE BARILLA 250g</v>
      </c>
    </row>
    <row r="847" spans="1:18" x14ac:dyDescent="0.35">
      <c r="A847" t="s">
        <v>3904</v>
      </c>
      <c r="B847">
        <v>2000</v>
      </c>
      <c r="D847" s="51" t="s">
        <v>3905</v>
      </c>
      <c r="F847" s="38">
        <v>104540250</v>
      </c>
      <c r="H847" s="52">
        <v>17010</v>
      </c>
      <c r="I847" t="s">
        <v>3906</v>
      </c>
      <c r="J847">
        <v>2</v>
      </c>
      <c r="K847" t="s">
        <v>44</v>
      </c>
      <c r="L847" t="s">
        <v>3907</v>
      </c>
      <c r="M847" t="s">
        <v>3908</v>
      </c>
      <c r="N847" s="38" t="s">
        <v>44</v>
      </c>
      <c r="O847" t="str">
        <f>+F847&amp;"-"&amp;VLOOKUP(F847,'BD LP'!B:J,9,0)</f>
        <v>104540250-C02</v>
      </c>
      <c r="P847">
        <f>+VLOOKUP(O847,[1]ZCLMM905!$A:$G,7,0)</f>
        <v>2</v>
      </c>
      <c r="Q847" t="b">
        <f t="shared" si="17"/>
        <v>1</v>
      </c>
      <c r="R847" t="str">
        <f>+VLOOKUP(F847,'BD LP'!B:I,8,0)</f>
        <v>CORBATA CAROZZI 5 KG</v>
      </c>
    </row>
    <row r="848" spans="1:18" x14ac:dyDescent="0.35">
      <c r="A848" t="s">
        <v>3904</v>
      </c>
      <c r="B848">
        <v>2000</v>
      </c>
      <c r="D848" s="51" t="s">
        <v>3905</v>
      </c>
      <c r="F848" s="38">
        <v>104540240</v>
      </c>
      <c r="H848" s="52">
        <v>22270</v>
      </c>
      <c r="I848" t="s">
        <v>3906</v>
      </c>
      <c r="J848">
        <v>30</v>
      </c>
      <c r="K848" t="s">
        <v>44</v>
      </c>
      <c r="L848" t="s">
        <v>3907</v>
      </c>
      <c r="M848" t="s">
        <v>3908</v>
      </c>
      <c r="N848" s="38" t="s">
        <v>44</v>
      </c>
      <c r="O848" t="str">
        <f>+F848&amp;"-"&amp;VLOOKUP(F848,'BD LP'!B:J,9,0)</f>
        <v>104540240-D30</v>
      </c>
      <c r="P848">
        <f>+VLOOKUP(O848,[1]ZCLMM905!$A:$G,7,0)</f>
        <v>30</v>
      </c>
      <c r="Q848" t="b">
        <f t="shared" si="17"/>
        <v>1</v>
      </c>
      <c r="R848" t="str">
        <f>+VLOOKUP(F848,'BD LP'!B:I,8,0)</f>
        <v>CORBATAS CAROZZI 400 G</v>
      </c>
    </row>
    <row r="849" spans="1:18" x14ac:dyDescent="0.35">
      <c r="A849" t="s">
        <v>3904</v>
      </c>
      <c r="B849">
        <v>2000</v>
      </c>
      <c r="D849" s="51" t="s">
        <v>3905</v>
      </c>
      <c r="F849" s="38">
        <v>104540230</v>
      </c>
      <c r="H849" s="52">
        <v>22270</v>
      </c>
      <c r="I849" t="s">
        <v>3906</v>
      </c>
      <c r="J849">
        <v>30</v>
      </c>
      <c r="K849" t="s">
        <v>44</v>
      </c>
      <c r="L849" t="s">
        <v>3907</v>
      </c>
      <c r="M849" t="s">
        <v>3908</v>
      </c>
      <c r="N849" s="38" t="s">
        <v>44</v>
      </c>
      <c r="O849" t="str">
        <f>+F849&amp;"-"&amp;VLOOKUP(F849,'BD LP'!B:J,9,0)</f>
        <v>104540230-D30</v>
      </c>
      <c r="P849">
        <f>+VLOOKUP(O849,[1]ZCLMM905!$A:$G,7,0)</f>
        <v>30</v>
      </c>
      <c r="Q849" t="b">
        <f t="shared" si="17"/>
        <v>1</v>
      </c>
      <c r="R849" t="str">
        <f>+VLOOKUP(F849,'BD LP'!B:I,8,0)</f>
        <v>CORBATITAS CAROZZI 400 G</v>
      </c>
    </row>
    <row r="850" spans="1:18" x14ac:dyDescent="0.35">
      <c r="A850" t="s">
        <v>3904</v>
      </c>
      <c r="B850">
        <v>2000</v>
      </c>
      <c r="D850" s="51" t="s">
        <v>3905</v>
      </c>
      <c r="F850" s="38">
        <v>104540310</v>
      </c>
      <c r="H850" s="52">
        <v>22270</v>
      </c>
      <c r="I850" t="s">
        <v>3906</v>
      </c>
      <c r="J850">
        <v>30</v>
      </c>
      <c r="K850" t="s">
        <v>44</v>
      </c>
      <c r="L850" t="s">
        <v>3907</v>
      </c>
      <c r="M850" t="s">
        <v>3908</v>
      </c>
      <c r="N850" s="38" t="s">
        <v>44</v>
      </c>
      <c r="O850" t="str">
        <f>+F850&amp;"-"&amp;VLOOKUP(F850,'BD LP'!B:J,9,0)</f>
        <v>104540310-D30</v>
      </c>
      <c r="P850">
        <f>+VLOOKUP(O850,[1]ZCLMM905!$A:$G,7,0)</f>
        <v>30</v>
      </c>
      <c r="Q850" t="b">
        <f t="shared" si="17"/>
        <v>1</v>
      </c>
      <c r="R850" t="str">
        <f>+VLOOKUP(F850,'BD LP'!B:I,8,0)</f>
        <v>ESPIRAL CAROZZI 400 G</v>
      </c>
    </row>
    <row r="851" spans="1:18" x14ac:dyDescent="0.35">
      <c r="A851" t="s">
        <v>3904</v>
      </c>
      <c r="B851">
        <v>2000</v>
      </c>
      <c r="D851" s="51" t="s">
        <v>3905</v>
      </c>
      <c r="F851" s="38">
        <v>104540190</v>
      </c>
      <c r="H851" s="52">
        <v>17010</v>
      </c>
      <c r="I851" t="s">
        <v>3906</v>
      </c>
      <c r="J851">
        <v>2</v>
      </c>
      <c r="K851" t="s">
        <v>44</v>
      </c>
      <c r="L851" t="s">
        <v>3907</v>
      </c>
      <c r="M851" t="s">
        <v>3908</v>
      </c>
      <c r="N851" s="38" t="s">
        <v>44</v>
      </c>
      <c r="O851" t="str">
        <f>+F851&amp;"-"&amp;VLOOKUP(F851,'BD LP'!B:J,9,0)</f>
        <v>104540190-C02</v>
      </c>
      <c r="P851">
        <f>+VLOOKUP(O851,[1]ZCLMM905!$A:$G,7,0)</f>
        <v>2</v>
      </c>
      <c r="Q851" t="b">
        <f t="shared" si="17"/>
        <v>1</v>
      </c>
      <c r="R851" t="str">
        <f>+VLOOKUP(F851,'BD LP'!B:I,8,0)</f>
        <v>ESPIRAL CAROZZI 5 KG</v>
      </c>
    </row>
    <row r="852" spans="1:18" x14ac:dyDescent="0.35">
      <c r="A852" t="s">
        <v>3904</v>
      </c>
      <c r="B852">
        <v>2000</v>
      </c>
      <c r="D852" s="51" t="s">
        <v>3905</v>
      </c>
      <c r="F852" s="38">
        <v>102500080</v>
      </c>
      <c r="H852" s="52">
        <v>24000</v>
      </c>
      <c r="I852" t="s">
        <v>3906</v>
      </c>
      <c r="J852">
        <v>12</v>
      </c>
      <c r="K852" t="s">
        <v>44</v>
      </c>
      <c r="L852" t="s">
        <v>3907</v>
      </c>
      <c r="M852" t="s">
        <v>3908</v>
      </c>
      <c r="N852" s="38" t="s">
        <v>44</v>
      </c>
      <c r="O852" t="str">
        <f>+F852&amp;"-"&amp;VLOOKUP(F852,'BD LP'!B:J,9,0)</f>
        <v>102500080-C12</v>
      </c>
      <c r="P852">
        <f>+VLOOKUP(O852,[1]ZCLMM905!$A:$G,7,0)</f>
        <v>12</v>
      </c>
      <c r="Q852" t="b">
        <f t="shared" si="17"/>
        <v>1</v>
      </c>
      <c r="R852" t="str">
        <f>+VLOOKUP(F852,'BD LP'!B:I,8,0)</f>
        <v>FARFALLE COLLEZIONE 500G CORBATA</v>
      </c>
    </row>
    <row r="853" spans="1:18" x14ac:dyDescent="0.35">
      <c r="A853" t="s">
        <v>3904</v>
      </c>
      <c r="B853">
        <v>2000</v>
      </c>
      <c r="D853" s="51" t="s">
        <v>3905</v>
      </c>
      <c r="F853" s="38">
        <v>150001309</v>
      </c>
      <c r="H853" s="52">
        <v>22899</v>
      </c>
      <c r="I853" t="s">
        <v>3906</v>
      </c>
      <c r="J853">
        <v>25</v>
      </c>
      <c r="K853" t="s">
        <v>44</v>
      </c>
      <c r="L853" t="s">
        <v>3907</v>
      </c>
      <c r="M853" t="s">
        <v>3908</v>
      </c>
      <c r="N853" s="38" t="s">
        <v>44</v>
      </c>
      <c r="O853" t="str">
        <f>+F853&amp;"-"&amp;VLOOKUP(F853,'BD LP'!B:J,9,0)</f>
        <v>150001309-D25</v>
      </c>
      <c r="P853">
        <f>+VLOOKUP(O853,[1]ZCLMM905!$A:$G,7,0)</f>
        <v>25</v>
      </c>
      <c r="Q853" t="b">
        <f t="shared" si="17"/>
        <v>1</v>
      </c>
      <c r="R853" t="str">
        <f>+VLOOKUP(F853,'BD LP'!B:I,8,0)</f>
        <v>FETUCCINI 88 CAROZZI 400 g</v>
      </c>
    </row>
    <row r="854" spans="1:18" x14ac:dyDescent="0.35">
      <c r="A854" t="s">
        <v>3904</v>
      </c>
      <c r="B854">
        <v>2000</v>
      </c>
      <c r="D854" s="51" t="s">
        <v>3905</v>
      </c>
      <c r="F854" s="38">
        <v>104539280</v>
      </c>
      <c r="H854" s="52">
        <v>56700</v>
      </c>
      <c r="I854" t="s">
        <v>3906</v>
      </c>
      <c r="J854">
        <v>30</v>
      </c>
      <c r="K854" t="s">
        <v>44</v>
      </c>
      <c r="L854" t="s">
        <v>3907</v>
      </c>
      <c r="M854" t="s">
        <v>3908</v>
      </c>
      <c r="N854" s="38" t="s">
        <v>44</v>
      </c>
      <c r="O854" t="str">
        <f>+F854&amp;"-"&amp;VLOOKUP(F854,'BD LP'!B:J,9,0)</f>
        <v>104539280-C30</v>
      </c>
      <c r="P854">
        <f>+VLOOKUP(O854,[1]ZCLMM905!$A:$G,7,0)</f>
        <v>30</v>
      </c>
      <c r="Q854" t="b">
        <f t="shared" si="17"/>
        <v>1</v>
      </c>
      <c r="R854" t="str">
        <f>+VLOOKUP(F854,'BD LP'!B:I,8,0)</f>
        <v>FIDEOS DE ARROZ 5MM SUREE 400 G</v>
      </c>
    </row>
    <row r="855" spans="1:18" x14ac:dyDescent="0.35">
      <c r="A855" t="s">
        <v>3904</v>
      </c>
      <c r="B855">
        <v>2000</v>
      </c>
      <c r="D855" s="51" t="s">
        <v>3905</v>
      </c>
      <c r="F855" s="38">
        <v>102500041</v>
      </c>
      <c r="H855" s="52">
        <v>24000</v>
      </c>
      <c r="I855" t="s">
        <v>3906</v>
      </c>
      <c r="J855">
        <v>12</v>
      </c>
      <c r="K855" t="s">
        <v>44</v>
      </c>
      <c r="L855" t="s">
        <v>3907</v>
      </c>
      <c r="M855" t="s">
        <v>3908</v>
      </c>
      <c r="N855" s="38" t="s">
        <v>44</v>
      </c>
      <c r="O855" t="str">
        <f>+F855&amp;"-"&amp;VLOOKUP(F855,'BD LP'!B:J,9,0)</f>
        <v>102500041-C12</v>
      </c>
      <c r="P855">
        <f>+VLOOKUP(O855,[1]ZCLMM905!$A:$G,7,0)</f>
        <v>12</v>
      </c>
      <c r="Q855" t="b">
        <f t="shared" si="17"/>
        <v>1</v>
      </c>
      <c r="R855" t="str">
        <f>+VLOOKUP(F855,'BD LP'!B:I,8,0)</f>
        <v>FUSILLI BARILLA 500g ESPIRAL</v>
      </c>
    </row>
    <row r="856" spans="1:18" x14ac:dyDescent="0.35">
      <c r="A856" t="s">
        <v>3904</v>
      </c>
      <c r="B856">
        <v>2000</v>
      </c>
      <c r="D856" s="51" t="s">
        <v>3905</v>
      </c>
      <c r="F856" s="38">
        <v>104544170</v>
      </c>
      <c r="H856" s="52">
        <v>19980</v>
      </c>
      <c r="I856" t="s">
        <v>3906</v>
      </c>
      <c r="J856">
        <v>6</v>
      </c>
      <c r="K856" t="s">
        <v>44</v>
      </c>
      <c r="L856" t="s">
        <v>3907</v>
      </c>
      <c r="M856" t="s">
        <v>3908</v>
      </c>
      <c r="N856" s="38" t="s">
        <v>44</v>
      </c>
      <c r="O856" t="str">
        <f>+F856&amp;"-"&amp;VLOOKUP(F856,'BD LP'!B:J,9,0)</f>
        <v>104544170-C06</v>
      </c>
      <c r="P856">
        <f>+VLOOKUP(O856,[1]ZCLMM905!$A:$G,7,0)</f>
        <v>6</v>
      </c>
      <c r="Q856" t="b">
        <f t="shared" si="17"/>
        <v>1</v>
      </c>
      <c r="R856" t="str">
        <f>+VLOOKUP(F856,'BD LP'!B:I,8,0)</f>
        <v>LASAÑA AL HUEVO BARILLA 500 GR</v>
      </c>
    </row>
    <row r="857" spans="1:18" x14ac:dyDescent="0.35">
      <c r="A857" t="s">
        <v>3904</v>
      </c>
      <c r="B857">
        <v>2000</v>
      </c>
      <c r="D857" s="51" t="s">
        <v>3905</v>
      </c>
      <c r="F857" s="38">
        <v>104544180</v>
      </c>
      <c r="H857" s="52">
        <v>34800</v>
      </c>
      <c r="I857" t="s">
        <v>3906</v>
      </c>
      <c r="J857">
        <v>1</v>
      </c>
      <c r="K857" t="s">
        <v>44</v>
      </c>
      <c r="L857" t="s">
        <v>3907</v>
      </c>
      <c r="M857" t="s">
        <v>3908</v>
      </c>
      <c r="N857" s="38" t="s">
        <v>44</v>
      </c>
      <c r="O857" t="str">
        <f>+F857&amp;"-"&amp;VLOOKUP(F857,'BD LP'!B:J,9,0)</f>
        <v>104544180-UN</v>
      </c>
      <c r="P857">
        <f>+VLOOKUP(O857,[1]ZCLMM905!$A:$G,7,0)</f>
        <v>1</v>
      </c>
      <c r="Q857" t="b">
        <f t="shared" si="17"/>
        <v>1</v>
      </c>
      <c r="R857" t="str">
        <f>+VLOOKUP(F857,'BD LP'!B:I,8,0)</f>
        <v>LASAÑA BARILLA 5 KG</v>
      </c>
    </row>
    <row r="858" spans="1:18" x14ac:dyDescent="0.35">
      <c r="A858" t="s">
        <v>3904</v>
      </c>
      <c r="B858">
        <v>2000</v>
      </c>
      <c r="D858" s="51" t="s">
        <v>3905</v>
      </c>
      <c r="F858" s="38">
        <v>102500010</v>
      </c>
      <c r="H858" s="52">
        <v>58500</v>
      </c>
      <c r="I858" t="s">
        <v>3906</v>
      </c>
      <c r="J858">
        <v>15</v>
      </c>
      <c r="K858" t="s">
        <v>44</v>
      </c>
      <c r="L858" t="s">
        <v>3907</v>
      </c>
      <c r="M858" t="s">
        <v>3908</v>
      </c>
      <c r="N858" s="38" t="s">
        <v>44</v>
      </c>
      <c r="O858" t="str">
        <f>+F858&amp;"-"&amp;VLOOKUP(F858,'BD LP'!B:J,9,0)</f>
        <v>102500010-C15</v>
      </c>
      <c r="P858">
        <f>+VLOOKUP(O858,[1]ZCLMM905!$A:$G,7,0)</f>
        <v>15</v>
      </c>
      <c r="Q858" t="b">
        <f t="shared" si="17"/>
        <v>1</v>
      </c>
      <c r="R858" t="str">
        <f>+VLOOKUP(F858,'BD LP'!B:I,8,0)</f>
        <v>LASAÑA COLLEZIONE BARILLA 500G</v>
      </c>
    </row>
    <row r="859" spans="1:18" x14ac:dyDescent="0.35">
      <c r="A859" t="s">
        <v>3904</v>
      </c>
      <c r="B859">
        <v>2000</v>
      </c>
      <c r="D859" s="51" t="s">
        <v>3905</v>
      </c>
      <c r="F859" s="38">
        <v>104540280</v>
      </c>
      <c r="H859" s="52">
        <v>33500</v>
      </c>
      <c r="I859" t="s">
        <v>3906</v>
      </c>
      <c r="J859">
        <v>24</v>
      </c>
      <c r="K859" t="s">
        <v>44</v>
      </c>
      <c r="L859" t="s">
        <v>3907</v>
      </c>
      <c r="M859" t="s">
        <v>3908</v>
      </c>
      <c r="N859" s="38" t="s">
        <v>44</v>
      </c>
      <c r="O859" t="str">
        <f>+F859&amp;"-"&amp;VLOOKUP(F859,'BD LP'!B:J,9,0)</f>
        <v>104540280-C24</v>
      </c>
      <c r="P859">
        <f>+VLOOKUP(O859,[1]ZCLMM905!$A:$G,7,0)</f>
        <v>24</v>
      </c>
      <c r="Q859" t="b">
        <f t="shared" si="17"/>
        <v>1</v>
      </c>
      <c r="R859" t="str">
        <f>+VLOOKUP(F859,'BD LP'!B:I,8,0)</f>
        <v>LASAÑA PRECOCIDA CAROZZI 330 G</v>
      </c>
    </row>
    <row r="860" spans="1:18" x14ac:dyDescent="0.35">
      <c r="A860" t="s">
        <v>3904</v>
      </c>
      <c r="B860">
        <v>2000</v>
      </c>
      <c r="D860" s="51" t="s">
        <v>3905</v>
      </c>
      <c r="F860" s="38">
        <v>102500022</v>
      </c>
      <c r="H860" s="52">
        <v>39600</v>
      </c>
      <c r="I860" t="s">
        <v>3906</v>
      </c>
      <c r="J860">
        <v>24</v>
      </c>
      <c r="K860" t="s">
        <v>44</v>
      </c>
      <c r="L860" t="s">
        <v>3907</v>
      </c>
      <c r="M860" t="s">
        <v>3908</v>
      </c>
      <c r="N860" s="38" t="s">
        <v>44</v>
      </c>
      <c r="O860" t="str">
        <f>+F860&amp;"-"&amp;VLOOKUP(F860,'BD LP'!B:J,9,0)</f>
        <v>102500022-C24</v>
      </c>
      <c r="P860">
        <f>+VLOOKUP(O860,[1]ZCLMM905!$A:$G,7,0)</f>
        <v>24</v>
      </c>
      <c r="Q860" t="b">
        <f t="shared" si="17"/>
        <v>1</v>
      </c>
      <c r="R860" t="str">
        <f>+VLOOKUP(F860,'BD LP'!B:I,8,0)</f>
        <v>LINGUINE N°13 BARILLA 500g BAVETTE</v>
      </c>
    </row>
    <row r="861" spans="1:18" x14ac:dyDescent="0.35">
      <c r="A861" t="s">
        <v>3904</v>
      </c>
      <c r="B861">
        <v>2000</v>
      </c>
      <c r="D861" s="51" t="s">
        <v>3905</v>
      </c>
      <c r="F861" s="38">
        <v>104540200</v>
      </c>
      <c r="H861" s="52">
        <v>17010</v>
      </c>
      <c r="I861" t="s">
        <v>3906</v>
      </c>
      <c r="J861">
        <v>2</v>
      </c>
      <c r="K861" t="s">
        <v>44</v>
      </c>
      <c r="L861" t="s">
        <v>3907</v>
      </c>
      <c r="M861" t="s">
        <v>3908</v>
      </c>
      <c r="N861" s="38" t="s">
        <v>44</v>
      </c>
      <c r="O861" t="str">
        <f>+F861&amp;"-"&amp;VLOOKUP(F861,'BD LP'!B:J,9,0)</f>
        <v>104540200-C02</v>
      </c>
      <c r="P861">
        <f>+VLOOKUP(O861,[1]ZCLMM905!$A:$G,7,0)</f>
        <v>2</v>
      </c>
      <c r="Q861" t="b">
        <f t="shared" si="17"/>
        <v>1</v>
      </c>
      <c r="R861" t="str">
        <f>+VLOOKUP(F861,'BD LP'!B:I,8,0)</f>
        <v>MOSTACCIOLI CAROZZI 5 KG</v>
      </c>
    </row>
    <row r="862" spans="1:18" x14ac:dyDescent="0.35">
      <c r="A862" t="s">
        <v>3904</v>
      </c>
      <c r="B862">
        <v>2000</v>
      </c>
      <c r="D862" s="51" t="s">
        <v>3905</v>
      </c>
      <c r="F862" s="38">
        <v>104548290</v>
      </c>
      <c r="H862" s="52">
        <v>45800</v>
      </c>
      <c r="I862" t="s">
        <v>3906</v>
      </c>
      <c r="J862">
        <v>3</v>
      </c>
      <c r="K862" t="s">
        <v>44</v>
      </c>
      <c r="L862" t="s">
        <v>3907</v>
      </c>
      <c r="M862" t="s">
        <v>3908</v>
      </c>
      <c r="N862" s="38" t="s">
        <v>44</v>
      </c>
      <c r="O862" t="str">
        <f>+F862&amp;"-"&amp;VLOOKUP(F862,'BD LP'!B:J,9,0)</f>
        <v>104548290-C03</v>
      </c>
      <c r="P862">
        <f>+VLOOKUP(O862,[1]ZCLMM905!$A:$G,7,0)</f>
        <v>3</v>
      </c>
      <c r="Q862" t="b">
        <f t="shared" si="17"/>
        <v>1</v>
      </c>
      <c r="R862" t="str">
        <f>+VLOOKUP(F862,'BD LP'!B:I,8,0)</f>
        <v>PASTA FETTUCCINE N°6 BARILLA 5 KG</v>
      </c>
    </row>
    <row r="863" spans="1:18" x14ac:dyDescent="0.35">
      <c r="A863" t="s">
        <v>3904</v>
      </c>
      <c r="B863">
        <v>2000</v>
      </c>
      <c r="D863" s="51" t="s">
        <v>3905</v>
      </c>
      <c r="F863" s="38">
        <v>104544160</v>
      </c>
      <c r="H863" s="52">
        <v>45200</v>
      </c>
      <c r="I863" t="s">
        <v>3906</v>
      </c>
      <c r="J863">
        <v>3</v>
      </c>
      <c r="K863" t="s">
        <v>44</v>
      </c>
      <c r="L863" t="s">
        <v>3907</v>
      </c>
      <c r="M863" t="s">
        <v>3908</v>
      </c>
      <c r="N863" s="38" t="s">
        <v>44</v>
      </c>
      <c r="O863" t="str">
        <f>+F863&amp;"-"&amp;VLOOKUP(F863,'BD LP'!B:J,9,0)</f>
        <v>104544160-C03</v>
      </c>
      <c r="P863">
        <f>+VLOOKUP(O863,[1]ZCLMM905!$A:$G,7,0)</f>
        <v>3</v>
      </c>
      <c r="Q863" t="b">
        <f t="shared" si="17"/>
        <v>1</v>
      </c>
      <c r="R863" t="str">
        <f>+VLOOKUP(F863,'BD LP'!B:I,8,0)</f>
        <v>PASTA PENNE RIGATE N°73 BARILLA 5 KG</v>
      </c>
    </row>
    <row r="864" spans="1:18" x14ac:dyDescent="0.35">
      <c r="A864" t="s">
        <v>3904</v>
      </c>
      <c r="B864">
        <v>2000</v>
      </c>
      <c r="D864" s="51" t="s">
        <v>3905</v>
      </c>
      <c r="F864" s="38">
        <v>104544140</v>
      </c>
      <c r="H864" s="52">
        <v>43700</v>
      </c>
      <c r="I864" t="s">
        <v>3906</v>
      </c>
      <c r="J864">
        <v>3</v>
      </c>
      <c r="K864" t="s">
        <v>44</v>
      </c>
      <c r="L864" t="s">
        <v>3907</v>
      </c>
      <c r="M864" t="s">
        <v>3908</v>
      </c>
      <c r="N864" s="38" t="s">
        <v>44</v>
      </c>
      <c r="O864" t="str">
        <f>+F864&amp;"-"&amp;VLOOKUP(F864,'BD LP'!B:J,9,0)</f>
        <v>104544140-C03</v>
      </c>
      <c r="P864">
        <f>+VLOOKUP(O864,[1]ZCLMM905!$A:$G,7,0)</f>
        <v>3</v>
      </c>
      <c r="Q864" t="b">
        <f t="shared" si="17"/>
        <v>1</v>
      </c>
      <c r="R864" t="str">
        <f>+VLOOKUP(F864,'BD LP'!B:I,8,0)</f>
        <v>PASTA SPAGHETTI N°5 BARILLA 5 KG</v>
      </c>
    </row>
    <row r="865" spans="1:18" x14ac:dyDescent="0.35">
      <c r="A865" t="s">
        <v>3904</v>
      </c>
      <c r="B865">
        <v>2000</v>
      </c>
      <c r="D865" s="51" t="s">
        <v>3905</v>
      </c>
      <c r="F865" s="38">
        <v>104544200</v>
      </c>
      <c r="H865" s="52">
        <v>41500</v>
      </c>
      <c r="I865" t="s">
        <v>3906</v>
      </c>
      <c r="J865">
        <v>6</v>
      </c>
      <c r="K865" t="s">
        <v>44</v>
      </c>
      <c r="L865" t="s">
        <v>3907</v>
      </c>
      <c r="M865" t="s">
        <v>3908</v>
      </c>
      <c r="N865" s="38" t="s">
        <v>44</v>
      </c>
      <c r="O865" t="str">
        <f>+F865&amp;"-"&amp;VLOOKUP(F865,'BD LP'!B:J,9,0)</f>
        <v>104544200-C06</v>
      </c>
      <c r="P865">
        <f>+VLOOKUP(O865,[1]ZCLMM905!$A:$G,7,0)</f>
        <v>6</v>
      </c>
      <c r="Q865" t="b">
        <f t="shared" si="17"/>
        <v>1</v>
      </c>
      <c r="R865" t="str">
        <f>+VLOOKUP(F865,'BD LP'!B:I,8,0)</f>
        <v>PASTA TAGLIATELLE AL HUEVO BARILLA 1 KG</v>
      </c>
    </row>
    <row r="866" spans="1:18" x14ac:dyDescent="0.35">
      <c r="A866" t="s">
        <v>3904</v>
      </c>
      <c r="B866">
        <v>2000</v>
      </c>
      <c r="D866" s="51" t="s">
        <v>3905</v>
      </c>
      <c r="F866" s="38">
        <v>104544190</v>
      </c>
      <c r="H866" s="52">
        <v>31580</v>
      </c>
      <c r="I866" t="s">
        <v>3906</v>
      </c>
      <c r="J866">
        <v>1</v>
      </c>
      <c r="K866" t="s">
        <v>44</v>
      </c>
      <c r="L866" t="s">
        <v>3907</v>
      </c>
      <c r="M866" t="s">
        <v>3908</v>
      </c>
      <c r="N866" s="38" t="s">
        <v>44</v>
      </c>
      <c r="O866" t="str">
        <f>+F866&amp;"-"&amp;VLOOKUP(F866,'BD LP'!B:J,9,0)</f>
        <v>104544190-UN</v>
      </c>
      <c r="P866">
        <f>+VLOOKUP(O866,[1]ZCLMM905!$A:$G,7,0)</f>
        <v>1</v>
      </c>
      <c r="Q866" t="b">
        <f t="shared" si="17"/>
        <v>1</v>
      </c>
      <c r="R866" t="str">
        <f>+VLOOKUP(F866,'BD LP'!B:I,8,0)</f>
        <v>PASTA TAGLIATELLE BARILLA 6 KG</v>
      </c>
    </row>
    <row r="867" spans="1:18" x14ac:dyDescent="0.35">
      <c r="A867" t="s">
        <v>3904</v>
      </c>
      <c r="B867">
        <v>2000</v>
      </c>
      <c r="D867" s="51" t="s">
        <v>3905</v>
      </c>
      <c r="F867" s="38">
        <v>102500042</v>
      </c>
      <c r="H867" s="52">
        <v>24000</v>
      </c>
      <c r="I867" t="s">
        <v>3906</v>
      </c>
      <c r="J867">
        <v>12</v>
      </c>
      <c r="K867" t="s">
        <v>44</v>
      </c>
      <c r="L867" t="s">
        <v>3907</v>
      </c>
      <c r="M867" t="s">
        <v>3908</v>
      </c>
      <c r="N867" s="38" t="s">
        <v>44</v>
      </c>
      <c r="O867" t="str">
        <f>+F867&amp;"-"&amp;VLOOKUP(F867,'BD LP'!B:J,9,0)</f>
        <v>102500042-C12</v>
      </c>
      <c r="P867">
        <f>+VLOOKUP(O867,[1]ZCLMM905!$A:$G,7,0)</f>
        <v>12</v>
      </c>
      <c r="Q867" t="b">
        <f t="shared" si="17"/>
        <v>1</v>
      </c>
      <c r="R867" t="str">
        <f>+VLOOKUP(F867,'BD LP'!B:I,8,0)</f>
        <v>PENNE RIGATE BARILLA 500g</v>
      </c>
    </row>
    <row r="868" spans="1:18" x14ac:dyDescent="0.35">
      <c r="A868" t="s">
        <v>3904</v>
      </c>
      <c r="B868">
        <v>2000</v>
      </c>
      <c r="D868" s="51" t="s">
        <v>3905</v>
      </c>
      <c r="F868" s="38">
        <v>102500017</v>
      </c>
      <c r="H868" s="52">
        <v>29400</v>
      </c>
      <c r="I868" t="s">
        <v>3906</v>
      </c>
      <c r="J868">
        <v>14</v>
      </c>
      <c r="K868" t="s">
        <v>44</v>
      </c>
      <c r="L868" t="s">
        <v>3907</v>
      </c>
      <c r="M868" t="s">
        <v>3908</v>
      </c>
      <c r="N868" s="38" t="s">
        <v>44</v>
      </c>
      <c r="O868" t="str">
        <f>+F868&amp;"-"&amp;VLOOKUP(F868,'BD LP'!B:J,9,0)</f>
        <v>102500017-C14</v>
      </c>
      <c r="P868">
        <f>+VLOOKUP(O868,[1]ZCLMM905!$A:$G,7,0)</f>
        <v>14</v>
      </c>
      <c r="Q868" t="b">
        <f t="shared" si="17"/>
        <v>1</v>
      </c>
      <c r="R868" t="str">
        <f>+VLOOKUP(F868,'BD LP'!B:I,8,0)</f>
        <v>PENNE RIGATE INTEGRAL BARILLA 500g</v>
      </c>
    </row>
    <row r="869" spans="1:18" x14ac:dyDescent="0.35">
      <c r="A869" t="s">
        <v>3904</v>
      </c>
      <c r="B869">
        <v>2000</v>
      </c>
      <c r="D869" s="51" t="s">
        <v>3905</v>
      </c>
      <c r="F869" s="38">
        <v>102500009</v>
      </c>
      <c r="H869" s="52">
        <v>44800</v>
      </c>
      <c r="I869" t="s">
        <v>3906</v>
      </c>
      <c r="J869">
        <v>14</v>
      </c>
      <c r="K869" t="s">
        <v>44</v>
      </c>
      <c r="L869" t="s">
        <v>3907</v>
      </c>
      <c r="M869" t="s">
        <v>3908</v>
      </c>
      <c r="N869" s="38" t="s">
        <v>44</v>
      </c>
      <c r="O869" t="str">
        <f>+F869&amp;"-"&amp;VLOOKUP(F869,'BD LP'!B:J,9,0)</f>
        <v>102500009-C14</v>
      </c>
      <c r="P869">
        <f>+VLOOKUP(O869,[1]ZCLMM905!$A:$G,7,0)</f>
        <v>14</v>
      </c>
      <c r="Q869" t="b">
        <f t="shared" si="17"/>
        <v>1</v>
      </c>
      <c r="R869" t="str">
        <f>+VLOOKUP(F869,'BD LP'!B:I,8,0)</f>
        <v>PENNE RIGATE S/GLUTEN BARILLA 400g</v>
      </c>
    </row>
    <row r="870" spans="1:18" x14ac:dyDescent="0.35">
      <c r="A870" t="s">
        <v>3904</v>
      </c>
      <c r="B870">
        <v>2000</v>
      </c>
      <c r="D870" s="51" t="s">
        <v>3905</v>
      </c>
      <c r="F870" s="38">
        <v>104540180</v>
      </c>
      <c r="H870" s="52">
        <v>17010</v>
      </c>
      <c r="I870" t="s">
        <v>3906</v>
      </c>
      <c r="J870">
        <v>2</v>
      </c>
      <c r="K870" t="s">
        <v>44</v>
      </c>
      <c r="L870" t="s">
        <v>3907</v>
      </c>
      <c r="M870" t="s">
        <v>3908</v>
      </c>
      <c r="N870" s="38" t="s">
        <v>44</v>
      </c>
      <c r="O870" t="str">
        <f>+F870&amp;"-"&amp;VLOOKUP(F870,'BD LP'!B:J,9,0)</f>
        <v>104540180-C02</v>
      </c>
      <c r="P870">
        <f>+VLOOKUP(O870,[1]ZCLMM905!$A:$G,7,0)</f>
        <v>2</v>
      </c>
      <c r="Q870" t="b">
        <f t="shared" si="17"/>
        <v>1</v>
      </c>
      <c r="R870" t="str">
        <f>+VLOOKUP(F870,'BD LP'!B:I,8,0)</f>
        <v>QUIFARO CAROZZI 5 KG</v>
      </c>
    </row>
    <row r="871" spans="1:18" x14ac:dyDescent="0.35">
      <c r="A871" t="s">
        <v>3904</v>
      </c>
      <c r="B871">
        <v>2000</v>
      </c>
      <c r="D871" s="51" t="s">
        <v>3905</v>
      </c>
      <c r="F871" s="38">
        <v>104540350</v>
      </c>
      <c r="H871" s="52">
        <v>22270</v>
      </c>
      <c r="I871" t="s">
        <v>3906</v>
      </c>
      <c r="J871">
        <v>30</v>
      </c>
      <c r="K871" t="s">
        <v>44</v>
      </c>
      <c r="L871" t="s">
        <v>3907</v>
      </c>
      <c r="M871" t="s">
        <v>3908</v>
      </c>
      <c r="N871" s="38" t="s">
        <v>44</v>
      </c>
      <c r="O871" t="str">
        <f>+F871&amp;"-"&amp;VLOOKUP(F871,'BD LP'!B:J,9,0)</f>
        <v>104540350-D30</v>
      </c>
      <c r="P871">
        <f>+VLOOKUP(O871,[1]ZCLMM905!$A:$G,7,0)</f>
        <v>30</v>
      </c>
      <c r="Q871" t="b">
        <f t="shared" si="17"/>
        <v>1</v>
      </c>
      <c r="R871" t="str">
        <f>+VLOOKUP(F871,'BD LP'!B:I,8,0)</f>
        <v>QUIFAROS CAROZZI 400 G</v>
      </c>
    </row>
    <row r="872" spans="1:18" x14ac:dyDescent="0.35">
      <c r="A872" t="s">
        <v>3904</v>
      </c>
      <c r="B872">
        <v>2000</v>
      </c>
      <c r="D872" s="51" t="s">
        <v>3905</v>
      </c>
      <c r="F872" s="38">
        <v>150001770</v>
      </c>
      <c r="H872" s="52">
        <v>23000</v>
      </c>
      <c r="I872" t="s">
        <v>3906</v>
      </c>
      <c r="J872">
        <v>12</v>
      </c>
      <c r="K872" t="s">
        <v>44</v>
      </c>
      <c r="L872" t="s">
        <v>3907</v>
      </c>
      <c r="M872" t="s">
        <v>3908</v>
      </c>
      <c r="N872" s="38" t="s">
        <v>44</v>
      </c>
      <c r="O872" t="str">
        <f>+F872&amp;"-"&amp;VLOOKUP(F872,'BD LP'!B:J,9,0)</f>
        <v>150001770-C12</v>
      </c>
      <c r="P872">
        <f>+VLOOKUP(O872,[1]ZCLMM905!$A:$G,7,0)</f>
        <v>12</v>
      </c>
      <c r="Q872" t="b">
        <f t="shared" si="17"/>
        <v>1</v>
      </c>
      <c r="R872" t="str">
        <f>+VLOOKUP(F872,'BD LP'!B:I,8,0)</f>
        <v>RAVIOLES DE CARNE CAROZZI 400 g</v>
      </c>
    </row>
    <row r="873" spans="1:18" x14ac:dyDescent="0.35">
      <c r="A873" t="s">
        <v>3904</v>
      </c>
      <c r="B873">
        <v>2000</v>
      </c>
      <c r="D873" s="51" t="s">
        <v>3905</v>
      </c>
      <c r="F873" s="38">
        <v>104540360</v>
      </c>
      <c r="H873" s="52">
        <v>22270</v>
      </c>
      <c r="I873" t="s">
        <v>3906</v>
      </c>
      <c r="J873">
        <v>30</v>
      </c>
      <c r="K873" t="s">
        <v>44</v>
      </c>
      <c r="L873" t="s">
        <v>3907</v>
      </c>
      <c r="M873" t="s">
        <v>3908</v>
      </c>
      <c r="N873" s="38" t="s">
        <v>44</v>
      </c>
      <c r="O873" t="str">
        <f>+F873&amp;"-"&amp;VLOOKUP(F873,'BD LP'!B:J,9,0)</f>
        <v>104540360-D30</v>
      </c>
      <c r="P873">
        <f>+VLOOKUP(O873,[1]ZCLMM905!$A:$G,7,0)</f>
        <v>30</v>
      </c>
      <c r="Q873" t="b">
        <f t="shared" si="17"/>
        <v>1</v>
      </c>
      <c r="R873" t="str">
        <f>+VLOOKUP(F873,'BD LP'!B:I,8,0)</f>
        <v>RIGATONI CAROZZI 400 G</v>
      </c>
    </row>
    <row r="874" spans="1:18" x14ac:dyDescent="0.35">
      <c r="A874" t="s">
        <v>3904</v>
      </c>
      <c r="B874">
        <v>2000</v>
      </c>
      <c r="D874" s="51" t="s">
        <v>3905</v>
      </c>
      <c r="F874" s="38">
        <v>104540210</v>
      </c>
      <c r="H874" s="52">
        <v>19590</v>
      </c>
      <c r="I874" t="s">
        <v>3906</v>
      </c>
      <c r="J874">
        <v>25</v>
      </c>
      <c r="K874" t="s">
        <v>44</v>
      </c>
      <c r="L874" t="s">
        <v>3907</v>
      </c>
      <c r="M874" t="s">
        <v>3908</v>
      </c>
      <c r="N874" s="38" t="s">
        <v>44</v>
      </c>
      <c r="O874" t="str">
        <f>+F874&amp;"-"&amp;VLOOKUP(F874,'BD LP'!B:J,9,0)</f>
        <v>104540210-D25</v>
      </c>
      <c r="P874">
        <f>+VLOOKUP(O874,[1]ZCLMM905!$A:$G,7,0)</f>
        <v>25</v>
      </c>
      <c r="Q874" t="b">
        <f t="shared" si="17"/>
        <v>1</v>
      </c>
      <c r="R874" t="str">
        <f>+VLOOKUP(F874,'BD LP'!B:I,8,0)</f>
        <v>SPAGHETTI 5 CAROZZI 400 G</v>
      </c>
    </row>
    <row r="875" spans="1:18" x14ac:dyDescent="0.35">
      <c r="A875" t="s">
        <v>3904</v>
      </c>
      <c r="B875">
        <v>2000</v>
      </c>
      <c r="D875" s="51" t="s">
        <v>3905</v>
      </c>
      <c r="F875" s="38">
        <v>104540300</v>
      </c>
      <c r="H875" s="52">
        <v>17526</v>
      </c>
      <c r="I875" t="s">
        <v>3906</v>
      </c>
      <c r="J875">
        <v>2</v>
      </c>
      <c r="K875" t="s">
        <v>44</v>
      </c>
      <c r="L875" t="s">
        <v>3907</v>
      </c>
      <c r="M875" t="s">
        <v>3908</v>
      </c>
      <c r="N875" s="38" t="s">
        <v>44</v>
      </c>
      <c r="O875" t="str">
        <f>+F875&amp;"-"&amp;VLOOKUP(F875,'BD LP'!B:J,9,0)</f>
        <v>104540300-C02</v>
      </c>
      <c r="P875">
        <f>+VLOOKUP(O875,[1]ZCLMM905!$A:$G,7,0)</f>
        <v>2</v>
      </c>
      <c r="Q875" t="b">
        <f t="shared" si="17"/>
        <v>1</v>
      </c>
      <c r="R875" t="str">
        <f>+VLOOKUP(F875,'BD LP'!B:I,8,0)</f>
        <v>SPAGHETTI 5 CAROZZI 5 KG</v>
      </c>
    </row>
    <row r="876" spans="1:18" x14ac:dyDescent="0.35">
      <c r="A876" t="s">
        <v>3904</v>
      </c>
      <c r="B876">
        <v>2000</v>
      </c>
      <c r="D876" s="51" t="s">
        <v>3905</v>
      </c>
      <c r="F876" s="38">
        <v>102500021</v>
      </c>
      <c r="H876" s="52">
        <v>39600</v>
      </c>
      <c r="I876" t="s">
        <v>3906</v>
      </c>
      <c r="J876">
        <v>24</v>
      </c>
      <c r="K876" t="s">
        <v>44</v>
      </c>
      <c r="L876" t="s">
        <v>3907</v>
      </c>
      <c r="M876" t="s">
        <v>3908</v>
      </c>
      <c r="N876" s="38" t="s">
        <v>44</v>
      </c>
      <c r="O876" t="str">
        <f>+F876&amp;"-"&amp;VLOOKUP(F876,'BD LP'!B:J,9,0)</f>
        <v>102500021-C24</v>
      </c>
      <c r="P876">
        <f>+VLOOKUP(O876,[1]ZCLMM905!$A:$G,7,0)</f>
        <v>24</v>
      </c>
      <c r="Q876" t="b">
        <f t="shared" si="17"/>
        <v>1</v>
      </c>
      <c r="R876" t="str">
        <f>+VLOOKUP(F876,'BD LP'!B:I,8,0)</f>
        <v>SPAGHETTI N°5 BARILLA 500g</v>
      </c>
    </row>
    <row r="877" spans="1:18" x14ac:dyDescent="0.35">
      <c r="A877" t="s">
        <v>3904</v>
      </c>
      <c r="B877">
        <v>2000</v>
      </c>
      <c r="D877" s="51" t="s">
        <v>3905</v>
      </c>
      <c r="F877" s="38">
        <v>102500018</v>
      </c>
      <c r="H877" s="52">
        <v>50400</v>
      </c>
      <c r="I877" t="s">
        <v>3906</v>
      </c>
      <c r="J877">
        <v>24</v>
      </c>
      <c r="K877" t="s">
        <v>44</v>
      </c>
      <c r="L877" t="s">
        <v>3907</v>
      </c>
      <c r="M877" t="s">
        <v>3908</v>
      </c>
      <c r="N877" s="38" t="s">
        <v>44</v>
      </c>
      <c r="O877" t="str">
        <f>+F877&amp;"-"&amp;VLOOKUP(F877,'BD LP'!B:J,9,0)</f>
        <v>102500018-C24</v>
      </c>
      <c r="P877">
        <f>+VLOOKUP(O877,[1]ZCLMM905!$A:$G,7,0)</f>
        <v>24</v>
      </c>
      <c r="Q877" t="b">
        <f t="shared" si="17"/>
        <v>1</v>
      </c>
      <c r="R877" t="str">
        <f>+VLOOKUP(F877,'BD LP'!B:I,8,0)</f>
        <v>SPAGHETTI N°5 INTEGRAL BARILLA 500g</v>
      </c>
    </row>
    <row r="878" spans="1:18" x14ac:dyDescent="0.35">
      <c r="A878" t="s">
        <v>3904</v>
      </c>
      <c r="B878">
        <v>2000</v>
      </c>
      <c r="D878" s="51" t="s">
        <v>3905</v>
      </c>
      <c r="F878" s="38">
        <v>102500016</v>
      </c>
      <c r="H878" s="52">
        <v>38400</v>
      </c>
      <c r="I878" t="s">
        <v>3906</v>
      </c>
      <c r="J878">
        <v>12</v>
      </c>
      <c r="K878" t="s">
        <v>44</v>
      </c>
      <c r="L878" t="s">
        <v>3907</v>
      </c>
      <c r="M878" t="s">
        <v>3908</v>
      </c>
      <c r="N878" s="38" t="s">
        <v>44</v>
      </c>
      <c r="O878" t="str">
        <f>+F878&amp;"-"&amp;VLOOKUP(F878,'BD LP'!B:J,9,0)</f>
        <v>102500016-C12</v>
      </c>
      <c r="P878">
        <f>+VLOOKUP(O878,[1]ZCLMM905!$A:$G,7,0)</f>
        <v>12</v>
      </c>
      <c r="Q878" t="b">
        <f t="shared" si="17"/>
        <v>1</v>
      </c>
      <c r="R878" t="str">
        <f>+VLOOKUP(F878,'BD LP'!B:I,8,0)</f>
        <v>SPAGHETTI N°5 S/GLUTEN BARILLA 400g</v>
      </c>
    </row>
    <row r="879" spans="1:18" x14ac:dyDescent="0.35">
      <c r="A879" t="s">
        <v>3904</v>
      </c>
      <c r="B879">
        <v>2000</v>
      </c>
      <c r="D879" s="51" t="s">
        <v>3905</v>
      </c>
      <c r="F879" s="38">
        <v>102500020</v>
      </c>
      <c r="H879" s="52">
        <v>39600</v>
      </c>
      <c r="I879" t="s">
        <v>3906</v>
      </c>
      <c r="J879">
        <v>24</v>
      </c>
      <c r="K879" t="s">
        <v>44</v>
      </c>
      <c r="L879" t="s">
        <v>3907</v>
      </c>
      <c r="M879" t="s">
        <v>3908</v>
      </c>
      <c r="N879" s="38" t="s">
        <v>44</v>
      </c>
      <c r="O879" t="str">
        <f>+F879&amp;"-"&amp;VLOOKUP(F879,'BD LP'!B:J,9,0)</f>
        <v>102500020-C24</v>
      </c>
      <c r="P879">
        <f>+VLOOKUP(O879,[1]ZCLMM905!$A:$G,7,0)</f>
        <v>24</v>
      </c>
      <c r="Q879" t="b">
        <f t="shared" si="17"/>
        <v>1</v>
      </c>
      <c r="R879" t="str">
        <f>+VLOOKUP(F879,'BD LP'!B:I,8,0)</f>
        <v>SPAGHETTINI N°3 BARILLA 500g</v>
      </c>
    </row>
    <row r="880" spans="1:18" x14ac:dyDescent="0.35">
      <c r="A880" t="s">
        <v>3904</v>
      </c>
      <c r="B880">
        <v>2000</v>
      </c>
      <c r="D880" s="51" t="s">
        <v>3905</v>
      </c>
      <c r="F880" s="38">
        <v>102500019</v>
      </c>
      <c r="H880" s="52">
        <v>39600</v>
      </c>
      <c r="I880" t="s">
        <v>3906</v>
      </c>
      <c r="J880">
        <v>24</v>
      </c>
      <c r="K880" t="s">
        <v>44</v>
      </c>
      <c r="L880" t="s">
        <v>3907</v>
      </c>
      <c r="M880" t="s">
        <v>3908</v>
      </c>
      <c r="N880" s="38" t="s">
        <v>44</v>
      </c>
      <c r="O880" t="str">
        <f>+F880&amp;"-"&amp;VLOOKUP(F880,'BD LP'!B:J,9,0)</f>
        <v>102500019-C24</v>
      </c>
      <c r="P880">
        <f>+VLOOKUP(O880,[1]ZCLMM905!$A:$G,7,0)</f>
        <v>24</v>
      </c>
      <c r="Q880" t="b">
        <f t="shared" si="17"/>
        <v>1</v>
      </c>
      <c r="R880" t="str">
        <f>+VLOOKUP(F880,'BD LP'!B:I,8,0)</f>
        <v>SPAGHETTONI N°7 BARILLA 500g</v>
      </c>
    </row>
    <row r="881" spans="1:18" x14ac:dyDescent="0.35">
      <c r="A881" t="s">
        <v>3904</v>
      </c>
      <c r="B881">
        <v>2000</v>
      </c>
      <c r="D881" s="51" t="s">
        <v>3905</v>
      </c>
      <c r="F881" s="38">
        <v>102500011</v>
      </c>
      <c r="H881" s="52">
        <v>38000</v>
      </c>
      <c r="I881" t="s">
        <v>3906</v>
      </c>
      <c r="J881">
        <v>12</v>
      </c>
      <c r="K881" t="s">
        <v>44</v>
      </c>
      <c r="L881" t="s">
        <v>3907</v>
      </c>
      <c r="M881" t="s">
        <v>3908</v>
      </c>
      <c r="N881" s="38" t="s">
        <v>44</v>
      </c>
      <c r="O881" t="str">
        <f>+F881&amp;"-"&amp;VLOOKUP(F881,'BD LP'!B:J,9,0)</f>
        <v>102500011-C12</v>
      </c>
      <c r="P881">
        <f>+VLOOKUP(O881,[1]ZCLMM905!$A:$G,7,0)</f>
        <v>12</v>
      </c>
      <c r="Q881" t="b">
        <f t="shared" si="17"/>
        <v>1</v>
      </c>
      <c r="R881" t="str">
        <f>+VLOOKUP(F881,'BD LP'!B:I,8,0)</f>
        <v>TAGLIATELLE COLLEZIONE BARILLA 500g</v>
      </c>
    </row>
    <row r="882" spans="1:18" x14ac:dyDescent="0.35">
      <c r="A882" t="s">
        <v>3904</v>
      </c>
      <c r="B882">
        <v>2000</v>
      </c>
      <c r="D882" s="51" t="s">
        <v>3905</v>
      </c>
      <c r="F882" s="38">
        <v>104540290</v>
      </c>
      <c r="H882" s="52">
        <v>17526</v>
      </c>
      <c r="I882" t="s">
        <v>3906</v>
      </c>
      <c r="J882">
        <v>2</v>
      </c>
      <c r="K882" t="s">
        <v>44</v>
      </c>
      <c r="L882" t="s">
        <v>3907</v>
      </c>
      <c r="M882" t="s">
        <v>3908</v>
      </c>
      <c r="N882" s="38" t="s">
        <v>44</v>
      </c>
      <c r="O882" t="str">
        <f>+F882&amp;"-"&amp;VLOOKUP(F882,'BD LP'!B:J,9,0)</f>
        <v>104540290-C02</v>
      </c>
      <c r="P882">
        <f>+VLOOKUP(O882,[1]ZCLMM905!$A:$G,7,0)</f>
        <v>2</v>
      </c>
      <c r="Q882" t="b">
        <f t="shared" si="17"/>
        <v>1</v>
      </c>
      <c r="R882" t="str">
        <f>+VLOOKUP(F882,'BD LP'!B:I,8,0)</f>
        <v>TALLARIN 87 CAROZZI 5 KG</v>
      </c>
    </row>
    <row r="883" spans="1:18" x14ac:dyDescent="0.35">
      <c r="A883" t="s">
        <v>3904</v>
      </c>
      <c r="B883">
        <v>2000</v>
      </c>
      <c r="D883" s="51" t="s">
        <v>3905</v>
      </c>
      <c r="F883" s="38">
        <v>104540220</v>
      </c>
      <c r="H883" s="52">
        <v>19590</v>
      </c>
      <c r="I883" t="s">
        <v>3906</v>
      </c>
      <c r="J883">
        <v>25</v>
      </c>
      <c r="K883" t="s">
        <v>44</v>
      </c>
      <c r="L883" t="s">
        <v>3907</v>
      </c>
      <c r="M883" t="s">
        <v>3908</v>
      </c>
      <c r="N883" s="38" t="s">
        <v>44</v>
      </c>
      <c r="O883" t="str">
        <f>+F883&amp;"-"&amp;VLOOKUP(F883,'BD LP'!B:J,9,0)</f>
        <v>104540220-D25</v>
      </c>
      <c r="P883">
        <f>+VLOOKUP(O883,[1]ZCLMM905!$A:$G,7,0)</f>
        <v>25</v>
      </c>
      <c r="Q883" t="b">
        <f t="shared" si="17"/>
        <v>1</v>
      </c>
      <c r="R883" t="str">
        <f>+VLOOKUP(F883,'BD LP'!B:I,8,0)</f>
        <v>TALLARINES 87 CAROZZI 400 G</v>
      </c>
    </row>
    <row r="884" spans="1:18" x14ac:dyDescent="0.35">
      <c r="A884" t="s">
        <v>3904</v>
      </c>
      <c r="B884">
        <v>2000</v>
      </c>
      <c r="D884" s="51" t="s">
        <v>3905</v>
      </c>
      <c r="F884" s="38">
        <v>104533750</v>
      </c>
      <c r="H884" s="52">
        <v>40000</v>
      </c>
      <c r="I884" t="s">
        <v>3906</v>
      </c>
      <c r="J884">
        <v>15</v>
      </c>
      <c r="K884" t="s">
        <v>44</v>
      </c>
      <c r="L884" t="s">
        <v>3907</v>
      </c>
      <c r="M884" t="s">
        <v>3908</v>
      </c>
      <c r="N884" s="38" t="s">
        <v>44</v>
      </c>
      <c r="O884" t="str">
        <f>+F884&amp;"-"&amp;VLOOKUP(F884,'BD LP'!B:J,9,0)</f>
        <v>104533750-C15</v>
      </c>
      <c r="P884">
        <f>+VLOOKUP(O884,[1]ZCLMM905!$A:$G,7,0)</f>
        <v>15</v>
      </c>
      <c r="Q884" t="b">
        <f t="shared" si="17"/>
        <v>1</v>
      </c>
      <c r="R884" t="str">
        <f>+VLOOKUP(F884,'BD LP'!B:I,8,0)</f>
        <v>MOLINILLO SAL ROSADA HIMALAYA LOBOS 88 g</v>
      </c>
    </row>
    <row r="885" spans="1:18" x14ac:dyDescent="0.35">
      <c r="A885" t="s">
        <v>3904</v>
      </c>
      <c r="B885">
        <v>2000</v>
      </c>
      <c r="D885" s="51" t="s">
        <v>3905</v>
      </c>
      <c r="F885" s="38">
        <v>104538520</v>
      </c>
      <c r="H885" s="52">
        <v>12600</v>
      </c>
      <c r="I885" t="s">
        <v>3906</v>
      </c>
      <c r="J885">
        <v>12</v>
      </c>
      <c r="K885" t="s">
        <v>44</v>
      </c>
      <c r="L885" t="s">
        <v>3907</v>
      </c>
      <c r="M885" t="s">
        <v>3908</v>
      </c>
      <c r="N885" s="38" t="s">
        <v>44</v>
      </c>
      <c r="O885" t="str">
        <f>+F885&amp;"-"&amp;VLOOKUP(F885,'BD LP'!B:J,9,0)</f>
        <v>104538520-C12</v>
      </c>
      <c r="P885">
        <f>+VLOOKUP(O885,[1]ZCLMM905!$A:$G,7,0)</f>
        <v>12</v>
      </c>
      <c r="Q885" t="b">
        <f t="shared" si="17"/>
        <v>1</v>
      </c>
      <c r="R885" t="str">
        <f>+VLOOKUP(F885,'BD LP'!B:I,8,0)</f>
        <v>SAL DE MAR FINA LOBOS 900 G</v>
      </c>
    </row>
    <row r="886" spans="1:18" x14ac:dyDescent="0.35">
      <c r="A886" t="s">
        <v>3904</v>
      </c>
      <c r="B886">
        <v>2000</v>
      </c>
      <c r="D886" s="51" t="s">
        <v>3905</v>
      </c>
      <c r="F886" s="38">
        <v>150000578</v>
      </c>
      <c r="H886" s="52">
        <v>17790</v>
      </c>
      <c r="I886" t="s">
        <v>3906</v>
      </c>
      <c r="J886">
        <v>12</v>
      </c>
      <c r="K886" t="s">
        <v>44</v>
      </c>
      <c r="L886" t="s">
        <v>3907</v>
      </c>
      <c r="M886" t="s">
        <v>3908</v>
      </c>
      <c r="N886" s="38" t="s">
        <v>44</v>
      </c>
      <c r="O886" t="str">
        <f>+F886&amp;"-"&amp;VLOOKUP(F886,'BD LP'!B:J,9,0)</f>
        <v>150000578-C12</v>
      </c>
      <c r="P886">
        <f>+VLOOKUP(O886,[1]ZCLMM905!$A:$G,7,0)</f>
        <v>12</v>
      </c>
      <c r="Q886" t="b">
        <f t="shared" si="17"/>
        <v>1</v>
      </c>
      <c r="R886" t="str">
        <f>+VLOOKUP(F886,'BD LP'!B:I,8,0)</f>
        <v>SAL DE MAR GOURMET LOBOS 800 g</v>
      </c>
    </row>
    <row r="887" spans="1:18" x14ac:dyDescent="0.35">
      <c r="A887" t="s">
        <v>3904</v>
      </c>
      <c r="B887">
        <v>2000</v>
      </c>
      <c r="D887" s="51" t="s">
        <v>3905</v>
      </c>
      <c r="F887" s="38">
        <v>104526090</v>
      </c>
      <c r="H887" s="52">
        <v>4118</v>
      </c>
      <c r="I887" t="s">
        <v>3906</v>
      </c>
      <c r="J887">
        <v>10</v>
      </c>
      <c r="K887" t="s">
        <v>44</v>
      </c>
      <c r="L887" t="s">
        <v>3907</v>
      </c>
      <c r="M887" t="s">
        <v>3908</v>
      </c>
      <c r="N887" s="38" t="s">
        <v>44</v>
      </c>
      <c r="O887" t="str">
        <f>+F887&amp;"-"&amp;VLOOKUP(F887,'BD LP'!B:J,9,0)</f>
        <v>104526090-C10</v>
      </c>
      <c r="P887">
        <f>+VLOOKUP(O887,[1]ZCLMM905!$A:$G,7,0)</f>
        <v>10</v>
      </c>
      <c r="Q887" t="b">
        <f t="shared" si="17"/>
        <v>1</v>
      </c>
      <c r="R887" t="str">
        <f>+VLOOKUP(F887,'BD LP'!B:I,8,0)</f>
        <v>SAL FINA 1 kg</v>
      </c>
    </row>
    <row r="888" spans="1:18" x14ac:dyDescent="0.35">
      <c r="A888" t="s">
        <v>3904</v>
      </c>
      <c r="B888">
        <v>2000</v>
      </c>
      <c r="D888" s="51" t="s">
        <v>3905</v>
      </c>
      <c r="F888" s="38">
        <v>150000579</v>
      </c>
      <c r="H888" s="52">
        <v>4874</v>
      </c>
      <c r="I888" t="s">
        <v>3906</v>
      </c>
      <c r="J888">
        <v>10</v>
      </c>
      <c r="K888" t="s">
        <v>44</v>
      </c>
      <c r="L888" t="s">
        <v>3907</v>
      </c>
      <c r="M888" t="s">
        <v>3908</v>
      </c>
      <c r="N888" s="38" t="s">
        <v>44</v>
      </c>
      <c r="O888" t="str">
        <f>+F888&amp;"-"&amp;VLOOKUP(F888,'BD LP'!B:J,9,0)</f>
        <v>150000579-C10</v>
      </c>
      <c r="P888">
        <f>+VLOOKUP(O888,[1]ZCLMM905!$A:$G,7,0)</f>
        <v>10</v>
      </c>
      <c r="Q888" t="b">
        <f t="shared" si="17"/>
        <v>1</v>
      </c>
      <c r="R888" t="str">
        <f>+VLOOKUP(F888,'BD LP'!B:I,8,0)</f>
        <v>SAL FINA LOBOS 1 kg</v>
      </c>
    </row>
    <row r="889" spans="1:18" x14ac:dyDescent="0.35">
      <c r="A889" t="s">
        <v>3904</v>
      </c>
      <c r="B889">
        <v>2000</v>
      </c>
      <c r="D889" s="51" t="s">
        <v>3905</v>
      </c>
      <c r="F889" s="38">
        <v>104533760</v>
      </c>
      <c r="H889" s="52">
        <v>24000</v>
      </c>
      <c r="I889" t="s">
        <v>3906</v>
      </c>
      <c r="J889">
        <v>10</v>
      </c>
      <c r="K889" t="s">
        <v>44</v>
      </c>
      <c r="L889" t="s">
        <v>3907</v>
      </c>
      <c r="M889" t="s">
        <v>3908</v>
      </c>
      <c r="N889" s="38" t="s">
        <v>44</v>
      </c>
      <c r="O889" t="str">
        <f>+F889&amp;"-"&amp;VLOOKUP(F889,'BD LP'!B:J,9,0)</f>
        <v>104533760-C10</v>
      </c>
      <c r="P889">
        <f>+VLOOKUP(O889,[1]ZCLMM905!$A:$G,7,0)</f>
        <v>10</v>
      </c>
      <c r="Q889" t="b">
        <f t="shared" si="17"/>
        <v>1</v>
      </c>
      <c r="R889" t="str">
        <f>+VLOOKUP(F889,'BD LP'!B:I,8,0)</f>
        <v>SAL ROSADA HIMALAYA GRUESA LOBOS 400 g</v>
      </c>
    </row>
    <row r="890" spans="1:18" x14ac:dyDescent="0.35">
      <c r="A890" t="s">
        <v>3904</v>
      </c>
      <c r="B890">
        <v>2000</v>
      </c>
      <c r="D890" s="51" t="s">
        <v>3905</v>
      </c>
      <c r="F890" s="38">
        <v>150000581</v>
      </c>
      <c r="H890" s="52">
        <v>17000</v>
      </c>
      <c r="I890" t="s">
        <v>3906</v>
      </c>
      <c r="J890">
        <v>15</v>
      </c>
      <c r="K890" t="s">
        <v>44</v>
      </c>
      <c r="L890" t="s">
        <v>3907</v>
      </c>
      <c r="M890" t="s">
        <v>3908</v>
      </c>
      <c r="N890" s="38" t="s">
        <v>44</v>
      </c>
      <c r="O890" t="str">
        <f>+F890&amp;"-"&amp;VLOOKUP(F890,'BD LP'!B:J,9,0)</f>
        <v>150000581-C15</v>
      </c>
      <c r="P890">
        <f>+VLOOKUP(O890,[1]ZCLMM905!$A:$G,7,0)</f>
        <v>15</v>
      </c>
      <c r="Q890" t="b">
        <f t="shared" si="17"/>
        <v>1</v>
      </c>
      <c r="R890" t="str">
        <f>+VLOOKUP(F890,'BD LP'!B:I,8,0)</f>
        <v>SALERO LOBOS 500 g</v>
      </c>
    </row>
    <row r="891" spans="1:18" x14ac:dyDescent="0.35">
      <c r="A891" t="s">
        <v>3904</v>
      </c>
      <c r="B891">
        <v>2000</v>
      </c>
      <c r="D891" s="51" t="s">
        <v>3905</v>
      </c>
      <c r="F891" s="38">
        <v>150000582</v>
      </c>
      <c r="H891" s="52">
        <v>20000</v>
      </c>
      <c r="I891" t="s">
        <v>3906</v>
      </c>
      <c r="J891">
        <v>15</v>
      </c>
      <c r="K891" t="s">
        <v>44</v>
      </c>
      <c r="L891" t="s">
        <v>3907</v>
      </c>
      <c r="M891" t="s">
        <v>3908</v>
      </c>
      <c r="N891" s="38" t="s">
        <v>44</v>
      </c>
      <c r="O891" t="str">
        <f>+F891&amp;"-"&amp;VLOOKUP(F891,'BD LP'!B:J,9,0)</f>
        <v>150000582-C15</v>
      </c>
      <c r="P891">
        <f>+VLOOKUP(O891,[1]ZCLMM905!$A:$G,7,0)</f>
        <v>15</v>
      </c>
      <c r="Q891" t="b">
        <f t="shared" si="17"/>
        <v>1</v>
      </c>
      <c r="R891" t="str">
        <f>+VLOOKUP(F891,'BD LP'!B:I,8,0)</f>
        <v>SALERO PARRILLERO LOBOS 750 g</v>
      </c>
    </row>
    <row r="892" spans="1:18" x14ac:dyDescent="0.35">
      <c r="A892" t="s">
        <v>3904</v>
      </c>
      <c r="B892">
        <v>2000</v>
      </c>
      <c r="D892" s="51" t="s">
        <v>3905</v>
      </c>
      <c r="F892" s="38">
        <v>150000368</v>
      </c>
      <c r="H892" s="52">
        <v>22500</v>
      </c>
      <c r="I892" t="s">
        <v>3906</v>
      </c>
      <c r="J892">
        <v>10</v>
      </c>
      <c r="K892" t="s">
        <v>44</v>
      </c>
      <c r="L892" t="s">
        <v>3907</v>
      </c>
      <c r="M892" t="s">
        <v>3908</v>
      </c>
      <c r="N892" s="38" t="s">
        <v>44</v>
      </c>
      <c r="O892" t="str">
        <f>+F892&amp;"-"&amp;VLOOKUP(F892,'BD LP'!B:J,9,0)</f>
        <v>150000368-C10</v>
      </c>
      <c r="P892">
        <f>+VLOOKUP(O892,[1]ZCLMM905!$A:$G,7,0)</f>
        <v>10</v>
      </c>
      <c r="Q892" t="b">
        <f t="shared" si="17"/>
        <v>1</v>
      </c>
      <c r="R892" t="str">
        <f>+VLOOKUP(F892,'BD LP'!B:I,8,0)</f>
        <v>CREMA CHAMPIÑON MACROFOOD 1 kg</v>
      </c>
    </row>
    <row r="893" spans="1:18" x14ac:dyDescent="0.35">
      <c r="A893" t="s">
        <v>3904</v>
      </c>
      <c r="B893">
        <v>2000</v>
      </c>
      <c r="D893" s="51" t="s">
        <v>3905</v>
      </c>
      <c r="F893" s="38">
        <v>150001186</v>
      </c>
      <c r="H893" s="52">
        <v>18100</v>
      </c>
      <c r="I893" t="s">
        <v>3906</v>
      </c>
      <c r="J893">
        <v>10</v>
      </c>
      <c r="K893" t="s">
        <v>44</v>
      </c>
      <c r="L893" t="s">
        <v>3907</v>
      </c>
      <c r="M893" t="s">
        <v>3908</v>
      </c>
      <c r="N893" s="38" t="s">
        <v>44</v>
      </c>
      <c r="O893" t="str">
        <f>+F893&amp;"-"&amp;VLOOKUP(F893,'BD LP'!B:J,9,0)</f>
        <v>150001186-C10</v>
      </c>
      <c r="P893">
        <f>+VLOOKUP(O893,[1]ZCLMM905!$A:$G,7,0)</f>
        <v>10</v>
      </c>
      <c r="Q893" t="b">
        <f t="shared" si="17"/>
        <v>1</v>
      </c>
      <c r="R893" t="str">
        <f>+VLOOKUP(F893,'BD LP'!B:I,8,0)</f>
        <v>CREMA CHOCLO MACROFOOD 1 kg</v>
      </c>
    </row>
    <row r="894" spans="1:18" x14ac:dyDescent="0.35">
      <c r="A894" t="s">
        <v>3904</v>
      </c>
      <c r="B894">
        <v>2000</v>
      </c>
      <c r="D894" s="51" t="s">
        <v>3905</v>
      </c>
      <c r="F894" s="38">
        <v>150000369</v>
      </c>
      <c r="H894" s="52">
        <v>18479</v>
      </c>
      <c r="I894" t="s">
        <v>3906</v>
      </c>
      <c r="J894">
        <v>10</v>
      </c>
      <c r="K894" t="s">
        <v>44</v>
      </c>
      <c r="L894" t="s">
        <v>3907</v>
      </c>
      <c r="M894" t="s">
        <v>3908</v>
      </c>
      <c r="N894" s="38" t="s">
        <v>44</v>
      </c>
      <c r="O894" t="str">
        <f>+F894&amp;"-"&amp;VLOOKUP(F894,'BD LP'!B:J,9,0)</f>
        <v>150000369-C10</v>
      </c>
      <c r="P894">
        <f>+VLOOKUP(O894,[1]ZCLMM905!$A:$G,7,0)</f>
        <v>10</v>
      </c>
      <c r="Q894" t="b">
        <f t="shared" si="17"/>
        <v>1</v>
      </c>
      <c r="R894" t="str">
        <f>+VLOOKUP(F894,'BD LP'!B:I,8,0)</f>
        <v>CREMA ESPARRAGOS MACROFOOD 1 kg</v>
      </c>
    </row>
    <row r="895" spans="1:18" x14ac:dyDescent="0.35">
      <c r="A895" t="s">
        <v>3904</v>
      </c>
      <c r="B895">
        <v>2000</v>
      </c>
      <c r="D895" s="51" t="s">
        <v>3905</v>
      </c>
      <c r="F895" s="38">
        <v>150000370</v>
      </c>
      <c r="H895" s="52">
        <v>22500</v>
      </c>
      <c r="I895" t="s">
        <v>3906</v>
      </c>
      <c r="J895">
        <v>10</v>
      </c>
      <c r="K895" t="s">
        <v>44</v>
      </c>
      <c r="L895" t="s">
        <v>3907</v>
      </c>
      <c r="M895" t="s">
        <v>3908</v>
      </c>
      <c r="N895" s="38" t="s">
        <v>44</v>
      </c>
      <c r="O895" t="str">
        <f>+F895&amp;"-"&amp;VLOOKUP(F895,'BD LP'!B:J,9,0)</f>
        <v>150000370-C10</v>
      </c>
      <c r="P895">
        <f>+VLOOKUP(O895,[1]ZCLMM905!$A:$G,7,0)</f>
        <v>10</v>
      </c>
      <c r="Q895" t="b">
        <f t="shared" si="17"/>
        <v>1</v>
      </c>
      <c r="R895" t="str">
        <f>+VLOOKUP(F895,'BD LP'!B:I,8,0)</f>
        <v>CREMA TOMATE MACROFOOD 1 kg</v>
      </c>
    </row>
    <row r="896" spans="1:18" x14ac:dyDescent="0.35">
      <c r="A896" t="s">
        <v>3904</v>
      </c>
      <c r="B896">
        <v>2000</v>
      </c>
      <c r="D896" s="51" t="s">
        <v>3905</v>
      </c>
      <c r="F896" s="38">
        <v>104539920</v>
      </c>
      <c r="H896" s="52">
        <v>22200</v>
      </c>
      <c r="I896" t="s">
        <v>3906</v>
      </c>
      <c r="J896">
        <v>10</v>
      </c>
      <c r="K896" t="s">
        <v>44</v>
      </c>
      <c r="L896" t="s">
        <v>3907</v>
      </c>
      <c r="M896" t="s">
        <v>3908</v>
      </c>
      <c r="N896" s="38" t="s">
        <v>44</v>
      </c>
      <c r="O896" t="str">
        <f>+F896&amp;"-"&amp;VLOOKUP(F896,'BD LP'!B:J,9,0)</f>
        <v>104539920-C10</v>
      </c>
      <c r="P896">
        <f>+VLOOKUP(O896,[1]ZCLMM905!$A:$G,7,0)</f>
        <v>10</v>
      </c>
      <c r="Q896" t="b">
        <f t="shared" si="17"/>
        <v>1</v>
      </c>
      <c r="R896" t="str">
        <f>+VLOOKUP(F896,'BD LP'!B:I,8,0)</f>
        <v>SOPA CARNE CON FIDEOS CAROZZI 1 kg</v>
      </c>
    </row>
    <row r="897" spans="1:18" x14ac:dyDescent="0.35">
      <c r="A897" t="s">
        <v>3904</v>
      </c>
      <c r="B897">
        <v>2000</v>
      </c>
      <c r="D897" s="51" t="s">
        <v>3905</v>
      </c>
      <c r="F897" s="38">
        <v>104539930</v>
      </c>
      <c r="H897" s="52">
        <v>22200</v>
      </c>
      <c r="I897" t="s">
        <v>3906</v>
      </c>
      <c r="J897">
        <v>10</v>
      </c>
      <c r="K897" t="s">
        <v>44</v>
      </c>
      <c r="L897" t="s">
        <v>3907</v>
      </c>
      <c r="M897" t="s">
        <v>3908</v>
      </c>
      <c r="N897" s="38" t="s">
        <v>44</v>
      </c>
      <c r="O897" t="str">
        <f>+F897&amp;"-"&amp;VLOOKUP(F897,'BD LP'!B:J,9,0)</f>
        <v>104539930-C10</v>
      </c>
      <c r="P897">
        <f>+VLOOKUP(O897,[1]ZCLMM905!$A:$G,7,0)</f>
        <v>10</v>
      </c>
      <c r="Q897" t="b">
        <f t="shared" si="17"/>
        <v>1</v>
      </c>
      <c r="R897" t="str">
        <f>+VLOOKUP(F897,'BD LP'!B:I,8,0)</f>
        <v>SOPA CARNE CON SEMOLA CAROZZI 1 kg</v>
      </c>
    </row>
    <row r="898" spans="1:18" x14ac:dyDescent="0.35">
      <c r="A898" t="s">
        <v>3904</v>
      </c>
      <c r="B898">
        <v>2000</v>
      </c>
      <c r="D898" s="51" t="s">
        <v>3905</v>
      </c>
      <c r="F898" s="38">
        <v>104539940</v>
      </c>
      <c r="H898" s="52">
        <v>22200</v>
      </c>
      <c r="I898" t="s">
        <v>3906</v>
      </c>
      <c r="J898">
        <v>10</v>
      </c>
      <c r="K898" t="s">
        <v>44</v>
      </c>
      <c r="L898" t="s">
        <v>3907</v>
      </c>
      <c r="M898" t="s">
        <v>3908</v>
      </c>
      <c r="N898" s="38" t="s">
        <v>44</v>
      </c>
      <c r="O898" t="str">
        <f>+F898&amp;"-"&amp;VLOOKUP(F898,'BD LP'!B:J,9,0)</f>
        <v>104539940-C10</v>
      </c>
      <c r="P898">
        <f>+VLOOKUP(O898,[1]ZCLMM905!$A:$G,7,0)</f>
        <v>10</v>
      </c>
      <c r="Q898" t="b">
        <f t="shared" si="17"/>
        <v>1</v>
      </c>
      <c r="R898" t="str">
        <f>+VLOOKUP(F898,'BD LP'!B:I,8,0)</f>
        <v>SOPA SABOR POLLO CON FIDEOS CAROZZI 1 kg</v>
      </c>
    </row>
    <row r="899" spans="1:18" x14ac:dyDescent="0.35">
      <c r="A899" t="s">
        <v>3904</v>
      </c>
      <c r="B899">
        <v>2000</v>
      </c>
      <c r="D899" s="51" t="s">
        <v>3905</v>
      </c>
      <c r="F899" s="38">
        <v>104529100</v>
      </c>
      <c r="H899" s="52">
        <v>17400</v>
      </c>
      <c r="I899" t="s">
        <v>3906</v>
      </c>
      <c r="J899">
        <v>13</v>
      </c>
      <c r="K899" t="s">
        <v>44</v>
      </c>
      <c r="L899" t="s">
        <v>3907</v>
      </c>
      <c r="M899" t="s">
        <v>3908</v>
      </c>
      <c r="N899" s="38" t="s">
        <v>44</v>
      </c>
      <c r="O899" t="str">
        <f>+F899&amp;"-"&amp;VLOOKUP(F899,'BD LP'!B:J,9,0)</f>
        <v>104529100-C13</v>
      </c>
      <c r="P899">
        <f>+VLOOKUP(O899,[1]ZCLMM905!$A:$G,7,0)</f>
        <v>13</v>
      </c>
      <c r="Q899" t="b">
        <f t="shared" ref="Q899:Q962" si="18">+P899=J899</f>
        <v>1</v>
      </c>
      <c r="R899" t="str">
        <f>+VLOOKUP(F899,'BD LP'!B:I,8,0)</f>
        <v>TORTILLAS ZANAFOODS 18 cm 12 uds.</v>
      </c>
    </row>
    <row r="900" spans="1:18" x14ac:dyDescent="0.35">
      <c r="A900" t="s">
        <v>3904</v>
      </c>
      <c r="B900">
        <v>2000</v>
      </c>
      <c r="D900" s="51" t="s">
        <v>3905</v>
      </c>
      <c r="F900" s="38">
        <v>104543630</v>
      </c>
      <c r="H900" s="52">
        <v>25663</v>
      </c>
      <c r="I900" t="s">
        <v>3906</v>
      </c>
      <c r="J900">
        <v>11</v>
      </c>
      <c r="K900" t="s">
        <v>44</v>
      </c>
      <c r="L900" t="s">
        <v>3907</v>
      </c>
      <c r="M900" t="s">
        <v>3908</v>
      </c>
      <c r="N900" s="38" t="s">
        <v>44</v>
      </c>
      <c r="O900" t="str">
        <f>+F900&amp;"-"&amp;VLOOKUP(F900,'BD LP'!B:J,9,0)</f>
        <v>104543630-C11</v>
      </c>
      <c r="P900">
        <f>+VLOOKUP(O900,[1]ZCLMM905!$A:$G,7,0)</f>
        <v>11</v>
      </c>
      <c r="Q900" t="b">
        <f t="shared" si="18"/>
        <v>1</v>
      </c>
      <c r="R900" t="str">
        <f>+VLOOKUP(F900,'BD LP'!B:I,8,0)</f>
        <v>TORTILLAS ZANAFOODS 23 CM 12uds</v>
      </c>
    </row>
    <row r="901" spans="1:18" x14ac:dyDescent="0.35">
      <c r="A901" t="s">
        <v>3904</v>
      </c>
      <c r="B901">
        <v>2000</v>
      </c>
      <c r="D901" s="51" t="s">
        <v>3905</v>
      </c>
      <c r="F901" s="38">
        <v>104529120</v>
      </c>
      <c r="H901" s="52">
        <v>31000</v>
      </c>
      <c r="I901" t="s">
        <v>3906</v>
      </c>
      <c r="J901">
        <v>10</v>
      </c>
      <c r="K901" t="s">
        <v>44</v>
      </c>
      <c r="L901" t="s">
        <v>3907</v>
      </c>
      <c r="M901" t="s">
        <v>3908</v>
      </c>
      <c r="N901" s="38" t="s">
        <v>44</v>
      </c>
      <c r="O901" t="str">
        <f>+F901&amp;"-"&amp;VLOOKUP(F901,'BD LP'!B:J,9,0)</f>
        <v>104529120-C10</v>
      </c>
      <c r="P901">
        <f>+VLOOKUP(O901,[1]ZCLMM905!$A:$G,7,0)</f>
        <v>10</v>
      </c>
      <c r="Q901" t="b">
        <f t="shared" si="18"/>
        <v>1</v>
      </c>
      <c r="R901" t="str">
        <f>+VLOOKUP(F901,'BD LP'!B:I,8,0)</f>
        <v>TORTILLAS ZANAFOODS 28 cm 12 uds.</v>
      </c>
    </row>
    <row r="902" spans="1:18" x14ac:dyDescent="0.35">
      <c r="A902" t="s">
        <v>3904</v>
      </c>
      <c r="B902">
        <v>2000</v>
      </c>
      <c r="D902" s="51" t="s">
        <v>3905</v>
      </c>
      <c r="F902" s="38">
        <v>104520530</v>
      </c>
      <c r="H902" s="52">
        <v>68000</v>
      </c>
      <c r="I902" t="s">
        <v>3906</v>
      </c>
      <c r="J902">
        <v>5</v>
      </c>
      <c r="K902" t="s">
        <v>44</v>
      </c>
      <c r="L902" t="s">
        <v>3907</v>
      </c>
      <c r="M902" t="s">
        <v>3908</v>
      </c>
      <c r="N902" s="38" t="s">
        <v>44</v>
      </c>
      <c r="O902" t="str">
        <f>+F902&amp;"-"&amp;VLOOKUP(F902,'BD LP'!B:J,9,0)</f>
        <v>104520530-C05</v>
      </c>
      <c r="P902">
        <f>+VLOOKUP(O902,[1]ZCLMM905!$A:$G,7,0)</f>
        <v>5</v>
      </c>
      <c r="Q902" t="b">
        <f t="shared" si="18"/>
        <v>1</v>
      </c>
      <c r="R902" t="str">
        <f>+VLOOKUP(F902,'BD LP'!B:I,8,0)</f>
        <v>SWEET POTATO CAMOTE AVIKO 2,27 kg</v>
      </c>
    </row>
    <row r="903" spans="1:18" x14ac:dyDescent="0.35">
      <c r="A903" t="s">
        <v>3904</v>
      </c>
      <c r="B903">
        <v>2000</v>
      </c>
      <c r="D903" s="51" t="s">
        <v>3905</v>
      </c>
      <c r="F903" s="38">
        <v>104544710</v>
      </c>
      <c r="H903" s="52">
        <v>26700</v>
      </c>
      <c r="I903" t="s">
        <v>3906</v>
      </c>
      <c r="J903">
        <v>4</v>
      </c>
      <c r="K903" t="s">
        <v>44</v>
      </c>
      <c r="L903" t="s">
        <v>3907</v>
      </c>
      <c r="M903" t="s">
        <v>3908</v>
      </c>
      <c r="N903" s="38" t="s">
        <v>44</v>
      </c>
      <c r="O903" t="str">
        <f>+F903&amp;"-"&amp;VLOOKUP(F903,'BD LP'!B:J,9,0)</f>
        <v>104544710-C04</v>
      </c>
      <c r="P903">
        <f>+VLOOKUP(O903,[1]ZCLMM905!$A:$G,7,0)</f>
        <v>4</v>
      </c>
      <c r="Q903" t="b">
        <f t="shared" si="18"/>
        <v>1</v>
      </c>
      <c r="R903" t="str">
        <f>+VLOOKUP(F903,'BD LP'!B:I,8,0)</f>
        <v>CROQUETA DE PAPA AVIKO 2,5 kg 22 g</v>
      </c>
    </row>
    <row r="904" spans="1:18" x14ac:dyDescent="0.35">
      <c r="A904" t="s">
        <v>3904</v>
      </c>
      <c r="B904">
        <v>2000</v>
      </c>
      <c r="D904" s="51" t="s">
        <v>3905</v>
      </c>
      <c r="F904" s="38">
        <v>104544700</v>
      </c>
      <c r="H904" s="52">
        <v>77900</v>
      </c>
      <c r="I904" t="s">
        <v>3906</v>
      </c>
      <c r="J904">
        <v>6</v>
      </c>
      <c r="K904" t="s">
        <v>44</v>
      </c>
      <c r="L904" t="s">
        <v>3907</v>
      </c>
      <c r="M904" t="s">
        <v>3908</v>
      </c>
      <c r="N904" s="38" t="s">
        <v>44</v>
      </c>
      <c r="O904" t="str">
        <f>+F904&amp;"-"&amp;VLOOKUP(F904,'BD LP'!B:J,9,0)</f>
        <v>104544700-C06</v>
      </c>
      <c r="P904">
        <f>+VLOOKUP(O904,[1]ZCLMM905!$A:$G,7,0)</f>
        <v>6</v>
      </c>
      <c r="Q904" t="b">
        <f t="shared" si="18"/>
        <v>1</v>
      </c>
      <c r="R904" t="str">
        <f>+VLOOKUP(F904,'BD LP'!B:I,8,0)</f>
        <v>GRATIN PAPA QUESO 1,5 kg 100 g</v>
      </c>
    </row>
    <row r="905" spans="1:18" x14ac:dyDescent="0.35">
      <c r="A905" t="s">
        <v>3904</v>
      </c>
      <c r="B905">
        <v>2000</v>
      </c>
      <c r="D905" s="51" t="s">
        <v>3905</v>
      </c>
      <c r="F905" s="38">
        <v>104544750</v>
      </c>
      <c r="H905" s="52">
        <v>27300</v>
      </c>
      <c r="I905" t="s">
        <v>3906</v>
      </c>
      <c r="J905">
        <v>4</v>
      </c>
      <c r="K905" t="s">
        <v>44</v>
      </c>
      <c r="L905" t="s">
        <v>3907</v>
      </c>
      <c r="M905" t="s">
        <v>3908</v>
      </c>
      <c r="N905" s="38" t="s">
        <v>44</v>
      </c>
      <c r="O905" t="str">
        <f>+F905&amp;"-"&amp;VLOOKUP(F905,'BD LP'!B:J,9,0)</f>
        <v>104544750-C04</v>
      </c>
      <c r="P905">
        <f>+VLOOKUP(O905,[1]ZCLMM905!$A:$G,7,0)</f>
        <v>4</v>
      </c>
      <c r="Q905" t="b">
        <f t="shared" si="18"/>
        <v>1</v>
      </c>
      <c r="R905" t="str">
        <f>+VLOOKUP(F905,'BD LP'!B:I,8,0)</f>
        <v>PURE DE PAPA CONGELADO AVIKO 2,5 kg</v>
      </c>
    </row>
    <row r="906" spans="1:18" x14ac:dyDescent="0.35">
      <c r="A906" t="s">
        <v>3904</v>
      </c>
      <c r="B906">
        <v>2000</v>
      </c>
      <c r="D906" s="51" t="s">
        <v>3905</v>
      </c>
      <c r="F906" s="38">
        <v>104527520</v>
      </c>
      <c r="H906" s="52">
        <v>24900</v>
      </c>
      <c r="I906" t="s">
        <v>3906</v>
      </c>
      <c r="J906">
        <v>4</v>
      </c>
      <c r="K906" t="s">
        <v>44</v>
      </c>
      <c r="L906" t="s">
        <v>3907</v>
      </c>
      <c r="M906" t="s">
        <v>3908</v>
      </c>
      <c r="N906" s="38" t="s">
        <v>44</v>
      </c>
      <c r="O906" t="str">
        <f>+F906&amp;"-"&amp;VLOOKUP(F906,'BD LP'!B:J,9,0)</f>
        <v>104527520-C04</v>
      </c>
      <c r="P906">
        <f>+VLOOKUP(O906,[1]ZCLMM905!$A:$G,7,0)</f>
        <v>4</v>
      </c>
      <c r="Q906" t="b">
        <f t="shared" si="18"/>
        <v>1</v>
      </c>
      <c r="R906" t="str">
        <f>+VLOOKUP(F906,'BD LP'!B:I,8,0)</f>
        <v>PAPA 10 mm AVIKO 2,5 kg</v>
      </c>
    </row>
    <row r="907" spans="1:18" x14ac:dyDescent="0.35">
      <c r="A907" t="s">
        <v>3904</v>
      </c>
      <c r="B907">
        <v>2000</v>
      </c>
      <c r="D907" s="51" t="s">
        <v>3905</v>
      </c>
      <c r="F907" s="38">
        <v>104527430</v>
      </c>
      <c r="H907" s="52">
        <v>23000</v>
      </c>
      <c r="I907" t="s">
        <v>3906</v>
      </c>
      <c r="J907">
        <v>4</v>
      </c>
      <c r="K907" t="s">
        <v>44</v>
      </c>
      <c r="L907" t="s">
        <v>3907</v>
      </c>
      <c r="M907" t="s">
        <v>3908</v>
      </c>
      <c r="N907" s="38" t="s">
        <v>44</v>
      </c>
      <c r="O907" t="str">
        <f>+F907&amp;"-"&amp;VLOOKUP(F907,'BD LP'!B:J,9,0)</f>
        <v>104527430-C04</v>
      </c>
      <c r="P907">
        <f>+VLOOKUP(O907,[1]ZCLMM905!$A:$G,7,0)</f>
        <v>4</v>
      </c>
      <c r="Q907" t="b">
        <f t="shared" si="18"/>
        <v>1</v>
      </c>
      <c r="R907" t="str">
        <f>+VLOOKUP(F907,'BD LP'!B:I,8,0)</f>
        <v>PAPA 12 mm AVIKO 2,5 kg</v>
      </c>
    </row>
    <row r="908" spans="1:18" x14ac:dyDescent="0.35">
      <c r="A908" t="s">
        <v>3904</v>
      </c>
      <c r="B908">
        <v>2000</v>
      </c>
      <c r="D908" s="51" t="s">
        <v>3905</v>
      </c>
      <c r="F908" s="38">
        <v>104544620</v>
      </c>
      <c r="H908" s="52">
        <v>23300</v>
      </c>
      <c r="I908" t="s">
        <v>3906</v>
      </c>
      <c r="J908">
        <v>4</v>
      </c>
      <c r="K908" t="s">
        <v>44</v>
      </c>
      <c r="L908" t="s">
        <v>3907</v>
      </c>
      <c r="M908" t="s">
        <v>3908</v>
      </c>
      <c r="N908" s="38" t="s">
        <v>44</v>
      </c>
      <c r="O908" t="str">
        <f>+F908&amp;"-"&amp;VLOOKUP(F908,'BD LP'!B:J,9,0)</f>
        <v>104544620-C04</v>
      </c>
      <c r="P908">
        <f>+VLOOKUP(O908,[1]ZCLMM905!$A:$G,7,0)</f>
        <v>4</v>
      </c>
      <c r="Q908" t="b">
        <f t="shared" si="18"/>
        <v>1</v>
      </c>
      <c r="R908" t="str">
        <f>+VLOOKUP(F908,'BD LP'!B:I,8,0)</f>
        <v>PAPA 14 mm AVIKO 2,5 kg</v>
      </c>
    </row>
    <row r="909" spans="1:18" x14ac:dyDescent="0.35">
      <c r="A909" t="s">
        <v>3904</v>
      </c>
      <c r="B909">
        <v>2000</v>
      </c>
      <c r="D909" s="51" t="s">
        <v>3905</v>
      </c>
      <c r="F909" s="38">
        <v>104543640</v>
      </c>
      <c r="H909" s="52">
        <v>25360</v>
      </c>
      <c r="I909" t="s">
        <v>3906</v>
      </c>
      <c r="J909">
        <v>4</v>
      </c>
      <c r="K909" t="s">
        <v>44</v>
      </c>
      <c r="L909" t="s">
        <v>3907</v>
      </c>
      <c r="M909" t="s">
        <v>3908</v>
      </c>
      <c r="N909" s="38" t="s">
        <v>44</v>
      </c>
      <c r="O909" t="str">
        <f>+F909&amp;"-"&amp;VLOOKUP(F909,'BD LP'!B:J,9,0)</f>
        <v>104543640-C04</v>
      </c>
      <c r="P909">
        <f>+VLOOKUP(O909,[1]ZCLMM905!$A:$G,7,0)</f>
        <v>4</v>
      </c>
      <c r="Q909" t="b">
        <f t="shared" si="18"/>
        <v>1</v>
      </c>
      <c r="R909" t="str">
        <f>+VLOOKUP(F909,'BD LP'!B:I,8,0)</f>
        <v>PAPA 7 MM 2,5 KG</v>
      </c>
    </row>
    <row r="910" spans="1:18" x14ac:dyDescent="0.35">
      <c r="A910" t="s">
        <v>3904</v>
      </c>
      <c r="B910">
        <v>2000</v>
      </c>
      <c r="D910" s="51" t="s">
        <v>3905</v>
      </c>
      <c r="F910" s="38">
        <v>104517930</v>
      </c>
      <c r="H910" s="52">
        <v>24000</v>
      </c>
      <c r="I910" t="s">
        <v>3906</v>
      </c>
      <c r="J910">
        <v>4</v>
      </c>
      <c r="K910" t="s">
        <v>44</v>
      </c>
      <c r="L910" t="s">
        <v>3907</v>
      </c>
      <c r="M910" t="s">
        <v>3908</v>
      </c>
      <c r="N910" s="38" t="s">
        <v>44</v>
      </c>
      <c r="O910" t="str">
        <f>+F910&amp;"-"&amp;VLOOKUP(F910,'BD LP'!B:J,9,0)</f>
        <v>104517930-C04</v>
      </c>
      <c r="P910">
        <f>+VLOOKUP(O910,[1]ZCLMM905!$A:$G,7,0)</f>
        <v>4</v>
      </c>
      <c r="Q910" t="b">
        <f t="shared" si="18"/>
        <v>1</v>
      </c>
      <c r="R910" t="str">
        <f>+VLOOKUP(F910,'BD LP'!B:I,8,0)</f>
        <v>PAPA CRINKLE 12 mm AVIKO 2,5 kg</v>
      </c>
    </row>
    <row r="911" spans="1:18" x14ac:dyDescent="0.35">
      <c r="A911" t="s">
        <v>3904</v>
      </c>
      <c r="B911">
        <v>2000</v>
      </c>
      <c r="D911" s="51" t="s">
        <v>3905</v>
      </c>
      <c r="F911" s="38">
        <v>104544660</v>
      </c>
      <c r="H911" s="52">
        <v>29900</v>
      </c>
      <c r="I911" t="s">
        <v>3906</v>
      </c>
      <c r="J911">
        <v>4</v>
      </c>
      <c r="K911" t="s">
        <v>44</v>
      </c>
      <c r="L911" t="s">
        <v>3907</v>
      </c>
      <c r="M911" t="s">
        <v>3908</v>
      </c>
      <c r="N911" s="38" t="s">
        <v>44</v>
      </c>
      <c r="O911" t="str">
        <f>+F911&amp;"-"&amp;VLOOKUP(F911,'BD LP'!B:J,9,0)</f>
        <v>104544660-C04</v>
      </c>
      <c r="P911">
        <f>+VLOOKUP(O911,[1]ZCLMM905!$A:$G,7,0)</f>
        <v>4</v>
      </c>
      <c r="Q911" t="b">
        <f t="shared" si="18"/>
        <v>1</v>
      </c>
      <c r="R911" t="str">
        <f>+VLOOKUP(F911,'BD LP'!B:I,8,0)</f>
        <v>PAPA CRUNCH 10 mm AVIKO 2,5 kg</v>
      </c>
    </row>
    <row r="912" spans="1:18" x14ac:dyDescent="0.35">
      <c r="A912" t="s">
        <v>3904</v>
      </c>
      <c r="B912">
        <v>2000</v>
      </c>
      <c r="D912" s="51" t="s">
        <v>3905</v>
      </c>
      <c r="F912" s="38">
        <v>104529210</v>
      </c>
      <c r="H912" s="52">
        <v>25500</v>
      </c>
      <c r="I912" t="s">
        <v>3906</v>
      </c>
      <c r="J912">
        <v>4</v>
      </c>
      <c r="K912" t="s">
        <v>44</v>
      </c>
      <c r="L912" t="s">
        <v>3907</v>
      </c>
      <c r="M912" t="s">
        <v>3908</v>
      </c>
      <c r="N912" s="38" t="s">
        <v>44</v>
      </c>
      <c r="O912" t="str">
        <f>+F912&amp;"-"&amp;VLOOKUP(F912,'BD LP'!B:J,9,0)</f>
        <v>104529210-C04</v>
      </c>
      <c r="P912">
        <f>+VLOOKUP(O912,[1]ZCLMM905!$A:$G,7,0)</f>
        <v>4</v>
      </c>
      <c r="Q912" t="b">
        <f t="shared" si="18"/>
        <v>1</v>
      </c>
      <c r="R912" t="str">
        <f>+VLOOKUP(F912,'BD LP'!B:I,8,0)</f>
        <v>PAPA PREMIUM CRUNCH 10 mm AVIKO 2,27 kg</v>
      </c>
    </row>
    <row r="913" spans="1:18" x14ac:dyDescent="0.35">
      <c r="A913" t="s">
        <v>3904</v>
      </c>
      <c r="B913">
        <v>2000</v>
      </c>
      <c r="D913" s="51" t="s">
        <v>3905</v>
      </c>
      <c r="F913" s="38">
        <v>104516720</v>
      </c>
      <c r="H913" s="52">
        <v>24900</v>
      </c>
      <c r="I913" t="s">
        <v>3906</v>
      </c>
      <c r="J913">
        <v>4</v>
      </c>
      <c r="K913" t="s">
        <v>44</v>
      </c>
      <c r="L913" t="s">
        <v>3907</v>
      </c>
      <c r="M913" t="s">
        <v>3908</v>
      </c>
      <c r="N913" s="38" t="s">
        <v>44</v>
      </c>
      <c r="O913" t="str">
        <f>+F913&amp;"-"&amp;VLOOKUP(F913,'BD LP'!B:J,9,0)</f>
        <v>104516720-C04</v>
      </c>
      <c r="P913">
        <f>+VLOOKUP(O913,[1]ZCLMM905!$A:$G,7,0)</f>
        <v>4</v>
      </c>
      <c r="Q913" t="b">
        <f t="shared" si="18"/>
        <v>1</v>
      </c>
      <c r="R913" t="str">
        <f>+VLOOKUP(F913,'BD LP'!B:I,8,0)</f>
        <v>PAPA SUPERLONG C/PIEL 10 mm AVIKO 2,5 kg</v>
      </c>
    </row>
    <row r="914" spans="1:18" x14ac:dyDescent="0.35">
      <c r="A914" t="s">
        <v>3904</v>
      </c>
      <c r="B914">
        <v>2000</v>
      </c>
      <c r="D914" s="51" t="s">
        <v>3905</v>
      </c>
      <c r="F914" s="38">
        <v>104539340</v>
      </c>
      <c r="H914" s="52">
        <v>24000</v>
      </c>
      <c r="I914" t="s">
        <v>3906</v>
      </c>
      <c r="J914">
        <v>4</v>
      </c>
      <c r="K914" t="s">
        <v>44</v>
      </c>
      <c r="L914" t="s">
        <v>3907</v>
      </c>
      <c r="M914" t="s">
        <v>3908</v>
      </c>
      <c r="N914" s="38" t="s">
        <v>44</v>
      </c>
      <c r="O914" t="str">
        <f>+F914&amp;"-"&amp;VLOOKUP(F914,'BD LP'!B:J,9,0)</f>
        <v>104539340-C04</v>
      </c>
      <c r="P914">
        <f>+VLOOKUP(O914,[1]ZCLMM905!$A:$G,7,0)</f>
        <v>4</v>
      </c>
      <c r="Q914" t="b">
        <f t="shared" si="18"/>
        <v>1</v>
      </c>
      <c r="R914" t="str">
        <f>+VLOOKUP(F914,'BD LP'!B:I,8,0)</f>
        <v>PAPA C/PIEL JACKET WEDGES AVIKO 2,5Kg</v>
      </c>
    </row>
    <row r="915" spans="1:18" x14ac:dyDescent="0.35">
      <c r="A915" t="s">
        <v>3904</v>
      </c>
      <c r="B915">
        <v>2000</v>
      </c>
      <c r="D915" s="51" t="s">
        <v>3905</v>
      </c>
      <c r="F915" s="38">
        <v>104542700</v>
      </c>
      <c r="H915" s="52">
        <v>26500</v>
      </c>
      <c r="I915" t="s">
        <v>3906</v>
      </c>
      <c r="J915">
        <v>5</v>
      </c>
      <c r="K915" t="s">
        <v>44</v>
      </c>
      <c r="L915" t="s">
        <v>3907</v>
      </c>
      <c r="M915" t="s">
        <v>3908</v>
      </c>
      <c r="N915" s="38" t="s">
        <v>44</v>
      </c>
      <c r="O915" t="str">
        <f>+F915&amp;"-"&amp;VLOOKUP(F915,'BD LP'!B:J,9,0)</f>
        <v>104542700-C05</v>
      </c>
      <c r="P915">
        <f>+VLOOKUP(O915,[1]ZCLMM905!$A:$G,7,0)</f>
        <v>5</v>
      </c>
      <c r="Q915" t="b">
        <f t="shared" si="18"/>
        <v>1</v>
      </c>
      <c r="R915" t="str">
        <f>+VLOOKUP(F915,'BD LP'!B:I,8,0)</f>
        <v>PAPA CANOA 2 KG</v>
      </c>
    </row>
    <row r="916" spans="1:18" x14ac:dyDescent="0.35">
      <c r="A916" t="s">
        <v>3904</v>
      </c>
      <c r="B916">
        <v>2000</v>
      </c>
      <c r="D916" s="51" t="s">
        <v>3905</v>
      </c>
      <c r="F916" s="38">
        <v>104544680</v>
      </c>
      <c r="H916" s="52">
        <v>20700</v>
      </c>
      <c r="I916" t="s">
        <v>3906</v>
      </c>
      <c r="J916">
        <v>4</v>
      </c>
      <c r="K916" t="s">
        <v>44</v>
      </c>
      <c r="L916" t="s">
        <v>3907</v>
      </c>
      <c r="M916" t="s">
        <v>3908</v>
      </c>
      <c r="N916" s="38" t="s">
        <v>44</v>
      </c>
      <c r="O916" t="str">
        <f>+F916&amp;"-"&amp;VLOOKUP(F916,'BD LP'!B:J,9,0)</f>
        <v>104544680-C04</v>
      </c>
      <c r="P916">
        <f>+VLOOKUP(O916,[1]ZCLMM905!$A:$G,7,0)</f>
        <v>4</v>
      </c>
      <c r="Q916" t="b">
        <f t="shared" si="18"/>
        <v>1</v>
      </c>
      <c r="R916" t="str">
        <f>+VLOOKUP(F916,'BD LP'!B:I,8,0)</f>
        <v>PAPA STEAKHOUSE 8/18 mm AVIKO 2,5 kg</v>
      </c>
    </row>
    <row r="917" spans="1:18" x14ac:dyDescent="0.35">
      <c r="A917" t="s">
        <v>3904</v>
      </c>
      <c r="B917">
        <v>2000</v>
      </c>
      <c r="D917" s="51" t="s">
        <v>3905</v>
      </c>
      <c r="F917" s="38">
        <v>104544690</v>
      </c>
      <c r="H917" s="52">
        <v>25700</v>
      </c>
      <c r="I917" t="s">
        <v>3906</v>
      </c>
      <c r="J917">
        <v>4</v>
      </c>
      <c r="K917" t="s">
        <v>44</v>
      </c>
      <c r="L917" t="s">
        <v>3907</v>
      </c>
      <c r="M917" t="s">
        <v>3908</v>
      </c>
      <c r="N917" s="38" t="s">
        <v>44</v>
      </c>
      <c r="O917" t="str">
        <f>+F917&amp;"-"&amp;VLOOKUP(F917,'BD LP'!B:J,9,0)</f>
        <v>104544690-C04</v>
      </c>
      <c r="P917">
        <f>+VLOOKUP(O917,[1]ZCLMM905!$A:$G,7,0)</f>
        <v>4</v>
      </c>
      <c r="Q917" t="b">
        <f t="shared" si="18"/>
        <v>1</v>
      </c>
      <c r="R917" t="str">
        <f>+VLOOKUP(F917,'BD LP'!B:I,8,0)</f>
        <v>PAPA TIPO ESPAÑOLA AVIKO 2,5 kg</v>
      </c>
    </row>
    <row r="918" spans="1:18" x14ac:dyDescent="0.35">
      <c r="A918" t="s">
        <v>3904</v>
      </c>
      <c r="B918">
        <v>2000</v>
      </c>
      <c r="D918" s="51" t="s">
        <v>3905</v>
      </c>
      <c r="F918" s="38">
        <v>104544670</v>
      </c>
      <c r="H918" s="52">
        <v>26000</v>
      </c>
      <c r="I918" t="s">
        <v>3906</v>
      </c>
      <c r="J918">
        <v>4</v>
      </c>
      <c r="K918" t="s">
        <v>44</v>
      </c>
      <c r="L918" t="s">
        <v>3907</v>
      </c>
      <c r="M918" t="s">
        <v>3908</v>
      </c>
      <c r="N918" s="38" t="s">
        <v>44</v>
      </c>
      <c r="O918" t="str">
        <f>+F918&amp;"-"&amp;VLOOKUP(F918,'BD LP'!B:J,9,0)</f>
        <v>104544670-C04</v>
      </c>
      <c r="P918">
        <f>+VLOOKUP(O918,[1]ZCLMM905!$A:$G,7,0)</f>
        <v>4</v>
      </c>
      <c r="Q918" t="b">
        <f t="shared" si="18"/>
        <v>1</v>
      </c>
      <c r="R918" t="str">
        <f>+VLOOKUP(F918,'BD LP'!B:I,8,0)</f>
        <v>PAPAS NOISETTES AVIKO 2,5 kg 7 g</v>
      </c>
    </row>
    <row r="919" spans="1:18" x14ac:dyDescent="0.35">
      <c r="A919" t="s">
        <v>3904</v>
      </c>
      <c r="B919">
        <v>2000</v>
      </c>
      <c r="D919" s="51" t="s">
        <v>3905</v>
      </c>
      <c r="F919" s="38">
        <v>104544720</v>
      </c>
      <c r="H919" s="52">
        <v>29000</v>
      </c>
      <c r="I919" t="s">
        <v>3906</v>
      </c>
      <c r="J919">
        <v>4</v>
      </c>
      <c r="K919" t="s">
        <v>44</v>
      </c>
      <c r="L919" t="s">
        <v>3907</v>
      </c>
      <c r="M919" t="s">
        <v>3908</v>
      </c>
      <c r="N919" s="38" t="s">
        <v>44</v>
      </c>
      <c r="O919" t="str">
        <f>+F919&amp;"-"&amp;VLOOKUP(F919,'BD LP'!B:J,9,0)</f>
        <v>104544720-C04</v>
      </c>
      <c r="P919">
        <f>+VLOOKUP(O919,[1]ZCLMM905!$A:$G,7,0)</f>
        <v>4</v>
      </c>
      <c r="Q919" t="b">
        <f t="shared" si="18"/>
        <v>1</v>
      </c>
      <c r="R919" t="str">
        <f>+VLOOKUP(F919,'BD LP'!B:I,8,0)</f>
        <v>ROSTIK TRIANGULO AVIKO 2,5 kg 63 g</v>
      </c>
    </row>
    <row r="920" spans="1:18" x14ac:dyDescent="0.35">
      <c r="A920" t="s">
        <v>3904</v>
      </c>
      <c r="B920">
        <v>2000</v>
      </c>
      <c r="D920" s="51" t="s">
        <v>3905</v>
      </c>
      <c r="F920" s="38">
        <v>104517680</v>
      </c>
      <c r="H920" s="52">
        <v>27600</v>
      </c>
      <c r="I920" t="s">
        <v>3906</v>
      </c>
      <c r="J920">
        <v>4</v>
      </c>
      <c r="K920" t="s">
        <v>44</v>
      </c>
      <c r="L920" t="s">
        <v>3907</v>
      </c>
      <c r="M920" t="s">
        <v>3908</v>
      </c>
      <c r="N920" s="38" t="s">
        <v>44</v>
      </c>
      <c r="O920" t="str">
        <f>+F920&amp;"-"&amp;VLOOKUP(F920,'BD LP'!B:J,9,0)</f>
        <v>104517680-C04</v>
      </c>
      <c r="P920">
        <f>+VLOOKUP(O920,[1]ZCLMM905!$A:$G,7,0)</f>
        <v>4</v>
      </c>
      <c r="Q920" t="b">
        <f t="shared" si="18"/>
        <v>1</v>
      </c>
      <c r="R920" t="str">
        <f>+VLOOKUP(F920,'BD LP'!B:I,8,0)</f>
        <v>SPICY JACKET WEDGES AVIKO 2,5 kg</v>
      </c>
    </row>
    <row r="921" spans="1:18" x14ac:dyDescent="0.35">
      <c r="A921" t="s">
        <v>3904</v>
      </c>
      <c r="B921">
        <v>2000</v>
      </c>
      <c r="D921" s="51" t="s">
        <v>3905</v>
      </c>
      <c r="F921" s="38">
        <v>104527720</v>
      </c>
      <c r="H921" s="52">
        <v>26000</v>
      </c>
      <c r="I921" t="s">
        <v>3906</v>
      </c>
      <c r="J921">
        <v>12</v>
      </c>
      <c r="K921" t="s">
        <v>44</v>
      </c>
      <c r="L921" t="s">
        <v>3907</v>
      </c>
      <c r="M921" t="s">
        <v>3908</v>
      </c>
      <c r="N921" s="38" t="s">
        <v>44</v>
      </c>
      <c r="O921" t="str">
        <f>+F921&amp;"-"&amp;VLOOKUP(F921,'BD LP'!B:J,9,0)</f>
        <v>104527720-C12</v>
      </c>
      <c r="P921">
        <f>+VLOOKUP(O921,[1]ZCLMM905!$A:$G,7,0)</f>
        <v>12</v>
      </c>
      <c r="Q921" t="b">
        <f t="shared" si="18"/>
        <v>1</v>
      </c>
      <c r="R921" t="str">
        <f>+VLOOKUP(F921,'BD LP'!B:I,8,0)</f>
        <v>NOT MILK 1 L LOW FAT</v>
      </c>
    </row>
    <row r="922" spans="1:18" x14ac:dyDescent="0.35">
      <c r="A922" t="s">
        <v>3904</v>
      </c>
      <c r="B922">
        <v>2000</v>
      </c>
      <c r="D922" s="51" t="s">
        <v>3905</v>
      </c>
      <c r="F922" s="38">
        <v>104528720</v>
      </c>
      <c r="H922" s="52">
        <v>26000</v>
      </c>
      <c r="I922" t="s">
        <v>3906</v>
      </c>
      <c r="J922">
        <v>12</v>
      </c>
      <c r="K922" t="s">
        <v>44</v>
      </c>
      <c r="L922" t="s">
        <v>3907</v>
      </c>
      <c r="M922" t="s">
        <v>3908</v>
      </c>
      <c r="N922" s="38" t="s">
        <v>44</v>
      </c>
      <c r="O922" t="str">
        <f>+F922&amp;"-"&amp;VLOOKUP(F922,'BD LP'!B:J,9,0)</f>
        <v>104528720-C12</v>
      </c>
      <c r="P922">
        <f>+VLOOKUP(O922,[1]ZCLMM905!$A:$G,7,0)</f>
        <v>12</v>
      </c>
      <c r="Q922" t="b">
        <f t="shared" si="18"/>
        <v>1</v>
      </c>
      <c r="R922" t="str">
        <f>+VLOOKUP(F922,'BD LP'!B:I,8,0)</f>
        <v>NOT MILK ORIGINAL 1 l</v>
      </c>
    </row>
    <row r="923" spans="1:18" x14ac:dyDescent="0.35">
      <c r="A923" t="s">
        <v>3904</v>
      </c>
      <c r="B923">
        <v>2000</v>
      </c>
      <c r="D923" s="51" t="s">
        <v>3905</v>
      </c>
      <c r="F923" s="38">
        <v>104533130</v>
      </c>
      <c r="H923" s="52">
        <v>60000</v>
      </c>
      <c r="I923" t="s">
        <v>3906</v>
      </c>
      <c r="J923">
        <v>1</v>
      </c>
      <c r="K923" t="s">
        <v>1314</v>
      </c>
      <c r="L923" t="s">
        <v>3907</v>
      </c>
      <c r="M923" t="s">
        <v>3908</v>
      </c>
      <c r="N923" s="38" t="s">
        <v>1314</v>
      </c>
      <c r="O923" t="str">
        <f>+F923&amp;"-"&amp;VLOOKUP(F923,'BD LP'!B:J,9,0)</f>
        <v>104533130-C56</v>
      </c>
      <c r="P923">
        <f>+VLOOKUP(O923,[1]ZCLMM905!$A:$G,7,0)</f>
        <v>1</v>
      </c>
      <c r="Q923" t="b">
        <f t="shared" si="18"/>
        <v>1</v>
      </c>
      <c r="R923" t="str">
        <f>+VLOOKUP(F923,'BD LP'!B:I,8,0)</f>
        <v>NOT CHICKEN BURGER CRISPY 95 GR</v>
      </c>
    </row>
    <row r="924" spans="1:18" x14ac:dyDescent="0.35">
      <c r="A924" t="s">
        <v>3904</v>
      </c>
      <c r="B924">
        <v>2000</v>
      </c>
      <c r="D924" s="51" t="s">
        <v>3905</v>
      </c>
      <c r="F924" s="38">
        <v>104529640</v>
      </c>
      <c r="H924" s="52">
        <v>41000</v>
      </c>
      <c r="I924" t="s">
        <v>3906</v>
      </c>
      <c r="J924">
        <v>40</v>
      </c>
      <c r="K924" t="s">
        <v>44</v>
      </c>
      <c r="L924" t="s">
        <v>3907</v>
      </c>
      <c r="M924" t="s">
        <v>3908</v>
      </c>
      <c r="N924" s="38" t="s">
        <v>44</v>
      </c>
      <c r="O924" t="str">
        <f>+F924&amp;"-"&amp;VLOOKUP(F924,'BD LP'!B:J,9,0)</f>
        <v>104529640-C40</v>
      </c>
      <c r="P924">
        <f>+VLOOKUP(O924,[1]ZCLMM905!$A:$G,7,0)</f>
        <v>40</v>
      </c>
      <c r="Q924" t="b">
        <f t="shared" si="18"/>
        <v>1</v>
      </c>
      <c r="R924" t="str">
        <f>+VLOOKUP(F924,'BD LP'!B:I,8,0)</f>
        <v>NOT CHICKEN BURGER NOTCO 95 g</v>
      </c>
    </row>
    <row r="925" spans="1:18" x14ac:dyDescent="0.35">
      <c r="A925" t="s">
        <v>3904</v>
      </c>
      <c r="B925">
        <v>2000</v>
      </c>
      <c r="D925" s="51" t="s">
        <v>3905</v>
      </c>
      <c r="F925" s="38">
        <v>104527760</v>
      </c>
      <c r="H925" s="52">
        <v>50000</v>
      </c>
      <c r="I925" t="s">
        <v>3906</v>
      </c>
      <c r="J925">
        <v>40</v>
      </c>
      <c r="K925" t="s">
        <v>44</v>
      </c>
      <c r="L925" t="s">
        <v>3907</v>
      </c>
      <c r="M925" t="s">
        <v>3908</v>
      </c>
      <c r="N925" s="38" t="s">
        <v>44</v>
      </c>
      <c r="O925" t="str">
        <f>+F925&amp;"-"&amp;VLOOKUP(F925,'BD LP'!B:J,9,0)</f>
        <v>104527760-C40</v>
      </c>
      <c r="P925">
        <f>+VLOOKUP(O925,[1]ZCLMM905!$A:$G,7,0)</f>
        <v>40</v>
      </c>
      <c r="Q925" t="b">
        <f t="shared" si="18"/>
        <v>1</v>
      </c>
      <c r="R925" t="str">
        <f>+VLOOKUP(F925,'BD LP'!B:I,8,0)</f>
        <v>NOT BURGER FOOD SERVICE 115 g</v>
      </c>
    </row>
    <row r="926" spans="1:18" x14ac:dyDescent="0.35">
      <c r="A926" t="s">
        <v>3904</v>
      </c>
      <c r="B926">
        <v>2000</v>
      </c>
      <c r="D926" s="51" t="s">
        <v>3905</v>
      </c>
      <c r="F926" s="38">
        <v>209100057</v>
      </c>
      <c r="H926" s="52">
        <v>57000</v>
      </c>
      <c r="I926" t="s">
        <v>3906</v>
      </c>
      <c r="J926">
        <v>40</v>
      </c>
      <c r="K926" t="s">
        <v>44</v>
      </c>
      <c r="L926" t="s">
        <v>3907</v>
      </c>
      <c r="M926" t="s">
        <v>3908</v>
      </c>
      <c r="N926" s="38" t="s">
        <v>44</v>
      </c>
      <c r="O926" t="str">
        <f>+F926&amp;"-"&amp;VLOOKUP(F926,'BD LP'!B:J,9,0)</f>
        <v>209100057-C40</v>
      </c>
      <c r="P926">
        <f>+VLOOKUP(O926,[1]ZCLMM905!$A:$G,7,0)</f>
        <v>40</v>
      </c>
      <c r="Q926" t="b">
        <f t="shared" si="18"/>
        <v>1</v>
      </c>
      <c r="R926" t="str">
        <f>+VLOOKUP(F926,'BD LP'!B:I,8,0)</f>
        <v>NOT BURGER XL 40X150G</v>
      </c>
    </row>
    <row r="927" spans="1:18" x14ac:dyDescent="0.35">
      <c r="A927" t="s">
        <v>3904</v>
      </c>
      <c r="B927">
        <v>2000</v>
      </c>
      <c r="D927" s="51" t="s">
        <v>3905</v>
      </c>
      <c r="F927" s="38">
        <v>104527820</v>
      </c>
      <c r="H927" s="52">
        <v>44000</v>
      </c>
      <c r="I927" t="s">
        <v>3906</v>
      </c>
      <c r="J927">
        <v>12</v>
      </c>
      <c r="K927" t="s">
        <v>44</v>
      </c>
      <c r="L927" t="s">
        <v>3907</v>
      </c>
      <c r="M927" t="s">
        <v>3908</v>
      </c>
      <c r="N927" s="38" t="s">
        <v>44</v>
      </c>
      <c r="O927" t="str">
        <f>+F927&amp;"-"&amp;VLOOKUP(F927,'BD LP'!B:J,9,0)</f>
        <v>104527820-C12</v>
      </c>
      <c r="P927">
        <f>+VLOOKUP(O927,[1]ZCLMM905!$A:$G,7,0)</f>
        <v>12</v>
      </c>
      <c r="Q927" t="b">
        <f t="shared" si="18"/>
        <v>1</v>
      </c>
      <c r="R927" t="str">
        <f>+VLOOKUP(F927,'BD LP'!B:I,8,0)</f>
        <v>NOT MAYO ORIGINAL BOLSA 1 kg</v>
      </c>
    </row>
    <row r="928" spans="1:18" x14ac:dyDescent="0.35">
      <c r="A928" t="s">
        <v>3904</v>
      </c>
      <c r="B928">
        <v>2000</v>
      </c>
      <c r="D928" s="51" t="s">
        <v>3905</v>
      </c>
      <c r="F928" s="38">
        <v>104548240</v>
      </c>
      <c r="H928" s="52">
        <v>27200</v>
      </c>
      <c r="I928" t="s">
        <v>3906</v>
      </c>
      <c r="J928">
        <v>20</v>
      </c>
      <c r="K928" t="s">
        <v>44</v>
      </c>
      <c r="L928" t="s">
        <v>3907</v>
      </c>
      <c r="M928" t="s">
        <v>3908</v>
      </c>
      <c r="N928" s="38" t="s">
        <v>44</v>
      </c>
      <c r="O928" t="str">
        <f>+F928&amp;"-"&amp;VLOOKUP(F928,'BD LP'!B:J,9,0)</f>
        <v>104548240-C20</v>
      </c>
      <c r="P928">
        <f>+VLOOKUP(O928,[1]ZCLMM905!$A:$G,7,0)</f>
        <v>20</v>
      </c>
      <c r="Q928" t="b">
        <f t="shared" si="18"/>
        <v>1</v>
      </c>
      <c r="R928" t="str">
        <f>+VLOOKUP(F928,'BD LP'!B:I,8,0)</f>
        <v>CROISSANT RELLENO JAMON QUESO 145 G</v>
      </c>
    </row>
    <row r="929" spans="1:18" x14ac:dyDescent="0.35">
      <c r="A929" t="s">
        <v>3904</v>
      </c>
      <c r="B929">
        <v>2000</v>
      </c>
      <c r="D929" s="51" t="s">
        <v>3905</v>
      </c>
      <c r="F929" s="38">
        <v>104548250</v>
      </c>
      <c r="H929" s="52">
        <v>29400</v>
      </c>
      <c r="I929" t="s">
        <v>3906</v>
      </c>
      <c r="J929">
        <v>20</v>
      </c>
      <c r="K929" t="s">
        <v>44</v>
      </c>
      <c r="L929" t="s">
        <v>3907</v>
      </c>
      <c r="M929" t="s">
        <v>3908</v>
      </c>
      <c r="N929" s="38" t="s">
        <v>44</v>
      </c>
      <c r="O929" t="str">
        <f>+F929&amp;"-"&amp;VLOOKUP(F929,'BD LP'!B:J,9,0)</f>
        <v>104548250-C20</v>
      </c>
      <c r="P929">
        <f>+VLOOKUP(O929,[1]ZCLMM905!$A:$G,7,0)</f>
        <v>20</v>
      </c>
      <c r="Q929" t="b">
        <f t="shared" si="18"/>
        <v>1</v>
      </c>
      <c r="R929" t="str">
        <f>+VLOOKUP(F929,'BD LP'!B:I,8,0)</f>
        <v>CROISSANT RELLENO SALAME QUESO 160 G</v>
      </c>
    </row>
    <row r="930" spans="1:18" x14ac:dyDescent="0.35">
      <c r="A930" t="s">
        <v>3904</v>
      </c>
      <c r="B930">
        <v>2000</v>
      </c>
      <c r="D930" s="51" t="s">
        <v>3905</v>
      </c>
      <c r="F930" s="38">
        <v>150002076</v>
      </c>
      <c r="H930" s="52">
        <v>24500</v>
      </c>
      <c r="I930" t="s">
        <v>3906</v>
      </c>
      <c r="J930">
        <v>30</v>
      </c>
      <c r="K930" t="s">
        <v>44</v>
      </c>
      <c r="L930" t="s">
        <v>3907</v>
      </c>
      <c r="M930" t="s">
        <v>3908</v>
      </c>
      <c r="N930" s="38" t="s">
        <v>44</v>
      </c>
      <c r="O930" t="str">
        <f>+F930&amp;"-"&amp;VLOOKUP(F930,'BD LP'!B:J,9,0)</f>
        <v>150002076-D30</v>
      </c>
      <c r="P930">
        <f>+VLOOKUP(O930,[1]ZCLMM905!$A:$G,7,0)</f>
        <v>30</v>
      </c>
      <c r="Q930" t="b">
        <f t="shared" si="18"/>
        <v>1</v>
      </c>
      <c r="R930" t="str">
        <f>+VLOOKUP(F930,'BD LP'!B:I,8,0)</f>
        <v>HUMITA ENTERA FRUTOS DEL MAIPO 150 g</v>
      </c>
    </row>
    <row r="931" spans="1:18" x14ac:dyDescent="0.35">
      <c r="A931" t="s">
        <v>3904</v>
      </c>
      <c r="B931">
        <v>2000</v>
      </c>
      <c r="D931" s="51" t="s">
        <v>3905</v>
      </c>
      <c r="F931" s="38">
        <v>104539200</v>
      </c>
      <c r="H931" s="52">
        <v>23880</v>
      </c>
      <c r="I931" t="s">
        <v>3906</v>
      </c>
      <c r="J931">
        <v>12</v>
      </c>
      <c r="K931" t="s">
        <v>44</v>
      </c>
      <c r="L931" t="s">
        <v>3907</v>
      </c>
      <c r="M931" t="s">
        <v>3908</v>
      </c>
      <c r="N931" s="38" t="s">
        <v>44</v>
      </c>
      <c r="O931" t="str">
        <f>+F931&amp;"-"&amp;VLOOKUP(F931,'BD LP'!B:J,9,0)</f>
        <v>104539200-C12</v>
      </c>
      <c r="P931">
        <f>+VLOOKUP(O931,[1]ZCLMM905!$A:$G,7,0)</f>
        <v>12</v>
      </c>
      <c r="Q931" t="b">
        <f t="shared" si="18"/>
        <v>1</v>
      </c>
      <c r="R931" t="str">
        <f>+VLOOKUP(F931,'BD LP'!B:I,8,0)</f>
        <v>LASAÑA BOLOGNESA SADIA 350 GR CONG</v>
      </c>
    </row>
    <row r="932" spans="1:18" x14ac:dyDescent="0.35">
      <c r="A932" t="s">
        <v>3904</v>
      </c>
      <c r="B932">
        <v>2000</v>
      </c>
      <c r="D932" s="51" t="s">
        <v>3905</v>
      </c>
      <c r="F932" s="38">
        <v>104539210</v>
      </c>
      <c r="H932" s="52">
        <v>23880</v>
      </c>
      <c r="I932" t="s">
        <v>3906</v>
      </c>
      <c r="J932">
        <v>12</v>
      </c>
      <c r="K932" t="s">
        <v>44</v>
      </c>
      <c r="L932" t="s">
        <v>3907</v>
      </c>
      <c r="M932" t="s">
        <v>3908</v>
      </c>
      <c r="N932" s="38" t="s">
        <v>44</v>
      </c>
      <c r="O932" t="str">
        <f>+F932&amp;"-"&amp;VLOOKUP(F932,'BD LP'!B:J,9,0)</f>
        <v>104539210-C12</v>
      </c>
      <c r="P932">
        <f>+VLOOKUP(O932,[1]ZCLMM905!$A:$G,7,0)</f>
        <v>12</v>
      </c>
      <c r="Q932" t="b">
        <f t="shared" si="18"/>
        <v>1</v>
      </c>
      <c r="R932" t="str">
        <f>+VLOOKUP(F932,'BD LP'!B:I,8,0)</f>
        <v>LASAÑA MIX DE QUESOS SADIA 350 GR CONG</v>
      </c>
    </row>
    <row r="933" spans="1:18" x14ac:dyDescent="0.35">
      <c r="A933" t="s">
        <v>3904</v>
      </c>
      <c r="B933">
        <v>2000</v>
      </c>
      <c r="D933" s="51" t="s">
        <v>3905</v>
      </c>
      <c r="F933" s="38">
        <v>104548440</v>
      </c>
      <c r="H933" s="52">
        <v>57900</v>
      </c>
      <c r="I933" t="s">
        <v>3906</v>
      </c>
      <c r="J933">
        <v>8</v>
      </c>
      <c r="K933" t="s">
        <v>44</v>
      </c>
      <c r="L933" t="s">
        <v>3907</v>
      </c>
      <c r="M933" t="s">
        <v>3908</v>
      </c>
      <c r="N933" s="38" t="e">
        <v>#N/A</v>
      </c>
      <c r="O933" t="str">
        <f>+F933&amp;"-"&amp;VLOOKUP(F933,'BD LP'!B:J,9,0)</f>
        <v>104548440-C08</v>
      </c>
      <c r="P933">
        <f>+VLOOKUP(O933,[1]ZCLMM905!$A:$G,7,0)</f>
        <v>8</v>
      </c>
      <c r="Q933" t="b">
        <f t="shared" si="18"/>
        <v>1</v>
      </c>
      <c r="R933" t="str">
        <f>+VLOOKUP(F933,'BD LP'!B:I,8,0)</f>
        <v>PASTA AVE MAYO 1 KG</v>
      </c>
    </row>
    <row r="934" spans="1:18" x14ac:dyDescent="0.35">
      <c r="A934" t="s">
        <v>3904</v>
      </c>
      <c r="B934">
        <v>2000</v>
      </c>
      <c r="D934" s="51" t="s">
        <v>3905</v>
      </c>
      <c r="F934" s="38">
        <v>104548450</v>
      </c>
      <c r="H934" s="52">
        <v>65500</v>
      </c>
      <c r="I934" t="s">
        <v>3906</v>
      </c>
      <c r="J934">
        <v>8</v>
      </c>
      <c r="K934" t="s">
        <v>44</v>
      </c>
      <c r="L934" t="s">
        <v>3907</v>
      </c>
      <c r="M934" t="s">
        <v>3908</v>
      </c>
      <c r="N934" s="38" t="e">
        <v>#N/A</v>
      </c>
      <c r="O934" t="str">
        <f>+F934&amp;"-"&amp;VLOOKUP(F934,'BD LP'!B:J,9,0)</f>
        <v>104548450-C08</v>
      </c>
      <c r="P934">
        <f>+VLOOKUP(O934,[1]ZCLMM905!$A:$G,7,0)</f>
        <v>8</v>
      </c>
      <c r="Q934" t="b">
        <f t="shared" si="18"/>
        <v>1</v>
      </c>
      <c r="R934" t="str">
        <f>+VLOOKUP(F934,'BD LP'!B:I,8,0)</f>
        <v>PASTA AVE PIMENTON 1KG</v>
      </c>
    </row>
    <row r="935" spans="1:18" x14ac:dyDescent="0.35">
      <c r="A935" t="s">
        <v>3904</v>
      </c>
      <c r="B935">
        <v>2000</v>
      </c>
      <c r="D935" s="51" t="s">
        <v>3905</v>
      </c>
      <c r="F935" s="38">
        <v>209100161</v>
      </c>
      <c r="H935" s="52">
        <v>45600</v>
      </c>
      <c r="I935" t="s">
        <v>3906</v>
      </c>
      <c r="J935">
        <v>12</v>
      </c>
      <c r="K935" t="s">
        <v>44</v>
      </c>
      <c r="L935" t="s">
        <v>3907</v>
      </c>
      <c r="M935" t="s">
        <v>3908</v>
      </c>
      <c r="N935" s="38" t="s">
        <v>44</v>
      </c>
      <c r="O935" t="str">
        <f>+F935&amp;"-"&amp;VLOOKUP(F935,'BD LP'!B:J,9,0)</f>
        <v>209100161-C12</v>
      </c>
      <c r="P935">
        <f>+VLOOKUP(O935,[1]ZCLMM905!$A:$G,7,0)</f>
        <v>12</v>
      </c>
      <c r="Q935" t="b">
        <f t="shared" si="18"/>
        <v>1</v>
      </c>
      <c r="R935" t="str">
        <f>+VLOOKUP(F935,'BD LP'!B:I,8,0)</f>
        <v>Pizza Congelada Jamon Champiñones 12x440</v>
      </c>
    </row>
    <row r="936" spans="1:18" x14ac:dyDescent="0.35">
      <c r="A936" t="s">
        <v>3904</v>
      </c>
      <c r="B936">
        <v>2000</v>
      </c>
      <c r="D936" s="51" t="s">
        <v>3905</v>
      </c>
      <c r="F936" s="38">
        <v>209100160</v>
      </c>
      <c r="H936" s="52">
        <v>45600</v>
      </c>
      <c r="I936" t="s">
        <v>3906</v>
      </c>
      <c r="J936">
        <v>12</v>
      </c>
      <c r="K936" t="s">
        <v>44</v>
      </c>
      <c r="L936" t="s">
        <v>3907</v>
      </c>
      <c r="M936" t="s">
        <v>3908</v>
      </c>
      <c r="N936" s="38" t="s">
        <v>44</v>
      </c>
      <c r="O936" t="str">
        <f>+F936&amp;"-"&amp;VLOOKUP(F936,'BD LP'!B:J,9,0)</f>
        <v>209100160-C12</v>
      </c>
      <c r="P936">
        <f>+VLOOKUP(O936,[1]ZCLMM905!$A:$G,7,0)</f>
        <v>12</v>
      </c>
      <c r="Q936" t="b">
        <f t="shared" si="18"/>
        <v>1</v>
      </c>
      <c r="R936" t="str">
        <f>+VLOOKUP(F936,'BD LP'!B:I,8,0)</f>
        <v>Pizza Congelada Margarita 12x410g</v>
      </c>
    </row>
    <row r="937" spans="1:18" x14ac:dyDescent="0.35">
      <c r="A937" t="s">
        <v>3904</v>
      </c>
      <c r="B937">
        <v>2000</v>
      </c>
      <c r="D937" s="51" t="s">
        <v>3905</v>
      </c>
      <c r="F937" s="38">
        <v>209100163</v>
      </c>
      <c r="H937" s="52">
        <v>45600</v>
      </c>
      <c r="I937" t="s">
        <v>3906</v>
      </c>
      <c r="J937">
        <v>12</v>
      </c>
      <c r="K937" t="s">
        <v>44</v>
      </c>
      <c r="L937" t="s">
        <v>3907</v>
      </c>
      <c r="M937" t="s">
        <v>3908</v>
      </c>
      <c r="N937" s="38" t="s">
        <v>44</v>
      </c>
      <c r="O937" t="str">
        <f>+F937&amp;"-"&amp;VLOOKUP(F937,'BD LP'!B:J,9,0)</f>
        <v>209100163-C12</v>
      </c>
      <c r="P937">
        <f>+VLOOKUP(O937,[1]ZCLMM905!$A:$G,7,0)</f>
        <v>12</v>
      </c>
      <c r="Q937" t="b">
        <f t="shared" si="18"/>
        <v>1</v>
      </c>
      <c r="R937" t="str">
        <f>+VLOOKUP(F937,'BD LP'!B:I,8,0)</f>
        <v>PIZZA CONGELADA SALAMI 12x420g</v>
      </c>
    </row>
    <row r="938" spans="1:18" x14ac:dyDescent="0.35">
      <c r="A938" t="s">
        <v>3904</v>
      </c>
      <c r="B938">
        <v>2000</v>
      </c>
      <c r="D938" s="51" t="s">
        <v>3905</v>
      </c>
      <c r="F938" s="38">
        <v>104527460</v>
      </c>
      <c r="H938" s="52">
        <v>32500</v>
      </c>
      <c r="I938" t="s">
        <v>3906</v>
      </c>
      <c r="J938">
        <v>24</v>
      </c>
      <c r="K938" t="s">
        <v>44</v>
      </c>
      <c r="L938" t="s">
        <v>3907</v>
      </c>
      <c r="M938" t="s">
        <v>3908</v>
      </c>
      <c r="N938" s="38" t="s">
        <v>44</v>
      </c>
      <c r="O938" t="str">
        <f>+F938&amp;"-"&amp;VLOOKUP(F938,'BD LP'!B:J,9,0)</f>
        <v>104527460-C24</v>
      </c>
      <c r="P938">
        <f>+VLOOKUP(O938,[1]ZCLMM905!$A:$G,7,0)</f>
        <v>24</v>
      </c>
      <c r="Q938" t="b">
        <f t="shared" si="18"/>
        <v>1</v>
      </c>
      <c r="R938" t="str">
        <f>+VLOOKUP(F938,'BD LP'!B:I,8,0)</f>
        <v>PIZZA JAMON QUESO INDIVIDUAL 160 g</v>
      </c>
    </row>
    <row r="939" spans="1:18" x14ac:dyDescent="0.35">
      <c r="A939" t="s">
        <v>3904</v>
      </c>
      <c r="B939">
        <v>2000</v>
      </c>
      <c r="D939" s="51" t="s">
        <v>3905</v>
      </c>
      <c r="F939" s="38">
        <v>104527450</v>
      </c>
      <c r="H939" s="52">
        <v>32500</v>
      </c>
      <c r="I939" t="s">
        <v>3906</v>
      </c>
      <c r="J939">
        <v>24</v>
      </c>
      <c r="K939" t="s">
        <v>44</v>
      </c>
      <c r="L939" t="s">
        <v>3907</v>
      </c>
      <c r="M939" t="s">
        <v>3908</v>
      </c>
      <c r="N939" s="38" t="s">
        <v>44</v>
      </c>
      <c r="O939" t="str">
        <f>+F939&amp;"-"&amp;VLOOKUP(F939,'BD LP'!B:J,9,0)</f>
        <v>104527450-C24</v>
      </c>
      <c r="P939">
        <f>+VLOOKUP(O939,[1]ZCLMM905!$A:$G,7,0)</f>
        <v>24</v>
      </c>
      <c r="Q939" t="b">
        <f t="shared" si="18"/>
        <v>1</v>
      </c>
      <c r="R939" t="str">
        <f>+VLOOKUP(F939,'BD LP'!B:I,8,0)</f>
        <v>PIZZA PEPPERONI INDIVIDUAL 160 g</v>
      </c>
    </row>
    <row r="940" spans="1:18" x14ac:dyDescent="0.35">
      <c r="A940" t="s">
        <v>3904</v>
      </c>
      <c r="B940">
        <v>2000</v>
      </c>
      <c r="D940" s="51" t="s">
        <v>3905</v>
      </c>
      <c r="F940" s="38">
        <v>104513640</v>
      </c>
      <c r="H940" s="52">
        <v>76000</v>
      </c>
      <c r="I940" t="s">
        <v>3906</v>
      </c>
      <c r="J940">
        <v>10</v>
      </c>
      <c r="K940" t="s">
        <v>44</v>
      </c>
      <c r="L940" t="s">
        <v>3907</v>
      </c>
      <c r="M940" t="s">
        <v>3908</v>
      </c>
      <c r="N940" s="38" t="s">
        <v>44</v>
      </c>
      <c r="O940" t="str">
        <f>+F940&amp;"-"&amp;VLOOKUP(F940,'BD LP'!B:J,9,0)</f>
        <v>104513640-C10</v>
      </c>
      <c r="P940">
        <f>+VLOOKUP(O940,[1]ZCLMM905!$A:$G,7,0)</f>
        <v>10</v>
      </c>
      <c r="Q940" t="b">
        <f t="shared" si="18"/>
        <v>1</v>
      </c>
      <c r="R940" t="str">
        <f>+VLOOKUP(F940,'BD LP'!B:I,8,0)</f>
        <v>COBERTURA CHOCOLATE BLANCO CAROZZI 1 kg</v>
      </c>
    </row>
    <row r="941" spans="1:18" x14ac:dyDescent="0.35">
      <c r="A941" t="s">
        <v>3904</v>
      </c>
      <c r="B941">
        <v>2000</v>
      </c>
      <c r="D941" s="51" t="s">
        <v>3905</v>
      </c>
      <c r="F941" s="38">
        <v>104512560</v>
      </c>
      <c r="H941" s="52">
        <v>35000</v>
      </c>
      <c r="I941" t="s">
        <v>3906</v>
      </c>
      <c r="J941">
        <v>1</v>
      </c>
      <c r="K941" t="s">
        <v>44</v>
      </c>
      <c r="L941" t="s">
        <v>3907</v>
      </c>
      <c r="M941" t="s">
        <v>3908</v>
      </c>
      <c r="N941" s="38" t="s">
        <v>44</v>
      </c>
      <c r="O941" t="str">
        <f>+F941&amp;"-"&amp;VLOOKUP(F941,'BD LP'!B:J,9,0)</f>
        <v>104512560-UN</v>
      </c>
      <c r="P941">
        <f>+VLOOKUP(O941,[1]ZCLMM905!$A:$G,7,0)</f>
        <v>1</v>
      </c>
      <c r="Q941" t="b">
        <f t="shared" si="18"/>
        <v>1</v>
      </c>
      <c r="R941" t="str">
        <f>+VLOOKUP(F941,'BD LP'!B:I,8,0)</f>
        <v>COBERTURA HELADO CHOCOLATE CAROZZI 4 kg</v>
      </c>
    </row>
    <row r="942" spans="1:18" x14ac:dyDescent="0.35">
      <c r="A942" t="s">
        <v>3904</v>
      </c>
      <c r="B942">
        <v>2000</v>
      </c>
      <c r="D942" s="51" t="s">
        <v>3905</v>
      </c>
      <c r="F942" s="38">
        <v>104512360</v>
      </c>
      <c r="H942" s="52">
        <v>73700</v>
      </c>
      <c r="I942" t="s">
        <v>3906</v>
      </c>
      <c r="J942">
        <v>10</v>
      </c>
      <c r="K942" t="s">
        <v>44</v>
      </c>
      <c r="L942" t="s">
        <v>3907</v>
      </c>
      <c r="M942" t="s">
        <v>3908</v>
      </c>
      <c r="N942" s="38" t="s">
        <v>44</v>
      </c>
      <c r="O942" t="str">
        <f>+F942&amp;"-"&amp;VLOOKUP(F942,'BD LP'!B:J,9,0)</f>
        <v>104512360-C10</v>
      </c>
      <c r="P942">
        <f>+VLOOKUP(O942,[1]ZCLMM905!$A:$G,7,0)</f>
        <v>10</v>
      </c>
      <c r="Q942" t="b">
        <f t="shared" si="18"/>
        <v>1</v>
      </c>
      <c r="R942" t="str">
        <f>+VLOOKUP(F942,'BD LP'!B:I,8,0)</f>
        <v>COBERTURA MOLDER CHOCOLATE CAROZZI 1 kg</v>
      </c>
    </row>
    <row r="943" spans="1:18" x14ac:dyDescent="0.35">
      <c r="A943" t="s">
        <v>3904</v>
      </c>
      <c r="B943">
        <v>2000</v>
      </c>
      <c r="D943" s="51" t="s">
        <v>3905</v>
      </c>
      <c r="F943" s="38">
        <v>104540500</v>
      </c>
      <c r="H943" s="52">
        <v>43200</v>
      </c>
      <c r="I943" t="s">
        <v>3906</v>
      </c>
      <c r="J943">
        <v>12</v>
      </c>
      <c r="K943" t="s">
        <v>44</v>
      </c>
      <c r="L943" t="s">
        <v>3907</v>
      </c>
      <c r="M943" t="s">
        <v>3908</v>
      </c>
      <c r="N943" s="38" t="s">
        <v>44</v>
      </c>
      <c r="O943" t="str">
        <f>+F943&amp;"-"&amp;VLOOKUP(F943,'BD LP'!B:J,9,0)</f>
        <v>104540500-C12</v>
      </c>
      <c r="P943">
        <f>+VLOOKUP(O943,[1]ZCLMM905!$A:$G,7,0)</f>
        <v>12</v>
      </c>
      <c r="Q943" t="b">
        <f t="shared" si="18"/>
        <v>1</v>
      </c>
      <c r="R943" t="str">
        <f>+VLOOKUP(F943,'BD LP'!B:I,8,0)</f>
        <v>MAGIC GLAZE CSM 1L</v>
      </c>
    </row>
    <row r="944" spans="1:18" x14ac:dyDescent="0.35">
      <c r="A944" t="s">
        <v>3904</v>
      </c>
      <c r="B944">
        <v>2000</v>
      </c>
      <c r="D944" s="51" t="s">
        <v>3905</v>
      </c>
      <c r="F944" s="38">
        <v>104521590</v>
      </c>
      <c r="H944" s="52">
        <v>34400</v>
      </c>
      <c r="I944" t="s">
        <v>3906</v>
      </c>
      <c r="J944">
        <v>10</v>
      </c>
      <c r="K944" t="s">
        <v>44</v>
      </c>
      <c r="L944" t="s">
        <v>3907</v>
      </c>
      <c r="M944" t="s">
        <v>3908</v>
      </c>
      <c r="N944" s="38" t="s">
        <v>44</v>
      </c>
      <c r="O944" t="str">
        <f>+F944&amp;"-"&amp;VLOOKUP(F944,'BD LP'!B:J,9,0)</f>
        <v>104521590-C10</v>
      </c>
      <c r="P944">
        <f>+VLOOKUP(O944,[1]ZCLMM905!$A:$G,7,0)</f>
        <v>10</v>
      </c>
      <c r="Q944" t="b">
        <f t="shared" si="18"/>
        <v>1</v>
      </c>
      <c r="R944" t="str">
        <f>+VLOOKUP(F944,'BD LP'!B:I,8,0)</f>
        <v>SALSA CARAMELO 1 l</v>
      </c>
    </row>
    <row r="945" spans="1:18" x14ac:dyDescent="0.35">
      <c r="A945" t="s">
        <v>3904</v>
      </c>
      <c r="B945">
        <v>2000</v>
      </c>
      <c r="D945" s="51" t="s">
        <v>3905</v>
      </c>
      <c r="F945" s="38">
        <v>104521580</v>
      </c>
      <c r="H945" s="52">
        <v>35000</v>
      </c>
      <c r="I945" t="s">
        <v>3906</v>
      </c>
      <c r="J945">
        <v>10</v>
      </c>
      <c r="K945" t="s">
        <v>44</v>
      </c>
      <c r="L945" t="s">
        <v>3907</v>
      </c>
      <c r="M945" t="s">
        <v>3908</v>
      </c>
      <c r="N945" s="38" t="s">
        <v>44</v>
      </c>
      <c r="O945" t="str">
        <f>+F945&amp;"-"&amp;VLOOKUP(F945,'BD LP'!B:J,9,0)</f>
        <v>104521580-C10</v>
      </c>
      <c r="P945">
        <f>+VLOOKUP(O945,[1]ZCLMM905!$A:$G,7,0)</f>
        <v>10</v>
      </c>
      <c r="Q945" t="b">
        <f t="shared" si="18"/>
        <v>1</v>
      </c>
      <c r="R945" t="str">
        <f>+VLOOKUP(F945,'BD LP'!B:I,8,0)</f>
        <v>SALSA CHOCOLATE 1 l</v>
      </c>
    </row>
    <row r="946" spans="1:18" x14ac:dyDescent="0.35">
      <c r="A946" t="s">
        <v>3904</v>
      </c>
      <c r="B946">
        <v>2000</v>
      </c>
      <c r="D946" s="51" t="s">
        <v>3905</v>
      </c>
      <c r="F946" s="38">
        <v>101820108</v>
      </c>
      <c r="H946" s="52">
        <v>90000</v>
      </c>
      <c r="I946" t="s">
        <v>3906</v>
      </c>
      <c r="J946">
        <v>24</v>
      </c>
      <c r="K946" t="s">
        <v>44</v>
      </c>
      <c r="L946" t="s">
        <v>3907</v>
      </c>
      <c r="M946" t="s">
        <v>3908</v>
      </c>
      <c r="N946" s="38" t="s">
        <v>44</v>
      </c>
      <c r="O946" t="str">
        <f>+F946&amp;"-"&amp;VLOOKUP(F946,'BD LP'!B:J,9,0)</f>
        <v>101820108-C24</v>
      </c>
      <c r="P946">
        <f>+VLOOKUP(O946,[1]ZCLMM905!$A:$G,7,0)</f>
        <v>24</v>
      </c>
      <c r="Q946" t="b">
        <f t="shared" si="18"/>
        <v>1</v>
      </c>
      <c r="R946" t="str">
        <f>+VLOOKUP(F946,'BD LP'!B:I,8,0)</f>
        <v>SALSA CHOCOLATE HERSHEY'S 680 g</v>
      </c>
    </row>
    <row r="947" spans="1:18" x14ac:dyDescent="0.35">
      <c r="A947" t="s">
        <v>3904</v>
      </c>
      <c r="B947">
        <v>2000</v>
      </c>
      <c r="D947" s="51" t="s">
        <v>3905</v>
      </c>
      <c r="F947" s="38">
        <v>104521600</v>
      </c>
      <c r="H947" s="52">
        <v>28500</v>
      </c>
      <c r="I947" t="s">
        <v>3906</v>
      </c>
      <c r="J947">
        <v>10</v>
      </c>
      <c r="K947" t="s">
        <v>44</v>
      </c>
      <c r="L947" t="s">
        <v>3907</v>
      </c>
      <c r="M947" t="s">
        <v>3908</v>
      </c>
      <c r="N947" s="38" t="s">
        <v>44</v>
      </c>
      <c r="O947" t="str">
        <f>+F947&amp;"-"&amp;VLOOKUP(F947,'BD LP'!B:J,9,0)</f>
        <v>104521600-C10</v>
      </c>
      <c r="P947">
        <f>+VLOOKUP(O947,[1]ZCLMM905!$A:$G,7,0)</f>
        <v>10</v>
      </c>
      <c r="Q947" t="b">
        <f t="shared" si="18"/>
        <v>1</v>
      </c>
      <c r="R947" t="str">
        <f>+VLOOKUP(F947,'BD LP'!B:I,8,0)</f>
        <v>SALSA FRAMBUESA 1 l</v>
      </c>
    </row>
    <row r="948" spans="1:18" x14ac:dyDescent="0.35">
      <c r="A948" t="s">
        <v>3904</v>
      </c>
      <c r="B948">
        <v>2000</v>
      </c>
      <c r="D948" s="51" t="s">
        <v>3905</v>
      </c>
      <c r="F948" s="38">
        <v>104534900</v>
      </c>
      <c r="H948" s="52">
        <v>28500</v>
      </c>
      <c r="I948" t="s">
        <v>3906</v>
      </c>
      <c r="J948">
        <v>10</v>
      </c>
      <c r="K948" t="s">
        <v>44</v>
      </c>
      <c r="L948" t="s">
        <v>3907</v>
      </c>
      <c r="M948" t="s">
        <v>3908</v>
      </c>
      <c r="N948" s="38" t="s">
        <v>44</v>
      </c>
      <c r="O948" t="str">
        <f>+F948&amp;"-"&amp;VLOOKUP(F948,'BD LP'!B:J,9,0)</f>
        <v>104534900-C10</v>
      </c>
      <c r="P948">
        <f>+VLOOKUP(O948,[1]ZCLMM905!$A:$G,7,0)</f>
        <v>10</v>
      </c>
      <c r="Q948" t="b">
        <f t="shared" si="18"/>
        <v>1</v>
      </c>
      <c r="R948" t="str">
        <f>+VLOOKUP(F948,'BD LP'!B:I,8,0)</f>
        <v>SALSA FRAMBUESA S/SEMILLAS MACROFOOD 1LT</v>
      </c>
    </row>
    <row r="949" spans="1:18" x14ac:dyDescent="0.35">
      <c r="A949" t="s">
        <v>3904</v>
      </c>
      <c r="B949">
        <v>2000</v>
      </c>
      <c r="D949" s="51" t="s">
        <v>3905</v>
      </c>
      <c r="F949" s="38">
        <v>150000009</v>
      </c>
      <c r="H949" s="52">
        <v>59000</v>
      </c>
      <c r="I949" t="s">
        <v>3906</v>
      </c>
      <c r="J949">
        <v>12</v>
      </c>
      <c r="K949" t="s">
        <v>44</v>
      </c>
      <c r="L949" t="s">
        <v>3907</v>
      </c>
      <c r="M949" t="s">
        <v>3908</v>
      </c>
      <c r="N949" s="38" t="s">
        <v>44</v>
      </c>
      <c r="O949" t="str">
        <f>+F949&amp;"-"&amp;VLOOKUP(F949,'BD LP'!B:J,9,0)</f>
        <v>150000009-C12</v>
      </c>
      <c r="P949">
        <f>+VLOOKUP(O949,[1]ZCLMM905!$A:$G,7,0)</f>
        <v>12</v>
      </c>
      <c r="Q949" t="b">
        <f t="shared" si="18"/>
        <v>1</v>
      </c>
      <c r="R949" t="str">
        <f>+VLOOKUP(F949,'BD LP'!B:I,8,0)</f>
        <v>CREMA BATIR UHT NACIONAL 1 l</v>
      </c>
    </row>
    <row r="950" spans="1:18" x14ac:dyDescent="0.35">
      <c r="A950" t="s">
        <v>3904</v>
      </c>
      <c r="B950">
        <v>2000</v>
      </c>
      <c r="D950" s="51" t="s">
        <v>3905</v>
      </c>
      <c r="F950" s="38">
        <v>104533730</v>
      </c>
      <c r="H950" s="52">
        <v>61000</v>
      </c>
      <c r="I950" t="s">
        <v>3906</v>
      </c>
      <c r="J950">
        <v>12</v>
      </c>
      <c r="K950" t="s">
        <v>44</v>
      </c>
      <c r="L950" t="s">
        <v>3907</v>
      </c>
      <c r="M950" t="s">
        <v>3908</v>
      </c>
      <c r="N950" s="38" t="s">
        <v>44</v>
      </c>
      <c r="O950" t="str">
        <f>+F950&amp;"-"&amp;VLOOKUP(F950,'BD LP'!B:J,9,0)</f>
        <v>104533730-C12</v>
      </c>
      <c r="P950">
        <f>+VLOOKUP(O950,[1]ZCLMM905!$A:$G,7,0)</f>
        <v>12</v>
      </c>
      <c r="Q950" t="b">
        <f t="shared" si="18"/>
        <v>1</v>
      </c>
      <c r="R950" t="str">
        <f>+VLOOKUP(F950,'BD LP'!B:I,8,0)</f>
        <v>CREMA DE LECHE NESTLE 12X1L</v>
      </c>
    </row>
    <row r="951" spans="1:18" x14ac:dyDescent="0.35">
      <c r="A951" t="s">
        <v>3904</v>
      </c>
      <c r="B951">
        <v>2000</v>
      </c>
      <c r="D951" s="51" t="s">
        <v>3905</v>
      </c>
      <c r="F951" s="38">
        <v>104533180</v>
      </c>
      <c r="H951" s="52">
        <v>50400</v>
      </c>
      <c r="I951" t="s">
        <v>3906</v>
      </c>
      <c r="J951">
        <v>12</v>
      </c>
      <c r="K951" t="s">
        <v>44</v>
      </c>
      <c r="L951" t="s">
        <v>3907</v>
      </c>
      <c r="M951" t="s">
        <v>3908</v>
      </c>
      <c r="N951" s="38" t="s">
        <v>44</v>
      </c>
      <c r="O951" t="str">
        <f>+F951&amp;"-"&amp;VLOOKUP(F951,'BD LP'!B:J,9,0)</f>
        <v>104533180-C12</v>
      </c>
      <c r="P951">
        <f>+VLOOKUP(O951,[1]ZCLMM905!$A:$G,7,0)</f>
        <v>12</v>
      </c>
      <c r="Q951" t="b">
        <f t="shared" si="18"/>
        <v>1</v>
      </c>
      <c r="R951" t="str">
        <f>+VLOOKUP(F951,'BD LP'!B:I,8,0)</f>
        <v>CREMA LACTOFIL MULTIPROPOSITO 35% CSM 1l</v>
      </c>
    </row>
    <row r="952" spans="1:18" x14ac:dyDescent="0.35">
      <c r="A952" t="s">
        <v>3904</v>
      </c>
      <c r="B952">
        <v>2000</v>
      </c>
      <c r="D952" s="51" t="s">
        <v>3905</v>
      </c>
      <c r="F952" s="38">
        <v>104544740</v>
      </c>
      <c r="H952" s="52">
        <v>24000</v>
      </c>
      <c r="I952" t="s">
        <v>3906</v>
      </c>
      <c r="J952">
        <v>12</v>
      </c>
      <c r="K952" t="s">
        <v>44</v>
      </c>
      <c r="L952" t="s">
        <v>3907</v>
      </c>
      <c r="M952" t="s">
        <v>3908</v>
      </c>
      <c r="N952" s="38" t="s">
        <v>44</v>
      </c>
      <c r="O952" t="str">
        <f>+F952&amp;"-"&amp;VLOOKUP(F952,'BD LP'!B:J,9,0)</f>
        <v>104544740-C12</v>
      </c>
      <c r="P952">
        <f>+VLOOKUP(O952,[1]ZCLMM905!$A:$G,7,0)</f>
        <v>12</v>
      </c>
      <c r="Q952" t="b">
        <f t="shared" si="18"/>
        <v>1</v>
      </c>
      <c r="R952" t="str">
        <f>+VLOOKUP(F952,'BD LP'!B:I,8,0)</f>
        <v>CREMA SPRAY 50%ANI 50%VEG HOPLA 250 ml</v>
      </c>
    </row>
    <row r="953" spans="1:18" x14ac:dyDescent="0.35">
      <c r="A953" t="s">
        <v>3904</v>
      </c>
      <c r="B953">
        <v>2000</v>
      </c>
      <c r="D953" s="51" t="s">
        <v>3905</v>
      </c>
      <c r="F953" s="38">
        <v>104549170</v>
      </c>
      <c r="H953" s="52">
        <v>29057</v>
      </c>
      <c r="I953" t="s">
        <v>3906</v>
      </c>
      <c r="J953">
        <v>12</v>
      </c>
      <c r="K953" t="s">
        <v>44</v>
      </c>
      <c r="L953" t="s">
        <v>3907</v>
      </c>
      <c r="M953" t="s">
        <v>3908</v>
      </c>
      <c r="N953" s="38" t="s">
        <v>44</v>
      </c>
      <c r="O953" t="str">
        <f>+F953&amp;"-"&amp;VLOOKUP(F953,'BD LP'!B:J,9,0)</f>
        <v>104549170-C12</v>
      </c>
      <c r="P953">
        <f>+VLOOKUP(O953,[1]ZCLMM905!$A:$G,7,0)</f>
        <v>12</v>
      </c>
      <c r="Q953" t="b">
        <f t="shared" si="18"/>
        <v>1</v>
      </c>
      <c r="R953" t="str">
        <f>+VLOOKUP(F953,'BD LP'!B:I,8,0)</f>
        <v>CREMA SPRAY GRANAROLO 250 G</v>
      </c>
    </row>
    <row r="954" spans="1:18" x14ac:dyDescent="0.35">
      <c r="A954" t="s">
        <v>3904</v>
      </c>
      <c r="B954">
        <v>2000</v>
      </c>
      <c r="D954" s="51" t="s">
        <v>3905</v>
      </c>
      <c r="F954" s="38">
        <v>104533320</v>
      </c>
      <c r="H954" s="52">
        <v>57000</v>
      </c>
      <c r="I954" t="s">
        <v>3906</v>
      </c>
      <c r="J954">
        <v>5</v>
      </c>
      <c r="K954" t="s">
        <v>44</v>
      </c>
      <c r="L954" t="s">
        <v>3907</v>
      </c>
      <c r="M954" t="s">
        <v>3908</v>
      </c>
      <c r="N954" s="38" t="s">
        <v>44</v>
      </c>
      <c r="O954" t="str">
        <f>+F954&amp;"-"&amp;VLOOKUP(F954,'BD LP'!B:J,9,0)</f>
        <v>104533320-C05</v>
      </c>
      <c r="P954">
        <f>+VLOOKUP(O954,[1]ZCLMM905!$A:$G,7,0)</f>
        <v>5</v>
      </c>
      <c r="Q954" t="b">
        <f t="shared" si="18"/>
        <v>1</v>
      </c>
      <c r="R954" t="str">
        <f>+VLOOKUP(F954,'BD LP'!B:I,8,0)</f>
        <v>MARGARINA LAMINACION PLUS CSM 2kg</v>
      </c>
    </row>
    <row r="955" spans="1:18" x14ac:dyDescent="0.35">
      <c r="A955" t="s">
        <v>3904</v>
      </c>
      <c r="B955">
        <v>2000</v>
      </c>
      <c r="D955" s="51" t="s">
        <v>3905</v>
      </c>
      <c r="F955" s="38">
        <v>104512030</v>
      </c>
      <c r="H955" s="52">
        <v>13916</v>
      </c>
      <c r="I955" t="s">
        <v>3906</v>
      </c>
      <c r="J955">
        <v>12</v>
      </c>
      <c r="K955" t="s">
        <v>44</v>
      </c>
      <c r="L955" t="s">
        <v>3907</v>
      </c>
      <c r="M955" t="s">
        <v>3908</v>
      </c>
      <c r="N955" s="38" t="s">
        <v>44</v>
      </c>
      <c r="O955" t="str">
        <f>+F955&amp;"-"&amp;VLOOKUP(F955,'BD LP'!B:J,9,0)</f>
        <v>104512030-D12</v>
      </c>
      <c r="P955">
        <f>+VLOOKUP(O955,[1]ZCLMM905!$A:$G,7,0)</f>
        <v>12</v>
      </c>
      <c r="Q955" t="b">
        <f t="shared" si="18"/>
        <v>1</v>
      </c>
      <c r="R955" t="str">
        <f>+VLOOKUP(F955,'BD LP'!B:I,8,0)</f>
        <v>HARINA C/POLVO MONT BLANC CAROZZI 1 kg</v>
      </c>
    </row>
    <row r="956" spans="1:18" x14ac:dyDescent="0.35">
      <c r="A956" t="s">
        <v>3904</v>
      </c>
      <c r="B956">
        <v>2000</v>
      </c>
      <c r="D956" s="51" t="s">
        <v>3905</v>
      </c>
      <c r="F956" s="38">
        <v>104543650</v>
      </c>
      <c r="H956" s="52">
        <v>25000</v>
      </c>
      <c r="I956" t="s">
        <v>3906</v>
      </c>
      <c r="J956">
        <v>1</v>
      </c>
      <c r="K956" t="s">
        <v>378</v>
      </c>
      <c r="L956" t="s">
        <v>3907</v>
      </c>
      <c r="M956" t="s">
        <v>3908</v>
      </c>
      <c r="N956" s="38" t="s">
        <v>378</v>
      </c>
      <c r="O956" t="str">
        <f>+F956&amp;"-"&amp;VLOOKUP(F956,'BD LP'!B:J,9,0)</f>
        <v>104543650-AJ</v>
      </c>
      <c r="P956">
        <f>+VLOOKUP(O956,[1]ZCLMM905!$A:$G,7,0)</f>
        <v>1</v>
      </c>
      <c r="Q956" t="b">
        <f t="shared" si="18"/>
        <v>1</v>
      </c>
      <c r="R956" t="str">
        <f>+VLOOKUP(F956,'BD LP'!B:I,8,0)</f>
        <v>HARINA FLOR 25 KG</v>
      </c>
    </row>
    <row r="957" spans="1:18" x14ac:dyDescent="0.35">
      <c r="A957" t="s">
        <v>3904</v>
      </c>
      <c r="B957">
        <v>2000</v>
      </c>
      <c r="D957" s="51" t="s">
        <v>3905</v>
      </c>
      <c r="F957" s="38">
        <v>104542610</v>
      </c>
      <c r="H957" s="52">
        <v>27000</v>
      </c>
      <c r="I957" t="s">
        <v>3906</v>
      </c>
      <c r="J957">
        <v>1</v>
      </c>
      <c r="K957" t="s">
        <v>378</v>
      </c>
      <c r="L957" t="s">
        <v>3907</v>
      </c>
      <c r="M957" t="s">
        <v>3908</v>
      </c>
      <c r="N957" s="38" t="s">
        <v>378</v>
      </c>
      <c r="O957" t="str">
        <f>+F957&amp;"-"&amp;VLOOKUP(F957,'BD LP'!B:J,9,0)</f>
        <v>104542610-AJ</v>
      </c>
      <c r="P957">
        <f>+VLOOKUP(O957,[1]ZCLMM905!$A:$G,7,0)</f>
        <v>1</v>
      </c>
      <c r="Q957" t="b">
        <f t="shared" si="18"/>
        <v>1</v>
      </c>
      <c r="R957" t="str">
        <f>+VLOOKUP(F957,'BD LP'!B:I,8,0)</f>
        <v>HARINA PIZZA SAN CRISTOBAL 25 KG</v>
      </c>
    </row>
    <row r="958" spans="1:18" x14ac:dyDescent="0.35">
      <c r="A958" t="s">
        <v>3904</v>
      </c>
      <c r="B958">
        <v>2000</v>
      </c>
      <c r="D958" s="51" t="s">
        <v>3905</v>
      </c>
      <c r="F958" s="38">
        <v>104525770</v>
      </c>
      <c r="H958" s="52">
        <v>11500</v>
      </c>
      <c r="I958" t="s">
        <v>3906</v>
      </c>
      <c r="J958">
        <v>10</v>
      </c>
      <c r="K958" t="s">
        <v>44</v>
      </c>
      <c r="L958" t="s">
        <v>3907</v>
      </c>
      <c r="M958" t="s">
        <v>3908</v>
      </c>
      <c r="N958" s="38" t="s">
        <v>44</v>
      </c>
      <c r="O958" t="str">
        <f>+F958&amp;"-"&amp;VLOOKUP(F958,'BD LP'!B:J,9,0)</f>
        <v>104525770-D10</v>
      </c>
      <c r="P958">
        <f>+VLOOKUP(O958,[1]ZCLMM905!$A:$G,7,0)</f>
        <v>10</v>
      </c>
      <c r="Q958" t="b">
        <f t="shared" si="18"/>
        <v>1</v>
      </c>
      <c r="R958" t="str">
        <f>+VLOOKUP(F958,'BD LP'!B:I,8,0)</f>
        <v>HARINA S/POLVO 1 kg</v>
      </c>
    </row>
    <row r="959" spans="1:18" x14ac:dyDescent="0.35">
      <c r="A959" t="s">
        <v>3904</v>
      </c>
      <c r="B959">
        <v>2000</v>
      </c>
      <c r="D959" s="51" t="s">
        <v>3905</v>
      </c>
      <c r="F959" s="38">
        <v>104512090</v>
      </c>
      <c r="H959" s="52">
        <v>13916</v>
      </c>
      <c r="I959" t="s">
        <v>3906</v>
      </c>
      <c r="J959">
        <v>12</v>
      </c>
      <c r="K959" t="s">
        <v>44</v>
      </c>
      <c r="L959" t="s">
        <v>3907</v>
      </c>
      <c r="M959" t="s">
        <v>3908</v>
      </c>
      <c r="N959" s="38" t="s">
        <v>44</v>
      </c>
      <c r="O959" t="str">
        <f>+F959&amp;"-"&amp;VLOOKUP(F959,'BD LP'!B:J,9,0)</f>
        <v>104512090-D12</v>
      </c>
      <c r="P959">
        <f>+VLOOKUP(O959,[1]ZCLMM905!$A:$G,7,0)</f>
        <v>12</v>
      </c>
      <c r="Q959" t="b">
        <f t="shared" si="18"/>
        <v>1</v>
      </c>
      <c r="R959" t="str">
        <f>+VLOOKUP(F959,'BD LP'!B:I,8,0)</f>
        <v>HARINA S/POLVO MONT BLANC CAROZZI 1 kg</v>
      </c>
    </row>
    <row r="960" spans="1:18" x14ac:dyDescent="0.35">
      <c r="A960" t="s">
        <v>3904</v>
      </c>
      <c r="B960">
        <v>2000</v>
      </c>
      <c r="D960" s="51" t="s">
        <v>3905</v>
      </c>
      <c r="F960" s="38">
        <v>104544150</v>
      </c>
      <c r="H960" s="52">
        <v>13600</v>
      </c>
      <c r="I960" t="s">
        <v>3906</v>
      </c>
      <c r="J960">
        <v>1</v>
      </c>
      <c r="K960" t="s">
        <v>44</v>
      </c>
      <c r="L960" t="s">
        <v>3907</v>
      </c>
      <c r="M960" t="s">
        <v>3908</v>
      </c>
      <c r="N960" s="38" t="s">
        <v>44</v>
      </c>
      <c r="O960" t="str">
        <f>+F960&amp;"-"&amp;VLOOKUP(F960,'BD LP'!B:J,9,0)</f>
        <v>104544150-UN</v>
      </c>
      <c r="P960">
        <f>+VLOOKUP(O960,[1]ZCLMM905!$A:$G,7,0)</f>
        <v>1</v>
      </c>
      <c r="Q960" t="b">
        <f t="shared" si="18"/>
        <v>1</v>
      </c>
      <c r="R960" t="str">
        <f>+VLOOKUP(F960,'BD LP'!B:I,8,0)</f>
        <v>SEMOLA BARILLA 5 KG</v>
      </c>
    </row>
    <row r="961" spans="1:18" x14ac:dyDescent="0.35">
      <c r="A961" t="s">
        <v>3904</v>
      </c>
      <c r="B961">
        <v>2000</v>
      </c>
      <c r="D961" s="51" t="s">
        <v>3905</v>
      </c>
      <c r="F961" s="38">
        <v>104512020</v>
      </c>
      <c r="H961" s="52">
        <v>26000</v>
      </c>
      <c r="I961" t="s">
        <v>3906</v>
      </c>
      <c r="J961">
        <v>12</v>
      </c>
      <c r="K961" t="s">
        <v>44</v>
      </c>
      <c r="L961" t="s">
        <v>3907</v>
      </c>
      <c r="M961" t="s">
        <v>3908</v>
      </c>
      <c r="N961" s="38" t="s">
        <v>44</v>
      </c>
      <c r="O961" t="str">
        <f>+F961&amp;"-"&amp;VLOOKUP(F961,'BD LP'!B:J,9,0)</f>
        <v>104512020-D12</v>
      </c>
      <c r="P961">
        <f>+VLOOKUP(O961,[1]ZCLMM905!$A:$G,7,0)</f>
        <v>12</v>
      </c>
      <c r="Q961" t="b">
        <f t="shared" si="18"/>
        <v>1</v>
      </c>
      <c r="R961" t="str">
        <f>+VLOOKUP(F961,'BD LP'!B:I,8,0)</f>
        <v>SEMOLA CAROZZI 1 kg</v>
      </c>
    </row>
    <row r="962" spans="1:18" x14ac:dyDescent="0.35">
      <c r="A962" t="s">
        <v>3904</v>
      </c>
      <c r="B962">
        <v>2000</v>
      </c>
      <c r="D962" s="51" t="s">
        <v>3905</v>
      </c>
      <c r="F962" s="38">
        <v>104542840</v>
      </c>
      <c r="H962" s="52">
        <v>25200</v>
      </c>
      <c r="I962" t="s">
        <v>3906</v>
      </c>
      <c r="J962">
        <v>12</v>
      </c>
      <c r="K962" t="s">
        <v>44</v>
      </c>
      <c r="L962" t="s">
        <v>3907</v>
      </c>
      <c r="M962" t="s">
        <v>3908</v>
      </c>
      <c r="N962" s="38" t="s">
        <v>44</v>
      </c>
      <c r="O962" t="str">
        <f>+F962&amp;"-"&amp;VLOOKUP(F962,'BD LP'!B:J,9,0)</f>
        <v>104542840-C12</v>
      </c>
      <c r="P962">
        <f>+VLOOKUP(O962,[1]ZCLMM905!$A:$G,7,0)</f>
        <v>12</v>
      </c>
      <c r="Q962" t="b">
        <f t="shared" si="18"/>
        <v>1</v>
      </c>
      <c r="R962" t="str">
        <f>+VLOOKUP(F962,'BD LP'!B:I,8,0)</f>
        <v>BASE HELADO SOFT SABOR CHOCOLATE 1 LT</v>
      </c>
    </row>
    <row r="963" spans="1:18" x14ac:dyDescent="0.35">
      <c r="A963" t="s">
        <v>3904</v>
      </c>
      <c r="B963">
        <v>2000</v>
      </c>
      <c r="D963" s="51" t="s">
        <v>3905</v>
      </c>
      <c r="F963" s="38">
        <v>104542830</v>
      </c>
      <c r="H963" s="52">
        <v>25200</v>
      </c>
      <c r="I963" t="s">
        <v>3906</v>
      </c>
      <c r="J963">
        <v>12</v>
      </c>
      <c r="K963" t="s">
        <v>44</v>
      </c>
      <c r="L963" t="s">
        <v>3907</v>
      </c>
      <c r="M963" t="s">
        <v>3908</v>
      </c>
      <c r="N963" s="38" t="s">
        <v>44</v>
      </c>
      <c r="O963" t="str">
        <f>+F963&amp;"-"&amp;VLOOKUP(F963,'BD LP'!B:J,9,0)</f>
        <v>104542830-C12</v>
      </c>
      <c r="P963">
        <f>+VLOOKUP(O963,[1]ZCLMM905!$A:$G,7,0)</f>
        <v>12</v>
      </c>
      <c r="Q963" t="b">
        <f t="shared" ref="Q963:Q1026" si="19">+P963=J963</f>
        <v>1</v>
      </c>
      <c r="R963" t="str">
        <f>+VLOOKUP(F963,'BD LP'!B:I,8,0)</f>
        <v>BASE HELADO SOFT SABOR VAINILLA 1 LT</v>
      </c>
    </row>
    <row r="964" spans="1:18" x14ac:dyDescent="0.35">
      <c r="A964" t="s">
        <v>3904</v>
      </c>
      <c r="B964">
        <v>2000</v>
      </c>
      <c r="D964" s="51" t="s">
        <v>3905</v>
      </c>
      <c r="F964" s="38">
        <v>104544980</v>
      </c>
      <c r="H964" s="52">
        <v>25564</v>
      </c>
      <c r="I964" t="s">
        <v>3906</v>
      </c>
      <c r="J964">
        <v>6</v>
      </c>
      <c r="K964" t="s">
        <v>44</v>
      </c>
      <c r="L964" t="s">
        <v>3907</v>
      </c>
      <c r="M964" t="s">
        <v>3908</v>
      </c>
      <c r="N964" s="38" t="s">
        <v>44</v>
      </c>
      <c r="O964" t="str">
        <f>+F964&amp;"-"&amp;VLOOKUP(F964,'BD LP'!B:J,9,0)</f>
        <v>104544980-C06</v>
      </c>
      <c r="P964">
        <f>+VLOOKUP(O964,[1]ZCLMM905!$A:$G,7,0)</f>
        <v>6</v>
      </c>
      <c r="Q964" t="b">
        <f t="shared" si="19"/>
        <v>1</v>
      </c>
      <c r="R964" t="str">
        <f>+VLOOKUP(F964,'BD LP'!B:I,8,0)</f>
        <v>HELADO CHOCOLATE 1,8 L</v>
      </c>
    </row>
    <row r="965" spans="1:18" x14ac:dyDescent="0.35">
      <c r="A965" t="s">
        <v>3904</v>
      </c>
      <c r="B965">
        <v>2000</v>
      </c>
      <c r="D965" s="51" t="s">
        <v>3905</v>
      </c>
      <c r="F965" s="38">
        <v>104517100</v>
      </c>
      <c r="H965" s="52">
        <v>16500</v>
      </c>
      <c r="I965" t="s">
        <v>3906</v>
      </c>
      <c r="J965">
        <v>1</v>
      </c>
      <c r="K965" t="s">
        <v>44</v>
      </c>
      <c r="L965" t="s">
        <v>3907</v>
      </c>
      <c r="M965" t="s">
        <v>3908</v>
      </c>
      <c r="N965" s="38" t="s">
        <v>44</v>
      </c>
      <c r="O965" t="str">
        <f>+F965&amp;"-"&amp;VLOOKUP(F965,'BD LP'!B:J,9,0)</f>
        <v>104517100-UN</v>
      </c>
      <c r="P965">
        <f>+VLOOKUP(O965,[1]ZCLMM905!$A:$G,7,0)</f>
        <v>1</v>
      </c>
      <c r="Q965" t="b">
        <f t="shared" si="19"/>
        <v>1</v>
      </c>
      <c r="R965" t="str">
        <f>+VLOOKUP(F965,'BD LP'!B:I,8,0)</f>
        <v>HELADO CHOCOLATE COPPELIA 4,5 l</v>
      </c>
    </row>
    <row r="966" spans="1:18" x14ac:dyDescent="0.35">
      <c r="A966" t="s">
        <v>3904</v>
      </c>
      <c r="B966">
        <v>2000</v>
      </c>
      <c r="D966" s="51" t="s">
        <v>3905</v>
      </c>
      <c r="F966" s="38">
        <v>104547720</v>
      </c>
      <c r="H966" s="52">
        <v>25200</v>
      </c>
      <c r="I966" t="s">
        <v>3906</v>
      </c>
      <c r="J966">
        <v>18</v>
      </c>
      <c r="K966" t="s">
        <v>44</v>
      </c>
      <c r="L966" t="s">
        <v>3907</v>
      </c>
      <c r="M966" t="s">
        <v>3908</v>
      </c>
      <c r="N966" s="38" t="s">
        <v>44</v>
      </c>
      <c r="O966" t="str">
        <f>+F966&amp;"-"&amp;VLOOKUP(F966,'BD LP'!B:J,9,0)</f>
        <v>104547720-C18</v>
      </c>
      <c r="P966">
        <f>+VLOOKUP(O966,[1]ZCLMM905!$A:$G,7,0)</f>
        <v>18</v>
      </c>
      <c r="Q966" t="b">
        <f t="shared" si="19"/>
        <v>1</v>
      </c>
      <c r="R966" t="str">
        <f>+VLOOKUP(F966,'BD LP'!B:I,8,0)</f>
        <v>HELADO CHOCOLATE SUIZO 150 G</v>
      </c>
    </row>
    <row r="967" spans="1:18" x14ac:dyDescent="0.35">
      <c r="A967" t="s">
        <v>3904</v>
      </c>
      <c r="B967">
        <v>2000</v>
      </c>
      <c r="D967" s="51" t="s">
        <v>3905</v>
      </c>
      <c r="F967" s="38">
        <v>104517950</v>
      </c>
      <c r="H967" s="52">
        <v>16500</v>
      </c>
      <c r="I967" t="s">
        <v>3906</v>
      </c>
      <c r="J967">
        <v>1</v>
      </c>
      <c r="K967" t="s">
        <v>44</v>
      </c>
      <c r="L967" t="s">
        <v>3907</v>
      </c>
      <c r="M967" t="s">
        <v>3908</v>
      </c>
      <c r="N967" s="38" t="s">
        <v>44</v>
      </c>
      <c r="O967" t="str">
        <f>+F967&amp;"-"&amp;VLOOKUP(F967,'BD LP'!B:J,9,0)</f>
        <v>104517950-UN</v>
      </c>
      <c r="P967">
        <f>+VLOOKUP(O967,[1]ZCLMM905!$A:$G,7,0)</f>
        <v>1</v>
      </c>
      <c r="Q967" t="b">
        <f t="shared" si="19"/>
        <v>1</v>
      </c>
      <c r="R967" t="str">
        <f>+VLOOKUP(F967,'BD LP'!B:I,8,0)</f>
        <v>HELADO CHOCOLATE SUIZO COPPELIA 4,5 l</v>
      </c>
    </row>
    <row r="968" spans="1:18" x14ac:dyDescent="0.35">
      <c r="A968" t="s">
        <v>3904</v>
      </c>
      <c r="B968">
        <v>2000</v>
      </c>
      <c r="D968" s="51" t="s">
        <v>3905</v>
      </c>
      <c r="F968" s="38">
        <v>104547730</v>
      </c>
      <c r="H968" s="52">
        <v>25200</v>
      </c>
      <c r="I968" t="s">
        <v>3906</v>
      </c>
      <c r="J968">
        <v>18</v>
      </c>
      <c r="K968" t="s">
        <v>44</v>
      </c>
      <c r="L968" t="s">
        <v>3907</v>
      </c>
      <c r="M968" t="s">
        <v>3908</v>
      </c>
      <c r="N968" s="38" t="s">
        <v>44</v>
      </c>
      <c r="O968" t="str">
        <f>+F968&amp;"-"&amp;VLOOKUP(F968,'BD LP'!B:J,9,0)</f>
        <v>104547730-C18</v>
      </c>
      <c r="P968">
        <f>+VLOOKUP(O968,[1]ZCLMM905!$A:$G,7,0)</f>
        <v>18</v>
      </c>
      <c r="Q968" t="b">
        <f t="shared" si="19"/>
        <v>1</v>
      </c>
      <c r="R968" t="str">
        <f>+VLOOKUP(F968,'BD LP'!B:I,8,0)</f>
        <v>HELADO DULCE DE LECHE 150 G</v>
      </c>
    </row>
    <row r="969" spans="1:18" x14ac:dyDescent="0.35">
      <c r="A969" t="s">
        <v>3904</v>
      </c>
      <c r="B969">
        <v>2000</v>
      </c>
      <c r="D969" s="51" t="s">
        <v>3905</v>
      </c>
      <c r="F969" s="38">
        <v>104517300</v>
      </c>
      <c r="H969" s="52">
        <v>16500</v>
      </c>
      <c r="I969" t="s">
        <v>3906</v>
      </c>
      <c r="J969">
        <v>1</v>
      </c>
      <c r="K969" t="s">
        <v>44</v>
      </c>
      <c r="L969" t="s">
        <v>3907</v>
      </c>
      <c r="M969" t="s">
        <v>3908</v>
      </c>
      <c r="N969" s="38" t="s">
        <v>44</v>
      </c>
      <c r="O969" t="str">
        <f>+F969&amp;"-"&amp;VLOOKUP(F969,'BD LP'!B:J,9,0)</f>
        <v>104517300-UN</v>
      </c>
      <c r="P969">
        <f>+VLOOKUP(O969,[1]ZCLMM905!$A:$G,7,0)</f>
        <v>1</v>
      </c>
      <c r="Q969" t="b">
        <f t="shared" si="19"/>
        <v>1</v>
      </c>
      <c r="R969" t="str">
        <f>+VLOOKUP(F969,'BD LP'!B:I,8,0)</f>
        <v>HELADO DULCE DE LECHE COPPELIA 4,5 l</v>
      </c>
    </row>
    <row r="970" spans="1:18" x14ac:dyDescent="0.35">
      <c r="A970" t="s">
        <v>3904</v>
      </c>
      <c r="B970">
        <v>2000</v>
      </c>
      <c r="D970" s="51" t="s">
        <v>3905</v>
      </c>
      <c r="F970" s="38">
        <v>104517970</v>
      </c>
      <c r="H970" s="52">
        <v>17900</v>
      </c>
      <c r="I970" t="s">
        <v>3906</v>
      </c>
      <c r="J970">
        <v>1</v>
      </c>
      <c r="K970" t="s">
        <v>44</v>
      </c>
      <c r="L970" t="s">
        <v>3907</v>
      </c>
      <c r="M970" t="s">
        <v>3908</v>
      </c>
      <c r="N970" s="38" t="s">
        <v>44</v>
      </c>
      <c r="O970" t="str">
        <f>+F970&amp;"-"&amp;VLOOKUP(F970,'BD LP'!B:J,9,0)</f>
        <v>104517970-UN</v>
      </c>
      <c r="P970">
        <f>+VLOOKUP(O970,[1]ZCLMM905!$A:$G,7,0)</f>
        <v>1</v>
      </c>
      <c r="Q970" t="b">
        <f t="shared" si="19"/>
        <v>1</v>
      </c>
      <c r="R970" t="str">
        <f>+VLOOKUP(F970,'BD LP'!B:I,8,0)</f>
        <v>HELADO FRAMBUESA AGUA COPPELIA 4,5 l</v>
      </c>
    </row>
    <row r="971" spans="1:18" x14ac:dyDescent="0.35">
      <c r="A971" t="s">
        <v>3904</v>
      </c>
      <c r="B971">
        <v>2000</v>
      </c>
      <c r="D971" s="51" t="s">
        <v>3905</v>
      </c>
      <c r="F971" s="38">
        <v>104547740</v>
      </c>
      <c r="H971" s="52">
        <v>25200</v>
      </c>
      <c r="I971" t="s">
        <v>3906</v>
      </c>
      <c r="J971">
        <v>18</v>
      </c>
      <c r="K971" t="s">
        <v>44</v>
      </c>
      <c r="L971" t="s">
        <v>3907</v>
      </c>
      <c r="M971" t="s">
        <v>3908</v>
      </c>
      <c r="N971" s="38" t="s">
        <v>44</v>
      </c>
      <c r="O971" t="str">
        <f>+F971&amp;"-"&amp;VLOOKUP(F971,'BD LP'!B:J,9,0)</f>
        <v>104547740-C18</v>
      </c>
      <c r="P971">
        <f>+VLOOKUP(O971,[1]ZCLMM905!$A:$G,7,0)</f>
        <v>18</v>
      </c>
      <c r="Q971" t="b">
        <f t="shared" si="19"/>
        <v>1</v>
      </c>
      <c r="R971" t="str">
        <f>+VLOOKUP(F971,'BD LP'!B:I,8,0)</f>
        <v>HELADO FRUTILLA 150 G</v>
      </c>
    </row>
    <row r="972" spans="1:18" x14ac:dyDescent="0.35">
      <c r="A972" t="s">
        <v>3904</v>
      </c>
      <c r="B972">
        <v>2000</v>
      </c>
      <c r="D972" s="51" t="s">
        <v>3905</v>
      </c>
      <c r="F972" s="38">
        <v>104517140</v>
      </c>
      <c r="H972" s="52">
        <v>16500</v>
      </c>
      <c r="I972" t="s">
        <v>3906</v>
      </c>
      <c r="J972">
        <v>1</v>
      </c>
      <c r="K972" t="s">
        <v>44</v>
      </c>
      <c r="L972" t="s">
        <v>3907</v>
      </c>
      <c r="M972" t="s">
        <v>3908</v>
      </c>
      <c r="N972" s="38" t="s">
        <v>44</v>
      </c>
      <c r="O972" t="str">
        <f>+F972&amp;"-"&amp;VLOOKUP(F972,'BD LP'!B:J,9,0)</f>
        <v>104517140-UN</v>
      </c>
      <c r="P972">
        <f>+VLOOKUP(O972,[1]ZCLMM905!$A:$G,7,0)</f>
        <v>1</v>
      </c>
      <c r="Q972" t="b">
        <f t="shared" si="19"/>
        <v>1</v>
      </c>
      <c r="R972" t="str">
        <f>+VLOOKUP(F972,'BD LP'!B:I,8,0)</f>
        <v>HELADO FRUTILLA COPPELIA 4,5 l</v>
      </c>
    </row>
    <row r="973" spans="1:18" x14ac:dyDescent="0.35">
      <c r="A973" t="s">
        <v>3904</v>
      </c>
      <c r="B973">
        <v>2000</v>
      </c>
      <c r="D973" s="51" t="s">
        <v>3905</v>
      </c>
      <c r="F973" s="38">
        <v>104517130</v>
      </c>
      <c r="H973" s="52">
        <v>16500</v>
      </c>
      <c r="I973" t="s">
        <v>3906</v>
      </c>
      <c r="J973">
        <v>1</v>
      </c>
      <c r="K973" t="s">
        <v>44</v>
      </c>
      <c r="L973" t="s">
        <v>3907</v>
      </c>
      <c r="M973" t="s">
        <v>3908</v>
      </c>
      <c r="N973" s="38" t="s">
        <v>44</v>
      </c>
      <c r="O973" t="str">
        <f>+F973&amp;"-"&amp;VLOOKUP(F973,'BD LP'!B:J,9,0)</f>
        <v>104517130-UN</v>
      </c>
      <c r="P973">
        <f>+VLOOKUP(O973,[1]ZCLMM905!$A:$G,7,0)</f>
        <v>1</v>
      </c>
      <c r="Q973" t="b">
        <f t="shared" si="19"/>
        <v>1</v>
      </c>
      <c r="R973" t="str">
        <f>+VLOOKUP(F973,'BD LP'!B:I,8,0)</f>
        <v>HELADO MARACUYA COPPELIA 4,5 l</v>
      </c>
    </row>
    <row r="974" spans="1:18" x14ac:dyDescent="0.35">
      <c r="A974" t="s">
        <v>3904</v>
      </c>
      <c r="B974">
        <v>2000</v>
      </c>
      <c r="D974" s="51" t="s">
        <v>3905</v>
      </c>
      <c r="F974" s="38">
        <v>104547750</v>
      </c>
      <c r="H974" s="52">
        <v>25200</v>
      </c>
      <c r="I974" t="s">
        <v>3906</v>
      </c>
      <c r="J974">
        <v>18</v>
      </c>
      <c r="K974" t="s">
        <v>44</v>
      </c>
      <c r="L974" t="s">
        <v>3907</v>
      </c>
      <c r="M974" t="s">
        <v>3908</v>
      </c>
      <c r="N974" s="38" t="s">
        <v>44</v>
      </c>
      <c r="O974" t="str">
        <f>+F974&amp;"-"&amp;VLOOKUP(F974,'BD LP'!B:J,9,0)</f>
        <v>104547750-C18</v>
      </c>
      <c r="P974">
        <f>+VLOOKUP(O974,[1]ZCLMM905!$A:$G,7,0)</f>
        <v>18</v>
      </c>
      <c r="Q974" t="b">
        <f t="shared" si="19"/>
        <v>1</v>
      </c>
      <c r="R974" t="str">
        <f>+VLOOKUP(F974,'BD LP'!B:I,8,0)</f>
        <v>HELADO NARANJA MORENA S/LACT 150 G</v>
      </c>
    </row>
    <row r="975" spans="1:18" x14ac:dyDescent="0.35">
      <c r="A975" t="s">
        <v>3904</v>
      </c>
      <c r="B975">
        <v>2000</v>
      </c>
      <c r="D975" s="51" t="s">
        <v>3905</v>
      </c>
      <c r="F975" s="38">
        <v>104543940</v>
      </c>
      <c r="H975" s="52">
        <v>20400</v>
      </c>
      <c r="I975" t="s">
        <v>3906</v>
      </c>
      <c r="J975">
        <v>6</v>
      </c>
      <c r="K975" t="s">
        <v>44</v>
      </c>
      <c r="L975" t="s">
        <v>3907</v>
      </c>
      <c r="M975" t="s">
        <v>3908</v>
      </c>
      <c r="N975" s="38" t="s">
        <v>44</v>
      </c>
      <c r="O975" t="str">
        <f>+F975&amp;"-"&amp;VLOOKUP(F975,'BD LP'!B:J,9,0)</f>
        <v>104543940-C06</v>
      </c>
      <c r="P975">
        <f>+VLOOKUP(O975,[1]ZCLMM905!$A:$G,7,0)</f>
        <v>6</v>
      </c>
      <c r="Q975" t="b">
        <f t="shared" si="19"/>
        <v>1</v>
      </c>
      <c r="R975" t="str">
        <f>+VLOOKUP(F975,'BD LP'!B:I,8,0)</f>
        <v>HELADO PIÑA 1,8 L</v>
      </c>
    </row>
    <row r="976" spans="1:18" x14ac:dyDescent="0.35">
      <c r="A976" t="s">
        <v>3904</v>
      </c>
      <c r="B976">
        <v>2000</v>
      </c>
      <c r="D976" s="51" t="s">
        <v>3905</v>
      </c>
      <c r="F976" s="38">
        <v>104517960</v>
      </c>
      <c r="H976" s="52">
        <v>16500</v>
      </c>
      <c r="I976" t="s">
        <v>3906</v>
      </c>
      <c r="J976">
        <v>1</v>
      </c>
      <c r="K976" t="s">
        <v>44</v>
      </c>
      <c r="L976" t="s">
        <v>3907</v>
      </c>
      <c r="M976" t="s">
        <v>3908</v>
      </c>
      <c r="N976" s="38" t="s">
        <v>44</v>
      </c>
      <c r="O976" t="str">
        <f>+F976&amp;"-"&amp;VLOOKUP(F976,'BD LP'!B:J,9,0)</f>
        <v>104517960-UN</v>
      </c>
      <c r="P976">
        <f>+VLOOKUP(O976,[1]ZCLMM905!$A:$G,7,0)</f>
        <v>1</v>
      </c>
      <c r="Q976" t="b">
        <f t="shared" si="19"/>
        <v>1</v>
      </c>
      <c r="R976" t="str">
        <f>+VLOOKUP(F976,'BD LP'!B:I,8,0)</f>
        <v>HELADO PIÑA AGUA COPPELIA 4,5 l</v>
      </c>
    </row>
    <row r="977" spans="1:18" x14ac:dyDescent="0.35">
      <c r="A977" t="s">
        <v>3904</v>
      </c>
      <c r="B977">
        <v>2000</v>
      </c>
      <c r="D977" s="51" t="s">
        <v>3905</v>
      </c>
      <c r="F977" s="38">
        <v>104544990</v>
      </c>
      <c r="H977" s="52">
        <v>24883</v>
      </c>
      <c r="I977" t="s">
        <v>3906</v>
      </c>
      <c r="J977">
        <v>6</v>
      </c>
      <c r="K977" t="s">
        <v>44</v>
      </c>
      <c r="L977" t="s">
        <v>3907</v>
      </c>
      <c r="M977" t="s">
        <v>3908</v>
      </c>
      <c r="N977" s="38" t="s">
        <v>44</v>
      </c>
      <c r="O977" t="str">
        <f>+F977&amp;"-"&amp;VLOOKUP(F977,'BD LP'!B:J,9,0)</f>
        <v>104544990-C06</v>
      </c>
      <c r="P977">
        <f>+VLOOKUP(O977,[1]ZCLMM905!$A:$G,7,0)</f>
        <v>6</v>
      </c>
      <c r="Q977" t="b">
        <f t="shared" si="19"/>
        <v>1</v>
      </c>
      <c r="R977" t="str">
        <f>+VLOOKUP(F977,'BD LP'!B:I,8,0)</f>
        <v>HELADO VAINILLA 1,8 L</v>
      </c>
    </row>
    <row r="978" spans="1:18" x14ac:dyDescent="0.35">
      <c r="A978" t="s">
        <v>3904</v>
      </c>
      <c r="B978">
        <v>2000</v>
      </c>
      <c r="D978" s="51" t="s">
        <v>3905</v>
      </c>
      <c r="F978" s="38">
        <v>104547760</v>
      </c>
      <c r="H978" s="52">
        <v>25200</v>
      </c>
      <c r="I978" t="s">
        <v>3906</v>
      </c>
      <c r="J978">
        <v>18</v>
      </c>
      <c r="K978" t="s">
        <v>44</v>
      </c>
      <c r="L978" t="s">
        <v>3907</v>
      </c>
      <c r="M978" t="s">
        <v>3908</v>
      </c>
      <c r="N978" s="38" t="s">
        <v>44</v>
      </c>
      <c r="O978" t="str">
        <f>+F978&amp;"-"&amp;VLOOKUP(F978,'BD LP'!B:J,9,0)</f>
        <v>104547760-C18</v>
      </c>
      <c r="P978">
        <f>+VLOOKUP(O978,[1]ZCLMM905!$A:$G,7,0)</f>
        <v>18</v>
      </c>
      <c r="Q978" t="b">
        <f t="shared" si="19"/>
        <v>1</v>
      </c>
      <c r="R978" t="str">
        <f>+VLOOKUP(F978,'BD LP'!B:I,8,0)</f>
        <v>HELADO VAINILLA 150 G</v>
      </c>
    </row>
    <row r="979" spans="1:18" x14ac:dyDescent="0.35">
      <c r="A979" t="s">
        <v>3904</v>
      </c>
      <c r="B979">
        <v>2000</v>
      </c>
      <c r="D979" s="51" t="s">
        <v>3905</v>
      </c>
      <c r="F979" s="38">
        <v>104517000</v>
      </c>
      <c r="H979" s="52">
        <v>16500</v>
      </c>
      <c r="I979" t="s">
        <v>3906</v>
      </c>
      <c r="J979">
        <v>1</v>
      </c>
      <c r="K979" t="s">
        <v>44</v>
      </c>
      <c r="L979" t="s">
        <v>3907</v>
      </c>
      <c r="M979" t="s">
        <v>3908</v>
      </c>
      <c r="N979" s="38" t="s">
        <v>44</v>
      </c>
      <c r="O979" t="str">
        <f>+F979&amp;"-"&amp;VLOOKUP(F979,'BD LP'!B:J,9,0)</f>
        <v>104517000-UN</v>
      </c>
      <c r="P979">
        <f>+VLOOKUP(O979,[1]ZCLMM905!$A:$G,7,0)</f>
        <v>1</v>
      </c>
      <c r="Q979" t="b">
        <f t="shared" si="19"/>
        <v>1</v>
      </c>
      <c r="R979" t="str">
        <f>+VLOOKUP(F979,'BD LP'!B:I,8,0)</f>
        <v>HELADO VAINILLA COPPELIA 4,5 l</v>
      </c>
    </row>
    <row r="980" spans="1:18" x14ac:dyDescent="0.35">
      <c r="A980" t="s">
        <v>3904</v>
      </c>
      <c r="B980">
        <v>2000</v>
      </c>
      <c r="D980" s="51" t="s">
        <v>3905</v>
      </c>
      <c r="F980" s="38">
        <v>104517120</v>
      </c>
      <c r="H980" s="52">
        <v>17000</v>
      </c>
      <c r="I980" t="s">
        <v>3906</v>
      </c>
      <c r="J980">
        <v>1</v>
      </c>
      <c r="K980" t="s">
        <v>44</v>
      </c>
      <c r="L980" t="s">
        <v>3907</v>
      </c>
      <c r="M980" t="s">
        <v>3908</v>
      </c>
      <c r="N980" s="38" t="s">
        <v>44</v>
      </c>
      <c r="O980" t="str">
        <f>+F980&amp;"-"&amp;VLOOKUP(F980,'BD LP'!B:J,9,0)</f>
        <v>104517120-UN</v>
      </c>
      <c r="P980">
        <f>+VLOOKUP(O980,[1]ZCLMM905!$A:$G,7,0)</f>
        <v>1</v>
      </c>
      <c r="Q980" t="b">
        <f t="shared" si="19"/>
        <v>1</v>
      </c>
      <c r="R980" t="str">
        <f>+VLOOKUP(F980,'BD LP'!B:I,8,0)</f>
        <v>HELADO VAINILLA DIET COPPELIA 4,5 l</v>
      </c>
    </row>
    <row r="981" spans="1:18" x14ac:dyDescent="0.35">
      <c r="A981" t="s">
        <v>3904</v>
      </c>
      <c r="B981">
        <v>2000</v>
      </c>
      <c r="D981" s="51" t="s">
        <v>3905</v>
      </c>
      <c r="F981" s="38">
        <v>104528800</v>
      </c>
      <c r="H981" s="52">
        <v>18400</v>
      </c>
      <c r="I981" t="s">
        <v>3906</v>
      </c>
      <c r="J981">
        <v>10</v>
      </c>
      <c r="K981" t="s">
        <v>44</v>
      </c>
      <c r="L981" t="s">
        <v>3907</v>
      </c>
      <c r="M981" t="s">
        <v>3908</v>
      </c>
      <c r="N981" s="38" t="s">
        <v>44</v>
      </c>
      <c r="O981" t="str">
        <f>+F981&amp;"-"&amp;VLOOKUP(F981,'BD LP'!B:J,9,0)</f>
        <v>104528800-C10</v>
      </c>
      <c r="P981">
        <f>+VLOOKUP(O981,[1]ZCLMM905!$A:$G,7,0)</f>
        <v>10</v>
      </c>
      <c r="Q981" t="b">
        <f t="shared" si="19"/>
        <v>1</v>
      </c>
      <c r="R981" t="str">
        <f>+VLOOKUP(F981,'BD LP'!B:I,8,0)</f>
        <v>ALMIDON DE MAIZ ALMIFRUT 1 kg</v>
      </c>
    </row>
    <row r="982" spans="1:18" x14ac:dyDescent="0.35">
      <c r="A982" t="s">
        <v>3904</v>
      </c>
      <c r="B982">
        <v>2000</v>
      </c>
      <c r="D982" s="51" t="s">
        <v>3905</v>
      </c>
      <c r="F982" s="38">
        <v>104512990</v>
      </c>
      <c r="H982" s="52">
        <v>17000</v>
      </c>
      <c r="I982" t="s">
        <v>3906</v>
      </c>
      <c r="J982">
        <v>10</v>
      </c>
      <c r="K982" t="s">
        <v>44</v>
      </c>
      <c r="L982" t="s">
        <v>3907</v>
      </c>
      <c r="M982" t="s">
        <v>3908</v>
      </c>
      <c r="N982" s="38" t="s">
        <v>44</v>
      </c>
      <c r="O982" t="str">
        <f>+F982&amp;"-"&amp;VLOOKUP(F982,'BD LP'!B:J,9,0)</f>
        <v>104512990-C10</v>
      </c>
      <c r="P982">
        <f>+VLOOKUP(O982,[1]ZCLMM905!$A:$G,7,0)</f>
        <v>10</v>
      </c>
      <c r="Q982" t="b">
        <f t="shared" si="19"/>
        <v>1</v>
      </c>
      <c r="R982" t="str">
        <f>+VLOOKUP(F982,'BD LP'!B:I,8,0)</f>
        <v>AZUCAR FLOR CAMSA 1 kg</v>
      </c>
    </row>
    <row r="983" spans="1:18" x14ac:dyDescent="0.35">
      <c r="A983" t="s">
        <v>3904</v>
      </c>
      <c r="B983">
        <v>2000</v>
      </c>
      <c r="D983" s="51" t="s">
        <v>3905</v>
      </c>
      <c r="F983" s="38">
        <v>104524570</v>
      </c>
      <c r="H983" s="52">
        <v>41900</v>
      </c>
      <c r="I983" t="s">
        <v>3906</v>
      </c>
      <c r="J983">
        <v>1</v>
      </c>
      <c r="K983" t="s">
        <v>378</v>
      </c>
      <c r="L983" t="s">
        <v>3907</v>
      </c>
      <c r="M983" t="s">
        <v>3908</v>
      </c>
      <c r="N983" s="38" t="s">
        <v>378</v>
      </c>
      <c r="O983" t="str">
        <f>+F983&amp;"-"&amp;VLOOKUP(F983,'BD LP'!B:J,9,0)</f>
        <v>104524570-AJ</v>
      </c>
      <c r="P983">
        <f>+VLOOKUP(O983,[1]ZCLMM905!$A:$G,7,0)</f>
        <v>1</v>
      </c>
      <c r="Q983" t="b">
        <f t="shared" si="19"/>
        <v>1</v>
      </c>
      <c r="R983" t="str">
        <f>+VLOOKUP(F983,'BD LP'!B:I,8,0)</f>
        <v>AZUCAR FLOR IANSA 25 kg</v>
      </c>
    </row>
    <row r="984" spans="1:18" x14ac:dyDescent="0.35">
      <c r="A984" t="s">
        <v>3904</v>
      </c>
      <c r="B984">
        <v>2000</v>
      </c>
      <c r="D984" s="51" t="s">
        <v>3905</v>
      </c>
      <c r="F984" s="38">
        <v>150000892</v>
      </c>
      <c r="H984" s="52">
        <v>25800</v>
      </c>
      <c r="I984" t="s">
        <v>3906</v>
      </c>
      <c r="J984">
        <v>20</v>
      </c>
      <c r="K984" t="s">
        <v>44</v>
      </c>
      <c r="L984" t="s">
        <v>3907</v>
      </c>
      <c r="M984" t="s">
        <v>3908</v>
      </c>
      <c r="N984" s="38" t="s">
        <v>44</v>
      </c>
      <c r="O984" t="str">
        <f>+F984&amp;"-"&amp;VLOOKUP(F984,'BD LP'!B:J,9,0)</f>
        <v>150000892-C20</v>
      </c>
      <c r="P984">
        <f>+VLOOKUP(O984,[1]ZCLMM905!$A:$G,7,0)</f>
        <v>20</v>
      </c>
      <c r="Q984" t="b">
        <f t="shared" si="19"/>
        <v>1</v>
      </c>
      <c r="R984" t="str">
        <f>+VLOOKUP(F984,'BD LP'!B:I,8,0)</f>
        <v>AZUCAR FLOR IANSA 500 g</v>
      </c>
    </row>
    <row r="985" spans="1:18" x14ac:dyDescent="0.35">
      <c r="A985" t="s">
        <v>3904</v>
      </c>
      <c r="B985">
        <v>2000</v>
      </c>
      <c r="D985" s="51" t="s">
        <v>3905</v>
      </c>
      <c r="F985" s="38">
        <v>201350000</v>
      </c>
      <c r="H985" s="52">
        <v>30400</v>
      </c>
      <c r="I985" t="s">
        <v>3906</v>
      </c>
      <c r="J985">
        <v>16</v>
      </c>
      <c r="K985" t="s">
        <v>44</v>
      </c>
      <c r="L985" t="s">
        <v>3907</v>
      </c>
      <c r="M985" t="s">
        <v>3908</v>
      </c>
      <c r="N985" s="38" t="s">
        <v>44</v>
      </c>
      <c r="O985" t="str">
        <f>+F985&amp;"-"&amp;VLOOKUP(F985,'BD LP'!B:J,9,0)</f>
        <v>201350000-C16</v>
      </c>
      <c r="P985">
        <f>+VLOOKUP(O985,[1]ZCLMM905!$A:$G,7,0)</f>
        <v>16</v>
      </c>
      <c r="Q985" t="b">
        <f t="shared" si="19"/>
        <v>1</v>
      </c>
      <c r="R985" t="str">
        <f>+VLOOKUP(F985,'BD LP'!B:I,8,0)</f>
        <v>CACAO AMARGO COPACABANA 150 g BOLSA</v>
      </c>
    </row>
    <row r="986" spans="1:18" x14ac:dyDescent="0.35">
      <c r="A986" t="s">
        <v>3904</v>
      </c>
      <c r="B986">
        <v>2000</v>
      </c>
      <c r="D986" s="51" t="s">
        <v>3905</v>
      </c>
      <c r="F986" s="38">
        <v>101310213</v>
      </c>
      <c r="H986" s="52">
        <v>120000</v>
      </c>
      <c r="I986" t="s">
        <v>3906</v>
      </c>
      <c r="J986">
        <v>10</v>
      </c>
      <c r="K986" t="s">
        <v>44</v>
      </c>
      <c r="L986" t="s">
        <v>3907</v>
      </c>
      <c r="M986" t="s">
        <v>3908</v>
      </c>
      <c r="N986" s="38" t="s">
        <v>44</v>
      </c>
      <c r="O986" t="str">
        <f>+F986&amp;"-"&amp;VLOOKUP(F986,'BD LP'!B:J,9,0)</f>
        <v>101310213-C10</v>
      </c>
      <c r="P986">
        <f>+VLOOKUP(O986,[1]ZCLMM905!$A:$G,7,0)</f>
        <v>10</v>
      </c>
      <c r="Q986" t="b">
        <f t="shared" si="19"/>
        <v>1</v>
      </c>
      <c r="R986" t="str">
        <f>+VLOOKUP(F986,'BD LP'!B:I,8,0)</f>
        <v>CACAO AMARGO EDRA 1 Kg</v>
      </c>
    </row>
    <row r="987" spans="1:18" x14ac:dyDescent="0.35">
      <c r="A987" t="s">
        <v>3904</v>
      </c>
      <c r="B987">
        <v>2000</v>
      </c>
      <c r="D987" s="51" t="s">
        <v>3905</v>
      </c>
      <c r="F987" s="38">
        <v>101310214</v>
      </c>
      <c r="H987" s="52">
        <v>45000</v>
      </c>
      <c r="I987" t="s">
        <v>3906</v>
      </c>
      <c r="J987">
        <v>10</v>
      </c>
      <c r="K987" t="s">
        <v>44</v>
      </c>
      <c r="L987" t="s">
        <v>3907</v>
      </c>
      <c r="M987" t="s">
        <v>3908</v>
      </c>
      <c r="N987" s="38" t="s">
        <v>44</v>
      </c>
      <c r="O987" t="str">
        <f>+F987&amp;"-"&amp;VLOOKUP(F987,'BD LP'!B:J,9,0)</f>
        <v>101310214-C10</v>
      </c>
      <c r="P987">
        <f>+VLOOKUP(O987,[1]ZCLMM905!$A:$G,7,0)</f>
        <v>10</v>
      </c>
      <c r="Q987" t="b">
        <f t="shared" si="19"/>
        <v>1</v>
      </c>
      <c r="R987" t="str">
        <f>+VLOOKUP(F987,'BD LP'!B:I,8,0)</f>
        <v>CACAO DULCE EDRA 1 Kg</v>
      </c>
    </row>
    <row r="988" spans="1:18" x14ac:dyDescent="0.35">
      <c r="A988" t="s">
        <v>3904</v>
      </c>
      <c r="B988">
        <v>2000</v>
      </c>
      <c r="D988" s="51" t="s">
        <v>3905</v>
      </c>
      <c r="F988" s="38">
        <v>104511970</v>
      </c>
      <c r="H988" s="52">
        <v>36500</v>
      </c>
      <c r="I988" t="s">
        <v>3906</v>
      </c>
      <c r="J988">
        <v>20</v>
      </c>
      <c r="K988" t="s">
        <v>44</v>
      </c>
      <c r="L988" t="s">
        <v>3907</v>
      </c>
      <c r="M988" t="s">
        <v>3908</v>
      </c>
      <c r="N988" s="38" t="s">
        <v>44</v>
      </c>
      <c r="O988" t="str">
        <f>+F988&amp;"-"&amp;VLOOKUP(F988,'BD LP'!B:J,9,0)</f>
        <v>104511970-C20</v>
      </c>
      <c r="P988">
        <f>+VLOOKUP(O988,[1]ZCLMM905!$A:$G,7,0)</f>
        <v>20</v>
      </c>
      <c r="Q988" t="b">
        <f t="shared" si="19"/>
        <v>1</v>
      </c>
      <c r="R988" t="str">
        <f>+VLOOKUP(F988,'BD LP'!B:I,8,0)</f>
        <v>CHANCACA IANSA 450 g</v>
      </c>
    </row>
    <row r="989" spans="1:18" x14ac:dyDescent="0.35">
      <c r="A989" t="s">
        <v>3904</v>
      </c>
      <c r="B989">
        <v>2000</v>
      </c>
      <c r="D989" s="51" t="s">
        <v>3905</v>
      </c>
      <c r="F989" s="38">
        <v>150000760</v>
      </c>
      <c r="H989" s="52">
        <v>30700</v>
      </c>
      <c r="I989" t="s">
        <v>3906</v>
      </c>
      <c r="J989">
        <v>10</v>
      </c>
      <c r="K989" t="s">
        <v>44</v>
      </c>
      <c r="L989" t="s">
        <v>3907</v>
      </c>
      <c r="M989" t="s">
        <v>3908</v>
      </c>
      <c r="N989" s="38" t="s">
        <v>44</v>
      </c>
      <c r="O989" t="str">
        <f>+F989&amp;"-"&amp;VLOOKUP(F989,'BD LP'!B:J,9,0)</f>
        <v>150000760-C10</v>
      </c>
      <c r="P989">
        <f>+VLOOKUP(O989,[1]ZCLMM905!$A:$G,7,0)</f>
        <v>10</v>
      </c>
      <c r="Q989" t="b">
        <f t="shared" si="19"/>
        <v>1</v>
      </c>
      <c r="R989" t="str">
        <f>+VLOOKUP(F989,'BD LP'!B:I,8,0)</f>
        <v>CHUÑO 1 kg</v>
      </c>
    </row>
    <row r="990" spans="1:18" x14ac:dyDescent="0.35">
      <c r="A990" t="s">
        <v>3904</v>
      </c>
      <c r="B990">
        <v>2000</v>
      </c>
      <c r="D990" s="51" t="s">
        <v>3905</v>
      </c>
      <c r="F990" s="38">
        <v>104539270</v>
      </c>
      <c r="H990" s="52">
        <v>33600</v>
      </c>
      <c r="I990" t="s">
        <v>3906</v>
      </c>
      <c r="J990">
        <v>24</v>
      </c>
      <c r="K990" t="s">
        <v>44</v>
      </c>
      <c r="L990" t="s">
        <v>3907</v>
      </c>
      <c r="M990" t="s">
        <v>3908</v>
      </c>
      <c r="N990" s="38" t="s">
        <v>44</v>
      </c>
      <c r="O990" t="str">
        <f>+F990&amp;"-"&amp;VLOOKUP(F990,'BD LP'!B:J,9,0)</f>
        <v>104539270-C24</v>
      </c>
      <c r="P990">
        <f>+VLOOKUP(O990,[1]ZCLMM905!$A:$G,7,0)</f>
        <v>24</v>
      </c>
      <c r="Q990" t="b">
        <f t="shared" si="19"/>
        <v>1</v>
      </c>
      <c r="R990" t="str">
        <f>+VLOOKUP(F990,'BD LP'!B:I,8,0)</f>
        <v>CREMA DE COCO COOK THAI 400 ml</v>
      </c>
    </row>
    <row r="991" spans="1:18" x14ac:dyDescent="0.35">
      <c r="A991" t="s">
        <v>3904</v>
      </c>
      <c r="B991">
        <v>2000</v>
      </c>
      <c r="D991" s="51" t="s">
        <v>3905</v>
      </c>
      <c r="F991" s="38">
        <v>150000990</v>
      </c>
      <c r="H991" s="52">
        <v>9300</v>
      </c>
      <c r="I991" t="s">
        <v>3906</v>
      </c>
      <c r="J991">
        <v>6</v>
      </c>
      <c r="K991" t="s">
        <v>44</v>
      </c>
      <c r="L991" t="s">
        <v>3907</v>
      </c>
      <c r="M991" t="s">
        <v>3908</v>
      </c>
      <c r="N991" s="38" t="s">
        <v>44</v>
      </c>
      <c r="O991" t="str">
        <f>+F991&amp;"-"&amp;VLOOKUP(F991,'BD LP'!B:J,9,0)</f>
        <v>150000990-C06</v>
      </c>
      <c r="P991">
        <f>+VLOOKUP(O991,[1]ZCLMM905!$A:$G,7,0)</f>
        <v>6</v>
      </c>
      <c r="Q991" t="b">
        <f t="shared" si="19"/>
        <v>1</v>
      </c>
      <c r="R991" t="str">
        <f>+VLOOKUP(F991,'BD LP'!B:I,8,0)</f>
        <v>ESENCIA DE VAINILLA LA PRIMERA 1 l</v>
      </c>
    </row>
    <row r="992" spans="1:18" x14ac:dyDescent="0.35">
      <c r="A992" t="s">
        <v>3904</v>
      </c>
      <c r="B992">
        <v>2000</v>
      </c>
      <c r="D992" s="51" t="s">
        <v>3905</v>
      </c>
      <c r="F992" s="38">
        <v>150000311</v>
      </c>
      <c r="H992" s="52">
        <v>49000</v>
      </c>
      <c r="I992" t="s">
        <v>3906</v>
      </c>
      <c r="J992">
        <v>1</v>
      </c>
      <c r="K992" t="s">
        <v>44</v>
      </c>
      <c r="L992" t="s">
        <v>3907</v>
      </c>
      <c r="M992" t="s">
        <v>3908</v>
      </c>
      <c r="N992" s="38" t="s">
        <v>44</v>
      </c>
      <c r="O992" t="str">
        <f>+F992&amp;"-"&amp;VLOOKUP(F992,'BD LP'!B:J,9,0)</f>
        <v>150000311-UN</v>
      </c>
      <c r="P992">
        <f>+VLOOKUP(O992,[1]ZCLMM905!$A:$G,7,0)</f>
        <v>1</v>
      </c>
      <c r="Q992" t="b">
        <f t="shared" si="19"/>
        <v>1</v>
      </c>
      <c r="R992" t="str">
        <f>+VLOOKUP(F992,'BD LP'!B:I,8,0)</f>
        <v>GELATINA COLAPES HOJA 1 kg</v>
      </c>
    </row>
    <row r="993" spans="1:18" x14ac:dyDescent="0.35">
      <c r="A993" t="s">
        <v>3904</v>
      </c>
      <c r="B993">
        <v>2000</v>
      </c>
      <c r="D993" s="51" t="s">
        <v>3905</v>
      </c>
      <c r="F993" s="38">
        <v>104547390</v>
      </c>
      <c r="H993" s="52">
        <v>82500</v>
      </c>
      <c r="I993" t="s">
        <v>3906</v>
      </c>
      <c r="J993">
        <v>1</v>
      </c>
      <c r="K993" t="s">
        <v>44</v>
      </c>
      <c r="L993" t="s">
        <v>3907</v>
      </c>
      <c r="M993" t="s">
        <v>3908</v>
      </c>
      <c r="N993" s="38" t="s">
        <v>44</v>
      </c>
      <c r="O993" t="str">
        <f>+F993&amp;"-"&amp;VLOOKUP(F993,'BD LP'!B:J,9,0)</f>
        <v>104547390-UN</v>
      </c>
      <c r="P993">
        <f>+VLOOKUP(O993,[1]ZCLMM905!$A:$G,7,0)</f>
        <v>1</v>
      </c>
      <c r="Q993" t="b">
        <f t="shared" si="19"/>
        <v>1</v>
      </c>
      <c r="R993" t="str">
        <f>+VLOOKUP(F993,'BD LP'!B:I,8,0)</f>
        <v>Glaseado Bolleria Multiproposito 15 Kg</v>
      </c>
    </row>
    <row r="994" spans="1:18" x14ac:dyDescent="0.35">
      <c r="A994" t="s">
        <v>3904</v>
      </c>
      <c r="B994">
        <v>2000</v>
      </c>
      <c r="D994" s="51" t="s">
        <v>3905</v>
      </c>
      <c r="F994" s="38">
        <v>104545250</v>
      </c>
      <c r="H994" s="52">
        <v>77000</v>
      </c>
      <c r="I994" t="s">
        <v>3906</v>
      </c>
      <c r="J994">
        <v>3</v>
      </c>
      <c r="K994" t="s">
        <v>44</v>
      </c>
      <c r="L994" t="s">
        <v>3907</v>
      </c>
      <c r="M994" t="s">
        <v>3908</v>
      </c>
      <c r="N994" s="38" t="s">
        <v>44</v>
      </c>
      <c r="O994" t="str">
        <f>+F994&amp;"-"&amp;VLOOKUP(F994,'BD LP'!B:J,9,0)</f>
        <v>104545250-C03</v>
      </c>
      <c r="P994">
        <f>+VLOOKUP(O994,[1]ZCLMM905!$A:$G,7,0)</f>
        <v>3</v>
      </c>
      <c r="Q994" t="b">
        <f t="shared" si="19"/>
        <v>1</v>
      </c>
      <c r="R994" t="str">
        <f>+VLOOKUP(F994,'BD LP'!B:I,8,0)</f>
        <v>LECHE CONDENSADA 6 KG</v>
      </c>
    </row>
    <row r="995" spans="1:18" x14ac:dyDescent="0.35">
      <c r="A995" t="s">
        <v>3904</v>
      </c>
      <c r="B995">
        <v>2000</v>
      </c>
      <c r="D995" s="51" t="s">
        <v>3905</v>
      </c>
      <c r="F995" s="38">
        <v>104534800</v>
      </c>
      <c r="H995" s="52">
        <v>69600</v>
      </c>
      <c r="I995" t="s">
        <v>3906</v>
      </c>
      <c r="J995">
        <v>48</v>
      </c>
      <c r="K995" t="s">
        <v>44</v>
      </c>
      <c r="L995" t="s">
        <v>3907</v>
      </c>
      <c r="M995" t="s">
        <v>3908</v>
      </c>
      <c r="N995" s="38" t="s">
        <v>44</v>
      </c>
      <c r="O995" t="str">
        <f>+F995&amp;"-"&amp;VLOOKUP(F995,'BD LP'!B:J,9,0)</f>
        <v>104534800-C48</v>
      </c>
      <c r="P995">
        <f>+VLOOKUP(O995,[1]ZCLMM905!$A:$G,7,0)</f>
        <v>48</v>
      </c>
      <c r="Q995" t="b">
        <f t="shared" si="19"/>
        <v>1</v>
      </c>
      <c r="R995" t="str">
        <f>+VLOOKUP(F995,'BD LP'!B:I,8,0)</f>
        <v>LECHE CONDENSADA LECHE SUR 397 g</v>
      </c>
    </row>
    <row r="996" spans="1:18" x14ac:dyDescent="0.35">
      <c r="A996" t="s">
        <v>3904</v>
      </c>
      <c r="B996">
        <v>2000</v>
      </c>
      <c r="D996" s="51" t="s">
        <v>3905</v>
      </c>
      <c r="F996" s="38">
        <v>150000017</v>
      </c>
      <c r="H996" s="52">
        <v>96500</v>
      </c>
      <c r="I996" t="s">
        <v>3906</v>
      </c>
      <c r="J996">
        <v>48</v>
      </c>
      <c r="K996" t="s">
        <v>44</v>
      </c>
      <c r="L996" t="s">
        <v>3907</v>
      </c>
      <c r="M996" t="s">
        <v>3908</v>
      </c>
      <c r="N996" s="38" t="s">
        <v>44</v>
      </c>
      <c r="O996" t="str">
        <f>+F996&amp;"-"&amp;VLOOKUP(F996,'BD LP'!B:J,9,0)</f>
        <v>150000017-C48</v>
      </c>
      <c r="P996">
        <f>+VLOOKUP(O996,[1]ZCLMM905!$A:$G,7,0)</f>
        <v>48</v>
      </c>
      <c r="Q996" t="b">
        <f t="shared" si="19"/>
        <v>1</v>
      </c>
      <c r="R996" t="str">
        <f>+VLOOKUP(F996,'BD LP'!B:I,8,0)</f>
        <v>LECHE CONDENSADA NESTLE 397 g</v>
      </c>
    </row>
    <row r="997" spans="1:18" x14ac:dyDescent="0.35">
      <c r="A997" t="s">
        <v>3904</v>
      </c>
      <c r="B997">
        <v>2000</v>
      </c>
      <c r="D997" s="51" t="s">
        <v>3905</v>
      </c>
      <c r="F997" s="38">
        <v>104539350</v>
      </c>
      <c r="H997" s="52">
        <v>77000</v>
      </c>
      <c r="I997" t="s">
        <v>3906</v>
      </c>
      <c r="J997">
        <v>48</v>
      </c>
      <c r="K997" t="s">
        <v>44</v>
      </c>
      <c r="L997" t="s">
        <v>3907</v>
      </c>
      <c r="M997" t="s">
        <v>3908</v>
      </c>
      <c r="N997" s="38" t="s">
        <v>44</v>
      </c>
      <c r="O997" t="str">
        <f>+F997&amp;"-"&amp;VLOOKUP(F997,'BD LP'!B:J,9,0)</f>
        <v>104539350-C48</v>
      </c>
      <c r="P997">
        <f>+VLOOKUP(O997,[1]ZCLMM905!$A:$G,7,0)</f>
        <v>48</v>
      </c>
      <c r="Q997" t="b">
        <f t="shared" si="19"/>
        <v>1</v>
      </c>
      <c r="R997" t="str">
        <f>+VLOOKUP(F997,'BD LP'!B:I,8,0)</f>
        <v>LECHE EVAPORADA IDEAL 390 G</v>
      </c>
    </row>
    <row r="998" spans="1:18" x14ac:dyDescent="0.35">
      <c r="A998" t="s">
        <v>3904</v>
      </c>
      <c r="B998">
        <v>2000</v>
      </c>
      <c r="D998" s="51" t="s">
        <v>3905</v>
      </c>
      <c r="F998" s="38">
        <v>104547190</v>
      </c>
      <c r="H998" s="52">
        <v>50000</v>
      </c>
      <c r="I998" t="s">
        <v>3906</v>
      </c>
      <c r="J998">
        <v>20</v>
      </c>
      <c r="K998" t="s">
        <v>44</v>
      </c>
      <c r="L998" t="s">
        <v>3907</v>
      </c>
      <c r="M998" t="s">
        <v>3908</v>
      </c>
      <c r="N998" s="38" t="s">
        <v>44</v>
      </c>
      <c r="O998" t="str">
        <f>+F998&amp;"-"&amp;VLOOKUP(F998,'BD LP'!B:J,9,0)</f>
        <v>104547190-C20</v>
      </c>
      <c r="P998">
        <f>+VLOOKUP(O998,[1]ZCLMM905!$A:$G,7,0)</f>
        <v>20</v>
      </c>
      <c r="Q998" t="b">
        <f t="shared" si="19"/>
        <v>1</v>
      </c>
      <c r="R998" t="str">
        <f>+VLOOKUP(F998,'BD LP'!B:I,8,0)</f>
        <v>LEVADURA INSTANT GLORIPAN 500 G</v>
      </c>
    </row>
    <row r="999" spans="1:18" x14ac:dyDescent="0.35">
      <c r="A999" t="s">
        <v>3904</v>
      </c>
      <c r="B999">
        <v>2000</v>
      </c>
      <c r="D999" s="51" t="s">
        <v>3905</v>
      </c>
      <c r="F999" s="38">
        <v>104546990</v>
      </c>
      <c r="H999" s="52">
        <v>103200</v>
      </c>
      <c r="I999" t="s">
        <v>3906</v>
      </c>
      <c r="J999">
        <v>80</v>
      </c>
      <c r="K999" t="s">
        <v>44</v>
      </c>
      <c r="L999" t="s">
        <v>3907</v>
      </c>
      <c r="M999" t="s">
        <v>3908</v>
      </c>
      <c r="N999" s="38" t="s">
        <v>44</v>
      </c>
      <c r="O999" t="str">
        <f>+F999&amp;"-"&amp;VLOOKUP(F999,'BD LP'!B:J,9,0)</f>
        <v>104546990-C80</v>
      </c>
      <c r="P999">
        <f>+VLOOKUP(O999,[1]ZCLMM905!$A:$G,7,0)</f>
        <v>80</v>
      </c>
      <c r="Q999" t="b">
        <f t="shared" si="19"/>
        <v>1</v>
      </c>
      <c r="R999" t="str">
        <f>+VLOOKUP(F999,'BD LP'!B:I,8,0)</f>
        <v>LEVADURA SECA DOYPACK 125 G</v>
      </c>
    </row>
    <row r="1000" spans="1:18" x14ac:dyDescent="0.35">
      <c r="A1000" t="s">
        <v>3904</v>
      </c>
      <c r="B1000">
        <v>2000</v>
      </c>
      <c r="D1000" s="51" t="s">
        <v>3905</v>
      </c>
      <c r="F1000" s="38">
        <v>104547010</v>
      </c>
      <c r="H1000" s="52">
        <v>98000</v>
      </c>
      <c r="I1000" t="s">
        <v>3906</v>
      </c>
      <c r="J1000">
        <v>40</v>
      </c>
      <c r="K1000" t="s">
        <v>44</v>
      </c>
      <c r="L1000" t="s">
        <v>3907</v>
      </c>
      <c r="M1000" t="s">
        <v>3908</v>
      </c>
      <c r="N1000" s="38" t="s">
        <v>44</v>
      </c>
      <c r="O1000" t="str">
        <f>+F1000&amp;"-"&amp;VLOOKUP(F1000,'BD LP'!B:J,9,0)</f>
        <v>104547010-C40</v>
      </c>
      <c r="P1000">
        <f>+VLOOKUP(O1000,[1]ZCLMM905!$A:$G,7,0)</f>
        <v>40</v>
      </c>
      <c r="Q1000" t="b">
        <f t="shared" si="19"/>
        <v>1</v>
      </c>
      <c r="R1000" t="str">
        <f>+VLOOKUP(F1000,'BD LP'!B:I,8,0)</f>
        <v>LEVADURA SECA DOYPACK 250 G</v>
      </c>
    </row>
    <row r="1001" spans="1:18" x14ac:dyDescent="0.35">
      <c r="A1001" t="s">
        <v>3904</v>
      </c>
      <c r="B1001">
        <v>2000</v>
      </c>
      <c r="D1001" s="51" t="s">
        <v>3905</v>
      </c>
      <c r="F1001" s="38">
        <v>104547000</v>
      </c>
      <c r="H1001" s="52">
        <v>48500</v>
      </c>
      <c r="I1001" t="s">
        <v>3906</v>
      </c>
      <c r="J1001">
        <v>20</v>
      </c>
      <c r="K1001" t="s">
        <v>44</v>
      </c>
      <c r="L1001" t="s">
        <v>3907</v>
      </c>
      <c r="M1001" t="s">
        <v>3908</v>
      </c>
      <c r="N1001" s="38" t="s">
        <v>44</v>
      </c>
      <c r="O1001" t="str">
        <f>+F1001&amp;"-"&amp;VLOOKUP(F1001,'BD LP'!B:J,9,0)</f>
        <v>104547000-C20</v>
      </c>
      <c r="P1001">
        <f>+VLOOKUP(O1001,[1]ZCLMM905!$A:$G,7,0)</f>
        <v>20</v>
      </c>
      <c r="Q1001" t="b">
        <f t="shared" si="19"/>
        <v>1</v>
      </c>
      <c r="R1001" t="str">
        <f>+VLOOKUP(F1001,'BD LP'!B:I,8,0)</f>
        <v>POLVO DE HORNEAR 500 G</v>
      </c>
    </row>
    <row r="1002" spans="1:18" x14ac:dyDescent="0.35">
      <c r="A1002" t="s">
        <v>3904</v>
      </c>
      <c r="B1002">
        <v>2000</v>
      </c>
      <c r="D1002" s="51" t="s">
        <v>3905</v>
      </c>
      <c r="F1002" s="38">
        <v>104533410</v>
      </c>
      <c r="H1002" s="52">
        <v>174750</v>
      </c>
      <c r="I1002" t="s">
        <v>3906</v>
      </c>
      <c r="J1002">
        <v>1</v>
      </c>
      <c r="K1002" t="s">
        <v>378</v>
      </c>
      <c r="L1002" t="s">
        <v>3907</v>
      </c>
      <c r="M1002" t="s">
        <v>3908</v>
      </c>
      <c r="N1002" s="38" t="s">
        <v>378</v>
      </c>
      <c r="O1002" t="str">
        <f>+F1002&amp;"-"&amp;VLOOKUP(F1002,'BD LP'!B:J,9,0)</f>
        <v>104533410-AJ</v>
      </c>
      <c r="P1002">
        <f>+VLOOKUP(O1002,[1]ZCLMM905!$A:$G,7,0)</f>
        <v>1</v>
      </c>
      <c r="Q1002" t="b">
        <f t="shared" si="19"/>
        <v>1</v>
      </c>
      <c r="R1002" t="str">
        <f>+VLOOKUP(F1002,'BD LP'!B:I,8,0)</f>
        <v>PRE-MIX MUFFIN AMERICANO CSM 25kg</v>
      </c>
    </row>
    <row r="1003" spans="1:18" x14ac:dyDescent="0.35">
      <c r="A1003" t="s">
        <v>3904</v>
      </c>
      <c r="B1003">
        <v>2000</v>
      </c>
      <c r="D1003" s="51" t="s">
        <v>3905</v>
      </c>
      <c r="F1003" s="38">
        <v>150000373</v>
      </c>
      <c r="H1003" s="52">
        <v>25900</v>
      </c>
      <c r="I1003" t="s">
        <v>3906</v>
      </c>
      <c r="J1003">
        <v>10</v>
      </c>
      <c r="K1003" t="s">
        <v>44</v>
      </c>
      <c r="L1003" t="s">
        <v>3907</v>
      </c>
      <c r="M1003" t="s">
        <v>3908</v>
      </c>
      <c r="N1003" s="38" t="s">
        <v>44</v>
      </c>
      <c r="O1003" t="str">
        <f>+F1003&amp;"-"&amp;VLOOKUP(F1003,'BD LP'!B:J,9,0)</f>
        <v>150000373-C10</v>
      </c>
      <c r="P1003">
        <f>+VLOOKUP(O1003,[1]ZCLMM905!$A:$G,7,0)</f>
        <v>10</v>
      </c>
      <c r="Q1003" t="b">
        <f t="shared" si="19"/>
        <v>1</v>
      </c>
      <c r="R1003" t="str">
        <f>+VLOOKUP(F1003,'BD LP'!B:I,8,0)</f>
        <v>FLAN C/LECHE CARAMELO MACROFOOD 1 kg</v>
      </c>
    </row>
    <row r="1004" spans="1:18" x14ac:dyDescent="0.35">
      <c r="A1004" t="s">
        <v>3904</v>
      </c>
      <c r="B1004">
        <v>2000</v>
      </c>
      <c r="D1004" s="51" t="s">
        <v>3905</v>
      </c>
      <c r="F1004" s="38">
        <v>150000001</v>
      </c>
      <c r="H1004" s="52">
        <v>28900</v>
      </c>
      <c r="I1004" t="s">
        <v>3906</v>
      </c>
      <c r="J1004">
        <v>10</v>
      </c>
      <c r="K1004" t="s">
        <v>44</v>
      </c>
      <c r="L1004" t="s">
        <v>3907</v>
      </c>
      <c r="M1004" t="s">
        <v>3908</v>
      </c>
      <c r="N1004" s="38" t="s">
        <v>44</v>
      </c>
      <c r="O1004" t="str">
        <f>+F1004&amp;"-"&amp;VLOOKUP(F1004,'BD LP'!B:J,9,0)</f>
        <v>150000001-C10</v>
      </c>
      <c r="P1004">
        <f>+VLOOKUP(O1004,[1]ZCLMM905!$A:$G,7,0)</f>
        <v>10</v>
      </c>
      <c r="Q1004" t="b">
        <f t="shared" si="19"/>
        <v>1</v>
      </c>
      <c r="R1004" t="str">
        <f>+VLOOKUP(F1004,'BD LP'!B:I,8,0)</f>
        <v>FLAN C/LECHE CHOCOLATE MACROFOOD 1 kg</v>
      </c>
    </row>
    <row r="1005" spans="1:18" x14ac:dyDescent="0.35">
      <c r="A1005" t="s">
        <v>3904</v>
      </c>
      <c r="B1005">
        <v>2000</v>
      </c>
      <c r="D1005" s="51" t="s">
        <v>3905</v>
      </c>
      <c r="F1005" s="38">
        <v>150000372</v>
      </c>
      <c r="H1005" s="52">
        <v>27700</v>
      </c>
      <c r="I1005" t="s">
        <v>3906</v>
      </c>
      <c r="J1005">
        <v>10</v>
      </c>
      <c r="K1005" t="s">
        <v>44</v>
      </c>
      <c r="L1005" t="s">
        <v>3907</v>
      </c>
      <c r="M1005" t="s">
        <v>3908</v>
      </c>
      <c r="N1005" s="38" t="s">
        <v>44</v>
      </c>
      <c r="O1005" t="str">
        <f>+F1005&amp;"-"&amp;VLOOKUP(F1005,'BD LP'!B:J,9,0)</f>
        <v>150000372-C10</v>
      </c>
      <c r="P1005">
        <f>+VLOOKUP(O1005,[1]ZCLMM905!$A:$G,7,0)</f>
        <v>10</v>
      </c>
      <c r="Q1005" t="b">
        <f t="shared" si="19"/>
        <v>1</v>
      </c>
      <c r="R1005" t="str">
        <f>+VLOOKUP(F1005,'BD LP'!B:I,8,0)</f>
        <v>FLAN C/LECHE FRUTILLA MACROFOOD 1 kg</v>
      </c>
    </row>
    <row r="1006" spans="1:18" x14ac:dyDescent="0.35">
      <c r="A1006" t="s">
        <v>3904</v>
      </c>
      <c r="B1006">
        <v>2000</v>
      </c>
      <c r="D1006" s="51" t="s">
        <v>3905</v>
      </c>
      <c r="F1006" s="38">
        <v>150000374</v>
      </c>
      <c r="H1006" s="52">
        <v>27100</v>
      </c>
      <c r="I1006" t="s">
        <v>3906</v>
      </c>
      <c r="J1006">
        <v>10</v>
      </c>
      <c r="K1006" t="s">
        <v>44</v>
      </c>
      <c r="L1006" t="s">
        <v>3907</v>
      </c>
      <c r="M1006" t="s">
        <v>3908</v>
      </c>
      <c r="N1006" s="38" t="s">
        <v>44</v>
      </c>
      <c r="O1006" t="str">
        <f>+F1006&amp;"-"&amp;VLOOKUP(F1006,'BD LP'!B:J,9,0)</f>
        <v>150000374-C10</v>
      </c>
      <c r="P1006">
        <f>+VLOOKUP(O1006,[1]ZCLMM905!$A:$G,7,0)</f>
        <v>10</v>
      </c>
      <c r="Q1006" t="b">
        <f t="shared" si="19"/>
        <v>1</v>
      </c>
      <c r="R1006" t="str">
        <f>+VLOOKUP(F1006,'BD LP'!B:I,8,0)</f>
        <v>FLAN C/LECHE VAINILLA MACROFOOD 1 kg</v>
      </c>
    </row>
    <row r="1007" spans="1:18" x14ac:dyDescent="0.35">
      <c r="A1007" t="s">
        <v>3904</v>
      </c>
      <c r="B1007">
        <v>2000</v>
      </c>
      <c r="D1007" s="51" t="s">
        <v>3905</v>
      </c>
      <c r="F1007" s="38">
        <v>100095080</v>
      </c>
      <c r="H1007" s="52">
        <v>33900</v>
      </c>
      <c r="I1007" t="s">
        <v>3906</v>
      </c>
      <c r="J1007">
        <v>10</v>
      </c>
      <c r="K1007" t="s">
        <v>44</v>
      </c>
      <c r="L1007" t="s">
        <v>3907</v>
      </c>
      <c r="M1007" t="s">
        <v>3908</v>
      </c>
      <c r="N1007" s="38" t="s">
        <v>44</v>
      </c>
      <c r="O1007" t="str">
        <f>+F1007&amp;"-"&amp;VLOOKUP(F1007,'BD LP'!B:J,9,0)</f>
        <v>100095080-C10</v>
      </c>
      <c r="P1007">
        <f>+VLOOKUP(O1007,[1]ZCLMM905!$A:$G,7,0)</f>
        <v>10</v>
      </c>
      <c r="Q1007" t="b">
        <f t="shared" si="19"/>
        <v>1</v>
      </c>
      <c r="R1007" t="str">
        <f>+VLOOKUP(F1007,'BD LP'!B:I,8,0)</f>
        <v>FLAN EN POLVO CHOCOLATE CARICIA 1 kg</v>
      </c>
    </row>
    <row r="1008" spans="1:18" x14ac:dyDescent="0.35">
      <c r="A1008" t="s">
        <v>3904</v>
      </c>
      <c r="B1008">
        <v>2000</v>
      </c>
      <c r="D1008" s="51" t="s">
        <v>3905</v>
      </c>
      <c r="F1008" s="38">
        <v>100095030</v>
      </c>
      <c r="H1008" s="52">
        <v>31900</v>
      </c>
      <c r="I1008" t="s">
        <v>3906</v>
      </c>
      <c r="J1008">
        <v>10</v>
      </c>
      <c r="K1008" t="s">
        <v>44</v>
      </c>
      <c r="L1008" t="s">
        <v>3907</v>
      </c>
      <c r="M1008" t="s">
        <v>3908</v>
      </c>
      <c r="N1008" s="38" t="s">
        <v>44</v>
      </c>
      <c r="O1008" t="str">
        <f>+F1008&amp;"-"&amp;VLOOKUP(F1008,'BD LP'!B:J,9,0)</f>
        <v>100095030-C10</v>
      </c>
      <c r="P1008">
        <f>+VLOOKUP(O1008,[1]ZCLMM905!$A:$G,7,0)</f>
        <v>10</v>
      </c>
      <c r="Q1008" t="b">
        <f t="shared" si="19"/>
        <v>1</v>
      </c>
      <c r="R1008" t="str">
        <f>+VLOOKUP(F1008,'BD LP'!B:I,8,0)</f>
        <v>FLAN EN POLVO VAINILLA CARICIA 1 kg</v>
      </c>
    </row>
    <row r="1009" spans="1:18" x14ac:dyDescent="0.35">
      <c r="A1009" t="s">
        <v>3904</v>
      </c>
      <c r="B1009">
        <v>2000</v>
      </c>
      <c r="D1009" s="51" t="s">
        <v>3905</v>
      </c>
      <c r="F1009" s="38">
        <v>100093620</v>
      </c>
      <c r="H1009" s="52">
        <v>46500</v>
      </c>
      <c r="I1009" t="s">
        <v>3906</v>
      </c>
      <c r="J1009">
        <v>10</v>
      </c>
      <c r="K1009" t="s">
        <v>44</v>
      </c>
      <c r="L1009" t="s">
        <v>3907</v>
      </c>
      <c r="M1009" t="s">
        <v>3908</v>
      </c>
      <c r="N1009" s="38" t="s">
        <v>44</v>
      </c>
      <c r="O1009" t="str">
        <f>+F1009&amp;"-"&amp;VLOOKUP(F1009,'BD LP'!B:J,9,0)</f>
        <v>100093620-C10</v>
      </c>
      <c r="P1009">
        <f>+VLOOKUP(O1009,[1]ZCLMM905!$A:$G,7,0)</f>
        <v>10</v>
      </c>
      <c r="Q1009" t="b">
        <f t="shared" si="19"/>
        <v>1</v>
      </c>
      <c r="R1009" t="str">
        <f>+VLOOKUP(F1009,'BD LP'!B:I,8,0)</f>
        <v>JALEA EN POLVO FRAMBUESA CARICIA 1 kg</v>
      </c>
    </row>
    <row r="1010" spans="1:18" x14ac:dyDescent="0.35">
      <c r="A1010" t="s">
        <v>3904</v>
      </c>
      <c r="B1010">
        <v>2000</v>
      </c>
      <c r="D1010" s="51" t="s">
        <v>3905</v>
      </c>
      <c r="F1010" s="38">
        <v>100093780</v>
      </c>
      <c r="H1010" s="52">
        <v>46500</v>
      </c>
      <c r="I1010" t="s">
        <v>3906</v>
      </c>
      <c r="J1010">
        <v>10</v>
      </c>
      <c r="K1010" t="s">
        <v>44</v>
      </c>
      <c r="L1010" t="s">
        <v>3907</v>
      </c>
      <c r="M1010" t="s">
        <v>3908</v>
      </c>
      <c r="N1010" s="38" t="s">
        <v>44</v>
      </c>
      <c r="O1010" t="str">
        <f>+F1010&amp;"-"&amp;VLOOKUP(F1010,'BD LP'!B:J,9,0)</f>
        <v>100093780-C10</v>
      </c>
      <c r="P1010">
        <f>+VLOOKUP(O1010,[1]ZCLMM905!$A:$G,7,0)</f>
        <v>10</v>
      </c>
      <c r="Q1010" t="b">
        <f t="shared" si="19"/>
        <v>1</v>
      </c>
      <c r="R1010" t="str">
        <f>+VLOOKUP(F1010,'BD LP'!B:I,8,0)</f>
        <v>JALEA EN POLVO NARANJA CARICIA 1 kg</v>
      </c>
    </row>
    <row r="1011" spans="1:18" x14ac:dyDescent="0.35">
      <c r="A1011" t="s">
        <v>3904</v>
      </c>
      <c r="B1011">
        <v>2000</v>
      </c>
      <c r="D1011" s="51" t="s">
        <v>3905</v>
      </c>
      <c r="F1011" s="38">
        <v>100093790</v>
      </c>
      <c r="H1011" s="52">
        <v>46500</v>
      </c>
      <c r="I1011" t="s">
        <v>3906</v>
      </c>
      <c r="J1011">
        <v>10</v>
      </c>
      <c r="K1011" t="s">
        <v>44</v>
      </c>
      <c r="L1011" t="s">
        <v>3907</v>
      </c>
      <c r="M1011" t="s">
        <v>3908</v>
      </c>
      <c r="N1011" s="38" t="s">
        <v>44</v>
      </c>
      <c r="O1011" t="str">
        <f>+F1011&amp;"-"&amp;VLOOKUP(F1011,'BD LP'!B:J,9,0)</f>
        <v>100093790-C10</v>
      </c>
      <c r="P1011">
        <f>+VLOOKUP(O1011,[1]ZCLMM905!$A:$G,7,0)</f>
        <v>10</v>
      </c>
      <c r="Q1011" t="b">
        <f t="shared" si="19"/>
        <v>1</v>
      </c>
      <c r="R1011" t="str">
        <f>+VLOOKUP(F1011,'BD LP'!B:I,8,0)</f>
        <v>JALEA EN POLVO PIÑA CARICIA 1 kg</v>
      </c>
    </row>
    <row r="1012" spans="1:18" x14ac:dyDescent="0.35">
      <c r="A1012" t="s">
        <v>3904</v>
      </c>
      <c r="B1012">
        <v>2000</v>
      </c>
      <c r="D1012" s="51" t="s">
        <v>3905</v>
      </c>
      <c r="F1012" s="38">
        <v>150000002</v>
      </c>
      <c r="H1012" s="52">
        <v>35000</v>
      </c>
      <c r="I1012" t="s">
        <v>3906</v>
      </c>
      <c r="J1012">
        <v>10</v>
      </c>
      <c r="K1012" t="s">
        <v>44</v>
      </c>
      <c r="L1012" t="s">
        <v>3907</v>
      </c>
      <c r="M1012" t="s">
        <v>3908</v>
      </c>
      <c r="N1012" s="38" t="s">
        <v>44</v>
      </c>
      <c r="O1012" t="str">
        <f>+F1012&amp;"-"&amp;VLOOKUP(F1012,'BD LP'!B:J,9,0)</f>
        <v>150000002-C10</v>
      </c>
      <c r="P1012">
        <f>+VLOOKUP(O1012,[1]ZCLMM905!$A:$G,7,0)</f>
        <v>10</v>
      </c>
      <c r="Q1012" t="b">
        <f t="shared" si="19"/>
        <v>1</v>
      </c>
      <c r="R1012" t="str">
        <f>+VLOOKUP(F1012,'BD LP'!B:I,8,0)</f>
        <v>JALEA FRAMBUESA MACROFOOD 1 kg</v>
      </c>
    </row>
    <row r="1013" spans="1:18" x14ac:dyDescent="0.35">
      <c r="A1013" t="s">
        <v>3904</v>
      </c>
      <c r="B1013">
        <v>2000</v>
      </c>
      <c r="D1013" s="51" t="s">
        <v>3905</v>
      </c>
      <c r="F1013" s="38">
        <v>150000378</v>
      </c>
      <c r="H1013" s="52">
        <v>34800</v>
      </c>
      <c r="I1013" t="s">
        <v>3906</v>
      </c>
      <c r="J1013">
        <v>10</v>
      </c>
      <c r="K1013" t="s">
        <v>44</v>
      </c>
      <c r="L1013" t="s">
        <v>3907</v>
      </c>
      <c r="M1013" t="s">
        <v>3908</v>
      </c>
      <c r="N1013" s="38" t="s">
        <v>44</v>
      </c>
      <c r="O1013" t="str">
        <f>+F1013&amp;"-"&amp;VLOOKUP(F1013,'BD LP'!B:J,9,0)</f>
        <v>150000378-C10</v>
      </c>
      <c r="P1013">
        <f>+VLOOKUP(O1013,[1]ZCLMM905!$A:$G,7,0)</f>
        <v>10</v>
      </c>
      <c r="Q1013" t="b">
        <f t="shared" si="19"/>
        <v>1</v>
      </c>
      <c r="R1013" t="str">
        <f>+VLOOKUP(F1013,'BD LP'!B:I,8,0)</f>
        <v>JALEA NARANJA MACROFOOD 1 kg</v>
      </c>
    </row>
    <row r="1014" spans="1:18" x14ac:dyDescent="0.35">
      <c r="A1014" t="s">
        <v>3904</v>
      </c>
      <c r="B1014">
        <v>2000</v>
      </c>
      <c r="D1014" s="51" t="s">
        <v>3905</v>
      </c>
      <c r="F1014" s="38">
        <v>150000379</v>
      </c>
      <c r="H1014" s="52">
        <v>38400</v>
      </c>
      <c r="I1014" t="s">
        <v>3906</v>
      </c>
      <c r="J1014">
        <v>10</v>
      </c>
      <c r="K1014" t="s">
        <v>44</v>
      </c>
      <c r="L1014" t="s">
        <v>3907</v>
      </c>
      <c r="M1014" t="s">
        <v>3908</v>
      </c>
      <c r="N1014" s="38" t="s">
        <v>44</v>
      </c>
      <c r="O1014" t="str">
        <f>+F1014&amp;"-"&amp;VLOOKUP(F1014,'BD LP'!B:J,9,0)</f>
        <v>150000379-C10</v>
      </c>
      <c r="P1014">
        <f>+VLOOKUP(O1014,[1]ZCLMM905!$A:$G,7,0)</f>
        <v>10</v>
      </c>
      <c r="Q1014" t="b">
        <f t="shared" si="19"/>
        <v>1</v>
      </c>
      <c r="R1014" t="str">
        <f>+VLOOKUP(F1014,'BD LP'!B:I,8,0)</f>
        <v>JALEA PIÑA MACROFOOD 1 kg</v>
      </c>
    </row>
    <row r="1015" spans="1:18" x14ac:dyDescent="0.35">
      <c r="A1015" t="s">
        <v>3904</v>
      </c>
      <c r="B1015">
        <v>2000</v>
      </c>
      <c r="D1015" s="51" t="s">
        <v>3905</v>
      </c>
      <c r="F1015" s="38">
        <v>104540100</v>
      </c>
      <c r="H1015" s="52">
        <v>54500</v>
      </c>
      <c r="I1015" t="s">
        <v>3906</v>
      </c>
      <c r="J1015">
        <v>2</v>
      </c>
      <c r="K1015" t="s">
        <v>44</v>
      </c>
      <c r="L1015" t="s">
        <v>3907</v>
      </c>
      <c r="M1015" t="s">
        <v>3908</v>
      </c>
      <c r="N1015" s="38" t="s">
        <v>44</v>
      </c>
      <c r="O1015" t="str">
        <f>+F1015&amp;"-"&amp;VLOOKUP(F1015,'BD LP'!B:J,9,0)</f>
        <v>104540100-C02</v>
      </c>
      <c r="P1015">
        <f>+VLOOKUP(O1015,[1]ZCLMM905!$A:$G,7,0)</f>
        <v>2</v>
      </c>
      <c r="Q1015" t="b">
        <f t="shared" si="19"/>
        <v>1</v>
      </c>
      <c r="R1015" t="str">
        <f>+VLOOKUP(F1015,'BD LP'!B:I,8,0)</f>
        <v>CHEESECAKE FACTORY NINE 14 TROZOS</v>
      </c>
    </row>
    <row r="1016" spans="1:18" x14ac:dyDescent="0.35">
      <c r="A1016" t="s">
        <v>3904</v>
      </c>
      <c r="B1016">
        <v>2000</v>
      </c>
      <c r="D1016" s="51" t="s">
        <v>3905</v>
      </c>
      <c r="F1016" s="38">
        <v>104538810</v>
      </c>
      <c r="H1016" s="52">
        <v>19800</v>
      </c>
      <c r="I1016" t="s">
        <v>3906</v>
      </c>
      <c r="J1016">
        <v>2</v>
      </c>
      <c r="K1016" t="s">
        <v>44</v>
      </c>
      <c r="L1016" t="s">
        <v>3907</v>
      </c>
      <c r="M1016" t="s">
        <v>3908</v>
      </c>
      <c r="N1016" s="38" t="s">
        <v>44</v>
      </c>
      <c r="O1016" t="str">
        <f>+F1016&amp;"-"&amp;VLOOKUP(F1016,'BD LP'!B:J,9,0)</f>
        <v>104538810-C02</v>
      </c>
      <c r="P1016">
        <f>+VLOOKUP(O1016,[1]ZCLMM905!$A:$G,7,0)</f>
        <v>2</v>
      </c>
      <c r="Q1016" t="b">
        <f t="shared" si="19"/>
        <v>1</v>
      </c>
      <c r="R1016" t="str">
        <f>+VLOOKUP(F1016,'BD LP'!B:I,8,0)</f>
        <v>KUCHEN DE MANZANA CONGELADO</v>
      </c>
    </row>
    <row r="1017" spans="1:18" x14ac:dyDescent="0.35">
      <c r="A1017" t="s">
        <v>3904</v>
      </c>
      <c r="B1017">
        <v>2000</v>
      </c>
      <c r="D1017" s="51" t="s">
        <v>3905</v>
      </c>
      <c r="F1017" s="38">
        <v>104538800</v>
      </c>
      <c r="H1017" s="52">
        <v>21800</v>
      </c>
      <c r="I1017" t="s">
        <v>3906</v>
      </c>
      <c r="J1017">
        <v>2</v>
      </c>
      <c r="K1017" t="s">
        <v>44</v>
      </c>
      <c r="L1017" t="s">
        <v>3907</v>
      </c>
      <c r="M1017" t="s">
        <v>3908</v>
      </c>
      <c r="N1017" s="38" t="s">
        <v>44</v>
      </c>
      <c r="O1017" t="str">
        <f>+F1017&amp;"-"&amp;VLOOKUP(F1017,'BD LP'!B:J,9,0)</f>
        <v>104538800-C02</v>
      </c>
      <c r="P1017">
        <f>+VLOOKUP(O1017,[1]ZCLMM905!$A:$G,7,0)</f>
        <v>2</v>
      </c>
      <c r="Q1017" t="b">
        <f t="shared" si="19"/>
        <v>1</v>
      </c>
      <c r="R1017" t="str">
        <f>+VLOOKUP(F1017,'BD LP'!B:I,8,0)</f>
        <v>PIE DE LIMON CONGELADO</v>
      </c>
    </row>
    <row r="1018" spans="1:18" x14ac:dyDescent="0.35">
      <c r="A1018" t="s">
        <v>3904</v>
      </c>
      <c r="B1018">
        <v>2000</v>
      </c>
      <c r="D1018" s="51" t="s">
        <v>3905</v>
      </c>
      <c r="F1018" s="38">
        <v>104532150</v>
      </c>
      <c r="H1018" s="52">
        <v>22900</v>
      </c>
      <c r="I1018" t="s">
        <v>3906</v>
      </c>
      <c r="J1018">
        <v>2</v>
      </c>
      <c r="K1018" t="s">
        <v>44</v>
      </c>
      <c r="L1018" t="s">
        <v>3907</v>
      </c>
      <c r="M1018" t="s">
        <v>3908</v>
      </c>
      <c r="N1018" s="38" t="s">
        <v>44</v>
      </c>
      <c r="O1018" t="str">
        <f>+F1018&amp;"-"&amp;VLOOKUP(F1018,'BD LP'!B:J,9,0)</f>
        <v>104532150-C02</v>
      </c>
      <c r="P1018">
        <f>+VLOOKUP(O1018,[1]ZCLMM905!$A:$G,7,0)</f>
        <v>2</v>
      </c>
      <c r="Q1018" t="b">
        <f t="shared" si="19"/>
        <v>1</v>
      </c>
      <c r="R1018" t="str">
        <f>+VLOOKUP(F1018,'BD LP'!B:I,8,0)</f>
        <v>TORTA CHOCO COCO 15 PORC CONG CJ 2 UN</v>
      </c>
    </row>
    <row r="1019" spans="1:18" x14ac:dyDescent="0.35">
      <c r="A1019" t="s">
        <v>3904</v>
      </c>
      <c r="B1019">
        <v>2000</v>
      </c>
      <c r="D1019" s="51" t="s">
        <v>3905</v>
      </c>
      <c r="F1019" s="38">
        <v>104532460</v>
      </c>
      <c r="H1019" s="52">
        <v>38000</v>
      </c>
      <c r="I1019" t="s">
        <v>3906</v>
      </c>
      <c r="J1019">
        <v>4</v>
      </c>
      <c r="K1019" t="s">
        <v>44</v>
      </c>
      <c r="L1019" t="s">
        <v>3907</v>
      </c>
      <c r="M1019" t="s">
        <v>3908</v>
      </c>
      <c r="N1019" s="38" t="s">
        <v>44</v>
      </c>
      <c r="O1019" t="str">
        <f>+F1019&amp;"-"&amp;VLOOKUP(F1019,'BD LP'!B:J,9,0)</f>
        <v>104532460-C04</v>
      </c>
      <c r="P1019">
        <f>+VLOOKUP(O1019,[1]ZCLMM905!$A:$G,7,0)</f>
        <v>4</v>
      </c>
      <c r="Q1019" t="b">
        <f t="shared" si="19"/>
        <v>1</v>
      </c>
      <c r="R1019" t="str">
        <f>+VLOOKUP(F1019,'BD LP'!B:I,8,0)</f>
        <v>TORTA DE FRAMBUESA CONGELADA</v>
      </c>
    </row>
    <row r="1020" spans="1:18" x14ac:dyDescent="0.35">
      <c r="A1020" t="s">
        <v>3904</v>
      </c>
      <c r="B1020">
        <v>2000</v>
      </c>
      <c r="D1020" s="51" t="s">
        <v>3905</v>
      </c>
      <c r="F1020" s="38">
        <v>104538790</v>
      </c>
      <c r="H1020" s="52">
        <v>36000</v>
      </c>
      <c r="I1020" t="s">
        <v>3906</v>
      </c>
      <c r="J1020">
        <v>2</v>
      </c>
      <c r="K1020" t="s">
        <v>44</v>
      </c>
      <c r="L1020" t="s">
        <v>3907</v>
      </c>
      <c r="M1020" t="s">
        <v>3908</v>
      </c>
      <c r="N1020" s="38" t="s">
        <v>44</v>
      </c>
      <c r="O1020" t="str">
        <f>+F1020&amp;"-"&amp;VLOOKUP(F1020,'BD LP'!B:J,9,0)</f>
        <v>104538790-C02</v>
      </c>
      <c r="P1020">
        <f>+VLOOKUP(O1020,[1]ZCLMM905!$A:$G,7,0)</f>
        <v>2</v>
      </c>
      <c r="Q1020" t="b">
        <f t="shared" si="19"/>
        <v>1</v>
      </c>
      <c r="R1020" t="str">
        <f>+VLOOKUP(F1020,'BD LP'!B:I,8,0)</f>
        <v>TORTA DE TRUFA CONGELADA</v>
      </c>
    </row>
    <row r="1021" spans="1:18" x14ac:dyDescent="0.35">
      <c r="A1021" t="s">
        <v>3904</v>
      </c>
      <c r="B1021">
        <v>2000</v>
      </c>
      <c r="D1021" s="51" t="s">
        <v>3905</v>
      </c>
      <c r="F1021" s="38">
        <v>104532470</v>
      </c>
      <c r="H1021" s="52">
        <v>36000</v>
      </c>
      <c r="I1021" t="s">
        <v>3906</v>
      </c>
      <c r="J1021">
        <v>4</v>
      </c>
      <c r="K1021" t="s">
        <v>44</v>
      </c>
      <c r="L1021" t="s">
        <v>3907</v>
      </c>
      <c r="M1021" t="s">
        <v>3908</v>
      </c>
      <c r="N1021" s="38" t="s">
        <v>44</v>
      </c>
      <c r="O1021" t="str">
        <f>+F1021&amp;"-"&amp;VLOOKUP(F1021,'BD LP'!B:J,9,0)</f>
        <v>104532470-C04</v>
      </c>
      <c r="P1021">
        <f>+VLOOKUP(O1021,[1]ZCLMM905!$A:$G,7,0)</f>
        <v>4</v>
      </c>
      <c r="Q1021" t="b">
        <f t="shared" si="19"/>
        <v>1</v>
      </c>
      <c r="R1021" t="str">
        <f>+VLOOKUP(F1021,'BD LP'!B:I,8,0)</f>
        <v>TORTA DURAZNO Y MANJAR CONGELADA</v>
      </c>
    </row>
    <row r="1022" spans="1:18" x14ac:dyDescent="0.35">
      <c r="A1022" t="s">
        <v>3904</v>
      </c>
      <c r="B1022">
        <v>2000</v>
      </c>
      <c r="D1022" s="51" t="s">
        <v>3905</v>
      </c>
      <c r="F1022" s="38">
        <v>104538780</v>
      </c>
      <c r="H1022" s="52">
        <v>38000</v>
      </c>
      <c r="I1022" t="s">
        <v>3906</v>
      </c>
      <c r="J1022">
        <v>2</v>
      </c>
      <c r="K1022" t="s">
        <v>44</v>
      </c>
      <c r="L1022" t="s">
        <v>3907</v>
      </c>
      <c r="M1022" t="s">
        <v>3908</v>
      </c>
      <c r="N1022" s="38" t="s">
        <v>44</v>
      </c>
      <c r="O1022" t="str">
        <f>+F1022&amp;"-"&amp;VLOOKUP(F1022,'BD LP'!B:J,9,0)</f>
        <v>104538780-C02</v>
      </c>
      <c r="P1022">
        <f>+VLOOKUP(O1022,[1]ZCLMM905!$A:$G,7,0)</f>
        <v>2</v>
      </c>
      <c r="Q1022" t="b">
        <f t="shared" si="19"/>
        <v>1</v>
      </c>
      <c r="R1022" t="str">
        <f>+VLOOKUP(F1022,'BD LP'!B:I,8,0)</f>
        <v>TORTA HOJARASCA CONGELADA</v>
      </c>
    </row>
    <row r="1023" spans="1:18" x14ac:dyDescent="0.35">
      <c r="A1023" t="s">
        <v>3904</v>
      </c>
      <c r="B1023">
        <v>2000</v>
      </c>
      <c r="D1023" s="51" t="s">
        <v>3905</v>
      </c>
      <c r="F1023" s="38">
        <v>104532160</v>
      </c>
      <c r="H1023" s="52">
        <v>30400</v>
      </c>
      <c r="I1023" t="s">
        <v>3906</v>
      </c>
      <c r="J1023">
        <v>2</v>
      </c>
      <c r="K1023" t="s">
        <v>44</v>
      </c>
      <c r="L1023" t="s">
        <v>3907</v>
      </c>
      <c r="M1023" t="s">
        <v>3908</v>
      </c>
      <c r="N1023" s="38" t="s">
        <v>44</v>
      </c>
      <c r="O1023" t="str">
        <f>+F1023&amp;"-"&amp;VLOOKUP(F1023,'BD LP'!B:J,9,0)</f>
        <v>104532160-C02</v>
      </c>
      <c r="P1023">
        <f>+VLOOKUP(O1023,[1]ZCLMM905!$A:$G,7,0)</f>
        <v>2</v>
      </c>
      <c r="Q1023" t="b">
        <f t="shared" si="19"/>
        <v>1</v>
      </c>
      <c r="R1023" t="str">
        <f>+VLOOKUP(F1023,'BD LP'!B:I,8,0)</f>
        <v>TORTA MERENGUE FRAMBUESA CONG CJ 2 UN</v>
      </c>
    </row>
    <row r="1024" spans="1:18" x14ac:dyDescent="0.35">
      <c r="A1024" t="s">
        <v>3904</v>
      </c>
      <c r="B1024">
        <v>2000</v>
      </c>
      <c r="D1024" s="51" t="s">
        <v>3905</v>
      </c>
      <c r="F1024" s="38">
        <v>104532170</v>
      </c>
      <c r="H1024" s="52">
        <v>23000</v>
      </c>
      <c r="I1024" t="s">
        <v>3906</v>
      </c>
      <c r="J1024">
        <v>2</v>
      </c>
      <c r="K1024" t="s">
        <v>44</v>
      </c>
      <c r="L1024" t="s">
        <v>3907</v>
      </c>
      <c r="M1024" t="s">
        <v>3908</v>
      </c>
      <c r="N1024" s="38" t="s">
        <v>44</v>
      </c>
      <c r="O1024" t="str">
        <f>+F1024&amp;"-"&amp;VLOOKUP(F1024,'BD LP'!B:J,9,0)</f>
        <v>104532170-C02</v>
      </c>
      <c r="P1024">
        <f>+VLOOKUP(O1024,[1]ZCLMM905!$A:$G,7,0)</f>
        <v>2</v>
      </c>
      <c r="Q1024" t="b">
        <f t="shared" si="19"/>
        <v>1</v>
      </c>
      <c r="R1024" t="str">
        <f>+VLOOKUP(F1024,'BD LP'!B:I,8,0)</f>
        <v>TORTA MOKA 15 PORC CONG CJ 2 UN</v>
      </c>
    </row>
    <row r="1025" spans="1:18" x14ac:dyDescent="0.35">
      <c r="A1025" t="s">
        <v>3904</v>
      </c>
      <c r="B1025">
        <v>2000</v>
      </c>
      <c r="D1025" s="51" t="s">
        <v>3905</v>
      </c>
      <c r="F1025" s="38">
        <v>104532500</v>
      </c>
      <c r="H1025" s="52">
        <v>32000</v>
      </c>
      <c r="I1025" t="s">
        <v>3906</v>
      </c>
      <c r="J1025">
        <v>4</v>
      </c>
      <c r="K1025" t="s">
        <v>44</v>
      </c>
      <c r="L1025" t="s">
        <v>3907</v>
      </c>
      <c r="M1025" t="s">
        <v>3908</v>
      </c>
      <c r="N1025" s="38" t="s">
        <v>44</v>
      </c>
      <c r="O1025" t="str">
        <f>+F1025&amp;"-"&amp;VLOOKUP(F1025,'BD LP'!B:J,9,0)</f>
        <v>104532500-C04</v>
      </c>
      <c r="P1025">
        <f>+VLOOKUP(O1025,[1]ZCLMM905!$A:$G,7,0)</f>
        <v>4</v>
      </c>
      <c r="Q1025" t="b">
        <f t="shared" si="19"/>
        <v>1</v>
      </c>
      <c r="R1025" t="str">
        <f>+VLOOKUP(F1025,'BD LP'!B:I,8,0)</f>
        <v>TORTA MOUSSE MANJAR CONGELADA</v>
      </c>
    </row>
    <row r="1026" spans="1:18" x14ac:dyDescent="0.35">
      <c r="A1026" t="s">
        <v>3904</v>
      </c>
      <c r="B1026">
        <v>2000</v>
      </c>
      <c r="D1026" s="51" t="s">
        <v>3905</v>
      </c>
      <c r="F1026" s="38">
        <v>104532510</v>
      </c>
      <c r="H1026" s="52">
        <v>12800</v>
      </c>
      <c r="I1026" t="s">
        <v>3906</v>
      </c>
      <c r="J1026">
        <v>1</v>
      </c>
      <c r="K1026" t="s">
        <v>44</v>
      </c>
      <c r="L1026" t="s">
        <v>3907</v>
      </c>
      <c r="M1026" t="s">
        <v>3908</v>
      </c>
      <c r="N1026" s="38" t="s">
        <v>44</v>
      </c>
      <c r="O1026" t="str">
        <f>+F1026&amp;"-"&amp;VLOOKUP(F1026,'BD LP'!B:J,9,0)</f>
        <v>104532510-UN</v>
      </c>
      <c r="P1026">
        <f>+VLOOKUP(O1026,[1]ZCLMM905!$A:$G,7,0)</f>
        <v>1</v>
      </c>
      <c r="Q1026" t="b">
        <f t="shared" si="19"/>
        <v>1</v>
      </c>
      <c r="R1026" t="str">
        <f>+VLOOKUP(F1026,'BD LP'!B:I,8,0)</f>
        <v>TORTA PANQUEQUE NARANJA CONGELADA</v>
      </c>
    </row>
    <row r="1027" spans="1:18" x14ac:dyDescent="0.35">
      <c r="A1027" t="s">
        <v>3904</v>
      </c>
      <c r="B1027">
        <v>2000</v>
      </c>
      <c r="D1027" s="51" t="s">
        <v>3905</v>
      </c>
      <c r="F1027" s="38">
        <v>104532520</v>
      </c>
      <c r="H1027" s="52">
        <v>38000</v>
      </c>
      <c r="I1027" t="s">
        <v>3906</v>
      </c>
      <c r="J1027">
        <v>4</v>
      </c>
      <c r="K1027" t="s">
        <v>44</v>
      </c>
      <c r="L1027" t="s">
        <v>3907</v>
      </c>
      <c r="M1027" t="s">
        <v>3908</v>
      </c>
      <c r="N1027" s="38" t="s">
        <v>44</v>
      </c>
      <c r="O1027" t="str">
        <f>+F1027&amp;"-"&amp;VLOOKUP(F1027,'BD LP'!B:J,9,0)</f>
        <v>104532520-C04</v>
      </c>
      <c r="P1027">
        <f>+VLOOKUP(O1027,[1]ZCLMM905!$A:$G,7,0)</f>
        <v>4</v>
      </c>
      <c r="Q1027" t="b">
        <f t="shared" ref="Q1027:Q1090" si="20">+P1027=J1027</f>
        <v>1</v>
      </c>
      <c r="R1027" t="str">
        <f>+VLOOKUP(F1027,'BD LP'!B:I,8,0)</f>
        <v>TORTA PIÑA CONGELADA</v>
      </c>
    </row>
    <row r="1028" spans="1:18" x14ac:dyDescent="0.35">
      <c r="A1028" t="s">
        <v>3904</v>
      </c>
      <c r="B1028">
        <v>2000</v>
      </c>
      <c r="D1028" s="51" t="s">
        <v>3905</v>
      </c>
      <c r="F1028" s="38">
        <v>104532180</v>
      </c>
      <c r="H1028" s="52">
        <v>23000</v>
      </c>
      <c r="I1028" t="s">
        <v>3906</v>
      </c>
      <c r="J1028">
        <v>2</v>
      </c>
      <c r="K1028" t="s">
        <v>44</v>
      </c>
      <c r="L1028" t="s">
        <v>3907</v>
      </c>
      <c r="M1028" t="s">
        <v>3908</v>
      </c>
      <c r="N1028" s="38" t="s">
        <v>44</v>
      </c>
      <c r="O1028" t="str">
        <f>+F1028&amp;"-"&amp;VLOOKUP(F1028,'BD LP'!B:J,9,0)</f>
        <v>104532180-C02</v>
      </c>
      <c r="P1028">
        <f>+VLOOKUP(O1028,[1]ZCLMM905!$A:$G,7,0)</f>
        <v>2</v>
      </c>
      <c r="Q1028" t="b">
        <f t="shared" si="20"/>
        <v>1</v>
      </c>
      <c r="R1028" t="str">
        <f>+VLOOKUP(F1028,'BD LP'!B:I,8,0)</f>
        <v>TORTA SACHER 15 PORC CONG CJ 2 UN</v>
      </c>
    </row>
    <row r="1029" spans="1:18" x14ac:dyDescent="0.35">
      <c r="A1029" t="s">
        <v>3904</v>
      </c>
      <c r="B1029">
        <v>2000</v>
      </c>
      <c r="D1029" s="51" t="s">
        <v>3905</v>
      </c>
      <c r="F1029" s="38">
        <v>104532530</v>
      </c>
      <c r="H1029" s="52">
        <v>37500</v>
      </c>
      <c r="I1029" t="s">
        <v>3906</v>
      </c>
      <c r="J1029">
        <v>4</v>
      </c>
      <c r="K1029" t="s">
        <v>44</v>
      </c>
      <c r="L1029" t="s">
        <v>3907</v>
      </c>
      <c r="M1029" t="s">
        <v>3908</v>
      </c>
      <c r="N1029" s="38" t="s">
        <v>44</v>
      </c>
      <c r="O1029" t="str">
        <f>+F1029&amp;"-"&amp;VLOOKUP(F1029,'BD LP'!B:J,9,0)</f>
        <v>104532530-C04</v>
      </c>
      <c r="P1029">
        <f>+VLOOKUP(O1029,[1]ZCLMM905!$A:$G,7,0)</f>
        <v>4</v>
      </c>
      <c r="Q1029" t="b">
        <f t="shared" si="20"/>
        <v>1</v>
      </c>
      <c r="R1029" t="str">
        <f>+VLOOKUP(F1029,'BD LP'!B:I,8,0)</f>
        <v>TORTA SELVA NEGRA CONGELADA</v>
      </c>
    </row>
    <row r="1030" spans="1:18" x14ac:dyDescent="0.35">
      <c r="A1030" t="s">
        <v>3904</v>
      </c>
      <c r="B1030">
        <v>2000</v>
      </c>
      <c r="D1030" s="51" t="s">
        <v>3905</v>
      </c>
      <c r="F1030" s="38">
        <v>104532190</v>
      </c>
      <c r="H1030" s="52">
        <v>27500</v>
      </c>
      <c r="I1030" t="s">
        <v>3906</v>
      </c>
      <c r="J1030">
        <v>2</v>
      </c>
      <c r="K1030" t="s">
        <v>44</v>
      </c>
      <c r="L1030" t="s">
        <v>3907</v>
      </c>
      <c r="M1030" t="s">
        <v>3908</v>
      </c>
      <c r="N1030" s="38" t="s">
        <v>44</v>
      </c>
      <c r="O1030" t="str">
        <f>+F1030&amp;"-"&amp;VLOOKUP(F1030,'BD LP'!B:J,9,0)</f>
        <v>104532190-C02</v>
      </c>
      <c r="P1030">
        <f>+VLOOKUP(O1030,[1]ZCLMM905!$A:$G,7,0)</f>
        <v>2</v>
      </c>
      <c r="Q1030" t="b">
        <f t="shared" si="20"/>
        <v>1</v>
      </c>
      <c r="R1030" t="str">
        <f>+VLOOKUP(F1030,'BD LP'!B:I,8,0)</f>
        <v>TORTA TENTACION CHOCOLATE CONG CJ 2 UN</v>
      </c>
    </row>
    <row r="1031" spans="1:18" x14ac:dyDescent="0.35">
      <c r="A1031" t="s">
        <v>3904</v>
      </c>
      <c r="B1031">
        <v>2000</v>
      </c>
      <c r="D1031" s="51" t="s">
        <v>3905</v>
      </c>
      <c r="F1031" s="38">
        <v>104532200</v>
      </c>
      <c r="H1031" s="52">
        <v>27500</v>
      </c>
      <c r="I1031" t="s">
        <v>3906</v>
      </c>
      <c r="J1031">
        <v>2</v>
      </c>
      <c r="K1031" t="s">
        <v>44</v>
      </c>
      <c r="L1031" t="s">
        <v>3907</v>
      </c>
      <c r="M1031" t="s">
        <v>3908</v>
      </c>
      <c r="N1031" s="38" t="s">
        <v>44</v>
      </c>
      <c r="O1031" t="str">
        <f>+F1031&amp;"-"&amp;VLOOKUP(F1031,'BD LP'!B:J,9,0)</f>
        <v>104532200-C02</v>
      </c>
      <c r="P1031">
        <f>+VLOOKUP(O1031,[1]ZCLMM905!$A:$G,7,0)</f>
        <v>2</v>
      </c>
      <c r="Q1031" t="b">
        <f t="shared" si="20"/>
        <v>1</v>
      </c>
      <c r="R1031" t="str">
        <f>+VLOOKUP(F1031,'BD LP'!B:I,8,0)</f>
        <v>TORTA TENTACION MANJAR NUEZ CONG CJ 2 UN</v>
      </c>
    </row>
    <row r="1032" spans="1:18" x14ac:dyDescent="0.35">
      <c r="A1032" t="s">
        <v>3904</v>
      </c>
      <c r="B1032">
        <v>2000</v>
      </c>
      <c r="D1032" s="51" t="s">
        <v>3905</v>
      </c>
      <c r="F1032" s="38">
        <v>104532540</v>
      </c>
      <c r="H1032" s="52">
        <v>34500</v>
      </c>
      <c r="I1032" t="s">
        <v>3906</v>
      </c>
      <c r="J1032">
        <v>4</v>
      </c>
      <c r="K1032" t="s">
        <v>44</v>
      </c>
      <c r="L1032" t="s">
        <v>3907</v>
      </c>
      <c r="M1032" t="s">
        <v>3908</v>
      </c>
      <c r="N1032" s="38" t="s">
        <v>44</v>
      </c>
      <c r="O1032" t="str">
        <f>+F1032&amp;"-"&amp;VLOOKUP(F1032,'BD LP'!B:J,9,0)</f>
        <v>104532540-C04</v>
      </c>
      <c r="P1032">
        <f>+VLOOKUP(O1032,[1]ZCLMM905!$A:$G,7,0)</f>
        <v>4</v>
      </c>
      <c r="Q1032" t="b">
        <f t="shared" si="20"/>
        <v>1</v>
      </c>
      <c r="R1032" t="str">
        <f>+VLOOKUP(F1032,'BD LP'!B:I,8,0)</f>
        <v>TORTA TRES LECHES CONGELADA</v>
      </c>
    </row>
    <row r="1033" spans="1:18" x14ac:dyDescent="0.35">
      <c r="A1033" t="s">
        <v>3904</v>
      </c>
      <c r="B1033">
        <v>2000</v>
      </c>
      <c r="D1033" s="51" t="s">
        <v>3905</v>
      </c>
      <c r="F1033" s="38">
        <v>104510620</v>
      </c>
      <c r="H1033" s="52">
        <v>32500</v>
      </c>
      <c r="I1033" t="s">
        <v>3906</v>
      </c>
      <c r="J1033">
        <v>1</v>
      </c>
      <c r="K1033" t="s">
        <v>44</v>
      </c>
      <c r="L1033" t="s">
        <v>3907</v>
      </c>
      <c r="M1033" t="s">
        <v>3908</v>
      </c>
      <c r="N1033" s="38" t="s">
        <v>44</v>
      </c>
      <c r="O1033" t="str">
        <f>+F1033&amp;"-"&amp;VLOOKUP(F1033,'BD LP'!B:J,9,0)</f>
        <v>104510620-UN</v>
      </c>
      <c r="P1033">
        <f>+VLOOKUP(O1033,[1]ZCLMM905!$A:$G,7,0)</f>
        <v>1</v>
      </c>
      <c r="Q1033" t="b">
        <f t="shared" si="20"/>
        <v>1</v>
      </c>
      <c r="R1033" t="str">
        <f>+VLOOKUP(F1033,'BD LP'!B:I,8,0)</f>
        <v>DULCE DE LECHE HELAD SANTA FE 10 kg</v>
      </c>
    </row>
    <row r="1034" spans="1:18" x14ac:dyDescent="0.35">
      <c r="A1034" t="s">
        <v>3904</v>
      </c>
      <c r="B1034">
        <v>2000</v>
      </c>
      <c r="D1034" s="51" t="s">
        <v>3905</v>
      </c>
      <c r="F1034" s="38">
        <v>104510640</v>
      </c>
      <c r="H1034" s="52">
        <v>31700</v>
      </c>
      <c r="I1034" t="s">
        <v>3906</v>
      </c>
      <c r="J1034">
        <v>1</v>
      </c>
      <c r="K1034" t="s">
        <v>44</v>
      </c>
      <c r="L1034" t="s">
        <v>3907</v>
      </c>
      <c r="M1034" t="s">
        <v>3908</v>
      </c>
      <c r="N1034" s="38" t="s">
        <v>44</v>
      </c>
      <c r="O1034" t="str">
        <f>+F1034&amp;"-"&amp;VLOOKUP(F1034,'BD LP'!B:J,9,0)</f>
        <v>104510640-UN</v>
      </c>
      <c r="P1034">
        <f>+VLOOKUP(O1034,[1]ZCLMM905!$A:$G,7,0)</f>
        <v>1</v>
      </c>
      <c r="Q1034" t="b">
        <f t="shared" si="20"/>
        <v>1</v>
      </c>
      <c r="R1034" t="str">
        <f>+VLOOKUP(F1034,'BD LP'!B:I,8,0)</f>
        <v>DULCE DE LECHE REPOST SANTA FE 10 kg</v>
      </c>
    </row>
    <row r="1035" spans="1:18" x14ac:dyDescent="0.35">
      <c r="A1035" t="s">
        <v>3904</v>
      </c>
      <c r="B1035">
        <v>2000</v>
      </c>
      <c r="D1035" s="51" t="s">
        <v>3905</v>
      </c>
      <c r="F1035" s="38">
        <v>150000007</v>
      </c>
      <c r="H1035" s="52">
        <v>31600</v>
      </c>
      <c r="I1035" t="s">
        <v>3906</v>
      </c>
      <c r="J1035">
        <v>9</v>
      </c>
      <c r="K1035" t="s">
        <v>44</v>
      </c>
      <c r="L1035" t="s">
        <v>3907</v>
      </c>
      <c r="M1035" t="s">
        <v>3908</v>
      </c>
      <c r="N1035" s="38" t="s">
        <v>44</v>
      </c>
      <c r="O1035" t="str">
        <f>+F1035&amp;"-"&amp;VLOOKUP(F1035,'BD LP'!B:J,9,0)</f>
        <v>150000007-C09</v>
      </c>
      <c r="P1035">
        <f>+VLOOKUP(O1035,[1]ZCLMM905!$A:$G,7,0)</f>
        <v>9</v>
      </c>
      <c r="Q1035" t="b">
        <f t="shared" si="20"/>
        <v>1</v>
      </c>
      <c r="R1035" t="str">
        <f>+VLOOKUP(F1035,'BD LP'!B:I,8,0)</f>
        <v>MANJAR COLUN 1 kg</v>
      </c>
    </row>
    <row r="1036" spans="1:18" x14ac:dyDescent="0.35">
      <c r="A1036" t="s">
        <v>3904</v>
      </c>
      <c r="B1036">
        <v>2000</v>
      </c>
      <c r="D1036" s="51" t="s">
        <v>3905</v>
      </c>
      <c r="F1036" s="38">
        <v>104528510</v>
      </c>
      <c r="H1036" s="52">
        <v>28000</v>
      </c>
      <c r="I1036" t="s">
        <v>3906</v>
      </c>
      <c r="J1036">
        <v>10</v>
      </c>
      <c r="K1036" t="s">
        <v>44</v>
      </c>
      <c r="L1036" t="s">
        <v>3907</v>
      </c>
      <c r="M1036" t="s">
        <v>3908</v>
      </c>
      <c r="N1036" s="38" t="s">
        <v>44</v>
      </c>
      <c r="O1036" t="str">
        <f>+F1036&amp;"-"&amp;VLOOKUP(F1036,'BD LP'!B:J,9,0)</f>
        <v>104528510-C10</v>
      </c>
      <c r="P1036">
        <f>+VLOOKUP(O1036,[1]ZCLMM905!$A:$G,7,0)</f>
        <v>10</v>
      </c>
      <c r="Q1036" t="b">
        <f t="shared" si="20"/>
        <v>1</v>
      </c>
      <c r="R1036" t="str">
        <f>+VLOOKUP(F1036,'BD LP'!B:I,8,0)</f>
        <v>MERMELADA DE DAMASCO AMBROSOLI 1 kg</v>
      </c>
    </row>
    <row r="1037" spans="1:18" x14ac:dyDescent="0.35">
      <c r="A1037" t="s">
        <v>3904</v>
      </c>
      <c r="B1037">
        <v>2000</v>
      </c>
      <c r="D1037" s="51" t="s">
        <v>3905</v>
      </c>
      <c r="F1037" s="38">
        <v>104528520</v>
      </c>
      <c r="H1037" s="52">
        <v>34200</v>
      </c>
      <c r="I1037" t="s">
        <v>3906</v>
      </c>
      <c r="J1037">
        <v>10</v>
      </c>
      <c r="K1037" t="s">
        <v>44</v>
      </c>
      <c r="L1037" t="s">
        <v>3907</v>
      </c>
      <c r="M1037" t="s">
        <v>3908</v>
      </c>
      <c r="N1037" s="38" t="s">
        <v>44</v>
      </c>
      <c r="O1037" t="str">
        <f>+F1037&amp;"-"&amp;VLOOKUP(F1037,'BD LP'!B:J,9,0)</f>
        <v>104528520-C10</v>
      </c>
      <c r="P1037">
        <f>+VLOOKUP(O1037,[1]ZCLMM905!$A:$G,7,0)</f>
        <v>10</v>
      </c>
      <c r="Q1037" t="b">
        <f t="shared" si="20"/>
        <v>1</v>
      </c>
      <c r="R1037" t="str">
        <f>+VLOOKUP(F1037,'BD LP'!B:I,8,0)</f>
        <v>MERMELADA DE DURAZNO AMBROSOLI 1 kg</v>
      </c>
    </row>
    <row r="1038" spans="1:18" x14ac:dyDescent="0.35">
      <c r="A1038" t="s">
        <v>3904</v>
      </c>
      <c r="B1038">
        <v>2000</v>
      </c>
      <c r="D1038" s="51" t="s">
        <v>3905</v>
      </c>
      <c r="F1038" s="38">
        <v>104528500</v>
      </c>
      <c r="H1038" s="52">
        <v>41000</v>
      </c>
      <c r="I1038" t="s">
        <v>3906</v>
      </c>
      <c r="J1038">
        <v>10</v>
      </c>
      <c r="K1038" t="s">
        <v>44</v>
      </c>
      <c r="L1038" t="s">
        <v>3907</v>
      </c>
      <c r="M1038" t="s">
        <v>3908</v>
      </c>
      <c r="N1038" s="38" t="s">
        <v>44</v>
      </c>
      <c r="O1038" t="str">
        <f>+F1038&amp;"-"&amp;VLOOKUP(F1038,'BD LP'!B:J,9,0)</f>
        <v>104528500-C10</v>
      </c>
      <c r="P1038">
        <f>+VLOOKUP(O1038,[1]ZCLMM905!$A:$G,7,0)</f>
        <v>10</v>
      </c>
      <c r="Q1038" t="b">
        <f t="shared" si="20"/>
        <v>1</v>
      </c>
      <c r="R1038" t="str">
        <f>+VLOOKUP(F1038,'BD LP'!B:I,8,0)</f>
        <v>MERMELADA DE FRAMBUESA AMBROSOLI 1 kg</v>
      </c>
    </row>
    <row r="1039" spans="1:18" x14ac:dyDescent="0.35">
      <c r="A1039" t="s">
        <v>3904</v>
      </c>
      <c r="B1039">
        <v>2000</v>
      </c>
      <c r="D1039" s="51" t="s">
        <v>3905</v>
      </c>
      <c r="F1039" s="38">
        <v>102300260</v>
      </c>
      <c r="H1039" s="52">
        <v>67700</v>
      </c>
      <c r="I1039" t="s">
        <v>3906</v>
      </c>
      <c r="J1039">
        <v>12</v>
      </c>
      <c r="K1039" t="s">
        <v>44</v>
      </c>
      <c r="L1039" t="s">
        <v>3907</v>
      </c>
      <c r="M1039" t="s">
        <v>3908</v>
      </c>
      <c r="N1039" s="38" t="s">
        <v>44</v>
      </c>
      <c r="O1039" t="str">
        <f>+F1039&amp;"-"&amp;VLOOKUP(F1039,'BD LP'!B:J,9,0)</f>
        <v>102300260-C12</v>
      </c>
      <c r="P1039">
        <f>+VLOOKUP(O1039,[1]ZCLMM905!$A:$G,7,0)</f>
        <v>12</v>
      </c>
      <c r="Q1039" t="b">
        <f t="shared" si="20"/>
        <v>1</v>
      </c>
      <c r="R1039" t="str">
        <f>+VLOOKUP(F1039,'BD LP'!B:I,8,0)</f>
        <v>NUTELLA 350 g</v>
      </c>
    </row>
    <row r="1040" spans="1:18" x14ac:dyDescent="0.35">
      <c r="A1040" t="s">
        <v>3904</v>
      </c>
      <c r="B1040">
        <v>2000</v>
      </c>
      <c r="D1040" s="51" t="s">
        <v>3905</v>
      </c>
      <c r="F1040" s="38">
        <v>104517170</v>
      </c>
      <c r="H1040" s="52">
        <v>36000</v>
      </c>
      <c r="I1040" t="s">
        <v>3906</v>
      </c>
      <c r="J1040">
        <v>1</v>
      </c>
      <c r="K1040" t="s">
        <v>44</v>
      </c>
      <c r="L1040" t="s">
        <v>3907</v>
      </c>
      <c r="M1040" t="s">
        <v>3908</v>
      </c>
      <c r="N1040" s="38" t="s">
        <v>44</v>
      </c>
      <c r="O1040" t="str">
        <f>+F1040&amp;"-"&amp;VLOOKUP(F1040,'BD LP'!B:J,9,0)</f>
        <v>104517170-UN</v>
      </c>
      <c r="P1040">
        <f>+VLOOKUP(O1040,[1]ZCLMM905!$A:$G,7,0)</f>
        <v>1</v>
      </c>
      <c r="Q1040" t="b">
        <f t="shared" si="20"/>
        <v>1</v>
      </c>
      <c r="R1040" t="str">
        <f>+VLOOKUP(F1040,'BD LP'!B:I,8,0)</f>
        <v>NUTELLA BALDE 3 kg</v>
      </c>
    </row>
    <row r="1041" spans="1:22" x14ac:dyDescent="0.35">
      <c r="A1041" t="s">
        <v>3904</v>
      </c>
      <c r="B1041">
        <v>2000</v>
      </c>
      <c r="D1041" s="51" t="s">
        <v>3905</v>
      </c>
      <c r="F1041" s="38">
        <v>104534820</v>
      </c>
      <c r="H1041" s="52">
        <v>50900</v>
      </c>
      <c r="I1041" t="s">
        <v>3906</v>
      </c>
      <c r="J1041">
        <v>6</v>
      </c>
      <c r="K1041" t="s">
        <v>44</v>
      </c>
      <c r="L1041" t="s">
        <v>3907</v>
      </c>
      <c r="M1041" t="s">
        <v>3908</v>
      </c>
      <c r="N1041" s="38" t="s">
        <v>44</v>
      </c>
      <c r="O1041" t="str">
        <f>+F1041&amp;"-"&amp;VLOOKUP(F1041,'BD LP'!B:J,9,0)</f>
        <v>104534820-C06</v>
      </c>
      <c r="P1041">
        <f>+VLOOKUP(O1041,[1]ZCLMM905!$A:$G,7,0)</f>
        <v>6</v>
      </c>
      <c r="Q1041" t="b">
        <f t="shared" si="20"/>
        <v>1</v>
      </c>
      <c r="R1041" t="str">
        <f>+VLOOKUP(F1041,'BD LP'!B:I,8,0)</f>
        <v>KETCHUP BOLSA HEINZ 3 kg</v>
      </c>
    </row>
    <row r="1042" spans="1:22" x14ac:dyDescent="0.35">
      <c r="A1042" t="s">
        <v>3904</v>
      </c>
      <c r="B1042">
        <v>2000</v>
      </c>
      <c r="D1042" s="51" t="s">
        <v>3905</v>
      </c>
      <c r="F1042" s="38">
        <v>201200240</v>
      </c>
      <c r="H1042" s="52">
        <v>22400</v>
      </c>
      <c r="I1042" t="s">
        <v>3906</v>
      </c>
      <c r="J1042">
        <v>6</v>
      </c>
      <c r="K1042" t="s">
        <v>44</v>
      </c>
      <c r="L1042" t="s">
        <v>3907</v>
      </c>
      <c r="M1042" t="s">
        <v>3908</v>
      </c>
      <c r="N1042" s="38" t="s">
        <v>44</v>
      </c>
      <c r="O1042" t="str">
        <f>+F1042&amp;"-"&amp;VLOOKUP(F1042,'BD LP'!B:J,9,0)</f>
        <v>201200240-C06</v>
      </c>
      <c r="P1042">
        <f>+VLOOKUP(O1042,[1]ZCLMM905!$A:$G,7,0)</f>
        <v>6</v>
      </c>
      <c r="Q1042" t="b">
        <f t="shared" si="20"/>
        <v>1</v>
      </c>
      <c r="R1042" t="str">
        <f>+VLOOKUP(F1042,'BD LP'!B:I,8,0)</f>
        <v>KETCHUP DJ C/V 2 KG FS</v>
      </c>
    </row>
    <row r="1043" spans="1:22" x14ac:dyDescent="0.35">
      <c r="A1043" t="s">
        <v>3904</v>
      </c>
      <c r="B1043">
        <v>2000</v>
      </c>
      <c r="D1043" s="51" t="s">
        <v>3905</v>
      </c>
      <c r="F1043" s="38">
        <v>201200012</v>
      </c>
      <c r="H1043" s="52">
        <v>25500</v>
      </c>
      <c r="I1043" t="s">
        <v>3906</v>
      </c>
      <c r="J1043">
        <v>15</v>
      </c>
      <c r="K1043" t="s">
        <v>44</v>
      </c>
      <c r="L1043" t="s">
        <v>3907</v>
      </c>
      <c r="M1043" t="s">
        <v>3908</v>
      </c>
      <c r="N1043" s="38" t="s">
        <v>44</v>
      </c>
      <c r="O1043" t="str">
        <f>+F1043&amp;"-"&amp;VLOOKUP(F1043,'BD LP'!B:J,9,0)</f>
        <v>201200012-C15</v>
      </c>
      <c r="P1043">
        <f>+VLOOKUP(O1043,[1]ZCLMM905!$A:$G,7,0)</f>
        <v>15</v>
      </c>
      <c r="Q1043" t="b">
        <f t="shared" si="20"/>
        <v>1</v>
      </c>
      <c r="R1043" t="str">
        <f>+VLOOKUP(F1043,'BD LP'!B:I,8,0)</f>
        <v>KETCHUP DON JUAN 900 g RRP</v>
      </c>
      <c r="U1043" s="41"/>
      <c r="V1043" s="41"/>
    </row>
    <row r="1044" spans="1:22" x14ac:dyDescent="0.35">
      <c r="A1044" t="s">
        <v>3904</v>
      </c>
      <c r="B1044">
        <v>2000</v>
      </c>
      <c r="D1044" s="51" t="s">
        <v>3905</v>
      </c>
      <c r="F1044" s="38">
        <v>201221830</v>
      </c>
      <c r="H1044" s="52">
        <v>19200</v>
      </c>
      <c r="I1044" t="s">
        <v>3906</v>
      </c>
      <c r="J1044">
        <v>24</v>
      </c>
      <c r="K1044" t="s">
        <v>44</v>
      </c>
      <c r="L1044" t="s">
        <v>3907</v>
      </c>
      <c r="M1044" t="s">
        <v>3908</v>
      </c>
      <c r="N1044" s="38" t="s">
        <v>44</v>
      </c>
      <c r="O1044" t="str">
        <f>+F1044&amp;"-"&amp;VLOOKUP(F1044,'BD LP'!B:J,9,0)</f>
        <v>201221830-C24</v>
      </c>
      <c r="P1044">
        <f>+VLOOKUP(O1044,[1]ZCLMM905!$A:$G,7,0)</f>
        <v>24</v>
      </c>
      <c r="Q1044" t="b">
        <f t="shared" si="20"/>
        <v>1</v>
      </c>
      <c r="R1044" t="str">
        <f>+VLOOKUP(F1044,'BD LP'!B:I,8,0)</f>
        <v>KETCHUP DON JUAN PET 240 g</v>
      </c>
    </row>
    <row r="1045" spans="1:22" x14ac:dyDescent="0.35">
      <c r="A1045" t="s">
        <v>3904</v>
      </c>
      <c r="B1045">
        <v>2000</v>
      </c>
      <c r="D1045" s="51" t="s">
        <v>3905</v>
      </c>
      <c r="F1045" s="38">
        <v>150000127</v>
      </c>
      <c r="H1045" s="52">
        <v>31590</v>
      </c>
      <c r="I1045" t="s">
        <v>3906</v>
      </c>
      <c r="J1045">
        <v>10</v>
      </c>
      <c r="K1045" t="s">
        <v>44</v>
      </c>
      <c r="L1045" t="s">
        <v>3907</v>
      </c>
      <c r="M1045" t="s">
        <v>3908</v>
      </c>
      <c r="N1045" s="38" t="s">
        <v>44</v>
      </c>
      <c r="O1045" t="str">
        <f>+F1045&amp;"-"&amp;VLOOKUP(F1045,'BD LP'!B:J,9,0)</f>
        <v>150000127-C10</v>
      </c>
      <c r="P1045">
        <f>+VLOOKUP(O1045,[1]ZCLMM905!$A:$G,7,0)</f>
        <v>10</v>
      </c>
      <c r="Q1045" t="b">
        <f t="shared" si="20"/>
        <v>1</v>
      </c>
      <c r="R1045" t="str">
        <f>+VLOOKUP(F1045,'BD LP'!B:I,8,0)</f>
        <v>KETCHUP HELLMANNS 1 kg</v>
      </c>
    </row>
    <row r="1046" spans="1:22" x14ac:dyDescent="0.35">
      <c r="A1046" t="s">
        <v>3904</v>
      </c>
      <c r="B1046">
        <v>2000</v>
      </c>
      <c r="D1046" s="51" t="s">
        <v>3905</v>
      </c>
      <c r="F1046" s="38">
        <v>150000128</v>
      </c>
      <c r="H1046" s="52">
        <v>40000</v>
      </c>
      <c r="I1046" t="s">
        <v>3906</v>
      </c>
      <c r="J1046">
        <v>6</v>
      </c>
      <c r="K1046" t="s">
        <v>44</v>
      </c>
      <c r="L1046" t="s">
        <v>3907</v>
      </c>
      <c r="M1046" t="s">
        <v>3908</v>
      </c>
      <c r="N1046" s="38" t="s">
        <v>44</v>
      </c>
      <c r="O1046" t="str">
        <f>+F1046&amp;"-"&amp;VLOOKUP(F1046,'BD LP'!B:J,9,0)</f>
        <v>150000128-C06</v>
      </c>
      <c r="P1046">
        <f>+VLOOKUP(O1046,[1]ZCLMM905!$A:$G,7,0)</f>
        <v>6</v>
      </c>
      <c r="Q1046" t="b">
        <f t="shared" si="20"/>
        <v>1</v>
      </c>
      <c r="R1046" t="str">
        <f>+VLOOKUP(F1046,'BD LP'!B:I,8,0)</f>
        <v>KETCHUP HELLMANNS 2 kg</v>
      </c>
    </row>
    <row r="1047" spans="1:22" x14ac:dyDescent="0.35">
      <c r="A1047" t="s">
        <v>3904</v>
      </c>
      <c r="B1047">
        <v>2000</v>
      </c>
      <c r="D1047" s="51" t="s">
        <v>3905</v>
      </c>
      <c r="F1047" s="38">
        <v>150000131</v>
      </c>
      <c r="H1047" s="52">
        <v>30000</v>
      </c>
      <c r="I1047" t="s">
        <v>3906</v>
      </c>
      <c r="J1047">
        <v>10</v>
      </c>
      <c r="K1047" t="s">
        <v>44</v>
      </c>
      <c r="L1047" t="s">
        <v>3907</v>
      </c>
      <c r="M1047" t="s">
        <v>3908</v>
      </c>
      <c r="N1047" s="38" t="s">
        <v>44</v>
      </c>
      <c r="O1047" t="str">
        <f>+F1047&amp;"-"&amp;VLOOKUP(F1047,'BD LP'!B:J,9,0)</f>
        <v>150000131-C10</v>
      </c>
      <c r="P1047">
        <f>+VLOOKUP(O1047,[1]ZCLMM905!$A:$G,7,0)</f>
        <v>10</v>
      </c>
      <c r="Q1047" t="b">
        <f t="shared" si="20"/>
        <v>1</v>
      </c>
      <c r="R1047" t="str">
        <f>+VLOOKUP(F1047,'BD LP'!B:I,8,0)</f>
        <v>KETCHUP JB 1 kg</v>
      </c>
    </row>
    <row r="1048" spans="1:22" x14ac:dyDescent="0.35">
      <c r="A1048" t="s">
        <v>3904</v>
      </c>
      <c r="B1048">
        <v>2000</v>
      </c>
      <c r="D1048" s="51" t="s">
        <v>3905</v>
      </c>
      <c r="F1048" s="38">
        <v>104531430</v>
      </c>
      <c r="H1048" s="52">
        <v>31000</v>
      </c>
      <c r="I1048" t="s">
        <v>3906</v>
      </c>
      <c r="J1048">
        <v>16</v>
      </c>
      <c r="K1048" t="s">
        <v>44</v>
      </c>
      <c r="L1048" t="s">
        <v>3907</v>
      </c>
      <c r="M1048" t="s">
        <v>3908</v>
      </c>
      <c r="N1048" s="38" t="s">
        <v>44</v>
      </c>
      <c r="O1048" t="str">
        <f>+F1048&amp;"-"&amp;VLOOKUP(F1048,'BD LP'!B:J,9,0)</f>
        <v>104531430-C16</v>
      </c>
      <c r="P1048">
        <f>+VLOOKUP(O1048,[1]ZCLMM905!$A:$G,7,0)</f>
        <v>16</v>
      </c>
      <c r="Q1048" t="b">
        <f t="shared" si="20"/>
        <v>1</v>
      </c>
      <c r="R1048" t="str">
        <f>+VLOOKUP(F1048,'BD LP'!B:I,8,0)</f>
        <v>KETCHUP PET HEINZ FS 397 g</v>
      </c>
    </row>
    <row r="1049" spans="1:22" x14ac:dyDescent="0.35">
      <c r="A1049" t="s">
        <v>3904</v>
      </c>
      <c r="B1049">
        <v>2000</v>
      </c>
      <c r="D1049" s="51" t="s">
        <v>3905</v>
      </c>
      <c r="F1049" s="38">
        <v>104547980</v>
      </c>
      <c r="H1049" s="52">
        <v>15480</v>
      </c>
      <c r="I1049" t="s">
        <v>3906</v>
      </c>
      <c r="J1049">
        <v>6</v>
      </c>
      <c r="K1049" t="s">
        <v>44</v>
      </c>
      <c r="L1049" t="s">
        <v>3907</v>
      </c>
      <c r="M1049" t="s">
        <v>3908</v>
      </c>
      <c r="N1049" s="38" t="s">
        <v>44</v>
      </c>
      <c r="O1049" t="str">
        <f>+F1049&amp;"-"&amp;VLOOKUP(F1049,'BD LP'!B:J,9,0)</f>
        <v>104547980-D06</v>
      </c>
      <c r="P1049">
        <f>+VLOOKUP(O1049,[1]ZCLMM905!$A:$G,7,0)</f>
        <v>6</v>
      </c>
      <c r="Q1049" t="b">
        <f t="shared" si="20"/>
        <v>1</v>
      </c>
      <c r="R1049" t="str">
        <f>+VLOOKUP(F1049,'BD LP'!B:I,8,0)</f>
        <v>KETCHUP PICKLE  PET HEINZ 382 G</v>
      </c>
    </row>
    <row r="1050" spans="1:22" x14ac:dyDescent="0.35">
      <c r="A1050" t="s">
        <v>3904</v>
      </c>
      <c r="B1050">
        <v>2000</v>
      </c>
      <c r="D1050" s="51" t="s">
        <v>3905</v>
      </c>
      <c r="F1050" s="38">
        <v>104530190</v>
      </c>
      <c r="H1050" s="52">
        <v>19500</v>
      </c>
      <c r="I1050" t="s">
        <v>3906</v>
      </c>
      <c r="J1050">
        <v>10</v>
      </c>
      <c r="K1050" t="s">
        <v>44</v>
      </c>
      <c r="L1050" t="s">
        <v>3907</v>
      </c>
      <c r="M1050" t="s">
        <v>3908</v>
      </c>
      <c r="N1050" s="38" t="s">
        <v>44</v>
      </c>
      <c r="O1050" t="str">
        <f>+F1050&amp;"-"&amp;VLOOKUP(F1050,'BD LP'!B:J,9,0)</f>
        <v>104530190-C10</v>
      </c>
      <c r="P1050">
        <f>+VLOOKUP(O1050,[1]ZCLMM905!$A:$G,7,0)</f>
        <v>10</v>
      </c>
      <c r="Q1050" t="b">
        <f t="shared" si="20"/>
        <v>1</v>
      </c>
      <c r="R1050" t="str">
        <f>+VLOOKUP(F1050,'BD LP'!B:I,8,0)</f>
        <v>KETCHUP TRAVERSO 1 kg</v>
      </c>
    </row>
    <row r="1051" spans="1:22" x14ac:dyDescent="0.35">
      <c r="A1051" t="s">
        <v>3904</v>
      </c>
      <c r="B1051">
        <v>2000</v>
      </c>
      <c r="D1051" s="51" t="s">
        <v>3905</v>
      </c>
      <c r="F1051" s="38">
        <v>104538110</v>
      </c>
      <c r="H1051" s="52">
        <v>14500</v>
      </c>
      <c r="I1051" t="s">
        <v>3906</v>
      </c>
      <c r="J1051">
        <v>2</v>
      </c>
      <c r="K1051" t="s">
        <v>44</v>
      </c>
      <c r="L1051" t="s">
        <v>3907</v>
      </c>
      <c r="M1051" t="s">
        <v>3908</v>
      </c>
      <c r="N1051" s="38" t="s">
        <v>44</v>
      </c>
      <c r="O1051" t="str">
        <f>+F1051&amp;"-"&amp;VLOOKUP(F1051,'BD LP'!B:J,9,0)</f>
        <v>104538110-C02</v>
      </c>
      <c r="P1051">
        <f>+VLOOKUP(O1051,[1]ZCLMM905!$A:$G,7,0)</f>
        <v>2</v>
      </c>
      <c r="Q1051" t="b">
        <f t="shared" si="20"/>
        <v>1</v>
      </c>
      <c r="R1051" t="str">
        <f>+VLOOKUP(F1051,'BD LP'!B:I,8,0)</f>
        <v>MAYONESA ALACENA 1,9 KG</v>
      </c>
    </row>
    <row r="1052" spans="1:22" x14ac:dyDescent="0.35">
      <c r="A1052" t="s">
        <v>3904</v>
      </c>
      <c r="B1052">
        <v>2000</v>
      </c>
      <c r="D1052" s="51" t="s">
        <v>3905</v>
      </c>
      <c r="F1052" s="38">
        <v>104548270</v>
      </c>
      <c r="H1052" s="52">
        <v>33490</v>
      </c>
      <c r="I1052" t="s">
        <v>3906</v>
      </c>
      <c r="J1052">
        <v>4</v>
      </c>
      <c r="K1052" t="s">
        <v>44</v>
      </c>
      <c r="L1052" t="s">
        <v>3907</v>
      </c>
      <c r="M1052" t="s">
        <v>3908</v>
      </c>
      <c r="N1052" s="38" t="s">
        <v>44</v>
      </c>
      <c r="O1052" t="str">
        <f>+F1052&amp;"-"&amp;VLOOKUP(F1052,'BD LP'!B:J,9,0)</f>
        <v>104548270-C04</v>
      </c>
      <c r="P1052">
        <f>+VLOOKUP(O1052,[1]ZCLMM905!$A:$G,7,0)</f>
        <v>4</v>
      </c>
      <c r="Q1052" t="b">
        <f t="shared" si="20"/>
        <v>1</v>
      </c>
      <c r="R1052" t="str">
        <f>+VLOOKUP(F1052,'BD LP'!B:I,8,0)</f>
        <v>MAYONESA BOLSA HEINZ 3 KG</v>
      </c>
    </row>
    <row r="1053" spans="1:22" x14ac:dyDescent="0.35">
      <c r="A1053" t="s">
        <v>3904</v>
      </c>
      <c r="B1053">
        <v>2000</v>
      </c>
      <c r="D1053" s="51" t="s">
        <v>3905</v>
      </c>
      <c r="F1053" s="38">
        <v>104534540</v>
      </c>
      <c r="H1053" s="52">
        <v>22000</v>
      </c>
      <c r="I1053" t="s">
        <v>3906</v>
      </c>
      <c r="J1053">
        <v>10</v>
      </c>
      <c r="K1053" t="s">
        <v>44</v>
      </c>
      <c r="L1053" t="s">
        <v>3907</v>
      </c>
      <c r="M1053" t="s">
        <v>3908</v>
      </c>
      <c r="N1053" s="38" t="s">
        <v>44</v>
      </c>
      <c r="O1053" t="str">
        <f>+F1053&amp;"-"&amp;VLOOKUP(F1053,'BD LP'!B:J,9,0)</f>
        <v>104534540-C10</v>
      </c>
      <c r="P1053">
        <f>+VLOOKUP(O1053,[1]ZCLMM905!$A:$G,7,0)</f>
        <v>10</v>
      </c>
      <c r="Q1053" t="b">
        <f t="shared" si="20"/>
        <v>1</v>
      </c>
      <c r="R1053" t="str">
        <f>+VLOOKUP(F1053,'BD LP'!B:I,8,0)</f>
        <v>MAYONESA CAROZZI 1 kg</v>
      </c>
    </row>
    <row r="1054" spans="1:22" x14ac:dyDescent="0.35">
      <c r="A1054" t="s">
        <v>3904</v>
      </c>
      <c r="B1054">
        <v>2000</v>
      </c>
      <c r="D1054" s="51" t="s">
        <v>3905</v>
      </c>
      <c r="F1054" s="38">
        <v>150000140</v>
      </c>
      <c r="H1054" s="52">
        <v>39500</v>
      </c>
      <c r="I1054" t="s">
        <v>3906</v>
      </c>
      <c r="J1054">
        <v>6</v>
      </c>
      <c r="K1054" t="s">
        <v>44</v>
      </c>
      <c r="L1054" t="s">
        <v>3907</v>
      </c>
      <c r="M1054" t="s">
        <v>3908</v>
      </c>
      <c r="N1054" s="38" t="s">
        <v>44</v>
      </c>
      <c r="O1054" t="str">
        <f>+F1054&amp;"-"&amp;VLOOKUP(F1054,'BD LP'!B:J,9,0)</f>
        <v>150000140-C06</v>
      </c>
      <c r="P1054">
        <f>+VLOOKUP(O1054,[1]ZCLMM905!$A:$G,7,0)</f>
        <v>6</v>
      </c>
      <c r="Q1054" t="b">
        <f t="shared" si="20"/>
        <v>1</v>
      </c>
      <c r="R1054" t="str">
        <f>+VLOOKUP(F1054,'BD LP'!B:I,8,0)</f>
        <v>MAYONESA DELI HELLMANNS 1,94 kg</v>
      </c>
    </row>
    <row r="1055" spans="1:22" x14ac:dyDescent="0.35">
      <c r="A1055" t="s">
        <v>3904</v>
      </c>
      <c r="B1055">
        <v>2000</v>
      </c>
      <c r="D1055" s="51" t="s">
        <v>3905</v>
      </c>
      <c r="F1055" s="38">
        <v>150000141</v>
      </c>
      <c r="H1055" s="52">
        <v>43500</v>
      </c>
      <c r="I1055" t="s">
        <v>3906</v>
      </c>
      <c r="J1055">
        <v>10</v>
      </c>
      <c r="K1055" t="s">
        <v>44</v>
      </c>
      <c r="L1055" t="s">
        <v>3907</v>
      </c>
      <c r="M1055" t="s">
        <v>3908</v>
      </c>
      <c r="N1055" s="38" t="s">
        <v>44</v>
      </c>
      <c r="O1055" t="str">
        <f>+F1055&amp;"-"&amp;VLOOKUP(F1055,'BD LP'!B:J,9,0)</f>
        <v>150000141-C10</v>
      </c>
      <c r="P1055">
        <f>+VLOOKUP(O1055,[1]ZCLMM905!$A:$G,7,0)</f>
        <v>10</v>
      </c>
      <c r="Q1055" t="b">
        <f t="shared" si="20"/>
        <v>1</v>
      </c>
      <c r="R1055" t="str">
        <f>+VLOOKUP(F1055,'BD LP'!B:I,8,0)</f>
        <v>MAYONESA DELI HELLMANNS 970 g</v>
      </c>
    </row>
    <row r="1056" spans="1:22" x14ac:dyDescent="0.35">
      <c r="A1056" t="s">
        <v>3904</v>
      </c>
      <c r="B1056">
        <v>2000</v>
      </c>
      <c r="D1056" s="51" t="s">
        <v>3905</v>
      </c>
      <c r="F1056" s="38">
        <v>104528900</v>
      </c>
      <c r="H1056" s="52">
        <v>30300</v>
      </c>
      <c r="I1056" t="s">
        <v>3906</v>
      </c>
      <c r="J1056">
        <v>10</v>
      </c>
      <c r="K1056" t="s">
        <v>44</v>
      </c>
      <c r="L1056" t="s">
        <v>3907</v>
      </c>
      <c r="M1056" t="s">
        <v>3908</v>
      </c>
      <c r="N1056" s="38" t="s">
        <v>44</v>
      </c>
      <c r="O1056" t="str">
        <f>+F1056&amp;"-"&amp;VLOOKUP(F1056,'BD LP'!B:J,9,0)</f>
        <v>104528900-C10</v>
      </c>
      <c r="P1056">
        <f>+VLOOKUP(O1056,[1]ZCLMM905!$A:$G,7,0)</f>
        <v>10</v>
      </c>
      <c r="Q1056" t="b">
        <f t="shared" si="20"/>
        <v>1</v>
      </c>
      <c r="R1056" t="str">
        <f>+VLOOKUP(F1056,'BD LP'!B:I,8,0)</f>
        <v>MAYONESA DELI KRAFT 1 kg</v>
      </c>
    </row>
    <row r="1057" spans="1:19" x14ac:dyDescent="0.35">
      <c r="A1057" t="s">
        <v>3904</v>
      </c>
      <c r="B1057">
        <v>2000</v>
      </c>
      <c r="D1057" s="51" t="s">
        <v>3905</v>
      </c>
      <c r="F1057" s="38">
        <v>201200180</v>
      </c>
      <c r="H1057" s="52">
        <v>22700</v>
      </c>
      <c r="I1057" t="s">
        <v>3906</v>
      </c>
      <c r="J1057">
        <v>6</v>
      </c>
      <c r="K1057" t="s">
        <v>44</v>
      </c>
      <c r="L1057" t="s">
        <v>3907</v>
      </c>
      <c r="M1057" t="s">
        <v>3908</v>
      </c>
      <c r="N1057" s="38" t="s">
        <v>44</v>
      </c>
      <c r="O1057" t="str">
        <f>+F1057&amp;"-"&amp;VLOOKUP(F1057,'BD LP'!B:J,9,0)</f>
        <v>201200180-C06</v>
      </c>
      <c r="P1057">
        <f>+VLOOKUP(O1057,[1]ZCLMM905!$A:$G,7,0)</f>
        <v>6</v>
      </c>
      <c r="Q1057" t="b">
        <f t="shared" si="20"/>
        <v>1</v>
      </c>
      <c r="R1057" t="str">
        <f>+VLOOKUP(F1057,'BD LP'!B:I,8,0)</f>
        <v>MAYONESA DJ C/V 2 KG FS</v>
      </c>
    </row>
    <row r="1058" spans="1:19" x14ac:dyDescent="0.35">
      <c r="A1058" t="s">
        <v>3904</v>
      </c>
      <c r="B1058">
        <v>2000</v>
      </c>
      <c r="D1058" s="51" t="s">
        <v>3905</v>
      </c>
      <c r="F1058" s="38">
        <v>201200013</v>
      </c>
      <c r="H1058" s="52">
        <v>18500</v>
      </c>
      <c r="I1058" t="s">
        <v>3906</v>
      </c>
      <c r="J1058">
        <v>12</v>
      </c>
      <c r="K1058" t="s">
        <v>44</v>
      </c>
      <c r="L1058" t="s">
        <v>3907</v>
      </c>
      <c r="M1058" t="s">
        <v>3908</v>
      </c>
      <c r="N1058" s="38" t="s">
        <v>44</v>
      </c>
      <c r="O1058" t="str">
        <f>+F1058&amp;"-"&amp;VLOOKUP(F1058,'BD LP'!B:J,9,0)</f>
        <v>201200013-C12</v>
      </c>
      <c r="P1058">
        <f>+VLOOKUP(O1058,[1]ZCLMM905!$A:$G,7,0)</f>
        <v>12</v>
      </c>
      <c r="Q1058" t="b">
        <f t="shared" si="20"/>
        <v>1</v>
      </c>
      <c r="R1058" t="str">
        <f>+VLOOKUP(F1058,'BD LP'!B:I,8,0)</f>
        <v>MAYONESA DON JUAN CASERA 900 g</v>
      </c>
    </row>
    <row r="1059" spans="1:19" x14ac:dyDescent="0.35">
      <c r="A1059" t="s">
        <v>3904</v>
      </c>
      <c r="B1059">
        <v>2000</v>
      </c>
      <c r="D1059" s="51" t="s">
        <v>3905</v>
      </c>
      <c r="F1059" s="38">
        <v>150000138</v>
      </c>
      <c r="H1059" s="52">
        <v>45000</v>
      </c>
      <c r="I1059" t="s">
        <v>3906</v>
      </c>
      <c r="J1059">
        <v>6</v>
      </c>
      <c r="K1059" t="s">
        <v>44</v>
      </c>
      <c r="L1059" t="s">
        <v>3907</v>
      </c>
      <c r="M1059" t="s">
        <v>3908</v>
      </c>
      <c r="N1059" s="38" t="s">
        <v>44</v>
      </c>
      <c r="O1059" t="str">
        <f>+F1059&amp;"-"&amp;VLOOKUP(F1059,'BD LP'!B:J,9,0)</f>
        <v>150000138-C06</v>
      </c>
      <c r="P1059">
        <f>+VLOOKUP(O1059,[1]ZCLMM905!$A:$G,7,0)</f>
        <v>6</v>
      </c>
      <c r="Q1059" t="b">
        <f t="shared" si="20"/>
        <v>1</v>
      </c>
      <c r="R1059" t="str">
        <f>+VLOOKUP(F1059,'BD LP'!B:I,8,0)</f>
        <v>MAYONESA HELLMANNS 1,88 kg</v>
      </c>
    </row>
    <row r="1060" spans="1:19" x14ac:dyDescent="0.35">
      <c r="A1060" t="s">
        <v>3904</v>
      </c>
      <c r="B1060">
        <v>2000</v>
      </c>
      <c r="D1060" s="51" t="s">
        <v>3905</v>
      </c>
      <c r="F1060" s="38">
        <v>150000142</v>
      </c>
      <c r="H1060" s="52">
        <v>38600</v>
      </c>
      <c r="I1060" t="s">
        <v>3906</v>
      </c>
      <c r="J1060">
        <v>10</v>
      </c>
      <c r="K1060" t="s">
        <v>44</v>
      </c>
      <c r="L1060" t="s">
        <v>3907</v>
      </c>
      <c r="M1060" t="s">
        <v>3908</v>
      </c>
      <c r="N1060" s="38" t="s">
        <v>44</v>
      </c>
      <c r="O1060" t="str">
        <f>+F1060&amp;"-"&amp;VLOOKUP(F1060,'BD LP'!B:J,9,0)</f>
        <v>150000142-C10</v>
      </c>
      <c r="P1060">
        <f>+VLOOKUP(O1060,[1]ZCLMM905!$A:$G,7,0)</f>
        <v>10</v>
      </c>
      <c r="Q1060" t="b">
        <f t="shared" si="20"/>
        <v>1</v>
      </c>
      <c r="R1060" t="str">
        <f>+VLOOKUP(F1060,'BD LP'!B:I,8,0)</f>
        <v>MAYONESA HELLMANNS 940 g</v>
      </c>
    </row>
    <row r="1061" spans="1:19" x14ac:dyDescent="0.35">
      <c r="A1061" t="s">
        <v>3904</v>
      </c>
      <c r="B1061">
        <v>2000</v>
      </c>
      <c r="D1061" s="51" t="s">
        <v>3905</v>
      </c>
      <c r="F1061" s="38">
        <v>104534270</v>
      </c>
      <c r="H1061" s="52">
        <v>48900</v>
      </c>
      <c r="I1061" t="s">
        <v>3906</v>
      </c>
      <c r="J1061">
        <v>6</v>
      </c>
      <c r="K1061" t="s">
        <v>44</v>
      </c>
      <c r="L1061" t="s">
        <v>3907</v>
      </c>
      <c r="M1061" t="s">
        <v>3908</v>
      </c>
      <c r="N1061" s="38" t="s">
        <v>44</v>
      </c>
      <c r="O1061" t="str">
        <f>+F1061&amp;"-"&amp;VLOOKUP(F1061,'BD LP'!B:J,9,0)</f>
        <v>104534270-C06</v>
      </c>
      <c r="P1061">
        <f>+VLOOKUP(O1061,[1]ZCLMM905!$A:$G,7,0)</f>
        <v>6</v>
      </c>
      <c r="Q1061" t="b">
        <f t="shared" si="20"/>
        <v>1</v>
      </c>
      <c r="R1061" t="str">
        <f>+VLOOKUP(F1061,'BD LP'!B:I,8,0)</f>
        <v>MAYONESA KRAFT REAL MAYO 1,26 kg</v>
      </c>
    </row>
    <row r="1062" spans="1:19" x14ac:dyDescent="0.35">
      <c r="A1062" t="s">
        <v>3904</v>
      </c>
      <c r="B1062">
        <v>2000</v>
      </c>
      <c r="D1062" s="51" t="s">
        <v>3905</v>
      </c>
      <c r="F1062" s="38">
        <v>104548000</v>
      </c>
      <c r="H1062" s="52">
        <v>64700</v>
      </c>
      <c r="I1062" t="s">
        <v>3906</v>
      </c>
      <c r="J1062">
        <v>4</v>
      </c>
      <c r="K1062" t="s">
        <v>44</v>
      </c>
      <c r="L1062" t="s">
        <v>3907</v>
      </c>
      <c r="M1062" t="s">
        <v>3908</v>
      </c>
      <c r="N1062" s="38" t="s">
        <v>44</v>
      </c>
      <c r="O1062" t="str">
        <f>+F1062&amp;"-"&amp;VLOOKUP(F1062,'BD LP'!B:J,9,0)</f>
        <v>104548000-C04</v>
      </c>
      <c r="P1062">
        <f>+VLOOKUP(O1062,[1]ZCLMM905!$A:$G,7,0)</f>
        <v>4</v>
      </c>
      <c r="Q1062" t="b">
        <f t="shared" si="20"/>
        <v>1</v>
      </c>
      <c r="R1062" t="str">
        <f>+VLOOKUP(F1062,'BD LP'!B:I,8,0)</f>
        <v>MAYONESA KRAFT REAL MAYO 3,78 L</v>
      </c>
    </row>
    <row r="1063" spans="1:19" x14ac:dyDescent="0.35">
      <c r="A1063" t="s">
        <v>3904</v>
      </c>
      <c r="B1063">
        <v>2000</v>
      </c>
      <c r="D1063" s="51" t="s">
        <v>3905</v>
      </c>
      <c r="F1063" s="38">
        <v>104530280</v>
      </c>
      <c r="H1063" s="52">
        <v>39500</v>
      </c>
      <c r="I1063" t="s">
        <v>3906</v>
      </c>
      <c r="J1063">
        <v>12</v>
      </c>
      <c r="K1063" t="s">
        <v>44</v>
      </c>
      <c r="L1063" t="s">
        <v>3907</v>
      </c>
      <c r="M1063" t="s">
        <v>3908</v>
      </c>
      <c r="N1063" s="38" t="s">
        <v>44</v>
      </c>
      <c r="O1063" t="str">
        <f>+F1063&amp;"-"&amp;VLOOKUP(F1063,'BD LP'!B:J,9,0)</f>
        <v>104530280-C12</v>
      </c>
      <c r="P1063">
        <f>+VLOOKUP(O1063,[1]ZCLMM905!$A:$G,7,0)</f>
        <v>12</v>
      </c>
      <c r="Q1063" t="b">
        <f t="shared" si="20"/>
        <v>1</v>
      </c>
      <c r="R1063" t="str">
        <f>+VLOOKUP(F1063,'BD LP'!B:I,8,0)</f>
        <v>MAYONESA KRAFT REAL MAYO 315g</v>
      </c>
    </row>
    <row r="1064" spans="1:19" x14ac:dyDescent="0.35">
      <c r="A1064" t="s">
        <v>3904</v>
      </c>
      <c r="B1064">
        <v>2000</v>
      </c>
      <c r="D1064" s="51" t="s">
        <v>3905</v>
      </c>
      <c r="F1064" s="38">
        <v>104533720</v>
      </c>
      <c r="H1064" s="52">
        <v>61500</v>
      </c>
      <c r="I1064" t="s">
        <v>3906</v>
      </c>
      <c r="J1064">
        <v>12</v>
      </c>
      <c r="K1064" t="s">
        <v>44</v>
      </c>
      <c r="L1064" t="s">
        <v>3907</v>
      </c>
      <c r="M1064" t="s">
        <v>3908</v>
      </c>
      <c r="N1064" s="38" t="s">
        <v>44</v>
      </c>
      <c r="O1064" t="str">
        <f>+F1064&amp;"-"&amp;VLOOKUP(F1064,'BD LP'!B:J,9,0)</f>
        <v>104533720-C12</v>
      </c>
      <c r="P1064">
        <f>+VLOOKUP(O1064,[1]ZCLMM905!$A:$G,7,0)</f>
        <v>12</v>
      </c>
      <c r="Q1064" t="b">
        <f t="shared" si="20"/>
        <v>1</v>
      </c>
      <c r="R1064" t="str">
        <f>+VLOOKUP(F1064,'BD LP'!B:I,8,0)</f>
        <v>MAYONESA KRAFT REAL MAYO 789g</v>
      </c>
    </row>
    <row r="1065" spans="1:19" x14ac:dyDescent="0.35">
      <c r="A1065" t="s">
        <v>3904</v>
      </c>
      <c r="B1065">
        <v>2000</v>
      </c>
      <c r="D1065" s="51" t="s">
        <v>3905</v>
      </c>
      <c r="F1065" s="38">
        <v>104548260</v>
      </c>
      <c r="H1065" s="52">
        <v>33000</v>
      </c>
      <c r="I1065" t="s">
        <v>3906</v>
      </c>
      <c r="J1065">
        <v>4</v>
      </c>
      <c r="K1065" t="s">
        <v>44</v>
      </c>
      <c r="L1065" t="s">
        <v>3907</v>
      </c>
      <c r="M1065" t="s">
        <v>3908</v>
      </c>
      <c r="N1065" s="38" t="s">
        <v>44</v>
      </c>
      <c r="O1065" t="str">
        <f>+F1065&amp;"-"&amp;VLOOKUP(F1065,'BD LP'!B:J,9,0)</f>
        <v>104548260-C04</v>
      </c>
      <c r="P1065">
        <f>+VLOOKUP(O1065,[1]ZCLMM905!$A:$G,7,0)</f>
        <v>4</v>
      </c>
      <c r="Q1065" t="b">
        <f t="shared" si="20"/>
        <v>1</v>
      </c>
      <c r="R1065" t="str">
        <f>+VLOOKUP(F1065,'BD LP'!B:I,8,0)</f>
        <v>MOSTAZA BOLSA HEINZ 3 KG</v>
      </c>
    </row>
    <row r="1066" spans="1:19" x14ac:dyDescent="0.35">
      <c r="A1066" t="s">
        <v>3904</v>
      </c>
      <c r="B1066">
        <v>2000</v>
      </c>
      <c r="D1066" s="51" t="s">
        <v>3905</v>
      </c>
      <c r="F1066" s="38">
        <v>201220950</v>
      </c>
      <c r="H1066" s="52">
        <v>14594</v>
      </c>
      <c r="I1066" t="s">
        <v>3906</v>
      </c>
      <c r="J1066">
        <v>1</v>
      </c>
      <c r="K1066" t="s">
        <v>131</v>
      </c>
      <c r="L1066" t="s">
        <v>3907</v>
      </c>
      <c r="M1066" t="s">
        <v>3908</v>
      </c>
      <c r="N1066" s="38" t="s">
        <v>131</v>
      </c>
      <c r="O1066" t="str">
        <f>+F1066&amp;"-"&amp;VLOOKUP(F1066,'BD LP'!B:J,9,0)</f>
        <v>201220950-V00</v>
      </c>
      <c r="P1066">
        <f>+VLOOKUP(O1066,[1]ZCLMM905!$A:$G,7,0)</f>
        <v>1</v>
      </c>
      <c r="Q1066" t="b">
        <f t="shared" si="20"/>
        <v>1</v>
      </c>
      <c r="R1066" t="str">
        <f>+VLOOKUP(F1066,'BD LP'!B:I,8,0)</f>
        <v>AJI MINI DON JUAN 8 g</v>
      </c>
    </row>
    <row r="1067" spans="1:19" x14ac:dyDescent="0.35">
      <c r="A1067" t="s">
        <v>3904</v>
      </c>
      <c r="B1067">
        <v>2000</v>
      </c>
      <c r="D1067" s="51" t="s">
        <v>3905</v>
      </c>
      <c r="F1067" s="38">
        <v>104528280</v>
      </c>
      <c r="H1067" s="52">
        <v>19500</v>
      </c>
      <c r="I1067" t="s">
        <v>3906</v>
      </c>
      <c r="J1067">
        <v>528</v>
      </c>
      <c r="K1067" t="s">
        <v>44</v>
      </c>
      <c r="L1067" t="s">
        <v>3907</v>
      </c>
      <c r="M1067" t="s">
        <v>3908</v>
      </c>
      <c r="N1067" s="38" t="s">
        <v>44</v>
      </c>
      <c r="O1067" t="str">
        <f>+F1067&amp;"-"&amp;VLOOKUP(F1067,'BD LP'!B:J,9,0)</f>
        <v>104528280-V28</v>
      </c>
      <c r="P1067">
        <f>+VLOOKUP(O1067,[1]ZCLMM905!$A:$G,7,0)</f>
        <v>528</v>
      </c>
      <c r="Q1067" t="b">
        <f t="shared" si="20"/>
        <v>1</v>
      </c>
      <c r="R1067" t="str">
        <f>+VLOOKUP(F1067,'BD LP'!B:I,8,0)</f>
        <v>AJI SACHET JB 8 G</v>
      </c>
    </row>
    <row r="1068" spans="1:19" x14ac:dyDescent="0.35">
      <c r="A1068" t="s">
        <v>3904</v>
      </c>
      <c r="B1068">
        <v>2000</v>
      </c>
      <c r="D1068" s="51" t="s">
        <v>3905</v>
      </c>
      <c r="F1068" s="38">
        <v>201222160</v>
      </c>
      <c r="H1068" s="52">
        <v>18900</v>
      </c>
      <c r="I1068" t="s">
        <v>3906</v>
      </c>
      <c r="J1068">
        <v>1</v>
      </c>
      <c r="K1068" t="s">
        <v>1464</v>
      </c>
      <c r="L1068" t="s">
        <v>3907</v>
      </c>
      <c r="M1068" t="s">
        <v>3908</v>
      </c>
      <c r="N1068" s="38" t="s">
        <v>1464</v>
      </c>
      <c r="O1068" t="str">
        <f>+F1068&amp;"-"&amp;VLOOKUP(F1068,'BD LP'!B:J,9,0)</f>
        <v>201222160-T00</v>
      </c>
      <c r="P1068">
        <f>+VLOOKUP(O1068,[1]ZCLMM905!$A:$G,7,0)</f>
        <v>1</v>
      </c>
      <c r="Q1068" t="b">
        <f t="shared" si="20"/>
        <v>1</v>
      </c>
      <c r="R1068" t="str">
        <f>+VLOOKUP(F1068,'BD LP'!B:I,8,0)</f>
        <v>KETCHUP MINI DON JUAN 8 g</v>
      </c>
    </row>
    <row r="1069" spans="1:19" x14ac:dyDescent="0.35">
      <c r="A1069" t="s">
        <v>3904</v>
      </c>
      <c r="B1069">
        <v>2000</v>
      </c>
      <c r="D1069" s="51" t="s">
        <v>3905</v>
      </c>
      <c r="F1069" s="38">
        <v>104523060</v>
      </c>
      <c r="H1069" s="52">
        <v>12000</v>
      </c>
      <c r="I1069" t="s">
        <v>3906</v>
      </c>
      <c r="J1069">
        <v>1</v>
      </c>
      <c r="K1069" s="38" t="s">
        <v>131</v>
      </c>
      <c r="L1069" t="s">
        <v>3907</v>
      </c>
      <c r="M1069" t="s">
        <v>3908</v>
      </c>
      <c r="N1069" s="38" t="s">
        <v>131</v>
      </c>
      <c r="O1069" t="str">
        <f>+F1069&amp;"-"&amp;VLOOKUP(F1069,'BD LP'!B:J,9,0)</f>
        <v>104523060-V00</v>
      </c>
      <c r="P1069">
        <f>+VLOOKUP(O1069,[1]ZCLMM905!$A:$G,7,0)</f>
        <v>500</v>
      </c>
      <c r="Q1069" t="b">
        <f t="shared" si="20"/>
        <v>0</v>
      </c>
      <c r="R1069" t="str">
        <f>+VLOOKUP(F1069,'BD LP'!B:I,8,0)</f>
        <v>KETCHUP SACHET CAROZZI 8 G</v>
      </c>
      <c r="S1069" t="b">
        <f t="shared" ref="S1069:S1070" si="21">+N1069=K1069</f>
        <v>1</v>
      </c>
    </row>
    <row r="1070" spans="1:19" x14ac:dyDescent="0.35">
      <c r="A1070" t="s">
        <v>3904</v>
      </c>
      <c r="B1070">
        <v>2000</v>
      </c>
      <c r="D1070" s="51" t="s">
        <v>3905</v>
      </c>
      <c r="F1070" s="38">
        <v>104549240</v>
      </c>
      <c r="H1070" s="52">
        <v>39312</v>
      </c>
      <c r="I1070" t="s">
        <v>3906</v>
      </c>
      <c r="J1070">
        <v>1</v>
      </c>
      <c r="K1070" s="38" t="s">
        <v>1467</v>
      </c>
      <c r="L1070" t="s">
        <v>3907</v>
      </c>
      <c r="M1070" t="s">
        <v>3908</v>
      </c>
      <c r="N1070" s="38" t="s">
        <v>1467</v>
      </c>
      <c r="O1070" t="str">
        <f>+F1070&amp;"-"&amp;VLOOKUP(F1070,'BD LP'!B:J,9,0)</f>
        <v>104549240-Q08</v>
      </c>
      <c r="P1070">
        <f>+VLOOKUP(O1070,[1]ZCLMM905!$A:$G,7,0)</f>
        <v>1008</v>
      </c>
      <c r="Q1070" t="b">
        <f t="shared" si="20"/>
        <v>0</v>
      </c>
      <c r="R1070" t="str">
        <f>+VLOOKUP(F1070,'BD LP'!B:I,8,0)</f>
        <v>KETCHUP SACHET HEINZ 8 G</v>
      </c>
      <c r="S1070" t="b">
        <f t="shared" si="21"/>
        <v>1</v>
      </c>
    </row>
    <row r="1071" spans="1:19" x14ac:dyDescent="0.35">
      <c r="A1071" t="s">
        <v>3904</v>
      </c>
      <c r="B1071">
        <v>2000</v>
      </c>
      <c r="D1071" s="51" t="s">
        <v>3905</v>
      </c>
      <c r="F1071" s="38">
        <v>104522060</v>
      </c>
      <c r="H1071" s="52">
        <v>25000</v>
      </c>
      <c r="I1071" t="s">
        <v>3906</v>
      </c>
      <c r="J1071">
        <v>528</v>
      </c>
      <c r="K1071" t="s">
        <v>44</v>
      </c>
      <c r="L1071" t="s">
        <v>3907</v>
      </c>
      <c r="M1071" t="s">
        <v>3908</v>
      </c>
      <c r="N1071" s="38" t="s">
        <v>44</v>
      </c>
      <c r="O1071" t="str">
        <f>+F1071&amp;"-"&amp;VLOOKUP(F1071,'BD LP'!B:J,9,0)</f>
        <v>104522060-V28</v>
      </c>
      <c r="P1071">
        <f>+VLOOKUP(O1071,[1]ZCLMM905!$A:$G,7,0)</f>
        <v>528</v>
      </c>
      <c r="Q1071" t="b">
        <f t="shared" si="20"/>
        <v>1</v>
      </c>
      <c r="R1071" t="str">
        <f>+VLOOKUP(F1071,'BD LP'!B:I,8,0)</f>
        <v>KETCHUP SACHET HELLMANNS 8 G</v>
      </c>
    </row>
    <row r="1072" spans="1:19" x14ac:dyDescent="0.35">
      <c r="A1072" t="s">
        <v>3904</v>
      </c>
      <c r="B1072">
        <v>2000</v>
      </c>
      <c r="D1072" s="51" t="s">
        <v>3905</v>
      </c>
      <c r="F1072" s="38">
        <v>104522080</v>
      </c>
      <c r="H1072" s="52">
        <v>7900</v>
      </c>
      <c r="I1072" t="s">
        <v>3906</v>
      </c>
      <c r="J1072">
        <v>300</v>
      </c>
      <c r="K1072" t="s">
        <v>44</v>
      </c>
      <c r="L1072" t="s">
        <v>3907</v>
      </c>
      <c r="M1072" t="s">
        <v>3908</v>
      </c>
      <c r="N1072" s="38" t="s">
        <v>44</v>
      </c>
      <c r="O1072" t="str">
        <f>+F1072&amp;"-"&amp;VLOOKUP(F1072,'BD LP'!B:J,9,0)</f>
        <v>104522080-X00</v>
      </c>
      <c r="P1072">
        <f>+VLOOKUP(O1072,[1]ZCLMM905!$A:$G,7,0)</f>
        <v>300</v>
      </c>
      <c r="Q1072" t="b">
        <f t="shared" si="20"/>
        <v>1</v>
      </c>
      <c r="R1072" t="str">
        <f>+VLOOKUP(F1072,'BD LP'!B:I,8,0)</f>
        <v>LIMONETA MINI RELKON 10 ml</v>
      </c>
    </row>
    <row r="1073" spans="1:19" x14ac:dyDescent="0.35">
      <c r="A1073" t="s">
        <v>3904</v>
      </c>
      <c r="B1073">
        <v>2000</v>
      </c>
      <c r="D1073" s="51" t="s">
        <v>3905</v>
      </c>
      <c r="F1073" s="38">
        <v>104528290</v>
      </c>
      <c r="H1073" s="52">
        <v>40000</v>
      </c>
      <c r="I1073" t="s">
        <v>3906</v>
      </c>
      <c r="J1073">
        <v>528</v>
      </c>
      <c r="K1073" t="s">
        <v>44</v>
      </c>
      <c r="L1073" t="s">
        <v>3907</v>
      </c>
      <c r="M1073" t="s">
        <v>3908</v>
      </c>
      <c r="N1073" s="38" t="s">
        <v>44</v>
      </c>
      <c r="O1073" t="str">
        <f>+F1073&amp;"-"&amp;VLOOKUP(F1073,'BD LP'!B:J,9,0)</f>
        <v>104528290-V28</v>
      </c>
      <c r="P1073">
        <f>+VLOOKUP(O1073,[1]ZCLMM905!$A:$G,7,0)</f>
        <v>528</v>
      </c>
      <c r="Q1073" t="b">
        <f t="shared" si="20"/>
        <v>1</v>
      </c>
      <c r="R1073" t="str">
        <f>+VLOOKUP(F1073,'BD LP'!B:I,8,0)</f>
        <v>MAYONESA DELI SACHET HELLMANNS 7 G</v>
      </c>
    </row>
    <row r="1074" spans="1:19" x14ac:dyDescent="0.35">
      <c r="A1074" t="s">
        <v>3904</v>
      </c>
      <c r="B1074">
        <v>2000</v>
      </c>
      <c r="D1074" s="51" t="s">
        <v>3905</v>
      </c>
      <c r="F1074" s="38">
        <v>104537740</v>
      </c>
      <c r="H1074" s="52">
        <v>21000</v>
      </c>
      <c r="I1074" t="s">
        <v>3906</v>
      </c>
      <c r="J1074">
        <v>500</v>
      </c>
      <c r="K1074" t="s">
        <v>44</v>
      </c>
      <c r="L1074" t="s">
        <v>3907</v>
      </c>
      <c r="M1074" t="s">
        <v>3908</v>
      </c>
      <c r="N1074" s="38" t="s">
        <v>44</v>
      </c>
      <c r="O1074" t="str">
        <f>+F1074&amp;"-"&amp;VLOOKUP(F1074,'BD LP'!B:J,9,0)</f>
        <v>104537740-V00</v>
      </c>
      <c r="P1074">
        <f>+VLOOKUP(O1074,[1]ZCLMM905!$A:$G,7,0)</f>
        <v>500</v>
      </c>
      <c r="Q1074" t="b">
        <f t="shared" si="20"/>
        <v>1</v>
      </c>
      <c r="R1074" t="str">
        <f>+VLOOKUP(F1074,'BD LP'!B:I,8,0)</f>
        <v>MAYONESA DELI SACHET KRAFT 7 G</v>
      </c>
    </row>
    <row r="1075" spans="1:19" x14ac:dyDescent="0.35">
      <c r="A1075" t="s">
        <v>3904</v>
      </c>
      <c r="B1075">
        <v>2000</v>
      </c>
      <c r="D1075" s="51" t="s">
        <v>3905</v>
      </c>
      <c r="F1075" s="38">
        <v>201222280</v>
      </c>
      <c r="H1075" s="52">
        <v>24000</v>
      </c>
      <c r="I1075" t="s">
        <v>3906</v>
      </c>
      <c r="J1075">
        <v>1</v>
      </c>
      <c r="K1075" t="s">
        <v>1464</v>
      </c>
      <c r="L1075" t="s">
        <v>3907</v>
      </c>
      <c r="M1075" t="s">
        <v>3908</v>
      </c>
      <c r="N1075" s="38" t="s">
        <v>1464</v>
      </c>
      <c r="O1075" t="str">
        <f>+F1075&amp;"-"&amp;VLOOKUP(F1075,'BD LP'!B:J,9,0)</f>
        <v>201222280-T00</v>
      </c>
      <c r="P1075">
        <f>+VLOOKUP(O1075,[1]ZCLMM905!$A:$G,7,0)</f>
        <v>1</v>
      </c>
      <c r="Q1075" t="b">
        <f t="shared" si="20"/>
        <v>1</v>
      </c>
      <c r="R1075" t="str">
        <f>+VLOOKUP(F1075,'BD LP'!B:I,8,0)</f>
        <v>MAYONESA MINI DON JUAN 8 g</v>
      </c>
    </row>
    <row r="1076" spans="1:19" x14ac:dyDescent="0.35">
      <c r="A1076" t="s">
        <v>3904</v>
      </c>
      <c r="B1076">
        <v>2000</v>
      </c>
      <c r="D1076" s="51" t="s">
        <v>3905</v>
      </c>
      <c r="F1076" s="38">
        <v>104523040</v>
      </c>
      <c r="H1076" s="52">
        <v>14800</v>
      </c>
      <c r="I1076" t="s">
        <v>3906</v>
      </c>
      <c r="J1076">
        <v>1</v>
      </c>
      <c r="K1076" s="38" t="s">
        <v>131</v>
      </c>
      <c r="L1076" t="s">
        <v>3907</v>
      </c>
      <c r="M1076" t="s">
        <v>3908</v>
      </c>
      <c r="N1076" s="38" t="s">
        <v>131</v>
      </c>
      <c r="O1076" t="str">
        <f>+F1076&amp;"-"&amp;VLOOKUP(F1076,'BD LP'!B:J,9,0)</f>
        <v>104523040-V00</v>
      </c>
      <c r="P1076">
        <f>+VLOOKUP(O1076,[1]ZCLMM905!$A:$G,7,0)</f>
        <v>500</v>
      </c>
      <c r="Q1076" t="b">
        <f t="shared" si="20"/>
        <v>0</v>
      </c>
      <c r="R1076" t="str">
        <f>+VLOOKUP(F1076,'BD LP'!B:I,8,0)</f>
        <v>MAYONESA SACHET CAROZZI 8 G</v>
      </c>
      <c r="S1076" t="b">
        <f>+N1076=K1076</f>
        <v>1</v>
      </c>
    </row>
    <row r="1077" spans="1:19" x14ac:dyDescent="0.35">
      <c r="A1077" t="s">
        <v>3904</v>
      </c>
      <c r="B1077">
        <v>2000</v>
      </c>
      <c r="D1077" s="51" t="s">
        <v>3905</v>
      </c>
      <c r="F1077" s="38">
        <v>104544290</v>
      </c>
      <c r="H1077" s="52">
        <v>36990</v>
      </c>
      <c r="I1077" t="s">
        <v>3906</v>
      </c>
      <c r="J1077">
        <v>528</v>
      </c>
      <c r="K1077" t="s">
        <v>44</v>
      </c>
      <c r="L1077" t="s">
        <v>3907</v>
      </c>
      <c r="M1077" t="s">
        <v>3908</v>
      </c>
      <c r="N1077" s="38" t="s">
        <v>44</v>
      </c>
      <c r="O1077" t="str">
        <f>+F1077&amp;"-"&amp;VLOOKUP(F1077,'BD LP'!B:J,9,0)</f>
        <v>104544290-V28</v>
      </c>
      <c r="P1077">
        <f>+VLOOKUP(O1077,[1]ZCLMM905!$A:$G,7,0)</f>
        <v>528</v>
      </c>
      <c r="Q1077" t="b">
        <f t="shared" si="20"/>
        <v>1</v>
      </c>
      <c r="R1077" t="str">
        <f>+VLOOKUP(F1077,'BD LP'!B:I,8,0)</f>
        <v>MAYONESA SACHET HELLMANNS 7,4 G</v>
      </c>
    </row>
    <row r="1078" spans="1:19" x14ac:dyDescent="0.35">
      <c r="A1078" t="s">
        <v>3904</v>
      </c>
      <c r="B1078">
        <v>2000</v>
      </c>
      <c r="D1078" s="51" t="s">
        <v>3905</v>
      </c>
      <c r="F1078" s="38">
        <v>201222750</v>
      </c>
      <c r="H1078" s="52">
        <v>16000</v>
      </c>
      <c r="I1078" t="s">
        <v>3906</v>
      </c>
      <c r="J1078">
        <v>1</v>
      </c>
      <c r="K1078" t="s">
        <v>1464</v>
      </c>
      <c r="L1078" t="s">
        <v>3907</v>
      </c>
      <c r="M1078" t="s">
        <v>3908</v>
      </c>
      <c r="N1078" s="38" t="s">
        <v>1464</v>
      </c>
      <c r="O1078" t="str">
        <f>+F1078&amp;"-"&amp;VLOOKUP(F1078,'BD LP'!B:J,9,0)</f>
        <v>201222750-T00</v>
      </c>
      <c r="P1078">
        <f>+VLOOKUP(O1078,[1]ZCLMM905!$A:$G,7,0)</f>
        <v>1</v>
      </c>
      <c r="Q1078" t="b">
        <f t="shared" si="20"/>
        <v>1</v>
      </c>
      <c r="R1078" t="str">
        <f>+VLOOKUP(F1078,'BD LP'!B:I,8,0)</f>
        <v>MOSTAZA MINI DON JUAN 8 g</v>
      </c>
    </row>
    <row r="1079" spans="1:19" x14ac:dyDescent="0.35">
      <c r="A1079" t="s">
        <v>3904</v>
      </c>
      <c r="B1079">
        <v>2000</v>
      </c>
      <c r="D1079" s="51" t="s">
        <v>3905</v>
      </c>
      <c r="F1079" s="38">
        <v>104523050</v>
      </c>
      <c r="H1079" s="52">
        <v>12100</v>
      </c>
      <c r="I1079" t="s">
        <v>3906</v>
      </c>
      <c r="J1079">
        <v>1</v>
      </c>
      <c r="K1079" s="38" t="s">
        <v>131</v>
      </c>
      <c r="L1079" t="s">
        <v>3907</v>
      </c>
      <c r="M1079" t="s">
        <v>3908</v>
      </c>
      <c r="N1079" s="38" t="s">
        <v>131</v>
      </c>
      <c r="O1079" t="str">
        <f>+F1079&amp;"-"&amp;VLOOKUP(F1079,'BD LP'!B:J,9,0)</f>
        <v>104523050-V00</v>
      </c>
      <c r="P1079">
        <f>+VLOOKUP(O1079,[1]ZCLMM905!$A:$G,7,0)</f>
        <v>500</v>
      </c>
      <c r="Q1079" t="b">
        <f t="shared" si="20"/>
        <v>0</v>
      </c>
      <c r="R1079" t="str">
        <f>+VLOOKUP(F1079,'BD LP'!B:I,8,0)</f>
        <v>MOSTAZA SACHET CAROZZI 8 G</v>
      </c>
      <c r="S1079" t="b">
        <f>+N1079=K1079</f>
        <v>1</v>
      </c>
    </row>
    <row r="1080" spans="1:19" x14ac:dyDescent="0.35">
      <c r="A1080" t="s">
        <v>3904</v>
      </c>
      <c r="B1080">
        <v>2000</v>
      </c>
      <c r="D1080" s="51" t="s">
        <v>3905</v>
      </c>
      <c r="F1080" s="38">
        <v>104529180</v>
      </c>
      <c r="H1080" s="52">
        <v>14800</v>
      </c>
      <c r="I1080" t="s">
        <v>3906</v>
      </c>
      <c r="J1080">
        <v>500</v>
      </c>
      <c r="K1080" t="s">
        <v>44</v>
      </c>
      <c r="L1080" t="s">
        <v>3907</v>
      </c>
      <c r="M1080" t="s">
        <v>3908</v>
      </c>
      <c r="N1080" s="38" t="s">
        <v>44</v>
      </c>
      <c r="O1080" t="str">
        <f>+F1080&amp;"-"&amp;VLOOKUP(F1080,'BD LP'!B:J,9,0)</f>
        <v>104529180-V00</v>
      </c>
      <c r="P1080">
        <f>+VLOOKUP(O1080,[1]ZCLMM905!$A:$G,7,0)</f>
        <v>500</v>
      </c>
      <c r="Q1080" t="b">
        <f t="shared" si="20"/>
        <v>1</v>
      </c>
      <c r="R1080" t="str">
        <f>+VLOOKUP(F1080,'BD LP'!B:I,8,0)</f>
        <v>MOSTAZA SACHET HEINZ 6 G</v>
      </c>
    </row>
    <row r="1081" spans="1:19" x14ac:dyDescent="0.35">
      <c r="A1081" t="s">
        <v>3904</v>
      </c>
      <c r="B1081">
        <v>2000</v>
      </c>
      <c r="D1081" s="51" t="s">
        <v>3905</v>
      </c>
      <c r="F1081" s="38">
        <v>104527690</v>
      </c>
      <c r="H1081" s="52">
        <v>7300</v>
      </c>
      <c r="I1081" t="s">
        <v>3906</v>
      </c>
      <c r="J1081">
        <v>300</v>
      </c>
      <c r="K1081" t="s">
        <v>44</v>
      </c>
      <c r="L1081" t="s">
        <v>3907</v>
      </c>
      <c r="M1081" t="s">
        <v>3908</v>
      </c>
      <c r="N1081" s="38" t="s">
        <v>44</v>
      </c>
      <c r="O1081" t="str">
        <f>+F1081&amp;"-"&amp;VLOOKUP(F1081,'BD LP'!B:J,9,0)</f>
        <v>104527690-X00</v>
      </c>
      <c r="P1081">
        <f>+VLOOKUP(O1081,[1]ZCLMM905!$A:$G,7,0)</f>
        <v>300</v>
      </c>
      <c r="Q1081" t="b">
        <f t="shared" si="20"/>
        <v>1</v>
      </c>
      <c r="R1081" t="str">
        <f>+VLOOKUP(F1081,'BD LP'!B:I,8,0)</f>
        <v>SUCEDANEO DE LIMON MINI RELKON 10 ml</v>
      </c>
    </row>
    <row r="1082" spans="1:19" x14ac:dyDescent="0.35">
      <c r="A1082" t="s">
        <v>3904</v>
      </c>
      <c r="B1082">
        <v>2000</v>
      </c>
      <c r="D1082" s="51" t="s">
        <v>3905</v>
      </c>
      <c r="F1082" s="38">
        <v>104528490</v>
      </c>
      <c r="H1082" s="52">
        <v>7300</v>
      </c>
      <c r="I1082" t="s">
        <v>3906</v>
      </c>
      <c r="J1082">
        <v>300</v>
      </c>
      <c r="K1082" t="s">
        <v>44</v>
      </c>
      <c r="L1082" t="s">
        <v>3907</v>
      </c>
      <c r="M1082" t="s">
        <v>3908</v>
      </c>
      <c r="N1082" s="38" t="s">
        <v>44</v>
      </c>
      <c r="O1082" t="str">
        <f>+F1082&amp;"-"&amp;VLOOKUP(F1082,'BD LP'!B:J,9,0)</f>
        <v>104528490-X00</v>
      </c>
      <c r="P1082">
        <f>+VLOOKUP(O1082,[1]ZCLMM905!$A:$G,7,0)</f>
        <v>300</v>
      </c>
      <c r="Q1082" t="b">
        <f t="shared" si="20"/>
        <v>1</v>
      </c>
      <c r="R1082" t="str">
        <f>+VLOOKUP(F1082,'BD LP'!B:I,8,0)</f>
        <v>VINAGRETA MINI RELKON 10 ml</v>
      </c>
    </row>
    <row r="1083" spans="1:19" x14ac:dyDescent="0.35">
      <c r="A1083" t="s">
        <v>3904</v>
      </c>
      <c r="B1083">
        <v>2000</v>
      </c>
      <c r="D1083" s="51" t="s">
        <v>3905</v>
      </c>
      <c r="F1083" s="38">
        <v>102600017</v>
      </c>
      <c r="H1083" s="52">
        <v>42000</v>
      </c>
      <c r="I1083" t="s">
        <v>3906</v>
      </c>
      <c r="J1083">
        <v>12</v>
      </c>
      <c r="K1083" t="s">
        <v>44</v>
      </c>
      <c r="L1083" t="s">
        <v>3907</v>
      </c>
      <c r="M1083" t="s">
        <v>3908</v>
      </c>
      <c r="N1083" s="38" t="s">
        <v>44</v>
      </c>
      <c r="O1083" t="str">
        <f>+F1083&amp;"-"&amp;VLOOKUP(F1083,'BD LP'!B:J,9,0)</f>
        <v>102600017-C12</v>
      </c>
      <c r="P1083">
        <f>+VLOOKUP(O1083,[1]ZCLMM905!$A:$G,7,0)</f>
        <v>12</v>
      </c>
      <c r="Q1083" t="b">
        <f t="shared" si="20"/>
        <v>1</v>
      </c>
      <c r="R1083" t="str">
        <f>+VLOOKUP(F1083,'BD LP'!B:I,8,0)</f>
        <v>MOST. DIJON FRENCHS SQUEEZE 12x12 OZ ING</v>
      </c>
    </row>
    <row r="1084" spans="1:19" x14ac:dyDescent="0.35">
      <c r="A1084" t="s">
        <v>3904</v>
      </c>
      <c r="B1084">
        <v>2000</v>
      </c>
      <c r="D1084" s="51" t="s">
        <v>3905</v>
      </c>
      <c r="F1084" s="38">
        <v>201200220</v>
      </c>
      <c r="H1084" s="52">
        <v>15500</v>
      </c>
      <c r="I1084" t="s">
        <v>3906</v>
      </c>
      <c r="J1084">
        <v>6</v>
      </c>
      <c r="K1084" t="s">
        <v>44</v>
      </c>
      <c r="L1084" t="s">
        <v>3907</v>
      </c>
      <c r="M1084" t="s">
        <v>3908</v>
      </c>
      <c r="N1084" s="38" t="s">
        <v>44</v>
      </c>
      <c r="O1084" t="str">
        <f>+F1084&amp;"-"&amp;VLOOKUP(F1084,'BD LP'!B:J,9,0)</f>
        <v>201200220-C06</v>
      </c>
      <c r="P1084">
        <f>+VLOOKUP(O1084,[1]ZCLMM905!$A:$G,7,0)</f>
        <v>6</v>
      </c>
      <c r="Q1084" t="b">
        <f t="shared" si="20"/>
        <v>1</v>
      </c>
      <c r="R1084" t="str">
        <f>+VLOOKUP(F1084,'BD LP'!B:I,8,0)</f>
        <v>MOSTAZA DJ C/V 2 KG FS</v>
      </c>
    </row>
    <row r="1085" spans="1:19" x14ac:dyDescent="0.35">
      <c r="A1085" t="s">
        <v>3904</v>
      </c>
      <c r="B1085">
        <v>2000</v>
      </c>
      <c r="D1085" s="51" t="s">
        <v>3905</v>
      </c>
      <c r="F1085" s="38">
        <v>201200014</v>
      </c>
      <c r="H1085" s="52">
        <v>15990</v>
      </c>
      <c r="I1085" t="s">
        <v>3906</v>
      </c>
      <c r="J1085">
        <v>15</v>
      </c>
      <c r="K1085" t="s">
        <v>44</v>
      </c>
      <c r="L1085" t="s">
        <v>3907</v>
      </c>
      <c r="M1085" t="s">
        <v>3908</v>
      </c>
      <c r="N1085" s="38" t="s">
        <v>44</v>
      </c>
      <c r="O1085" t="str">
        <f>+F1085&amp;"-"&amp;VLOOKUP(F1085,'BD LP'!B:J,9,0)</f>
        <v>201200014-C15</v>
      </c>
      <c r="P1085">
        <f>+VLOOKUP(O1085,[1]ZCLMM905!$A:$G,7,0)</f>
        <v>15</v>
      </c>
      <c r="Q1085" t="b">
        <f t="shared" si="20"/>
        <v>1</v>
      </c>
      <c r="R1085" t="str">
        <f>+VLOOKUP(F1085,'BD LP'!B:I,8,0)</f>
        <v>MOSTAZA DON JUAN 900 g RRP</v>
      </c>
    </row>
    <row r="1086" spans="1:19" x14ac:dyDescent="0.35">
      <c r="A1086" t="s">
        <v>3904</v>
      </c>
      <c r="B1086">
        <v>2000</v>
      </c>
      <c r="D1086" s="51" t="s">
        <v>3905</v>
      </c>
      <c r="F1086" s="38">
        <v>104529150</v>
      </c>
      <c r="H1086" s="52">
        <v>21300</v>
      </c>
      <c r="I1086" t="s">
        <v>3906</v>
      </c>
      <c r="J1086">
        <v>10</v>
      </c>
      <c r="K1086" t="s">
        <v>44</v>
      </c>
      <c r="L1086" t="s">
        <v>3907</v>
      </c>
      <c r="M1086" t="s">
        <v>3908</v>
      </c>
      <c r="N1086" s="38" t="s">
        <v>44</v>
      </c>
      <c r="O1086" t="str">
        <f>+F1086&amp;"-"&amp;VLOOKUP(F1086,'BD LP'!B:J,9,0)</f>
        <v>104529150-C10</v>
      </c>
      <c r="P1086">
        <f>+VLOOKUP(O1086,[1]ZCLMM905!$A:$G,7,0)</f>
        <v>10</v>
      </c>
      <c r="Q1086" t="b">
        <f t="shared" si="20"/>
        <v>1</v>
      </c>
      <c r="R1086" t="str">
        <f>+VLOOKUP(F1086,'BD LP'!B:I,8,0)</f>
        <v>MOSTAZA HEINZ 1 KG</v>
      </c>
    </row>
    <row r="1087" spans="1:19" x14ac:dyDescent="0.35">
      <c r="A1087" t="s">
        <v>3904</v>
      </c>
      <c r="B1087">
        <v>2000</v>
      </c>
      <c r="D1087" s="51" t="s">
        <v>3905</v>
      </c>
      <c r="F1087" s="38">
        <v>150000152</v>
      </c>
      <c r="H1087" s="52">
        <v>30500</v>
      </c>
      <c r="I1087" t="s">
        <v>3906</v>
      </c>
      <c r="J1087">
        <v>10</v>
      </c>
      <c r="K1087" t="s">
        <v>44</v>
      </c>
      <c r="L1087" t="s">
        <v>3907</v>
      </c>
      <c r="M1087" t="s">
        <v>3908</v>
      </c>
      <c r="N1087" s="38" t="s">
        <v>44</v>
      </c>
      <c r="O1087" t="str">
        <f>+F1087&amp;"-"&amp;VLOOKUP(F1087,'BD LP'!B:J,9,0)</f>
        <v>150000152-C10</v>
      </c>
      <c r="P1087">
        <f>+VLOOKUP(O1087,[1]ZCLMM905!$A:$G,7,0)</f>
        <v>10</v>
      </c>
      <c r="Q1087" t="b">
        <f t="shared" si="20"/>
        <v>1</v>
      </c>
      <c r="R1087" t="str">
        <f>+VLOOKUP(F1087,'BD LP'!B:I,8,0)</f>
        <v>MOSTAZA HELLMANNS 1 kg</v>
      </c>
    </row>
    <row r="1088" spans="1:19" x14ac:dyDescent="0.35">
      <c r="A1088" t="s">
        <v>3904</v>
      </c>
      <c r="B1088">
        <v>2000</v>
      </c>
      <c r="D1088" s="51" t="s">
        <v>3905</v>
      </c>
      <c r="F1088" s="38">
        <v>150000155</v>
      </c>
      <c r="H1088" s="52">
        <v>29000</v>
      </c>
      <c r="I1088" t="s">
        <v>3906</v>
      </c>
      <c r="J1088">
        <v>10</v>
      </c>
      <c r="K1088" t="s">
        <v>44</v>
      </c>
      <c r="L1088" t="s">
        <v>3907</v>
      </c>
      <c r="M1088" t="s">
        <v>3908</v>
      </c>
      <c r="N1088" s="38" t="s">
        <v>44</v>
      </c>
      <c r="O1088" t="str">
        <f>+F1088&amp;"-"&amp;VLOOKUP(F1088,'BD LP'!B:J,9,0)</f>
        <v>150000155-C10</v>
      </c>
      <c r="P1088">
        <f>+VLOOKUP(O1088,[1]ZCLMM905!$A:$G,7,0)</f>
        <v>10</v>
      </c>
      <c r="Q1088" t="b">
        <f t="shared" si="20"/>
        <v>1</v>
      </c>
      <c r="R1088" t="str">
        <f>+VLOOKUP(F1088,'BD LP'!B:I,8,0)</f>
        <v>MOSTAZA JB 1 kg</v>
      </c>
    </row>
    <row r="1089" spans="1:18" x14ac:dyDescent="0.35">
      <c r="A1089" t="s">
        <v>3904</v>
      </c>
      <c r="B1089">
        <v>2000</v>
      </c>
      <c r="D1089" s="51" t="s">
        <v>3905</v>
      </c>
      <c r="F1089" s="38">
        <v>104547680</v>
      </c>
      <c r="H1089" s="52">
        <v>36500</v>
      </c>
      <c r="I1089" t="s">
        <v>3906</v>
      </c>
      <c r="J1089">
        <v>5</v>
      </c>
      <c r="K1089" t="s">
        <v>44</v>
      </c>
      <c r="L1089" t="s">
        <v>3907</v>
      </c>
      <c r="M1089" t="s">
        <v>3908</v>
      </c>
      <c r="N1089" s="38" t="s">
        <v>44</v>
      </c>
      <c r="O1089" t="str">
        <f>+F1089&amp;"-"&amp;VLOOKUP(F1089,'BD LP'!B:J,9,0)</f>
        <v>104547680-C05</v>
      </c>
      <c r="P1089">
        <f>+VLOOKUP(O1089,[1]ZCLMM905!$A:$G,7,0)</f>
        <v>5</v>
      </c>
      <c r="Q1089" t="b">
        <f t="shared" si="20"/>
        <v>1</v>
      </c>
      <c r="R1089" t="str">
        <f>+VLOOKUP(F1089,'BD LP'!B:I,8,0)</f>
        <v>MOSTAZA MIEL BOLSA 1,1 KG</v>
      </c>
    </row>
    <row r="1090" spans="1:18" x14ac:dyDescent="0.35">
      <c r="A1090" t="s">
        <v>3904</v>
      </c>
      <c r="B1090">
        <v>2000</v>
      </c>
      <c r="D1090" s="51" t="s">
        <v>3905</v>
      </c>
      <c r="F1090" s="38">
        <v>201222770</v>
      </c>
      <c r="H1090" s="52">
        <v>18000</v>
      </c>
      <c r="I1090" t="s">
        <v>3906</v>
      </c>
      <c r="J1090">
        <v>24</v>
      </c>
      <c r="K1090" t="s">
        <v>44</v>
      </c>
      <c r="L1090" t="s">
        <v>3907</v>
      </c>
      <c r="M1090" t="s">
        <v>3908</v>
      </c>
      <c r="N1090" s="38" t="s">
        <v>44</v>
      </c>
      <c r="O1090" t="str">
        <f>+F1090&amp;"-"&amp;VLOOKUP(F1090,'BD LP'!B:J,9,0)</f>
        <v>201222770-C24</v>
      </c>
      <c r="P1090">
        <f>+VLOOKUP(O1090,[1]ZCLMM905!$A:$G,7,0)</f>
        <v>24</v>
      </c>
      <c r="Q1090" t="b">
        <f t="shared" si="20"/>
        <v>1</v>
      </c>
      <c r="R1090" t="str">
        <f>+VLOOKUP(F1090,'BD LP'!B:I,8,0)</f>
        <v>MOSTAZA PET DON JUAN 240 g en RRP</v>
      </c>
    </row>
    <row r="1091" spans="1:18" x14ac:dyDescent="0.35">
      <c r="A1091" t="s">
        <v>3904</v>
      </c>
      <c r="B1091">
        <v>2000</v>
      </c>
      <c r="D1091" s="51" t="s">
        <v>3905</v>
      </c>
      <c r="F1091" s="38">
        <v>104531620</v>
      </c>
      <c r="H1091" s="52">
        <v>40000</v>
      </c>
      <c r="I1091" t="s">
        <v>3906</v>
      </c>
      <c r="J1091">
        <v>16</v>
      </c>
      <c r="K1091" t="s">
        <v>44</v>
      </c>
      <c r="L1091" t="s">
        <v>3907</v>
      </c>
      <c r="M1091" t="s">
        <v>3908</v>
      </c>
      <c r="N1091" s="38" t="s">
        <v>44</v>
      </c>
      <c r="O1091" t="str">
        <f>+F1091&amp;"-"&amp;VLOOKUP(F1091,'BD LP'!B:J,9,0)</f>
        <v>104531620-C16</v>
      </c>
      <c r="P1091">
        <f>+VLOOKUP(O1091,[1]ZCLMM905!$A:$G,7,0)</f>
        <v>16</v>
      </c>
      <c r="Q1091" t="b">
        <f t="shared" ref="Q1091:Q1154" si="22">+P1091=J1091</f>
        <v>1</v>
      </c>
      <c r="R1091" t="str">
        <f>+VLOOKUP(F1091,'BD LP'!B:I,8,0)</f>
        <v>MOSTAZA PET HEINZ FS 361 g</v>
      </c>
    </row>
    <row r="1092" spans="1:18" x14ac:dyDescent="0.35">
      <c r="A1092" t="s">
        <v>3904</v>
      </c>
      <c r="B1092">
        <v>2000</v>
      </c>
      <c r="D1092" s="51" t="s">
        <v>3905</v>
      </c>
      <c r="F1092" s="38">
        <v>104530220</v>
      </c>
      <c r="H1092" s="52">
        <v>15000</v>
      </c>
      <c r="I1092" t="s">
        <v>3906</v>
      </c>
      <c r="J1092">
        <v>10</v>
      </c>
      <c r="K1092" t="s">
        <v>44</v>
      </c>
      <c r="L1092" t="s">
        <v>3907</v>
      </c>
      <c r="M1092" t="s">
        <v>3908</v>
      </c>
      <c r="N1092" s="38" t="s">
        <v>44</v>
      </c>
      <c r="O1092" t="str">
        <f>+F1092&amp;"-"&amp;VLOOKUP(F1092,'BD LP'!B:J,9,0)</f>
        <v>104530220-C10</v>
      </c>
      <c r="P1092">
        <f>+VLOOKUP(O1092,[1]ZCLMM905!$A:$G,7,0)</f>
        <v>10</v>
      </c>
      <c r="Q1092" t="b">
        <f t="shared" si="22"/>
        <v>1</v>
      </c>
      <c r="R1092" t="str">
        <f>+VLOOKUP(F1092,'BD LP'!B:I,8,0)</f>
        <v>MOSTAZA TRAVERSO 1 kg</v>
      </c>
    </row>
    <row r="1093" spans="1:18" x14ac:dyDescent="0.35">
      <c r="A1093" t="s">
        <v>3904</v>
      </c>
      <c r="B1093">
        <v>2000</v>
      </c>
      <c r="D1093" s="51" t="s">
        <v>3905</v>
      </c>
      <c r="F1093" s="38">
        <v>201200010</v>
      </c>
      <c r="H1093" s="52">
        <v>18990</v>
      </c>
      <c r="I1093" t="s">
        <v>3906</v>
      </c>
      <c r="J1093">
        <v>15</v>
      </c>
      <c r="K1093" t="s">
        <v>44</v>
      </c>
      <c r="L1093" t="s">
        <v>3907</v>
      </c>
      <c r="M1093" t="s">
        <v>3908</v>
      </c>
      <c r="N1093" s="38" t="s">
        <v>44</v>
      </c>
      <c r="O1093" t="str">
        <f>+F1093&amp;"-"&amp;VLOOKUP(F1093,'BD LP'!B:J,9,0)</f>
        <v>201200010-C15</v>
      </c>
      <c r="P1093">
        <f>+VLOOKUP(O1093,[1]ZCLMM905!$A:$G,7,0)</f>
        <v>15</v>
      </c>
      <c r="Q1093" t="b">
        <f t="shared" si="22"/>
        <v>1</v>
      </c>
      <c r="R1093" t="str">
        <f>+VLOOKUP(F1093,'BD LP'!B:I,8,0)</f>
        <v>AJI EN CREMA DON JUAN 900 g RRP</v>
      </c>
    </row>
    <row r="1094" spans="1:18" x14ac:dyDescent="0.35">
      <c r="A1094" t="s">
        <v>3904</v>
      </c>
      <c r="B1094">
        <v>2000</v>
      </c>
      <c r="D1094" s="51" t="s">
        <v>3905</v>
      </c>
      <c r="F1094" s="38">
        <v>201220930</v>
      </c>
      <c r="H1094" s="52">
        <v>18960</v>
      </c>
      <c r="I1094" t="s">
        <v>3906</v>
      </c>
      <c r="J1094">
        <v>24</v>
      </c>
      <c r="K1094" t="s">
        <v>44</v>
      </c>
      <c r="L1094" t="s">
        <v>3907</v>
      </c>
      <c r="M1094" t="s">
        <v>3908</v>
      </c>
      <c r="N1094" s="38" t="s">
        <v>44</v>
      </c>
      <c r="O1094" t="str">
        <f>+F1094&amp;"-"&amp;VLOOKUP(F1094,'BD LP'!B:J,9,0)</f>
        <v>201220930-C24</v>
      </c>
      <c r="P1094">
        <f>+VLOOKUP(O1094,[1]ZCLMM905!$A:$G,7,0)</f>
        <v>24</v>
      </c>
      <c r="Q1094" t="b">
        <f t="shared" si="22"/>
        <v>1</v>
      </c>
      <c r="R1094" t="str">
        <f>+VLOOKUP(F1094,'BD LP'!B:I,8,0)</f>
        <v>AJI EN CREMA PET DON JUAN 240 g en RRP</v>
      </c>
    </row>
    <row r="1095" spans="1:18" x14ac:dyDescent="0.35">
      <c r="A1095" t="s">
        <v>3904</v>
      </c>
      <c r="B1095">
        <v>2000</v>
      </c>
      <c r="D1095" s="51" t="s">
        <v>3905</v>
      </c>
      <c r="F1095" s="38">
        <v>101310077</v>
      </c>
      <c r="H1095" s="52">
        <v>19748</v>
      </c>
      <c r="I1095" t="s">
        <v>3906</v>
      </c>
      <c r="J1095">
        <v>12</v>
      </c>
      <c r="K1095" t="s">
        <v>44</v>
      </c>
      <c r="L1095" t="s">
        <v>3907</v>
      </c>
      <c r="M1095" t="s">
        <v>3908</v>
      </c>
      <c r="N1095" s="38" t="s">
        <v>44</v>
      </c>
      <c r="O1095" t="str">
        <f>+F1095&amp;"-"&amp;VLOOKUP(F1095,'BD LP'!B:J,9,0)</f>
        <v>101310077-C12</v>
      </c>
      <c r="P1095">
        <f>+VLOOKUP(O1095,[1]ZCLMM905!$A:$G,7,0)</f>
        <v>12</v>
      </c>
      <c r="Q1095" t="b">
        <f t="shared" si="22"/>
        <v>1</v>
      </c>
      <c r="R1095" t="str">
        <f>+VLOOKUP(F1095,'BD LP'!B:I,8,0)</f>
        <v>AJI JALAPENO INFERNO 250 g</v>
      </c>
    </row>
    <row r="1096" spans="1:18" x14ac:dyDescent="0.35">
      <c r="A1096" t="s">
        <v>3904</v>
      </c>
      <c r="B1096">
        <v>2000</v>
      </c>
      <c r="D1096" s="51" t="s">
        <v>3905</v>
      </c>
      <c r="F1096" s="38">
        <v>101310075</v>
      </c>
      <c r="H1096" s="52">
        <v>18000</v>
      </c>
      <c r="I1096" t="s">
        <v>3906</v>
      </c>
      <c r="J1096">
        <v>12</v>
      </c>
      <c r="K1096" t="s">
        <v>44</v>
      </c>
      <c r="L1096" t="s">
        <v>3907</v>
      </c>
      <c r="M1096" t="s">
        <v>3908</v>
      </c>
      <c r="N1096" s="38" t="s">
        <v>44</v>
      </c>
      <c r="O1096" t="str">
        <f>+F1096&amp;"-"&amp;VLOOKUP(F1096,'BD LP'!B:J,9,0)</f>
        <v>101310075-C12</v>
      </c>
      <c r="P1096">
        <f>+VLOOKUP(O1096,[1]ZCLMM905!$A:$G,7,0)</f>
        <v>12</v>
      </c>
      <c r="Q1096" t="b">
        <f t="shared" si="22"/>
        <v>1</v>
      </c>
      <c r="R1096" t="str">
        <f>+VLOOKUP(F1096,'BD LP'!B:I,8,0)</f>
        <v>AJI SMOKED INFERNO 250g</v>
      </c>
    </row>
    <row r="1097" spans="1:18" x14ac:dyDescent="0.35">
      <c r="A1097" t="s">
        <v>3904</v>
      </c>
      <c r="B1097">
        <v>2000</v>
      </c>
      <c r="D1097" s="51" t="s">
        <v>3905</v>
      </c>
      <c r="F1097" s="38">
        <v>201200011</v>
      </c>
      <c r="H1097" s="52">
        <v>15990</v>
      </c>
      <c r="I1097" t="s">
        <v>3906</v>
      </c>
      <c r="J1097">
        <v>15</v>
      </c>
      <c r="K1097" t="s">
        <v>44</v>
      </c>
      <c r="L1097" t="s">
        <v>3907</v>
      </c>
      <c r="M1097" t="s">
        <v>3908</v>
      </c>
      <c r="N1097" s="38" t="s">
        <v>44</v>
      </c>
      <c r="O1097" t="str">
        <f>+F1097&amp;"-"&amp;VLOOKUP(F1097,'BD LP'!B:J,9,0)</f>
        <v>201200011-C15</v>
      </c>
      <c r="P1097">
        <f>+VLOOKUP(O1097,[1]ZCLMM905!$A:$G,7,0)</f>
        <v>15</v>
      </c>
      <c r="Q1097" t="b">
        <f t="shared" si="22"/>
        <v>1</v>
      </c>
      <c r="R1097" t="str">
        <f>+VLOOKUP(F1097,'BD LP'!B:I,8,0)</f>
        <v>SALSA AJI DON JUAN 900 g RRP</v>
      </c>
    </row>
    <row r="1098" spans="1:18" x14ac:dyDescent="0.35">
      <c r="A1098" t="s">
        <v>3904</v>
      </c>
      <c r="B1098">
        <v>2000</v>
      </c>
      <c r="D1098" s="51" t="s">
        <v>3905</v>
      </c>
      <c r="F1098" s="38">
        <v>104530760</v>
      </c>
      <c r="H1098" s="52">
        <v>52000</v>
      </c>
      <c r="I1098" t="s">
        <v>3906</v>
      </c>
      <c r="J1098">
        <v>24</v>
      </c>
      <c r="K1098" t="s">
        <v>44</v>
      </c>
      <c r="L1098" t="s">
        <v>3907</v>
      </c>
      <c r="M1098" t="s">
        <v>3908</v>
      </c>
      <c r="N1098" s="38" t="s">
        <v>44</v>
      </c>
      <c r="O1098" t="str">
        <f>+F1098&amp;"-"&amp;VLOOKUP(F1098,'BD LP'!B:J,9,0)</f>
        <v>104530760-C24</v>
      </c>
      <c r="P1098">
        <f>+VLOOKUP(O1098,[1]ZCLMM905!$A:$G,7,0)</f>
        <v>24</v>
      </c>
      <c r="Q1098" t="b">
        <f t="shared" si="22"/>
        <v>1</v>
      </c>
      <c r="R1098" t="str">
        <f>+VLOOKUP(F1098,'BD LP'!B:I,8,0)</f>
        <v>SALSA TABASCO HOT 60 ml</v>
      </c>
    </row>
    <row r="1099" spans="1:18" x14ac:dyDescent="0.35">
      <c r="A1099" t="s">
        <v>3904</v>
      </c>
      <c r="B1099">
        <v>2000</v>
      </c>
      <c r="D1099" s="51" t="s">
        <v>3905</v>
      </c>
      <c r="F1099" s="38">
        <v>101200051</v>
      </c>
      <c r="H1099" s="52">
        <v>19200</v>
      </c>
      <c r="I1099" t="s">
        <v>3906</v>
      </c>
      <c r="J1099">
        <v>12</v>
      </c>
      <c r="K1099" t="s">
        <v>44</v>
      </c>
      <c r="L1099" t="s">
        <v>3907</v>
      </c>
      <c r="M1099" t="s">
        <v>3908</v>
      </c>
      <c r="N1099" s="38" t="s">
        <v>44</v>
      </c>
      <c r="O1099" t="str">
        <f>+F1099&amp;"-"&amp;VLOOKUP(F1099,'BD LP'!B:J,9,0)</f>
        <v>101200051-C12</v>
      </c>
      <c r="P1099">
        <f>+VLOOKUP(O1099,[1]ZCLMM905!$A:$G,7,0)</f>
        <v>12</v>
      </c>
      <c r="Q1099" t="b">
        <f t="shared" si="22"/>
        <v>1</v>
      </c>
      <c r="R1099" t="str">
        <f>+VLOOKUP(F1099,'BD LP'!B:I,8,0)</f>
        <v>SALSA SOYA EDRA 500 cc</v>
      </c>
    </row>
    <row r="1100" spans="1:18" x14ac:dyDescent="0.35">
      <c r="A1100" t="s">
        <v>3904</v>
      </c>
      <c r="B1100">
        <v>2000</v>
      </c>
      <c r="D1100" s="51" t="s">
        <v>3905</v>
      </c>
      <c r="F1100" s="38">
        <v>105000300</v>
      </c>
      <c r="H1100" s="52">
        <v>30400</v>
      </c>
      <c r="I1100" t="s">
        <v>3906</v>
      </c>
      <c r="J1100">
        <v>12</v>
      </c>
      <c r="K1100" t="s">
        <v>44</v>
      </c>
      <c r="L1100" t="s">
        <v>3907</v>
      </c>
      <c r="M1100" t="s">
        <v>3908</v>
      </c>
      <c r="N1100" s="38" t="s">
        <v>44</v>
      </c>
      <c r="O1100" t="str">
        <f>+F1100&amp;"-"&amp;VLOOKUP(F1100,'BD LP'!B:J,9,0)</f>
        <v>105000300-C12</v>
      </c>
      <c r="P1100">
        <f>+VLOOKUP(O1100,[1]ZCLMM905!$A:$G,7,0)</f>
        <v>12</v>
      </c>
      <c r="Q1100" t="b">
        <f t="shared" si="22"/>
        <v>1</v>
      </c>
      <c r="R1100" t="str">
        <f>+VLOOKUP(F1100,'BD LP'!B:I,8,0)</f>
        <v>SALSA SOYA KIKKOMAN 148 ml</v>
      </c>
    </row>
    <row r="1101" spans="1:18" x14ac:dyDescent="0.35">
      <c r="A1101" t="s">
        <v>3904</v>
      </c>
      <c r="B1101">
        <v>2000</v>
      </c>
      <c r="D1101" s="51" t="s">
        <v>3905</v>
      </c>
      <c r="F1101" s="38">
        <v>104542680</v>
      </c>
      <c r="H1101" s="52">
        <v>55900</v>
      </c>
      <c r="I1101" t="s">
        <v>3906</v>
      </c>
      <c r="J1101">
        <v>1</v>
      </c>
      <c r="K1101" t="s">
        <v>44</v>
      </c>
      <c r="L1101" t="s">
        <v>3907</v>
      </c>
      <c r="M1101" t="s">
        <v>3908</v>
      </c>
      <c r="N1101" s="38" t="s">
        <v>44</v>
      </c>
      <c r="O1101" t="str">
        <f>+F1101&amp;"-"&amp;VLOOKUP(F1101,'BD LP'!B:J,9,0)</f>
        <v>104542680-UN</v>
      </c>
      <c r="P1101">
        <f>+VLOOKUP(O1101,[1]ZCLMM905!$A:$G,7,0)</f>
        <v>1</v>
      </c>
      <c r="Q1101" t="b">
        <f t="shared" si="22"/>
        <v>1</v>
      </c>
      <c r="R1101" t="str">
        <f>+VLOOKUP(F1101,'BD LP'!B:I,8,0)</f>
        <v>SALSA SOYA KIKKOMAN 18,9 l</v>
      </c>
    </row>
    <row r="1102" spans="1:18" x14ac:dyDescent="0.35">
      <c r="A1102" t="s">
        <v>3904</v>
      </c>
      <c r="B1102">
        <v>2000</v>
      </c>
      <c r="D1102" s="51" t="s">
        <v>3905</v>
      </c>
      <c r="F1102" s="38">
        <v>150001843</v>
      </c>
      <c r="H1102" s="52">
        <v>29990</v>
      </c>
      <c r="I1102" t="s">
        <v>3906</v>
      </c>
      <c r="J1102">
        <v>12</v>
      </c>
      <c r="K1102" t="s">
        <v>44</v>
      </c>
      <c r="L1102" t="s">
        <v>3907</v>
      </c>
      <c r="M1102" t="s">
        <v>3908</v>
      </c>
      <c r="N1102" s="38" t="s">
        <v>44</v>
      </c>
      <c r="O1102" t="str">
        <f>+F1102&amp;"-"&amp;VLOOKUP(F1102,'BD LP'!B:J,9,0)</f>
        <v>150001843-C12</v>
      </c>
      <c r="P1102">
        <f>+VLOOKUP(O1102,[1]ZCLMM905!$A:$G,7,0)</f>
        <v>12</v>
      </c>
      <c r="Q1102" t="b">
        <f t="shared" si="22"/>
        <v>1</v>
      </c>
      <c r="R1102" t="str">
        <f>+VLOOKUP(F1102,'BD LP'!B:I,8,0)</f>
        <v>SALSA SOYA NARCISUS 750 ml</v>
      </c>
    </row>
    <row r="1103" spans="1:18" x14ac:dyDescent="0.35">
      <c r="A1103" t="s">
        <v>3904</v>
      </c>
      <c r="B1103">
        <v>2000</v>
      </c>
      <c r="D1103" s="51" t="s">
        <v>3905</v>
      </c>
      <c r="F1103" s="38">
        <v>104530260</v>
      </c>
      <c r="H1103" s="52">
        <v>24900</v>
      </c>
      <c r="I1103" t="s">
        <v>3906</v>
      </c>
      <c r="J1103">
        <v>12</v>
      </c>
      <c r="K1103" t="s">
        <v>44</v>
      </c>
      <c r="L1103" t="s">
        <v>3907</v>
      </c>
      <c r="M1103" t="s">
        <v>3908</v>
      </c>
      <c r="N1103" s="38" t="s">
        <v>44</v>
      </c>
      <c r="O1103" t="str">
        <f>+F1103&amp;"-"&amp;VLOOKUP(F1103,'BD LP'!B:J,9,0)</f>
        <v>104530260-C12</v>
      </c>
      <c r="P1103">
        <f>+VLOOKUP(O1103,[1]ZCLMM905!$A:$G,7,0)</f>
        <v>12</v>
      </c>
      <c r="Q1103" t="b">
        <f t="shared" si="22"/>
        <v>1</v>
      </c>
      <c r="R1103" t="str">
        <f>+VLOOKUP(F1103,'BD LP'!B:I,8,0)</f>
        <v>SALSA SOYA TRAVERSO 500 cc</v>
      </c>
    </row>
    <row r="1104" spans="1:18" x14ac:dyDescent="0.35">
      <c r="A1104" t="s">
        <v>3904</v>
      </c>
      <c r="B1104">
        <v>2000</v>
      </c>
      <c r="D1104" s="51" t="s">
        <v>3905</v>
      </c>
      <c r="F1104" s="38">
        <v>201200163</v>
      </c>
      <c r="H1104" s="52">
        <v>24990</v>
      </c>
      <c r="I1104" t="s">
        <v>3906</v>
      </c>
      <c r="J1104">
        <v>4</v>
      </c>
      <c r="K1104" t="s">
        <v>44</v>
      </c>
      <c r="L1104" t="s">
        <v>3907</v>
      </c>
      <c r="M1104" t="s">
        <v>3908</v>
      </c>
      <c r="N1104" s="38" t="s">
        <v>44</v>
      </c>
      <c r="O1104" t="str">
        <f>+F1104&amp;"-"&amp;VLOOKUP(F1104,'BD LP'!B:J,9,0)</f>
        <v>201200163-C04</v>
      </c>
      <c r="P1104">
        <f>+VLOOKUP(O1104,[1]ZCLMM905!$A:$G,7,0)</f>
        <v>4</v>
      </c>
      <c r="Q1104" t="b">
        <f t="shared" si="22"/>
        <v>1</v>
      </c>
      <c r="R1104" t="str">
        <f>+VLOOKUP(F1104,'BD LP'!B:I,8,0)</f>
        <v>Soya Don Juan 4 x 5 litros</v>
      </c>
    </row>
    <row r="1105" spans="1:18" x14ac:dyDescent="0.35">
      <c r="A1105" t="s">
        <v>3904</v>
      </c>
      <c r="B1105">
        <v>2000</v>
      </c>
      <c r="D1105" s="51" t="s">
        <v>3905</v>
      </c>
      <c r="F1105" s="38">
        <v>104525110</v>
      </c>
      <c r="H1105" s="52">
        <v>29000</v>
      </c>
      <c r="I1105" t="s">
        <v>3906</v>
      </c>
      <c r="J1105">
        <v>10</v>
      </c>
      <c r="K1105" t="s">
        <v>44</v>
      </c>
      <c r="L1105" t="s">
        <v>3907</v>
      </c>
      <c r="M1105" t="s">
        <v>3908</v>
      </c>
      <c r="N1105" s="38" t="s">
        <v>44</v>
      </c>
      <c r="O1105" t="str">
        <f>+F1105&amp;"-"&amp;VLOOKUP(F1105,'BD LP'!B:J,9,0)</f>
        <v>104525110-C10</v>
      </c>
      <c r="P1105">
        <f>+VLOOKUP(O1105,[1]ZCLMM905!$A:$G,7,0)</f>
        <v>10</v>
      </c>
      <c r="Q1105" t="b">
        <f t="shared" si="22"/>
        <v>1</v>
      </c>
      <c r="R1105" t="str">
        <f>+VLOOKUP(F1105,'BD LP'!B:I,8,0)</f>
        <v>CONCENTRADO TOMATE POMAROLA 1 kg</v>
      </c>
    </row>
    <row r="1106" spans="1:18" x14ac:dyDescent="0.35">
      <c r="A1106" t="s">
        <v>3904</v>
      </c>
      <c r="B1106">
        <v>2000</v>
      </c>
      <c r="D1106" s="51" t="s">
        <v>3905</v>
      </c>
      <c r="F1106" s="38">
        <v>150000060</v>
      </c>
      <c r="H1106" s="52">
        <v>44500</v>
      </c>
      <c r="I1106" t="s">
        <v>3906</v>
      </c>
      <c r="J1106">
        <v>6</v>
      </c>
      <c r="K1106" t="s">
        <v>44</v>
      </c>
      <c r="L1106" t="s">
        <v>3907</v>
      </c>
      <c r="M1106" t="s">
        <v>3908</v>
      </c>
      <c r="N1106" s="38" t="s">
        <v>44</v>
      </c>
      <c r="O1106" t="str">
        <f>+F1106&amp;"-"&amp;VLOOKUP(F1106,'BD LP'!B:J,9,0)</f>
        <v>150000060-C06</v>
      </c>
      <c r="P1106">
        <f>+VLOOKUP(O1106,[1]ZCLMM905!$A:$G,7,0)</f>
        <v>6</v>
      </c>
      <c r="Q1106" t="b">
        <f t="shared" si="22"/>
        <v>1</v>
      </c>
      <c r="R1106" t="str">
        <f>+VLOOKUP(F1106,'BD LP'!B:I,8,0)</f>
        <v>CONCENTRADO TOMATE POMAROLA 3 kg</v>
      </c>
    </row>
    <row r="1107" spans="1:18" x14ac:dyDescent="0.35">
      <c r="A1107" t="s">
        <v>3904</v>
      </c>
      <c r="B1107">
        <v>2000</v>
      </c>
      <c r="D1107" s="51" t="s">
        <v>3905</v>
      </c>
      <c r="F1107" s="38">
        <v>102500004</v>
      </c>
      <c r="H1107" s="52">
        <v>16500</v>
      </c>
      <c r="I1107" t="s">
        <v>3906</v>
      </c>
      <c r="J1107">
        <v>6</v>
      </c>
      <c r="K1107" t="s">
        <v>44</v>
      </c>
      <c r="L1107" t="s">
        <v>3907</v>
      </c>
      <c r="M1107" t="s">
        <v>3908</v>
      </c>
      <c r="N1107" s="38" t="s">
        <v>44</v>
      </c>
      <c r="O1107" t="str">
        <f>+F1107&amp;"-"&amp;VLOOKUP(F1107,'BD LP'!B:J,9,0)</f>
        <v>102500004-C06</v>
      </c>
      <c r="P1107">
        <f>+VLOOKUP(O1107,[1]ZCLMM905!$A:$G,7,0)</f>
        <v>6</v>
      </c>
      <c r="Q1107" t="b">
        <f t="shared" si="22"/>
        <v>1</v>
      </c>
      <c r="R1107" t="str">
        <f>+VLOOKUP(F1107,'BD LP'!B:I,8,0)</f>
        <v>SALSA ARRABBIATA BARILLA 400g</v>
      </c>
    </row>
    <row r="1108" spans="1:18" x14ac:dyDescent="0.35">
      <c r="A1108" t="s">
        <v>3904</v>
      </c>
      <c r="B1108">
        <v>2000</v>
      </c>
      <c r="D1108" s="51" t="s">
        <v>3905</v>
      </c>
      <c r="F1108" s="38">
        <v>102500003</v>
      </c>
      <c r="H1108" s="52">
        <v>16500</v>
      </c>
      <c r="I1108" t="s">
        <v>3906</v>
      </c>
      <c r="J1108">
        <v>6</v>
      </c>
      <c r="K1108" t="s">
        <v>44</v>
      </c>
      <c r="L1108" t="s">
        <v>3907</v>
      </c>
      <c r="M1108" t="s">
        <v>3908</v>
      </c>
      <c r="N1108" s="38" t="s">
        <v>44</v>
      </c>
      <c r="O1108" t="str">
        <f>+F1108&amp;"-"&amp;VLOOKUP(F1108,'BD LP'!B:J,9,0)</f>
        <v>102500003-C06</v>
      </c>
      <c r="P1108">
        <f>+VLOOKUP(O1108,[1]ZCLMM905!$A:$G,7,0)</f>
        <v>6</v>
      </c>
      <c r="Q1108" t="b">
        <f t="shared" si="22"/>
        <v>1</v>
      </c>
      <c r="R1108" t="str">
        <f>+VLOOKUP(F1108,'BD LP'!B:I,8,0)</f>
        <v>SALSA BASILICO BARILLA ALBAHACA 400g</v>
      </c>
    </row>
    <row r="1109" spans="1:18" x14ac:dyDescent="0.35">
      <c r="A1109" t="s">
        <v>3904</v>
      </c>
      <c r="B1109">
        <v>2000</v>
      </c>
      <c r="D1109" s="51" t="s">
        <v>3905</v>
      </c>
      <c r="F1109" s="38">
        <v>102500007</v>
      </c>
      <c r="H1109" s="52">
        <v>18600</v>
      </c>
      <c r="I1109" t="s">
        <v>3906</v>
      </c>
      <c r="J1109">
        <v>6</v>
      </c>
      <c r="K1109" t="s">
        <v>44</v>
      </c>
      <c r="L1109" t="s">
        <v>3907</v>
      </c>
      <c r="M1109" t="s">
        <v>3908</v>
      </c>
      <c r="N1109" s="38" t="s">
        <v>44</v>
      </c>
      <c r="O1109" t="str">
        <f>+F1109&amp;"-"&amp;VLOOKUP(F1109,'BD LP'!B:J,9,0)</f>
        <v>102500007-C06</v>
      </c>
      <c r="P1109">
        <f>+VLOOKUP(O1109,[1]ZCLMM905!$A:$G,7,0)</f>
        <v>6</v>
      </c>
      <c r="Q1109" t="b">
        <f t="shared" si="22"/>
        <v>1</v>
      </c>
      <c r="R1109" t="str">
        <f>+VLOOKUP(F1109,'BD LP'!B:I,8,0)</f>
        <v>SALSA BOLOGNESE BARILLA 400g</v>
      </c>
    </row>
    <row r="1110" spans="1:18" x14ac:dyDescent="0.35">
      <c r="A1110" t="s">
        <v>3904</v>
      </c>
      <c r="B1110">
        <v>2000</v>
      </c>
      <c r="D1110" s="51" t="s">
        <v>3905</v>
      </c>
      <c r="F1110" s="38">
        <v>102500005</v>
      </c>
      <c r="H1110" s="52">
        <v>16500</v>
      </c>
      <c r="I1110" t="s">
        <v>3906</v>
      </c>
      <c r="J1110">
        <v>6</v>
      </c>
      <c r="K1110" t="s">
        <v>44</v>
      </c>
      <c r="L1110" t="s">
        <v>3907</v>
      </c>
      <c r="M1110" t="s">
        <v>3908</v>
      </c>
      <c r="N1110" s="38" t="s">
        <v>44</v>
      </c>
      <c r="O1110" t="str">
        <f>+F1110&amp;"-"&amp;VLOOKUP(F1110,'BD LP'!B:J,9,0)</f>
        <v>102500005-C06</v>
      </c>
      <c r="P1110">
        <f>+VLOOKUP(O1110,[1]ZCLMM905!$A:$G,7,0)</f>
        <v>6</v>
      </c>
      <c r="Q1110" t="b">
        <f t="shared" si="22"/>
        <v>1</v>
      </c>
      <c r="R1110" t="str">
        <f>+VLOOKUP(F1110,'BD LP'!B:I,8,0)</f>
        <v>SALSA NAPOLETANA BARILLA 400g</v>
      </c>
    </row>
    <row r="1111" spans="1:18" x14ac:dyDescent="0.35">
      <c r="A1111" t="s">
        <v>3904</v>
      </c>
      <c r="B1111">
        <v>2000</v>
      </c>
      <c r="D1111" s="51" t="s">
        <v>3905</v>
      </c>
      <c r="F1111" s="38">
        <v>102500090</v>
      </c>
      <c r="H1111" s="52">
        <v>21000</v>
      </c>
      <c r="I1111" t="s">
        <v>3906</v>
      </c>
      <c r="J1111">
        <v>6</v>
      </c>
      <c r="K1111" t="s">
        <v>44</v>
      </c>
      <c r="L1111" t="s">
        <v>3907</v>
      </c>
      <c r="M1111" t="s">
        <v>3908</v>
      </c>
      <c r="N1111" s="38" t="s">
        <v>44</v>
      </c>
      <c r="O1111" t="str">
        <f>+F1111&amp;"-"&amp;VLOOKUP(F1111,'BD LP'!B:J,9,0)</f>
        <v>102500090-C06</v>
      </c>
      <c r="P1111">
        <f>+VLOOKUP(O1111,[1]ZCLMM905!$A:$G,7,0)</f>
        <v>6</v>
      </c>
      <c r="Q1111" t="b">
        <f t="shared" si="22"/>
        <v>1</v>
      </c>
      <c r="R1111" t="str">
        <f>+VLOOKUP(F1111,'BD LP'!B:I,8,0)</f>
        <v>SALSA OLIVE BARILLA 400g</v>
      </c>
    </row>
    <row r="1112" spans="1:18" x14ac:dyDescent="0.35">
      <c r="A1112" t="s">
        <v>3904</v>
      </c>
      <c r="B1112">
        <v>2000</v>
      </c>
      <c r="D1112" s="51" t="s">
        <v>3905</v>
      </c>
      <c r="F1112" s="38">
        <v>104525130</v>
      </c>
      <c r="H1112" s="52">
        <v>18600</v>
      </c>
      <c r="I1112" t="s">
        <v>3906</v>
      </c>
      <c r="J1112">
        <v>10</v>
      </c>
      <c r="K1112" t="s">
        <v>44</v>
      </c>
      <c r="L1112" t="s">
        <v>3907</v>
      </c>
      <c r="M1112" t="s">
        <v>3908</v>
      </c>
      <c r="N1112" s="38" t="s">
        <v>44</v>
      </c>
      <c r="O1112" t="str">
        <f>+F1112&amp;"-"&amp;VLOOKUP(F1112,'BD LP'!B:J,9,0)</f>
        <v>104525130-C10</v>
      </c>
      <c r="P1112">
        <f>+VLOOKUP(O1112,[1]ZCLMM905!$A:$G,7,0)</f>
        <v>10</v>
      </c>
      <c r="Q1112" t="b">
        <f t="shared" si="22"/>
        <v>1</v>
      </c>
      <c r="R1112" t="str">
        <f>+VLOOKUP(F1112,'BD LP'!B:I,8,0)</f>
        <v>SALSA PIZZA POMAROLA 1 kg</v>
      </c>
    </row>
    <row r="1113" spans="1:18" x14ac:dyDescent="0.35">
      <c r="A1113" t="s">
        <v>3904</v>
      </c>
      <c r="B1113">
        <v>2000</v>
      </c>
      <c r="D1113" s="51" t="s">
        <v>3905</v>
      </c>
      <c r="F1113" s="38">
        <v>104544760</v>
      </c>
      <c r="H1113" s="52">
        <v>27700</v>
      </c>
      <c r="I1113" t="s">
        <v>3906</v>
      </c>
      <c r="J1113">
        <v>6</v>
      </c>
      <c r="K1113" t="s">
        <v>44</v>
      </c>
      <c r="L1113" t="s">
        <v>3907</v>
      </c>
      <c r="M1113" t="s">
        <v>3908</v>
      </c>
      <c r="N1113" s="38" t="s">
        <v>44</v>
      </c>
      <c r="O1113" t="str">
        <f>+F1113&amp;"-"&amp;VLOOKUP(F1113,'BD LP'!B:J,9,0)</f>
        <v>104544760-C06</v>
      </c>
      <c r="P1113">
        <f>+VLOOKUP(O1113,[1]ZCLMM905!$A:$G,7,0)</f>
        <v>6</v>
      </c>
      <c r="Q1113" t="b">
        <f t="shared" si="22"/>
        <v>1</v>
      </c>
      <c r="R1113" t="str">
        <f>+VLOOKUP(F1113,'BD LP'!B:I,8,0)</f>
        <v>SALSA PIZZA POMAROLA 3 kg</v>
      </c>
    </row>
    <row r="1114" spans="1:18" x14ac:dyDescent="0.35">
      <c r="A1114" t="s">
        <v>3904</v>
      </c>
      <c r="B1114">
        <v>2000</v>
      </c>
      <c r="D1114" s="51" t="s">
        <v>3905</v>
      </c>
      <c r="F1114" s="38">
        <v>104525490</v>
      </c>
      <c r="H1114" s="52">
        <v>24300</v>
      </c>
      <c r="I1114" t="s">
        <v>3906</v>
      </c>
      <c r="J1114">
        <v>36</v>
      </c>
      <c r="K1114" t="s">
        <v>44</v>
      </c>
      <c r="L1114" t="s">
        <v>3907</v>
      </c>
      <c r="M1114" t="s">
        <v>3908</v>
      </c>
      <c r="N1114" s="38" t="s">
        <v>44</v>
      </c>
      <c r="O1114" t="str">
        <f>+F1114&amp;"-"&amp;VLOOKUP(F1114,'BD LP'!B:J,9,0)</f>
        <v>104525490-C36</v>
      </c>
      <c r="P1114">
        <f>+VLOOKUP(O1114,[1]ZCLMM905!$A:$G,7,0)</f>
        <v>36</v>
      </c>
      <c r="Q1114" t="b">
        <f t="shared" si="22"/>
        <v>1</v>
      </c>
      <c r="R1114" t="str">
        <f>+VLOOKUP(F1114,'BD LP'!B:I,8,0)</f>
        <v>SALSA TOMATE 200 g</v>
      </c>
    </row>
    <row r="1115" spans="1:18" x14ac:dyDescent="0.35">
      <c r="A1115" t="s">
        <v>3904</v>
      </c>
      <c r="B1115">
        <v>2000</v>
      </c>
      <c r="D1115" s="51" t="s">
        <v>3905</v>
      </c>
      <c r="F1115" s="38">
        <v>104539950</v>
      </c>
      <c r="H1115" s="52">
        <v>35400</v>
      </c>
      <c r="I1115" t="s">
        <v>3906</v>
      </c>
      <c r="J1115">
        <v>6</v>
      </c>
      <c r="K1115" t="s">
        <v>44</v>
      </c>
      <c r="L1115" t="s">
        <v>3907</v>
      </c>
      <c r="M1115" t="s">
        <v>3908</v>
      </c>
      <c r="N1115" s="38" t="s">
        <v>44</v>
      </c>
      <c r="O1115" t="str">
        <f>+F1115&amp;"-"&amp;VLOOKUP(F1115,'BD LP'!B:J,9,0)</f>
        <v>104539950-C06</v>
      </c>
      <c r="P1115">
        <f>+VLOOKUP(O1115,[1]ZCLMM905!$A:$G,7,0)</f>
        <v>6</v>
      </c>
      <c r="Q1115" t="b">
        <f t="shared" si="22"/>
        <v>1</v>
      </c>
      <c r="R1115" t="str">
        <f>+VLOOKUP(F1115,'BD LP'!B:I,8,0)</f>
        <v>TOMATE TRITURADO CONCENTRADO POMAROLA 3</v>
      </c>
    </row>
    <row r="1116" spans="1:18" x14ac:dyDescent="0.35">
      <c r="A1116" t="s">
        <v>3904</v>
      </c>
      <c r="B1116">
        <v>2000</v>
      </c>
      <c r="D1116" s="51" t="s">
        <v>3905</v>
      </c>
      <c r="F1116" s="38">
        <v>104532830</v>
      </c>
      <c r="H1116" s="52">
        <v>45000</v>
      </c>
      <c r="I1116" t="s">
        <v>3906</v>
      </c>
      <c r="J1116">
        <v>6</v>
      </c>
      <c r="K1116" t="s">
        <v>44</v>
      </c>
      <c r="L1116" t="s">
        <v>3907</v>
      </c>
      <c r="M1116" t="s">
        <v>3908</v>
      </c>
      <c r="N1116" s="38" t="s">
        <v>44</v>
      </c>
      <c r="O1116" t="str">
        <f>+F1116&amp;"-"&amp;VLOOKUP(F1116,'BD LP'!B:J,9,0)</f>
        <v>104532830-C06</v>
      </c>
      <c r="P1116">
        <f>+VLOOKUP(O1116,[1]ZCLMM905!$A:$G,7,0)</f>
        <v>6</v>
      </c>
      <c r="Q1116" t="b">
        <f t="shared" si="22"/>
        <v>1</v>
      </c>
      <c r="R1116" t="str">
        <f>+VLOOKUP(F1116,'BD LP'!B:I,8,0)</f>
        <v>TRIPLE CONCENTRADO DE TOMATE 3 KG</v>
      </c>
    </row>
    <row r="1117" spans="1:18" x14ac:dyDescent="0.35">
      <c r="A1117" t="s">
        <v>3904</v>
      </c>
      <c r="B1117">
        <v>2000</v>
      </c>
      <c r="D1117" s="51" t="s">
        <v>3905</v>
      </c>
      <c r="F1117" s="38">
        <v>104525120</v>
      </c>
      <c r="H1117" s="52">
        <v>29900</v>
      </c>
      <c r="I1117" t="s">
        <v>3906</v>
      </c>
      <c r="J1117">
        <v>10</v>
      </c>
      <c r="K1117" t="s">
        <v>44</v>
      </c>
      <c r="L1117" t="s">
        <v>3907</v>
      </c>
      <c r="M1117" t="s">
        <v>3908</v>
      </c>
      <c r="N1117" s="38" t="s">
        <v>44</v>
      </c>
      <c r="O1117" t="str">
        <f>+F1117&amp;"-"&amp;VLOOKUP(F1117,'BD LP'!B:J,9,0)</f>
        <v>104525120-C10</v>
      </c>
      <c r="P1117">
        <f>+VLOOKUP(O1117,[1]ZCLMM905!$A:$G,7,0)</f>
        <v>10</v>
      </c>
      <c r="Q1117" t="b">
        <f t="shared" si="22"/>
        <v>1</v>
      </c>
      <c r="R1117" t="str">
        <f>+VLOOKUP(F1117,'BD LP'!B:I,8,0)</f>
        <v>TRIPLE CONCENTRADO TOMATE CAROZZI 1 kg</v>
      </c>
    </row>
    <row r="1118" spans="1:18" x14ac:dyDescent="0.35">
      <c r="A1118" t="s">
        <v>3904</v>
      </c>
      <c r="B1118">
        <v>2000</v>
      </c>
      <c r="D1118" s="51" t="s">
        <v>3905</v>
      </c>
      <c r="F1118" s="38">
        <v>104547960</v>
      </c>
      <c r="H1118" s="52">
        <v>33000</v>
      </c>
      <c r="I1118" t="s">
        <v>3906</v>
      </c>
      <c r="J1118">
        <v>10</v>
      </c>
      <c r="K1118" t="s">
        <v>44</v>
      </c>
      <c r="L1118" t="s">
        <v>3907</v>
      </c>
      <c r="M1118" t="s">
        <v>3908</v>
      </c>
      <c r="N1118" s="38" t="s">
        <v>44</v>
      </c>
      <c r="O1118" t="str">
        <f>+F1118&amp;"-"&amp;VLOOKUP(F1118,'BD LP'!B:J,9,0)</f>
        <v>104547960-C10</v>
      </c>
      <c r="P1118">
        <f>+VLOOKUP(O1118,[1]ZCLMM905!$A:$G,7,0)</f>
        <v>10</v>
      </c>
      <c r="Q1118" t="b">
        <f t="shared" si="22"/>
        <v>1</v>
      </c>
      <c r="R1118" t="str">
        <f>+VLOOKUP(F1118,'BD LP'!B:I,8,0)</f>
        <v>ADEREZO MAYONESA CON AJO HELLMANNS 950 G</v>
      </c>
    </row>
    <row r="1119" spans="1:18" x14ac:dyDescent="0.35">
      <c r="A1119" t="s">
        <v>3904</v>
      </c>
      <c r="B1119">
        <v>2000</v>
      </c>
      <c r="D1119" s="51" t="s">
        <v>3905</v>
      </c>
      <c r="F1119" s="38">
        <v>104352371</v>
      </c>
      <c r="H1119" s="52">
        <v>55200</v>
      </c>
      <c r="I1119" t="s">
        <v>3906</v>
      </c>
      <c r="J1119">
        <v>12</v>
      </c>
      <c r="K1119" t="s">
        <v>44</v>
      </c>
      <c r="L1119" t="s">
        <v>3907</v>
      </c>
      <c r="M1119" t="s">
        <v>3908</v>
      </c>
      <c r="N1119" s="38" t="s">
        <v>44</v>
      </c>
      <c r="O1119" t="str">
        <f>+F1119&amp;"-"&amp;VLOOKUP(F1119,'BD LP'!B:J,9,0)</f>
        <v>104352371-C12</v>
      </c>
      <c r="P1119">
        <f>+VLOOKUP(O1119,[1]ZCLMM905!$A:$G,7,0)</f>
        <v>12</v>
      </c>
      <c r="Q1119" t="b">
        <f t="shared" si="22"/>
        <v>1</v>
      </c>
      <c r="R1119" t="str">
        <f>+VLOOKUP(F1119,'BD LP'!B:I,8,0)</f>
        <v>CREMA HUANCAINA ALACENA 400 g</v>
      </c>
    </row>
    <row r="1120" spans="1:18" x14ac:dyDescent="0.35">
      <c r="A1120" t="s">
        <v>3904</v>
      </c>
      <c r="B1120">
        <v>2000</v>
      </c>
      <c r="D1120" s="51" t="s">
        <v>3905</v>
      </c>
      <c r="F1120" s="38">
        <v>102500001</v>
      </c>
      <c r="H1120" s="52">
        <v>36000</v>
      </c>
      <c r="I1120" t="s">
        <v>3906</v>
      </c>
      <c r="J1120">
        <v>12</v>
      </c>
      <c r="K1120" t="s">
        <v>44</v>
      </c>
      <c r="L1120" t="s">
        <v>3907</v>
      </c>
      <c r="M1120" t="s">
        <v>3908</v>
      </c>
      <c r="N1120" s="38" t="s">
        <v>44</v>
      </c>
      <c r="O1120" t="str">
        <f>+F1120&amp;"-"&amp;VLOOKUP(F1120,'BD LP'!B:J,9,0)</f>
        <v>102500001-C12</v>
      </c>
      <c r="P1120">
        <f>+VLOOKUP(O1120,[1]ZCLMM905!$A:$G,7,0)</f>
        <v>12</v>
      </c>
      <c r="Q1120" t="b">
        <f t="shared" si="22"/>
        <v>1</v>
      </c>
      <c r="R1120" t="str">
        <f>+VLOOKUP(F1120,'BD LP'!B:I,8,0)</f>
        <v>PESTO ALLA GENOVESE BARILLA 190g</v>
      </c>
    </row>
    <row r="1121" spans="1:18" x14ac:dyDescent="0.35">
      <c r="A1121" t="s">
        <v>3904</v>
      </c>
      <c r="B1121">
        <v>2000</v>
      </c>
      <c r="D1121" s="51" t="s">
        <v>3905</v>
      </c>
      <c r="F1121" s="38">
        <v>104544210</v>
      </c>
      <c r="H1121" s="52">
        <v>45800</v>
      </c>
      <c r="I1121" t="s">
        <v>3906</v>
      </c>
      <c r="J1121">
        <v>6</v>
      </c>
      <c r="K1121" t="s">
        <v>44</v>
      </c>
      <c r="L1121" t="s">
        <v>3907</v>
      </c>
      <c r="M1121" t="s">
        <v>3908</v>
      </c>
      <c r="N1121" s="38" t="s">
        <v>44</v>
      </c>
      <c r="O1121" t="str">
        <f>+F1121&amp;"-"&amp;VLOOKUP(F1121,'BD LP'!B:J,9,0)</f>
        <v>104544210-C06</v>
      </c>
      <c r="P1121">
        <f>+VLOOKUP(O1121,[1]ZCLMM905!$A:$G,7,0)</f>
        <v>6</v>
      </c>
      <c r="Q1121" t="b">
        <f t="shared" si="22"/>
        <v>1</v>
      </c>
      <c r="R1121" t="str">
        <f>+VLOOKUP(F1121,'BD LP'!B:I,8,0)</f>
        <v>PESTO GENOVESE BARILLA 500 GR</v>
      </c>
    </row>
    <row r="1122" spans="1:18" x14ac:dyDescent="0.35">
      <c r="A1122" t="s">
        <v>3904</v>
      </c>
      <c r="B1122">
        <v>2000</v>
      </c>
      <c r="D1122" s="51" t="s">
        <v>3905</v>
      </c>
      <c r="F1122" s="38">
        <v>102500002</v>
      </c>
      <c r="H1122" s="52">
        <v>42500</v>
      </c>
      <c r="I1122" t="s">
        <v>3906</v>
      </c>
      <c r="J1122">
        <v>12</v>
      </c>
      <c r="K1122" t="s">
        <v>44</v>
      </c>
      <c r="L1122" t="s">
        <v>3907</v>
      </c>
      <c r="M1122" t="s">
        <v>3908</v>
      </c>
      <c r="N1122" s="38" t="s">
        <v>44</v>
      </c>
      <c r="O1122" t="str">
        <f>+F1122&amp;"-"&amp;VLOOKUP(F1122,'BD LP'!B:J,9,0)</f>
        <v>102500002-C12</v>
      </c>
      <c r="P1122">
        <f>+VLOOKUP(O1122,[1]ZCLMM905!$A:$G,7,0)</f>
        <v>12</v>
      </c>
      <c r="Q1122" t="b">
        <f t="shared" si="22"/>
        <v>1</v>
      </c>
      <c r="R1122" t="str">
        <f>+VLOOKUP(F1122,'BD LP'!B:I,8,0)</f>
        <v>PESTO POMODORI SECCHI BARILLA 200g</v>
      </c>
    </row>
    <row r="1123" spans="1:18" x14ac:dyDescent="0.35">
      <c r="A1123" t="s">
        <v>3904</v>
      </c>
      <c r="B1123">
        <v>2000</v>
      </c>
      <c r="D1123" s="51" t="s">
        <v>3905</v>
      </c>
      <c r="F1123" s="38">
        <v>102500070</v>
      </c>
      <c r="H1123" s="52">
        <v>36000</v>
      </c>
      <c r="I1123" t="s">
        <v>3906</v>
      </c>
      <c r="J1123">
        <v>12</v>
      </c>
      <c r="K1123" t="s">
        <v>44</v>
      </c>
      <c r="L1123" t="s">
        <v>3907</v>
      </c>
      <c r="M1123" t="s">
        <v>3908</v>
      </c>
      <c r="N1123" s="38" t="s">
        <v>44</v>
      </c>
      <c r="O1123" t="str">
        <f>+F1123&amp;"-"&amp;VLOOKUP(F1123,'BD LP'!B:J,9,0)</f>
        <v>102500070-C12</v>
      </c>
      <c r="P1123">
        <f>+VLOOKUP(O1123,[1]ZCLMM905!$A:$G,7,0)</f>
        <v>12</v>
      </c>
      <c r="Q1123" t="b">
        <f t="shared" si="22"/>
        <v>1</v>
      </c>
      <c r="R1123" t="str">
        <f>+VLOOKUP(F1123,'BD LP'!B:I,8,0)</f>
        <v>PESTO RICOTTA E NOCI 12X190G</v>
      </c>
    </row>
    <row r="1124" spans="1:18" x14ac:dyDescent="0.35">
      <c r="A1124" t="s">
        <v>3904</v>
      </c>
      <c r="B1124">
        <v>2000</v>
      </c>
      <c r="D1124" s="51" t="s">
        <v>3905</v>
      </c>
      <c r="F1124" s="38">
        <v>201222940</v>
      </c>
      <c r="H1124" s="52">
        <v>28000</v>
      </c>
      <c r="I1124" t="s">
        <v>3906</v>
      </c>
      <c r="J1124">
        <v>1</v>
      </c>
      <c r="K1124" t="s">
        <v>44</v>
      </c>
      <c r="L1124" t="s">
        <v>3907</v>
      </c>
      <c r="M1124" t="s">
        <v>3908</v>
      </c>
      <c r="N1124" s="38" t="s">
        <v>43</v>
      </c>
      <c r="O1124" t="str">
        <f>+F1124&amp;"-"&amp;VLOOKUP(F1124,'BD LP'!B:J,9,0)</f>
        <v>201222940-C12</v>
      </c>
      <c r="P1124">
        <f>+VLOOKUP(O1124,[1]ZCLMM905!$A:$G,7,0)</f>
        <v>1</v>
      </c>
      <c r="Q1124" t="b">
        <f t="shared" si="22"/>
        <v>1</v>
      </c>
      <c r="R1124" t="str">
        <f>+VLOOKUP(F1124,'BD LP'!B:I,8,0)</f>
        <v>SALSA BARBACOA 1 kg</v>
      </c>
    </row>
    <row r="1125" spans="1:18" x14ac:dyDescent="0.35">
      <c r="A1125" t="s">
        <v>3904</v>
      </c>
      <c r="B1125">
        <v>2000</v>
      </c>
      <c r="D1125" s="51" t="s">
        <v>3905</v>
      </c>
      <c r="F1125" s="38">
        <v>104531600</v>
      </c>
      <c r="H1125" s="52">
        <v>21700</v>
      </c>
      <c r="I1125" t="s">
        <v>3906</v>
      </c>
      <c r="J1125">
        <v>10</v>
      </c>
      <c r="K1125" t="s">
        <v>44</v>
      </c>
      <c r="L1125" t="s">
        <v>3907</v>
      </c>
      <c r="M1125" t="s">
        <v>3908</v>
      </c>
      <c r="N1125" s="38" t="s">
        <v>44</v>
      </c>
      <c r="O1125" t="str">
        <f>+F1125&amp;"-"&amp;VLOOKUP(F1125,'BD LP'!B:J,9,0)</f>
        <v>104531600-C10</v>
      </c>
      <c r="P1125">
        <f>+VLOOKUP(O1125,[1]ZCLMM905!$A:$G,7,0)</f>
        <v>10</v>
      </c>
      <c r="Q1125" t="b">
        <f t="shared" si="22"/>
        <v>1</v>
      </c>
      <c r="R1125" t="str">
        <f>+VLOOKUP(F1125,'BD LP'!B:I,8,0)</f>
        <v>SALSA BARBACOA CAROZZI 1 kg</v>
      </c>
    </row>
    <row r="1126" spans="1:18" x14ac:dyDescent="0.35">
      <c r="A1126" t="s">
        <v>3904</v>
      </c>
      <c r="B1126">
        <v>2000</v>
      </c>
      <c r="D1126" s="51" t="s">
        <v>3905</v>
      </c>
      <c r="F1126" s="38">
        <v>104528870</v>
      </c>
      <c r="H1126" s="52">
        <v>48900</v>
      </c>
      <c r="I1126" t="s">
        <v>3906</v>
      </c>
      <c r="J1126">
        <v>2</v>
      </c>
      <c r="K1126" t="s">
        <v>44</v>
      </c>
      <c r="L1126" t="s">
        <v>3907</v>
      </c>
      <c r="M1126" t="s">
        <v>3908</v>
      </c>
      <c r="N1126" s="38" t="s">
        <v>44</v>
      </c>
      <c r="O1126" t="str">
        <f>+F1126&amp;"-"&amp;VLOOKUP(F1126,'BD LP'!B:J,9,0)</f>
        <v>104528870-C02</v>
      </c>
      <c r="P1126">
        <f>+VLOOKUP(O1126,[1]ZCLMM905!$A:$G,7,0)</f>
        <v>2</v>
      </c>
      <c r="Q1126" t="b">
        <f t="shared" si="22"/>
        <v>1</v>
      </c>
      <c r="R1126" t="str">
        <f>+VLOOKUP(F1126,'BD LP'!B:I,8,0)</f>
        <v>SALSA BARBACOA HEINZ 6,8 kg</v>
      </c>
    </row>
    <row r="1127" spans="1:18" x14ac:dyDescent="0.35">
      <c r="A1127" t="s">
        <v>3904</v>
      </c>
      <c r="B1127">
        <v>2000</v>
      </c>
      <c r="D1127" s="51" t="s">
        <v>3905</v>
      </c>
      <c r="F1127" s="38">
        <v>150000159</v>
      </c>
      <c r="H1127" s="52">
        <v>27500</v>
      </c>
      <c r="I1127" t="s">
        <v>3906</v>
      </c>
      <c r="J1127">
        <v>8</v>
      </c>
      <c r="K1127" t="s">
        <v>44</v>
      </c>
      <c r="L1127" t="s">
        <v>3907</v>
      </c>
      <c r="M1127" t="s">
        <v>3908</v>
      </c>
      <c r="N1127" s="38" t="s">
        <v>44</v>
      </c>
      <c r="O1127" t="str">
        <f>+F1127&amp;"-"&amp;VLOOKUP(F1127,'BD LP'!B:J,9,0)</f>
        <v>150000159-C08</v>
      </c>
      <c r="P1127">
        <f>+VLOOKUP(O1127,[1]ZCLMM905!$A:$G,7,0)</f>
        <v>8</v>
      </c>
      <c r="Q1127" t="b">
        <f t="shared" si="22"/>
        <v>1</v>
      </c>
      <c r="R1127" t="str">
        <f>+VLOOKUP(F1127,'BD LP'!B:I,8,0)</f>
        <v>SALSA BARBACOA HELLMANNS 1 kg</v>
      </c>
    </row>
    <row r="1128" spans="1:18" x14ac:dyDescent="0.35">
      <c r="A1128" t="s">
        <v>3904</v>
      </c>
      <c r="B1128">
        <v>2000</v>
      </c>
      <c r="D1128" s="51" t="s">
        <v>3905</v>
      </c>
      <c r="F1128" s="38">
        <v>104539370</v>
      </c>
      <c r="H1128" s="52">
        <v>44280</v>
      </c>
      <c r="I1128" t="s">
        <v>3906</v>
      </c>
      <c r="J1128">
        <v>12</v>
      </c>
      <c r="K1128" t="s">
        <v>44</v>
      </c>
      <c r="L1128" t="s">
        <v>3907</v>
      </c>
      <c r="M1128" t="s">
        <v>3908</v>
      </c>
      <c r="N1128" s="38" t="s">
        <v>44</v>
      </c>
      <c r="O1128" t="str">
        <f>+F1128&amp;"-"&amp;VLOOKUP(F1128,'BD LP'!B:J,9,0)</f>
        <v>104539370-C12</v>
      </c>
      <c r="P1128">
        <f>+VLOOKUP(O1128,[1]ZCLMM905!$A:$G,7,0)</f>
        <v>12</v>
      </c>
      <c r="Q1128" t="b">
        <f t="shared" si="22"/>
        <v>1</v>
      </c>
      <c r="R1128" t="str">
        <f>+VLOOKUP(F1128,'BD LP'!B:I,8,0)</f>
        <v>SALSA DE OSTRA SUREE 690 ml</v>
      </c>
    </row>
    <row r="1129" spans="1:18" x14ac:dyDescent="0.35">
      <c r="A1129" t="s">
        <v>3904</v>
      </c>
      <c r="B1129">
        <v>2000</v>
      </c>
      <c r="D1129" s="51" t="s">
        <v>3905</v>
      </c>
      <c r="F1129" s="38">
        <v>150000388</v>
      </c>
      <c r="H1129" s="52">
        <v>43017</v>
      </c>
      <c r="I1129" t="s">
        <v>3906</v>
      </c>
      <c r="J1129">
        <v>10</v>
      </c>
      <c r="K1129" t="s">
        <v>44</v>
      </c>
      <c r="L1129" t="s">
        <v>3907</v>
      </c>
      <c r="M1129" t="s">
        <v>3908</v>
      </c>
      <c r="N1129" s="38" t="s">
        <v>44</v>
      </c>
      <c r="O1129" t="str">
        <f>+F1129&amp;"-"&amp;VLOOKUP(F1129,'BD LP'!B:J,9,0)</f>
        <v>150000388-C10</v>
      </c>
      <c r="P1129">
        <f>+VLOOKUP(O1129,[1]ZCLMM905!$A:$G,7,0)</f>
        <v>10</v>
      </c>
      <c r="Q1129" t="b">
        <f t="shared" si="22"/>
        <v>1</v>
      </c>
      <c r="R1129" t="str">
        <f>+VLOOKUP(F1129,'BD LP'!B:I,8,0)</f>
        <v>SALSA ESPAÑOLA MACROFOOD 1 kg</v>
      </c>
    </row>
    <row r="1130" spans="1:18" x14ac:dyDescent="0.35">
      <c r="A1130" t="s">
        <v>3904</v>
      </c>
      <c r="B1130">
        <v>2000</v>
      </c>
      <c r="D1130" s="51" t="s">
        <v>3905</v>
      </c>
      <c r="F1130" s="38">
        <v>150000988</v>
      </c>
      <c r="H1130" s="52">
        <v>46000</v>
      </c>
      <c r="I1130" t="s">
        <v>3906</v>
      </c>
      <c r="J1130">
        <v>24</v>
      </c>
      <c r="K1130" t="s">
        <v>44</v>
      </c>
      <c r="L1130" t="s">
        <v>3907</v>
      </c>
      <c r="M1130" t="s">
        <v>3908</v>
      </c>
      <c r="N1130" s="38" t="s">
        <v>44</v>
      </c>
      <c r="O1130" t="str">
        <f>+F1130&amp;"-"&amp;VLOOKUP(F1130,'BD LP'!B:J,9,0)</f>
        <v>150000988-C24</v>
      </c>
      <c r="P1130">
        <f>+VLOOKUP(O1130,[1]ZCLMM905!$A:$G,7,0)</f>
        <v>24</v>
      </c>
      <c r="Q1130" t="b">
        <f t="shared" si="22"/>
        <v>1</v>
      </c>
      <c r="R1130" t="str">
        <f>+VLOOKUP(F1130,'BD LP'!B:I,8,0)</f>
        <v>SALSA HUMO LIQUIDO GOURMET 165 g</v>
      </c>
    </row>
    <row r="1131" spans="1:18" x14ac:dyDescent="0.35">
      <c r="A1131" t="s">
        <v>3904</v>
      </c>
      <c r="B1131">
        <v>2000</v>
      </c>
      <c r="D1131" s="51" t="s">
        <v>3905</v>
      </c>
      <c r="F1131" s="38">
        <v>150000989</v>
      </c>
      <c r="H1131" s="52">
        <v>25900</v>
      </c>
      <c r="I1131" t="s">
        <v>3906</v>
      </c>
      <c r="J1131">
        <v>6</v>
      </c>
      <c r="K1131" t="s">
        <v>44</v>
      </c>
      <c r="L1131" t="s">
        <v>3907</v>
      </c>
      <c r="M1131" t="s">
        <v>3908</v>
      </c>
      <c r="N1131" s="38" t="s">
        <v>44</v>
      </c>
      <c r="O1131" t="str">
        <f>+F1131&amp;"-"&amp;VLOOKUP(F1131,'BD LP'!B:J,9,0)</f>
        <v>150000989-C06</v>
      </c>
      <c r="P1131">
        <f>+VLOOKUP(O1131,[1]ZCLMM905!$A:$G,7,0)</f>
        <v>6</v>
      </c>
      <c r="Q1131" t="b">
        <f t="shared" si="22"/>
        <v>1</v>
      </c>
      <c r="R1131" t="str">
        <f>+VLOOKUP(F1131,'BD LP'!B:I,8,0)</f>
        <v>SALSA INGLESA GOURMET 1 l</v>
      </c>
    </row>
    <row r="1132" spans="1:18" x14ac:dyDescent="0.35">
      <c r="A1132" t="s">
        <v>3904</v>
      </c>
      <c r="B1132">
        <v>2000</v>
      </c>
      <c r="D1132" s="51" t="s">
        <v>3905</v>
      </c>
      <c r="F1132" s="38">
        <v>104530570</v>
      </c>
      <c r="H1132" s="52">
        <v>85000</v>
      </c>
      <c r="I1132" t="s">
        <v>3906</v>
      </c>
      <c r="J1132">
        <v>4</v>
      </c>
      <c r="K1132" t="s">
        <v>44</v>
      </c>
      <c r="L1132" t="s">
        <v>3907</v>
      </c>
      <c r="M1132" t="s">
        <v>3908</v>
      </c>
      <c r="N1132" s="38" t="s">
        <v>44</v>
      </c>
      <c r="O1132" t="str">
        <f>+F1132&amp;"-"&amp;VLOOKUP(F1132,'BD LP'!B:J,9,0)</f>
        <v>104530570-C04</v>
      </c>
      <c r="P1132">
        <f>+VLOOKUP(O1132,[1]ZCLMM905!$A:$G,7,0)</f>
        <v>4</v>
      </c>
      <c r="Q1132" t="b">
        <f t="shared" si="22"/>
        <v>1</v>
      </c>
      <c r="R1132" t="str">
        <f>+VLOOKUP(F1132,'BD LP'!B:I,8,0)</f>
        <v>SALSA PICANTE BUFFALO WING 3,79 l</v>
      </c>
    </row>
    <row r="1133" spans="1:18" x14ac:dyDescent="0.35">
      <c r="A1133" t="s">
        <v>3904</v>
      </c>
      <c r="B1133">
        <v>2000</v>
      </c>
      <c r="D1133" s="51" t="s">
        <v>3905</v>
      </c>
      <c r="F1133" s="38">
        <v>104512950</v>
      </c>
      <c r="H1133" s="52">
        <v>75500</v>
      </c>
      <c r="I1133" t="s">
        <v>3906</v>
      </c>
      <c r="J1133">
        <v>4</v>
      </c>
      <c r="K1133" t="s">
        <v>44</v>
      </c>
      <c r="L1133" t="s">
        <v>3907</v>
      </c>
      <c r="M1133" t="s">
        <v>3908</v>
      </c>
      <c r="N1133" s="38" t="s">
        <v>44</v>
      </c>
      <c r="O1133" t="str">
        <f>+F1133&amp;"-"&amp;VLOOKUP(F1133,'BD LP'!B:J,9,0)</f>
        <v>104512950-C04</v>
      </c>
      <c r="P1133">
        <f>+VLOOKUP(O1133,[1]ZCLMM905!$A:$G,7,0)</f>
        <v>4</v>
      </c>
      <c r="Q1133" t="b">
        <f t="shared" si="22"/>
        <v>1</v>
      </c>
      <c r="R1133" t="str">
        <f>+VLOOKUP(F1133,'BD LP'!B:I,8,0)</f>
        <v>SALSA QUESO CHEDDAR BOLSA C/DISPEN 4 kg</v>
      </c>
    </row>
    <row r="1134" spans="1:18" x14ac:dyDescent="0.35">
      <c r="A1134" t="s">
        <v>3904</v>
      </c>
      <c r="B1134">
        <v>2000</v>
      </c>
      <c r="D1134" s="51" t="s">
        <v>3905</v>
      </c>
      <c r="F1134" s="38">
        <v>104544090</v>
      </c>
      <c r="H1134" s="52">
        <v>55500</v>
      </c>
      <c r="I1134" t="s">
        <v>3906</v>
      </c>
      <c r="J1134">
        <v>12</v>
      </c>
      <c r="K1134" t="s">
        <v>44</v>
      </c>
      <c r="L1134" t="s">
        <v>3907</v>
      </c>
      <c r="M1134" t="s">
        <v>3908</v>
      </c>
      <c r="N1134" s="38" t="s">
        <v>44</v>
      </c>
      <c r="O1134" t="str">
        <f>+F1134&amp;"-"&amp;VLOOKUP(F1134,'BD LP'!B:J,9,0)</f>
        <v>104544090-C12</v>
      </c>
      <c r="P1134">
        <f>+VLOOKUP(O1134,[1]ZCLMM905!$A:$G,7,0)</f>
        <v>12</v>
      </c>
      <c r="Q1134" t="b">
        <f t="shared" si="22"/>
        <v>1</v>
      </c>
      <c r="R1134" t="str">
        <f>+VLOOKUP(F1134,'BD LP'!B:I,8,0)</f>
        <v>SALSA QUESO CHEDDAR HELLMANNS 1 L</v>
      </c>
    </row>
    <row r="1135" spans="1:18" x14ac:dyDescent="0.35">
      <c r="A1135" t="s">
        <v>3904</v>
      </c>
      <c r="B1135">
        <v>2000</v>
      </c>
      <c r="D1135" s="51" t="s">
        <v>3905</v>
      </c>
      <c r="F1135" s="38">
        <v>104534160</v>
      </c>
      <c r="H1135" s="52">
        <v>39900</v>
      </c>
      <c r="I1135" t="s">
        <v>3906</v>
      </c>
      <c r="J1135">
        <v>12</v>
      </c>
      <c r="K1135" t="s">
        <v>44</v>
      </c>
      <c r="L1135" t="s">
        <v>3907</v>
      </c>
      <c r="M1135" t="s">
        <v>3908</v>
      </c>
      <c r="N1135" s="38" t="s">
        <v>44</v>
      </c>
      <c r="O1135" t="str">
        <f>+F1135&amp;"-"&amp;VLOOKUP(F1135,'BD LP'!B:J,9,0)</f>
        <v>104534160-C12</v>
      </c>
      <c r="P1135">
        <f>+VLOOKUP(O1135,[1]ZCLMM905!$A:$G,7,0)</f>
        <v>12</v>
      </c>
      <c r="Q1135" t="b">
        <f t="shared" si="22"/>
        <v>1</v>
      </c>
      <c r="R1135" t="str">
        <f>+VLOOKUP(F1135,'BD LP'!B:I,8,0)</f>
        <v>SALSA SRIRACHA CHILI HENS BOTELLA 793gr</v>
      </c>
    </row>
    <row r="1136" spans="1:18" x14ac:dyDescent="0.35">
      <c r="A1136" t="s">
        <v>3904</v>
      </c>
      <c r="B1136">
        <v>2000</v>
      </c>
      <c r="D1136" s="51" t="s">
        <v>3905</v>
      </c>
      <c r="F1136" s="38">
        <v>104533920</v>
      </c>
      <c r="H1136" s="52">
        <v>42000</v>
      </c>
      <c r="I1136" t="s">
        <v>3906</v>
      </c>
      <c r="J1136">
        <v>12</v>
      </c>
      <c r="K1136" t="s">
        <v>44</v>
      </c>
      <c r="L1136" t="s">
        <v>3907</v>
      </c>
      <c r="M1136" t="s">
        <v>3908</v>
      </c>
      <c r="N1136" s="38" t="s">
        <v>44</v>
      </c>
      <c r="O1136" t="str">
        <f>+F1136&amp;"-"&amp;VLOOKUP(F1136,'BD LP'!B:J,9,0)</f>
        <v>104533920-C12</v>
      </c>
      <c r="P1136">
        <f>+VLOOKUP(O1136,[1]ZCLMM905!$A:$G,7,0)</f>
        <v>12</v>
      </c>
      <c r="Q1136" t="b">
        <f t="shared" si="22"/>
        <v>1</v>
      </c>
      <c r="R1136" t="str">
        <f>+VLOOKUP(F1136,'BD LP'!B:I,8,0)</f>
        <v>SWEET RELISH HEINZ 396 g</v>
      </c>
    </row>
    <row r="1137" spans="1:18" x14ac:dyDescent="0.35">
      <c r="A1137" t="s">
        <v>3904</v>
      </c>
      <c r="B1137">
        <v>2000</v>
      </c>
      <c r="D1137" s="51" t="s">
        <v>3905</v>
      </c>
      <c r="F1137" s="38">
        <v>201230200</v>
      </c>
      <c r="H1137" s="52">
        <v>16990</v>
      </c>
      <c r="I1137" t="s">
        <v>3906</v>
      </c>
      <c r="J1137">
        <v>4</v>
      </c>
      <c r="K1137" t="s">
        <v>44</v>
      </c>
      <c r="L1137" t="s">
        <v>3907</v>
      </c>
      <c r="M1137" t="s">
        <v>3908</v>
      </c>
      <c r="N1137" s="38" t="s">
        <v>44</v>
      </c>
      <c r="O1137" t="str">
        <f>+F1137&amp;"-"&amp;VLOOKUP(F1137,'BD LP'!B:J,9,0)</f>
        <v>201230200-C04</v>
      </c>
      <c r="P1137">
        <f>+VLOOKUP(O1137,[1]ZCLMM905!$A:$G,7,0)</f>
        <v>4</v>
      </c>
      <c r="Q1137" t="b">
        <f t="shared" si="22"/>
        <v>1</v>
      </c>
      <c r="R1137" t="str">
        <f>+VLOOKUP(F1137,'BD LP'!B:I,8,0)</f>
        <v>SUCEDANEO JUGO LIMON 5 l</v>
      </c>
    </row>
    <row r="1138" spans="1:18" x14ac:dyDescent="0.35">
      <c r="A1138" t="s">
        <v>3904</v>
      </c>
      <c r="B1138">
        <v>2000</v>
      </c>
      <c r="D1138" s="51" t="s">
        <v>3905</v>
      </c>
      <c r="F1138" s="38">
        <v>201230120</v>
      </c>
      <c r="H1138" s="52">
        <v>7440</v>
      </c>
      <c r="I1138" t="s">
        <v>3906</v>
      </c>
      <c r="J1138">
        <v>12</v>
      </c>
      <c r="K1138" t="s">
        <v>44</v>
      </c>
      <c r="L1138" t="s">
        <v>3907</v>
      </c>
      <c r="M1138" t="s">
        <v>3908</v>
      </c>
      <c r="N1138" s="38" t="s">
        <v>44</v>
      </c>
      <c r="O1138" t="str">
        <f>+F1138&amp;"-"&amp;VLOOKUP(F1138,'BD LP'!B:J,9,0)</f>
        <v>201230120-C12</v>
      </c>
      <c r="P1138">
        <f>+VLOOKUP(O1138,[1]ZCLMM905!$A:$G,7,0)</f>
        <v>12</v>
      </c>
      <c r="Q1138" t="b">
        <f t="shared" si="22"/>
        <v>1</v>
      </c>
      <c r="R1138" t="str">
        <f>+VLOOKUP(F1138,'BD LP'!B:I,8,0)</f>
        <v>SUCEDANEO JUGO LIMON 500 ml</v>
      </c>
    </row>
    <row r="1139" spans="1:18" x14ac:dyDescent="0.35">
      <c r="A1139" t="s">
        <v>3904</v>
      </c>
      <c r="B1139">
        <v>2000</v>
      </c>
      <c r="D1139" s="51" t="s">
        <v>3905</v>
      </c>
      <c r="F1139" s="38">
        <v>150000790</v>
      </c>
      <c r="H1139" s="52">
        <v>14500</v>
      </c>
      <c r="I1139" t="s">
        <v>3906</v>
      </c>
      <c r="J1139">
        <v>12</v>
      </c>
      <c r="K1139" t="s">
        <v>44</v>
      </c>
      <c r="L1139" t="s">
        <v>3907</v>
      </c>
      <c r="M1139" t="s">
        <v>3908</v>
      </c>
      <c r="N1139" s="38" t="s">
        <v>44</v>
      </c>
      <c r="O1139" t="str">
        <f>+F1139&amp;"-"&amp;VLOOKUP(F1139,'BD LP'!B:J,9,0)</f>
        <v>150000790-C12</v>
      </c>
      <c r="P1139">
        <f>+VLOOKUP(O1139,[1]ZCLMM905!$A:$G,7,0)</f>
        <v>12</v>
      </c>
      <c r="Q1139" t="b">
        <f t="shared" si="22"/>
        <v>1</v>
      </c>
      <c r="R1139" t="str">
        <f>+VLOOKUP(F1139,'BD LP'!B:I,8,0)</f>
        <v>SUCEDANEO JUGO LIMON HERNANDEZ PLAZA 1 l</v>
      </c>
    </row>
    <row r="1140" spans="1:18" x14ac:dyDescent="0.35">
      <c r="A1140" t="s">
        <v>3904</v>
      </c>
      <c r="B1140">
        <v>2000</v>
      </c>
      <c r="D1140" s="51" t="s">
        <v>3905</v>
      </c>
      <c r="F1140" s="38">
        <v>104534720</v>
      </c>
      <c r="H1140" s="52">
        <v>11000</v>
      </c>
      <c r="I1140" t="s">
        <v>3906</v>
      </c>
      <c r="J1140">
        <v>2</v>
      </c>
      <c r="K1140" t="s">
        <v>44</v>
      </c>
      <c r="L1140" t="s">
        <v>3907</v>
      </c>
      <c r="M1140" t="s">
        <v>3908</v>
      </c>
      <c r="N1140" s="38" t="s">
        <v>44</v>
      </c>
      <c r="O1140" t="str">
        <f>+F1140&amp;"-"&amp;VLOOKUP(F1140,'BD LP'!B:J,9,0)</f>
        <v>104534720-C02</v>
      </c>
      <c r="P1140">
        <f>+VLOOKUP(O1140,[1]ZCLMM905!$A:$G,7,0)</f>
        <v>2</v>
      </c>
      <c r="Q1140" t="b">
        <f t="shared" si="22"/>
        <v>1</v>
      </c>
      <c r="R1140" t="str">
        <f>+VLOOKUP(F1140,'BD LP'!B:I,8,0)</f>
        <v>SUCEDANEO JUGO LIMON HERNANDEZ PLAZA 5 l</v>
      </c>
    </row>
    <row r="1141" spans="1:18" x14ac:dyDescent="0.35">
      <c r="A1141" t="s">
        <v>3904</v>
      </c>
      <c r="B1141">
        <v>2000</v>
      </c>
      <c r="D1141" s="51" t="s">
        <v>3905</v>
      </c>
      <c r="F1141" s="38">
        <v>150001763</v>
      </c>
      <c r="H1141" s="52">
        <v>145000</v>
      </c>
      <c r="I1141" t="s">
        <v>3906</v>
      </c>
      <c r="J1141">
        <v>10</v>
      </c>
      <c r="K1141" t="s">
        <v>44</v>
      </c>
      <c r="L1141" t="s">
        <v>3907</v>
      </c>
      <c r="M1141" t="s">
        <v>3908</v>
      </c>
      <c r="N1141" s="38" t="s">
        <v>44</v>
      </c>
      <c r="O1141" t="str">
        <f>+F1141&amp;"-"&amp;VLOOKUP(F1141,'BD LP'!B:J,9,0)</f>
        <v>150001763-C10</v>
      </c>
      <c r="P1141">
        <f>+VLOOKUP(O1141,[1]ZCLMM905!$A:$G,7,0)</f>
        <v>10</v>
      </c>
      <c r="Q1141" t="b">
        <f t="shared" si="22"/>
        <v>1</v>
      </c>
      <c r="R1141" t="str">
        <f>+VLOOKUP(F1141,'BD LP'!B:I,8,0)</f>
        <v>ALMENDRAS 1 kg</v>
      </c>
    </row>
    <row r="1142" spans="1:18" x14ac:dyDescent="0.35">
      <c r="A1142" t="s">
        <v>3904</v>
      </c>
      <c r="B1142">
        <v>2000</v>
      </c>
      <c r="D1142" s="51" t="s">
        <v>3905</v>
      </c>
      <c r="F1142" s="38">
        <v>104528600</v>
      </c>
      <c r="H1142" s="52">
        <v>100000</v>
      </c>
      <c r="I1142" t="s">
        <v>3906</v>
      </c>
      <c r="J1142">
        <v>10</v>
      </c>
      <c r="K1142" t="s">
        <v>44</v>
      </c>
      <c r="L1142" t="s">
        <v>3907</v>
      </c>
      <c r="M1142" t="s">
        <v>3908</v>
      </c>
      <c r="N1142" s="38" t="s">
        <v>44</v>
      </c>
      <c r="O1142" t="str">
        <f>+F1142&amp;"-"&amp;VLOOKUP(F1142,'BD LP'!B:J,9,0)</f>
        <v>104528600-C10</v>
      </c>
      <c r="P1142">
        <f>+VLOOKUP(O1142,[1]ZCLMM905!$A:$G,7,0)</f>
        <v>10</v>
      </c>
      <c r="Q1142" t="b">
        <f t="shared" si="22"/>
        <v>1</v>
      </c>
      <c r="R1142" t="str">
        <f>+VLOOKUP(F1142,'BD LP'!B:I,8,0)</f>
        <v>CALLAMPAS SECAS 500 g</v>
      </c>
    </row>
    <row r="1143" spans="1:18" x14ac:dyDescent="0.35">
      <c r="A1143" t="s">
        <v>3904</v>
      </c>
      <c r="B1143">
        <v>2000</v>
      </c>
      <c r="D1143" s="51" t="s">
        <v>3905</v>
      </c>
      <c r="F1143" s="38">
        <v>150000761</v>
      </c>
      <c r="H1143" s="52">
        <v>79900</v>
      </c>
      <c r="I1143" t="s">
        <v>3906</v>
      </c>
      <c r="J1143">
        <v>10</v>
      </c>
      <c r="K1143" t="s">
        <v>44</v>
      </c>
      <c r="L1143" t="s">
        <v>3907</v>
      </c>
      <c r="M1143" t="s">
        <v>3908</v>
      </c>
      <c r="N1143" s="38" t="s">
        <v>44</v>
      </c>
      <c r="O1143" t="str">
        <f>+F1143&amp;"-"&amp;VLOOKUP(F1143,'BD LP'!B:J,9,0)</f>
        <v>150000761-C10</v>
      </c>
      <c r="P1143">
        <f>+VLOOKUP(O1143,[1]ZCLMM905!$A:$G,7,0)</f>
        <v>10</v>
      </c>
      <c r="Q1143" t="b">
        <f t="shared" si="22"/>
        <v>1</v>
      </c>
      <c r="R1143" t="str">
        <f>+VLOOKUP(F1143,'BD LP'!B:I,8,0)</f>
        <v>CIRUELA CON CAROZO 1 kg</v>
      </c>
    </row>
    <row r="1144" spans="1:18" x14ac:dyDescent="0.35">
      <c r="A1144" t="s">
        <v>3904</v>
      </c>
      <c r="B1144">
        <v>2000</v>
      </c>
      <c r="D1144" s="51" t="s">
        <v>3905</v>
      </c>
      <c r="F1144" s="38">
        <v>150000764</v>
      </c>
      <c r="H1144" s="52">
        <v>80000</v>
      </c>
      <c r="I1144" t="s">
        <v>3906</v>
      </c>
      <c r="J1144">
        <v>10</v>
      </c>
      <c r="K1144" t="s">
        <v>44</v>
      </c>
      <c r="L1144" t="s">
        <v>3907</v>
      </c>
      <c r="M1144" t="s">
        <v>3908</v>
      </c>
      <c r="N1144" s="38" t="s">
        <v>44</v>
      </c>
      <c r="O1144" t="str">
        <f>+F1144&amp;"-"&amp;VLOOKUP(F1144,'BD LP'!B:J,9,0)</f>
        <v>150000764-C10</v>
      </c>
      <c r="P1144">
        <f>+VLOOKUP(O1144,[1]ZCLMM905!$A:$G,7,0)</f>
        <v>10</v>
      </c>
      <c r="Q1144" t="b">
        <f t="shared" si="22"/>
        <v>1</v>
      </c>
      <c r="R1144" t="str">
        <f>+VLOOKUP(F1144,'BD LP'!B:I,8,0)</f>
        <v>HUESILLOS MEDIANOS 1 kg</v>
      </c>
    </row>
    <row r="1145" spans="1:18" x14ac:dyDescent="0.35">
      <c r="A1145" t="s">
        <v>3904</v>
      </c>
      <c r="B1145">
        <v>2000</v>
      </c>
      <c r="D1145" s="51" t="s">
        <v>3905</v>
      </c>
      <c r="F1145" s="38">
        <v>104547360</v>
      </c>
      <c r="H1145" s="52">
        <v>11400</v>
      </c>
      <c r="I1145" t="s">
        <v>3906</v>
      </c>
      <c r="J1145">
        <v>25</v>
      </c>
      <c r="K1145" t="s">
        <v>44</v>
      </c>
      <c r="L1145" t="s">
        <v>3907</v>
      </c>
      <c r="M1145" t="s">
        <v>3908</v>
      </c>
      <c r="N1145" s="38" t="s">
        <v>44</v>
      </c>
      <c r="O1145" t="str">
        <f>+F1145&amp;"-"&amp;VLOOKUP(F1145,'BD LP'!B:J,9,0)</f>
        <v>104547360-C25</v>
      </c>
      <c r="P1145">
        <f>+VLOOKUP(O1145,[1]ZCLMM905!$A:$G,7,0)</f>
        <v>25</v>
      </c>
      <c r="Q1145" t="b">
        <f t="shared" si="22"/>
        <v>1</v>
      </c>
      <c r="R1145" t="str">
        <f>+VLOOKUP(F1145,'BD LP'!B:I,8,0)</f>
        <v>MANÍ CONFITADO ALMIFRUT 80 G</v>
      </c>
    </row>
    <row r="1146" spans="1:18" x14ac:dyDescent="0.35">
      <c r="A1146" t="s">
        <v>3904</v>
      </c>
      <c r="B1146">
        <v>2000</v>
      </c>
      <c r="D1146" s="51" t="s">
        <v>3905</v>
      </c>
      <c r="F1146" s="38">
        <v>201703050</v>
      </c>
      <c r="H1146" s="52">
        <v>37000</v>
      </c>
      <c r="I1146" t="s">
        <v>3906</v>
      </c>
      <c r="J1146">
        <v>10</v>
      </c>
      <c r="K1146" t="s">
        <v>44</v>
      </c>
      <c r="L1146" t="s">
        <v>3907</v>
      </c>
      <c r="M1146" t="s">
        <v>3908</v>
      </c>
      <c r="N1146" s="38" t="s">
        <v>44</v>
      </c>
      <c r="O1146" t="str">
        <f>+F1146&amp;"-"&amp;VLOOKUP(F1146,'BD LP'!B:J,9,0)</f>
        <v>201703050-C10</v>
      </c>
      <c r="P1146">
        <f>+VLOOKUP(O1146,[1]ZCLMM905!$A:$G,7,0)</f>
        <v>10</v>
      </c>
      <c r="Q1146" t="b">
        <f t="shared" si="22"/>
        <v>1</v>
      </c>
      <c r="R1146" t="str">
        <f>+VLOOKUP(F1146,'BD LP'!B:I,8,0)</f>
        <v>Mani Salado bolsa 1K</v>
      </c>
    </row>
    <row r="1147" spans="1:18" x14ac:dyDescent="0.35">
      <c r="A1147" t="s">
        <v>3904</v>
      </c>
      <c r="B1147">
        <v>2000</v>
      </c>
      <c r="D1147" s="51" t="s">
        <v>3905</v>
      </c>
      <c r="F1147" s="38">
        <v>201700468</v>
      </c>
      <c r="H1147" s="52">
        <v>20000</v>
      </c>
      <c r="I1147" t="s">
        <v>3906</v>
      </c>
      <c r="J1147">
        <v>12</v>
      </c>
      <c r="K1147" t="s">
        <v>44</v>
      </c>
      <c r="L1147" t="s">
        <v>3907</v>
      </c>
      <c r="M1147" t="s">
        <v>3908</v>
      </c>
      <c r="N1147" s="38" t="s">
        <v>44</v>
      </c>
      <c r="O1147" t="str">
        <f>+F1147&amp;"-"&amp;VLOOKUP(F1147,'BD LP'!B:J,9,0)</f>
        <v>201700468-C12</v>
      </c>
      <c r="P1147">
        <f>+VLOOKUP(O1147,[1]ZCLMM905!$A:$G,7,0)</f>
        <v>12</v>
      </c>
      <c r="Q1147" t="b">
        <f t="shared" si="22"/>
        <v>1</v>
      </c>
      <c r="R1147" t="str">
        <f>+VLOOKUP(F1147,'BD LP'!B:I,8,0)</f>
        <v>MANI SALADO MARCO POLO 380g</v>
      </c>
    </row>
    <row r="1148" spans="1:18" x14ac:dyDescent="0.35">
      <c r="A1148" t="s">
        <v>3904</v>
      </c>
      <c r="B1148">
        <v>2000</v>
      </c>
      <c r="D1148" s="51" t="s">
        <v>3905</v>
      </c>
      <c r="F1148" s="38">
        <v>201703150</v>
      </c>
      <c r="H1148" s="52">
        <v>37000</v>
      </c>
      <c r="I1148" t="s">
        <v>3906</v>
      </c>
      <c r="J1148">
        <v>10</v>
      </c>
      <c r="K1148" t="s">
        <v>44</v>
      </c>
      <c r="L1148" t="s">
        <v>3907</v>
      </c>
      <c r="M1148" t="s">
        <v>3908</v>
      </c>
      <c r="N1148" s="38" t="s">
        <v>44</v>
      </c>
      <c r="O1148" t="str">
        <f>+F1148&amp;"-"&amp;VLOOKUP(F1148,'BD LP'!B:J,9,0)</f>
        <v>201703150-C10</v>
      </c>
      <c r="P1148">
        <f>+VLOOKUP(O1148,[1]ZCLMM905!$A:$G,7,0)</f>
        <v>10</v>
      </c>
      <c r="Q1148" t="b">
        <f t="shared" si="22"/>
        <v>1</v>
      </c>
      <c r="R1148" t="str">
        <f>+VLOOKUP(F1148,'BD LP'!B:I,8,0)</f>
        <v>MANI SIN SAL BOLSA 1KG</v>
      </c>
    </row>
    <row r="1149" spans="1:18" x14ac:dyDescent="0.35">
      <c r="A1149" t="s">
        <v>3904</v>
      </c>
      <c r="B1149">
        <v>2000</v>
      </c>
      <c r="D1149" s="51" t="s">
        <v>3905</v>
      </c>
      <c r="F1149" s="38">
        <v>201700467</v>
      </c>
      <c r="H1149" s="52">
        <v>19200</v>
      </c>
      <c r="I1149" t="s">
        <v>3906</v>
      </c>
      <c r="J1149">
        <v>12</v>
      </c>
      <c r="K1149" t="s">
        <v>44</v>
      </c>
      <c r="L1149" t="s">
        <v>3907</v>
      </c>
      <c r="M1149" t="s">
        <v>3908</v>
      </c>
      <c r="N1149" s="38" t="s">
        <v>44</v>
      </c>
      <c r="O1149" t="str">
        <f>+F1149&amp;"-"&amp;VLOOKUP(F1149,'BD LP'!B:J,9,0)</f>
        <v>201700467-C12</v>
      </c>
      <c r="P1149">
        <f>+VLOOKUP(O1149,[1]ZCLMM905!$A:$G,7,0)</f>
        <v>12</v>
      </c>
      <c r="Q1149" t="b">
        <f t="shared" si="22"/>
        <v>1</v>
      </c>
      <c r="R1149" t="str">
        <f>+VLOOKUP(F1149,'BD LP'!B:I,8,0)</f>
        <v>MANI SIN SAL MARCO POLO 380g</v>
      </c>
    </row>
    <row r="1150" spans="1:18" x14ac:dyDescent="0.35">
      <c r="A1150" t="s">
        <v>3904</v>
      </c>
      <c r="B1150">
        <v>2000</v>
      </c>
      <c r="D1150" s="51" t="s">
        <v>3905</v>
      </c>
      <c r="F1150" s="38">
        <v>104547320</v>
      </c>
      <c r="H1150" s="52">
        <v>16200</v>
      </c>
      <c r="I1150" t="s">
        <v>3906</v>
      </c>
      <c r="J1150">
        <v>25</v>
      </c>
      <c r="K1150" t="s">
        <v>44</v>
      </c>
      <c r="L1150" t="s">
        <v>3907</v>
      </c>
      <c r="M1150" t="s">
        <v>3908</v>
      </c>
      <c r="N1150" s="38" t="s">
        <v>44</v>
      </c>
      <c r="O1150" t="str">
        <f>+F1150&amp;"-"&amp;VLOOKUP(F1150,'BD LP'!B:J,9,0)</f>
        <v>104547320-C25</v>
      </c>
      <c r="P1150">
        <f>+VLOOKUP(O1150,[1]ZCLMM905!$A:$G,7,0)</f>
        <v>25</v>
      </c>
      <c r="Q1150" t="b">
        <f t="shared" si="22"/>
        <v>1</v>
      </c>
      <c r="R1150" t="str">
        <f>+VLOOKUP(F1150,'BD LP'!B:I,8,0)</f>
        <v>MIX CAJUNA ALMIFRUT 80 G</v>
      </c>
    </row>
    <row r="1151" spans="1:18" x14ac:dyDescent="0.35">
      <c r="A1151" t="s">
        <v>3904</v>
      </c>
      <c r="B1151">
        <v>2000</v>
      </c>
      <c r="D1151" s="51" t="s">
        <v>3905</v>
      </c>
      <c r="F1151" s="38">
        <v>104547340</v>
      </c>
      <c r="H1151" s="52">
        <v>16200</v>
      </c>
      <c r="I1151" t="s">
        <v>3906</v>
      </c>
      <c r="J1151">
        <v>25</v>
      </c>
      <c r="K1151" t="s">
        <v>44</v>
      </c>
      <c r="L1151" t="s">
        <v>3907</v>
      </c>
      <c r="M1151" t="s">
        <v>3908</v>
      </c>
      <c r="N1151" s="38" t="s">
        <v>44</v>
      </c>
      <c r="O1151" t="str">
        <f>+F1151&amp;"-"&amp;VLOOKUP(F1151,'BD LP'!B:J,9,0)</f>
        <v>104547340-C25</v>
      </c>
      <c r="P1151">
        <f>+VLOOKUP(O1151,[1]ZCLMM905!$A:$G,7,0)</f>
        <v>25</v>
      </c>
      <c r="Q1151" t="b">
        <f t="shared" si="22"/>
        <v>1</v>
      </c>
      <c r="R1151" t="str">
        <f>+VLOOKUP(F1151,'BD LP'!B:I,8,0)</f>
        <v>MIX DELICIAS ALMIFRUT 80 G</v>
      </c>
    </row>
    <row r="1152" spans="1:18" x14ac:dyDescent="0.35">
      <c r="A1152" t="s">
        <v>3904</v>
      </c>
      <c r="B1152">
        <v>2000</v>
      </c>
      <c r="D1152" s="51" t="s">
        <v>3905</v>
      </c>
      <c r="F1152" s="38">
        <v>104547350</v>
      </c>
      <c r="H1152" s="52">
        <v>15450</v>
      </c>
      <c r="I1152" t="s">
        <v>3906</v>
      </c>
      <c r="J1152">
        <v>25</v>
      </c>
      <c r="K1152" t="s">
        <v>44</v>
      </c>
      <c r="L1152" t="s">
        <v>3907</v>
      </c>
      <c r="M1152" t="s">
        <v>3908</v>
      </c>
      <c r="N1152" s="38" t="s">
        <v>44</v>
      </c>
      <c r="O1152" t="str">
        <f>+F1152&amp;"-"&amp;VLOOKUP(F1152,'BD LP'!B:J,9,0)</f>
        <v>104547350-C25</v>
      </c>
      <c r="P1152">
        <f>+VLOOKUP(O1152,[1]ZCLMM905!$A:$G,7,0)</f>
        <v>25</v>
      </c>
      <c r="Q1152" t="b">
        <f t="shared" si="22"/>
        <v>1</v>
      </c>
      <c r="R1152" t="str">
        <f>+VLOOKUP(F1152,'BD LP'!B:I,8,0)</f>
        <v>MIX ENERGÍA ALMIFRUT 80 G</v>
      </c>
    </row>
    <row r="1153" spans="1:18" x14ac:dyDescent="0.35">
      <c r="A1153" t="s">
        <v>3904</v>
      </c>
      <c r="B1153">
        <v>2000</v>
      </c>
      <c r="D1153" s="51" t="s">
        <v>3905</v>
      </c>
      <c r="F1153" s="38">
        <v>104547330</v>
      </c>
      <c r="H1153" s="52">
        <v>14200</v>
      </c>
      <c r="I1153" t="s">
        <v>3906</v>
      </c>
      <c r="J1153">
        <v>25</v>
      </c>
      <c r="K1153" t="s">
        <v>44</v>
      </c>
      <c r="L1153" t="s">
        <v>3907</v>
      </c>
      <c r="M1153" t="s">
        <v>3908</v>
      </c>
      <c r="N1153" s="38" t="s">
        <v>44</v>
      </c>
      <c r="O1153" t="str">
        <f>+F1153&amp;"-"&amp;VLOOKUP(F1153,'BD LP'!B:J,9,0)</f>
        <v>104547330-C25</v>
      </c>
      <c r="P1153">
        <f>+VLOOKUP(O1153,[1]ZCLMM905!$A:$G,7,0)</f>
        <v>25</v>
      </c>
      <c r="Q1153" t="b">
        <f t="shared" si="22"/>
        <v>1</v>
      </c>
      <c r="R1153" t="str">
        <f>+VLOOKUP(F1153,'BD LP'!B:I,8,0)</f>
        <v>MIX NATURAL ALMIFRUT 80 G</v>
      </c>
    </row>
    <row r="1154" spans="1:18" x14ac:dyDescent="0.35">
      <c r="A1154" t="s">
        <v>3904</v>
      </c>
      <c r="B1154">
        <v>2000</v>
      </c>
      <c r="D1154" s="51" t="s">
        <v>3905</v>
      </c>
      <c r="F1154" s="38">
        <v>150000862</v>
      </c>
      <c r="H1154" s="52">
        <v>110000</v>
      </c>
      <c r="I1154" t="s">
        <v>3906</v>
      </c>
      <c r="J1154">
        <v>10</v>
      </c>
      <c r="K1154" t="s">
        <v>44</v>
      </c>
      <c r="L1154" t="s">
        <v>3907</v>
      </c>
      <c r="M1154" t="s">
        <v>3908</v>
      </c>
      <c r="N1154" s="38" t="s">
        <v>44</v>
      </c>
      <c r="O1154" t="str">
        <f>+F1154&amp;"-"&amp;VLOOKUP(F1154,'BD LP'!B:J,9,0)</f>
        <v>150000862-C10</v>
      </c>
      <c r="P1154">
        <f>+VLOOKUP(O1154,[1]ZCLMM905!$A:$G,7,0)</f>
        <v>10</v>
      </c>
      <c r="Q1154" t="b">
        <f t="shared" si="22"/>
        <v>1</v>
      </c>
      <c r="R1154" t="str">
        <f>+VLOOKUP(F1154,'BD LP'!B:I,8,0)</f>
        <v>NUEZ CUARTILLO 1 kg</v>
      </c>
    </row>
    <row r="1155" spans="1:18" x14ac:dyDescent="0.35">
      <c r="A1155" t="s">
        <v>3904</v>
      </c>
      <c r="B1155">
        <v>2000</v>
      </c>
      <c r="D1155" s="51" t="s">
        <v>3905</v>
      </c>
      <c r="F1155" s="38">
        <v>150000767</v>
      </c>
      <c r="H1155" s="52">
        <v>125000</v>
      </c>
      <c r="I1155" t="s">
        <v>3906</v>
      </c>
      <c r="J1155">
        <v>10</v>
      </c>
      <c r="K1155" t="s">
        <v>44</v>
      </c>
      <c r="L1155" t="s">
        <v>3907</v>
      </c>
      <c r="M1155" t="s">
        <v>3908</v>
      </c>
      <c r="N1155" s="38" t="s">
        <v>44</v>
      </c>
      <c r="O1155" t="str">
        <f>+F1155&amp;"-"&amp;VLOOKUP(F1155,'BD LP'!B:J,9,0)</f>
        <v>150000767-C10</v>
      </c>
      <c r="P1155">
        <f>+VLOOKUP(O1155,[1]ZCLMM905!$A:$G,7,0)</f>
        <v>10</v>
      </c>
      <c r="Q1155" t="b">
        <f t="shared" ref="Q1155:Q1218" si="23">+P1155=J1155</f>
        <v>1</v>
      </c>
      <c r="R1155" t="str">
        <f>+VLOOKUP(F1155,'BD LP'!B:I,8,0)</f>
        <v>NUEZ MARIPOSA 1 kg</v>
      </c>
    </row>
    <row r="1156" spans="1:18" x14ac:dyDescent="0.35">
      <c r="A1156" t="s">
        <v>3904</v>
      </c>
      <c r="B1156">
        <v>2000</v>
      </c>
      <c r="D1156" s="51" t="s">
        <v>3905</v>
      </c>
      <c r="F1156" s="38">
        <v>150000769</v>
      </c>
      <c r="H1156" s="52">
        <v>85000</v>
      </c>
      <c r="I1156" t="s">
        <v>3906</v>
      </c>
      <c r="J1156">
        <v>10</v>
      </c>
      <c r="K1156" t="s">
        <v>44</v>
      </c>
      <c r="L1156" t="s">
        <v>3907</v>
      </c>
      <c r="M1156" t="s">
        <v>3908</v>
      </c>
      <c r="N1156" s="38" t="s">
        <v>44</v>
      </c>
      <c r="O1156" t="str">
        <f>+F1156&amp;"-"&amp;VLOOKUP(F1156,'BD LP'!B:J,9,0)</f>
        <v>150000769-C10</v>
      </c>
      <c r="P1156">
        <f>+VLOOKUP(O1156,[1]ZCLMM905!$A:$G,7,0)</f>
        <v>10</v>
      </c>
      <c r="Q1156" t="b">
        <f t="shared" si="23"/>
        <v>1</v>
      </c>
      <c r="R1156" t="str">
        <f>+VLOOKUP(F1156,'BD LP'!B:I,8,0)</f>
        <v>PASAS MORENAS 1 kg</v>
      </c>
    </row>
    <row r="1157" spans="1:18" x14ac:dyDescent="0.35">
      <c r="A1157" t="s">
        <v>3904</v>
      </c>
      <c r="B1157">
        <v>2000</v>
      </c>
      <c r="D1157" s="51" t="s">
        <v>3905</v>
      </c>
      <c r="F1157" s="38">
        <v>150001764</v>
      </c>
      <c r="H1157" s="52">
        <v>89000</v>
      </c>
      <c r="I1157" t="s">
        <v>3906</v>
      </c>
      <c r="J1157">
        <v>10</v>
      </c>
      <c r="K1157" t="s">
        <v>44</v>
      </c>
      <c r="L1157" t="s">
        <v>3907</v>
      </c>
      <c r="M1157" t="s">
        <v>3908</v>
      </c>
      <c r="N1157" s="38" t="s">
        <v>44</v>
      </c>
      <c r="O1157" t="str">
        <f>+F1157&amp;"-"&amp;VLOOKUP(F1157,'BD LP'!B:J,9,0)</f>
        <v>150001764-C10</v>
      </c>
      <c r="P1157">
        <f>+VLOOKUP(O1157,[1]ZCLMM905!$A:$G,7,0)</f>
        <v>10</v>
      </c>
      <c r="Q1157" t="b">
        <f t="shared" si="23"/>
        <v>1</v>
      </c>
      <c r="R1157" t="str">
        <f>+VLOOKUP(F1157,'BD LP'!B:I,8,0)</f>
        <v>PASAS RUBIAS 1 kg</v>
      </c>
    </row>
    <row r="1158" spans="1:18" x14ac:dyDescent="0.35">
      <c r="A1158" t="s">
        <v>3904</v>
      </c>
      <c r="B1158">
        <v>2000</v>
      </c>
      <c r="D1158" s="51" t="s">
        <v>3905</v>
      </c>
      <c r="F1158" s="38">
        <v>104512250</v>
      </c>
      <c r="H1158" s="52">
        <v>15900</v>
      </c>
      <c r="I1158" t="s">
        <v>3906</v>
      </c>
      <c r="J1158">
        <v>10</v>
      </c>
      <c r="K1158" t="s">
        <v>44</v>
      </c>
      <c r="L1158" t="s">
        <v>3907</v>
      </c>
      <c r="M1158" t="s">
        <v>3908</v>
      </c>
      <c r="N1158" s="38" t="s">
        <v>44</v>
      </c>
      <c r="O1158" t="str">
        <f>+F1158&amp;"-"&amp;VLOOKUP(F1158,'BD LP'!B:J,9,0)</f>
        <v>104512250-C10</v>
      </c>
      <c r="P1158">
        <f>+VLOOKUP(O1158,[1]ZCLMM905!$A:$G,7,0)</f>
        <v>10</v>
      </c>
      <c r="Q1158" t="b">
        <f t="shared" si="23"/>
        <v>1</v>
      </c>
      <c r="R1158" t="str">
        <f>+VLOOKUP(F1158,'BD LP'!B:I,8,0)</f>
        <v>PANCHITOS PANCHO VILLA 320 g</v>
      </c>
    </row>
    <row r="1159" spans="1:18" x14ac:dyDescent="0.35">
      <c r="A1159" t="s">
        <v>3904</v>
      </c>
      <c r="B1159">
        <v>2000</v>
      </c>
      <c r="D1159" s="51" t="s">
        <v>3905</v>
      </c>
      <c r="F1159" s="38">
        <v>104512170</v>
      </c>
      <c r="H1159" s="52">
        <v>21000</v>
      </c>
      <c r="I1159" t="s">
        <v>3906</v>
      </c>
      <c r="J1159">
        <v>8</v>
      </c>
      <c r="K1159" t="s">
        <v>44</v>
      </c>
      <c r="L1159" t="s">
        <v>3907</v>
      </c>
      <c r="M1159" t="s">
        <v>3908</v>
      </c>
      <c r="N1159" s="38" t="s">
        <v>44</v>
      </c>
      <c r="O1159" t="str">
        <f>+F1159&amp;"-"&amp;VLOOKUP(F1159,'BD LP'!B:J,9,0)</f>
        <v>104512170-C08</v>
      </c>
      <c r="P1159">
        <f>+VLOOKUP(O1159,[1]ZCLMM905!$A:$G,7,0)</f>
        <v>8</v>
      </c>
      <c r="Q1159" t="b">
        <f t="shared" si="23"/>
        <v>1</v>
      </c>
      <c r="R1159" t="str">
        <f>+VLOOKUP(F1159,'BD LP'!B:I,8,0)</f>
        <v>PANCHITOS PANCHO VILLA 500 g</v>
      </c>
    </row>
    <row r="1160" spans="1:18" x14ac:dyDescent="0.35">
      <c r="A1160" t="s">
        <v>3904</v>
      </c>
      <c r="B1160">
        <v>2000</v>
      </c>
      <c r="D1160" s="51" t="s">
        <v>3905</v>
      </c>
      <c r="F1160" s="38">
        <v>201700295</v>
      </c>
      <c r="H1160" s="52">
        <v>23000</v>
      </c>
      <c r="I1160" t="s">
        <v>3906</v>
      </c>
      <c r="J1160">
        <v>14</v>
      </c>
      <c r="K1160" t="s">
        <v>44</v>
      </c>
      <c r="L1160" t="s">
        <v>3907</v>
      </c>
      <c r="M1160" t="s">
        <v>3908</v>
      </c>
      <c r="N1160" s="38" t="s">
        <v>44</v>
      </c>
      <c r="O1160" t="str">
        <f>+F1160&amp;"-"&amp;VLOOKUP(F1160,'BD LP'!B:J,9,0)</f>
        <v>201700295-C14</v>
      </c>
      <c r="P1160">
        <f>+VLOOKUP(O1160,[1]ZCLMM905!$A:$G,7,0)</f>
        <v>14</v>
      </c>
      <c r="Q1160" t="b">
        <f t="shared" si="23"/>
        <v>1</v>
      </c>
      <c r="R1160" t="str">
        <f>+VLOOKUP(F1160,'BD LP'!B:I,8,0)</f>
        <v>POP CORN CARAMELO MARCO POLO 14x250 g</v>
      </c>
    </row>
    <row r="1161" spans="1:18" x14ac:dyDescent="0.35">
      <c r="A1161" t="s">
        <v>3904</v>
      </c>
      <c r="B1161">
        <v>2000</v>
      </c>
      <c r="D1161" s="51" t="s">
        <v>3905</v>
      </c>
      <c r="F1161" s="38">
        <v>201700286</v>
      </c>
      <c r="H1161" s="52">
        <v>18000</v>
      </c>
      <c r="I1161" t="s">
        <v>3906</v>
      </c>
      <c r="J1161">
        <v>80</v>
      </c>
      <c r="K1161" t="s">
        <v>44</v>
      </c>
      <c r="L1161" t="s">
        <v>3907</v>
      </c>
      <c r="M1161" t="s">
        <v>3908</v>
      </c>
      <c r="N1161" s="38" t="s">
        <v>44</v>
      </c>
      <c r="O1161" t="str">
        <f>+F1161&amp;"-"&amp;VLOOKUP(F1161,'BD LP'!B:J,9,0)</f>
        <v>201700286-C80</v>
      </c>
      <c r="P1161">
        <f>+VLOOKUP(O1161,[1]ZCLMM905!$A:$G,7,0)</f>
        <v>80</v>
      </c>
      <c r="Q1161" t="b">
        <f t="shared" si="23"/>
        <v>1</v>
      </c>
      <c r="R1161" t="str">
        <f>+VLOOKUP(F1161,'BD LP'!B:I,8,0)</f>
        <v>RAMITAS QUESO 10x8x42g</v>
      </c>
    </row>
    <row r="1162" spans="1:18" x14ac:dyDescent="0.35">
      <c r="A1162" t="s">
        <v>3904</v>
      </c>
      <c r="B1162">
        <v>2000</v>
      </c>
      <c r="D1162" s="51" t="s">
        <v>3905</v>
      </c>
      <c r="F1162" s="38">
        <v>201700457</v>
      </c>
      <c r="H1162" s="52">
        <v>18900</v>
      </c>
      <c r="I1162" t="s">
        <v>3906</v>
      </c>
      <c r="J1162">
        <v>15</v>
      </c>
      <c r="K1162" t="s">
        <v>44</v>
      </c>
      <c r="L1162" t="s">
        <v>3907</v>
      </c>
      <c r="M1162" t="s">
        <v>3908</v>
      </c>
      <c r="N1162" s="38" t="s">
        <v>44</v>
      </c>
      <c r="O1162" t="str">
        <f>+F1162&amp;"-"&amp;VLOOKUP(F1162,'BD LP'!B:J,9,0)</f>
        <v>201700457-C15</v>
      </c>
      <c r="P1162">
        <f>+VLOOKUP(O1162,[1]ZCLMM905!$A:$G,7,0)</f>
        <v>15</v>
      </c>
      <c r="Q1162" t="b">
        <f t="shared" si="23"/>
        <v>1</v>
      </c>
      <c r="R1162" t="str">
        <f>+VLOOKUP(F1162,'BD LP'!B:I,8,0)</f>
        <v>RAMITAS QUESO 230g</v>
      </c>
    </row>
    <row r="1163" spans="1:18" x14ac:dyDescent="0.35">
      <c r="A1163" t="s">
        <v>3904</v>
      </c>
      <c r="B1163">
        <v>2000</v>
      </c>
      <c r="D1163" s="51" t="s">
        <v>3905</v>
      </c>
      <c r="F1163" s="38">
        <v>201700288</v>
      </c>
      <c r="H1163" s="52">
        <v>16990</v>
      </c>
      <c r="I1163" t="s">
        <v>3906</v>
      </c>
      <c r="J1163">
        <v>75</v>
      </c>
      <c r="K1163" t="s">
        <v>44</v>
      </c>
      <c r="L1163" t="s">
        <v>3907</v>
      </c>
      <c r="M1163" t="s">
        <v>3908</v>
      </c>
      <c r="N1163" s="38" t="s">
        <v>44</v>
      </c>
      <c r="O1163" t="str">
        <f>+F1163&amp;"-"&amp;VLOOKUP(F1163,'BD LP'!B:J,9,0)</f>
        <v>201700288-C75</v>
      </c>
      <c r="P1163">
        <f>+VLOOKUP(O1163,[1]ZCLMM905!$A:$G,7,0)</f>
        <v>75</v>
      </c>
      <c r="Q1163" t="b">
        <f t="shared" si="23"/>
        <v>1</v>
      </c>
      <c r="R1163" t="str">
        <f>+VLOOKUP(F1163,'BD LP'!B:I,8,0)</f>
        <v>RAMITAS QUESO MARCO POLO 75x42g</v>
      </c>
    </row>
    <row r="1164" spans="1:18" x14ac:dyDescent="0.35">
      <c r="A1164" t="s">
        <v>3904</v>
      </c>
      <c r="B1164">
        <v>2000</v>
      </c>
      <c r="D1164" s="51" t="s">
        <v>3905</v>
      </c>
      <c r="F1164" s="38">
        <v>201700458</v>
      </c>
      <c r="H1164" s="52">
        <v>14850</v>
      </c>
      <c r="I1164" t="s">
        <v>3906</v>
      </c>
      <c r="J1164">
        <v>15</v>
      </c>
      <c r="K1164" t="s">
        <v>44</v>
      </c>
      <c r="L1164" t="s">
        <v>3907</v>
      </c>
      <c r="M1164" t="s">
        <v>3908</v>
      </c>
      <c r="N1164" s="38" t="s">
        <v>44</v>
      </c>
      <c r="O1164" t="str">
        <f>+F1164&amp;"-"&amp;VLOOKUP(F1164,'BD LP'!B:J,9,0)</f>
        <v>201700458-C15</v>
      </c>
      <c r="P1164">
        <f>+VLOOKUP(O1164,[1]ZCLMM905!$A:$G,7,0)</f>
        <v>15</v>
      </c>
      <c r="Q1164" t="b">
        <f t="shared" si="23"/>
        <v>1</v>
      </c>
      <c r="R1164" t="str">
        <f>+VLOOKUP(F1164,'BD LP'!B:I,8,0)</f>
        <v>RAMITAS SAL 230g</v>
      </c>
    </row>
    <row r="1165" spans="1:18" x14ac:dyDescent="0.35">
      <c r="A1165" t="s">
        <v>3904</v>
      </c>
      <c r="B1165">
        <v>2000</v>
      </c>
      <c r="D1165" s="51" t="s">
        <v>3905</v>
      </c>
      <c r="F1165" s="38">
        <v>201700287</v>
      </c>
      <c r="H1165" s="52">
        <v>18292</v>
      </c>
      <c r="I1165" t="s">
        <v>3906</v>
      </c>
      <c r="J1165">
        <v>75</v>
      </c>
      <c r="K1165" t="s">
        <v>44</v>
      </c>
      <c r="L1165" t="s">
        <v>3907</v>
      </c>
      <c r="M1165" t="s">
        <v>3908</v>
      </c>
      <c r="N1165" s="38" t="s">
        <v>44</v>
      </c>
      <c r="O1165" t="str">
        <f>+F1165&amp;"-"&amp;VLOOKUP(F1165,'BD LP'!B:J,9,0)</f>
        <v>201700287-C75</v>
      </c>
      <c r="P1165">
        <f>+VLOOKUP(O1165,[1]ZCLMM905!$A:$G,7,0)</f>
        <v>75</v>
      </c>
      <c r="Q1165" t="b">
        <f t="shared" si="23"/>
        <v>1</v>
      </c>
      <c r="R1165" t="str">
        <f>+VLOOKUP(F1165,'BD LP'!B:I,8,0)</f>
        <v>RAMITAS SALADAS MARCO POLO 75x42g</v>
      </c>
    </row>
    <row r="1166" spans="1:18" x14ac:dyDescent="0.35">
      <c r="A1166" t="s">
        <v>3904</v>
      </c>
      <c r="B1166">
        <v>2000</v>
      </c>
      <c r="D1166" s="51" t="s">
        <v>3905</v>
      </c>
      <c r="F1166" s="38">
        <v>201700361</v>
      </c>
      <c r="H1166" s="52">
        <v>17500</v>
      </c>
      <c r="I1166" t="s">
        <v>3906</v>
      </c>
      <c r="J1166">
        <v>10</v>
      </c>
      <c r="K1166" t="s">
        <v>44</v>
      </c>
      <c r="L1166" t="s">
        <v>3907</v>
      </c>
      <c r="M1166" t="s">
        <v>3908</v>
      </c>
      <c r="N1166" s="38" t="s">
        <v>44</v>
      </c>
      <c r="O1166" t="str">
        <f>+F1166&amp;"-"&amp;VLOOKUP(F1166,'BD LP'!B:J,9,0)</f>
        <v>201700361-C10</v>
      </c>
      <c r="P1166">
        <f>+VLOOKUP(O1166,[1]ZCLMM905!$A:$G,7,0)</f>
        <v>10</v>
      </c>
      <c r="Q1166" t="b">
        <f t="shared" si="23"/>
        <v>1</v>
      </c>
      <c r="R1166" t="str">
        <f>+VLOOKUP(F1166,'BD LP'!B:I,8,0)</f>
        <v>SNACK MIX MARCO POLO 290g</v>
      </c>
    </row>
    <row r="1167" spans="1:18" x14ac:dyDescent="0.35">
      <c r="A1167" t="s">
        <v>3904</v>
      </c>
      <c r="B1167">
        <v>2000</v>
      </c>
      <c r="D1167" s="51" t="s">
        <v>3905</v>
      </c>
      <c r="F1167" s="38">
        <v>201700292</v>
      </c>
      <c r="H1167" s="52">
        <v>22980</v>
      </c>
      <c r="I1167" t="s">
        <v>3906</v>
      </c>
      <c r="J1167">
        <v>60</v>
      </c>
      <c r="K1167" t="s">
        <v>44</v>
      </c>
      <c r="L1167" t="s">
        <v>3907</v>
      </c>
      <c r="M1167" t="s">
        <v>3908</v>
      </c>
      <c r="N1167" s="38" t="s">
        <v>44</v>
      </c>
      <c r="O1167" t="str">
        <f>+F1167&amp;"-"&amp;VLOOKUP(F1167,'BD LP'!B:J,9,0)</f>
        <v>201700292-C60</v>
      </c>
      <c r="P1167">
        <f>+VLOOKUP(O1167,[1]ZCLMM905!$A:$G,7,0)</f>
        <v>60</v>
      </c>
      <c r="Q1167" t="b">
        <f t="shared" si="23"/>
        <v>1</v>
      </c>
      <c r="R1167" t="str">
        <f>+VLOOKUP(F1167,'BD LP'!B:I,8,0)</f>
        <v>SNACK MIX MARCO POLO 60x45g</v>
      </c>
    </row>
    <row r="1168" spans="1:18" x14ac:dyDescent="0.35">
      <c r="A1168" t="s">
        <v>3904</v>
      </c>
      <c r="B1168">
        <v>2000</v>
      </c>
      <c r="D1168" s="51" t="s">
        <v>3905</v>
      </c>
      <c r="F1168" s="38">
        <v>201700039</v>
      </c>
      <c r="H1168" s="52">
        <v>11382</v>
      </c>
      <c r="I1168" t="s">
        <v>3906</v>
      </c>
      <c r="J1168">
        <v>12</v>
      </c>
      <c r="K1168" t="s">
        <v>44</v>
      </c>
      <c r="L1168" t="s">
        <v>3907</v>
      </c>
      <c r="M1168" t="s">
        <v>3908</v>
      </c>
      <c r="N1168" s="38" t="s">
        <v>44</v>
      </c>
      <c r="O1168" t="str">
        <f>+F1168&amp;"-"&amp;VLOOKUP(F1168,'BD LP'!B:J,9,0)</f>
        <v>201700039-C12</v>
      </c>
      <c r="P1168">
        <f>+VLOOKUP(O1168,[1]ZCLMM905!$A:$G,7,0)</f>
        <v>12</v>
      </c>
      <c r="Q1168" t="b">
        <f t="shared" si="23"/>
        <v>1</v>
      </c>
      <c r="R1168" t="str">
        <f>+VLOOKUP(F1168,'BD LP'!B:I,8,0)</f>
        <v>TERRA TORTILLA QUESO 12x180G</v>
      </c>
    </row>
    <row r="1169" spans="1:18" x14ac:dyDescent="0.35">
      <c r="A1169" t="s">
        <v>3904</v>
      </c>
      <c r="B1169">
        <v>2000</v>
      </c>
      <c r="D1169" s="51" t="s">
        <v>3905</v>
      </c>
      <c r="F1169" s="38">
        <v>201700040</v>
      </c>
      <c r="H1169" s="52">
        <v>11382</v>
      </c>
      <c r="I1169" t="s">
        <v>3906</v>
      </c>
      <c r="J1169">
        <v>12</v>
      </c>
      <c r="K1169" t="s">
        <v>44</v>
      </c>
      <c r="L1169" t="s">
        <v>3907</v>
      </c>
      <c r="M1169" t="s">
        <v>3908</v>
      </c>
      <c r="N1169" s="38" t="s">
        <v>44</v>
      </c>
      <c r="O1169" t="str">
        <f>+F1169&amp;"-"&amp;VLOOKUP(F1169,'BD LP'!B:J,9,0)</f>
        <v>201700040-C12</v>
      </c>
      <c r="P1169">
        <f>+VLOOKUP(O1169,[1]ZCLMM905!$A:$G,7,0)</f>
        <v>12</v>
      </c>
      <c r="Q1169" t="b">
        <f t="shared" si="23"/>
        <v>1</v>
      </c>
      <c r="R1169" t="str">
        <f>+VLOOKUP(F1169,'BD LP'!B:I,8,0)</f>
        <v>TERRA TORTILLA SAL DE MAR 12x180G</v>
      </c>
    </row>
    <row r="1170" spans="1:18" x14ac:dyDescent="0.35">
      <c r="A1170" t="s">
        <v>3904</v>
      </c>
      <c r="B1170">
        <v>2000</v>
      </c>
      <c r="D1170" s="51" t="s">
        <v>3905</v>
      </c>
      <c r="F1170" s="38">
        <v>201700496</v>
      </c>
      <c r="H1170" s="52">
        <v>19000</v>
      </c>
      <c r="I1170" t="s">
        <v>3906</v>
      </c>
      <c r="J1170">
        <v>10</v>
      </c>
      <c r="K1170" t="s">
        <v>44</v>
      </c>
      <c r="L1170" t="s">
        <v>3907</v>
      </c>
      <c r="M1170" t="s">
        <v>3908</v>
      </c>
      <c r="N1170" s="38" t="s">
        <v>44</v>
      </c>
      <c r="O1170" t="str">
        <f>+F1170&amp;"-"&amp;VLOOKUP(F1170,'BD LP'!B:J,9,0)</f>
        <v>201700496-C10</v>
      </c>
      <c r="P1170">
        <f>+VLOOKUP(O1170,[1]ZCLMM905!$A:$G,7,0)</f>
        <v>10</v>
      </c>
      <c r="Q1170" t="b">
        <f t="shared" si="23"/>
        <v>1</v>
      </c>
      <c r="R1170" t="str">
        <f>+VLOOKUP(F1170,'BD LP'!B:I,8,0)</f>
        <v>PAPA FRITA CORTE AMERICANO 10x350G</v>
      </c>
    </row>
    <row r="1171" spans="1:18" x14ac:dyDescent="0.35">
      <c r="A1171" t="s">
        <v>3904</v>
      </c>
      <c r="B1171">
        <v>2000</v>
      </c>
      <c r="D1171" s="51" t="s">
        <v>3905</v>
      </c>
      <c r="F1171" s="38">
        <v>201700351</v>
      </c>
      <c r="H1171" s="52">
        <v>16794</v>
      </c>
      <c r="I1171" t="s">
        <v>3906</v>
      </c>
      <c r="J1171">
        <v>54</v>
      </c>
      <c r="K1171" t="s">
        <v>44</v>
      </c>
      <c r="L1171" t="s">
        <v>3907</v>
      </c>
      <c r="M1171" t="s">
        <v>3908</v>
      </c>
      <c r="N1171" s="38" t="s">
        <v>44</v>
      </c>
      <c r="O1171" t="str">
        <f>+F1171&amp;"-"&amp;VLOOKUP(F1171,'BD LP'!B:J,9,0)</f>
        <v>201700351-C54</v>
      </c>
      <c r="P1171">
        <f>+VLOOKUP(O1171,[1]ZCLMM905!$A:$G,7,0)</f>
        <v>54</v>
      </c>
      <c r="Q1171" t="b">
        <f t="shared" si="23"/>
        <v>1</v>
      </c>
      <c r="R1171" t="str">
        <f>+VLOOKUP(F1171,'BD LP'!B:I,8,0)</f>
        <v>PAPAS FRITAS AMERICANAS MARCO POLO 42g</v>
      </c>
    </row>
    <row r="1172" spans="1:18" x14ac:dyDescent="0.35">
      <c r="A1172" t="s">
        <v>3904</v>
      </c>
      <c r="B1172">
        <v>2000</v>
      </c>
      <c r="D1172" s="51" t="s">
        <v>3905</v>
      </c>
      <c r="F1172" s="38">
        <v>201700497</v>
      </c>
      <c r="H1172" s="52">
        <v>19000</v>
      </c>
      <c r="I1172" t="s">
        <v>3906</v>
      </c>
      <c r="J1172">
        <v>10</v>
      </c>
      <c r="K1172" t="s">
        <v>44</v>
      </c>
      <c r="L1172" t="s">
        <v>3907</v>
      </c>
      <c r="M1172" t="s">
        <v>3908</v>
      </c>
      <c r="N1172" s="38" t="s">
        <v>44</v>
      </c>
      <c r="O1172" t="str">
        <f>+F1172&amp;"-"&amp;VLOOKUP(F1172,'BD LP'!B:J,9,0)</f>
        <v>201700497-C10</v>
      </c>
      <c r="P1172">
        <f>+VLOOKUP(O1172,[1]ZCLMM905!$A:$G,7,0)</f>
        <v>10</v>
      </c>
      <c r="Q1172" t="b">
        <f t="shared" si="23"/>
        <v>1</v>
      </c>
      <c r="R1172" t="str">
        <f>+VLOOKUP(F1172,'BD LP'!B:I,8,0)</f>
        <v>PAPAS FRITAS CASERAS 10x350g</v>
      </c>
    </row>
    <row r="1173" spans="1:18" x14ac:dyDescent="0.35">
      <c r="A1173" t="s">
        <v>3904</v>
      </c>
      <c r="B1173">
        <v>2000</v>
      </c>
      <c r="D1173" s="51" t="s">
        <v>3905</v>
      </c>
      <c r="F1173" s="38">
        <v>201700352</v>
      </c>
      <c r="H1173" s="52">
        <v>19386</v>
      </c>
      <c r="I1173" t="s">
        <v>3906</v>
      </c>
      <c r="J1173">
        <v>54</v>
      </c>
      <c r="K1173" t="s">
        <v>44</v>
      </c>
      <c r="L1173" t="s">
        <v>3907</v>
      </c>
      <c r="M1173" t="s">
        <v>3908</v>
      </c>
      <c r="N1173" s="38" t="s">
        <v>44</v>
      </c>
      <c r="O1173" t="str">
        <f>+F1173&amp;"-"&amp;VLOOKUP(F1173,'BD LP'!B:J,9,0)</f>
        <v>201700352-C54</v>
      </c>
      <c r="P1173">
        <f>+VLOOKUP(O1173,[1]ZCLMM905!$A:$G,7,0)</f>
        <v>54</v>
      </c>
      <c r="Q1173" t="b">
        <f t="shared" si="23"/>
        <v>1</v>
      </c>
      <c r="R1173" t="str">
        <f>+VLOOKUP(F1173,'BD LP'!B:I,8,0)</f>
        <v>PAPAS FRITAS CASERAS MARCO POLO 42g</v>
      </c>
    </row>
    <row r="1174" spans="1:18" x14ac:dyDescent="0.35">
      <c r="A1174" t="s">
        <v>3904</v>
      </c>
      <c r="B1174">
        <v>2000</v>
      </c>
      <c r="D1174" s="51" t="s">
        <v>3905</v>
      </c>
      <c r="F1174" s="38">
        <v>201700508</v>
      </c>
      <c r="H1174" s="52">
        <v>17990</v>
      </c>
      <c r="I1174" t="s">
        <v>3906</v>
      </c>
      <c r="J1174">
        <v>16</v>
      </c>
      <c r="K1174" t="s">
        <v>44</v>
      </c>
      <c r="L1174" t="s">
        <v>3907</v>
      </c>
      <c r="M1174" t="s">
        <v>3908</v>
      </c>
      <c r="N1174" s="38" t="s">
        <v>44</v>
      </c>
      <c r="O1174" t="str">
        <f>+F1174&amp;"-"&amp;VLOOKUP(F1174,'BD LP'!B:J,9,0)</f>
        <v>201700508-C16</v>
      </c>
      <c r="P1174">
        <f>+VLOOKUP(O1174,[1]ZCLMM905!$A:$G,7,0)</f>
        <v>16</v>
      </c>
      <c r="Q1174" t="b">
        <f t="shared" si="23"/>
        <v>1</v>
      </c>
      <c r="R1174" t="str">
        <f>+VLOOKUP(F1174,'BD LP'!B:I,8,0)</f>
        <v>PAPAS FRITAS JAMON SERRANO 180G</v>
      </c>
    </row>
    <row r="1175" spans="1:18" x14ac:dyDescent="0.35">
      <c r="A1175" t="s">
        <v>3904</v>
      </c>
      <c r="B1175">
        <v>2000</v>
      </c>
      <c r="D1175" s="51" t="s">
        <v>3905</v>
      </c>
      <c r="F1175" s="38">
        <v>201700195</v>
      </c>
      <c r="H1175" s="52">
        <v>35000</v>
      </c>
      <c r="I1175" t="s">
        <v>3906</v>
      </c>
      <c r="J1175">
        <v>66</v>
      </c>
      <c r="K1175" t="s">
        <v>44</v>
      </c>
      <c r="L1175" t="s">
        <v>3907</v>
      </c>
      <c r="M1175" t="s">
        <v>3908</v>
      </c>
      <c r="N1175" s="38" t="s">
        <v>44</v>
      </c>
      <c r="O1175" t="str">
        <f>+F1175&amp;"-"&amp;VLOOKUP(F1175,'BD LP'!B:J,9,0)</f>
        <v>201700195-C66</v>
      </c>
      <c r="P1175">
        <f>+VLOOKUP(O1175,[1]ZCLMM905!$A:$G,7,0)</f>
        <v>66</v>
      </c>
      <c r="Q1175" t="b">
        <f t="shared" si="23"/>
        <v>1</v>
      </c>
      <c r="R1175" t="str">
        <f>+VLOOKUP(F1175,'BD LP'!B:I,8,0)</f>
        <v>PAPAS FRITAS RUSTICAS SAL DE MAR MP 38 g</v>
      </c>
    </row>
    <row r="1176" spans="1:18" x14ac:dyDescent="0.35">
      <c r="A1176" t="s">
        <v>3904</v>
      </c>
      <c r="B1176">
        <v>2000</v>
      </c>
      <c r="D1176" s="51" t="s">
        <v>3905</v>
      </c>
      <c r="F1176" s="38">
        <v>104531470</v>
      </c>
      <c r="H1176" s="52">
        <v>24990</v>
      </c>
      <c r="I1176" t="s">
        <v>3906</v>
      </c>
      <c r="J1176">
        <v>48</v>
      </c>
      <c r="K1176" t="s">
        <v>44</v>
      </c>
      <c r="L1176" t="s">
        <v>3907</v>
      </c>
      <c r="M1176" t="s">
        <v>3908</v>
      </c>
      <c r="N1176" s="38" t="s">
        <v>44</v>
      </c>
      <c r="O1176" t="str">
        <f>+F1176&amp;"-"&amp;VLOOKUP(F1176,'BD LP'!B:J,9,0)</f>
        <v>104531470-C48</v>
      </c>
      <c r="P1176">
        <f>+VLOOKUP(O1176,[1]ZCLMM905!$A:$G,7,0)</f>
        <v>48</v>
      </c>
      <c r="Q1176" t="b">
        <f t="shared" si="23"/>
        <v>1</v>
      </c>
      <c r="R1176" t="str">
        <f>+VLOOKUP(F1176,'BD LP'!B:I,8,0)</f>
        <v>PAPAS ORIGINAL KRYZPO 37 g</v>
      </c>
    </row>
    <row r="1177" spans="1:18" x14ac:dyDescent="0.35">
      <c r="A1177" t="s">
        <v>3904</v>
      </c>
      <c r="B1177">
        <v>2000</v>
      </c>
      <c r="D1177" s="51" t="s">
        <v>3905</v>
      </c>
      <c r="F1177" s="38">
        <v>104531480</v>
      </c>
      <c r="H1177" s="52">
        <v>24990</v>
      </c>
      <c r="I1177" t="s">
        <v>3906</v>
      </c>
      <c r="J1177">
        <v>48</v>
      </c>
      <c r="K1177" t="s">
        <v>44</v>
      </c>
      <c r="L1177" t="s">
        <v>3907</v>
      </c>
      <c r="M1177" t="s">
        <v>3908</v>
      </c>
      <c r="N1177" s="38" t="s">
        <v>44</v>
      </c>
      <c r="O1177" t="str">
        <f>+F1177&amp;"-"&amp;VLOOKUP(F1177,'BD LP'!B:J,9,0)</f>
        <v>104531480-C48</v>
      </c>
      <c r="P1177">
        <f>+VLOOKUP(O1177,[1]ZCLMM905!$A:$G,7,0)</f>
        <v>48</v>
      </c>
      <c r="Q1177" t="b">
        <f t="shared" si="23"/>
        <v>1</v>
      </c>
      <c r="R1177" t="str">
        <f>+VLOOKUP(F1177,'BD LP'!B:I,8,0)</f>
        <v>PAPAS QUESO KRYZPO 37 g</v>
      </c>
    </row>
    <row r="1178" spans="1:18" x14ac:dyDescent="0.35">
      <c r="A1178" t="s">
        <v>3904</v>
      </c>
      <c r="B1178">
        <v>2000</v>
      </c>
      <c r="D1178" s="51" t="s">
        <v>3905</v>
      </c>
      <c r="F1178" s="38">
        <v>201700238</v>
      </c>
      <c r="H1178" s="52">
        <v>22800</v>
      </c>
      <c r="I1178" t="s">
        <v>3906</v>
      </c>
      <c r="J1178">
        <v>12</v>
      </c>
      <c r="K1178" t="s">
        <v>44</v>
      </c>
      <c r="L1178" t="s">
        <v>3907</v>
      </c>
      <c r="M1178" t="s">
        <v>3908</v>
      </c>
      <c r="N1178" s="38" t="s">
        <v>44</v>
      </c>
      <c r="O1178" t="str">
        <f>+F1178&amp;"-"&amp;VLOOKUP(F1178,'BD LP'!B:J,9,0)</f>
        <v>201700238-C12</v>
      </c>
      <c r="P1178">
        <f>+VLOOKUP(O1178,[1]ZCLMM905!$A:$G,7,0)</f>
        <v>12</v>
      </c>
      <c r="Q1178" t="b">
        <f t="shared" si="23"/>
        <v>1</v>
      </c>
      <c r="R1178" t="str">
        <f>+VLOOKUP(F1178,'BD LP'!B:I,8,0)</f>
        <v>PF RUSTICAS MERKEN MARCO POLO 185 g</v>
      </c>
    </row>
    <row r="1179" spans="1:18" x14ac:dyDescent="0.35">
      <c r="A1179" t="s">
        <v>3904</v>
      </c>
      <c r="B1179">
        <v>2000</v>
      </c>
      <c r="D1179" s="51" t="s">
        <v>3905</v>
      </c>
      <c r="F1179" s="38">
        <v>201700212</v>
      </c>
      <c r="H1179" s="52">
        <v>22800</v>
      </c>
      <c r="I1179" t="s">
        <v>3906</v>
      </c>
      <c r="J1179">
        <v>12</v>
      </c>
      <c r="K1179" t="s">
        <v>44</v>
      </c>
      <c r="L1179" t="s">
        <v>3907</v>
      </c>
      <c r="M1179" t="s">
        <v>3908</v>
      </c>
      <c r="N1179" s="38" t="s">
        <v>44</v>
      </c>
      <c r="O1179" t="str">
        <f>+F1179&amp;"-"&amp;VLOOKUP(F1179,'BD LP'!B:J,9,0)</f>
        <v>201700212-C12</v>
      </c>
      <c r="P1179">
        <f>+VLOOKUP(O1179,[1]ZCLMM905!$A:$G,7,0)</f>
        <v>12</v>
      </c>
      <c r="Q1179" t="b">
        <f t="shared" si="23"/>
        <v>1</v>
      </c>
      <c r="R1179" t="str">
        <f>+VLOOKUP(F1179,'BD LP'!B:I,8,0)</f>
        <v>PF RUSTICAS SAL MARCO POLO 185g x 12 UN</v>
      </c>
    </row>
    <row r="1180" spans="1:18" x14ac:dyDescent="0.35">
      <c r="A1180" t="s">
        <v>3904</v>
      </c>
      <c r="B1180">
        <v>2000</v>
      </c>
      <c r="D1180" s="51" t="s">
        <v>3905</v>
      </c>
      <c r="F1180" s="38">
        <v>201700241</v>
      </c>
      <c r="H1180" s="52">
        <v>21990</v>
      </c>
      <c r="I1180" t="s">
        <v>3906</v>
      </c>
      <c r="J1180">
        <v>12</v>
      </c>
      <c r="K1180" t="s">
        <v>44</v>
      </c>
      <c r="L1180" t="s">
        <v>3907</v>
      </c>
      <c r="M1180" t="s">
        <v>3908</v>
      </c>
      <c r="N1180" s="38" t="s">
        <v>44</v>
      </c>
      <c r="O1180" t="str">
        <f>+F1180&amp;"-"&amp;VLOOKUP(F1180,'BD LP'!B:J,9,0)</f>
        <v>201700241-C12</v>
      </c>
      <c r="P1180">
        <f>+VLOOKUP(O1180,[1]ZCLMM905!$A:$G,7,0)</f>
        <v>12</v>
      </c>
      <c r="Q1180" t="b">
        <f t="shared" si="23"/>
        <v>1</v>
      </c>
      <c r="R1180" t="str">
        <f>+VLOOKUP(F1180,'BD LP'!B:I,8,0)</f>
        <v>PF RUSTICAS SAL PIMIENTA MARCO POLO 185g</v>
      </c>
    </row>
    <row r="1181" spans="1:18" x14ac:dyDescent="0.35">
      <c r="A1181" t="s">
        <v>3904</v>
      </c>
      <c r="B1181">
        <v>2000</v>
      </c>
      <c r="D1181" s="51" t="s">
        <v>3905</v>
      </c>
      <c r="F1181" s="38">
        <v>102400070</v>
      </c>
      <c r="H1181" s="52">
        <v>25200</v>
      </c>
      <c r="I1181" t="s">
        <v>3906</v>
      </c>
      <c r="J1181">
        <v>18</v>
      </c>
      <c r="K1181" t="s">
        <v>44</v>
      </c>
      <c r="L1181" t="s">
        <v>3907</v>
      </c>
      <c r="M1181" t="s">
        <v>3908</v>
      </c>
      <c r="N1181" s="38" t="s">
        <v>44</v>
      </c>
      <c r="O1181" t="str">
        <f>+F1181&amp;"-"&amp;VLOOKUP(F1181,'BD LP'!B:J,9,0)</f>
        <v>102400070-C18</v>
      </c>
      <c r="P1181">
        <f>+VLOOKUP(O1181,[1]ZCLMM905!$A:$G,7,0)</f>
        <v>18</v>
      </c>
      <c r="Q1181" t="b">
        <f t="shared" si="23"/>
        <v>1</v>
      </c>
      <c r="R1181" t="str">
        <f>+VLOOKUP(F1181,'BD LP'!B:I,8,0)</f>
        <v>PRINGLES ORIGINAL 104G</v>
      </c>
    </row>
    <row r="1182" spans="1:18" x14ac:dyDescent="0.35">
      <c r="A1182" t="s">
        <v>3904</v>
      </c>
      <c r="B1182">
        <v>2000</v>
      </c>
      <c r="D1182" s="51" t="s">
        <v>3905</v>
      </c>
      <c r="F1182" s="38">
        <v>201700593</v>
      </c>
      <c r="H1182" s="52">
        <v>23000</v>
      </c>
      <c r="I1182" t="s">
        <v>3906</v>
      </c>
      <c r="J1182">
        <v>12</v>
      </c>
      <c r="K1182" t="s">
        <v>44</v>
      </c>
      <c r="L1182" t="s">
        <v>3907</v>
      </c>
      <c r="M1182" t="s">
        <v>3908</v>
      </c>
      <c r="N1182" s="38" t="s">
        <v>44</v>
      </c>
      <c r="O1182" t="str">
        <f>+F1182&amp;"-"&amp;VLOOKUP(F1182,'BD LP'!B:J,9,0)</f>
        <v>201700593-C12</v>
      </c>
      <c r="P1182">
        <f>+VLOOKUP(O1182,[1]ZCLMM905!$A:$G,7,0)</f>
        <v>12</v>
      </c>
      <c r="Q1182" t="b">
        <f t="shared" si="23"/>
        <v>1</v>
      </c>
      <c r="R1182" t="str">
        <f>+VLOOKUP(F1182,'BD LP'!B:I,8,0)</f>
        <v>RUSTICAS CAMOTES 12X150G</v>
      </c>
    </row>
    <row r="1183" spans="1:18" x14ac:dyDescent="0.35">
      <c r="A1183" t="s">
        <v>3904</v>
      </c>
      <c r="B1183">
        <v>2000</v>
      </c>
      <c r="D1183" s="51" t="s">
        <v>3905</v>
      </c>
      <c r="F1183" s="38">
        <v>201700590</v>
      </c>
      <c r="H1183" s="52">
        <v>22600</v>
      </c>
      <c r="I1183" t="s">
        <v>3906</v>
      </c>
      <c r="J1183">
        <v>12</v>
      </c>
      <c r="K1183" t="s">
        <v>44</v>
      </c>
      <c r="L1183" t="s">
        <v>3907</v>
      </c>
      <c r="M1183" t="s">
        <v>3908</v>
      </c>
      <c r="N1183" s="38" t="s">
        <v>44</v>
      </c>
      <c r="O1183" t="str">
        <f>+F1183&amp;"-"&amp;VLOOKUP(F1183,'BD LP'!B:J,9,0)</f>
        <v>201700590-C12</v>
      </c>
      <c r="P1183">
        <f>+VLOOKUP(O1183,[1]ZCLMM905!$A:$G,7,0)</f>
        <v>12</v>
      </c>
      <c r="Q1183" t="b">
        <f t="shared" si="23"/>
        <v>1</v>
      </c>
      <c r="R1183" t="str">
        <f>+VLOOKUP(F1183,'BD LP'!B:I,8,0)</f>
        <v>RUSTICAS VEGETALES 12X150G </v>
      </c>
    </row>
    <row r="1184" spans="1:18" x14ac:dyDescent="0.35">
      <c r="A1184" t="s">
        <v>3904</v>
      </c>
      <c r="B1184">
        <v>2000</v>
      </c>
      <c r="D1184" s="51" t="s">
        <v>3905</v>
      </c>
      <c r="F1184" s="38">
        <v>201700222</v>
      </c>
      <c r="H1184" s="52">
        <v>25200</v>
      </c>
      <c r="I1184" t="s">
        <v>3906</v>
      </c>
      <c r="J1184">
        <v>12</v>
      </c>
      <c r="K1184" t="s">
        <v>44</v>
      </c>
      <c r="L1184" t="s">
        <v>3907</v>
      </c>
      <c r="M1184" t="s">
        <v>3908</v>
      </c>
      <c r="N1184" s="38" t="s">
        <v>44</v>
      </c>
      <c r="O1184" t="str">
        <f>+F1184&amp;"-"&amp;VLOOKUP(F1184,'BD LP'!B:J,9,0)</f>
        <v>201700222-C12</v>
      </c>
      <c r="P1184">
        <f>+VLOOKUP(O1184,[1]ZCLMM905!$A:$G,7,0)</f>
        <v>12</v>
      </c>
      <c r="Q1184" t="b">
        <f t="shared" si="23"/>
        <v>1</v>
      </c>
      <c r="R1184" t="str">
        <f>+VLOOKUP(F1184,'BD LP'!B:I,8,0)</f>
        <v>TERRA VEGETALES RÚSTICOS 180g DP</v>
      </c>
    </row>
    <row r="1185" spans="1:18" x14ac:dyDescent="0.35">
      <c r="A1185" t="s">
        <v>3904</v>
      </c>
      <c r="B1185">
        <v>2000</v>
      </c>
      <c r="D1185" s="51" t="s">
        <v>3905</v>
      </c>
      <c r="F1185" s="38">
        <v>104534590</v>
      </c>
      <c r="H1185" s="52">
        <v>17900</v>
      </c>
      <c r="I1185" t="s">
        <v>3906</v>
      </c>
      <c r="J1185">
        <v>9</v>
      </c>
      <c r="K1185" t="s">
        <v>44</v>
      </c>
      <c r="L1185" t="s">
        <v>3907</v>
      </c>
      <c r="M1185" t="s">
        <v>3908</v>
      </c>
      <c r="N1185" s="38" t="s">
        <v>44</v>
      </c>
      <c r="O1185" t="str">
        <f>+F1185&amp;"-"&amp;VLOOKUP(F1185,'BD LP'!B:J,9,0)</f>
        <v>104534590-C09</v>
      </c>
      <c r="P1185">
        <f>+VLOOKUP(O1185,[1]ZCLMM905!$A:$G,7,0)</f>
        <v>9</v>
      </c>
      <c r="Q1185" t="b">
        <f t="shared" si="23"/>
        <v>1</v>
      </c>
      <c r="R1185" t="str">
        <f>+VLOOKUP(F1185,'BD LP'!B:I,8,0)</f>
        <v>BOLSA BASURA BIO 100X120 VIRUTEX 5 uds.</v>
      </c>
    </row>
    <row r="1186" spans="1:18" x14ac:dyDescent="0.35">
      <c r="A1186" t="s">
        <v>3904</v>
      </c>
      <c r="B1186">
        <v>2000</v>
      </c>
      <c r="D1186" s="51" t="s">
        <v>3905</v>
      </c>
      <c r="F1186" s="38">
        <v>104534560</v>
      </c>
      <c r="H1186" s="52">
        <v>12000</v>
      </c>
      <c r="I1186" t="s">
        <v>3906</v>
      </c>
      <c r="J1186">
        <v>24</v>
      </c>
      <c r="K1186" t="s">
        <v>44</v>
      </c>
      <c r="L1186" t="s">
        <v>3907</v>
      </c>
      <c r="M1186" t="s">
        <v>3908</v>
      </c>
      <c r="N1186" s="38" t="s">
        <v>44</v>
      </c>
      <c r="O1186" t="str">
        <f>+F1186&amp;"-"&amp;VLOOKUP(F1186,'BD LP'!B:J,9,0)</f>
        <v>104534560-C24</v>
      </c>
      <c r="P1186">
        <f>+VLOOKUP(O1186,[1]ZCLMM905!$A:$G,7,0)</f>
        <v>24</v>
      </c>
      <c r="Q1186" t="b">
        <f t="shared" si="23"/>
        <v>1</v>
      </c>
      <c r="R1186" t="str">
        <f>+VLOOKUP(F1186,'BD LP'!B:I,8,0)</f>
        <v>BOLSA BASURA BIO 50X70 VIRUTEX 10 uds.</v>
      </c>
    </row>
    <row r="1187" spans="1:18" x14ac:dyDescent="0.35">
      <c r="A1187" t="s">
        <v>3904</v>
      </c>
      <c r="B1187">
        <v>2000</v>
      </c>
      <c r="D1187" s="51" t="s">
        <v>3905</v>
      </c>
      <c r="F1187" s="38">
        <v>104534570</v>
      </c>
      <c r="H1187" s="52">
        <v>19000</v>
      </c>
      <c r="I1187" t="s">
        <v>3906</v>
      </c>
      <c r="J1187">
        <v>24</v>
      </c>
      <c r="K1187" t="s">
        <v>44</v>
      </c>
      <c r="L1187" t="s">
        <v>3907</v>
      </c>
      <c r="M1187" t="s">
        <v>3908</v>
      </c>
      <c r="N1187" s="38" t="s">
        <v>44</v>
      </c>
      <c r="O1187" t="str">
        <f>+F1187&amp;"-"&amp;VLOOKUP(F1187,'BD LP'!B:J,9,0)</f>
        <v>104534570-C24</v>
      </c>
      <c r="P1187">
        <f>+VLOOKUP(O1187,[1]ZCLMM905!$A:$G,7,0)</f>
        <v>24</v>
      </c>
      <c r="Q1187" t="b">
        <f t="shared" si="23"/>
        <v>1</v>
      </c>
      <c r="R1187" t="str">
        <f>+VLOOKUP(F1187,'BD LP'!B:I,8,0)</f>
        <v>BOLSA BASURA BIO 70X90 VIRUTEX 10 uds.</v>
      </c>
    </row>
    <row r="1188" spans="1:18" x14ac:dyDescent="0.35">
      <c r="A1188" t="s">
        <v>3904</v>
      </c>
      <c r="B1188">
        <v>2000</v>
      </c>
      <c r="D1188" s="51" t="s">
        <v>3905</v>
      </c>
      <c r="F1188" s="38">
        <v>104532720</v>
      </c>
      <c r="H1188" s="52">
        <v>29000</v>
      </c>
      <c r="I1188" t="s">
        <v>3906</v>
      </c>
      <c r="J1188">
        <v>24</v>
      </c>
      <c r="K1188" t="s">
        <v>44</v>
      </c>
      <c r="L1188" t="s">
        <v>3907</v>
      </c>
      <c r="M1188" t="s">
        <v>3908</v>
      </c>
      <c r="N1188" s="38" t="s">
        <v>44</v>
      </c>
      <c r="O1188" t="str">
        <f>+F1188&amp;"-"&amp;VLOOKUP(F1188,'BD LP'!B:J,9,0)</f>
        <v>104532720-C24</v>
      </c>
      <c r="P1188">
        <f>+VLOOKUP(O1188,[1]ZCLMM905!$A:$G,7,0)</f>
        <v>24</v>
      </c>
      <c r="Q1188" t="b">
        <f t="shared" si="23"/>
        <v>1</v>
      </c>
      <c r="R1188" t="str">
        <f>+VLOOKUP(F1188,'BD LP'!B:I,8,0)</f>
        <v>BOLSA BASURA BIO 80X110 VIRUTEX 10 UDS.</v>
      </c>
    </row>
    <row r="1189" spans="1:18" x14ac:dyDescent="0.35">
      <c r="A1189" t="s">
        <v>3904</v>
      </c>
      <c r="B1189">
        <v>2000</v>
      </c>
      <c r="D1189" s="51" t="s">
        <v>3905</v>
      </c>
      <c r="F1189" s="38">
        <v>104534580</v>
      </c>
      <c r="H1189" s="52">
        <v>21700</v>
      </c>
      <c r="I1189" t="s">
        <v>3906</v>
      </c>
      <c r="J1189">
        <v>12</v>
      </c>
      <c r="K1189" t="s">
        <v>44</v>
      </c>
      <c r="L1189" t="s">
        <v>3907</v>
      </c>
      <c r="M1189" t="s">
        <v>3908</v>
      </c>
      <c r="N1189" s="38" t="s">
        <v>44</v>
      </c>
      <c r="O1189" t="str">
        <f>+F1189&amp;"-"&amp;VLOOKUP(F1189,'BD LP'!B:J,9,0)</f>
        <v>104534580-C12</v>
      </c>
      <c r="P1189">
        <f>+VLOOKUP(O1189,[1]ZCLMM905!$A:$G,7,0)</f>
        <v>12</v>
      </c>
      <c r="Q1189" t="b">
        <f t="shared" si="23"/>
        <v>1</v>
      </c>
      <c r="R1189" t="str">
        <f>+VLOOKUP(F1189,'BD LP'!B:I,8,0)</f>
        <v>BOLSA BASURA BIO 80X120 VIRUTEX 10 uds.</v>
      </c>
    </row>
    <row r="1190" spans="1:18" x14ac:dyDescent="0.35">
      <c r="A1190" t="s">
        <v>3904</v>
      </c>
      <c r="B1190">
        <v>2000</v>
      </c>
      <c r="D1190" s="51" t="s">
        <v>3905</v>
      </c>
      <c r="F1190" s="38">
        <v>150001407</v>
      </c>
      <c r="H1190" s="52">
        <v>21000</v>
      </c>
      <c r="I1190" t="s">
        <v>3906</v>
      </c>
      <c r="J1190">
        <v>5</v>
      </c>
      <c r="K1190" t="s">
        <v>44</v>
      </c>
      <c r="L1190" t="s">
        <v>3907</v>
      </c>
      <c r="M1190" t="s">
        <v>3908</v>
      </c>
      <c r="N1190" s="38" t="s">
        <v>44</v>
      </c>
      <c r="O1190" t="str">
        <f>+F1190&amp;"-"&amp;VLOOKUP(F1190,'BD LP'!B:J,9,0)</f>
        <v>150001407-C05</v>
      </c>
      <c r="P1190">
        <f>+VLOOKUP(O1190,[1]ZCLMM905!$A:$G,7,0)</f>
        <v>5</v>
      </c>
      <c r="Q1190" t="b">
        <f t="shared" si="23"/>
        <v>1</v>
      </c>
      <c r="R1190" t="str">
        <f>+VLOOKUP(F1190,'BD LP'!B:I,8,0)</f>
        <v>BOLSA BASURA TRAN 90X110 VIRUTEX 10 uds.</v>
      </c>
    </row>
    <row r="1191" spans="1:18" x14ac:dyDescent="0.35">
      <c r="A1191" t="s">
        <v>3904</v>
      </c>
      <c r="B1191">
        <v>2000</v>
      </c>
      <c r="D1191" s="51" t="s">
        <v>3905</v>
      </c>
      <c r="F1191" s="38">
        <v>104547200</v>
      </c>
      <c r="H1191" s="52">
        <v>42500</v>
      </c>
      <c r="I1191" t="s">
        <v>3906</v>
      </c>
      <c r="J1191">
        <v>250</v>
      </c>
      <c r="K1191" t="s">
        <v>44</v>
      </c>
      <c r="L1191" t="s">
        <v>3907</v>
      </c>
      <c r="M1191" t="s">
        <v>3908</v>
      </c>
      <c r="N1191" s="38" t="s">
        <v>44</v>
      </c>
      <c r="O1191" t="str">
        <f>+F1191&amp;"-"&amp;VLOOKUP(F1191,'BD LP'!B:J,9,0)</f>
        <v>104547200-Y50</v>
      </c>
      <c r="P1191">
        <f>+VLOOKUP(O1191,[1]ZCLMM905!$A:$G,7,0)</f>
        <v>250</v>
      </c>
      <c r="Q1191" t="b">
        <f t="shared" si="23"/>
        <v>1</v>
      </c>
      <c r="R1191" t="str">
        <f>+VLOOKUP(F1191,'BD LP'!B:I,8,0)</f>
        <v>BOLSA KRAFT C/MANILLA GRANDE 250 UN</v>
      </c>
    </row>
    <row r="1192" spans="1:18" x14ac:dyDescent="0.35">
      <c r="A1192" t="s">
        <v>3904</v>
      </c>
      <c r="B1192">
        <v>2000</v>
      </c>
      <c r="D1192" s="51" t="s">
        <v>3905</v>
      </c>
      <c r="F1192" s="38">
        <v>104547970</v>
      </c>
      <c r="H1192" s="52">
        <v>27000</v>
      </c>
      <c r="I1192" t="s">
        <v>3906</v>
      </c>
      <c r="J1192">
        <v>200</v>
      </c>
      <c r="K1192" t="s">
        <v>44</v>
      </c>
      <c r="L1192" t="s">
        <v>3907</v>
      </c>
      <c r="M1192" t="s">
        <v>3908</v>
      </c>
      <c r="N1192" s="38" t="s">
        <v>44</v>
      </c>
      <c r="O1192" t="str">
        <f>+F1192&amp;"-"&amp;VLOOKUP(F1192,'BD LP'!B:J,9,0)</f>
        <v>104547970-Y00</v>
      </c>
      <c r="P1192">
        <f>+VLOOKUP(O1192,[1]ZCLMM905!$A:$G,7,0)</f>
        <v>200</v>
      </c>
      <c r="Q1192" t="b">
        <f t="shared" si="23"/>
        <v>1</v>
      </c>
      <c r="R1192" t="str">
        <f>+VLOOKUP(F1192,'BD LP'!B:I,8,0)</f>
        <v>BOLSA KRAFT MEDIANA C/MANILLA 200 UN</v>
      </c>
    </row>
    <row r="1193" spans="1:18" x14ac:dyDescent="0.35">
      <c r="A1193" t="s">
        <v>3904</v>
      </c>
      <c r="B1193">
        <v>2000</v>
      </c>
      <c r="D1193" s="51" t="s">
        <v>3905</v>
      </c>
      <c r="F1193" s="38">
        <v>104545240</v>
      </c>
      <c r="H1193" s="52">
        <v>30000</v>
      </c>
      <c r="I1193" t="s">
        <v>3906</v>
      </c>
      <c r="J1193">
        <v>10</v>
      </c>
      <c r="K1193" t="s">
        <v>44</v>
      </c>
      <c r="L1193" t="s">
        <v>3907</v>
      </c>
      <c r="M1193" t="s">
        <v>3908</v>
      </c>
      <c r="N1193" s="38" t="s">
        <v>44</v>
      </c>
      <c r="O1193" t="str">
        <f>+F1193&amp;"-"&amp;VLOOKUP(F1193,'BD LP'!B:J,9,0)</f>
        <v>104545240-C10</v>
      </c>
      <c r="P1193">
        <f>+VLOOKUP(O1193,[1]ZCLMM905!$A:$G,7,0)</f>
        <v>10</v>
      </c>
      <c r="Q1193" t="b">
        <f t="shared" si="23"/>
        <v>1</v>
      </c>
      <c r="R1193" t="str">
        <f>+VLOOKUP(F1193,'BD LP'!B:I,8,0)</f>
        <v>BOLSA TERMICA FRIO CALOR 49X41CM</v>
      </c>
    </row>
    <row r="1194" spans="1:18" x14ac:dyDescent="0.35">
      <c r="A1194" t="s">
        <v>3904</v>
      </c>
      <c r="B1194">
        <v>2000</v>
      </c>
      <c r="D1194" s="51" t="s">
        <v>3905</v>
      </c>
      <c r="F1194" s="38">
        <v>104524930</v>
      </c>
      <c r="H1194" s="52">
        <v>6500</v>
      </c>
      <c r="I1194" t="s">
        <v>3906</v>
      </c>
      <c r="J1194">
        <v>200</v>
      </c>
      <c r="K1194" t="s">
        <v>44</v>
      </c>
      <c r="L1194" t="s">
        <v>3907</v>
      </c>
      <c r="M1194" t="s">
        <v>3908</v>
      </c>
      <c r="N1194" s="38" t="s">
        <v>44</v>
      </c>
      <c r="O1194" t="str">
        <f>+F1194&amp;"-"&amp;VLOOKUP(F1194,'BD LP'!B:J,9,0)</f>
        <v>104524930-Y00</v>
      </c>
      <c r="P1194">
        <f>+VLOOKUP(O1194,[1]ZCLMM905!$A:$G,7,0)</f>
        <v>200</v>
      </c>
      <c r="Q1194" t="b">
        <f t="shared" si="23"/>
        <v>1</v>
      </c>
      <c r="R1194" t="str">
        <f>+VLOOKUP(F1194,'BD LP'!B:I,8,0)</f>
        <v>BOMBILLA BICOLOR 8 mm</v>
      </c>
    </row>
    <row r="1195" spans="1:18" x14ac:dyDescent="0.35">
      <c r="A1195" t="s">
        <v>3904</v>
      </c>
      <c r="B1195">
        <v>2000</v>
      </c>
      <c r="D1195" s="51" t="s">
        <v>3905</v>
      </c>
      <c r="F1195" s="38">
        <v>104524100</v>
      </c>
      <c r="H1195" s="52">
        <v>8000</v>
      </c>
      <c r="I1195" t="s">
        <v>3906</v>
      </c>
      <c r="J1195">
        <v>400</v>
      </c>
      <c r="K1195" t="s">
        <v>44</v>
      </c>
      <c r="L1195" t="s">
        <v>3907</v>
      </c>
      <c r="M1195" t="s">
        <v>3908</v>
      </c>
      <c r="N1195" s="38" t="s">
        <v>44</v>
      </c>
      <c r="O1195" t="str">
        <f>+F1195&amp;"-"&amp;VLOOKUP(F1195,'BD LP'!B:J,9,0)</f>
        <v>104524100-W00</v>
      </c>
      <c r="P1195">
        <f>+VLOOKUP(O1195,[1]ZCLMM905!$A:$G,7,0)</f>
        <v>400</v>
      </c>
      <c r="Q1195" t="b">
        <f t="shared" si="23"/>
        <v>1</v>
      </c>
      <c r="R1195" t="str">
        <f>+VLOOKUP(F1195,'BD LP'!B:I,8,0)</f>
        <v>BOMBILLA ENVASADA NEGRA 6 mm</v>
      </c>
    </row>
    <row r="1196" spans="1:18" x14ac:dyDescent="0.35">
      <c r="A1196" t="s">
        <v>3904</v>
      </c>
      <c r="B1196">
        <v>2000</v>
      </c>
      <c r="D1196" s="51" t="s">
        <v>3905</v>
      </c>
      <c r="F1196" s="38">
        <v>104537850</v>
      </c>
      <c r="H1196" s="52">
        <v>47000</v>
      </c>
      <c r="I1196" t="s">
        <v>3906</v>
      </c>
      <c r="J1196">
        <v>1000</v>
      </c>
      <c r="K1196" t="s">
        <v>44</v>
      </c>
      <c r="L1196" t="s">
        <v>3907</v>
      </c>
      <c r="M1196" t="s">
        <v>3908</v>
      </c>
      <c r="N1196" s="38" t="s">
        <v>44</v>
      </c>
      <c r="O1196" t="str">
        <f>+F1196&amp;"-"&amp;VLOOKUP(F1196,'BD LP'!B:J,9,0)</f>
        <v>104537850-1Q</v>
      </c>
      <c r="P1196">
        <f>+VLOOKUP(O1196,[1]ZCLMM905!$A:$G,7,0)</f>
        <v>1000</v>
      </c>
      <c r="Q1196" t="b">
        <f t="shared" si="23"/>
        <v>1</v>
      </c>
      <c r="R1196" t="str">
        <f>+VLOOKUP(F1196,'BD LP'!B:I,8,0)</f>
        <v>BOWL PAPEL KRAFT BLANCO 4 OZ PLA COMPOST</v>
      </c>
    </row>
    <row r="1197" spans="1:18" x14ac:dyDescent="0.35">
      <c r="A1197" t="s">
        <v>3904</v>
      </c>
      <c r="B1197">
        <v>2000</v>
      </c>
      <c r="D1197" s="51" t="s">
        <v>3905</v>
      </c>
      <c r="F1197" s="38">
        <v>104541820</v>
      </c>
      <c r="H1197" s="52">
        <v>159000</v>
      </c>
      <c r="I1197" t="s">
        <v>3906</v>
      </c>
      <c r="J1197">
        <v>1000</v>
      </c>
      <c r="K1197" t="s">
        <v>44</v>
      </c>
      <c r="L1197" t="s">
        <v>3907</v>
      </c>
      <c r="M1197" t="s">
        <v>3908</v>
      </c>
      <c r="N1197" s="38" t="s">
        <v>44</v>
      </c>
      <c r="O1197" t="str">
        <f>+F1197&amp;"-"&amp;VLOOKUP(F1197,'BD LP'!B:J,9,0)</f>
        <v>104541820-1Q</v>
      </c>
      <c r="P1197">
        <f>+VLOOKUP(O1197,[1]ZCLMM905!$A:$G,7,0)</f>
        <v>1000</v>
      </c>
      <c r="Q1197" t="b">
        <f t="shared" si="23"/>
        <v>1</v>
      </c>
      <c r="R1197" t="str">
        <f>+VLOOKUP(F1197,'BD LP'!B:I,8,0)</f>
        <v>BOWL PAPEL KRAFT BLANCO 8 OZ PLA COMPOST</v>
      </c>
    </row>
    <row r="1198" spans="1:18" x14ac:dyDescent="0.35">
      <c r="A1198" t="s">
        <v>3904</v>
      </c>
      <c r="B1198">
        <v>2000</v>
      </c>
      <c r="D1198" s="51" t="s">
        <v>3905</v>
      </c>
      <c r="F1198" s="38">
        <v>104540010</v>
      </c>
      <c r="H1198" s="52">
        <v>32500</v>
      </c>
      <c r="I1198" t="s">
        <v>3906</v>
      </c>
      <c r="J1198">
        <v>250</v>
      </c>
      <c r="K1198" t="s">
        <v>44</v>
      </c>
      <c r="L1198" t="s">
        <v>3907</v>
      </c>
      <c r="M1198" t="s">
        <v>3908</v>
      </c>
      <c r="N1198" s="38" t="s">
        <v>44</v>
      </c>
      <c r="O1198" t="str">
        <f>+F1198&amp;"-"&amp;VLOOKUP(F1198,'BD LP'!B:J,9,0)</f>
        <v>104540010-Y50</v>
      </c>
      <c r="P1198">
        <f>+VLOOKUP(O1198,[1]ZCLMM905!$A:$G,7,0)</f>
        <v>250</v>
      </c>
      <c r="Q1198" t="b">
        <f t="shared" si="23"/>
        <v>1</v>
      </c>
      <c r="R1198" t="str">
        <f>+VLOOKUP(F1198,'BD LP'!B:I,8,0)</f>
        <v>CLAMSHELL 15,2 X 22,8 CM CAÑA DE AZUCAR</v>
      </c>
    </row>
    <row r="1199" spans="1:18" x14ac:dyDescent="0.35">
      <c r="A1199" t="s">
        <v>3904</v>
      </c>
      <c r="B1199">
        <v>2000</v>
      </c>
      <c r="D1199" s="51" t="s">
        <v>3905</v>
      </c>
      <c r="F1199" s="38">
        <v>104524490</v>
      </c>
      <c r="H1199" s="52">
        <v>4400</v>
      </c>
      <c r="I1199" t="s">
        <v>3906</v>
      </c>
      <c r="J1199">
        <v>1</v>
      </c>
      <c r="K1199" t="s">
        <v>44</v>
      </c>
      <c r="L1199" t="s">
        <v>3907</v>
      </c>
      <c r="M1199" t="s">
        <v>3908</v>
      </c>
      <c r="N1199" s="38" t="s">
        <v>44</v>
      </c>
      <c r="O1199" t="str">
        <f>+F1199&amp;"-"&amp;VLOOKUP(F1199,'BD LP'!B:J,9,0)</f>
        <v>104524490-UN</v>
      </c>
      <c r="P1199">
        <f>+VLOOKUP(O1199,[1]ZCLMM905!$A:$G,7,0)</f>
        <v>1</v>
      </c>
      <c r="Q1199" t="b">
        <f t="shared" si="23"/>
        <v>1</v>
      </c>
      <c r="R1199" t="str">
        <f>+VLOOKUP(F1199,'BD LP'!B:I,8,0)</f>
        <v>CUBRE CALZADO TELA 100 uds.</v>
      </c>
    </row>
    <row r="1200" spans="1:18" x14ac:dyDescent="0.35">
      <c r="A1200" t="s">
        <v>3904</v>
      </c>
      <c r="B1200">
        <v>2000</v>
      </c>
      <c r="D1200" s="51" t="s">
        <v>3905</v>
      </c>
      <c r="F1200" s="38">
        <v>104524230</v>
      </c>
      <c r="H1200" s="52">
        <v>4900</v>
      </c>
      <c r="I1200" t="s">
        <v>3906</v>
      </c>
      <c r="J1200">
        <v>100</v>
      </c>
      <c r="K1200" t="s">
        <v>44</v>
      </c>
      <c r="L1200" t="s">
        <v>3907</v>
      </c>
      <c r="M1200" t="s">
        <v>3908</v>
      </c>
      <c r="N1200" s="38" t="s">
        <v>44</v>
      </c>
      <c r="O1200" t="str">
        <f>+F1200&amp;"-"&amp;VLOOKUP(F1200,'BD LP'!B:J,9,0)</f>
        <v>104524230-Z00</v>
      </c>
      <c r="P1200">
        <f>+VLOOKUP(O1200,[1]ZCLMM905!$A:$G,7,0)</f>
        <v>100</v>
      </c>
      <c r="Q1200" t="b">
        <f t="shared" si="23"/>
        <v>1</v>
      </c>
      <c r="R1200" t="str">
        <f>+VLOOKUP(F1200,'BD LP'!B:I,8,0)</f>
        <v>GORRO NEGRO REDECILLA</v>
      </c>
    </row>
    <row r="1201" spans="1:18" x14ac:dyDescent="0.35">
      <c r="A1201" t="s">
        <v>3904</v>
      </c>
      <c r="B1201">
        <v>2000</v>
      </c>
      <c r="D1201" s="51" t="s">
        <v>3905</v>
      </c>
      <c r="F1201" s="38">
        <v>104533690</v>
      </c>
      <c r="H1201" s="52">
        <v>46990</v>
      </c>
      <c r="I1201" t="s">
        <v>3906</v>
      </c>
      <c r="J1201">
        <v>12</v>
      </c>
      <c r="K1201" t="s">
        <v>44</v>
      </c>
      <c r="L1201" t="s">
        <v>3907</v>
      </c>
      <c r="M1201" t="s">
        <v>3908</v>
      </c>
      <c r="N1201" s="38" t="s">
        <v>44</v>
      </c>
      <c r="O1201" t="str">
        <f>+F1201&amp;"-"&amp;VLOOKUP(F1201,'BD LP'!B:J,9,0)</f>
        <v>104533690-C12</v>
      </c>
      <c r="P1201">
        <f>+VLOOKUP(O1201,[1]ZCLMM905!$A:$G,7,0)</f>
        <v>12</v>
      </c>
      <c r="Q1201" t="b">
        <f t="shared" si="23"/>
        <v>1</v>
      </c>
      <c r="R1201" t="str">
        <f>+VLOOKUP(F1201,'BD LP'!B:I,8,0)</f>
        <v>GUANTES BAÑO/LAVANDERIA TALLA M CREATIVA</v>
      </c>
    </row>
    <row r="1202" spans="1:18" x14ac:dyDescent="0.35">
      <c r="A1202" t="s">
        <v>3904</v>
      </c>
      <c r="B1202">
        <v>2000</v>
      </c>
      <c r="D1202" s="51" t="s">
        <v>3905</v>
      </c>
      <c r="F1202" s="38">
        <v>104524260</v>
      </c>
      <c r="H1202" s="52">
        <v>5000</v>
      </c>
      <c r="I1202" t="s">
        <v>3906</v>
      </c>
      <c r="J1202">
        <v>100</v>
      </c>
      <c r="K1202" t="s">
        <v>44</v>
      </c>
      <c r="L1202" t="s">
        <v>3907</v>
      </c>
      <c r="M1202" t="s">
        <v>3908</v>
      </c>
      <c r="N1202" s="38" t="s">
        <v>44</v>
      </c>
      <c r="O1202" t="str">
        <f>+F1202&amp;"-"&amp;VLOOKUP(F1202,'BD LP'!B:J,9,0)</f>
        <v>104524260-Z00</v>
      </c>
      <c r="P1202">
        <f>+VLOOKUP(O1202,[1]ZCLMM905!$A:$G,7,0)</f>
        <v>100</v>
      </c>
      <c r="Q1202" t="b">
        <f t="shared" si="23"/>
        <v>1</v>
      </c>
      <c r="R1202" t="str">
        <f>+VLOOKUP(F1202,'BD LP'!B:I,8,0)</f>
        <v>GUANTES LATEX TALLA L 100 UDS.</v>
      </c>
    </row>
    <row r="1203" spans="1:18" x14ac:dyDescent="0.35">
      <c r="A1203" t="s">
        <v>3904</v>
      </c>
      <c r="B1203">
        <v>2000</v>
      </c>
      <c r="D1203" s="51" t="s">
        <v>3905</v>
      </c>
      <c r="F1203" s="38">
        <v>104524250</v>
      </c>
      <c r="H1203" s="52">
        <v>5000</v>
      </c>
      <c r="I1203" t="s">
        <v>3906</v>
      </c>
      <c r="J1203">
        <v>100</v>
      </c>
      <c r="K1203" t="s">
        <v>44</v>
      </c>
      <c r="L1203" t="s">
        <v>3907</v>
      </c>
      <c r="M1203" t="s">
        <v>3908</v>
      </c>
      <c r="N1203" s="38" t="s">
        <v>44</v>
      </c>
      <c r="O1203" t="str">
        <f>+F1203&amp;"-"&amp;VLOOKUP(F1203,'BD LP'!B:J,9,0)</f>
        <v>104524250-Z00</v>
      </c>
      <c r="P1203">
        <f>+VLOOKUP(O1203,[1]ZCLMM905!$A:$G,7,0)</f>
        <v>100</v>
      </c>
      <c r="Q1203" t="b">
        <f t="shared" si="23"/>
        <v>1</v>
      </c>
      <c r="R1203" t="str">
        <f>+VLOOKUP(F1203,'BD LP'!B:I,8,0)</f>
        <v>GUANTES LATEX TALLA M 100 UDS.</v>
      </c>
    </row>
    <row r="1204" spans="1:18" x14ac:dyDescent="0.35">
      <c r="A1204" t="s">
        <v>3904</v>
      </c>
      <c r="B1204">
        <v>2000</v>
      </c>
      <c r="D1204" s="51" t="s">
        <v>3905</v>
      </c>
      <c r="F1204" s="38">
        <v>104524240</v>
      </c>
      <c r="H1204" s="52">
        <v>5000</v>
      </c>
      <c r="I1204" t="s">
        <v>3906</v>
      </c>
      <c r="J1204">
        <v>100</v>
      </c>
      <c r="K1204" t="s">
        <v>44</v>
      </c>
      <c r="L1204" t="s">
        <v>3907</v>
      </c>
      <c r="M1204" t="s">
        <v>3908</v>
      </c>
      <c r="N1204" s="38" t="s">
        <v>44</v>
      </c>
      <c r="O1204" t="str">
        <f>+F1204&amp;"-"&amp;VLOOKUP(F1204,'BD LP'!B:J,9,0)</f>
        <v>104524240-Z00</v>
      </c>
      <c r="P1204">
        <f>+VLOOKUP(O1204,[1]ZCLMM905!$A:$G,7,0)</f>
        <v>100</v>
      </c>
      <c r="Q1204" t="b">
        <f t="shared" si="23"/>
        <v>1</v>
      </c>
      <c r="R1204" t="str">
        <f>+VLOOKUP(F1204,'BD LP'!B:I,8,0)</f>
        <v>GUANTES LATEX TALLA S 100 UDS.</v>
      </c>
    </row>
    <row r="1205" spans="1:18" x14ac:dyDescent="0.35">
      <c r="A1205" t="s">
        <v>3904</v>
      </c>
      <c r="B1205">
        <v>2000</v>
      </c>
      <c r="D1205" s="51" t="s">
        <v>3905</v>
      </c>
      <c r="F1205" s="38">
        <v>104537680</v>
      </c>
      <c r="H1205" s="52">
        <v>4650</v>
      </c>
      <c r="I1205" t="s">
        <v>3906</v>
      </c>
      <c r="J1205">
        <v>1</v>
      </c>
      <c r="K1205" t="s">
        <v>44</v>
      </c>
      <c r="L1205" t="s">
        <v>3907</v>
      </c>
      <c r="M1205" t="s">
        <v>3908</v>
      </c>
      <c r="N1205" s="38" t="s">
        <v>44</v>
      </c>
      <c r="O1205" t="str">
        <f>+F1205&amp;"-"&amp;VLOOKUP(F1205,'BD LP'!B:J,9,0)</f>
        <v>104537680-UN</v>
      </c>
      <c r="P1205">
        <f>+VLOOKUP(O1205,[1]ZCLMM905!$A:$G,7,0)</f>
        <v>1</v>
      </c>
      <c r="Q1205" t="b">
        <f t="shared" si="23"/>
        <v>1</v>
      </c>
      <c r="R1205" t="str">
        <f>+VLOOKUP(F1205,'BD LP'!B:I,8,0)</f>
        <v>GUANTES NITRILO NEGRO TALLA L 100 UDS</v>
      </c>
    </row>
    <row r="1206" spans="1:18" x14ac:dyDescent="0.35">
      <c r="A1206" t="s">
        <v>3904</v>
      </c>
      <c r="B1206">
        <v>2000</v>
      </c>
      <c r="D1206" s="51" t="s">
        <v>3905</v>
      </c>
      <c r="F1206" s="38">
        <v>104537670</v>
      </c>
      <c r="H1206" s="52">
        <v>4650</v>
      </c>
      <c r="I1206" t="s">
        <v>3906</v>
      </c>
      <c r="J1206">
        <v>1</v>
      </c>
      <c r="K1206" t="s">
        <v>44</v>
      </c>
      <c r="L1206" t="s">
        <v>3907</v>
      </c>
      <c r="M1206" t="s">
        <v>3908</v>
      </c>
      <c r="N1206" s="38" t="s">
        <v>44</v>
      </c>
      <c r="O1206" t="str">
        <f>+F1206&amp;"-"&amp;VLOOKUP(F1206,'BD LP'!B:J,9,0)</f>
        <v>104537670-UN</v>
      </c>
      <c r="P1206">
        <f>+VLOOKUP(O1206,[1]ZCLMM905!$A:$G,7,0)</f>
        <v>1</v>
      </c>
      <c r="Q1206" t="b">
        <f t="shared" si="23"/>
        <v>1</v>
      </c>
      <c r="R1206" t="str">
        <f>+VLOOKUP(F1206,'BD LP'!B:I,8,0)</f>
        <v>GUANTES NITRILO NEGRO TALLA M 100 UDS</v>
      </c>
    </row>
    <row r="1207" spans="1:18" x14ac:dyDescent="0.35">
      <c r="A1207" t="s">
        <v>3904</v>
      </c>
      <c r="B1207">
        <v>2000</v>
      </c>
      <c r="D1207" s="51" t="s">
        <v>3905</v>
      </c>
      <c r="F1207" s="38">
        <v>104537660</v>
      </c>
      <c r="H1207" s="52">
        <v>4650</v>
      </c>
      <c r="I1207" t="s">
        <v>3906</v>
      </c>
      <c r="J1207">
        <v>1</v>
      </c>
      <c r="K1207" t="s">
        <v>44</v>
      </c>
      <c r="L1207" t="s">
        <v>3907</v>
      </c>
      <c r="M1207" t="s">
        <v>3908</v>
      </c>
      <c r="N1207" s="38" t="s">
        <v>44</v>
      </c>
      <c r="O1207" t="str">
        <f>+F1207&amp;"-"&amp;VLOOKUP(F1207,'BD LP'!B:J,9,0)</f>
        <v>104537660-UN</v>
      </c>
      <c r="P1207">
        <f>+VLOOKUP(O1207,[1]ZCLMM905!$A:$G,7,0)</f>
        <v>1</v>
      </c>
      <c r="Q1207" t="b">
        <f t="shared" si="23"/>
        <v>1</v>
      </c>
      <c r="R1207" t="str">
        <f>+VLOOKUP(F1207,'BD LP'!B:I,8,0)</f>
        <v>GUANTES NITRILO NEGRO TALLA S 100 UDS</v>
      </c>
    </row>
    <row r="1208" spans="1:18" x14ac:dyDescent="0.35">
      <c r="A1208" t="s">
        <v>3904</v>
      </c>
      <c r="B1208">
        <v>2000</v>
      </c>
      <c r="D1208" s="51" t="s">
        <v>3905</v>
      </c>
      <c r="F1208" s="38">
        <v>104524520</v>
      </c>
      <c r="H1208" s="52">
        <v>5000</v>
      </c>
      <c r="I1208" t="s">
        <v>3906</v>
      </c>
      <c r="J1208">
        <v>1</v>
      </c>
      <c r="K1208" t="s">
        <v>44</v>
      </c>
      <c r="L1208" t="s">
        <v>3907</v>
      </c>
      <c r="M1208" t="s">
        <v>3908</v>
      </c>
      <c r="N1208" s="38" t="s">
        <v>44</v>
      </c>
      <c r="O1208" t="str">
        <f>+F1208&amp;"-"&amp;VLOOKUP(F1208,'BD LP'!B:J,9,0)</f>
        <v>104524520-UN</v>
      </c>
      <c r="P1208">
        <f>+VLOOKUP(O1208,[1]ZCLMM905!$A:$G,7,0)</f>
        <v>1</v>
      </c>
      <c r="Q1208" t="b">
        <f t="shared" si="23"/>
        <v>1</v>
      </c>
      <c r="R1208" t="str">
        <f>+VLOOKUP(F1208,'BD LP'!B:I,8,0)</f>
        <v>GUANTES VINILO TALLA L 100 uds.</v>
      </c>
    </row>
    <row r="1209" spans="1:18" x14ac:dyDescent="0.35">
      <c r="A1209" t="s">
        <v>3904</v>
      </c>
      <c r="B1209">
        <v>2000</v>
      </c>
      <c r="D1209" s="51" t="s">
        <v>3905</v>
      </c>
      <c r="F1209" s="38">
        <v>104524510</v>
      </c>
      <c r="H1209" s="52">
        <v>5000</v>
      </c>
      <c r="I1209" t="s">
        <v>3906</v>
      </c>
      <c r="J1209">
        <v>1</v>
      </c>
      <c r="K1209" t="s">
        <v>44</v>
      </c>
      <c r="L1209" t="s">
        <v>3907</v>
      </c>
      <c r="M1209" t="s">
        <v>3908</v>
      </c>
      <c r="N1209" s="38" t="s">
        <v>44</v>
      </c>
      <c r="O1209" t="str">
        <f>+F1209&amp;"-"&amp;VLOOKUP(F1209,'BD LP'!B:J,9,0)</f>
        <v>104524510-UN</v>
      </c>
      <c r="P1209">
        <f>+VLOOKUP(O1209,[1]ZCLMM905!$A:$G,7,0)</f>
        <v>1</v>
      </c>
      <c r="Q1209" t="b">
        <f t="shared" si="23"/>
        <v>1</v>
      </c>
      <c r="R1209" t="str">
        <f>+VLOOKUP(F1209,'BD LP'!B:I,8,0)</f>
        <v>GUANTES VINILO TALLA M 100 uds.</v>
      </c>
    </row>
    <row r="1210" spans="1:18" x14ac:dyDescent="0.35">
      <c r="A1210" t="s">
        <v>3904</v>
      </c>
      <c r="B1210">
        <v>2000</v>
      </c>
      <c r="D1210" s="51" t="s">
        <v>3905</v>
      </c>
      <c r="F1210" s="38">
        <v>104524500</v>
      </c>
      <c r="H1210" s="52">
        <v>5000</v>
      </c>
      <c r="I1210" t="s">
        <v>3906</v>
      </c>
      <c r="J1210">
        <v>1</v>
      </c>
      <c r="K1210" t="s">
        <v>44</v>
      </c>
      <c r="L1210" t="s">
        <v>3907</v>
      </c>
      <c r="M1210" t="s">
        <v>3908</v>
      </c>
      <c r="N1210" s="38" t="s">
        <v>44</v>
      </c>
      <c r="O1210" t="str">
        <f>+F1210&amp;"-"&amp;VLOOKUP(F1210,'BD LP'!B:J,9,0)</f>
        <v>104524500-UN</v>
      </c>
      <c r="P1210">
        <f>+VLOOKUP(O1210,[1]ZCLMM905!$A:$G,7,0)</f>
        <v>1</v>
      </c>
      <c r="Q1210" t="b">
        <f t="shared" si="23"/>
        <v>1</v>
      </c>
      <c r="R1210" t="str">
        <f>+VLOOKUP(F1210,'BD LP'!B:I,8,0)</f>
        <v>GUANTES VINILO TALLA S 100 uds.</v>
      </c>
    </row>
    <row r="1211" spans="1:18" x14ac:dyDescent="0.35">
      <c r="A1211" t="s">
        <v>3904</v>
      </c>
      <c r="B1211">
        <v>2000</v>
      </c>
      <c r="D1211" s="51" t="s">
        <v>3905</v>
      </c>
      <c r="F1211" s="38">
        <v>104526600</v>
      </c>
      <c r="H1211" s="52">
        <v>2700</v>
      </c>
      <c r="I1211" t="s">
        <v>3906</v>
      </c>
      <c r="J1211">
        <v>1</v>
      </c>
      <c r="K1211" t="s">
        <v>44</v>
      </c>
      <c r="L1211" t="s">
        <v>3907</v>
      </c>
      <c r="M1211" t="s">
        <v>3908</v>
      </c>
      <c r="N1211" s="38" t="s">
        <v>44</v>
      </c>
      <c r="O1211" t="str">
        <f>+F1211&amp;"-"&amp;VLOOKUP(F1211,'BD LP'!B:J,9,0)</f>
        <v>104526600-UN</v>
      </c>
      <c r="P1211">
        <f>+VLOOKUP(O1211,[1]ZCLMM905!$A:$G,7,0)</f>
        <v>1</v>
      </c>
      <c r="Q1211" t="b">
        <f t="shared" si="23"/>
        <v>1</v>
      </c>
      <c r="R1211" t="str">
        <f>+VLOOKUP(F1211,'BD LP'!B:I,8,0)</f>
        <v>MASCARILLA TRIPLE PLIEGUE 50 uds.</v>
      </c>
    </row>
    <row r="1212" spans="1:18" x14ac:dyDescent="0.35">
      <c r="A1212" t="s">
        <v>3904</v>
      </c>
      <c r="B1212">
        <v>2000</v>
      </c>
      <c r="D1212" s="51" t="s">
        <v>3905</v>
      </c>
      <c r="F1212" s="38">
        <v>104534020</v>
      </c>
      <c r="H1212" s="52">
        <v>20900</v>
      </c>
      <c r="I1212" t="s">
        <v>3906</v>
      </c>
      <c r="J1212">
        <v>1</v>
      </c>
      <c r="K1212" t="s">
        <v>44</v>
      </c>
      <c r="L1212" t="s">
        <v>3907</v>
      </c>
      <c r="M1212" t="s">
        <v>3908</v>
      </c>
      <c r="N1212" s="38" t="s">
        <v>44</v>
      </c>
      <c r="O1212" t="str">
        <f>+F1212&amp;"-"&amp;VLOOKUP(F1212,'BD LP'!B:J,9,0)</f>
        <v>104534020-UN</v>
      </c>
      <c r="P1212">
        <f>+VLOOKUP(O1212,[1]ZCLMM905!$A:$G,7,0)</f>
        <v>1</v>
      </c>
      <c r="Q1212" t="b">
        <f t="shared" si="23"/>
        <v>1</v>
      </c>
      <c r="R1212" t="str">
        <f>+VLOOKUP(F1212,'BD LP'!B:I,8,0)</f>
        <v>PAPEL ANTIGRASA B/N 30X40 cm 500 uds.</v>
      </c>
    </row>
    <row r="1213" spans="1:18" x14ac:dyDescent="0.35">
      <c r="A1213" t="s">
        <v>3904</v>
      </c>
      <c r="B1213">
        <v>2000</v>
      </c>
      <c r="D1213" s="51" t="s">
        <v>3905</v>
      </c>
      <c r="F1213" s="38">
        <v>104534030</v>
      </c>
      <c r="H1213" s="52">
        <v>20900</v>
      </c>
      <c r="I1213" t="s">
        <v>3906</v>
      </c>
      <c r="J1213">
        <v>1</v>
      </c>
      <c r="K1213" t="s">
        <v>44</v>
      </c>
      <c r="L1213" t="s">
        <v>3907</v>
      </c>
      <c r="M1213" t="s">
        <v>3908</v>
      </c>
      <c r="N1213" s="38" t="s">
        <v>44</v>
      </c>
      <c r="O1213" t="str">
        <f>+F1213&amp;"-"&amp;VLOOKUP(F1213,'BD LP'!B:J,9,0)</f>
        <v>104534030-UN</v>
      </c>
      <c r="P1213">
        <f>+VLOOKUP(O1213,[1]ZCLMM905!$A:$G,7,0)</f>
        <v>1</v>
      </c>
      <c r="Q1213" t="b">
        <f t="shared" si="23"/>
        <v>1</v>
      </c>
      <c r="R1213" t="str">
        <f>+VLOOKUP(F1213,'BD LP'!B:I,8,0)</f>
        <v>PAPEL ANTIGRASA B/R 30X40 cm 500 uds.</v>
      </c>
    </row>
    <row r="1214" spans="1:18" x14ac:dyDescent="0.35">
      <c r="A1214" t="s">
        <v>3904</v>
      </c>
      <c r="B1214">
        <v>2000</v>
      </c>
      <c r="D1214" s="51" t="s">
        <v>3905</v>
      </c>
      <c r="F1214" s="38">
        <v>104534040</v>
      </c>
      <c r="H1214" s="52">
        <v>13500</v>
      </c>
      <c r="I1214" t="s">
        <v>3906</v>
      </c>
      <c r="J1214">
        <v>1</v>
      </c>
      <c r="K1214" t="s">
        <v>44</v>
      </c>
      <c r="L1214" t="s">
        <v>3907</v>
      </c>
      <c r="M1214" t="s">
        <v>3908</v>
      </c>
      <c r="N1214" s="38" t="s">
        <v>44</v>
      </c>
      <c r="O1214" t="str">
        <f>+F1214&amp;"-"&amp;VLOOKUP(F1214,'BD LP'!B:J,9,0)</f>
        <v>104534040-UN</v>
      </c>
      <c r="P1214">
        <f>+VLOOKUP(O1214,[1]ZCLMM905!$A:$G,7,0)</f>
        <v>1</v>
      </c>
      <c r="Q1214" t="b">
        <f t="shared" si="23"/>
        <v>1</v>
      </c>
      <c r="R1214" t="str">
        <f>+VLOOKUP(F1214,'BD LP'!B:I,8,0)</f>
        <v>PAPEL ANTIGRASA LONDON 25X20 cm 500 uds.</v>
      </c>
    </row>
    <row r="1215" spans="1:18" x14ac:dyDescent="0.35">
      <c r="A1215" t="s">
        <v>3904</v>
      </c>
      <c r="B1215">
        <v>2000</v>
      </c>
      <c r="D1215" s="51" t="s">
        <v>3905</v>
      </c>
      <c r="F1215" s="38">
        <v>104534050</v>
      </c>
      <c r="H1215" s="52">
        <v>20900</v>
      </c>
      <c r="I1215" t="s">
        <v>3906</v>
      </c>
      <c r="J1215">
        <v>1</v>
      </c>
      <c r="K1215" t="s">
        <v>44</v>
      </c>
      <c r="L1215" t="s">
        <v>3907</v>
      </c>
      <c r="M1215" t="s">
        <v>3908</v>
      </c>
      <c r="N1215" s="38" t="s">
        <v>44</v>
      </c>
      <c r="O1215" t="str">
        <f>+F1215&amp;"-"&amp;VLOOKUP(F1215,'BD LP'!B:J,9,0)</f>
        <v>104534050-UN</v>
      </c>
      <c r="P1215">
        <f>+VLOOKUP(O1215,[1]ZCLMM905!$A:$G,7,0)</f>
        <v>1</v>
      </c>
      <c r="Q1215" t="b">
        <f t="shared" si="23"/>
        <v>1</v>
      </c>
      <c r="R1215" t="str">
        <f>+VLOOKUP(F1215,'BD LP'!B:I,8,0)</f>
        <v>PAPEL ANTIGRASA LONDON 30X40 cm 500 uds.</v>
      </c>
    </row>
    <row r="1216" spans="1:18" x14ac:dyDescent="0.35">
      <c r="A1216" t="s">
        <v>3904</v>
      </c>
      <c r="B1216">
        <v>2000</v>
      </c>
      <c r="D1216" s="51" t="s">
        <v>3905</v>
      </c>
      <c r="F1216" s="38">
        <v>104534060</v>
      </c>
      <c r="H1216" s="52">
        <v>13500</v>
      </c>
      <c r="I1216" t="s">
        <v>3906</v>
      </c>
      <c r="J1216">
        <v>1</v>
      </c>
      <c r="K1216" t="s">
        <v>44</v>
      </c>
      <c r="L1216" t="s">
        <v>3907</v>
      </c>
      <c r="M1216" t="s">
        <v>3908</v>
      </c>
      <c r="N1216" s="38" t="s">
        <v>44</v>
      </c>
      <c r="O1216" t="str">
        <f>+F1216&amp;"-"&amp;VLOOKUP(F1216,'BD LP'!B:J,9,0)</f>
        <v>104534060-UN</v>
      </c>
      <c r="P1216">
        <f>+VLOOKUP(O1216,[1]ZCLMM905!$A:$G,7,0)</f>
        <v>1</v>
      </c>
      <c r="Q1216" t="b">
        <f t="shared" si="23"/>
        <v>1</v>
      </c>
      <c r="R1216" t="str">
        <f>+VLOOKUP(F1216,'BD LP'!B:I,8,0)</f>
        <v>PAPEL ANTIGRASA PASTELERIA 25X20cm500uds</v>
      </c>
    </row>
    <row r="1217" spans="1:18" x14ac:dyDescent="0.35">
      <c r="A1217" t="s">
        <v>3904</v>
      </c>
      <c r="B1217">
        <v>2000</v>
      </c>
      <c r="D1217" s="51" t="s">
        <v>3905</v>
      </c>
      <c r="F1217" s="38">
        <v>104545210</v>
      </c>
      <c r="H1217" s="52">
        <v>39000</v>
      </c>
      <c r="I1217" t="s">
        <v>3906</v>
      </c>
      <c r="J1217">
        <v>500</v>
      </c>
      <c r="K1217" t="s">
        <v>44</v>
      </c>
      <c r="L1217" t="s">
        <v>3907</v>
      </c>
      <c r="M1217" t="s">
        <v>3908</v>
      </c>
      <c r="N1217" s="38" t="s">
        <v>44</v>
      </c>
      <c r="O1217" t="str">
        <f>+F1217&amp;"-"&amp;VLOOKUP(F1217,'BD LP'!B:J,9,0)</f>
        <v>104545210-V00</v>
      </c>
      <c r="P1217">
        <f>+VLOOKUP(O1217,[1]ZCLMM905!$A:$G,7,0)</f>
        <v>500</v>
      </c>
      <c r="Q1217" t="b">
        <f t="shared" si="23"/>
        <v>1</v>
      </c>
      <c r="R1217" t="str">
        <f>+VLOOKUP(F1217,'BD LP'!B:I,8,0)</f>
        <v>PLATO 3 DIVISIONES 23 CM COMPOSTABLE</v>
      </c>
    </row>
    <row r="1218" spans="1:18" x14ac:dyDescent="0.35">
      <c r="A1218" t="s">
        <v>3904</v>
      </c>
      <c r="B1218">
        <v>2000</v>
      </c>
      <c r="D1218" s="51" t="s">
        <v>3905</v>
      </c>
      <c r="F1218" s="38">
        <v>104537830</v>
      </c>
      <c r="H1218" s="52">
        <v>43500</v>
      </c>
      <c r="I1218" t="s">
        <v>3906</v>
      </c>
      <c r="J1218">
        <v>2000</v>
      </c>
      <c r="K1218" t="s">
        <v>44</v>
      </c>
      <c r="L1218" t="s">
        <v>3907</v>
      </c>
      <c r="M1218" t="s">
        <v>3908</v>
      </c>
      <c r="N1218" s="38" t="s">
        <v>44</v>
      </c>
      <c r="O1218" t="str">
        <f>+F1218&amp;"-"&amp;VLOOKUP(F1218,'BD LP'!B:J,9,0)</f>
        <v>104537830-2Q</v>
      </c>
      <c r="P1218">
        <f>+VLOOKUP(O1218,[1]ZCLMM905!$A:$G,7,0)</f>
        <v>2000</v>
      </c>
      <c r="Q1218" t="b">
        <f t="shared" si="23"/>
        <v>1</v>
      </c>
      <c r="R1218" t="str">
        <f>+VLOOKUP(F1218,'BD LP'!B:I,8,0)</f>
        <v>POCILLO SALSAS 2 OZ CAÑA DE AZUCAR</v>
      </c>
    </row>
    <row r="1219" spans="1:18" x14ac:dyDescent="0.35">
      <c r="A1219" t="s">
        <v>3904</v>
      </c>
      <c r="B1219">
        <v>2000</v>
      </c>
      <c r="D1219" s="51" t="s">
        <v>3905</v>
      </c>
      <c r="F1219" s="38">
        <v>105201320</v>
      </c>
      <c r="H1219" s="52">
        <v>4500</v>
      </c>
      <c r="I1219" t="s">
        <v>3906</v>
      </c>
      <c r="J1219">
        <v>1</v>
      </c>
      <c r="K1219" t="s">
        <v>128</v>
      </c>
      <c r="L1219" t="s">
        <v>3907</v>
      </c>
      <c r="M1219" t="s">
        <v>3908</v>
      </c>
      <c r="N1219" s="38" t="s">
        <v>128</v>
      </c>
      <c r="O1219" t="str">
        <f>+F1219&amp;"-"&amp;VLOOKUP(F1219,'BD LP'!B:J,9,0)</f>
        <v>105201320-1Q</v>
      </c>
      <c r="P1219">
        <f>+VLOOKUP(O1219,[1]ZCLMM905!$A:$G,7,0)</f>
        <v>1</v>
      </c>
      <c r="Q1219" t="b">
        <f t="shared" ref="Q1219:Q1282" si="24">+P1219=J1219</f>
        <v>1</v>
      </c>
      <c r="R1219" t="str">
        <f>+VLOOKUP(F1219,'BD LP'!B:I,8,0)</f>
        <v>REVOLVEDOR MADERA 14 CM 1000 uds.</v>
      </c>
    </row>
    <row r="1220" spans="1:18" x14ac:dyDescent="0.35">
      <c r="A1220" t="s">
        <v>3904</v>
      </c>
      <c r="B1220">
        <v>2000</v>
      </c>
      <c r="D1220" s="51" t="s">
        <v>3905</v>
      </c>
      <c r="F1220" s="38">
        <v>150000648</v>
      </c>
      <c r="H1220" s="52">
        <v>8990</v>
      </c>
      <c r="I1220" t="s">
        <v>3906</v>
      </c>
      <c r="J1220">
        <v>1</v>
      </c>
      <c r="K1220" t="s">
        <v>44</v>
      </c>
      <c r="L1220" t="s">
        <v>3907</v>
      </c>
      <c r="M1220" t="s">
        <v>3908</v>
      </c>
      <c r="N1220" s="38" t="s">
        <v>44</v>
      </c>
      <c r="O1220" t="str">
        <f>+F1220&amp;"-"&amp;VLOOKUP(F1220,'BD LP'!B:J,9,0)</f>
        <v>150000648-UN</v>
      </c>
      <c r="P1220">
        <f>+VLOOKUP(O1220,[1]ZCLMM905!$A:$G,7,0)</f>
        <v>1</v>
      </c>
      <c r="Q1220" t="b">
        <f t="shared" si="24"/>
        <v>1</v>
      </c>
      <c r="R1220" t="str">
        <f>+VLOOKUP(F1220,'BD LP'!B:I,8,0)</f>
        <v>ROLLO ALUMINIO 30 cm x 100 m</v>
      </c>
    </row>
    <row r="1221" spans="1:18" x14ac:dyDescent="0.35">
      <c r="A1221" t="s">
        <v>3904</v>
      </c>
      <c r="B1221">
        <v>2000</v>
      </c>
      <c r="D1221" s="51" t="s">
        <v>3905</v>
      </c>
      <c r="F1221" s="38">
        <v>105200920</v>
      </c>
      <c r="H1221" s="52">
        <v>26700</v>
      </c>
      <c r="I1221" t="s">
        <v>3906</v>
      </c>
      <c r="J1221">
        <v>1</v>
      </c>
      <c r="K1221" t="s">
        <v>44</v>
      </c>
      <c r="L1221" t="s">
        <v>3907</v>
      </c>
      <c r="M1221" t="s">
        <v>3908</v>
      </c>
      <c r="N1221" s="38" t="s">
        <v>44</v>
      </c>
      <c r="O1221" t="str">
        <f>+F1221&amp;"-"&amp;VLOOKUP(F1221,'BD LP'!B:J,9,0)</f>
        <v>105200920-UN</v>
      </c>
      <c r="P1221">
        <f>+VLOOKUP(O1221,[1]ZCLMM905!$A:$G,7,0)</f>
        <v>1</v>
      </c>
      <c r="Q1221" t="b">
        <f t="shared" si="24"/>
        <v>1</v>
      </c>
      <c r="R1221" t="str">
        <f>+VLOOKUP(F1221,'BD LP'!B:I,8,0)</f>
        <v>ROLLO FILM 30 cm x 1400 m</v>
      </c>
    </row>
    <row r="1222" spans="1:18" x14ac:dyDescent="0.35">
      <c r="A1222" t="s">
        <v>3904</v>
      </c>
      <c r="B1222">
        <v>2000</v>
      </c>
      <c r="D1222" s="51" t="s">
        <v>3905</v>
      </c>
      <c r="F1222" s="38">
        <v>150000698</v>
      </c>
      <c r="H1222" s="52">
        <v>30000</v>
      </c>
      <c r="I1222" t="s">
        <v>3906</v>
      </c>
      <c r="J1222">
        <v>1</v>
      </c>
      <c r="K1222" t="s">
        <v>44</v>
      </c>
      <c r="L1222" t="s">
        <v>3907</v>
      </c>
      <c r="M1222" t="s">
        <v>3908</v>
      </c>
      <c r="N1222" s="38" t="s">
        <v>44</v>
      </c>
      <c r="O1222" t="str">
        <f>+F1222&amp;"-"&amp;VLOOKUP(F1222,'BD LP'!B:J,9,0)</f>
        <v>150000698-UN</v>
      </c>
      <c r="P1222">
        <f>+VLOOKUP(O1222,[1]ZCLMM905!$A:$G,7,0)</f>
        <v>1</v>
      </c>
      <c r="Q1222" t="b">
        <f t="shared" si="24"/>
        <v>1</v>
      </c>
      <c r="R1222" t="str">
        <f>+VLOOKUP(F1222,'BD LP'!B:I,8,0)</f>
        <v>ROLLO FILM 38 cm x 1400 m</v>
      </c>
    </row>
    <row r="1223" spans="1:18" x14ac:dyDescent="0.35">
      <c r="A1223" t="s">
        <v>3904</v>
      </c>
      <c r="B1223">
        <v>2000</v>
      </c>
      <c r="D1223" s="51" t="s">
        <v>3905</v>
      </c>
      <c r="F1223" s="38">
        <v>150000699</v>
      </c>
      <c r="H1223" s="52">
        <v>37700</v>
      </c>
      <c r="I1223" t="s">
        <v>3906</v>
      </c>
      <c r="J1223">
        <v>1</v>
      </c>
      <c r="K1223" t="s">
        <v>44</v>
      </c>
      <c r="L1223" t="s">
        <v>3907</v>
      </c>
      <c r="M1223" t="s">
        <v>3908</v>
      </c>
      <c r="N1223" s="38" t="s">
        <v>44</v>
      </c>
      <c r="O1223" t="str">
        <f>+F1223&amp;"-"&amp;VLOOKUP(F1223,'BD LP'!B:J,9,0)</f>
        <v>150000699-UN</v>
      </c>
      <c r="P1223">
        <f>+VLOOKUP(O1223,[1]ZCLMM905!$A:$G,7,0)</f>
        <v>1</v>
      </c>
      <c r="Q1223" t="b">
        <f t="shared" si="24"/>
        <v>1</v>
      </c>
      <c r="R1223" t="str">
        <f>+VLOOKUP(F1223,'BD LP'!B:I,8,0)</f>
        <v>ROLLO FILM 45 cm x 1400 m</v>
      </c>
    </row>
    <row r="1224" spans="1:18" x14ac:dyDescent="0.35">
      <c r="A1224" t="s">
        <v>3904</v>
      </c>
      <c r="B1224">
        <v>2000</v>
      </c>
      <c r="D1224" s="51" t="s">
        <v>3905</v>
      </c>
      <c r="F1224" s="38">
        <v>105000600</v>
      </c>
      <c r="H1224" s="52">
        <v>27000</v>
      </c>
      <c r="I1224" t="s">
        <v>3906</v>
      </c>
      <c r="J1224">
        <v>1</v>
      </c>
      <c r="K1224" t="s">
        <v>44</v>
      </c>
      <c r="L1224" t="s">
        <v>3907</v>
      </c>
      <c r="M1224" t="s">
        <v>3908</v>
      </c>
      <c r="N1224" s="38" t="s">
        <v>44</v>
      </c>
      <c r="O1224" t="str">
        <f>+F1224&amp;"-"&amp;VLOOKUP(F1224,'BD LP'!B:J,9,0)</f>
        <v>105000600-UN</v>
      </c>
      <c r="P1224">
        <f>+VLOOKUP(O1224,[1]ZCLMM905!$A:$G,7,0)</f>
        <v>1</v>
      </c>
      <c r="Q1224" t="b">
        <f t="shared" si="24"/>
        <v>1</v>
      </c>
      <c r="R1224" t="str">
        <f>+VLOOKUP(F1224,'BD LP'!B:I,8,0)</f>
        <v>ROLLO FILM 45 cm x 600 m</v>
      </c>
    </row>
    <row r="1225" spans="1:18" x14ac:dyDescent="0.35">
      <c r="A1225" t="s">
        <v>3904</v>
      </c>
      <c r="B1225">
        <v>2000</v>
      </c>
      <c r="D1225" s="51" t="s">
        <v>3905</v>
      </c>
      <c r="F1225" s="38">
        <v>104533820</v>
      </c>
      <c r="H1225" s="52">
        <v>64490</v>
      </c>
      <c r="I1225" t="s">
        <v>3906</v>
      </c>
      <c r="J1225">
        <v>500</v>
      </c>
      <c r="K1225" t="s">
        <v>44</v>
      </c>
      <c r="L1225" t="s">
        <v>3907</v>
      </c>
      <c r="M1225" t="s">
        <v>3908</v>
      </c>
      <c r="N1225" s="38" t="s">
        <v>44</v>
      </c>
      <c r="O1225" t="str">
        <f>+F1225&amp;"-"&amp;VLOOKUP(F1225,'BD LP'!B:J,9,0)</f>
        <v>104533820-V00</v>
      </c>
      <c r="P1225">
        <f>+VLOOKUP(O1225,[1]ZCLMM905!$A:$G,7,0)</f>
        <v>500</v>
      </c>
      <c r="Q1225" t="b">
        <f t="shared" si="24"/>
        <v>1</v>
      </c>
      <c r="R1225" t="str">
        <f>+VLOOKUP(F1225,'BD LP'!B:I,8,0)</f>
        <v>SET CUBIERTOS 4 PIEZAS</v>
      </c>
    </row>
    <row r="1226" spans="1:18" x14ac:dyDescent="0.35">
      <c r="A1226" t="s">
        <v>3904</v>
      </c>
      <c r="B1226">
        <v>2000</v>
      </c>
      <c r="D1226" s="51" t="s">
        <v>3905</v>
      </c>
      <c r="F1226" s="38">
        <v>104539630</v>
      </c>
      <c r="H1226" s="52">
        <v>48600</v>
      </c>
      <c r="I1226" t="s">
        <v>3906</v>
      </c>
      <c r="J1226">
        <v>1000</v>
      </c>
      <c r="K1226" t="s">
        <v>44</v>
      </c>
      <c r="L1226" t="s">
        <v>3907</v>
      </c>
      <c r="M1226" t="s">
        <v>3908</v>
      </c>
      <c r="N1226" s="38" t="s">
        <v>44</v>
      </c>
      <c r="O1226" t="str">
        <f>+F1226&amp;"-"&amp;VLOOKUP(F1226,'BD LP'!B:J,9,0)</f>
        <v>104539630-1Q</v>
      </c>
      <c r="P1226">
        <f>+VLOOKUP(O1226,[1]ZCLMM905!$A:$G,7,0)</f>
        <v>1000</v>
      </c>
      <c r="Q1226" t="b">
        <f t="shared" si="24"/>
        <v>1</v>
      </c>
      <c r="R1226" t="str">
        <f>+VLOOKUP(F1226,'BD LP'!B:I,8,0)</f>
        <v>TAPA BLANCA VASO 12 OZ CPLA BIO LAVAZZA</v>
      </c>
    </row>
    <row r="1227" spans="1:18" x14ac:dyDescent="0.35">
      <c r="A1227" t="s">
        <v>3904</v>
      </c>
      <c r="B1227">
        <v>2000</v>
      </c>
      <c r="D1227" s="51" t="s">
        <v>3905</v>
      </c>
      <c r="F1227" s="38">
        <v>104539620</v>
      </c>
      <c r="H1227" s="52">
        <v>47000</v>
      </c>
      <c r="I1227" t="s">
        <v>3906</v>
      </c>
      <c r="J1227">
        <v>1000</v>
      </c>
      <c r="K1227" t="s">
        <v>44</v>
      </c>
      <c r="L1227" t="s">
        <v>3907</v>
      </c>
      <c r="M1227" t="s">
        <v>3908</v>
      </c>
      <c r="N1227" s="38" t="s">
        <v>44</v>
      </c>
      <c r="O1227" t="str">
        <f>+F1227&amp;"-"&amp;VLOOKUP(F1227,'BD LP'!B:J,9,0)</f>
        <v>104539620-1Q</v>
      </c>
      <c r="P1227">
        <f>+VLOOKUP(O1227,[1]ZCLMM905!$A:$G,7,0)</f>
        <v>1000</v>
      </c>
      <c r="Q1227" t="b">
        <f t="shared" si="24"/>
        <v>1</v>
      </c>
      <c r="R1227" t="str">
        <f>+VLOOKUP(F1227,'BD LP'!B:I,8,0)</f>
        <v>TAPA BLANCA VASO 8 OZ CPLA BIO LAVAZZA</v>
      </c>
    </row>
    <row r="1228" spans="1:18" x14ac:dyDescent="0.35">
      <c r="A1228" t="s">
        <v>3904</v>
      </c>
      <c r="B1228">
        <v>2000</v>
      </c>
      <c r="D1228" s="51" t="s">
        <v>3905</v>
      </c>
      <c r="F1228" s="38">
        <v>104539740</v>
      </c>
      <c r="H1228" s="52">
        <v>35000</v>
      </c>
      <c r="I1228" t="s">
        <v>3906</v>
      </c>
      <c r="J1228">
        <v>500</v>
      </c>
      <c r="K1228" t="s">
        <v>44</v>
      </c>
      <c r="L1228" t="s">
        <v>3907</v>
      </c>
      <c r="M1228" t="s">
        <v>3908</v>
      </c>
      <c r="N1228" s="38" t="s">
        <v>44</v>
      </c>
      <c r="O1228" t="str">
        <f>+F1228&amp;"-"&amp;VLOOKUP(F1228,'BD LP'!B:J,9,0)</f>
        <v>104539740-V00</v>
      </c>
      <c r="P1228">
        <f>+VLOOKUP(O1228,[1]ZCLMM905!$A:$G,7,0)</f>
        <v>500</v>
      </c>
      <c r="Q1228" t="b">
        <f t="shared" si="24"/>
        <v>1</v>
      </c>
      <c r="R1228" t="str">
        <f>+VLOOKUP(F1228,'BD LP'!B:I,8,0)</f>
        <v>TAPA PAPEL KRAFT BLANCO 8-16OZ PLA COMPO</v>
      </c>
    </row>
    <row r="1229" spans="1:18" x14ac:dyDescent="0.35">
      <c r="A1229" t="s">
        <v>3904</v>
      </c>
      <c r="B1229">
        <v>2000</v>
      </c>
      <c r="D1229" s="51" t="s">
        <v>3905</v>
      </c>
      <c r="F1229" s="38">
        <v>104537820</v>
      </c>
      <c r="H1229" s="52">
        <v>25990</v>
      </c>
      <c r="I1229" t="s">
        <v>3906</v>
      </c>
      <c r="J1229">
        <v>2000</v>
      </c>
      <c r="K1229" t="s">
        <v>44</v>
      </c>
      <c r="L1229" t="s">
        <v>3907</v>
      </c>
      <c r="M1229" t="s">
        <v>3908</v>
      </c>
      <c r="N1229" s="38" t="s">
        <v>44</v>
      </c>
      <c r="O1229" t="str">
        <f>+F1229&amp;"-"&amp;VLOOKUP(F1229,'BD LP'!B:J,9,0)</f>
        <v>104537820-2Q</v>
      </c>
      <c r="P1229">
        <f>+VLOOKUP(O1229,[1]ZCLMM905!$A:$G,7,0)</f>
        <v>2000</v>
      </c>
      <c r="Q1229" t="b">
        <f t="shared" si="24"/>
        <v>1</v>
      </c>
      <c r="R1229" t="str">
        <f>+VLOOKUP(F1229,'BD LP'!B:I,8,0)</f>
        <v>TAPA POCILLO SALSAS 2 OZ CAÑA DE AZUCAR</v>
      </c>
    </row>
    <row r="1230" spans="1:18" x14ac:dyDescent="0.35">
      <c r="A1230" t="s">
        <v>3904</v>
      </c>
      <c r="B1230">
        <v>2000</v>
      </c>
      <c r="D1230" s="51" t="s">
        <v>3905</v>
      </c>
      <c r="F1230" s="38">
        <v>104537770</v>
      </c>
      <c r="H1230" s="52">
        <v>47000</v>
      </c>
      <c r="I1230" t="s">
        <v>3906</v>
      </c>
      <c r="J1230">
        <v>1000</v>
      </c>
      <c r="K1230" t="s">
        <v>44</v>
      </c>
      <c r="L1230" t="s">
        <v>3907</v>
      </c>
      <c r="M1230" t="s">
        <v>3908</v>
      </c>
      <c r="N1230" s="38" t="s">
        <v>44</v>
      </c>
      <c r="O1230" t="str">
        <f>+F1230&amp;"-"&amp;VLOOKUP(F1230,'BD LP'!B:J,9,0)</f>
        <v>104537770-1Q</v>
      </c>
      <c r="P1230">
        <f>+VLOOKUP(O1230,[1]ZCLMM905!$A:$G,7,0)</f>
        <v>1000</v>
      </c>
      <c r="Q1230" t="b">
        <f t="shared" si="24"/>
        <v>1</v>
      </c>
      <c r="R1230" t="str">
        <f>+VLOOKUP(F1230,'BD LP'!B:I,8,0)</f>
        <v>TAPA VASO 12 OZ CPLA BIODEGRADABLE</v>
      </c>
    </row>
    <row r="1231" spans="1:18" x14ac:dyDescent="0.35">
      <c r="A1231" t="s">
        <v>3904</v>
      </c>
      <c r="B1231">
        <v>2000</v>
      </c>
      <c r="D1231" s="51" t="s">
        <v>3905</v>
      </c>
      <c r="F1231" s="38">
        <v>104537780</v>
      </c>
      <c r="H1231" s="52">
        <v>39000</v>
      </c>
      <c r="I1231" t="s">
        <v>3906</v>
      </c>
      <c r="J1231">
        <v>1000</v>
      </c>
      <c r="K1231" t="s">
        <v>44</v>
      </c>
      <c r="L1231" t="s">
        <v>3907</v>
      </c>
      <c r="M1231" t="s">
        <v>3908</v>
      </c>
      <c r="N1231" s="38" t="s">
        <v>44</v>
      </c>
      <c r="O1231" t="str">
        <f>+F1231&amp;"-"&amp;VLOOKUP(F1231,'BD LP'!B:J,9,0)</f>
        <v>104537780-1Q</v>
      </c>
      <c r="P1231">
        <f>+VLOOKUP(O1231,[1]ZCLMM905!$A:$G,7,0)</f>
        <v>1000</v>
      </c>
      <c r="Q1231" t="b">
        <f t="shared" si="24"/>
        <v>1</v>
      </c>
      <c r="R1231" t="str">
        <f>+VLOOKUP(F1231,'BD LP'!B:I,8,0)</f>
        <v>TAPA VASO 8 OZ CPLA BIODEGRADABLE</v>
      </c>
    </row>
    <row r="1232" spans="1:18" x14ac:dyDescent="0.35">
      <c r="A1232" t="s">
        <v>3904</v>
      </c>
      <c r="B1232">
        <v>2000</v>
      </c>
      <c r="D1232" s="51" t="s">
        <v>3905</v>
      </c>
      <c r="F1232" s="38">
        <v>105201340</v>
      </c>
      <c r="H1232" s="52">
        <v>45000</v>
      </c>
      <c r="I1232" t="s">
        <v>3906</v>
      </c>
      <c r="J1232">
        <v>1</v>
      </c>
      <c r="K1232" t="s">
        <v>128</v>
      </c>
      <c r="L1232" t="s">
        <v>3907</v>
      </c>
      <c r="M1232" t="s">
        <v>3908</v>
      </c>
      <c r="N1232" s="38" t="s">
        <v>128</v>
      </c>
      <c r="O1232" t="str">
        <f>+F1232&amp;"-"&amp;VLOOKUP(F1232,'BD LP'!B:J,9,0)</f>
        <v>105201340-1Q</v>
      </c>
      <c r="P1232">
        <f>+VLOOKUP(O1232,[1]ZCLMM905!$A:$G,7,0)</f>
        <v>1</v>
      </c>
      <c r="Q1232" t="b">
        <f t="shared" si="24"/>
        <v>1</v>
      </c>
      <c r="R1232" t="str">
        <f>+VLOOKUP(F1232,'BD LP'!B:I,8,0)</f>
        <v>TAPA VASO 9 OZ LAVAZZA</v>
      </c>
    </row>
    <row r="1233" spans="1:22" x14ac:dyDescent="0.35">
      <c r="A1233" t="s">
        <v>3904</v>
      </c>
      <c r="B1233">
        <v>2000</v>
      </c>
      <c r="D1233" s="51" t="s">
        <v>3905</v>
      </c>
      <c r="F1233" s="38">
        <v>104537750</v>
      </c>
      <c r="H1233" s="52">
        <v>45000</v>
      </c>
      <c r="I1233" t="s">
        <v>3906</v>
      </c>
      <c r="J1233">
        <v>1000</v>
      </c>
      <c r="K1233" t="s">
        <v>44</v>
      </c>
      <c r="L1233" t="s">
        <v>3907</v>
      </c>
      <c r="M1233" t="s">
        <v>3908</v>
      </c>
      <c r="N1233" s="38" t="s">
        <v>44</v>
      </c>
      <c r="O1233" t="str">
        <f>+F1233&amp;"-"&amp;VLOOKUP(F1233,'BD LP'!B:J,9,0)</f>
        <v>104537750-1Q</v>
      </c>
      <c r="P1233">
        <f>+VLOOKUP(O1233,[1]ZCLMM905!$A:$G,7,0)</f>
        <v>1000</v>
      </c>
      <c r="Q1233" t="b">
        <f t="shared" si="24"/>
        <v>1</v>
      </c>
      <c r="R1233" t="str">
        <f>+VLOOKUP(F1233,'BD LP'!B:I,8,0)</f>
        <v>VASO 12 OZ RECUBIERTO EN PLA</v>
      </c>
    </row>
    <row r="1234" spans="1:22" x14ac:dyDescent="0.35">
      <c r="A1234" t="s">
        <v>3904</v>
      </c>
      <c r="B1234">
        <v>2000</v>
      </c>
      <c r="D1234" s="51" t="s">
        <v>3905</v>
      </c>
      <c r="F1234" s="38">
        <v>104539640</v>
      </c>
      <c r="H1234" s="52">
        <v>41000</v>
      </c>
      <c r="I1234" t="s">
        <v>3906</v>
      </c>
      <c r="J1234">
        <v>1000</v>
      </c>
      <c r="K1234" t="s">
        <v>44</v>
      </c>
      <c r="L1234" t="s">
        <v>3907</v>
      </c>
      <c r="M1234" t="s">
        <v>3908</v>
      </c>
      <c r="N1234" s="38" t="s">
        <v>44</v>
      </c>
      <c r="O1234" t="str">
        <f>+F1234&amp;"-"&amp;VLOOKUP(F1234,'BD LP'!B:J,9,0)</f>
        <v>104539640-1Q</v>
      </c>
      <c r="P1234">
        <f>+VLOOKUP(O1234,[1]ZCLMM905!$A:$G,7,0)</f>
        <v>1000</v>
      </c>
      <c r="Q1234" t="b">
        <f t="shared" si="24"/>
        <v>1</v>
      </c>
      <c r="R1234" t="str">
        <f>+VLOOKUP(F1234,'BD LP'!B:I,8,0)</f>
        <v>VASO 4 OZ COMPOSTABLE LAVAZZA</v>
      </c>
    </row>
    <row r="1235" spans="1:22" x14ac:dyDescent="0.35">
      <c r="A1235" t="s">
        <v>3904</v>
      </c>
      <c r="B1235">
        <v>2000</v>
      </c>
      <c r="D1235" s="51" t="s">
        <v>3905</v>
      </c>
      <c r="F1235" s="38">
        <v>104548310</v>
      </c>
      <c r="H1235" s="52">
        <v>82000</v>
      </c>
      <c r="I1235" t="s">
        <v>3906</v>
      </c>
      <c r="J1235">
        <v>2000</v>
      </c>
      <c r="K1235" t="s">
        <v>44</v>
      </c>
      <c r="L1235" t="s">
        <v>3907</v>
      </c>
      <c r="M1235" t="s">
        <v>3908</v>
      </c>
      <c r="N1235" s="38" t="s">
        <v>44</v>
      </c>
      <c r="O1235" t="str">
        <f>+F1235&amp;"-"&amp;VLOOKUP(F1235,'BD LP'!B:J,9,0)</f>
        <v>104548310-2Q</v>
      </c>
      <c r="P1235">
        <f>+VLOOKUP(O1235,[1]ZCLMM905!$A:$G,7,0)</f>
        <v>2000</v>
      </c>
      <c r="Q1235" t="b">
        <f t="shared" si="24"/>
        <v>1</v>
      </c>
      <c r="R1235" t="str">
        <f>+VLOOKUP(F1235,'BD LP'!B:I,8,0)</f>
        <v>VASO 4 OZ COMPOSTABLE LAVAZZA</v>
      </c>
    </row>
    <row r="1236" spans="1:22" x14ac:dyDescent="0.35">
      <c r="A1236" t="s">
        <v>3904</v>
      </c>
      <c r="B1236">
        <v>2000</v>
      </c>
      <c r="D1236" s="51" t="s">
        <v>3905</v>
      </c>
      <c r="F1236" s="38">
        <v>104537760</v>
      </c>
      <c r="H1236" s="52">
        <v>42000</v>
      </c>
      <c r="I1236" t="s">
        <v>3906</v>
      </c>
      <c r="J1236">
        <v>1000</v>
      </c>
      <c r="K1236" t="s">
        <v>44</v>
      </c>
      <c r="L1236" t="s">
        <v>3907</v>
      </c>
      <c r="M1236" t="s">
        <v>3908</v>
      </c>
      <c r="N1236" s="38" t="s">
        <v>44</v>
      </c>
      <c r="O1236" t="str">
        <f>+F1236&amp;"-"&amp;VLOOKUP(F1236,'BD LP'!B:J,9,0)</f>
        <v>104537760-1Q</v>
      </c>
      <c r="P1236">
        <f>+VLOOKUP(O1236,[1]ZCLMM905!$A:$G,7,0)</f>
        <v>1000</v>
      </c>
      <c r="Q1236" t="b">
        <f t="shared" si="24"/>
        <v>1</v>
      </c>
      <c r="R1236" t="str">
        <f>+VLOOKUP(F1236,'BD LP'!B:I,8,0)</f>
        <v>VASO 8 OZ RECUBIERTO EN PLA</v>
      </c>
    </row>
    <row r="1237" spans="1:22" x14ac:dyDescent="0.35">
      <c r="A1237" t="s">
        <v>3904</v>
      </c>
      <c r="B1237">
        <v>2000</v>
      </c>
      <c r="D1237" s="51" t="s">
        <v>3905</v>
      </c>
      <c r="F1237" s="38">
        <v>104539660</v>
      </c>
      <c r="H1237" s="52">
        <v>55000</v>
      </c>
      <c r="I1237" t="s">
        <v>3906</v>
      </c>
      <c r="J1237">
        <v>500</v>
      </c>
      <c r="K1237" t="s">
        <v>44</v>
      </c>
      <c r="L1237" t="s">
        <v>3907</v>
      </c>
      <c r="M1237" t="s">
        <v>3908</v>
      </c>
      <c r="N1237" s="38" t="s">
        <v>44</v>
      </c>
      <c r="O1237" t="str">
        <f>+F1237&amp;"-"&amp;VLOOKUP(F1237,'BD LP'!B:J,9,0)</f>
        <v>104539660-V00</v>
      </c>
      <c r="P1237">
        <f>+VLOOKUP(O1237,[1]ZCLMM905!$A:$G,7,0)</f>
        <v>500</v>
      </c>
      <c r="Q1237" t="b">
        <f t="shared" si="24"/>
        <v>1</v>
      </c>
      <c r="R1237" t="str">
        <f>+VLOOKUP(F1237,'BD LP'!B:I,8,0)</f>
        <v>VASO D/PARED 12 OZ COMPOSTABLE LAVAZZA</v>
      </c>
    </row>
    <row r="1238" spans="1:22" x14ac:dyDescent="0.35">
      <c r="A1238" t="s">
        <v>3904</v>
      </c>
      <c r="B1238">
        <v>2000</v>
      </c>
      <c r="D1238" s="51" t="s">
        <v>3905</v>
      </c>
      <c r="F1238" s="38">
        <v>104547590</v>
      </c>
      <c r="H1238" s="52">
        <v>57000</v>
      </c>
      <c r="I1238" t="s">
        <v>3906</v>
      </c>
      <c r="J1238">
        <v>500</v>
      </c>
      <c r="K1238" t="s">
        <v>44</v>
      </c>
      <c r="L1238" t="s">
        <v>3907</v>
      </c>
      <c r="M1238" t="s">
        <v>3908</v>
      </c>
      <c r="N1238" s="38" t="s">
        <v>44</v>
      </c>
      <c r="O1238" t="str">
        <f>+F1238&amp;"-"&amp;VLOOKUP(F1238,'BD LP'!B:J,9,0)</f>
        <v>104547590-V00</v>
      </c>
      <c r="P1238">
        <f>+VLOOKUP(O1238,[1]ZCLMM905!$A:$G,7,0)</f>
        <v>500</v>
      </c>
      <c r="Q1238" t="b">
        <f t="shared" si="24"/>
        <v>1</v>
      </c>
      <c r="R1238" t="str">
        <f>+VLOOKUP(F1238,'BD LP'!B:I,8,0)</f>
        <v>VASO D/PARED 12/14 OZ COMPOSTABLE LAVAZZ</v>
      </c>
    </row>
    <row r="1239" spans="1:22" x14ac:dyDescent="0.35">
      <c r="A1239" t="s">
        <v>3904</v>
      </c>
      <c r="B1239">
        <v>2000</v>
      </c>
      <c r="D1239" s="51" t="s">
        <v>3905</v>
      </c>
      <c r="F1239" s="38">
        <v>104539650</v>
      </c>
      <c r="H1239" s="52">
        <v>49900</v>
      </c>
      <c r="I1239" t="s">
        <v>3906</v>
      </c>
      <c r="J1239">
        <v>500</v>
      </c>
      <c r="K1239" t="s">
        <v>44</v>
      </c>
      <c r="L1239" t="s">
        <v>3907</v>
      </c>
      <c r="M1239" t="s">
        <v>3908</v>
      </c>
      <c r="N1239" s="38" t="s">
        <v>44</v>
      </c>
      <c r="O1239" t="str">
        <f>+F1239&amp;"-"&amp;VLOOKUP(F1239,'BD LP'!B:J,9,0)</f>
        <v>104539650-V00</v>
      </c>
      <c r="P1239">
        <f>+VLOOKUP(O1239,[1]ZCLMM905!$A:$G,7,0)</f>
        <v>500</v>
      </c>
      <c r="Q1239" t="b">
        <f t="shared" si="24"/>
        <v>1</v>
      </c>
      <c r="R1239" t="str">
        <f>+VLOOKUP(F1239,'BD LP'!B:I,8,0)</f>
        <v>VASO D/PARED 8 OZ COMPOSTABLE LAVAZZA</v>
      </c>
    </row>
    <row r="1240" spans="1:22" x14ac:dyDescent="0.35">
      <c r="A1240" t="s">
        <v>3904</v>
      </c>
      <c r="B1240">
        <v>2000</v>
      </c>
      <c r="D1240" s="51" t="s">
        <v>3905</v>
      </c>
      <c r="F1240" s="38">
        <v>104545040</v>
      </c>
      <c r="H1240" s="52">
        <v>39000</v>
      </c>
      <c r="I1240" t="s">
        <v>3906</v>
      </c>
      <c r="J1240">
        <v>500</v>
      </c>
      <c r="K1240" t="s">
        <v>44</v>
      </c>
      <c r="L1240" t="s">
        <v>3907</v>
      </c>
      <c r="M1240" t="s">
        <v>3908</v>
      </c>
      <c r="N1240" s="38" t="s">
        <v>44</v>
      </c>
      <c r="O1240" t="str">
        <f>+F1240&amp;"-"&amp;VLOOKUP(F1240,'BD LP'!B:J,9,0)</f>
        <v>104545040-V00</v>
      </c>
      <c r="P1240">
        <f>+VLOOKUP(O1240,[1]ZCLMM905!$A:$G,7,0)</f>
        <v>500</v>
      </c>
      <c r="Q1240" t="b">
        <f t="shared" si="24"/>
        <v>1</v>
      </c>
      <c r="R1240" t="str">
        <f>+VLOOKUP(F1240,'BD LP'!B:I,8,0)</f>
        <v>VASO D/PARED 8/9 OZ COMPOSTABLE GENERICO</v>
      </c>
    </row>
    <row r="1241" spans="1:22" x14ac:dyDescent="0.35">
      <c r="A1241" t="s">
        <v>3904</v>
      </c>
      <c r="B1241">
        <v>2000</v>
      </c>
      <c r="D1241" s="51" t="s">
        <v>3905</v>
      </c>
      <c r="F1241" s="38">
        <v>104547600</v>
      </c>
      <c r="H1241" s="52">
        <v>49900</v>
      </c>
      <c r="I1241" t="s">
        <v>3906</v>
      </c>
      <c r="J1241">
        <v>500</v>
      </c>
      <c r="K1241" t="s">
        <v>44</v>
      </c>
      <c r="L1241" t="s">
        <v>3907</v>
      </c>
      <c r="M1241" t="s">
        <v>3908</v>
      </c>
      <c r="N1241" s="38" t="s">
        <v>44</v>
      </c>
      <c r="O1241" t="str">
        <f>+F1241&amp;"-"&amp;VLOOKUP(F1241,'BD LP'!B:J,9,0)</f>
        <v>104547600-V00</v>
      </c>
      <c r="P1241">
        <f>+VLOOKUP(O1241,[1]ZCLMM905!$A:$G,7,0)</f>
        <v>500</v>
      </c>
      <c r="Q1241" t="b">
        <f t="shared" si="24"/>
        <v>1</v>
      </c>
      <c r="R1241" t="str">
        <f>+VLOOKUP(F1241,'BD LP'!B:I,8,0)</f>
        <v>VASO D/PARED 8/9 OZ COMPOSTABLE LAVAZZA</v>
      </c>
    </row>
    <row r="1242" spans="1:22" x14ac:dyDescent="0.35">
      <c r="A1242" t="s">
        <v>3904</v>
      </c>
      <c r="B1242">
        <v>2000</v>
      </c>
      <c r="D1242" s="51" t="s">
        <v>3905</v>
      </c>
      <c r="F1242" s="38">
        <v>104534710</v>
      </c>
      <c r="H1242" s="52">
        <v>259990</v>
      </c>
      <c r="I1242" t="s">
        <v>3906</v>
      </c>
      <c r="J1242">
        <v>1</v>
      </c>
      <c r="K1242" t="s">
        <v>44</v>
      </c>
      <c r="L1242" t="s">
        <v>3907</v>
      </c>
      <c r="M1242" t="s">
        <v>3908</v>
      </c>
      <c r="N1242" s="38" t="s">
        <v>44</v>
      </c>
      <c r="O1242" t="str">
        <f>+F1242&amp;"-"&amp;VLOOKUP(F1242,'BD LP'!B:J,9,0)</f>
        <v>104534710-UN</v>
      </c>
      <c r="P1242">
        <f>+VLOOKUP(O1242,[1]ZCLMM905!$A:$G,7,0)</f>
        <v>1</v>
      </c>
      <c r="Q1242" t="b">
        <f t="shared" si="24"/>
        <v>1</v>
      </c>
      <c r="R1242" t="str">
        <f>+VLOOKUP(F1242,'BD LP'!B:I,8,0)</f>
        <v>DISPENSADOR DE SALSAS 4 l</v>
      </c>
      <c r="U1242" s="41"/>
      <c r="V1242" s="41"/>
    </row>
    <row r="1243" spans="1:22" x14ac:dyDescent="0.35">
      <c r="A1243" t="s">
        <v>3904</v>
      </c>
      <c r="B1243">
        <v>2000</v>
      </c>
      <c r="D1243" s="51" t="s">
        <v>3905</v>
      </c>
      <c r="F1243" s="38">
        <v>105200730</v>
      </c>
      <c r="H1243" s="52">
        <v>39000</v>
      </c>
      <c r="I1243" t="s">
        <v>3906</v>
      </c>
      <c r="J1243">
        <v>6</v>
      </c>
      <c r="K1243" t="s">
        <v>44</v>
      </c>
      <c r="L1243" t="s">
        <v>3907</v>
      </c>
      <c r="M1243" t="s">
        <v>3908</v>
      </c>
      <c r="N1243" s="38" t="s">
        <v>44</v>
      </c>
      <c r="O1243" t="str">
        <f>+F1243&amp;"-"&amp;VLOOKUP(F1243,'BD LP'!B:J,9,0)</f>
        <v>105200730-C06</v>
      </c>
      <c r="P1243">
        <f>+VLOOKUP(O1243,[1]ZCLMM905!$A:$G,7,0)</f>
        <v>6</v>
      </c>
      <c r="Q1243" t="b">
        <f t="shared" si="24"/>
        <v>1</v>
      </c>
      <c r="R1243" t="str">
        <f>+VLOOKUP(F1243,'BD LP'!B:I,8,0)</f>
        <v>98135 ALCOHOL GEL MULTIFLEX ELITE 1 l</v>
      </c>
    </row>
    <row r="1244" spans="1:22" x14ac:dyDescent="0.35">
      <c r="A1244" t="s">
        <v>3904</v>
      </c>
      <c r="B1244">
        <v>2000</v>
      </c>
      <c r="D1244" s="51" t="s">
        <v>3905</v>
      </c>
      <c r="F1244" s="38">
        <v>104547880</v>
      </c>
      <c r="H1244" s="52">
        <v>20000</v>
      </c>
      <c r="I1244" t="s">
        <v>3906</v>
      </c>
      <c r="J1244">
        <v>2</v>
      </c>
      <c r="K1244" t="s">
        <v>44</v>
      </c>
      <c r="L1244" t="s">
        <v>3907</v>
      </c>
      <c r="M1244" t="s">
        <v>3908</v>
      </c>
      <c r="N1244" s="38" t="s">
        <v>44</v>
      </c>
      <c r="O1244" t="str">
        <f>+F1244&amp;"-"&amp;VLOOKUP(F1244,'BD LP'!B:J,9,0)</f>
        <v>104547880-C02</v>
      </c>
      <c r="P1244">
        <f>+VLOOKUP(O1244,[1]ZCLMM905!$A:$G,7,0)</f>
        <v>2</v>
      </c>
      <c r="Q1244" t="b">
        <f t="shared" si="24"/>
        <v>1</v>
      </c>
      <c r="R1244" t="str">
        <f>+VLOOKUP(F1244,'BD LP'!B:I,8,0)</f>
        <v>JABÓN GLICERINA ELITE 5 L</v>
      </c>
    </row>
    <row r="1245" spans="1:22" x14ac:dyDescent="0.35">
      <c r="A1245" t="s">
        <v>3904</v>
      </c>
      <c r="B1245">
        <v>2000</v>
      </c>
      <c r="D1245" s="51" t="s">
        <v>3905</v>
      </c>
      <c r="F1245" s="38">
        <v>104534970</v>
      </c>
      <c r="H1245" s="52">
        <v>41500</v>
      </c>
      <c r="I1245" t="s">
        <v>3906</v>
      </c>
      <c r="J1245">
        <v>6</v>
      </c>
      <c r="K1245" t="s">
        <v>44</v>
      </c>
      <c r="L1245" t="s">
        <v>3907</v>
      </c>
      <c r="M1245" t="s">
        <v>3908</v>
      </c>
      <c r="N1245" s="38" t="s">
        <v>44</v>
      </c>
      <c r="O1245" t="str">
        <f>+F1245&amp;"-"&amp;VLOOKUP(F1245,'BD LP'!B:J,9,0)</f>
        <v>104534970-C06</v>
      </c>
      <c r="P1245">
        <f>+VLOOKUP(O1245,[1]ZCLMM905!$A:$G,7,0)</f>
        <v>6</v>
      </c>
      <c r="Q1245" t="b">
        <f t="shared" si="24"/>
        <v>1</v>
      </c>
      <c r="R1245" t="str">
        <f>+VLOOKUP(F1245,'BD LP'!B:I,8,0)</f>
        <v>JABON MULTIFLEX ESPUMA ELITE 1 L</v>
      </c>
    </row>
    <row r="1246" spans="1:22" x14ac:dyDescent="0.35">
      <c r="A1246" t="s">
        <v>3904</v>
      </c>
      <c r="B1246">
        <v>2000</v>
      </c>
      <c r="D1246" s="51" t="s">
        <v>3905</v>
      </c>
      <c r="F1246" s="38">
        <v>104538850</v>
      </c>
      <c r="H1246" s="52">
        <v>39000</v>
      </c>
      <c r="I1246" t="s">
        <v>3906</v>
      </c>
      <c r="J1246">
        <v>4</v>
      </c>
      <c r="K1246" t="s">
        <v>44</v>
      </c>
      <c r="L1246" t="s">
        <v>3907</v>
      </c>
      <c r="M1246" t="s">
        <v>3908</v>
      </c>
      <c r="N1246" s="38" t="s">
        <v>44</v>
      </c>
      <c r="O1246" t="str">
        <f>+F1246&amp;"-"&amp;VLOOKUP(F1246,'BD LP'!B:J,9,0)</f>
        <v>104538850-C04</v>
      </c>
      <c r="P1246">
        <f>+VLOOKUP(O1246,[1]ZCLMM905!$A:$G,7,0)</f>
        <v>4</v>
      </c>
      <c r="Q1246" t="b">
        <f t="shared" si="24"/>
        <v>1</v>
      </c>
      <c r="R1246" t="str">
        <f>+VLOOKUP(F1246,'BD LP'!B:I,8,0)</f>
        <v>DESENGRASANTE LPU AD CLEAN 5 lts</v>
      </c>
    </row>
    <row r="1247" spans="1:22" x14ac:dyDescent="0.35">
      <c r="A1247" t="s">
        <v>3904</v>
      </c>
      <c r="B1247">
        <v>2000</v>
      </c>
      <c r="D1247" s="51" t="s">
        <v>3905</v>
      </c>
      <c r="F1247" s="38">
        <v>150000297</v>
      </c>
      <c r="H1247" s="52">
        <v>23000</v>
      </c>
      <c r="I1247" t="s">
        <v>3906</v>
      </c>
      <c r="J1247">
        <v>100</v>
      </c>
      <c r="K1247" t="s">
        <v>44</v>
      </c>
      <c r="L1247" t="s">
        <v>3907</v>
      </c>
      <c r="M1247" t="s">
        <v>3908</v>
      </c>
      <c r="N1247" s="38" t="s">
        <v>44</v>
      </c>
      <c r="O1247" t="str">
        <f>+F1247&amp;"-"&amp;VLOOKUP(F1247,'BD LP'!B:J,9,0)</f>
        <v>150000297-Z00</v>
      </c>
      <c r="P1247">
        <f>+VLOOKUP(O1247,[1]ZCLMM905!$A:$G,7,0)</f>
        <v>100</v>
      </c>
      <c r="Q1247" t="b">
        <f t="shared" si="24"/>
        <v>1</v>
      </c>
      <c r="R1247" t="str">
        <f>+VLOOKUP(F1247,'BD LP'!B:I,8,0)</f>
        <v>ESPONJA FIBRA VERDE VIRUTEX</v>
      </c>
    </row>
    <row r="1248" spans="1:22" x14ac:dyDescent="0.35">
      <c r="A1248" t="s">
        <v>3904</v>
      </c>
      <c r="B1248">
        <v>2000</v>
      </c>
      <c r="D1248" s="51" t="s">
        <v>3905</v>
      </c>
      <c r="F1248" s="38">
        <v>150000298</v>
      </c>
      <c r="H1248" s="52">
        <v>31000</v>
      </c>
      <c r="I1248" t="s">
        <v>3906</v>
      </c>
      <c r="J1248">
        <v>48</v>
      </c>
      <c r="K1248" t="s">
        <v>44</v>
      </c>
      <c r="L1248" t="s">
        <v>3907</v>
      </c>
      <c r="M1248" t="s">
        <v>3908</v>
      </c>
      <c r="N1248" s="38" t="s">
        <v>44</v>
      </c>
      <c r="O1248" t="str">
        <f>+F1248&amp;"-"&amp;VLOOKUP(F1248,'BD LP'!B:J,9,0)</f>
        <v>150000298-C48</v>
      </c>
      <c r="P1248">
        <f>+VLOOKUP(O1248,[1]ZCLMM905!$A:$G,7,0)</f>
        <v>48</v>
      </c>
      <c r="Q1248" t="b">
        <f t="shared" si="24"/>
        <v>1</v>
      </c>
      <c r="R1248" t="str">
        <f>+VLOOKUP(F1248,'BD LP'!B:I,8,0)</f>
        <v>ESPONJA LAVALOZA VIRUTEX 4 uds.</v>
      </c>
    </row>
    <row r="1249" spans="1:18" x14ac:dyDescent="0.35">
      <c r="A1249" t="s">
        <v>3904</v>
      </c>
      <c r="B1249">
        <v>2000</v>
      </c>
      <c r="D1249" s="51" t="s">
        <v>3905</v>
      </c>
      <c r="F1249" s="38">
        <v>104538840</v>
      </c>
      <c r="H1249" s="52">
        <v>50000</v>
      </c>
      <c r="I1249" t="s">
        <v>3906</v>
      </c>
      <c r="J1249">
        <v>4</v>
      </c>
      <c r="K1249" t="s">
        <v>44</v>
      </c>
      <c r="L1249" t="s">
        <v>3907</v>
      </c>
      <c r="M1249" t="s">
        <v>3908</v>
      </c>
      <c r="N1249" s="38" t="s">
        <v>44</v>
      </c>
      <c r="O1249" t="str">
        <f>+F1249&amp;"-"&amp;VLOOKUP(F1249,'BD LP'!B:J,9,0)</f>
        <v>104538840-C04</v>
      </c>
      <c r="P1249">
        <f>+VLOOKUP(O1249,[1]ZCLMM905!$A:$G,7,0)</f>
        <v>4</v>
      </c>
      <c r="Q1249" t="b">
        <f t="shared" si="24"/>
        <v>1</v>
      </c>
      <c r="R1249" t="str">
        <f>+VLOOKUP(F1249,'BD LP'!B:I,8,0)</f>
        <v>FOODS AD CLEAN 5 lts</v>
      </c>
    </row>
    <row r="1250" spans="1:18" x14ac:dyDescent="0.35">
      <c r="A1250" t="s">
        <v>3904</v>
      </c>
      <c r="B1250">
        <v>2000</v>
      </c>
      <c r="D1250" s="51" t="s">
        <v>3905</v>
      </c>
      <c r="F1250" s="38">
        <v>104538830</v>
      </c>
      <c r="H1250" s="52">
        <v>30000</v>
      </c>
      <c r="I1250" t="s">
        <v>3906</v>
      </c>
      <c r="J1250">
        <v>4</v>
      </c>
      <c r="K1250" t="s">
        <v>44</v>
      </c>
      <c r="L1250" t="s">
        <v>3907</v>
      </c>
      <c r="M1250" t="s">
        <v>3908</v>
      </c>
      <c r="N1250" s="38" t="s">
        <v>44</v>
      </c>
      <c r="O1250" t="str">
        <f>+F1250&amp;"-"&amp;VLOOKUP(F1250,'BD LP'!B:J,9,0)</f>
        <v>104538830-C04</v>
      </c>
      <c r="P1250">
        <f>+VLOOKUP(O1250,[1]ZCLMM905!$A:$G,7,0)</f>
        <v>4</v>
      </c>
      <c r="Q1250" t="b">
        <f t="shared" si="24"/>
        <v>1</v>
      </c>
      <c r="R1250" t="str">
        <f>+VLOOKUP(F1250,'BD LP'!B:I,8,0)</f>
        <v>LAVALOZAS LPU AD CLEAN 5 lts</v>
      </c>
    </row>
    <row r="1251" spans="1:18" x14ac:dyDescent="0.35">
      <c r="A1251" t="s">
        <v>3904</v>
      </c>
      <c r="B1251">
        <v>2000</v>
      </c>
      <c r="D1251" s="51" t="s">
        <v>3905</v>
      </c>
      <c r="F1251" s="38">
        <v>104540030</v>
      </c>
      <c r="H1251" s="52">
        <v>82800</v>
      </c>
      <c r="I1251" t="s">
        <v>3906</v>
      </c>
      <c r="J1251">
        <v>50</v>
      </c>
      <c r="K1251" t="s">
        <v>44</v>
      </c>
      <c r="L1251" t="s">
        <v>3907</v>
      </c>
      <c r="M1251" t="s">
        <v>3908</v>
      </c>
      <c r="N1251" s="38" t="s">
        <v>44</v>
      </c>
      <c r="O1251" t="str">
        <f>+F1251&amp;"-"&amp;VLOOKUP(F1251,'BD LP'!B:J,9,0)</f>
        <v>104540030-C50</v>
      </c>
      <c r="P1251">
        <f>+VLOOKUP(O1251,[1]ZCLMM905!$A:$G,7,0)</f>
        <v>50</v>
      </c>
      <c r="Q1251" t="b">
        <f t="shared" si="24"/>
        <v>1</v>
      </c>
      <c r="R1251" t="str">
        <f>+VLOOKUP(F1251,'BD LP'!B:I,8,0)</f>
        <v>PAÑO ESPONJA NATURAL VIRUTEX 3 UDS</v>
      </c>
    </row>
    <row r="1252" spans="1:18" x14ac:dyDescent="0.35">
      <c r="A1252" t="s">
        <v>3904</v>
      </c>
      <c r="B1252">
        <v>2000</v>
      </c>
      <c r="D1252" s="51" t="s">
        <v>3905</v>
      </c>
      <c r="F1252" s="38">
        <v>150000303</v>
      </c>
      <c r="H1252" s="52">
        <v>77990</v>
      </c>
      <c r="I1252" t="s">
        <v>3906</v>
      </c>
      <c r="J1252">
        <v>50</v>
      </c>
      <c r="K1252" t="s">
        <v>44</v>
      </c>
      <c r="L1252" t="s">
        <v>3907</v>
      </c>
      <c r="M1252" t="s">
        <v>3908</v>
      </c>
      <c r="N1252" s="38" t="s">
        <v>44</v>
      </c>
      <c r="O1252" t="str">
        <f>+F1252&amp;"-"&amp;VLOOKUP(F1252,'BD LP'!B:J,9,0)</f>
        <v>150000303-C50</v>
      </c>
      <c r="P1252">
        <f>+VLOOKUP(O1252,[1]ZCLMM905!$A:$G,7,0)</f>
        <v>50</v>
      </c>
      <c r="Q1252" t="b">
        <f t="shared" si="24"/>
        <v>1</v>
      </c>
      <c r="R1252" t="str">
        <f>+VLOOKUP(F1252,'BD LP'!B:I,8,0)</f>
        <v>PAÑO LIMPIEZA MULTIUSO VIRUTEX 3 uds.</v>
      </c>
    </row>
    <row r="1253" spans="1:18" x14ac:dyDescent="0.35">
      <c r="A1253" t="s">
        <v>3904</v>
      </c>
      <c r="B1253">
        <v>2000</v>
      </c>
      <c r="D1253" s="51" t="s">
        <v>3905</v>
      </c>
      <c r="F1253" s="38">
        <v>104525180</v>
      </c>
      <c r="H1253" s="52">
        <v>2400</v>
      </c>
      <c r="I1253" t="s">
        <v>3906</v>
      </c>
      <c r="J1253">
        <v>1</v>
      </c>
      <c r="K1253" t="s">
        <v>44</v>
      </c>
      <c r="L1253" t="s">
        <v>3907</v>
      </c>
      <c r="M1253" t="s">
        <v>3908</v>
      </c>
      <c r="N1253" s="38" t="s">
        <v>44</v>
      </c>
      <c r="O1253" t="str">
        <f>+F1253&amp;"-"&amp;VLOOKUP(F1253,'BD LP'!B:J,9,0)</f>
        <v>104525180-UN</v>
      </c>
      <c r="P1253">
        <f>+VLOOKUP(O1253,[1]ZCLMM905!$A:$G,7,0)</f>
        <v>1</v>
      </c>
      <c r="Q1253" t="b">
        <f t="shared" si="24"/>
        <v>1</v>
      </c>
      <c r="R1253" t="str">
        <f>+VLOOKUP(F1253,'BD LP'!B:I,8,0)</f>
        <v>TOALLAS DESINFECTANTES VIRUTEX 35 uds.</v>
      </c>
    </row>
    <row r="1254" spans="1:18" x14ac:dyDescent="0.35">
      <c r="A1254" t="s">
        <v>3904</v>
      </c>
      <c r="B1254">
        <v>2000</v>
      </c>
      <c r="D1254" s="51" t="s">
        <v>3905</v>
      </c>
      <c r="F1254" s="38">
        <v>104526620</v>
      </c>
      <c r="H1254" s="52">
        <v>2800</v>
      </c>
      <c r="I1254" t="s">
        <v>3906</v>
      </c>
      <c r="J1254">
        <v>1</v>
      </c>
      <c r="K1254" t="s">
        <v>44</v>
      </c>
      <c r="L1254" t="s">
        <v>3907</v>
      </c>
      <c r="M1254" t="s">
        <v>3908</v>
      </c>
      <c r="N1254" s="38" t="s">
        <v>44</v>
      </c>
      <c r="O1254" t="str">
        <f>+F1254&amp;"-"&amp;VLOOKUP(F1254,'BD LP'!B:J,9,0)</f>
        <v>104526620-UN</v>
      </c>
      <c r="P1254">
        <f>+VLOOKUP(O1254,[1]ZCLMM905!$A:$G,7,0)</f>
        <v>1</v>
      </c>
      <c r="Q1254" t="b">
        <f t="shared" si="24"/>
        <v>1</v>
      </c>
      <c r="R1254" t="str">
        <f>+VLOOKUP(F1254,'BD LP'!B:I,8,0)</f>
        <v>TOALLAS DESINFECTANTES VIRUTEX 50 uds.</v>
      </c>
    </row>
    <row r="1255" spans="1:18" x14ac:dyDescent="0.35">
      <c r="A1255" t="s">
        <v>3904</v>
      </c>
      <c r="B1255">
        <v>2000</v>
      </c>
      <c r="D1255" s="51" t="s">
        <v>3905</v>
      </c>
      <c r="F1255" s="38">
        <v>150000305</v>
      </c>
      <c r="H1255" s="52">
        <v>66900</v>
      </c>
      <c r="I1255" t="s">
        <v>3906</v>
      </c>
      <c r="J1255">
        <v>48</v>
      </c>
      <c r="K1255" t="s">
        <v>44</v>
      </c>
      <c r="L1255" t="s">
        <v>3907</v>
      </c>
      <c r="M1255" t="s">
        <v>3908</v>
      </c>
      <c r="N1255" s="38" t="s">
        <v>44</v>
      </c>
      <c r="O1255" t="str">
        <f>+F1255&amp;"-"&amp;VLOOKUP(F1255,'BD LP'!B:J,9,0)</f>
        <v>150000305-C48</v>
      </c>
      <c r="P1255">
        <f>+VLOOKUP(O1255,[1]ZCLMM905!$A:$G,7,0)</f>
        <v>48</v>
      </c>
      <c r="Q1255" t="b">
        <f t="shared" si="24"/>
        <v>1</v>
      </c>
      <c r="R1255" t="str">
        <f>+VLOOKUP(F1255,'BD LP'!B:I,8,0)</f>
        <v>TRAPERO DOBLE C/OJAL 50X50 VIRUTEX</v>
      </c>
    </row>
    <row r="1256" spans="1:18" x14ac:dyDescent="0.35">
      <c r="A1256" t="s">
        <v>3904</v>
      </c>
      <c r="B1256">
        <v>2000</v>
      </c>
      <c r="D1256" s="51" t="s">
        <v>3905</v>
      </c>
      <c r="F1256" s="38">
        <v>150000306</v>
      </c>
      <c r="H1256" s="52">
        <v>90000</v>
      </c>
      <c r="I1256" t="s">
        <v>3906</v>
      </c>
      <c r="J1256">
        <v>100</v>
      </c>
      <c r="K1256" t="s">
        <v>44</v>
      </c>
      <c r="L1256" t="s">
        <v>3907</v>
      </c>
      <c r="M1256" t="s">
        <v>3908</v>
      </c>
      <c r="N1256" s="38" t="s">
        <v>44</v>
      </c>
      <c r="O1256" t="str">
        <f>+F1256&amp;"-"&amp;VLOOKUP(F1256,'BD LP'!B:J,9,0)</f>
        <v>150000306-Z00</v>
      </c>
      <c r="P1256">
        <f>+VLOOKUP(O1256,[1]ZCLMM905!$A:$G,7,0)</f>
        <v>100</v>
      </c>
      <c r="Q1256" t="b">
        <f t="shared" si="24"/>
        <v>1</v>
      </c>
      <c r="R1256" t="str">
        <f>+VLOOKUP(F1256,'BD LP'!B:I,8,0)</f>
        <v>TRAPERO SIMPLE C/OJAL 50X50 VIRUTEX</v>
      </c>
    </row>
    <row r="1257" spans="1:18" x14ac:dyDescent="0.35">
      <c r="A1257" t="s">
        <v>3904</v>
      </c>
      <c r="B1257">
        <v>2000</v>
      </c>
      <c r="D1257" s="51" t="s">
        <v>3905</v>
      </c>
      <c r="F1257" s="38">
        <v>150000908</v>
      </c>
      <c r="H1257" s="52">
        <v>320</v>
      </c>
      <c r="I1257" t="s">
        <v>3906</v>
      </c>
      <c r="J1257">
        <v>1</v>
      </c>
      <c r="K1257" t="s">
        <v>44</v>
      </c>
      <c r="L1257" t="s">
        <v>3907</v>
      </c>
      <c r="M1257" t="s">
        <v>3908</v>
      </c>
      <c r="N1257" s="38" t="s">
        <v>44</v>
      </c>
      <c r="O1257" t="str">
        <f>+F1257&amp;"-"&amp;VLOOKUP(F1257,'BD LP'!B:J,9,0)</f>
        <v>150000908-UN</v>
      </c>
      <c r="P1257">
        <f>+VLOOKUP(O1257,[1]ZCLMM905!$A:$G,7,0)</f>
        <v>1</v>
      </c>
      <c r="Q1257" t="b">
        <f t="shared" si="24"/>
        <v>1</v>
      </c>
      <c r="R1257" t="str">
        <f>+VLOOKUP(F1257,'BD LP'!B:I,8,0)</f>
        <v>VIRUTILLA ACERO GALVANIZADA N2</v>
      </c>
    </row>
    <row r="1258" spans="1:18" x14ac:dyDescent="0.35">
      <c r="A1258" t="s">
        <v>3904</v>
      </c>
      <c r="B1258">
        <v>2000</v>
      </c>
      <c r="D1258" s="51" t="s">
        <v>3905</v>
      </c>
      <c r="F1258" s="38">
        <v>104538080</v>
      </c>
      <c r="H1258" s="52">
        <v>10000</v>
      </c>
      <c r="I1258" t="s">
        <v>3906</v>
      </c>
      <c r="J1258">
        <v>2</v>
      </c>
      <c r="K1258" t="s">
        <v>44</v>
      </c>
      <c r="L1258" t="s">
        <v>3907</v>
      </c>
      <c r="M1258" t="s">
        <v>3908</v>
      </c>
      <c r="N1258" s="38" t="s">
        <v>44</v>
      </c>
      <c r="O1258" t="str">
        <f>+F1258&amp;"-"&amp;VLOOKUP(F1258,'BD LP'!B:J,9,0)</f>
        <v>104538080-C02</v>
      </c>
      <c r="P1258">
        <f>+VLOOKUP(O1258,[1]ZCLMM905!$A:$G,7,0)</f>
        <v>2</v>
      </c>
      <c r="Q1258" t="b">
        <f t="shared" si="24"/>
        <v>1</v>
      </c>
      <c r="R1258" t="str">
        <f>+VLOOKUP(F1258,'BD LP'!B:I,8,0)</f>
        <v>40712 TOALLA 1H PLUS 200 M</v>
      </c>
    </row>
    <row r="1259" spans="1:18" x14ac:dyDescent="0.35">
      <c r="A1259" t="s">
        <v>3904</v>
      </c>
      <c r="B1259">
        <v>2000</v>
      </c>
      <c r="D1259" s="51" t="s">
        <v>3905</v>
      </c>
      <c r="F1259" s="38">
        <v>105200930</v>
      </c>
      <c r="H1259" s="52">
        <v>29000</v>
      </c>
      <c r="I1259" t="s">
        <v>3906</v>
      </c>
      <c r="J1259">
        <v>18</v>
      </c>
      <c r="K1259" t="s">
        <v>44</v>
      </c>
      <c r="L1259" t="s">
        <v>3907</v>
      </c>
      <c r="M1259" t="s">
        <v>3908</v>
      </c>
      <c r="N1259" s="38" t="s">
        <v>44</v>
      </c>
      <c r="O1259" t="str">
        <f>+F1259&amp;"-"&amp;VLOOKUP(F1259,'BD LP'!B:J,9,0)</f>
        <v>105200930-C18</v>
      </c>
      <c r="P1259">
        <f>+VLOOKUP(O1259,[1]ZCLMM905!$A:$G,7,0)</f>
        <v>18</v>
      </c>
      <c r="Q1259" t="b">
        <f t="shared" si="24"/>
        <v>1</v>
      </c>
      <c r="R1259" t="str">
        <f>+VLOOKUP(F1259,'BD LP'!B:I,8,0)</f>
        <v>40844 TOALLA 2H EXCELLENCE DOBLADA 200 u</v>
      </c>
    </row>
    <row r="1260" spans="1:18" x14ac:dyDescent="0.35">
      <c r="A1260" t="s">
        <v>3904</v>
      </c>
      <c r="B1260">
        <v>2000</v>
      </c>
      <c r="D1260" s="51" t="s">
        <v>3905</v>
      </c>
      <c r="F1260" s="38">
        <v>150002051</v>
      </c>
      <c r="H1260" s="52">
        <v>24500</v>
      </c>
      <c r="I1260" t="s">
        <v>3906</v>
      </c>
      <c r="J1260">
        <v>18</v>
      </c>
      <c r="K1260" t="s">
        <v>44</v>
      </c>
      <c r="L1260" t="s">
        <v>3907</v>
      </c>
      <c r="M1260" t="s">
        <v>3908</v>
      </c>
      <c r="N1260" s="38" t="s">
        <v>44</v>
      </c>
      <c r="O1260" t="str">
        <f>+F1260&amp;"-"&amp;VLOOKUP(F1260,'BD LP'!B:J,9,0)</f>
        <v>150002051-C18</v>
      </c>
      <c r="P1260">
        <f>+VLOOKUP(O1260,[1]ZCLMM905!$A:$G,7,0)</f>
        <v>18</v>
      </c>
      <c r="Q1260" t="b">
        <f t="shared" si="24"/>
        <v>1</v>
      </c>
      <c r="R1260" t="str">
        <f>+VLOOKUP(F1260,'BD LP'!B:I,8,0)</f>
        <v>85116 SERV INTERFOLIADA 2H 400 uds.</v>
      </c>
    </row>
    <row r="1261" spans="1:18" x14ac:dyDescent="0.35">
      <c r="A1261" t="s">
        <v>3904</v>
      </c>
      <c r="B1261">
        <v>2000</v>
      </c>
      <c r="D1261" s="51" t="s">
        <v>3905</v>
      </c>
      <c r="F1261" s="38">
        <v>104547870</v>
      </c>
      <c r="H1261" s="52">
        <v>46500</v>
      </c>
      <c r="I1261" t="s">
        <v>3906</v>
      </c>
      <c r="J1261">
        <v>1</v>
      </c>
      <c r="K1261" t="s">
        <v>44</v>
      </c>
      <c r="L1261" t="s">
        <v>3907</v>
      </c>
      <c r="M1261" t="s">
        <v>3908</v>
      </c>
      <c r="N1261" s="38" t="s">
        <v>44</v>
      </c>
      <c r="O1261" t="str">
        <f>+F1261&amp;"-"&amp;VLOOKUP(F1261,'BD LP'!B:J,9,0)</f>
        <v>104547870-UN</v>
      </c>
      <c r="P1261">
        <f>+VLOOKUP(O1261,[1]ZCLMM905!$A:$G,7,0)</f>
        <v>1</v>
      </c>
      <c r="Q1261" t="b">
        <f t="shared" si="24"/>
        <v>1</v>
      </c>
      <c r="R1261" t="str">
        <f>+VLOOKUP(F1261,'BD LP'!B:I,8,0)</f>
        <v>PAÑO LIMPIEZA MAXWIPE 70 BOBINA 750 UN</v>
      </c>
    </row>
    <row r="1262" spans="1:18" x14ac:dyDescent="0.35">
      <c r="A1262" t="s">
        <v>3904</v>
      </c>
      <c r="B1262">
        <v>2000</v>
      </c>
      <c r="D1262" s="51" t="s">
        <v>3905</v>
      </c>
      <c r="F1262" s="38">
        <v>104533630</v>
      </c>
      <c r="H1262" s="52">
        <v>12300</v>
      </c>
      <c r="I1262" t="s">
        <v>3906</v>
      </c>
      <c r="J1262">
        <v>4</v>
      </c>
      <c r="K1262" t="s">
        <v>44</v>
      </c>
      <c r="L1262" t="s">
        <v>3907</v>
      </c>
      <c r="M1262" t="s">
        <v>3908</v>
      </c>
      <c r="N1262" s="38" t="s">
        <v>44</v>
      </c>
      <c r="O1262" t="str">
        <f>+F1262&amp;"-"&amp;VLOOKUP(F1262,'BD LP'!B:J,9,0)</f>
        <v>104533630-D04</v>
      </c>
      <c r="P1262">
        <f>+VLOOKUP(O1262,[1]ZCLMM905!$A:$G,7,0)</f>
        <v>4</v>
      </c>
      <c r="Q1262" t="b">
        <f t="shared" si="24"/>
        <v>1</v>
      </c>
      <c r="R1262" t="str">
        <f>+VLOOKUP(F1262,'BD LP'!B:I,8,0)</f>
        <v>PAPEL HIGIENICO CLASSIC JUMBO 1H 500 M</v>
      </c>
    </row>
    <row r="1263" spans="1:18" x14ac:dyDescent="0.35">
      <c r="A1263" t="s">
        <v>3904</v>
      </c>
      <c r="B1263">
        <v>2000</v>
      </c>
      <c r="D1263" s="51" t="s">
        <v>3905</v>
      </c>
      <c r="F1263" s="38">
        <v>104527500</v>
      </c>
      <c r="H1263" s="52">
        <v>20000</v>
      </c>
      <c r="I1263" t="s">
        <v>3906</v>
      </c>
      <c r="J1263">
        <v>1</v>
      </c>
      <c r="K1263" t="s">
        <v>44</v>
      </c>
      <c r="L1263" t="s">
        <v>3907</v>
      </c>
      <c r="M1263" t="s">
        <v>3908</v>
      </c>
      <c r="N1263" s="38" t="s">
        <v>44</v>
      </c>
      <c r="O1263" t="str">
        <f>+F1263&amp;"-"&amp;VLOOKUP(F1263,'BD LP'!B:J,9,0)</f>
        <v>104527500-UN</v>
      </c>
      <c r="P1263">
        <f>+VLOOKUP(O1263,[1]ZCLMM905!$A:$G,7,0)</f>
        <v>1</v>
      </c>
      <c r="Q1263" t="b">
        <f t="shared" si="24"/>
        <v>1</v>
      </c>
      <c r="R1263" t="str">
        <f>+VLOOKUP(F1263,'BD LP'!B:I,8,0)</f>
        <v>PAPEL HIGIENICO EXCELLEN 2H 250 M 6 UN</v>
      </c>
    </row>
    <row r="1264" spans="1:18" x14ac:dyDescent="0.35">
      <c r="A1264" t="s">
        <v>3904</v>
      </c>
      <c r="B1264">
        <v>2000</v>
      </c>
      <c r="D1264" s="51" t="s">
        <v>3905</v>
      </c>
      <c r="F1264" s="38">
        <v>104526710</v>
      </c>
      <c r="H1264" s="52">
        <v>14000</v>
      </c>
      <c r="I1264" t="s">
        <v>3906</v>
      </c>
      <c r="J1264">
        <v>3</v>
      </c>
      <c r="K1264" t="s">
        <v>44</v>
      </c>
      <c r="L1264" t="s">
        <v>3907</v>
      </c>
      <c r="M1264" t="s">
        <v>3908</v>
      </c>
      <c r="N1264" s="38" t="s">
        <v>44</v>
      </c>
      <c r="O1264" t="str">
        <f>+F1264&amp;"-"&amp;VLOOKUP(F1264,'BD LP'!B:J,9,0)</f>
        <v>104526710-D03</v>
      </c>
      <c r="P1264">
        <f>+VLOOKUP(O1264,[1]ZCLMM905!$A:$G,7,0)</f>
        <v>3</v>
      </c>
      <c r="Q1264" t="b">
        <f t="shared" si="24"/>
        <v>1</v>
      </c>
      <c r="R1264" t="str">
        <f>+VLOOKUP(F1264,'BD LP'!B:I,8,0)</f>
        <v>PAPEL HIGIENICO EXCELLENCE 2H 20M 16 UN</v>
      </c>
    </row>
    <row r="1265" spans="1:18" x14ac:dyDescent="0.35">
      <c r="A1265" t="s">
        <v>3904</v>
      </c>
      <c r="B1265">
        <v>2000</v>
      </c>
      <c r="D1265" s="51" t="s">
        <v>3905</v>
      </c>
      <c r="F1265" s="38">
        <v>104516390</v>
      </c>
      <c r="H1265" s="52">
        <v>28000</v>
      </c>
      <c r="I1265" t="s">
        <v>3906</v>
      </c>
      <c r="J1265">
        <v>24</v>
      </c>
      <c r="K1265" t="s">
        <v>44</v>
      </c>
      <c r="L1265" t="s">
        <v>3907</v>
      </c>
      <c r="M1265" t="s">
        <v>3908</v>
      </c>
      <c r="N1265" s="38" t="s">
        <v>44</v>
      </c>
      <c r="O1265" t="str">
        <f>+F1265&amp;"-"&amp;VLOOKUP(F1265,'BD LP'!B:J,9,0)</f>
        <v>104516390-C24</v>
      </c>
      <c r="P1265">
        <f>+VLOOKUP(O1265,[1]ZCLMM905!$A:$G,7,0)</f>
        <v>24</v>
      </c>
      <c r="Q1265" t="b">
        <f t="shared" si="24"/>
        <v>1</v>
      </c>
      <c r="R1265" t="str">
        <f>+VLOOKUP(F1265,'BD LP'!B:I,8,0)</f>
        <v>SERVILLETA ECOLOGICA 1H 23x22CM 150 UN</v>
      </c>
    </row>
    <row r="1266" spans="1:18" x14ac:dyDescent="0.35">
      <c r="A1266" t="s">
        <v>3904</v>
      </c>
      <c r="B1266">
        <v>2000</v>
      </c>
      <c r="D1266" s="51" t="s">
        <v>3905</v>
      </c>
      <c r="F1266" s="38">
        <v>104531440</v>
      </c>
      <c r="H1266" s="52">
        <v>31500</v>
      </c>
      <c r="I1266" t="s">
        <v>3906</v>
      </c>
      <c r="J1266">
        <v>30</v>
      </c>
      <c r="K1266" t="s">
        <v>44</v>
      </c>
      <c r="L1266" t="s">
        <v>3907</v>
      </c>
      <c r="M1266" t="s">
        <v>3908</v>
      </c>
      <c r="N1266" s="38" t="s">
        <v>44</v>
      </c>
      <c r="O1266" t="str">
        <f>+F1266&amp;"-"&amp;VLOOKUP(F1266,'BD LP'!B:J,9,0)</f>
        <v>104531440-C30</v>
      </c>
      <c r="P1266">
        <f>+VLOOKUP(O1266,[1]ZCLMM905!$A:$G,7,0)</f>
        <v>30</v>
      </c>
      <c r="Q1266" t="b">
        <f t="shared" si="24"/>
        <v>1</v>
      </c>
      <c r="R1266" t="str">
        <f>+VLOOKUP(F1266,'BD LP'!B:I,8,0)</f>
        <v>SERVILLETA INTERFOLIADA 15X9CM 300 UN</v>
      </c>
    </row>
    <row r="1267" spans="1:18" x14ac:dyDescent="0.35">
      <c r="A1267" t="s">
        <v>3904</v>
      </c>
      <c r="B1267">
        <v>2000</v>
      </c>
      <c r="D1267" s="51" t="s">
        <v>3905</v>
      </c>
      <c r="F1267" s="38">
        <v>104530720</v>
      </c>
      <c r="H1267" s="52">
        <v>79000</v>
      </c>
      <c r="I1267" t="s">
        <v>3906</v>
      </c>
      <c r="J1267">
        <v>24</v>
      </c>
      <c r="K1267" t="s">
        <v>44</v>
      </c>
      <c r="L1267" t="s">
        <v>3907</v>
      </c>
      <c r="M1267" t="s">
        <v>3908</v>
      </c>
      <c r="N1267" s="38" t="s">
        <v>44</v>
      </c>
      <c r="O1267" t="str">
        <f>+F1267&amp;"-"&amp;VLOOKUP(F1267,'BD LP'!B:J,9,0)</f>
        <v>104530720-C24</v>
      </c>
      <c r="P1267">
        <f>+VLOOKUP(O1267,[1]ZCLMM905!$A:$G,7,0)</f>
        <v>24</v>
      </c>
      <c r="Q1267" t="b">
        <f t="shared" si="24"/>
        <v>1</v>
      </c>
      <c r="R1267" t="str">
        <f>+VLOOKUP(F1267,'BD LP'!B:I,8,0)</f>
        <v>SERVILLETA MANTEL 2 H 40x40CM 100 UN</v>
      </c>
    </row>
    <row r="1268" spans="1:18" x14ac:dyDescent="0.35">
      <c r="A1268" t="s">
        <v>3904</v>
      </c>
      <c r="B1268">
        <v>2000</v>
      </c>
      <c r="D1268" s="51" t="s">
        <v>3905</v>
      </c>
      <c r="F1268" s="38">
        <v>104532730</v>
      </c>
      <c r="H1268" s="52">
        <v>49500</v>
      </c>
      <c r="I1268" t="s">
        <v>3906</v>
      </c>
      <c r="J1268">
        <v>9</v>
      </c>
      <c r="K1268" t="s">
        <v>44</v>
      </c>
      <c r="L1268" t="s">
        <v>3907</v>
      </c>
      <c r="M1268" t="s">
        <v>3908</v>
      </c>
      <c r="N1268" s="38" t="s">
        <v>44</v>
      </c>
      <c r="O1268" t="str">
        <f>+F1268&amp;"-"&amp;VLOOKUP(F1268,'BD LP'!B:J,9,0)</f>
        <v>104532730-C09</v>
      </c>
      <c r="P1268">
        <f>+VLOOKUP(O1268,[1]ZCLMM905!$A:$G,7,0)</f>
        <v>9</v>
      </c>
      <c r="Q1268" t="b">
        <f t="shared" si="24"/>
        <v>1</v>
      </c>
      <c r="R1268" t="str">
        <f>+VLOOKUP(F1268,'BD LP'!B:I,8,0)</f>
        <v>SERVILLETA MESA EXCELLENCE 1H 500 UN</v>
      </c>
    </row>
    <row r="1269" spans="1:18" x14ac:dyDescent="0.35">
      <c r="A1269" t="s">
        <v>3904</v>
      </c>
      <c r="B1269">
        <v>2000</v>
      </c>
      <c r="D1269" s="51" t="s">
        <v>3905</v>
      </c>
      <c r="F1269" s="38">
        <v>104532210</v>
      </c>
      <c r="H1269" s="52">
        <v>48000</v>
      </c>
      <c r="I1269" t="s">
        <v>3906</v>
      </c>
      <c r="J1269">
        <v>60</v>
      </c>
      <c r="K1269" t="s">
        <v>44</v>
      </c>
      <c r="L1269" t="s">
        <v>3907</v>
      </c>
      <c r="M1269" t="s">
        <v>3908</v>
      </c>
      <c r="N1269" s="38" t="s">
        <v>44</v>
      </c>
      <c r="O1269" t="str">
        <f>+F1269&amp;"-"&amp;VLOOKUP(F1269,'BD LP'!B:J,9,0)</f>
        <v>104532210-C60</v>
      </c>
      <c r="P1269">
        <f>+VLOOKUP(O1269,[1]ZCLMM905!$A:$G,7,0)</f>
        <v>60</v>
      </c>
      <c r="Q1269" t="b">
        <f t="shared" si="24"/>
        <v>1</v>
      </c>
      <c r="R1269" t="str">
        <f>+VLOOKUP(F1269,'BD LP'!B:I,8,0)</f>
        <v>SERVILLETA RESTAURANT 1H 22x23CM 160 UN</v>
      </c>
    </row>
    <row r="1270" spans="1:18" x14ac:dyDescent="0.35">
      <c r="A1270" t="s">
        <v>3904</v>
      </c>
      <c r="B1270">
        <v>2000</v>
      </c>
      <c r="D1270" s="51" t="s">
        <v>3905</v>
      </c>
      <c r="F1270" s="38">
        <v>104532560</v>
      </c>
      <c r="H1270" s="52">
        <v>29500</v>
      </c>
      <c r="I1270" t="s">
        <v>3906</v>
      </c>
      <c r="J1270">
        <v>12</v>
      </c>
      <c r="K1270" t="s">
        <v>44</v>
      </c>
      <c r="L1270" t="s">
        <v>3907</v>
      </c>
      <c r="M1270" t="s">
        <v>3908</v>
      </c>
      <c r="N1270" s="38" t="s">
        <v>44</v>
      </c>
      <c r="O1270" t="str">
        <f>+F1270&amp;"-"&amp;VLOOKUP(F1270,'BD LP'!B:J,9,0)</f>
        <v>104532560-C12</v>
      </c>
      <c r="P1270">
        <f>+VLOOKUP(O1270,[1]ZCLMM905!$A:$G,7,0)</f>
        <v>12</v>
      </c>
      <c r="Q1270" t="b">
        <f t="shared" si="24"/>
        <v>1</v>
      </c>
      <c r="R1270" t="str">
        <f>+VLOOKUP(F1270,'BD LP'!B:I,8,0)</f>
        <v>SERVILLETA RESTAURANT 1H 30x33CM 200 UN</v>
      </c>
    </row>
    <row r="1271" spans="1:18" x14ac:dyDescent="0.35">
      <c r="A1271" t="s">
        <v>3904</v>
      </c>
      <c r="B1271">
        <v>2000</v>
      </c>
      <c r="D1271" s="51" t="s">
        <v>3905</v>
      </c>
      <c r="F1271" s="38">
        <v>104534250</v>
      </c>
      <c r="H1271" s="52">
        <v>10500</v>
      </c>
      <c r="I1271" t="s">
        <v>3906</v>
      </c>
      <c r="J1271">
        <v>2</v>
      </c>
      <c r="K1271" t="s">
        <v>44</v>
      </c>
      <c r="L1271" t="s">
        <v>3907</v>
      </c>
      <c r="M1271" t="s">
        <v>3908</v>
      </c>
      <c r="N1271" s="38" t="s">
        <v>44</v>
      </c>
      <c r="O1271" t="str">
        <f>+F1271&amp;"-"&amp;VLOOKUP(F1271,'BD LP'!B:J,9,0)</f>
        <v>104534250-C02</v>
      </c>
      <c r="P1271">
        <f>+VLOOKUP(O1271,[1]ZCLMM905!$A:$G,7,0)</f>
        <v>2</v>
      </c>
      <c r="Q1271" t="b">
        <f t="shared" si="24"/>
        <v>1</v>
      </c>
      <c r="R1271" t="str">
        <f>+VLOOKUP(F1271,'BD LP'!B:I,8,0)</f>
        <v>TOALLA CLASSIC 1 HOJA 250 M</v>
      </c>
    </row>
    <row r="1272" spans="1:18" x14ac:dyDescent="0.35">
      <c r="A1272" t="s">
        <v>3904</v>
      </c>
      <c r="B1272">
        <v>2000</v>
      </c>
      <c r="D1272" s="51" t="s">
        <v>3905</v>
      </c>
      <c r="F1272" s="38">
        <v>104533660</v>
      </c>
      <c r="H1272" s="52">
        <v>13900</v>
      </c>
      <c r="I1272" t="s">
        <v>3906</v>
      </c>
      <c r="J1272">
        <v>2</v>
      </c>
      <c r="K1272" t="s">
        <v>44</v>
      </c>
      <c r="L1272" t="s">
        <v>3907</v>
      </c>
      <c r="M1272" t="s">
        <v>3908</v>
      </c>
      <c r="N1272" s="38" t="s">
        <v>44</v>
      </c>
      <c r="O1272" t="str">
        <f>+F1272&amp;"-"&amp;VLOOKUP(F1272,'BD LP'!B:J,9,0)</f>
        <v>104533660-D02</v>
      </c>
      <c r="P1272">
        <f>+VLOOKUP(O1272,[1]ZCLMM905!$A:$G,7,0)</f>
        <v>2</v>
      </c>
      <c r="Q1272" t="b">
        <f t="shared" si="24"/>
        <v>1</v>
      </c>
      <c r="R1272" t="str">
        <f>+VLOOKUP(F1272,'BD LP'!B:I,8,0)</f>
        <v>TOALLA EXCELLENCE 2H 200 M</v>
      </c>
    </row>
    <row r="1273" spans="1:18" x14ac:dyDescent="0.35">
      <c r="A1273" t="s">
        <v>3904</v>
      </c>
      <c r="B1273">
        <v>2000</v>
      </c>
      <c r="D1273" s="51" t="s">
        <v>3905</v>
      </c>
      <c r="F1273" s="38">
        <v>104531640</v>
      </c>
      <c r="H1273" s="52">
        <v>14500</v>
      </c>
      <c r="I1273" t="s">
        <v>3906</v>
      </c>
      <c r="J1273">
        <v>8</v>
      </c>
      <c r="K1273" t="s">
        <v>44</v>
      </c>
      <c r="L1273" t="s">
        <v>3907</v>
      </c>
      <c r="M1273" t="s">
        <v>3908</v>
      </c>
      <c r="N1273" s="38" t="s">
        <v>44</v>
      </c>
      <c r="O1273" t="str">
        <f>+F1273&amp;"-"&amp;VLOOKUP(F1273,'BD LP'!B:J,9,0)</f>
        <v>104531640-C08</v>
      </c>
      <c r="P1273">
        <f>+VLOOKUP(O1273,[1]ZCLMM905!$A:$G,7,0)</f>
        <v>8</v>
      </c>
      <c r="Q1273" t="b">
        <f t="shared" si="24"/>
        <v>1</v>
      </c>
      <c r="R1273" t="str">
        <f>+VLOOKUP(F1273,'BD LP'!B:I,8,0)</f>
        <v>TOALLA EXCELLENCE 2H 24M 2 UN</v>
      </c>
    </row>
    <row r="1274" spans="1:18" x14ac:dyDescent="0.35">
      <c r="A1274" t="s">
        <v>3904</v>
      </c>
      <c r="B1274">
        <v>2000</v>
      </c>
      <c r="D1274" s="51" t="s">
        <v>3905</v>
      </c>
      <c r="F1274" s="38">
        <v>104523100</v>
      </c>
      <c r="H1274" s="52">
        <v>30500</v>
      </c>
      <c r="I1274" t="s">
        <v>3906</v>
      </c>
      <c r="J1274">
        <v>42</v>
      </c>
      <c r="K1274" t="s">
        <v>44</v>
      </c>
      <c r="L1274" t="s">
        <v>3907</v>
      </c>
      <c r="M1274" t="s">
        <v>3908</v>
      </c>
      <c r="N1274" s="38" t="s">
        <v>44</v>
      </c>
      <c r="O1274" t="str">
        <f>+F1274&amp;"-"&amp;VLOOKUP(F1274,'BD LP'!B:J,9,0)</f>
        <v>104523100-C42</v>
      </c>
      <c r="P1274">
        <f>+VLOOKUP(O1274,[1]ZCLMM905!$A:$G,7,0)</f>
        <v>42</v>
      </c>
      <c r="Q1274" t="b">
        <f t="shared" si="24"/>
        <v>1</v>
      </c>
      <c r="R1274" t="str">
        <f>+VLOOKUP(F1274,'BD LP'!B:I,8,0)</f>
        <v>TOALLA FACIAL 2H 21x14 50 UN</v>
      </c>
    </row>
    <row r="1275" spans="1:18" x14ac:dyDescent="0.35">
      <c r="A1275" t="s">
        <v>3904</v>
      </c>
      <c r="B1275">
        <v>2000</v>
      </c>
      <c r="D1275" s="51" t="s">
        <v>3905</v>
      </c>
      <c r="F1275" s="38">
        <v>104533650</v>
      </c>
      <c r="H1275" s="52">
        <v>11800</v>
      </c>
      <c r="I1275" t="s">
        <v>3906</v>
      </c>
      <c r="J1275">
        <v>3</v>
      </c>
      <c r="K1275" t="s">
        <v>44</v>
      </c>
      <c r="L1275" t="s">
        <v>3907</v>
      </c>
      <c r="M1275" t="s">
        <v>3908</v>
      </c>
      <c r="N1275" s="38" t="s">
        <v>44</v>
      </c>
      <c r="O1275" t="str">
        <f>+F1275&amp;"-"&amp;VLOOKUP(F1275,'BD LP'!B:J,9,0)</f>
        <v>104533650-D03</v>
      </c>
      <c r="P1275">
        <f>+VLOOKUP(O1275,[1]ZCLMM905!$A:$G,7,0)</f>
        <v>3</v>
      </c>
      <c r="Q1275" t="b">
        <f t="shared" si="24"/>
        <v>1</v>
      </c>
      <c r="R1275" t="str">
        <f>+VLOOKUP(F1275,'BD LP'!B:I,8,0)</f>
        <v>TOALLA PLUS EVOLUTION 1H 135 M</v>
      </c>
    </row>
    <row r="1276" spans="1:18" x14ac:dyDescent="0.35">
      <c r="A1276" t="s">
        <v>3904</v>
      </c>
      <c r="B1276">
        <v>2000</v>
      </c>
      <c r="D1276" s="51" t="s">
        <v>3905</v>
      </c>
      <c r="F1276" s="38">
        <v>104533640</v>
      </c>
      <c r="H1276" s="52">
        <v>13000</v>
      </c>
      <c r="I1276" t="s">
        <v>3906</v>
      </c>
      <c r="J1276">
        <v>2</v>
      </c>
      <c r="K1276" t="s">
        <v>44</v>
      </c>
      <c r="L1276" t="s">
        <v>3907</v>
      </c>
      <c r="M1276" t="s">
        <v>3908</v>
      </c>
      <c r="N1276" s="38" t="s">
        <v>44</v>
      </c>
      <c r="O1276" t="str">
        <f>+F1276&amp;"-"&amp;VLOOKUP(F1276,'BD LP'!B:J,9,0)</f>
        <v>104533640-D02</v>
      </c>
      <c r="P1276">
        <f>+VLOOKUP(O1276,[1]ZCLMM905!$A:$G,7,0)</f>
        <v>2</v>
      </c>
      <c r="Q1276" t="b">
        <f t="shared" si="24"/>
        <v>1</v>
      </c>
      <c r="R1276" t="str">
        <f>+VLOOKUP(F1276,'BD LP'!B:I,8,0)</f>
        <v>TOALLA PLUS EVOLUTION 1H 250 M</v>
      </c>
    </row>
    <row r="1277" spans="1:18" x14ac:dyDescent="0.35">
      <c r="A1277" t="s">
        <v>3904</v>
      </c>
      <c r="B1277">
        <v>2000</v>
      </c>
      <c r="D1277" s="51" t="s">
        <v>3905</v>
      </c>
      <c r="F1277" s="38">
        <v>104548680</v>
      </c>
      <c r="H1277" s="52">
        <v>1371024</v>
      </c>
      <c r="I1277" t="s">
        <v>3906</v>
      </c>
      <c r="J1277">
        <v>48</v>
      </c>
      <c r="K1277" t="s">
        <v>44</v>
      </c>
      <c r="L1277" t="s">
        <v>3907</v>
      </c>
      <c r="M1277" t="s">
        <v>3908</v>
      </c>
      <c r="N1277" s="38" t="s">
        <v>44</v>
      </c>
      <c r="O1277" t="str">
        <f>+F1277&amp;"-"&amp;VLOOKUP(F1277,'BD LP'!B:J,9,0)</f>
        <v>104548680-C48</v>
      </c>
      <c r="P1277">
        <f>+VLOOKUP(O1277,[1]ZCLMM905!$A:$G,7,0)</f>
        <v>48</v>
      </c>
      <c r="Q1277" t="b">
        <f t="shared" si="24"/>
        <v>1</v>
      </c>
      <c r="R1277" t="str">
        <f>+VLOOKUP(F1277,'BD LP'!B:I,8,0)</f>
        <v>ASTIL 30CM REDONDA NEGRO ACE/INOX</v>
      </c>
    </row>
    <row r="1278" spans="1:18" x14ac:dyDescent="0.35">
      <c r="A1278" t="s">
        <v>3904</v>
      </c>
      <c r="B1278">
        <v>2000</v>
      </c>
      <c r="D1278" s="51" t="s">
        <v>3905</v>
      </c>
      <c r="F1278" s="38">
        <v>104548770</v>
      </c>
      <c r="H1278" s="52">
        <v>15950</v>
      </c>
      <c r="I1278" t="s">
        <v>3906</v>
      </c>
      <c r="J1278">
        <v>2</v>
      </c>
      <c r="K1278" t="s">
        <v>44</v>
      </c>
      <c r="L1278" t="s">
        <v>3907</v>
      </c>
      <c r="M1278" t="s">
        <v>3908</v>
      </c>
      <c r="N1278" s="38" t="s">
        <v>44</v>
      </c>
      <c r="O1278" t="str">
        <f>+F1278&amp;"-"&amp;VLOOKUP(F1278,'BD LP'!B:J,9,0)</f>
        <v>104548770-C02</v>
      </c>
      <c r="P1278">
        <f>+VLOOKUP(O1278,[1]ZCLMM905!$A:$G,7,0)</f>
        <v>2</v>
      </c>
      <c r="Q1278" t="b">
        <f t="shared" si="24"/>
        <v>1</v>
      </c>
      <c r="R1278" t="str">
        <f>+VLOOKUP(F1278,'BD LP'!B:I,8,0)</f>
        <v>CACEROLA BAJA CON TAPA Y MANGO 1,2LT</v>
      </c>
    </row>
    <row r="1279" spans="1:18" x14ac:dyDescent="0.35">
      <c r="A1279" t="s">
        <v>3904</v>
      </c>
      <c r="B1279">
        <v>2000</v>
      </c>
      <c r="D1279" s="51" t="s">
        <v>3905</v>
      </c>
      <c r="F1279" s="38">
        <v>104548790</v>
      </c>
      <c r="H1279" s="52">
        <v>23512</v>
      </c>
      <c r="I1279" t="s">
        <v>3906</v>
      </c>
      <c r="J1279">
        <v>2</v>
      </c>
      <c r="K1279" t="s">
        <v>44</v>
      </c>
      <c r="L1279" t="s">
        <v>3907</v>
      </c>
      <c r="M1279" t="s">
        <v>3908</v>
      </c>
      <c r="N1279" s="38" t="s">
        <v>44</v>
      </c>
      <c r="O1279" t="str">
        <f>+F1279&amp;"-"&amp;VLOOKUP(F1279,'BD LP'!B:J,9,0)</f>
        <v>104548790-C02</v>
      </c>
      <c r="P1279">
        <f>+VLOOKUP(O1279,[1]ZCLMM905!$A:$G,7,0)</f>
        <v>2</v>
      </c>
      <c r="Q1279" t="b">
        <f t="shared" si="24"/>
        <v>1</v>
      </c>
      <c r="R1279" t="str">
        <f>+VLOOKUP(F1279,'BD LP'!B:I,8,0)</f>
        <v>CACEROLA BAJA CON TAPA Y MANGO 2,2LT</v>
      </c>
    </row>
    <row r="1280" spans="1:18" x14ac:dyDescent="0.35">
      <c r="A1280" t="s">
        <v>3904</v>
      </c>
      <c r="B1280">
        <v>2000</v>
      </c>
      <c r="D1280" s="51" t="s">
        <v>3905</v>
      </c>
      <c r="F1280" s="38">
        <v>104548830</v>
      </c>
      <c r="H1280" s="52">
        <v>252020</v>
      </c>
      <c r="I1280" t="s">
        <v>3906</v>
      </c>
      <c r="J1280">
        <v>10</v>
      </c>
      <c r="K1280" t="s">
        <v>44</v>
      </c>
      <c r="L1280" t="s">
        <v>3907</v>
      </c>
      <c r="M1280" t="s">
        <v>3908</v>
      </c>
      <c r="N1280" s="38" t="s">
        <v>44</v>
      </c>
      <c r="O1280" t="str">
        <f>+F1280&amp;"-"&amp;VLOOKUP(F1280,'BD LP'!B:J,9,0)</f>
        <v>104548830-C10</v>
      </c>
      <c r="P1280">
        <f>+VLOOKUP(O1280,[1]ZCLMM905!$A:$G,7,0)</f>
        <v>10</v>
      </c>
      <c r="Q1280" t="b">
        <f t="shared" si="24"/>
        <v>1</v>
      </c>
      <c r="R1280" t="str">
        <f>+VLOOKUP(F1280,'BD LP'!B:I,8,0)</f>
        <v>CACEROLA CON TAPA 1,5LT INOX 16X8CM</v>
      </c>
    </row>
    <row r="1281" spans="1:18" x14ac:dyDescent="0.35">
      <c r="A1281" t="s">
        <v>3904</v>
      </c>
      <c r="B1281">
        <v>2000</v>
      </c>
      <c r="D1281" s="51" t="s">
        <v>3905</v>
      </c>
      <c r="F1281" s="38">
        <v>104548840</v>
      </c>
      <c r="H1281" s="52">
        <v>252048</v>
      </c>
      <c r="I1281" t="s">
        <v>3906</v>
      </c>
      <c r="J1281">
        <v>6</v>
      </c>
      <c r="K1281" t="s">
        <v>44</v>
      </c>
      <c r="L1281" t="s">
        <v>3907</v>
      </c>
      <c r="M1281" t="s">
        <v>3908</v>
      </c>
      <c r="N1281" s="38" t="s">
        <v>44</v>
      </c>
      <c r="O1281" t="str">
        <f>+F1281&amp;"-"&amp;VLOOKUP(F1281,'BD LP'!B:J,9,0)</f>
        <v>104548840-C06</v>
      </c>
      <c r="P1281">
        <f>+VLOOKUP(O1281,[1]ZCLMM905!$A:$G,7,0)</f>
        <v>6</v>
      </c>
      <c r="Q1281" t="b">
        <f t="shared" si="24"/>
        <v>1</v>
      </c>
      <c r="R1281" t="str">
        <f>+VLOOKUP(F1281,'BD LP'!B:I,8,0)</f>
        <v>CACEROLA CON TAPA 3,5LT INOX 24X9,5CM</v>
      </c>
    </row>
    <row r="1282" spans="1:18" x14ac:dyDescent="0.35">
      <c r="A1282" t="s">
        <v>3904</v>
      </c>
      <c r="B1282">
        <v>2000</v>
      </c>
      <c r="D1282" s="51" t="s">
        <v>3905</v>
      </c>
      <c r="F1282" s="38">
        <v>104549050</v>
      </c>
      <c r="H1282" s="52">
        <v>1487563</v>
      </c>
      <c r="I1282" t="s">
        <v>3906</v>
      </c>
      <c r="J1282">
        <v>77</v>
      </c>
      <c r="K1282" t="s">
        <v>44</v>
      </c>
      <c r="L1282" t="s">
        <v>3907</v>
      </c>
      <c r="M1282" t="s">
        <v>3908</v>
      </c>
      <c r="N1282" s="38" t="s">
        <v>44</v>
      </c>
      <c r="O1282" t="str">
        <f>+F1282&amp;"-"&amp;VLOOKUP(F1282,'BD LP'!B:J,9,0)</f>
        <v>104549050-C77</v>
      </c>
      <c r="P1282">
        <f>+VLOOKUP(O1282,[1]ZCLMM905!$A:$G,7,0)</f>
        <v>77</v>
      </c>
      <c r="Q1282" t="b">
        <f t="shared" si="24"/>
        <v>1</v>
      </c>
      <c r="R1282" t="str">
        <f>+VLOOKUP(F1282,'BD LP'!B:I,8,0)</f>
        <v>CUCHILLO MEDIO 20CM UNIV.</v>
      </c>
    </row>
    <row r="1283" spans="1:18" x14ac:dyDescent="0.35">
      <c r="A1283" t="s">
        <v>3904</v>
      </c>
      <c r="B1283">
        <v>2000</v>
      </c>
      <c r="D1283" s="51" t="s">
        <v>3905</v>
      </c>
      <c r="F1283" s="38">
        <v>104548660</v>
      </c>
      <c r="H1283" s="52">
        <v>1478320</v>
      </c>
      <c r="I1283" t="s">
        <v>3906</v>
      </c>
      <c r="J1283">
        <v>80</v>
      </c>
      <c r="K1283" t="s">
        <v>44</v>
      </c>
      <c r="L1283" t="s">
        <v>3907</v>
      </c>
      <c r="M1283" t="s">
        <v>3908</v>
      </c>
      <c r="N1283" s="38" t="s">
        <v>44</v>
      </c>
      <c r="O1283" t="str">
        <f>+F1283&amp;"-"&amp;VLOOKUP(F1283,'BD LP'!B:J,9,0)</f>
        <v>104548660-C80</v>
      </c>
      <c r="P1283">
        <f>+VLOOKUP(O1283,[1]ZCLMM905!$A:$G,7,0)</f>
        <v>80</v>
      </c>
      <c r="Q1283" t="b">
        <f t="shared" ref="Q1283:Q1346" si="25">+P1283=J1283</f>
        <v>1</v>
      </c>
      <c r="R1283" t="str">
        <f>+VLOOKUP(F1283,'BD LP'!B:I,8,0)</f>
        <v>CUCHILLO MEDIO GOLPE 15CM UNIV. ACE/INOX</v>
      </c>
    </row>
    <row r="1284" spans="1:18" x14ac:dyDescent="0.35">
      <c r="A1284" t="s">
        <v>3904</v>
      </c>
      <c r="B1284">
        <v>2000</v>
      </c>
      <c r="D1284" s="51" t="s">
        <v>3905</v>
      </c>
      <c r="F1284" s="38">
        <v>104548670</v>
      </c>
      <c r="H1284" s="52">
        <v>1496946</v>
      </c>
      <c r="I1284" t="s">
        <v>3906</v>
      </c>
      <c r="J1284">
        <v>66</v>
      </c>
      <c r="K1284" t="s">
        <v>44</v>
      </c>
      <c r="L1284" t="s">
        <v>3907</v>
      </c>
      <c r="M1284" t="s">
        <v>3908</v>
      </c>
      <c r="N1284" s="38" t="s">
        <v>44</v>
      </c>
      <c r="O1284" t="str">
        <f>+F1284&amp;"-"&amp;VLOOKUP(F1284,'BD LP'!B:J,9,0)</f>
        <v>104548670-C66</v>
      </c>
      <c r="P1284">
        <f>+VLOOKUP(O1284,[1]ZCLMM905!$A:$G,7,0)</f>
        <v>66</v>
      </c>
      <c r="Q1284" t="b">
        <f t="shared" si="25"/>
        <v>1</v>
      </c>
      <c r="R1284" t="str">
        <f>+VLOOKUP(F1284,'BD LP'!B:I,8,0)</f>
        <v>CUCHILLO MEDIO GOLPE 20CM UNIV. ACE/INOX</v>
      </c>
    </row>
    <row r="1285" spans="1:18" x14ac:dyDescent="0.35">
      <c r="A1285" t="s">
        <v>3904</v>
      </c>
      <c r="B1285">
        <v>2000</v>
      </c>
      <c r="D1285" s="51" t="s">
        <v>3905</v>
      </c>
      <c r="F1285" s="38">
        <v>104548690</v>
      </c>
      <c r="H1285" s="52">
        <v>1411344</v>
      </c>
      <c r="I1285" t="s">
        <v>3906</v>
      </c>
      <c r="J1285">
        <v>48</v>
      </c>
      <c r="K1285" t="s">
        <v>44</v>
      </c>
      <c r="L1285" t="s">
        <v>3907</v>
      </c>
      <c r="M1285" t="s">
        <v>3908</v>
      </c>
      <c r="N1285" s="38" t="s">
        <v>44</v>
      </c>
      <c r="O1285" t="str">
        <f>+F1285&amp;"-"&amp;VLOOKUP(F1285,'BD LP'!B:J,9,0)</f>
        <v>104548690-C48</v>
      </c>
      <c r="P1285">
        <f>+VLOOKUP(O1285,[1]ZCLMM905!$A:$G,7,0)</f>
        <v>48</v>
      </c>
      <c r="Q1285" t="b">
        <f t="shared" si="25"/>
        <v>1</v>
      </c>
      <c r="R1285" t="str">
        <f>+VLOOKUP(F1285,'BD LP'!B:I,8,0)</f>
        <v>CUCHILLO MEDIO GOLPE 25CM UNIV. ACE/INOX</v>
      </c>
    </row>
    <row r="1286" spans="1:18" x14ac:dyDescent="0.35">
      <c r="A1286" t="s">
        <v>3904</v>
      </c>
      <c r="B1286">
        <v>2000</v>
      </c>
      <c r="D1286" s="51" t="s">
        <v>3905</v>
      </c>
      <c r="F1286" s="38">
        <v>104548700</v>
      </c>
      <c r="H1286" s="52">
        <v>1589544</v>
      </c>
      <c r="I1286" t="s">
        <v>3906</v>
      </c>
      <c r="J1286">
        <v>44</v>
      </c>
      <c r="K1286" t="s">
        <v>44</v>
      </c>
      <c r="L1286" t="s">
        <v>3907</v>
      </c>
      <c r="M1286" t="s">
        <v>3908</v>
      </c>
      <c r="N1286" s="38" t="s">
        <v>44</v>
      </c>
      <c r="O1286" t="str">
        <f>+F1286&amp;"-"&amp;VLOOKUP(F1286,'BD LP'!B:J,9,0)</f>
        <v>104548700-C44</v>
      </c>
      <c r="P1286">
        <f>+VLOOKUP(O1286,[1]ZCLMM905!$A:$G,7,0)</f>
        <v>44</v>
      </c>
      <c r="Q1286" t="b">
        <f t="shared" si="25"/>
        <v>1</v>
      </c>
      <c r="R1286" t="str">
        <f>+VLOOKUP(F1286,'BD LP'!B:I,8,0)</f>
        <v>CUCHILLO MEDIO GOLPE 30CM UNIV. ACE/INOX</v>
      </c>
    </row>
    <row r="1287" spans="1:18" x14ac:dyDescent="0.35">
      <c r="A1287" t="s">
        <v>3904</v>
      </c>
      <c r="B1287">
        <v>2000</v>
      </c>
      <c r="D1287" s="51" t="s">
        <v>3905</v>
      </c>
      <c r="F1287" s="38">
        <v>104548650</v>
      </c>
      <c r="H1287" s="52">
        <v>1364500</v>
      </c>
      <c r="I1287" t="s">
        <v>3906</v>
      </c>
      <c r="J1287">
        <v>125</v>
      </c>
      <c r="K1287" t="s">
        <v>44</v>
      </c>
      <c r="L1287" t="s">
        <v>3907</v>
      </c>
      <c r="M1287" t="s">
        <v>3908</v>
      </c>
      <c r="N1287" s="38" t="s">
        <v>44</v>
      </c>
      <c r="O1287" t="str">
        <f>+F1287&amp;"-"&amp;VLOOKUP(F1287,'BD LP'!B:J,9,0)</f>
        <v>104548650-Z25</v>
      </c>
      <c r="P1287">
        <f>+VLOOKUP(O1287,[1]ZCLMM905!$A:$G,7,0)</f>
        <v>125</v>
      </c>
      <c r="Q1287" t="b">
        <f t="shared" si="25"/>
        <v>1</v>
      </c>
      <c r="R1287" t="str">
        <f>+VLOOKUP(F1287,'BD LP'!B:I,8,0)</f>
        <v>CUCHILLO VEGETALES 11CM UNIV. ACE/INOX</v>
      </c>
    </row>
    <row r="1288" spans="1:18" x14ac:dyDescent="0.35">
      <c r="A1288" t="s">
        <v>3904</v>
      </c>
      <c r="B1288">
        <v>2000</v>
      </c>
      <c r="D1288" s="51" t="s">
        <v>3905</v>
      </c>
      <c r="F1288" s="38">
        <v>104548780</v>
      </c>
      <c r="H1288" s="52">
        <v>57930</v>
      </c>
      <c r="I1288" t="s">
        <v>3906</v>
      </c>
      <c r="J1288">
        <v>6</v>
      </c>
      <c r="K1288" t="s">
        <v>44</v>
      </c>
      <c r="L1288" t="s">
        <v>3907</v>
      </c>
      <c r="M1288" t="s">
        <v>3908</v>
      </c>
      <c r="N1288" s="38" t="s">
        <v>44</v>
      </c>
      <c r="O1288" t="str">
        <f>+F1288&amp;"-"&amp;VLOOKUP(F1288,'BD LP'!B:J,9,0)</f>
        <v>104548780-C06</v>
      </c>
      <c r="P1288">
        <f>+VLOOKUP(O1288,[1]ZCLMM905!$A:$G,7,0)</f>
        <v>6</v>
      </c>
      <c r="Q1288" t="b">
        <f t="shared" si="25"/>
        <v>1</v>
      </c>
      <c r="R1288" t="str">
        <f>+VLOOKUP(F1288,'BD LP'!B:I,8,0)</f>
        <v>SARTÉN TEFLÓN ALUMINIO 20CM</v>
      </c>
    </row>
    <row r="1289" spans="1:18" x14ac:dyDescent="0.35">
      <c r="A1289" t="s">
        <v>3904</v>
      </c>
      <c r="B1289">
        <v>2000</v>
      </c>
      <c r="D1289" s="51" t="s">
        <v>3905</v>
      </c>
      <c r="F1289" s="38">
        <v>104548800</v>
      </c>
      <c r="H1289" s="52">
        <v>90708</v>
      </c>
      <c r="I1289" t="s">
        <v>3906</v>
      </c>
      <c r="J1289">
        <v>6</v>
      </c>
      <c r="K1289" t="s">
        <v>44</v>
      </c>
      <c r="L1289" t="s">
        <v>3907</v>
      </c>
      <c r="M1289" t="s">
        <v>3908</v>
      </c>
      <c r="N1289" s="38" t="s">
        <v>44</v>
      </c>
      <c r="O1289" t="str">
        <f>+F1289&amp;"-"&amp;VLOOKUP(F1289,'BD LP'!B:J,9,0)</f>
        <v>104548800-C06</v>
      </c>
      <c r="P1289">
        <f>+VLOOKUP(O1289,[1]ZCLMM905!$A:$G,7,0)</f>
        <v>6</v>
      </c>
      <c r="Q1289" t="b">
        <f t="shared" si="25"/>
        <v>1</v>
      </c>
      <c r="R1289" t="str">
        <f>+VLOOKUP(F1289,'BD LP'!B:I,8,0)</f>
        <v>SARTÉN TEFLÓN ALUMINIO 24CM</v>
      </c>
    </row>
    <row r="1290" spans="1:18" x14ac:dyDescent="0.35">
      <c r="A1290" t="s">
        <v>3904</v>
      </c>
      <c r="B1290">
        <v>2000</v>
      </c>
      <c r="D1290" s="51" t="s">
        <v>3905</v>
      </c>
      <c r="F1290" s="38">
        <v>104548810</v>
      </c>
      <c r="H1290" s="52">
        <v>126000</v>
      </c>
      <c r="I1290" t="s">
        <v>3906</v>
      </c>
      <c r="J1290">
        <v>6</v>
      </c>
      <c r="K1290" t="s">
        <v>44</v>
      </c>
      <c r="L1290" t="s">
        <v>3907</v>
      </c>
      <c r="M1290" t="s">
        <v>3908</v>
      </c>
      <c r="N1290" s="38" t="s">
        <v>44</v>
      </c>
      <c r="O1290" t="str">
        <f>+F1290&amp;"-"&amp;VLOOKUP(F1290,'BD LP'!B:J,9,0)</f>
        <v>104548810-C06</v>
      </c>
      <c r="P1290">
        <f>+VLOOKUP(O1290,[1]ZCLMM905!$A:$G,7,0)</f>
        <v>6</v>
      </c>
      <c r="Q1290" t="b">
        <f t="shared" si="25"/>
        <v>1</v>
      </c>
      <c r="R1290" t="str">
        <f>+VLOOKUP(F1290,'BD LP'!B:I,8,0)</f>
        <v>SARTÉN TEFLÓN ALUMINIO 28CM</v>
      </c>
    </row>
    <row r="1291" spans="1:18" x14ac:dyDescent="0.35">
      <c r="A1291" t="s">
        <v>3904</v>
      </c>
      <c r="B1291">
        <v>2000</v>
      </c>
      <c r="D1291" s="51" t="s">
        <v>3905</v>
      </c>
      <c r="F1291" s="38">
        <v>104548820</v>
      </c>
      <c r="H1291" s="52">
        <v>131040</v>
      </c>
      <c r="I1291" t="s">
        <v>3906</v>
      </c>
      <c r="J1291">
        <v>6</v>
      </c>
      <c r="K1291" t="s">
        <v>44</v>
      </c>
      <c r="L1291" t="s">
        <v>3907</v>
      </c>
      <c r="M1291" t="s">
        <v>3908</v>
      </c>
      <c r="N1291" s="38" t="s">
        <v>44</v>
      </c>
      <c r="O1291" t="str">
        <f>+F1291&amp;"-"&amp;VLOOKUP(F1291,'BD LP'!B:J,9,0)</f>
        <v>104548820-C06</v>
      </c>
      <c r="P1291">
        <f>+VLOOKUP(O1291,[1]ZCLMM905!$A:$G,7,0)</f>
        <v>6</v>
      </c>
      <c r="Q1291" t="b">
        <f t="shared" si="25"/>
        <v>1</v>
      </c>
      <c r="R1291" t="str">
        <f>+VLOOKUP(F1291,'BD LP'!B:I,8,0)</f>
        <v>SARTÉN TEFLÓN ALUMINIO 32CM</v>
      </c>
    </row>
    <row r="1292" spans="1:18" x14ac:dyDescent="0.35">
      <c r="A1292" t="s">
        <v>3904</v>
      </c>
      <c r="B1292">
        <v>2000</v>
      </c>
      <c r="D1292" s="51" t="s">
        <v>3905</v>
      </c>
      <c r="F1292" s="38">
        <v>104548750</v>
      </c>
      <c r="H1292" s="52">
        <v>100740</v>
      </c>
      <c r="I1292" t="s">
        <v>3906</v>
      </c>
      <c r="J1292">
        <v>12</v>
      </c>
      <c r="K1292" t="s">
        <v>44</v>
      </c>
      <c r="L1292" t="s">
        <v>3907</v>
      </c>
      <c r="M1292" t="s">
        <v>3908</v>
      </c>
      <c r="N1292" s="38" t="s">
        <v>44</v>
      </c>
      <c r="O1292" t="str">
        <f>+F1292&amp;"-"&amp;VLOOKUP(F1292,'BD LP'!B:J,9,0)</f>
        <v>104548750-C12</v>
      </c>
      <c r="P1292">
        <f>+VLOOKUP(O1292,[1]ZCLMM905!$A:$G,7,0)</f>
        <v>12</v>
      </c>
      <c r="Q1292" t="b">
        <f t="shared" si="25"/>
        <v>1</v>
      </c>
      <c r="R1292" t="str">
        <f>+VLOOKUP(F1292,'BD LP'!B:I,8,0)</f>
        <v>TABLA CORTAR AMARILLO 30X46X1,1CM</v>
      </c>
    </row>
    <row r="1293" spans="1:18" x14ac:dyDescent="0.35">
      <c r="A1293" t="s">
        <v>3904</v>
      </c>
      <c r="B1293">
        <v>2000</v>
      </c>
      <c r="D1293" s="51" t="s">
        <v>3905</v>
      </c>
      <c r="F1293" s="38">
        <v>104548740</v>
      </c>
      <c r="H1293" s="52">
        <v>100740</v>
      </c>
      <c r="I1293" t="s">
        <v>3906</v>
      </c>
      <c r="J1293">
        <v>12</v>
      </c>
      <c r="K1293" t="s">
        <v>44</v>
      </c>
      <c r="L1293" t="s">
        <v>3907</v>
      </c>
      <c r="M1293" t="s">
        <v>3908</v>
      </c>
      <c r="N1293" s="38" t="s">
        <v>44</v>
      </c>
      <c r="O1293" t="str">
        <f>+F1293&amp;"-"&amp;VLOOKUP(F1293,'BD LP'!B:J,9,0)</f>
        <v>104548740-C12</v>
      </c>
      <c r="P1293">
        <f>+VLOOKUP(O1293,[1]ZCLMM905!$A:$G,7,0)</f>
        <v>12</v>
      </c>
      <c r="Q1293" t="b">
        <f t="shared" si="25"/>
        <v>1</v>
      </c>
      <c r="R1293" t="str">
        <f>+VLOOKUP(F1293,'BD LP'!B:I,8,0)</f>
        <v>TABLA CORTAR AZUL 30X46X1,1CM</v>
      </c>
    </row>
    <row r="1294" spans="1:18" x14ac:dyDescent="0.35">
      <c r="A1294" t="s">
        <v>3904</v>
      </c>
      <c r="B1294">
        <v>2000</v>
      </c>
      <c r="D1294" s="51" t="s">
        <v>3905</v>
      </c>
      <c r="F1294" s="38">
        <v>104548710</v>
      </c>
      <c r="H1294" s="52">
        <v>100740</v>
      </c>
      <c r="I1294" t="s">
        <v>3906</v>
      </c>
      <c r="J1294">
        <v>12</v>
      </c>
      <c r="K1294" t="s">
        <v>44</v>
      </c>
      <c r="L1294" t="s">
        <v>3907</v>
      </c>
      <c r="M1294" t="s">
        <v>3908</v>
      </c>
      <c r="N1294" s="38" t="s">
        <v>44</v>
      </c>
      <c r="O1294" t="str">
        <f>+F1294&amp;"-"&amp;VLOOKUP(F1294,'BD LP'!B:J,9,0)</f>
        <v>104548710-C12</v>
      </c>
      <c r="P1294">
        <f>+VLOOKUP(O1294,[1]ZCLMM905!$A:$G,7,0)</f>
        <v>12</v>
      </c>
      <c r="Q1294" t="b">
        <f t="shared" si="25"/>
        <v>1</v>
      </c>
      <c r="R1294" t="str">
        <f>+VLOOKUP(F1294,'BD LP'!B:I,8,0)</f>
        <v>TABLA CORTAR BLANCO 30X46X1,1CM</v>
      </c>
    </row>
    <row r="1295" spans="1:18" x14ac:dyDescent="0.35">
      <c r="A1295" t="s">
        <v>3904</v>
      </c>
      <c r="B1295">
        <v>2000</v>
      </c>
      <c r="D1295" s="51" t="s">
        <v>3905</v>
      </c>
      <c r="F1295" s="38">
        <v>104548720</v>
      </c>
      <c r="H1295" s="52">
        <v>100740</v>
      </c>
      <c r="I1295" t="s">
        <v>3906</v>
      </c>
      <c r="J1295">
        <v>12</v>
      </c>
      <c r="K1295" t="s">
        <v>44</v>
      </c>
      <c r="L1295" t="s">
        <v>3907</v>
      </c>
      <c r="M1295" t="s">
        <v>3908</v>
      </c>
      <c r="N1295" s="38" t="s">
        <v>44</v>
      </c>
      <c r="O1295" t="str">
        <f>+F1295&amp;"-"&amp;VLOOKUP(F1295,'BD LP'!B:J,9,0)</f>
        <v>104548720-C12</v>
      </c>
      <c r="P1295">
        <f>+VLOOKUP(O1295,[1]ZCLMM905!$A:$G,7,0)</f>
        <v>12</v>
      </c>
      <c r="Q1295" t="b">
        <f t="shared" si="25"/>
        <v>1</v>
      </c>
      <c r="R1295" t="str">
        <f>+VLOOKUP(F1295,'BD LP'!B:I,8,0)</f>
        <v>TABLA CORTAR ROJO 30X46X1,1CM</v>
      </c>
    </row>
    <row r="1296" spans="1:18" x14ac:dyDescent="0.35">
      <c r="A1296" t="s">
        <v>3904</v>
      </c>
      <c r="B1296">
        <v>2000</v>
      </c>
      <c r="D1296" s="51" t="s">
        <v>3905</v>
      </c>
      <c r="F1296" s="38">
        <v>104548730</v>
      </c>
      <c r="H1296" s="52">
        <v>100740</v>
      </c>
      <c r="I1296" t="s">
        <v>3906</v>
      </c>
      <c r="J1296">
        <v>12</v>
      </c>
      <c r="K1296" t="s">
        <v>44</v>
      </c>
      <c r="L1296" t="s">
        <v>3907</v>
      </c>
      <c r="M1296" t="s">
        <v>3908</v>
      </c>
      <c r="N1296" s="38" t="s">
        <v>44</v>
      </c>
      <c r="O1296" t="str">
        <f>+F1296&amp;"-"&amp;VLOOKUP(F1296,'BD LP'!B:J,9,0)</f>
        <v>104548730-C12</v>
      </c>
      <c r="P1296">
        <f>+VLOOKUP(O1296,[1]ZCLMM905!$A:$G,7,0)</f>
        <v>12</v>
      </c>
      <c r="Q1296" t="b">
        <f t="shared" si="25"/>
        <v>1</v>
      </c>
      <c r="R1296" t="str">
        <f>+VLOOKUP(F1296,'BD LP'!B:I,8,0)</f>
        <v>TABLA CORTAR VERDE 30X46X1,1CM</v>
      </c>
    </row>
    <row r="1297" spans="1:18" x14ac:dyDescent="0.35">
      <c r="A1297" t="s">
        <v>3904</v>
      </c>
      <c r="B1297">
        <v>2000</v>
      </c>
      <c r="D1297" s="51" t="s">
        <v>3905</v>
      </c>
      <c r="F1297" s="38">
        <v>104548760</v>
      </c>
      <c r="H1297" s="52">
        <v>33605</v>
      </c>
      <c r="I1297" t="s">
        <v>3906</v>
      </c>
      <c r="J1297">
        <v>1</v>
      </c>
      <c r="K1297" t="s">
        <v>44</v>
      </c>
      <c r="L1297" t="s">
        <v>3907</v>
      </c>
      <c r="M1297" t="s">
        <v>3908</v>
      </c>
      <c r="N1297" s="38" t="s">
        <v>44</v>
      </c>
      <c r="O1297" t="str">
        <f>+F1297&amp;"-"&amp;VLOOKUP(F1297,'BD LP'!B:J,9,0)</f>
        <v>104548760-UN</v>
      </c>
      <c r="P1297">
        <f>+VLOOKUP(O1297,[1]ZCLMM905!$A:$G,7,0)</f>
        <v>1</v>
      </c>
      <c r="Q1297" t="b">
        <f t="shared" si="25"/>
        <v>1</v>
      </c>
      <c r="R1297" t="str">
        <f>+VLOOKUP(F1297,'BD LP'!B:I,8,0)</f>
        <v>WOK ACERO CON ANTIADHERENTE 28X8,5CM</v>
      </c>
    </row>
    <row r="1298" spans="1:18" x14ac:dyDescent="0.35">
      <c r="A1298" t="s">
        <v>3904</v>
      </c>
      <c r="B1298">
        <v>2000</v>
      </c>
      <c r="D1298" s="51" t="s">
        <v>3905</v>
      </c>
      <c r="F1298" s="38">
        <v>105045630</v>
      </c>
      <c r="H1298" s="52">
        <v>4290</v>
      </c>
      <c r="I1298" t="s">
        <v>3906</v>
      </c>
      <c r="J1298">
        <v>1</v>
      </c>
      <c r="K1298" t="s">
        <v>164</v>
      </c>
      <c r="L1298" t="s">
        <v>3907</v>
      </c>
      <c r="M1298" t="s">
        <v>3908</v>
      </c>
      <c r="N1298" s="38" t="s">
        <v>164</v>
      </c>
      <c r="O1298" t="str">
        <f>+F1298&amp;"-"&amp;VLOOKUP(F1298,'BD LP'!B:J,9,0)</f>
        <v>105045630-KG</v>
      </c>
      <c r="P1298">
        <f>+VLOOKUP(O1298,[1]ZCLMM905!$A:$G,7,0)</f>
        <v>1</v>
      </c>
      <c r="Q1298" t="b">
        <f t="shared" si="25"/>
        <v>1</v>
      </c>
      <c r="R1298" t="str">
        <f>+VLOOKUP(F1298,'BD LP'!B:I,8,0)</f>
        <v>CHULETA CENTRO MARINADA 5 kg 180-220 g</v>
      </c>
    </row>
    <row r="1299" spans="1:18" x14ac:dyDescent="0.35">
      <c r="A1299" t="s">
        <v>3904</v>
      </c>
      <c r="B1299">
        <v>2000</v>
      </c>
      <c r="D1299" s="51" t="s">
        <v>3905</v>
      </c>
      <c r="F1299" s="38">
        <v>104523640</v>
      </c>
      <c r="H1299" s="52">
        <v>4290</v>
      </c>
      <c r="I1299" t="s">
        <v>3906</v>
      </c>
      <c r="J1299">
        <v>1</v>
      </c>
      <c r="K1299" t="s">
        <v>164</v>
      </c>
      <c r="L1299" t="s">
        <v>3907</v>
      </c>
      <c r="M1299" t="s">
        <v>3908</v>
      </c>
      <c r="N1299" s="38" t="s">
        <v>164</v>
      </c>
      <c r="O1299" t="str">
        <f>+F1299&amp;"-"&amp;VLOOKUP(F1299,'BD LP'!B:J,9,0)</f>
        <v>104523640-KG</v>
      </c>
      <c r="P1299">
        <f>+VLOOKUP(O1299,[1]ZCLMM905!$A:$G,7,0)</f>
        <v>1</v>
      </c>
      <c r="Q1299" t="b">
        <f t="shared" si="25"/>
        <v>1</v>
      </c>
      <c r="R1299" t="str">
        <f>+VLOOKUP(F1299,'BD LP'!B:I,8,0)</f>
        <v>CHULETA CENTRO MARINADA 5 kg 220-260 g</v>
      </c>
    </row>
    <row r="1300" spans="1:18" x14ac:dyDescent="0.35">
      <c r="A1300" t="s">
        <v>3904</v>
      </c>
      <c r="B1300">
        <v>2000</v>
      </c>
      <c r="D1300" s="51" t="s">
        <v>3905</v>
      </c>
      <c r="F1300" s="38">
        <v>150001986</v>
      </c>
      <c r="H1300" s="52">
        <v>3490</v>
      </c>
      <c r="I1300" t="s">
        <v>3906</v>
      </c>
      <c r="J1300">
        <v>1</v>
      </c>
      <c r="K1300" t="s">
        <v>164</v>
      </c>
      <c r="L1300" t="s">
        <v>3907</v>
      </c>
      <c r="M1300" t="s">
        <v>3908</v>
      </c>
      <c r="N1300" s="38" t="s">
        <v>164</v>
      </c>
      <c r="O1300" t="str">
        <f>+F1300&amp;"-"&amp;VLOOKUP(F1300,'BD LP'!B:J,9,0)</f>
        <v>150001986-KG</v>
      </c>
      <c r="P1300">
        <f>+VLOOKUP(O1300,[1]ZCLMM905!$A:$G,7,0)</f>
        <v>1</v>
      </c>
      <c r="Q1300" t="b">
        <f t="shared" si="25"/>
        <v>1</v>
      </c>
      <c r="R1300" t="str">
        <f>+VLOOKUP(F1300,'BD LP'!B:I,8,0)</f>
        <v>CHULETA CERDO CENTRO ENTERA BRASIL 18 kg</v>
      </c>
    </row>
    <row r="1301" spans="1:18" x14ac:dyDescent="0.35">
      <c r="A1301" t="s">
        <v>3904</v>
      </c>
      <c r="B1301">
        <v>2000</v>
      </c>
      <c r="D1301" s="51" t="s">
        <v>3905</v>
      </c>
      <c r="F1301" s="38">
        <v>150001987</v>
      </c>
      <c r="H1301" s="52">
        <v>3590</v>
      </c>
      <c r="I1301" t="s">
        <v>3906</v>
      </c>
      <c r="J1301">
        <v>1</v>
      </c>
      <c r="K1301" t="s">
        <v>164</v>
      </c>
      <c r="L1301" t="s">
        <v>3907</v>
      </c>
      <c r="M1301" t="s">
        <v>3908</v>
      </c>
      <c r="N1301" s="38" t="s">
        <v>164</v>
      </c>
      <c r="O1301" t="str">
        <f>+F1301&amp;"-"&amp;VLOOKUP(F1301,'BD LP'!B:J,9,0)</f>
        <v>150001987-KG</v>
      </c>
      <c r="P1301">
        <f>+VLOOKUP(O1301,[1]ZCLMM905!$A:$G,7,0)</f>
        <v>1</v>
      </c>
      <c r="Q1301" t="b">
        <f t="shared" si="25"/>
        <v>1</v>
      </c>
      <c r="R1301" t="str">
        <f>+VLOOKUP(F1301,'BD LP'!B:I,8,0)</f>
        <v>CHULETA CERDO VETADA ENTERA BRASIL 18 kg</v>
      </c>
    </row>
    <row r="1302" spans="1:18" x14ac:dyDescent="0.35">
      <c r="A1302" t="s">
        <v>3904</v>
      </c>
      <c r="B1302">
        <v>2000</v>
      </c>
      <c r="D1302" s="51" t="s">
        <v>3905</v>
      </c>
      <c r="F1302" s="38">
        <v>104343260</v>
      </c>
      <c r="H1302" s="52">
        <v>4390</v>
      </c>
      <c r="I1302" t="s">
        <v>3906</v>
      </c>
      <c r="J1302">
        <v>1</v>
      </c>
      <c r="K1302" t="s">
        <v>164</v>
      </c>
      <c r="L1302" t="s">
        <v>3907</v>
      </c>
      <c r="M1302" t="s">
        <v>3908</v>
      </c>
      <c r="N1302" s="38" t="s">
        <v>164</v>
      </c>
      <c r="O1302" t="str">
        <f>+F1302&amp;"-"&amp;VLOOKUP(F1302,'BD LP'!B:J,9,0)</f>
        <v>104343260-KG</v>
      </c>
      <c r="P1302">
        <f>+VLOOKUP(O1302,[1]ZCLMM905!$A:$G,7,0)</f>
        <v>1</v>
      </c>
      <c r="Q1302" t="b">
        <f t="shared" si="25"/>
        <v>1</v>
      </c>
      <c r="R1302" t="str">
        <f>+VLOOKUP(F1302,'BD LP'!B:I,8,0)</f>
        <v>CHULETA VETADA MARINADA 5 kg 180-220 g</v>
      </c>
    </row>
    <row r="1303" spans="1:18" x14ac:dyDescent="0.35">
      <c r="A1303" t="s">
        <v>3904</v>
      </c>
      <c r="B1303">
        <v>2000</v>
      </c>
      <c r="D1303" s="51" t="s">
        <v>3905</v>
      </c>
      <c r="F1303" s="38">
        <v>104523650</v>
      </c>
      <c r="H1303" s="52">
        <v>4390</v>
      </c>
      <c r="I1303" t="s">
        <v>3906</v>
      </c>
      <c r="J1303">
        <v>1</v>
      </c>
      <c r="K1303" t="s">
        <v>164</v>
      </c>
      <c r="L1303" t="s">
        <v>3907</v>
      </c>
      <c r="M1303" t="s">
        <v>3908</v>
      </c>
      <c r="N1303" s="38" t="s">
        <v>164</v>
      </c>
      <c r="O1303" t="str">
        <f>+F1303&amp;"-"&amp;VLOOKUP(F1303,'BD LP'!B:J,9,0)</f>
        <v>104523650-KG</v>
      </c>
      <c r="P1303">
        <f>+VLOOKUP(O1303,[1]ZCLMM905!$A:$G,7,0)</f>
        <v>1</v>
      </c>
      <c r="Q1303" t="b">
        <f t="shared" si="25"/>
        <v>1</v>
      </c>
      <c r="R1303" t="str">
        <f>+VLOOKUP(F1303,'BD LP'!B:I,8,0)</f>
        <v>CHULETA VETADA MARINADA 5 kg 220-260 g</v>
      </c>
    </row>
    <row r="1304" spans="1:18" x14ac:dyDescent="0.35">
      <c r="A1304" t="s">
        <v>3904</v>
      </c>
      <c r="B1304">
        <v>2000</v>
      </c>
      <c r="D1304" s="51" t="s">
        <v>3905</v>
      </c>
      <c r="F1304" s="38">
        <v>105045700</v>
      </c>
      <c r="H1304" s="52">
        <v>5990</v>
      </c>
      <c r="I1304" t="s">
        <v>3906</v>
      </c>
      <c r="J1304">
        <v>1</v>
      </c>
      <c r="K1304" t="s">
        <v>164</v>
      </c>
      <c r="L1304" t="s">
        <v>3907</v>
      </c>
      <c r="M1304" t="s">
        <v>3908</v>
      </c>
      <c r="N1304" s="38" t="s">
        <v>164</v>
      </c>
      <c r="O1304" t="str">
        <f>+F1304&amp;"-"&amp;VLOOKUP(F1304,'BD LP'!B:J,9,0)</f>
        <v>105045700-KG</v>
      </c>
      <c r="P1304">
        <f>+VLOOKUP(O1304,[1]ZCLMM905!$A:$G,7,0)</f>
        <v>1</v>
      </c>
      <c r="Q1304" t="b">
        <f t="shared" si="25"/>
        <v>1</v>
      </c>
      <c r="R1304" t="str">
        <f>+VLOOKUP(F1304,'BD LP'!B:I,8,0)</f>
        <v>COSTILLAR BABY BACK 10 kg</v>
      </c>
    </row>
    <row r="1305" spans="1:18" x14ac:dyDescent="0.35">
      <c r="A1305" t="s">
        <v>3904</v>
      </c>
      <c r="B1305">
        <v>2000</v>
      </c>
      <c r="D1305" s="51" t="s">
        <v>3905</v>
      </c>
      <c r="F1305" s="38">
        <v>104545090</v>
      </c>
      <c r="H1305" s="52">
        <v>5990</v>
      </c>
      <c r="I1305" t="s">
        <v>3906</v>
      </c>
      <c r="J1305">
        <v>1</v>
      </c>
      <c r="K1305" t="s">
        <v>164</v>
      </c>
      <c r="L1305" t="s">
        <v>3907</v>
      </c>
      <c r="M1305" t="s">
        <v>3908</v>
      </c>
      <c r="N1305" s="38" t="s">
        <v>164</v>
      </c>
      <c r="O1305" t="str">
        <f>+F1305&amp;"-"&amp;VLOOKUP(F1305,'BD LP'!B:J,9,0)</f>
        <v>104545090-KG</v>
      </c>
      <c r="P1305">
        <f>+VLOOKUP(O1305,[1]ZCLMM905!$A:$G,7,0)</f>
        <v>1</v>
      </c>
      <c r="Q1305" t="b">
        <f t="shared" si="25"/>
        <v>1</v>
      </c>
      <c r="R1305" t="str">
        <f>+VLOOKUP(F1305,'BD LP'!B:I,8,0)</f>
        <v>COSTILLAR BABY BACK LAYERPACK</v>
      </c>
    </row>
    <row r="1306" spans="1:18" x14ac:dyDescent="0.35">
      <c r="A1306" t="s">
        <v>3904</v>
      </c>
      <c r="B1306">
        <v>2000</v>
      </c>
      <c r="D1306" s="51" t="s">
        <v>3905</v>
      </c>
      <c r="F1306" s="38">
        <v>150001984</v>
      </c>
      <c r="H1306" s="52">
        <v>6690</v>
      </c>
      <c r="I1306" t="s">
        <v>3906</v>
      </c>
      <c r="J1306">
        <v>1</v>
      </c>
      <c r="K1306" t="s">
        <v>164</v>
      </c>
      <c r="L1306" t="s">
        <v>3907</v>
      </c>
      <c r="M1306" t="s">
        <v>3908</v>
      </c>
      <c r="N1306" s="38" t="s">
        <v>164</v>
      </c>
      <c r="O1306" t="str">
        <f>+F1306&amp;"-"&amp;VLOOKUP(F1306,'BD LP'!B:J,9,0)</f>
        <v>150001984-KG</v>
      </c>
      <c r="P1306">
        <f>+VLOOKUP(O1306,[1]ZCLMM905!$A:$G,7,0)</f>
        <v>1</v>
      </c>
      <c r="Q1306" t="b">
        <f t="shared" si="25"/>
        <v>1</v>
      </c>
      <c r="R1306" t="str">
        <f>+VLOOKUP(F1306,'BD LP'!B:I,8,0)</f>
        <v>COSTILLAR CERDO 2UN IVP CJ 20 Kg USA</v>
      </c>
    </row>
    <row r="1307" spans="1:18" x14ac:dyDescent="0.35">
      <c r="A1307" t="s">
        <v>3904</v>
      </c>
      <c r="B1307">
        <v>2000</v>
      </c>
      <c r="D1307" s="51" t="s">
        <v>3905</v>
      </c>
      <c r="F1307" s="38">
        <v>105045310</v>
      </c>
      <c r="H1307" s="52">
        <v>7900</v>
      </c>
      <c r="I1307" t="s">
        <v>3906</v>
      </c>
      <c r="J1307">
        <v>1</v>
      </c>
      <c r="K1307" t="s">
        <v>164</v>
      </c>
      <c r="L1307" t="s">
        <v>3907</v>
      </c>
      <c r="M1307" t="s">
        <v>3908</v>
      </c>
      <c r="N1307" s="38" t="s">
        <v>164</v>
      </c>
      <c r="O1307" t="str">
        <f>+F1307&amp;"-"&amp;VLOOKUP(F1307,'BD LP'!B:J,9,0)</f>
        <v>105045310-KG</v>
      </c>
      <c r="P1307">
        <f>+VLOOKUP(O1307,[1]ZCLMM905!$A:$G,7,0)</f>
        <v>1</v>
      </c>
      <c r="Q1307" t="b">
        <f t="shared" si="25"/>
        <v>1</v>
      </c>
      <c r="R1307" t="str">
        <f>+VLOOKUP(F1307,'BD LP'!B:I,8,0)</f>
        <v>COSTILLAR ST. LOUIS IWP 16 kg 1,0-1,2 kg</v>
      </c>
    </row>
    <row r="1308" spans="1:18" x14ac:dyDescent="0.35">
      <c r="A1308" t="s">
        <v>3904</v>
      </c>
      <c r="B1308">
        <v>2000</v>
      </c>
      <c r="D1308" s="51" t="s">
        <v>3905</v>
      </c>
      <c r="F1308" s="38">
        <v>104549030</v>
      </c>
      <c r="H1308" s="52">
        <v>10200</v>
      </c>
      <c r="I1308" t="s">
        <v>3906</v>
      </c>
      <c r="J1308">
        <v>1</v>
      </c>
      <c r="K1308" t="s">
        <v>164</v>
      </c>
      <c r="L1308" t="s">
        <v>3907</v>
      </c>
      <c r="M1308" t="s">
        <v>3908</v>
      </c>
      <c r="N1308" s="38" t="s">
        <v>164</v>
      </c>
      <c r="O1308" t="str">
        <f>+F1308&amp;"-"&amp;VLOOKUP(F1308,'BD LP'!B:J,9,0)</f>
        <v>104549030-KG</v>
      </c>
      <c r="P1308">
        <f>+VLOOKUP(O1308,[1]ZCLMM905!$A:$G,7,0)</f>
        <v>1</v>
      </c>
      <c r="Q1308" t="b">
        <f t="shared" si="25"/>
        <v>1</v>
      </c>
      <c r="R1308" t="str">
        <f>+VLOOKUP(F1308,'BD LP'!B:I,8,0)</f>
        <v>MALAYA DE CERDO</v>
      </c>
    </row>
    <row r="1309" spans="1:18" x14ac:dyDescent="0.35">
      <c r="A1309" t="s">
        <v>3904</v>
      </c>
      <c r="B1309">
        <v>2000</v>
      </c>
      <c r="D1309" s="51" t="s">
        <v>3905</v>
      </c>
      <c r="F1309" s="38">
        <v>150001993</v>
      </c>
      <c r="H1309" s="52">
        <v>4600</v>
      </c>
      <c r="I1309" t="s">
        <v>3906</v>
      </c>
      <c r="J1309">
        <v>1</v>
      </c>
      <c r="K1309" t="s">
        <v>164</v>
      </c>
      <c r="L1309" t="s">
        <v>3907</v>
      </c>
      <c r="M1309" t="s">
        <v>3908</v>
      </c>
      <c r="N1309" s="38" t="s">
        <v>164</v>
      </c>
      <c r="O1309" t="str">
        <f>+F1309&amp;"-"&amp;VLOOKUP(F1309,'BD LP'!B:J,9,0)</f>
        <v>150001993-KG</v>
      </c>
      <c r="P1309">
        <f>+VLOOKUP(O1309,[1]ZCLMM905!$A:$G,7,0)</f>
        <v>1</v>
      </c>
      <c r="Q1309" t="b">
        <f t="shared" si="25"/>
        <v>1</v>
      </c>
      <c r="R1309" t="str">
        <f>+VLOOKUP(F1309,'BD LP'!B:I,8,0)</f>
        <v>LOMO CENTRO DE CERDO IMP</v>
      </c>
    </row>
    <row r="1310" spans="1:18" x14ac:dyDescent="0.35">
      <c r="A1310" t="s">
        <v>3904</v>
      </c>
      <c r="B1310">
        <v>2000</v>
      </c>
      <c r="D1310" s="51" t="s">
        <v>3905</v>
      </c>
      <c r="F1310" s="38">
        <v>104521430</v>
      </c>
      <c r="H1310" s="52">
        <v>4090</v>
      </c>
      <c r="I1310" t="s">
        <v>3906</v>
      </c>
      <c r="J1310">
        <v>1</v>
      </c>
      <c r="K1310" t="s">
        <v>164</v>
      </c>
      <c r="L1310" t="s">
        <v>3907</v>
      </c>
      <c r="M1310" t="s">
        <v>3908</v>
      </c>
      <c r="N1310" s="38" t="s">
        <v>164</v>
      </c>
      <c r="O1310" t="str">
        <f>+F1310&amp;"-"&amp;VLOOKUP(F1310,'BD LP'!B:J,9,0)</f>
        <v>104521430-KG</v>
      </c>
      <c r="P1310">
        <f>+VLOOKUP(O1310,[1]ZCLMM905!$A:$G,7,0)</f>
        <v>1</v>
      </c>
      <c r="Q1310" t="b">
        <f t="shared" si="25"/>
        <v>1</v>
      </c>
      <c r="R1310" t="str">
        <f>+VLOOKUP(F1310,'BD LP'!B:I,8,0)</f>
        <v>PULPA PIERNA CERDO 1/16 IWP BRASIL 21 kg</v>
      </c>
    </row>
    <row r="1311" spans="1:18" x14ac:dyDescent="0.35">
      <c r="A1311" t="s">
        <v>3904</v>
      </c>
      <c r="B1311">
        <v>2000</v>
      </c>
      <c r="D1311" s="51" t="s">
        <v>3905</v>
      </c>
      <c r="F1311" s="38">
        <v>104537720</v>
      </c>
      <c r="H1311" s="52">
        <v>4590</v>
      </c>
      <c r="I1311" t="s">
        <v>3906</v>
      </c>
      <c r="J1311">
        <v>1</v>
      </c>
      <c r="K1311" t="s">
        <v>164</v>
      </c>
      <c r="L1311" t="s">
        <v>3907</v>
      </c>
      <c r="M1311" t="s">
        <v>3908</v>
      </c>
      <c r="N1311" s="38" t="s">
        <v>164</v>
      </c>
      <c r="O1311" t="str">
        <f>+F1311&amp;"-"&amp;VLOOKUP(F1311,'BD LP'!B:J,9,0)</f>
        <v>104537720-KG</v>
      </c>
      <c r="P1311">
        <f>+VLOOKUP(O1311,[1]ZCLMM905!$A:$G,7,0)</f>
        <v>1</v>
      </c>
      <c r="Q1311" t="b">
        <f t="shared" si="25"/>
        <v>1</v>
      </c>
      <c r="R1311" t="str">
        <f>+VLOOKUP(F1311,'BD LP'!B:I,8,0)</f>
        <v>PULPA PIERNA CERDO MARINADA NAC 10 KG</v>
      </c>
    </row>
    <row r="1312" spans="1:18" x14ac:dyDescent="0.35">
      <c r="A1312" t="s">
        <v>3904</v>
      </c>
      <c r="B1312">
        <v>2000</v>
      </c>
      <c r="D1312" s="51" t="s">
        <v>3905</v>
      </c>
      <c r="F1312" s="38">
        <v>104537710</v>
      </c>
      <c r="H1312" s="52">
        <v>8800</v>
      </c>
      <c r="I1312" t="s">
        <v>3906</v>
      </c>
      <c r="J1312">
        <v>1</v>
      </c>
      <c r="K1312" t="s">
        <v>164</v>
      </c>
      <c r="L1312" t="s">
        <v>3907</v>
      </c>
      <c r="M1312" t="s">
        <v>3908</v>
      </c>
      <c r="N1312" s="38" t="s">
        <v>164</v>
      </c>
      <c r="O1312" t="str">
        <f>+F1312&amp;"-"&amp;VLOOKUP(F1312,'BD LP'!B:J,9,0)</f>
        <v>104537710-KG</v>
      </c>
      <c r="P1312">
        <f>+VLOOKUP(O1312,[1]ZCLMM905!$A:$G,7,0)</f>
        <v>1</v>
      </c>
      <c r="Q1312" t="b">
        <f t="shared" si="25"/>
        <v>1</v>
      </c>
      <c r="R1312" t="str">
        <f>+VLOOKUP(F1312,'BD LP'!B:I,8,0)</f>
        <v>CORDERO ENTERO CARCASA</v>
      </c>
    </row>
    <row r="1313" spans="1:18" x14ac:dyDescent="0.35">
      <c r="A1313" t="s">
        <v>3904</v>
      </c>
      <c r="B1313">
        <v>2000</v>
      </c>
      <c r="D1313" s="51" t="s">
        <v>3905</v>
      </c>
      <c r="F1313" s="38">
        <v>104537730</v>
      </c>
      <c r="H1313" s="52">
        <v>17200</v>
      </c>
      <c r="I1313" t="s">
        <v>3906</v>
      </c>
      <c r="J1313">
        <v>1</v>
      </c>
      <c r="K1313" t="s">
        <v>164</v>
      </c>
      <c r="L1313" t="s">
        <v>3907</v>
      </c>
      <c r="M1313" t="s">
        <v>3908</v>
      </c>
      <c r="N1313" s="38" t="s">
        <v>164</v>
      </c>
      <c r="O1313" t="str">
        <f>+F1313&amp;"-"&amp;VLOOKUP(F1313,'BD LP'!B:J,9,0)</f>
        <v>104537730-KG</v>
      </c>
      <c r="P1313">
        <f>+VLOOKUP(O1313,[1]ZCLMM905!$A:$G,7,0)</f>
        <v>1</v>
      </c>
      <c r="Q1313" t="b">
        <f t="shared" si="25"/>
        <v>1</v>
      </c>
      <c r="R1313" t="str">
        <f>+VLOOKUP(F1313,'BD LP'!B:I,8,0)</f>
        <v>CHULETA CORDERO SARATOGA</v>
      </c>
    </row>
    <row r="1314" spans="1:18" x14ac:dyDescent="0.35">
      <c r="A1314" t="s">
        <v>3904</v>
      </c>
      <c r="B1314">
        <v>2000</v>
      </c>
      <c r="D1314" s="51" t="s">
        <v>3905</v>
      </c>
      <c r="F1314" s="38">
        <v>104515390</v>
      </c>
      <c r="H1314" s="52">
        <v>12300</v>
      </c>
      <c r="I1314" t="s">
        <v>3906</v>
      </c>
      <c r="J1314">
        <v>1</v>
      </c>
      <c r="K1314" t="s">
        <v>164</v>
      </c>
      <c r="L1314" t="s">
        <v>3907</v>
      </c>
      <c r="M1314" t="s">
        <v>3908</v>
      </c>
      <c r="N1314" s="38" t="s">
        <v>164</v>
      </c>
      <c r="O1314" t="str">
        <f>+F1314&amp;"-"&amp;VLOOKUP(F1314,'BD LP'!B:J,9,0)</f>
        <v>104515390-KG</v>
      </c>
      <c r="P1314">
        <f>+VLOOKUP(O1314,[1]ZCLMM905!$A:$G,7,0)</f>
        <v>1</v>
      </c>
      <c r="Q1314" t="b">
        <f t="shared" si="25"/>
        <v>1</v>
      </c>
      <c r="R1314" t="str">
        <f>+VLOOKUP(F1314,'BD LP'!B:I,8,0)</f>
        <v>CORDERO GARRON DELANTERO</v>
      </c>
    </row>
    <row r="1315" spans="1:18" x14ac:dyDescent="0.35">
      <c r="A1315" t="s">
        <v>3904</v>
      </c>
      <c r="B1315">
        <v>2000</v>
      </c>
      <c r="D1315" s="51" t="s">
        <v>3905</v>
      </c>
      <c r="F1315" s="38">
        <v>104515400</v>
      </c>
      <c r="H1315" s="52">
        <v>14000</v>
      </c>
      <c r="I1315" t="s">
        <v>3906</v>
      </c>
      <c r="J1315">
        <v>1</v>
      </c>
      <c r="K1315" t="s">
        <v>164</v>
      </c>
      <c r="L1315" t="s">
        <v>3907</v>
      </c>
      <c r="M1315" t="s">
        <v>3908</v>
      </c>
      <c r="N1315" s="38" t="s">
        <v>164</v>
      </c>
      <c r="O1315" t="str">
        <f>+F1315&amp;"-"&amp;VLOOKUP(F1315,'BD LP'!B:J,9,0)</f>
        <v>104515400-KG</v>
      </c>
      <c r="P1315">
        <f>+VLOOKUP(O1315,[1]ZCLMM905!$A:$G,7,0)</f>
        <v>1</v>
      </c>
      <c r="Q1315" t="b">
        <f t="shared" si="25"/>
        <v>1</v>
      </c>
      <c r="R1315" t="str">
        <f>+VLOOKUP(F1315,'BD LP'!B:I,8,0)</f>
        <v>CORDERO GARRON TRASERO</v>
      </c>
    </row>
    <row r="1316" spans="1:18" x14ac:dyDescent="0.35">
      <c r="A1316" t="s">
        <v>3904</v>
      </c>
      <c r="B1316">
        <v>2000</v>
      </c>
      <c r="D1316" s="51" t="s">
        <v>3905</v>
      </c>
      <c r="F1316" s="38">
        <v>104528630</v>
      </c>
      <c r="H1316" s="52">
        <v>92000</v>
      </c>
      <c r="I1316" t="s">
        <v>3906</v>
      </c>
      <c r="J1316">
        <v>4</v>
      </c>
      <c r="K1316" t="s">
        <v>44</v>
      </c>
      <c r="L1316" t="s">
        <v>3907</v>
      </c>
      <c r="M1316" t="s">
        <v>3908</v>
      </c>
      <c r="N1316" s="38" t="s">
        <v>44</v>
      </c>
      <c r="O1316" t="str">
        <f>+F1316&amp;"-"&amp;VLOOKUP(F1316,'BD LP'!B:J,9,0)</f>
        <v>104528630-C04</v>
      </c>
      <c r="P1316">
        <f>+VLOOKUP(O1316,[1]ZCLMM905!$A:$G,7,0)</f>
        <v>4</v>
      </c>
      <c r="Q1316" t="b">
        <f t="shared" si="25"/>
        <v>1</v>
      </c>
      <c r="R1316" t="str">
        <f>+VLOOKUP(F1316,'BD LP'!B:I,8,0)</f>
        <v>GOLDEN CHICKEN REBOZADO SADIA 3 KG</v>
      </c>
    </row>
    <row r="1317" spans="1:18" x14ac:dyDescent="0.35">
      <c r="A1317" t="s">
        <v>3904</v>
      </c>
      <c r="B1317">
        <v>2000</v>
      </c>
      <c r="D1317" s="51" t="s">
        <v>3905</v>
      </c>
      <c r="F1317" s="38">
        <v>104520680</v>
      </c>
      <c r="H1317" s="52">
        <v>24000</v>
      </c>
      <c r="I1317" t="s">
        <v>3906</v>
      </c>
      <c r="J1317">
        <v>2</v>
      </c>
      <c r="K1317" t="s">
        <v>44</v>
      </c>
      <c r="L1317" t="s">
        <v>3907</v>
      </c>
      <c r="M1317" t="s">
        <v>3908</v>
      </c>
      <c r="N1317" s="38" t="s">
        <v>44</v>
      </c>
      <c r="O1317" t="str">
        <f>+F1317&amp;"-"&amp;VLOOKUP(F1317,'BD LP'!B:J,9,0)</f>
        <v>104520680-C02</v>
      </c>
      <c r="P1317">
        <f>+VLOOKUP(O1317,[1]ZCLMM905!$A:$G,7,0)</f>
        <v>2</v>
      </c>
      <c r="Q1317" t="b">
        <f t="shared" si="25"/>
        <v>1</v>
      </c>
      <c r="R1317" t="str">
        <f>+VLOOKUP(F1317,'BD LP'!B:I,8,0)</f>
        <v>NUGGET CROCANTE SADIA 3 kg</v>
      </c>
    </row>
    <row r="1318" spans="1:18" x14ac:dyDescent="0.35">
      <c r="A1318" t="s">
        <v>3904</v>
      </c>
      <c r="B1318">
        <v>2000</v>
      </c>
      <c r="D1318" s="51" t="s">
        <v>3905</v>
      </c>
      <c r="F1318" s="38">
        <v>105045110</v>
      </c>
      <c r="H1318" s="52">
        <v>31100</v>
      </c>
      <c r="I1318" t="s">
        <v>3906</v>
      </c>
      <c r="J1318">
        <v>2</v>
      </c>
      <c r="K1318" t="s">
        <v>44</v>
      </c>
      <c r="L1318" t="s">
        <v>3907</v>
      </c>
      <c r="M1318" t="s">
        <v>3908</v>
      </c>
      <c r="N1318" s="38" t="s">
        <v>44</v>
      </c>
      <c r="O1318" t="str">
        <f>+F1318&amp;"-"&amp;VLOOKUP(F1318,'BD LP'!B:J,9,0)</f>
        <v>105045110-C02</v>
      </c>
      <c r="P1318">
        <f>+VLOOKUP(O1318,[1]ZCLMM905!$A:$G,7,0)</f>
        <v>2</v>
      </c>
      <c r="Q1318" t="b">
        <f t="shared" si="25"/>
        <v>1</v>
      </c>
      <c r="R1318" t="str">
        <f>+VLOOKUP(F1318,'BD LP'!B:I,8,0)</f>
        <v>PECHUGA POLLO REBOZ SADIA 25 uds. 120 g</v>
      </c>
    </row>
    <row r="1319" spans="1:18" x14ac:dyDescent="0.35">
      <c r="A1319" t="s">
        <v>3904</v>
      </c>
      <c r="B1319">
        <v>2000</v>
      </c>
      <c r="D1319" s="51" t="s">
        <v>3905</v>
      </c>
      <c r="F1319" s="38">
        <v>105045100</v>
      </c>
      <c r="H1319" s="52">
        <v>29500</v>
      </c>
      <c r="I1319" t="s">
        <v>3906</v>
      </c>
      <c r="J1319">
        <v>2</v>
      </c>
      <c r="K1319" t="s">
        <v>44</v>
      </c>
      <c r="L1319" t="s">
        <v>3907</v>
      </c>
      <c r="M1319" t="s">
        <v>3908</v>
      </c>
      <c r="N1319" s="38" t="s">
        <v>44</v>
      </c>
      <c r="O1319" t="str">
        <f>+F1319&amp;"-"&amp;VLOOKUP(F1319,'BD LP'!B:J,9,0)</f>
        <v>105045100-C02</v>
      </c>
      <c r="P1319">
        <f>+VLOOKUP(O1319,[1]ZCLMM905!$A:$G,7,0)</f>
        <v>2</v>
      </c>
      <c r="Q1319" t="b">
        <f t="shared" si="25"/>
        <v>1</v>
      </c>
      <c r="R1319" t="str">
        <f>+VLOOKUP(F1319,'BD LP'!B:I,8,0)</f>
        <v>SUPREMITA REBOZADA SADIA 3 kg</v>
      </c>
    </row>
    <row r="1320" spans="1:18" x14ac:dyDescent="0.35">
      <c r="A1320" t="s">
        <v>3904</v>
      </c>
      <c r="B1320">
        <v>2000</v>
      </c>
      <c r="D1320" s="51" t="s">
        <v>3905</v>
      </c>
      <c r="F1320" s="38">
        <v>104542820</v>
      </c>
      <c r="H1320" s="52">
        <v>38800</v>
      </c>
      <c r="I1320" t="s">
        <v>3906</v>
      </c>
      <c r="J1320">
        <v>3</v>
      </c>
      <c r="K1320" t="s">
        <v>44</v>
      </c>
      <c r="L1320" t="s">
        <v>3907</v>
      </c>
      <c r="M1320" t="s">
        <v>3908</v>
      </c>
      <c r="N1320" s="38" t="s">
        <v>44</v>
      </c>
      <c r="O1320" t="str">
        <f>+F1320&amp;"-"&amp;VLOOKUP(F1320,'BD LP'!B:J,9,0)</f>
        <v>104542820-C03</v>
      </c>
      <c r="P1320">
        <f>+VLOOKUP(O1320,[1]ZCLMM905!$A:$G,7,0)</f>
        <v>3</v>
      </c>
      <c r="Q1320" t="b">
        <f t="shared" si="25"/>
        <v>1</v>
      </c>
      <c r="R1320" t="str">
        <f>+VLOOKUP(F1320,'BD LP'!B:I,8,0)</f>
        <v>TIRAS PECHUGAS POLLO REBOZADOS SADIA 2KG</v>
      </c>
    </row>
    <row r="1321" spans="1:18" x14ac:dyDescent="0.35">
      <c r="A1321" t="s">
        <v>3904</v>
      </c>
      <c r="B1321">
        <v>2000</v>
      </c>
      <c r="D1321" s="51" t="s">
        <v>3905</v>
      </c>
      <c r="F1321" s="38">
        <v>104528760</v>
      </c>
      <c r="H1321" s="52">
        <v>33800</v>
      </c>
      <c r="I1321" t="s">
        <v>3906</v>
      </c>
      <c r="J1321">
        <v>3</v>
      </c>
      <c r="K1321" t="s">
        <v>44</v>
      </c>
      <c r="L1321" t="s">
        <v>3907</v>
      </c>
      <c r="M1321" t="s">
        <v>3908</v>
      </c>
      <c r="N1321" s="38" t="s">
        <v>44</v>
      </c>
      <c r="O1321" t="str">
        <f>+F1321&amp;"-"&amp;VLOOKUP(F1321,'BD LP'!B:J,9,0)</f>
        <v>104528760-C03</v>
      </c>
      <c r="P1321">
        <f>+VLOOKUP(O1321,[1]ZCLMM905!$A:$G,7,0)</f>
        <v>3</v>
      </c>
      <c r="Q1321" t="b">
        <f t="shared" si="25"/>
        <v>1</v>
      </c>
      <c r="R1321" t="str">
        <f>+VLOOKUP(F1321,'BD LP'!B:I,8,0)</f>
        <v>TRUTRO ALA REBOZADA SADIA 2 KG</v>
      </c>
    </row>
    <row r="1322" spans="1:18" x14ac:dyDescent="0.35">
      <c r="A1322" t="s">
        <v>3904</v>
      </c>
      <c r="B1322">
        <v>2000</v>
      </c>
      <c r="D1322" s="51" t="s">
        <v>3905</v>
      </c>
      <c r="F1322" s="38">
        <v>104539190</v>
      </c>
      <c r="H1322" s="52">
        <v>59800</v>
      </c>
      <c r="I1322" t="s">
        <v>3906</v>
      </c>
      <c r="J1322">
        <v>5</v>
      </c>
      <c r="K1322" t="s">
        <v>44</v>
      </c>
      <c r="L1322" t="s">
        <v>3907</v>
      </c>
      <c r="M1322" t="s">
        <v>3908</v>
      </c>
      <c r="N1322" s="38" t="s">
        <v>44</v>
      </c>
      <c r="O1322" t="str">
        <f>+F1322&amp;"-"&amp;VLOOKUP(F1322,'BD LP'!B:J,9,0)</f>
        <v>104539190-C05</v>
      </c>
      <c r="P1322">
        <f>+VLOOKUP(O1322,[1]ZCLMM905!$A:$G,7,0)</f>
        <v>5</v>
      </c>
      <c r="Q1322" t="b">
        <f t="shared" si="25"/>
        <v>1</v>
      </c>
      <c r="R1322" t="str">
        <f>+VLOOKUP(F1322,'BD LP'!B:I,8,0)</f>
        <v>FILETE POLLO COCIDA EN CUBO SADIA 2 KG</v>
      </c>
    </row>
    <row r="1323" spans="1:18" x14ac:dyDescent="0.35">
      <c r="A1323" t="s">
        <v>3904</v>
      </c>
      <c r="B1323">
        <v>2000</v>
      </c>
      <c r="D1323" s="51" t="s">
        <v>3905</v>
      </c>
      <c r="F1323" s="38">
        <v>104539180</v>
      </c>
      <c r="H1323" s="52">
        <v>59800</v>
      </c>
      <c r="I1323" t="s">
        <v>3906</v>
      </c>
      <c r="J1323">
        <v>5</v>
      </c>
      <c r="K1323" t="s">
        <v>44</v>
      </c>
      <c r="L1323" t="s">
        <v>3907</v>
      </c>
      <c r="M1323" t="s">
        <v>3908</v>
      </c>
      <c r="N1323" s="38" t="s">
        <v>44</v>
      </c>
      <c r="O1323" t="str">
        <f>+F1323&amp;"-"&amp;VLOOKUP(F1323,'BD LP'!B:J,9,0)</f>
        <v>104539180-C05</v>
      </c>
      <c r="P1323">
        <f>+VLOOKUP(O1323,[1]ZCLMM905!$A:$G,7,0)</f>
        <v>5</v>
      </c>
      <c r="Q1323" t="b">
        <f t="shared" si="25"/>
        <v>1</v>
      </c>
      <c r="R1323" t="str">
        <f>+VLOOKUP(F1323,'BD LP'!B:I,8,0)</f>
        <v>FILETE POLLO COCIDA EN TIRAS SADIA 2 KG</v>
      </c>
    </row>
    <row r="1324" spans="1:18" x14ac:dyDescent="0.35">
      <c r="A1324" t="s">
        <v>3904</v>
      </c>
      <c r="B1324">
        <v>2000</v>
      </c>
      <c r="D1324" s="51" t="s">
        <v>3905</v>
      </c>
      <c r="F1324" s="38">
        <v>104520880</v>
      </c>
      <c r="H1324" s="52">
        <v>87000</v>
      </c>
      <c r="I1324" t="s">
        <v>3906</v>
      </c>
      <c r="J1324">
        <v>10</v>
      </c>
      <c r="K1324" t="s">
        <v>164</v>
      </c>
      <c r="L1324" t="s">
        <v>3907</v>
      </c>
      <c r="M1324" t="s">
        <v>3908</v>
      </c>
      <c r="N1324" s="38" t="s">
        <v>164</v>
      </c>
      <c r="O1324" t="str">
        <f>+F1324&amp;"-"&amp;VLOOKUP(F1324,'BD LP'!B:J,9,0)</f>
        <v>104520880-CJ</v>
      </c>
      <c r="P1324">
        <f>+VLOOKUP(O1324,[1]ZCLMM905!$A:$G,7,0)</f>
        <v>10</v>
      </c>
      <c r="Q1324" t="b">
        <f t="shared" si="25"/>
        <v>1</v>
      </c>
      <c r="R1324" t="str">
        <f>+VLOOKUP(F1324,'BD LP'!B:I,8,0)</f>
        <v>PECHUGA POLLO COC GRILL 10 KG 80-140 G</v>
      </c>
    </row>
    <row r="1325" spans="1:18" x14ac:dyDescent="0.35">
      <c r="A1325" t="s">
        <v>3904</v>
      </c>
      <c r="B1325">
        <v>2000</v>
      </c>
      <c r="D1325" s="51" t="s">
        <v>3905</v>
      </c>
      <c r="F1325" s="38">
        <v>104519230</v>
      </c>
      <c r="H1325" s="52">
        <v>60000</v>
      </c>
      <c r="I1325" t="s">
        <v>3906</v>
      </c>
      <c r="J1325">
        <v>8</v>
      </c>
      <c r="K1325" t="s">
        <v>44</v>
      </c>
      <c r="L1325" t="s">
        <v>3907</v>
      </c>
      <c r="M1325" t="s">
        <v>3908</v>
      </c>
      <c r="N1325" s="38" t="s">
        <v>44</v>
      </c>
      <c r="O1325" t="str">
        <f>+F1325&amp;"-"&amp;VLOOKUP(F1325,'BD LP'!B:J,9,0)</f>
        <v>104519230-C08</v>
      </c>
      <c r="P1325">
        <f>+VLOOKUP(O1325,[1]ZCLMM905!$A:$G,7,0)</f>
        <v>8</v>
      </c>
      <c r="Q1325" t="b">
        <f t="shared" si="25"/>
        <v>1</v>
      </c>
      <c r="R1325" t="str">
        <f>+VLOOKUP(F1325,'BD LP'!B:I,8,0)</f>
        <v>POLLO DESMECHADO 1 kg</v>
      </c>
    </row>
    <row r="1326" spans="1:18" x14ac:dyDescent="0.35">
      <c r="A1326" t="s">
        <v>3904</v>
      </c>
      <c r="B1326">
        <v>2000</v>
      </c>
      <c r="D1326" s="51" t="s">
        <v>3905</v>
      </c>
      <c r="F1326" s="38">
        <v>104548470</v>
      </c>
      <c r="H1326" s="52">
        <v>60000</v>
      </c>
      <c r="I1326" t="s">
        <v>3906</v>
      </c>
      <c r="J1326">
        <v>8</v>
      </c>
      <c r="K1326" t="s">
        <v>44</v>
      </c>
      <c r="L1326" t="s">
        <v>3907</v>
      </c>
      <c r="M1326" t="s">
        <v>3908</v>
      </c>
      <c r="N1326" s="38" t="s">
        <v>44</v>
      </c>
      <c r="O1326" t="str">
        <f>+F1326&amp;"-"&amp;VLOOKUP(F1326,'BD LP'!B:J,9,0)</f>
        <v>104548470-C08</v>
      </c>
      <c r="P1326">
        <f>+VLOOKUP(O1326,[1]ZCLMM905!$A:$G,7,0)</f>
        <v>8</v>
      </c>
      <c r="Q1326" t="b">
        <f t="shared" si="25"/>
        <v>1</v>
      </c>
      <c r="R1326" t="str">
        <f>+VLOOKUP(F1326,'BD LP'!B:I,8,0)</f>
        <v>POLLO DESMECHADO TERIYAKI</v>
      </c>
    </row>
    <row r="1327" spans="1:18" x14ac:dyDescent="0.35">
      <c r="A1327" t="s">
        <v>3904</v>
      </c>
      <c r="B1327">
        <v>2000</v>
      </c>
      <c r="D1327" s="51" t="s">
        <v>3905</v>
      </c>
      <c r="F1327" s="38">
        <v>104539250</v>
      </c>
      <c r="H1327" s="52">
        <v>36000</v>
      </c>
      <c r="I1327" t="s">
        <v>3906</v>
      </c>
      <c r="J1327">
        <v>3</v>
      </c>
      <c r="K1327" t="s">
        <v>44</v>
      </c>
      <c r="L1327" t="s">
        <v>3907</v>
      </c>
      <c r="M1327" t="s">
        <v>3908</v>
      </c>
      <c r="N1327" s="38" t="s">
        <v>44</v>
      </c>
      <c r="O1327" t="str">
        <f>+F1327&amp;"-"&amp;VLOOKUP(F1327,'BD LP'!B:J,9,0)</f>
        <v>104539250-C03</v>
      </c>
      <c r="P1327">
        <f>+VLOOKUP(O1327,[1]ZCLMM905!$A:$G,7,0)</f>
        <v>3</v>
      </c>
      <c r="Q1327" t="b">
        <f t="shared" si="25"/>
        <v>1</v>
      </c>
      <c r="R1327" t="str">
        <f>+VLOOKUP(F1327,'BD LP'!B:I,8,0)</f>
        <v>TRUTRO ALA ASADA SADIA 2 KG CONG</v>
      </c>
    </row>
    <row r="1328" spans="1:18" x14ac:dyDescent="0.35">
      <c r="A1328" t="s">
        <v>3904</v>
      </c>
      <c r="B1328">
        <v>2000</v>
      </c>
      <c r="D1328" s="51" t="s">
        <v>3905</v>
      </c>
      <c r="F1328" s="38">
        <v>104547700</v>
      </c>
      <c r="H1328" s="52">
        <v>4990</v>
      </c>
      <c r="I1328" t="s">
        <v>3906</v>
      </c>
      <c r="J1328">
        <v>1</v>
      </c>
      <c r="K1328" t="s">
        <v>164</v>
      </c>
      <c r="L1328" t="s">
        <v>3907</v>
      </c>
      <c r="M1328" t="s">
        <v>3908</v>
      </c>
      <c r="N1328" s="38" t="s">
        <v>164</v>
      </c>
      <c r="O1328" t="str">
        <f>+F1328&amp;"-"&amp;VLOOKUP(F1328,'BD LP'!B:J,9,0)</f>
        <v>104547700-KG</v>
      </c>
      <c r="P1328">
        <f>+VLOOKUP(O1328,[1]ZCLMM905!$A:$G,7,0)</f>
        <v>1</v>
      </c>
      <c r="Q1328" t="b">
        <f t="shared" si="25"/>
        <v>1</v>
      </c>
      <c r="R1328" t="str">
        <f>+VLOOKUP(F1328,'BD LP'!B:I,8,0)</f>
        <v>TRUTRO ENTERO ASADO</v>
      </c>
    </row>
    <row r="1329" spans="1:18" x14ac:dyDescent="0.35">
      <c r="A1329" t="s">
        <v>3904</v>
      </c>
      <c r="B1329">
        <v>2000</v>
      </c>
      <c r="D1329" s="51" t="s">
        <v>3905</v>
      </c>
      <c r="F1329" s="38">
        <v>104531380</v>
      </c>
      <c r="H1329" s="52">
        <v>14390</v>
      </c>
      <c r="I1329" t="s">
        <v>3906</v>
      </c>
      <c r="J1329">
        <v>25</v>
      </c>
      <c r="K1329" t="s">
        <v>44</v>
      </c>
      <c r="L1329" t="s">
        <v>3907</v>
      </c>
      <c r="M1329" t="s">
        <v>3908</v>
      </c>
      <c r="N1329" s="38" t="s">
        <v>44</v>
      </c>
      <c r="O1329" t="str">
        <f>+F1329&amp;"-"&amp;VLOOKUP(F1329,'BD LP'!B:J,9,0)</f>
        <v>104531380-C25</v>
      </c>
      <c r="P1329">
        <f>+VLOOKUP(O1329,[1]ZCLMM905!$A:$G,7,0)</f>
        <v>25</v>
      </c>
      <c r="Q1329" t="b">
        <f t="shared" si="25"/>
        <v>1</v>
      </c>
      <c r="R1329" t="str">
        <f>+VLOOKUP(F1329,'BD LP'!B:I,8,0)</f>
        <v>LOMITO DE CERDO FLOW PACK 120 g</v>
      </c>
    </row>
    <row r="1330" spans="1:18" x14ac:dyDescent="0.35">
      <c r="A1330" t="s">
        <v>3904</v>
      </c>
      <c r="B1330">
        <v>2000</v>
      </c>
      <c r="D1330" s="51" t="s">
        <v>3905</v>
      </c>
      <c r="F1330" s="38">
        <v>150001919</v>
      </c>
      <c r="H1330" s="52">
        <v>23900</v>
      </c>
      <c r="I1330" t="s">
        <v>3906</v>
      </c>
      <c r="J1330">
        <v>26</v>
      </c>
      <c r="K1330" t="s">
        <v>44</v>
      </c>
      <c r="L1330" t="s">
        <v>3907</v>
      </c>
      <c r="M1330" t="s">
        <v>3908</v>
      </c>
      <c r="N1330" s="38" t="s">
        <v>44</v>
      </c>
      <c r="O1330" t="str">
        <f>+F1330&amp;"-"&amp;VLOOKUP(F1330,'BD LP'!B:J,9,0)</f>
        <v>150001919-C26</v>
      </c>
      <c r="P1330">
        <f>+VLOOKUP(O1330,[1]ZCLMM905!$A:$G,7,0)</f>
        <v>26</v>
      </c>
      <c r="Q1330" t="b">
        <f t="shared" si="25"/>
        <v>1</v>
      </c>
      <c r="R1330" t="str">
        <f>+VLOOKUP(F1330,'BD LP'!B:I,8,0)</f>
        <v>ESCALOPA KAYSER VACUNO JAMON QUESO 120GR</v>
      </c>
    </row>
    <row r="1331" spans="1:18" x14ac:dyDescent="0.35">
      <c r="A1331" t="s">
        <v>3904</v>
      </c>
      <c r="B1331">
        <v>2000</v>
      </c>
      <c r="D1331" s="51" t="s">
        <v>3905</v>
      </c>
      <c r="F1331" s="38">
        <v>104516760</v>
      </c>
      <c r="H1331" s="52">
        <v>83920</v>
      </c>
      <c r="I1331" t="s">
        <v>3906</v>
      </c>
      <c r="J1331">
        <v>8</v>
      </c>
      <c r="K1331" t="s">
        <v>44</v>
      </c>
      <c r="L1331" t="s">
        <v>3907</v>
      </c>
      <c r="M1331" t="s">
        <v>3908</v>
      </c>
      <c r="N1331" s="38" t="s">
        <v>44</v>
      </c>
      <c r="O1331" t="str">
        <f>+F1331&amp;"-"&amp;VLOOKUP(F1331,'BD LP'!B:J,9,0)</f>
        <v>104516760-C08</v>
      </c>
      <c r="P1331">
        <f>+VLOOKUP(O1331,[1]ZCLMM905!$A:$G,7,0)</f>
        <v>8</v>
      </c>
      <c r="Q1331" t="b">
        <f t="shared" si="25"/>
        <v>1</v>
      </c>
      <c r="R1331" t="str">
        <f>+VLOOKUP(F1331,'BD LP'!B:I,8,0)</f>
        <v>CARNE DESHILACHADA 1 KG</v>
      </c>
    </row>
    <row r="1332" spans="1:18" x14ac:dyDescent="0.35">
      <c r="A1332" t="s">
        <v>3904</v>
      </c>
      <c r="B1332">
        <v>2000</v>
      </c>
      <c r="D1332" s="51" t="s">
        <v>3905</v>
      </c>
      <c r="F1332" s="38">
        <v>104523080</v>
      </c>
      <c r="H1332" s="52">
        <v>83500</v>
      </c>
      <c r="I1332" t="s">
        <v>3906</v>
      </c>
      <c r="J1332">
        <v>8</v>
      </c>
      <c r="K1332" t="s">
        <v>44</v>
      </c>
      <c r="L1332" t="s">
        <v>3907</v>
      </c>
      <c r="M1332" t="s">
        <v>3908</v>
      </c>
      <c r="N1332" s="38" t="s">
        <v>44</v>
      </c>
      <c r="O1332" t="str">
        <f>+F1332&amp;"-"&amp;VLOOKUP(F1332,'BD LP'!B:J,9,0)</f>
        <v>104523080-C08</v>
      </c>
      <c r="P1332">
        <f>+VLOOKUP(O1332,[1]ZCLMM905!$A:$G,7,0)</f>
        <v>8</v>
      </c>
      <c r="Q1332" t="b">
        <f t="shared" si="25"/>
        <v>1</v>
      </c>
      <c r="R1332" t="str">
        <f>+VLOOKUP(F1332,'BD LP'!B:I,8,0)</f>
        <v>CARNE MECHADA CAMPESTRE 1 KG</v>
      </c>
    </row>
    <row r="1333" spans="1:18" x14ac:dyDescent="0.35">
      <c r="A1333" t="s">
        <v>3904</v>
      </c>
      <c r="B1333">
        <v>2000</v>
      </c>
      <c r="D1333" s="51" t="s">
        <v>3905</v>
      </c>
      <c r="F1333" s="38">
        <v>104523490</v>
      </c>
      <c r="H1333" s="52">
        <v>82100</v>
      </c>
      <c r="I1333" t="s">
        <v>3906</v>
      </c>
      <c r="J1333">
        <v>50</v>
      </c>
      <c r="K1333" t="s">
        <v>44</v>
      </c>
      <c r="L1333" t="s">
        <v>3907</v>
      </c>
      <c r="M1333" t="s">
        <v>3908</v>
      </c>
      <c r="N1333" s="38" t="s">
        <v>44</v>
      </c>
      <c r="O1333" t="str">
        <f>+F1333&amp;"-"&amp;VLOOKUP(F1333,'BD LP'!B:J,9,0)</f>
        <v>104523490-C50</v>
      </c>
      <c r="P1333">
        <f>+VLOOKUP(O1333,[1]ZCLMM905!$A:$G,7,0)</f>
        <v>50</v>
      </c>
      <c r="Q1333" t="b">
        <f t="shared" si="25"/>
        <v>1</v>
      </c>
      <c r="R1333" t="str">
        <f>+VLOOKUP(F1333,'BD LP'!B:I,8,0)</f>
        <v>CARNE MECHADA PORCIONADA 120 GR</v>
      </c>
    </row>
    <row r="1334" spans="1:18" x14ac:dyDescent="0.35">
      <c r="A1334" t="s">
        <v>3904</v>
      </c>
      <c r="B1334">
        <v>2000</v>
      </c>
      <c r="D1334" s="51" t="s">
        <v>3905</v>
      </c>
      <c r="F1334" s="38">
        <v>104548490</v>
      </c>
      <c r="H1334" s="52">
        <v>81000</v>
      </c>
      <c r="I1334" t="s">
        <v>3906</v>
      </c>
      <c r="J1334">
        <v>8</v>
      </c>
      <c r="K1334" t="s">
        <v>44</v>
      </c>
      <c r="L1334" t="s">
        <v>3907</v>
      </c>
      <c r="M1334" t="s">
        <v>3908</v>
      </c>
      <c r="N1334" s="38" t="s">
        <v>44</v>
      </c>
      <c r="O1334" t="str">
        <f>+F1334&amp;"-"&amp;VLOOKUP(F1334,'BD LP'!B:J,9,0)</f>
        <v>104548490-C08</v>
      </c>
      <c r="P1334">
        <f>+VLOOKUP(O1334,[1]ZCLMM905!$A:$G,7,0)</f>
        <v>8</v>
      </c>
      <c r="Q1334" t="b">
        <f t="shared" si="25"/>
        <v>1</v>
      </c>
      <c r="R1334" t="str">
        <f>+VLOOKUP(F1334,'BD LP'!B:I,8,0)</f>
        <v>SALSA CHILI 1 KG</v>
      </c>
    </row>
    <row r="1335" spans="1:18" x14ac:dyDescent="0.35">
      <c r="A1335" t="s">
        <v>3904</v>
      </c>
      <c r="B1335">
        <v>2000</v>
      </c>
      <c r="D1335" s="51" t="s">
        <v>3905</v>
      </c>
      <c r="F1335" s="38">
        <v>105045840</v>
      </c>
      <c r="H1335" s="52">
        <v>88060</v>
      </c>
      <c r="I1335" t="s">
        <v>3906</v>
      </c>
      <c r="J1335">
        <v>14</v>
      </c>
      <c r="K1335" t="s">
        <v>164</v>
      </c>
      <c r="L1335" t="s">
        <v>3907</v>
      </c>
      <c r="M1335" t="s">
        <v>3908</v>
      </c>
      <c r="N1335" s="38" t="s">
        <v>164</v>
      </c>
      <c r="O1335" t="str">
        <f>+F1335&amp;"-"&amp;VLOOKUP(F1335,'BD LP'!B:J,9,0)</f>
        <v>105045840-C14</v>
      </c>
      <c r="P1335">
        <f>+VLOOKUP(O1335,[1]ZCLMM905!$A:$G,7,0)</f>
        <v>14</v>
      </c>
      <c r="Q1335" t="b">
        <f t="shared" si="25"/>
        <v>1</v>
      </c>
      <c r="R1335" t="str">
        <f>+VLOOKUP(F1335,'BD LP'!B:I,8,0)</f>
        <v>CARNE MOLIDA 10% MG 1 KG</v>
      </c>
    </row>
    <row r="1336" spans="1:18" x14ac:dyDescent="0.35">
      <c r="A1336" t="s">
        <v>3904</v>
      </c>
      <c r="B1336">
        <v>2000</v>
      </c>
      <c r="D1336" s="51" t="s">
        <v>3905</v>
      </c>
      <c r="F1336" s="38">
        <v>150001998</v>
      </c>
      <c r="H1336" s="52">
        <v>33900</v>
      </c>
      <c r="I1336" t="s">
        <v>3906</v>
      </c>
      <c r="J1336">
        <v>5</v>
      </c>
      <c r="K1336" t="s">
        <v>44</v>
      </c>
      <c r="L1336" t="s">
        <v>3907</v>
      </c>
      <c r="M1336" t="s">
        <v>3908</v>
      </c>
      <c r="N1336" s="38" t="s">
        <v>44</v>
      </c>
      <c r="O1336" t="str">
        <f>+F1336&amp;"-"&amp;VLOOKUP(F1336,'BD LP'!B:J,9,0)</f>
        <v>150001998-C05</v>
      </c>
      <c r="P1336">
        <f>+VLOOKUP(O1336,[1]ZCLMM905!$A:$G,7,0)</f>
        <v>5</v>
      </c>
      <c r="Q1336" t="b">
        <f t="shared" si="25"/>
        <v>1</v>
      </c>
      <c r="R1336" t="str">
        <f>+VLOOKUP(F1336,'BD LP'!B:I,8,0)</f>
        <v>CARNE MOLIDA 10% MG ABAROA 1 KG</v>
      </c>
    </row>
    <row r="1337" spans="1:18" x14ac:dyDescent="0.35">
      <c r="A1337" t="s">
        <v>3904</v>
      </c>
      <c r="B1337">
        <v>2000</v>
      </c>
      <c r="D1337" s="51" t="s">
        <v>3905</v>
      </c>
      <c r="F1337" s="38">
        <v>104519220</v>
      </c>
      <c r="H1337" s="52">
        <v>46950</v>
      </c>
      <c r="I1337" t="s">
        <v>3906</v>
      </c>
      <c r="J1337">
        <v>5</v>
      </c>
      <c r="K1337" t="s">
        <v>44</v>
      </c>
      <c r="L1337" t="s">
        <v>3907</v>
      </c>
      <c r="M1337" t="s">
        <v>3908</v>
      </c>
      <c r="N1337" s="38" t="s">
        <v>44</v>
      </c>
      <c r="O1337" t="str">
        <f>+F1337&amp;"-"&amp;VLOOKUP(F1337,'BD LP'!B:J,9,0)</f>
        <v>104519220-C05</v>
      </c>
      <c r="P1337">
        <f>+VLOOKUP(O1337,[1]ZCLMM905!$A:$G,7,0)</f>
        <v>5</v>
      </c>
      <c r="Q1337" t="b">
        <f t="shared" si="25"/>
        <v>1</v>
      </c>
      <c r="R1337" t="str">
        <f>+VLOOKUP(F1337,'BD LP'!B:I,8,0)</f>
        <v>CARNE MOLIDA 4% MG 1 KG</v>
      </c>
    </row>
    <row r="1338" spans="1:18" x14ac:dyDescent="0.35">
      <c r="A1338" t="s">
        <v>3904</v>
      </c>
      <c r="B1338">
        <v>2000</v>
      </c>
      <c r="D1338" s="51" t="s">
        <v>3905</v>
      </c>
      <c r="F1338" s="38">
        <v>104519840</v>
      </c>
      <c r="H1338" s="52">
        <v>36000</v>
      </c>
      <c r="I1338" t="s">
        <v>3906</v>
      </c>
      <c r="J1338">
        <v>5</v>
      </c>
      <c r="K1338" t="s">
        <v>164</v>
      </c>
      <c r="L1338" t="s">
        <v>3907</v>
      </c>
      <c r="M1338" t="s">
        <v>3908</v>
      </c>
      <c r="N1338" s="38" t="s">
        <v>164</v>
      </c>
      <c r="O1338" t="str">
        <f>+F1338&amp;"-"&amp;VLOOKUP(F1338,'BD LP'!B:J,9,0)</f>
        <v>104519840-C05</v>
      </c>
      <c r="P1338">
        <f>+VLOOKUP(O1338,[1]ZCLMM905!$A:$G,7,0)</f>
        <v>5</v>
      </c>
      <c r="Q1338" t="b">
        <f t="shared" si="25"/>
        <v>1</v>
      </c>
      <c r="R1338" t="str">
        <f>+VLOOKUP(F1338,'BD LP'!B:I,8,0)</f>
        <v>CARNE MOLIDA 6% MG 1 KG</v>
      </c>
    </row>
    <row r="1339" spans="1:18" x14ac:dyDescent="0.35">
      <c r="A1339" t="s">
        <v>3904</v>
      </c>
      <c r="B1339">
        <v>2000</v>
      </c>
      <c r="D1339" s="51" t="s">
        <v>3905</v>
      </c>
      <c r="F1339" s="38">
        <v>150001944</v>
      </c>
      <c r="H1339" s="52">
        <v>5390</v>
      </c>
      <c r="I1339" t="s">
        <v>3906</v>
      </c>
      <c r="J1339">
        <v>1</v>
      </c>
      <c r="K1339" t="s">
        <v>164</v>
      </c>
      <c r="L1339" t="s">
        <v>3907</v>
      </c>
      <c r="M1339" t="s">
        <v>3908</v>
      </c>
      <c r="N1339" s="38" t="s">
        <v>164</v>
      </c>
      <c r="O1339" t="str">
        <f>+F1339&amp;"-"&amp;VLOOKUP(F1339,'BD LP'!B:J,9,0)</f>
        <v>150001944-KG</v>
      </c>
      <c r="P1339">
        <f>+VLOOKUP(O1339,[1]ZCLMM905!$A:$G,7,0)</f>
        <v>1</v>
      </c>
      <c r="Q1339" t="b">
        <f t="shared" si="25"/>
        <v>1</v>
      </c>
      <c r="R1339" t="str">
        <f>+VLOOKUP(F1339,'BD LP'!B:I,8,0)</f>
        <v>CAZUELA DE VACUNO PORC IQF NACIONAL 9 kg</v>
      </c>
    </row>
    <row r="1340" spans="1:18" x14ac:dyDescent="0.35">
      <c r="A1340" t="s">
        <v>3904</v>
      </c>
      <c r="B1340">
        <v>2000</v>
      </c>
      <c r="D1340" s="51" t="s">
        <v>3905</v>
      </c>
      <c r="F1340" s="38">
        <v>104548170</v>
      </c>
      <c r="H1340" s="52">
        <v>12090</v>
      </c>
      <c r="I1340" t="s">
        <v>3906</v>
      </c>
      <c r="J1340">
        <v>1</v>
      </c>
      <c r="K1340" t="s">
        <v>164</v>
      </c>
      <c r="L1340" t="s">
        <v>3907</v>
      </c>
      <c r="M1340" t="s">
        <v>3908</v>
      </c>
      <c r="N1340" s="38" t="s">
        <v>164</v>
      </c>
      <c r="O1340" t="str">
        <f>+F1340&amp;"-"&amp;VLOOKUP(F1340,'BD LP'!B:J,9,0)</f>
        <v>104548170-KG</v>
      </c>
      <c r="P1340">
        <f>+VLOOKUP(O1340,[1]ZCLMM905!$A:$G,7,0)</f>
        <v>1</v>
      </c>
      <c r="Q1340" t="b">
        <f t="shared" si="25"/>
        <v>1</v>
      </c>
      <c r="R1340" t="str">
        <f>+VLOOKUP(F1340,'BD LP'!B:I,8,0)</f>
        <v>CHURRASCO DE POSTA INTERFOLIADO 6KG APRX</v>
      </c>
    </row>
    <row r="1341" spans="1:18" x14ac:dyDescent="0.35">
      <c r="A1341" t="s">
        <v>3904</v>
      </c>
      <c r="B1341">
        <v>2000</v>
      </c>
      <c r="D1341" s="51" t="s">
        <v>3905</v>
      </c>
      <c r="F1341" s="38">
        <v>104531370</v>
      </c>
      <c r="H1341" s="52">
        <v>15990</v>
      </c>
      <c r="I1341" t="s">
        <v>3906</v>
      </c>
      <c r="J1341">
        <v>25</v>
      </c>
      <c r="K1341" t="s">
        <v>44</v>
      </c>
      <c r="L1341" t="s">
        <v>3907</v>
      </c>
      <c r="M1341" t="s">
        <v>3908</v>
      </c>
      <c r="N1341" s="38" t="s">
        <v>44</v>
      </c>
      <c r="O1341" t="str">
        <f>+F1341&amp;"-"&amp;VLOOKUP(F1341,'BD LP'!B:J,9,0)</f>
        <v>104531370-C25</v>
      </c>
      <c r="P1341">
        <f>+VLOOKUP(O1341,[1]ZCLMM905!$A:$G,7,0)</f>
        <v>25</v>
      </c>
      <c r="Q1341" t="b">
        <f t="shared" si="25"/>
        <v>1</v>
      </c>
      <c r="R1341" t="str">
        <f>+VLOOKUP(F1341,'BD LP'!B:I,8,0)</f>
        <v>CHURRASCO VACUNO FLOW PACK 120 g</v>
      </c>
    </row>
    <row r="1342" spans="1:18" x14ac:dyDescent="0.35">
      <c r="A1342" t="s">
        <v>3904</v>
      </c>
      <c r="B1342">
        <v>2000</v>
      </c>
      <c r="D1342" s="51" t="s">
        <v>3905</v>
      </c>
      <c r="F1342" s="38">
        <v>104343310</v>
      </c>
      <c r="H1342" s="52">
        <v>2490</v>
      </c>
      <c r="I1342" t="s">
        <v>3906</v>
      </c>
      <c r="J1342">
        <v>1</v>
      </c>
      <c r="K1342" t="s">
        <v>164</v>
      </c>
      <c r="L1342" t="s">
        <v>3907</v>
      </c>
      <c r="M1342" t="s">
        <v>3908</v>
      </c>
      <c r="N1342" s="38" t="s">
        <v>164</v>
      </c>
      <c r="O1342" t="str">
        <f>+F1342&amp;"-"&amp;VLOOKUP(F1342,'BD LP'!B:J,9,0)</f>
        <v>104343310-KG</v>
      </c>
      <c r="P1342">
        <f>+VLOOKUP(O1342,[1]ZCLMM905!$A:$G,7,0)</f>
        <v>1</v>
      </c>
      <c r="Q1342" t="b">
        <f t="shared" si="25"/>
        <v>1</v>
      </c>
      <c r="R1342" t="str">
        <f>+VLOOKUP(F1342,'BD LP'!B:I,8,0)</f>
        <v>RECORTE DE VACUNO GRASA WAGYU</v>
      </c>
    </row>
    <row r="1343" spans="1:18" x14ac:dyDescent="0.35">
      <c r="A1343" t="s">
        <v>3904</v>
      </c>
      <c r="B1343">
        <v>2000</v>
      </c>
      <c r="D1343" s="51" t="s">
        <v>3905</v>
      </c>
      <c r="F1343" s="38">
        <v>104547610</v>
      </c>
      <c r="H1343" s="52">
        <v>9590</v>
      </c>
      <c r="I1343" t="s">
        <v>3906</v>
      </c>
      <c r="J1343">
        <v>1</v>
      </c>
      <c r="K1343" t="s">
        <v>164</v>
      </c>
      <c r="L1343" t="s">
        <v>3907</v>
      </c>
      <c r="M1343" t="s">
        <v>3908</v>
      </c>
      <c r="N1343" s="38" t="s">
        <v>164</v>
      </c>
      <c r="O1343" t="str">
        <f>+F1343&amp;"-"&amp;VLOOKUP(F1343,'BD LP'!B:J,9,0)</f>
        <v>104547610-KG</v>
      </c>
      <c r="P1343">
        <f>+VLOOKUP(O1343,[1]ZCLMM905!$A:$G,7,0)</f>
        <v>1</v>
      </c>
      <c r="Q1343" t="b">
        <f t="shared" si="25"/>
        <v>1</v>
      </c>
      <c r="R1343" t="str">
        <f>+VLOOKUP(F1343,'BD LP'!B:I,8,0)</f>
        <v>DESPUNTE DE MOLIDA CAB</v>
      </c>
    </row>
    <row r="1344" spans="1:18" x14ac:dyDescent="0.35">
      <c r="A1344" t="s">
        <v>3904</v>
      </c>
      <c r="B1344">
        <v>2000</v>
      </c>
      <c r="D1344" s="51" t="s">
        <v>3905</v>
      </c>
      <c r="F1344" s="38">
        <v>104539330</v>
      </c>
      <c r="H1344" s="52">
        <v>51979.999999999993</v>
      </c>
      <c r="I1344" t="s">
        <v>3906</v>
      </c>
      <c r="J1344">
        <v>40</v>
      </c>
      <c r="K1344" t="s">
        <v>44</v>
      </c>
      <c r="L1344" t="s">
        <v>3907</v>
      </c>
      <c r="M1344" t="s">
        <v>3908</v>
      </c>
      <c r="N1344" s="38" t="s">
        <v>44</v>
      </c>
      <c r="O1344" t="str">
        <f>+F1344&amp;"-"&amp;VLOOKUP(F1344,'BD LP'!B:J,9,0)</f>
        <v>104539330-C40</v>
      </c>
      <c r="P1344">
        <f>+VLOOKUP(O1344,[1]ZCLMM905!$A:$G,7,0)</f>
        <v>40</v>
      </c>
      <c r="Q1344" t="b">
        <f t="shared" si="25"/>
        <v>1</v>
      </c>
      <c r="R1344" t="str">
        <f>+VLOOKUP(F1344,'BD LP'!B:I,8,0)</f>
        <v>HAMBURGUESA CERTIFIED ANGUS BEEF 113 g</v>
      </c>
    </row>
    <row r="1345" spans="1:19" x14ac:dyDescent="0.35">
      <c r="A1345" t="s">
        <v>3904</v>
      </c>
      <c r="B1345">
        <v>2000</v>
      </c>
      <c r="D1345" s="51" t="s">
        <v>3905</v>
      </c>
      <c r="F1345" s="38">
        <v>104541860</v>
      </c>
      <c r="H1345" s="52">
        <v>46920</v>
      </c>
      <c r="I1345" t="s">
        <v>3906</v>
      </c>
      <c r="J1345">
        <v>24</v>
      </c>
      <c r="K1345" t="s">
        <v>44</v>
      </c>
      <c r="L1345" t="s">
        <v>3907</v>
      </c>
      <c r="M1345" t="s">
        <v>3908</v>
      </c>
      <c r="N1345" s="38" t="s">
        <v>44</v>
      </c>
      <c r="O1345" t="str">
        <f>+F1345&amp;"-"&amp;VLOOKUP(F1345,'BD LP'!B:J,9,0)</f>
        <v>104541860-C24</v>
      </c>
      <c r="P1345">
        <f>+VLOOKUP(O1345,[1]ZCLMM905!$A:$G,7,0)</f>
        <v>24</v>
      </c>
      <c r="Q1345" t="b">
        <f t="shared" si="25"/>
        <v>1</v>
      </c>
      <c r="R1345" t="str">
        <f>+VLOOKUP(F1345,'BD LP'!B:I,8,0)</f>
        <v>HAMBURGUESA CERTIFIED ANGUS BEEF 170 GR.</v>
      </c>
    </row>
    <row r="1346" spans="1:19" x14ac:dyDescent="0.35">
      <c r="A1346" t="s">
        <v>3904</v>
      </c>
      <c r="B1346">
        <v>2000</v>
      </c>
      <c r="D1346" s="51" t="s">
        <v>3905</v>
      </c>
      <c r="F1346" s="38">
        <v>104529190</v>
      </c>
      <c r="H1346" s="52">
        <v>54648</v>
      </c>
      <c r="I1346" t="s">
        <v>3906</v>
      </c>
      <c r="J1346">
        <v>24</v>
      </c>
      <c r="K1346" t="s">
        <v>44</v>
      </c>
      <c r="L1346" t="s">
        <v>3907</v>
      </c>
      <c r="M1346" t="s">
        <v>3908</v>
      </c>
      <c r="N1346" s="38" t="s">
        <v>44</v>
      </c>
      <c r="O1346" t="str">
        <f>+F1346&amp;"-"&amp;VLOOKUP(F1346,'BD LP'!B:J,9,0)</f>
        <v>104529190-C24</v>
      </c>
      <c r="P1346">
        <f>+VLOOKUP(O1346,[1]ZCLMM905!$A:$G,7,0)</f>
        <v>24</v>
      </c>
      <c r="Q1346" t="b">
        <f t="shared" si="25"/>
        <v>1</v>
      </c>
      <c r="R1346" t="str">
        <f>+VLOOKUP(F1346,'BD LP'!B:I,8,0)</f>
        <v>HAMBURGUESA CERTIFIED ANGUS BEEF 198 G</v>
      </c>
    </row>
    <row r="1347" spans="1:19" x14ac:dyDescent="0.35">
      <c r="A1347" t="s">
        <v>3904</v>
      </c>
      <c r="B1347">
        <v>2000</v>
      </c>
      <c r="D1347" s="51" t="s">
        <v>3905</v>
      </c>
      <c r="F1347" s="38">
        <v>104545080</v>
      </c>
      <c r="H1347" s="52">
        <v>10690</v>
      </c>
      <c r="I1347" t="s">
        <v>3906</v>
      </c>
      <c r="J1347">
        <v>1</v>
      </c>
      <c r="K1347" t="s">
        <v>164</v>
      </c>
      <c r="L1347" t="s">
        <v>3907</v>
      </c>
      <c r="M1347" t="s">
        <v>3908</v>
      </c>
      <c r="N1347" s="38" t="s">
        <v>164</v>
      </c>
      <c r="O1347" t="str">
        <f>+F1347&amp;"-"&amp;VLOOKUP(F1347,'BD LP'!B:J,9,0)</f>
        <v>104545080-KG</v>
      </c>
      <c r="P1347">
        <f>+VLOOKUP(O1347,[1]ZCLMM905!$A:$G,7,0)</f>
        <v>1</v>
      </c>
      <c r="Q1347" t="b">
        <f t="shared" ref="Q1347:Q1410" si="26">+P1347=J1347</f>
        <v>1</v>
      </c>
      <c r="R1347" t="str">
        <f>+VLOOKUP(F1347,'BD LP'!B:I,8,0)</f>
        <v>MOLIDA VACUNO 73/27 CAB 4,5 KG</v>
      </c>
    </row>
    <row r="1348" spans="1:19" x14ac:dyDescent="0.35">
      <c r="A1348" t="s">
        <v>3904</v>
      </c>
      <c r="B1348">
        <v>2000</v>
      </c>
      <c r="D1348" s="51" t="s">
        <v>3905</v>
      </c>
      <c r="F1348" s="38">
        <v>104545060</v>
      </c>
      <c r="H1348" s="52">
        <v>10690</v>
      </c>
      <c r="I1348" t="s">
        <v>3906</v>
      </c>
      <c r="J1348">
        <v>1</v>
      </c>
      <c r="K1348" t="s">
        <v>164</v>
      </c>
      <c r="L1348" t="s">
        <v>3907</v>
      </c>
      <c r="M1348" t="s">
        <v>3908</v>
      </c>
      <c r="N1348" s="38" t="s">
        <v>164</v>
      </c>
      <c r="O1348" t="str">
        <f>+F1348&amp;"-"&amp;VLOOKUP(F1348,'BD LP'!B:J,9,0)</f>
        <v>104545060-KG</v>
      </c>
      <c r="P1348">
        <f>+VLOOKUP(O1348,[1]ZCLMM905!$A:$G,7,0)</f>
        <v>1</v>
      </c>
      <c r="Q1348" t="b">
        <f t="shared" si="26"/>
        <v>1</v>
      </c>
      <c r="R1348" t="str">
        <f>+VLOOKUP(F1348,'BD LP'!B:I,8,0)</f>
        <v>MOLIDA VACUNO 80/20 CAB 4,5 KG APROX</v>
      </c>
    </row>
    <row r="1349" spans="1:19" x14ac:dyDescent="0.35">
      <c r="A1349" t="s">
        <v>3904</v>
      </c>
      <c r="B1349">
        <v>2000</v>
      </c>
      <c r="D1349" s="51" t="s">
        <v>3905</v>
      </c>
      <c r="F1349" s="38">
        <v>104523750</v>
      </c>
      <c r="H1349" s="52">
        <v>20250</v>
      </c>
      <c r="I1349" t="s">
        <v>3906</v>
      </c>
      <c r="J1349">
        <v>27</v>
      </c>
      <c r="K1349" t="s">
        <v>44</v>
      </c>
      <c r="L1349" t="s">
        <v>3907</v>
      </c>
      <c r="M1349" t="s">
        <v>3908</v>
      </c>
      <c r="N1349" s="38" t="s">
        <v>44</v>
      </c>
      <c r="O1349" t="str">
        <f>+F1349&amp;"-"&amp;VLOOKUP(F1349,'BD LP'!B:J,9,0)</f>
        <v>104523750-C27</v>
      </c>
      <c r="P1349">
        <f>+VLOOKUP(O1349,[1]ZCLMM905!$A:$G,7,0)</f>
        <v>27</v>
      </c>
      <c r="Q1349" t="b">
        <f t="shared" si="26"/>
        <v>1</v>
      </c>
      <c r="R1349" t="str">
        <f>+VLOOKUP(F1349,'BD LP'!B:I,8,0)</f>
        <v>HAMBURGUESA CLASICA 110 g</v>
      </c>
    </row>
    <row r="1350" spans="1:19" x14ac:dyDescent="0.35">
      <c r="A1350" t="s">
        <v>3904</v>
      </c>
      <c r="B1350">
        <v>2000</v>
      </c>
      <c r="D1350" s="51" t="s">
        <v>3905</v>
      </c>
      <c r="F1350" s="38">
        <v>104548940</v>
      </c>
      <c r="H1350" s="52">
        <v>99000</v>
      </c>
      <c r="I1350" t="s">
        <v>3906</v>
      </c>
      <c r="J1350">
        <v>100</v>
      </c>
      <c r="K1350" t="s">
        <v>44</v>
      </c>
      <c r="L1350" t="s">
        <v>3907</v>
      </c>
      <c r="M1350" t="s">
        <v>3908</v>
      </c>
      <c r="N1350" s="38" t="s">
        <v>44</v>
      </c>
      <c r="O1350" t="str">
        <f>+F1350&amp;"-"&amp;VLOOKUP(F1350,'BD LP'!B:J,9,0)</f>
        <v>104548940-Z00</v>
      </c>
      <c r="P1350">
        <f>+VLOOKUP(O1350,[1]ZCLMM905!$A:$G,7,0)</f>
        <v>100</v>
      </c>
      <c r="Q1350" t="b">
        <f t="shared" si="26"/>
        <v>1</v>
      </c>
      <c r="R1350" t="str">
        <f>+VLOOKUP(F1350,'BD LP'!B:I,8,0)</f>
        <v>HAMBURGUESA COCIDA 100 GRS.</v>
      </c>
    </row>
    <row r="1351" spans="1:19" x14ac:dyDescent="0.35">
      <c r="A1351" t="s">
        <v>3904</v>
      </c>
      <c r="B1351">
        <v>2000</v>
      </c>
      <c r="D1351" s="51" t="s">
        <v>3905</v>
      </c>
      <c r="F1351" s="38">
        <v>104524840</v>
      </c>
      <c r="H1351" s="52">
        <v>38160</v>
      </c>
      <c r="I1351" t="s">
        <v>3906</v>
      </c>
      <c r="J1351">
        <v>24</v>
      </c>
      <c r="K1351" t="s">
        <v>44</v>
      </c>
      <c r="L1351" t="s">
        <v>3907</v>
      </c>
      <c r="M1351" t="s">
        <v>3908</v>
      </c>
      <c r="N1351" s="38" t="s">
        <v>44</v>
      </c>
      <c r="O1351" t="str">
        <f>+F1351&amp;"-"&amp;VLOOKUP(F1351,'BD LP'!B:J,9,0)</f>
        <v>104524840-C24</v>
      </c>
      <c r="P1351">
        <f>+VLOOKUP(O1351,[1]ZCLMM905!$A:$G,7,0)</f>
        <v>24</v>
      </c>
      <c r="Q1351" t="b">
        <f t="shared" si="26"/>
        <v>1</v>
      </c>
      <c r="R1351" t="str">
        <f>+VLOOKUP(F1351,'BD LP'!B:I,8,0)</f>
        <v>HAMBURGUESA PREMIUM 216 g</v>
      </c>
    </row>
    <row r="1352" spans="1:19" x14ac:dyDescent="0.35">
      <c r="A1352" t="s">
        <v>3904</v>
      </c>
      <c r="B1352">
        <v>2000</v>
      </c>
      <c r="D1352" s="51" t="s">
        <v>3905</v>
      </c>
      <c r="F1352" s="38">
        <v>104549280</v>
      </c>
      <c r="H1352" s="52">
        <v>18960</v>
      </c>
      <c r="I1352" t="s">
        <v>3906</v>
      </c>
      <c r="J1352">
        <v>1</v>
      </c>
      <c r="K1352" s="38" t="s">
        <v>176</v>
      </c>
      <c r="L1352" t="s">
        <v>3907</v>
      </c>
      <c r="M1352" t="s">
        <v>3908</v>
      </c>
      <c r="N1352" s="38" t="s">
        <v>176</v>
      </c>
      <c r="O1352" t="str">
        <f>+F1352&amp;"-"&amp;VLOOKUP(F1352,'BD LP'!B:J,9,0)</f>
        <v>104549280-C02</v>
      </c>
      <c r="P1352">
        <f>+VLOOKUP(O1352,[1]ZCLMM905!$A:$G,7,0)</f>
        <v>2</v>
      </c>
      <c r="Q1352" t="b">
        <f t="shared" si="26"/>
        <v>0</v>
      </c>
      <c r="R1352" t="str">
        <f>+VLOOKUP(F1352,'BD LP'!B:I,8,0)</f>
        <v>HAMBURGUESA VACUNO SMASH 113 GRS/12 UN</v>
      </c>
      <c r="S1352" t="b">
        <f>+N1352=K1352</f>
        <v>1</v>
      </c>
    </row>
    <row r="1353" spans="1:19" x14ac:dyDescent="0.35">
      <c r="A1353" t="s">
        <v>3904</v>
      </c>
      <c r="B1353">
        <v>2000</v>
      </c>
      <c r="D1353" s="51" t="s">
        <v>3905</v>
      </c>
      <c r="F1353" s="38">
        <v>104549290</v>
      </c>
      <c r="H1353" s="52">
        <v>23040</v>
      </c>
      <c r="I1353" t="s">
        <v>3906</v>
      </c>
      <c r="J1353">
        <v>2</v>
      </c>
      <c r="K1353" t="s">
        <v>44</v>
      </c>
      <c r="L1353" t="s">
        <v>3907</v>
      </c>
      <c r="M1353" t="s">
        <v>3908</v>
      </c>
      <c r="N1353" s="38" t="e">
        <v>#N/A</v>
      </c>
      <c r="O1353" t="str">
        <f>+F1353&amp;"-"&amp;VLOOKUP(F1353,'BD LP'!B:J,9,0)</f>
        <v>104549290-C02</v>
      </c>
      <c r="P1353">
        <f>+VLOOKUP(O1353,[1]ZCLMM905!$A:$G,7,0)</f>
        <v>2</v>
      </c>
      <c r="Q1353" t="b">
        <f t="shared" si="26"/>
        <v>1</v>
      </c>
      <c r="R1353" t="str">
        <f>+VLOOKUP(F1353,'BD LP'!B:I,8,0)</f>
        <v>HAMBURGUESA VACUNO SMASH 135 GRS/12 UN</v>
      </c>
    </row>
    <row r="1354" spans="1:19" x14ac:dyDescent="0.35">
      <c r="A1354" t="s">
        <v>3904</v>
      </c>
      <c r="B1354">
        <v>2000</v>
      </c>
      <c r="D1354" s="51" t="s">
        <v>3905</v>
      </c>
      <c r="F1354" s="38">
        <v>104528730</v>
      </c>
      <c r="H1354" s="52">
        <v>12760</v>
      </c>
      <c r="I1354" t="s">
        <v>3906</v>
      </c>
      <c r="J1354">
        <v>4</v>
      </c>
      <c r="K1354" t="s">
        <v>44</v>
      </c>
      <c r="L1354" t="s">
        <v>3907</v>
      </c>
      <c r="M1354" t="s">
        <v>3908</v>
      </c>
      <c r="N1354" s="38" t="s">
        <v>44</v>
      </c>
      <c r="O1354" t="str">
        <f>+F1354&amp;"-"&amp;VLOOKUP(F1354,'BD LP'!B:J,9,0)</f>
        <v>104528730-C04</v>
      </c>
      <c r="P1354">
        <f>+VLOOKUP(O1354,[1]ZCLMM905!$A:$G,7,0)</f>
        <v>4</v>
      </c>
      <c r="Q1354" t="b">
        <f t="shared" si="26"/>
        <v>1</v>
      </c>
      <c r="R1354" t="str">
        <f>+VLOOKUP(F1354,'BD LP'!B:I,8,0)</f>
        <v>ARROLLADO DE LOMO LAMINADO   500 GR</v>
      </c>
    </row>
    <row r="1355" spans="1:19" x14ac:dyDescent="0.35">
      <c r="A1355" t="s">
        <v>3904</v>
      </c>
      <c r="B1355">
        <v>2000</v>
      </c>
      <c r="D1355" s="51" t="s">
        <v>3905</v>
      </c>
      <c r="F1355" s="38">
        <v>104549140</v>
      </c>
      <c r="H1355" s="52">
        <v>79000</v>
      </c>
      <c r="I1355" t="s">
        <v>3906</v>
      </c>
      <c r="J1355">
        <v>10</v>
      </c>
      <c r="K1355" t="s">
        <v>44</v>
      </c>
      <c r="L1355" t="s">
        <v>3907</v>
      </c>
      <c r="M1355" t="s">
        <v>3908</v>
      </c>
      <c r="N1355" s="38" t="s">
        <v>44</v>
      </c>
      <c r="O1355" t="str">
        <f>+F1355&amp;"-"&amp;VLOOKUP(F1355,'BD LP'!B:J,9,0)</f>
        <v>104549140-C10</v>
      </c>
      <c r="P1355">
        <f>+VLOOKUP(O1355,[1]ZCLMM905!$A:$G,7,0)</f>
        <v>10</v>
      </c>
      <c r="Q1355" t="b">
        <f t="shared" si="26"/>
        <v>1</v>
      </c>
      <c r="R1355" t="str">
        <f>+VLOOKUP(F1355,'BD LP'!B:I,8,0)</f>
        <v>CHORIZO 1 KG</v>
      </c>
    </row>
    <row r="1356" spans="1:19" x14ac:dyDescent="0.35">
      <c r="A1356" t="s">
        <v>3904</v>
      </c>
      <c r="B1356">
        <v>2000</v>
      </c>
      <c r="D1356" s="51" t="s">
        <v>3905</v>
      </c>
      <c r="F1356" s="38">
        <v>104543900</v>
      </c>
      <c r="H1356" s="52">
        <v>26910</v>
      </c>
      <c r="I1356" t="s">
        <v>3906</v>
      </c>
      <c r="J1356">
        <v>9</v>
      </c>
      <c r="K1356" t="s">
        <v>44</v>
      </c>
      <c r="L1356" t="s">
        <v>3907</v>
      </c>
      <c r="M1356" t="s">
        <v>3908</v>
      </c>
      <c r="N1356" s="38" t="s">
        <v>44</v>
      </c>
      <c r="O1356" t="str">
        <f>+F1356&amp;"-"&amp;VLOOKUP(F1356,'BD LP'!B:J,9,0)</f>
        <v>104543900-C09</v>
      </c>
      <c r="P1356">
        <f>+VLOOKUP(O1356,[1]ZCLMM905!$A:$G,7,0)</f>
        <v>9</v>
      </c>
      <c r="Q1356" t="b">
        <f t="shared" si="26"/>
        <v>1</v>
      </c>
      <c r="R1356" t="str">
        <f>+VLOOKUP(F1356,'BD LP'!B:I,8,0)</f>
        <v>CHORIZO 800 GRS</v>
      </c>
    </row>
    <row r="1357" spans="1:19" x14ac:dyDescent="0.35">
      <c r="A1357" t="s">
        <v>3904</v>
      </c>
      <c r="B1357">
        <v>2000</v>
      </c>
      <c r="D1357" s="51" t="s">
        <v>3905</v>
      </c>
      <c r="F1357" s="38">
        <v>104523880</v>
      </c>
      <c r="H1357" s="52">
        <v>22950</v>
      </c>
      <c r="I1357" t="s">
        <v>3906</v>
      </c>
      <c r="J1357">
        <v>5</v>
      </c>
      <c r="K1357" t="s">
        <v>44</v>
      </c>
      <c r="L1357" t="s">
        <v>3907</v>
      </c>
      <c r="M1357" t="s">
        <v>3908</v>
      </c>
      <c r="N1357" s="38" t="s">
        <v>44</v>
      </c>
      <c r="O1357" t="str">
        <f>+F1357&amp;"-"&amp;VLOOKUP(F1357,'BD LP'!B:J,9,0)</f>
        <v>104523880-C05</v>
      </c>
      <c r="P1357">
        <f>+VLOOKUP(O1357,[1]ZCLMM905!$A:$G,7,0)</f>
        <v>5</v>
      </c>
      <c r="Q1357" t="b">
        <f t="shared" si="26"/>
        <v>1</v>
      </c>
      <c r="R1357" t="str">
        <f>+VLOOKUP(F1357,'BD LP'!B:I,8,0)</f>
        <v>CHORIZO LA ESPAÑOLA 1 kg</v>
      </c>
    </row>
    <row r="1358" spans="1:19" x14ac:dyDescent="0.35">
      <c r="A1358" t="s">
        <v>3904</v>
      </c>
      <c r="B1358">
        <v>2000</v>
      </c>
      <c r="D1358" s="51" t="s">
        <v>3905</v>
      </c>
      <c r="F1358" s="38">
        <v>104549130</v>
      </c>
      <c r="H1358" s="52">
        <v>69900</v>
      </c>
      <c r="I1358" t="s">
        <v>3906</v>
      </c>
      <c r="J1358">
        <v>10</v>
      </c>
      <c r="K1358" t="s">
        <v>44</v>
      </c>
      <c r="L1358" t="s">
        <v>3907</v>
      </c>
      <c r="M1358" t="s">
        <v>3908</v>
      </c>
      <c r="N1358" s="38" t="s">
        <v>44</v>
      </c>
      <c r="O1358" t="str">
        <f>+F1358&amp;"-"&amp;VLOOKUP(F1358,'BD LP'!B:J,9,0)</f>
        <v>104549130-C10</v>
      </c>
      <c r="P1358">
        <f>+VLOOKUP(O1358,[1]ZCLMM905!$A:$G,7,0)</f>
        <v>10</v>
      </c>
      <c r="Q1358" t="b">
        <f t="shared" si="26"/>
        <v>1</v>
      </c>
      <c r="R1358" t="str">
        <f>+VLOOKUP(F1358,'BD LP'!B:I,8,0)</f>
        <v>CHORIZO SUIZO 1 KG</v>
      </c>
    </row>
    <row r="1359" spans="1:19" x14ac:dyDescent="0.35">
      <c r="A1359" t="s">
        <v>3904</v>
      </c>
      <c r="B1359">
        <v>2000</v>
      </c>
      <c r="D1359" s="51" t="s">
        <v>3905</v>
      </c>
      <c r="F1359" s="38">
        <v>104549150</v>
      </c>
      <c r="H1359" s="52">
        <v>75000</v>
      </c>
      <c r="I1359" t="s">
        <v>3906</v>
      </c>
      <c r="J1359">
        <v>10</v>
      </c>
      <c r="K1359" t="s">
        <v>44</v>
      </c>
      <c r="L1359" t="s">
        <v>3907</v>
      </c>
      <c r="M1359" t="s">
        <v>3908</v>
      </c>
      <c r="N1359" s="38" t="s">
        <v>44</v>
      </c>
      <c r="O1359" t="str">
        <f>+F1359&amp;"-"&amp;VLOOKUP(F1359,'BD LP'!B:J,9,0)</f>
        <v>104549150-C10</v>
      </c>
      <c r="P1359">
        <f>+VLOOKUP(O1359,[1]ZCLMM905!$A:$G,7,0)</f>
        <v>10</v>
      </c>
      <c r="Q1359" t="b">
        <f t="shared" si="26"/>
        <v>1</v>
      </c>
      <c r="R1359" t="str">
        <f>+VLOOKUP(F1359,'BD LP'!B:I,8,0)</f>
        <v>CHORIZO TIPO CHILLAN 1 KG</v>
      </c>
    </row>
    <row r="1360" spans="1:19" x14ac:dyDescent="0.35">
      <c r="A1360" t="s">
        <v>3904</v>
      </c>
      <c r="B1360">
        <v>2000</v>
      </c>
      <c r="D1360" s="51" t="s">
        <v>3905</v>
      </c>
      <c r="F1360" s="38">
        <v>104544310</v>
      </c>
      <c r="H1360" s="52">
        <v>26910</v>
      </c>
      <c r="I1360" t="s">
        <v>3906</v>
      </c>
      <c r="J1360">
        <v>9</v>
      </c>
      <c r="K1360" t="s">
        <v>44</v>
      </c>
      <c r="L1360" t="s">
        <v>3907</v>
      </c>
      <c r="M1360" t="s">
        <v>3908</v>
      </c>
      <c r="N1360" s="38" t="s">
        <v>44</v>
      </c>
      <c r="O1360" t="str">
        <f>+F1360&amp;"-"&amp;VLOOKUP(F1360,'BD LP'!B:J,9,0)</f>
        <v>104544310-C09</v>
      </c>
      <c r="P1360">
        <f>+VLOOKUP(O1360,[1]ZCLMM905!$A:$G,7,0)</f>
        <v>9</v>
      </c>
      <c r="Q1360" t="b">
        <f t="shared" si="26"/>
        <v>1</v>
      </c>
      <c r="R1360" t="str">
        <f>+VLOOKUP(F1360,'BD LP'!B:I,8,0)</f>
        <v>LONGANIZA 800 GRS</v>
      </c>
    </row>
    <row r="1361" spans="1:18" x14ac:dyDescent="0.35">
      <c r="A1361" t="s">
        <v>3904</v>
      </c>
      <c r="B1361">
        <v>2000</v>
      </c>
      <c r="D1361" s="51" t="s">
        <v>3905</v>
      </c>
      <c r="F1361" s="38">
        <v>104523890</v>
      </c>
      <c r="H1361" s="52">
        <v>22950</v>
      </c>
      <c r="I1361" t="s">
        <v>3906</v>
      </c>
      <c r="J1361">
        <v>5</v>
      </c>
      <c r="K1361" t="s">
        <v>44</v>
      </c>
      <c r="L1361" t="s">
        <v>3907</v>
      </c>
      <c r="M1361" t="s">
        <v>3908</v>
      </c>
      <c r="N1361" s="38" t="s">
        <v>44</v>
      </c>
      <c r="O1361" t="str">
        <f>+F1361&amp;"-"&amp;VLOOKUP(F1361,'BD LP'!B:J,9,0)</f>
        <v>104523890-C05</v>
      </c>
      <c r="P1361">
        <f>+VLOOKUP(O1361,[1]ZCLMM905!$A:$G,7,0)</f>
        <v>5</v>
      </c>
      <c r="Q1361" t="b">
        <f t="shared" si="26"/>
        <v>1</v>
      </c>
      <c r="R1361" t="str">
        <f>+VLOOKUP(F1361,'BD LP'!B:I,8,0)</f>
        <v>LONGANIZA LA ESPAÑOLA 1 kg</v>
      </c>
    </row>
    <row r="1362" spans="1:18" x14ac:dyDescent="0.35">
      <c r="A1362" t="s">
        <v>3904</v>
      </c>
      <c r="B1362">
        <v>2000</v>
      </c>
      <c r="D1362" s="51" t="s">
        <v>3905</v>
      </c>
      <c r="F1362" s="38">
        <v>150001020</v>
      </c>
      <c r="H1362" s="52">
        <v>7680</v>
      </c>
      <c r="I1362" t="s">
        <v>3906</v>
      </c>
      <c r="J1362">
        <v>1</v>
      </c>
      <c r="K1362" t="s">
        <v>44</v>
      </c>
      <c r="L1362" t="s">
        <v>3907</v>
      </c>
      <c r="M1362" t="s">
        <v>3908</v>
      </c>
      <c r="N1362" s="38" t="s">
        <v>218</v>
      </c>
      <c r="O1362" t="str">
        <f>+F1362&amp;"-"&amp;VLOOKUP(F1362,'BD LP'!B:J,9,0)</f>
        <v>150001020-D16</v>
      </c>
      <c r="P1362">
        <f>+VLOOKUP(O1362,[1]ZCLMM905!$A:$G,7,0)</f>
        <v>1</v>
      </c>
      <c r="Q1362" t="b">
        <f t="shared" si="26"/>
        <v>1</v>
      </c>
      <c r="R1362" t="str">
        <f>+VLOOKUP(F1362,'BD LP'!B:I,8,0)</f>
        <v>PATE DE TERNERA SAN JORGE 125 G 16 UDS.</v>
      </c>
    </row>
    <row r="1363" spans="1:18" x14ac:dyDescent="0.35">
      <c r="A1363" t="s">
        <v>3904</v>
      </c>
      <c r="B1363">
        <v>2000</v>
      </c>
      <c r="D1363" s="51" t="s">
        <v>3905</v>
      </c>
      <c r="F1363" s="38">
        <v>104534500</v>
      </c>
      <c r="H1363" s="52">
        <v>62290</v>
      </c>
      <c r="I1363" t="s">
        <v>3906</v>
      </c>
      <c r="J1363">
        <v>6</v>
      </c>
      <c r="K1363" t="s">
        <v>44</v>
      </c>
      <c r="L1363" t="s">
        <v>3907</v>
      </c>
      <c r="M1363" t="s">
        <v>3908</v>
      </c>
      <c r="N1363" s="38" t="s">
        <v>44</v>
      </c>
      <c r="O1363" t="str">
        <f>+F1363&amp;"-"&amp;VLOOKUP(F1363,'BD LP'!B:J,9,0)</f>
        <v>104534500-C06</v>
      </c>
      <c r="P1363">
        <f>+VLOOKUP(O1363,[1]ZCLMM905!$A:$G,7,0)</f>
        <v>6</v>
      </c>
      <c r="Q1363" t="b">
        <f t="shared" si="26"/>
        <v>1</v>
      </c>
      <c r="R1363" t="str">
        <f>+VLOOKUP(F1363,'BD LP'!B:I,8,0)</f>
        <v>PEPPERONI ULTRADELGADO SUGARDALE 1 kg</v>
      </c>
    </row>
    <row r="1364" spans="1:18" x14ac:dyDescent="0.35">
      <c r="A1364" t="s">
        <v>3904</v>
      </c>
      <c r="B1364">
        <v>2000</v>
      </c>
      <c r="D1364" s="51" t="s">
        <v>3905</v>
      </c>
      <c r="F1364" s="38">
        <v>103001080</v>
      </c>
      <c r="H1364" s="52">
        <v>109850</v>
      </c>
      <c r="I1364" t="s">
        <v>3906</v>
      </c>
      <c r="J1364">
        <v>1</v>
      </c>
      <c r="K1364" t="s">
        <v>176</v>
      </c>
      <c r="L1364" t="s">
        <v>3907</v>
      </c>
      <c r="M1364" t="s">
        <v>3908</v>
      </c>
      <c r="N1364" s="38" t="s">
        <v>176</v>
      </c>
      <c r="O1364" t="str">
        <f>+F1364&amp;"-"&amp;VLOOKUP(F1364,'BD LP'!B:J,9,0)</f>
        <v>103001080-C02</v>
      </c>
      <c r="P1364">
        <f>+VLOOKUP(O1364,[1]ZCLMM905!$A:$G,7,0)</f>
        <v>1</v>
      </c>
      <c r="Q1364" t="b">
        <f t="shared" si="26"/>
        <v>1</v>
      </c>
      <c r="R1364" t="str">
        <f>+VLOOKUP(F1364,'BD LP'!B:I,8,0)</f>
        <v>PEPPERONI ULTRADELGADO SUGARDALE 5,67 kg</v>
      </c>
    </row>
    <row r="1365" spans="1:18" x14ac:dyDescent="0.35">
      <c r="A1365" t="s">
        <v>3904</v>
      </c>
      <c r="B1365">
        <v>2000</v>
      </c>
      <c r="D1365" s="51" t="s">
        <v>3905</v>
      </c>
      <c r="F1365" s="38">
        <v>104532370</v>
      </c>
      <c r="H1365" s="52">
        <v>5000</v>
      </c>
      <c r="I1365" t="s">
        <v>3906</v>
      </c>
      <c r="J1365">
        <v>1</v>
      </c>
      <c r="K1365" t="s">
        <v>44</v>
      </c>
      <c r="L1365" t="s">
        <v>3907</v>
      </c>
      <c r="M1365" t="s">
        <v>3908</v>
      </c>
      <c r="N1365" s="38" t="s">
        <v>44</v>
      </c>
      <c r="O1365" t="str">
        <f>+F1365&amp;"-"&amp;VLOOKUP(F1365,'BD LP'!B:J,9,0)</f>
        <v>104532370-UN</v>
      </c>
      <c r="P1365">
        <f>+VLOOKUP(O1365,[1]ZCLMM905!$A:$G,7,0)</f>
        <v>1</v>
      </c>
      <c r="Q1365" t="b">
        <f t="shared" si="26"/>
        <v>1</v>
      </c>
      <c r="R1365" t="str">
        <f>+VLOOKUP(F1365,'BD LP'!B:I,8,0)</f>
        <v>PRIETA A LA CHILENA PF 1 KG</v>
      </c>
    </row>
    <row r="1366" spans="1:18" x14ac:dyDescent="0.35">
      <c r="A1366" t="s">
        <v>3904</v>
      </c>
      <c r="B1366">
        <v>2000</v>
      </c>
      <c r="D1366" s="51" t="s">
        <v>3905</v>
      </c>
      <c r="F1366" s="38">
        <v>104549160</v>
      </c>
      <c r="H1366" s="52">
        <v>52000</v>
      </c>
      <c r="I1366" t="s">
        <v>3906</v>
      </c>
      <c r="J1366">
        <v>8</v>
      </c>
      <c r="K1366" t="s">
        <v>44</v>
      </c>
      <c r="L1366" t="s">
        <v>3907</v>
      </c>
      <c r="M1366" t="s">
        <v>3908</v>
      </c>
      <c r="N1366" s="38" t="s">
        <v>44</v>
      </c>
      <c r="O1366" t="str">
        <f>+F1366&amp;"-"&amp;VLOOKUP(F1366,'BD LP'!B:J,9,0)</f>
        <v>104549160-C08</v>
      </c>
      <c r="P1366">
        <f>+VLOOKUP(O1366,[1]ZCLMM905!$A:$G,7,0)</f>
        <v>8</v>
      </c>
      <c r="Q1366" t="b">
        <f t="shared" si="26"/>
        <v>1</v>
      </c>
      <c r="R1366" t="str">
        <f>+VLOOKUP(F1366,'BD LP'!B:I,8,0)</f>
        <v>PRIETAS 1 KG</v>
      </c>
    </row>
    <row r="1367" spans="1:18" x14ac:dyDescent="0.35">
      <c r="A1367" t="s">
        <v>3904</v>
      </c>
      <c r="B1367">
        <v>2000</v>
      </c>
      <c r="D1367" s="51" t="s">
        <v>3905</v>
      </c>
      <c r="F1367" s="38">
        <v>104528740</v>
      </c>
      <c r="H1367" s="52">
        <v>15190</v>
      </c>
      <c r="I1367" t="s">
        <v>3906</v>
      </c>
      <c r="J1367">
        <v>1</v>
      </c>
      <c r="K1367" t="s">
        <v>44</v>
      </c>
      <c r="L1367" t="s">
        <v>3907</v>
      </c>
      <c r="M1367" t="s">
        <v>3908</v>
      </c>
      <c r="N1367" s="38" t="s">
        <v>44</v>
      </c>
      <c r="O1367" t="str">
        <f>+F1367&amp;"-"&amp;VLOOKUP(F1367,'BD LP'!B:J,9,0)</f>
        <v>104528740-UN</v>
      </c>
      <c r="P1367">
        <f>+VLOOKUP(O1367,[1]ZCLMM905!$A:$G,7,0)</f>
        <v>1</v>
      </c>
      <c r="Q1367" t="b">
        <f t="shared" si="26"/>
        <v>1</v>
      </c>
      <c r="R1367" t="str">
        <f>+VLOOKUP(F1367,'BD LP'!B:I,8,0)</f>
        <v>SALAME ITALIANO LAMINAD SAN JORGE 1,6 kg</v>
      </c>
    </row>
    <row r="1368" spans="1:18" x14ac:dyDescent="0.35">
      <c r="A1368" t="s">
        <v>3904</v>
      </c>
      <c r="B1368">
        <v>2000</v>
      </c>
      <c r="D1368" s="51" t="s">
        <v>3905</v>
      </c>
      <c r="F1368" s="38">
        <v>104529670</v>
      </c>
      <c r="H1368" s="52">
        <v>19140</v>
      </c>
      <c r="I1368" t="s">
        <v>3906</v>
      </c>
      <c r="J1368">
        <v>6</v>
      </c>
      <c r="K1368" t="s">
        <v>44</v>
      </c>
      <c r="L1368" t="s">
        <v>3907</v>
      </c>
      <c r="M1368" t="s">
        <v>3908</v>
      </c>
      <c r="N1368" s="38" t="s">
        <v>44</v>
      </c>
      <c r="O1368" t="str">
        <f>+F1368&amp;"-"&amp;VLOOKUP(F1368,'BD LP'!B:J,9,0)</f>
        <v>104529670-C06</v>
      </c>
      <c r="P1368">
        <f>+VLOOKUP(O1368,[1]ZCLMM905!$A:$G,7,0)</f>
        <v>6</v>
      </c>
      <c r="Q1368" t="b">
        <f t="shared" si="26"/>
        <v>1</v>
      </c>
      <c r="R1368" t="str">
        <f>+VLOOKUP(F1368,'BD LP'!B:I,8,0)</f>
        <v>VIENESAS LA ESPAÑOLA 900 g 20 uds.</v>
      </c>
    </row>
    <row r="1369" spans="1:18" x14ac:dyDescent="0.35">
      <c r="A1369" t="s">
        <v>3904</v>
      </c>
      <c r="B1369">
        <v>2000</v>
      </c>
      <c r="D1369" s="51" t="s">
        <v>3905</v>
      </c>
      <c r="F1369" s="44">
        <v>104547670</v>
      </c>
      <c r="H1369" s="52">
        <v>8990</v>
      </c>
      <c r="I1369" t="s">
        <v>3906</v>
      </c>
      <c r="J1369">
        <v>1</v>
      </c>
      <c r="K1369" t="s">
        <v>164</v>
      </c>
      <c r="L1369" t="s">
        <v>3907</v>
      </c>
      <c r="M1369" t="s">
        <v>3908</v>
      </c>
      <c r="N1369" s="38" t="s">
        <v>164</v>
      </c>
      <c r="O1369" t="str">
        <f>+F1369&amp;"-"&amp;VLOOKUP(F1369,'BD LP'!B:J,9,0)</f>
        <v>104547670-KG</v>
      </c>
      <c r="P1369">
        <f>+VLOOKUP(O1369,[1]ZCLMM905!$A:$G,7,0)</f>
        <v>1</v>
      </c>
      <c r="Q1369" t="b">
        <f t="shared" si="26"/>
        <v>1</v>
      </c>
      <c r="R1369" t="str">
        <f>+VLOOKUP(F1369,'BD LP'!B:I,8,0)</f>
        <v>JAMON ACARAMELADO 5,5 KG</v>
      </c>
    </row>
    <row r="1370" spans="1:18" x14ac:dyDescent="0.35">
      <c r="A1370" t="s">
        <v>3904</v>
      </c>
      <c r="B1370">
        <v>2000</v>
      </c>
      <c r="D1370" s="51" t="s">
        <v>3905</v>
      </c>
      <c r="F1370" s="38">
        <v>104527640</v>
      </c>
      <c r="H1370" s="52">
        <v>23920</v>
      </c>
      <c r="I1370" t="s">
        <v>3906</v>
      </c>
      <c r="J1370">
        <v>4</v>
      </c>
      <c r="K1370" t="s">
        <v>44</v>
      </c>
      <c r="L1370" t="s">
        <v>3907</v>
      </c>
      <c r="M1370" t="s">
        <v>3908</v>
      </c>
      <c r="N1370" s="38" t="s">
        <v>44</v>
      </c>
      <c r="O1370" t="str">
        <f>+F1370&amp;"-"&amp;VLOOKUP(F1370,'BD LP'!B:J,9,0)</f>
        <v>104527640-C04</v>
      </c>
      <c r="P1370">
        <f>+VLOOKUP(O1370,[1]ZCLMM905!$A:$G,7,0)</f>
        <v>4</v>
      </c>
      <c r="Q1370" t="b">
        <f t="shared" si="26"/>
        <v>1</v>
      </c>
      <c r="R1370" t="str">
        <f>+VLOOKUP(F1370,'BD LP'!B:I,8,0)</f>
        <v>JAMON PAVO AHUMADO LAMINADO SJ 500 g</v>
      </c>
    </row>
    <row r="1371" spans="1:18" x14ac:dyDescent="0.35">
      <c r="A1371" t="s">
        <v>3904</v>
      </c>
      <c r="B1371">
        <v>2000</v>
      </c>
      <c r="D1371" s="51" t="s">
        <v>3905</v>
      </c>
      <c r="F1371" s="38">
        <v>104527650</v>
      </c>
      <c r="H1371" s="52">
        <v>14600</v>
      </c>
      <c r="I1371" t="s">
        <v>3906</v>
      </c>
      <c r="J1371">
        <v>4</v>
      </c>
      <c r="K1371" t="s">
        <v>44</v>
      </c>
      <c r="L1371" t="s">
        <v>3907</v>
      </c>
      <c r="M1371" t="s">
        <v>3908</v>
      </c>
      <c r="N1371" s="38" t="s">
        <v>44</v>
      </c>
      <c r="O1371" t="str">
        <f>+F1371&amp;"-"&amp;VLOOKUP(F1371,'BD LP'!B:J,9,0)</f>
        <v>104527650-C04</v>
      </c>
      <c r="P1371">
        <f>+VLOOKUP(O1371,[1]ZCLMM905!$A:$G,7,0)</f>
        <v>4</v>
      </c>
      <c r="Q1371" t="b">
        <f t="shared" si="26"/>
        <v>1</v>
      </c>
      <c r="R1371" t="str">
        <f>+VLOOKUP(F1371,'BD LP'!B:I,8,0)</f>
        <v>JAMON PIERNA LAMINADO SAN JORGE 500 g</v>
      </c>
    </row>
    <row r="1372" spans="1:18" x14ac:dyDescent="0.35">
      <c r="A1372" t="s">
        <v>3904</v>
      </c>
      <c r="B1372">
        <v>2000</v>
      </c>
      <c r="D1372" s="51" t="s">
        <v>3905</v>
      </c>
      <c r="F1372" s="38">
        <v>104527900</v>
      </c>
      <c r="H1372" s="52">
        <v>13960</v>
      </c>
      <c r="I1372" t="s">
        <v>3906</v>
      </c>
      <c r="J1372">
        <v>4</v>
      </c>
      <c r="K1372" t="s">
        <v>44</v>
      </c>
      <c r="L1372" t="s">
        <v>3907</v>
      </c>
      <c r="M1372" t="s">
        <v>3908</v>
      </c>
      <c r="N1372" s="38" t="s">
        <v>44</v>
      </c>
      <c r="O1372" t="str">
        <f>+F1372&amp;"-"&amp;VLOOKUP(F1372,'BD LP'!B:J,9,0)</f>
        <v>104527900-C04</v>
      </c>
      <c r="P1372">
        <f>+VLOOKUP(O1372,[1]ZCLMM905!$A:$G,7,0)</f>
        <v>4</v>
      </c>
      <c r="Q1372" t="b">
        <f t="shared" si="26"/>
        <v>1</v>
      </c>
      <c r="R1372" t="str">
        <f>+VLOOKUP(F1372,'BD LP'!B:I,8,0)</f>
        <v>JAMON PLANCHADO LAMINADO SAN JORGE 500 G</v>
      </c>
    </row>
    <row r="1373" spans="1:18" x14ac:dyDescent="0.35">
      <c r="A1373" t="s">
        <v>3904</v>
      </c>
      <c r="B1373">
        <v>2000</v>
      </c>
      <c r="D1373" s="51" t="s">
        <v>3905</v>
      </c>
      <c r="F1373" s="38">
        <v>150002013</v>
      </c>
      <c r="H1373" s="52">
        <v>11960</v>
      </c>
      <c r="I1373" t="s">
        <v>3906</v>
      </c>
      <c r="J1373">
        <v>4</v>
      </c>
      <c r="K1373" t="s">
        <v>44</v>
      </c>
      <c r="L1373" t="s">
        <v>3907</v>
      </c>
      <c r="M1373" t="s">
        <v>3908</v>
      </c>
      <c r="N1373" s="38" t="s">
        <v>44</v>
      </c>
      <c r="O1373" t="str">
        <f>+F1373&amp;"-"&amp;VLOOKUP(F1373,'BD LP'!B:J,9,0)</f>
        <v>150002013-C04</v>
      </c>
      <c r="P1373">
        <f>+VLOOKUP(O1373,[1]ZCLMM905!$A:$G,7,0)</f>
        <v>4</v>
      </c>
      <c r="Q1373" t="b">
        <f t="shared" si="26"/>
        <v>1</v>
      </c>
      <c r="R1373" t="str">
        <f>+VLOOKUP(F1373,'BD LP'!B:I,8,0)</f>
        <v>JAMON SANDWICH LAMINADO PF 500 g</v>
      </c>
    </row>
    <row r="1374" spans="1:18" x14ac:dyDescent="0.35">
      <c r="A1374" t="s">
        <v>3904</v>
      </c>
      <c r="B1374">
        <v>2000</v>
      </c>
      <c r="D1374" s="51" t="s">
        <v>3905</v>
      </c>
      <c r="F1374" s="38">
        <v>104527570</v>
      </c>
      <c r="H1374" s="52">
        <v>9200</v>
      </c>
      <c r="I1374" t="s">
        <v>3906</v>
      </c>
      <c r="J1374">
        <v>4</v>
      </c>
      <c r="K1374" t="s">
        <v>44</v>
      </c>
      <c r="L1374" t="s">
        <v>3907</v>
      </c>
      <c r="M1374" t="s">
        <v>3908</v>
      </c>
      <c r="N1374" s="38" t="s">
        <v>44</v>
      </c>
      <c r="O1374" t="str">
        <f>+F1374&amp;"-"&amp;VLOOKUP(F1374,'BD LP'!B:J,9,0)</f>
        <v>104527570-C04</v>
      </c>
      <c r="P1374">
        <f>+VLOOKUP(O1374,[1]ZCLMM905!$A:$G,7,0)</f>
        <v>4</v>
      </c>
      <c r="Q1374" t="b">
        <f t="shared" si="26"/>
        <v>1</v>
      </c>
      <c r="R1374" t="str">
        <f>+VLOOKUP(F1374,'BD LP'!B:I,8,0)</f>
        <v>JAMON SANDWICH LAMINADO SAN JORGE 500 g</v>
      </c>
    </row>
    <row r="1375" spans="1:18" x14ac:dyDescent="0.35">
      <c r="A1375" t="s">
        <v>3904</v>
      </c>
      <c r="B1375">
        <v>2000</v>
      </c>
      <c r="D1375" s="51" t="s">
        <v>3905</v>
      </c>
      <c r="F1375" s="38">
        <v>104538540</v>
      </c>
      <c r="H1375" s="52">
        <v>18990</v>
      </c>
      <c r="I1375" t="s">
        <v>3906</v>
      </c>
      <c r="J1375">
        <v>1</v>
      </c>
      <c r="K1375" t="s">
        <v>164</v>
      </c>
      <c r="L1375" t="s">
        <v>3907</v>
      </c>
      <c r="M1375" t="s">
        <v>3908</v>
      </c>
      <c r="N1375" s="38" t="s">
        <v>164</v>
      </c>
      <c r="O1375" t="str">
        <f>+F1375&amp;"-"&amp;VLOOKUP(F1375,'BD LP'!B:J,9,0)</f>
        <v>104538540-KG</v>
      </c>
      <c r="P1375">
        <f>+VLOOKUP(O1375,[1]ZCLMM905!$A:$G,7,0)</f>
        <v>1</v>
      </c>
      <c r="Q1375" t="b">
        <f t="shared" si="26"/>
        <v>1</v>
      </c>
      <c r="R1375" t="str">
        <f>+VLOOKUP(F1375,'BD LP'!B:I,8,0)</f>
        <v>GUANCIALE AL PEPE SIMONINI 500 GR – 2 KG</v>
      </c>
    </row>
    <row r="1376" spans="1:18" x14ac:dyDescent="0.35">
      <c r="A1376" t="s">
        <v>3904</v>
      </c>
      <c r="B1376">
        <v>2000</v>
      </c>
      <c r="D1376" s="51" t="s">
        <v>3905</v>
      </c>
      <c r="F1376" s="38">
        <v>104534220</v>
      </c>
      <c r="H1376" s="52">
        <v>84000</v>
      </c>
      <c r="I1376" t="s">
        <v>3906</v>
      </c>
      <c r="J1376">
        <v>8</v>
      </c>
      <c r="K1376" t="s">
        <v>44</v>
      </c>
      <c r="L1376" t="s">
        <v>3907</v>
      </c>
      <c r="M1376" t="s">
        <v>3908</v>
      </c>
      <c r="N1376" s="38" t="s">
        <v>44</v>
      </c>
      <c r="O1376" t="str">
        <f>+F1376&amp;"-"&amp;VLOOKUP(F1376,'BD LP'!B:J,9,0)</f>
        <v>104534220-C08</v>
      </c>
      <c r="P1376">
        <f>+VLOOKUP(O1376,[1]ZCLMM905!$A:$G,7,0)</f>
        <v>8</v>
      </c>
      <c r="Q1376" t="b">
        <f t="shared" si="26"/>
        <v>1</v>
      </c>
      <c r="R1376" t="str">
        <f>+VLOOKUP(F1376,'BD LP'!B:I,8,0)</f>
        <v>JAMON SERRANO LAMINADO 500 g</v>
      </c>
    </row>
    <row r="1377" spans="1:18" x14ac:dyDescent="0.35">
      <c r="A1377" t="s">
        <v>3904</v>
      </c>
      <c r="B1377">
        <v>2000</v>
      </c>
      <c r="D1377" s="51" t="s">
        <v>3905</v>
      </c>
      <c r="F1377" s="38">
        <v>104538550</v>
      </c>
      <c r="H1377" s="52">
        <v>9990</v>
      </c>
      <c r="I1377" t="s">
        <v>3906</v>
      </c>
      <c r="J1377">
        <v>1</v>
      </c>
      <c r="K1377" t="s">
        <v>164</v>
      </c>
      <c r="L1377" t="s">
        <v>3907</v>
      </c>
      <c r="M1377" t="s">
        <v>3908</v>
      </c>
      <c r="N1377" s="38" t="s">
        <v>164</v>
      </c>
      <c r="O1377" t="str">
        <f>+F1377&amp;"-"&amp;VLOOKUP(F1377,'BD LP'!B:J,9,0)</f>
        <v>104538550-KG</v>
      </c>
      <c r="P1377">
        <f>+VLOOKUP(O1377,[1]ZCLMM905!$A:$G,7,0)</f>
        <v>1</v>
      </c>
      <c r="Q1377" t="b">
        <f t="shared" si="26"/>
        <v>1</v>
      </c>
      <c r="R1377" t="str">
        <f>+VLOOKUP(F1377,'BD LP'!B:I,8,0)</f>
        <v>MORTADELLA MODENA CON PISTACHO 6 - 7 KG</v>
      </c>
    </row>
    <row r="1378" spans="1:18" x14ac:dyDescent="0.35">
      <c r="A1378" t="s">
        <v>3904</v>
      </c>
      <c r="B1378">
        <v>2000</v>
      </c>
      <c r="D1378" s="51" t="s">
        <v>3905</v>
      </c>
      <c r="F1378" s="38">
        <v>104543550</v>
      </c>
      <c r="H1378" s="52">
        <v>54000</v>
      </c>
      <c r="I1378" t="s">
        <v>3906</v>
      </c>
      <c r="J1378">
        <v>4</v>
      </c>
      <c r="K1378" t="s">
        <v>44</v>
      </c>
      <c r="L1378" t="s">
        <v>3907</v>
      </c>
      <c r="M1378" t="s">
        <v>3908</v>
      </c>
      <c r="N1378" s="38" t="s">
        <v>44</v>
      </c>
      <c r="O1378" t="str">
        <f>+F1378&amp;"-"&amp;VLOOKUP(F1378,'BD LP'!B:J,9,0)</f>
        <v>104543550-C04</v>
      </c>
      <c r="P1378">
        <f>+VLOOKUP(O1378,[1]ZCLMM905!$A:$G,7,0)</f>
        <v>4</v>
      </c>
      <c r="Q1378" t="b">
        <f t="shared" si="26"/>
        <v>1</v>
      </c>
      <c r="R1378" t="str">
        <f>+VLOOKUP(F1378,'BD LP'!B:I,8,0)</f>
        <v>PROSCIUTTO CRUDO LAMINADO 500 GRS</v>
      </c>
    </row>
    <row r="1379" spans="1:18" x14ac:dyDescent="0.35">
      <c r="A1379" t="s">
        <v>3904</v>
      </c>
      <c r="B1379">
        <v>2000</v>
      </c>
      <c r="D1379" s="51" t="s">
        <v>3905</v>
      </c>
      <c r="F1379" s="38">
        <v>104538560</v>
      </c>
      <c r="H1379" s="52">
        <v>18900</v>
      </c>
      <c r="I1379" t="s">
        <v>3906</v>
      </c>
      <c r="J1379">
        <v>1</v>
      </c>
      <c r="K1379" t="s">
        <v>164</v>
      </c>
      <c r="L1379" t="s">
        <v>3907</v>
      </c>
      <c r="M1379" t="s">
        <v>3908</v>
      </c>
      <c r="N1379" s="38" t="s">
        <v>164</v>
      </c>
      <c r="O1379" t="str">
        <f>+F1379&amp;"-"&amp;VLOOKUP(F1379,'BD LP'!B:J,9,0)</f>
        <v>104538560-KG</v>
      </c>
      <c r="P1379">
        <f>+VLOOKUP(O1379,[1]ZCLMM905!$A:$G,7,0)</f>
        <v>1</v>
      </c>
      <c r="Q1379" t="b">
        <f t="shared" si="26"/>
        <v>1</v>
      </c>
      <c r="R1379" t="str">
        <f>+VLOOKUP(F1379,'BD LP'!B:I,8,0)</f>
        <v>PROSCIUTTO MATONELLA SIMONINI 3 -5 KG</v>
      </c>
    </row>
    <row r="1380" spans="1:18" x14ac:dyDescent="0.35">
      <c r="A1380" t="s">
        <v>3904</v>
      </c>
      <c r="B1380">
        <v>2000</v>
      </c>
      <c r="D1380" s="51" t="s">
        <v>3905</v>
      </c>
      <c r="F1380" s="38">
        <v>104525830</v>
      </c>
      <c r="H1380" s="52">
        <v>22900</v>
      </c>
      <c r="I1380" t="s">
        <v>3906</v>
      </c>
      <c r="J1380">
        <v>4</v>
      </c>
      <c r="K1380" t="s">
        <v>44</v>
      </c>
      <c r="L1380" t="s">
        <v>3907</v>
      </c>
      <c r="M1380" t="s">
        <v>3908</v>
      </c>
      <c r="N1380" s="38" t="s">
        <v>44</v>
      </c>
      <c r="O1380" t="str">
        <f>+F1380&amp;"-"&amp;VLOOKUP(F1380,'BD LP'!B:J,9,0)</f>
        <v>104525830-C04</v>
      </c>
      <c r="P1380">
        <f>+VLOOKUP(O1380,[1]ZCLMM905!$A:$G,7,0)</f>
        <v>4</v>
      </c>
      <c r="Q1380" t="b">
        <f t="shared" si="26"/>
        <v>1</v>
      </c>
      <c r="R1380" t="str">
        <f>+VLOOKUP(F1380,'BD LP'!B:I,8,0)</f>
        <v>TOCINO AHUMADO 500GR LA PREFERIDA</v>
      </c>
    </row>
    <row r="1381" spans="1:18" x14ac:dyDescent="0.35">
      <c r="A1381" t="s">
        <v>3904</v>
      </c>
      <c r="B1381">
        <v>2000</v>
      </c>
      <c r="D1381" s="51" t="s">
        <v>3905</v>
      </c>
      <c r="F1381" s="38">
        <v>105045500</v>
      </c>
      <c r="H1381" s="52">
        <v>59940</v>
      </c>
      <c r="I1381" t="s">
        <v>3906</v>
      </c>
      <c r="J1381">
        <v>6</v>
      </c>
      <c r="K1381" t="s">
        <v>44</v>
      </c>
      <c r="L1381" t="s">
        <v>3907</v>
      </c>
      <c r="M1381" t="s">
        <v>3908</v>
      </c>
      <c r="N1381" s="38" t="s">
        <v>44</v>
      </c>
      <c r="O1381" t="str">
        <f>+F1381&amp;"-"&amp;VLOOKUP(F1381,'BD LP'!B:J,9,0)</f>
        <v>105045500-C06</v>
      </c>
      <c r="P1381">
        <f>+VLOOKUP(O1381,[1]ZCLMM905!$A:$G,7,0)</f>
        <v>6</v>
      </c>
      <c r="Q1381" t="b">
        <f t="shared" si="26"/>
        <v>1</v>
      </c>
      <c r="R1381" t="str">
        <f>+VLOOKUP(F1381,'BD LP'!B:I,8,0)</f>
        <v>TOCINO AHUMADO LAM CONG NACIONAL 1 kg</v>
      </c>
    </row>
    <row r="1382" spans="1:18" x14ac:dyDescent="0.35">
      <c r="A1382" t="s">
        <v>3904</v>
      </c>
      <c r="B1382">
        <v>2000</v>
      </c>
      <c r="D1382" s="51" t="s">
        <v>3905</v>
      </c>
      <c r="F1382" s="38">
        <v>104534620</v>
      </c>
      <c r="H1382" s="52">
        <v>54950</v>
      </c>
      <c r="I1382" t="s">
        <v>3906</v>
      </c>
      <c r="J1382">
        <v>5</v>
      </c>
      <c r="K1382" t="s">
        <v>44</v>
      </c>
      <c r="L1382" t="s">
        <v>3907</v>
      </c>
      <c r="M1382" t="s">
        <v>3908</v>
      </c>
      <c r="N1382" s="38" t="s">
        <v>44</v>
      </c>
      <c r="O1382" t="str">
        <f>+F1382&amp;"-"&amp;VLOOKUP(F1382,'BD LP'!B:J,9,0)</f>
        <v>104534620-C05</v>
      </c>
      <c r="P1382">
        <f>+VLOOKUP(O1382,[1]ZCLMM905!$A:$G,7,0)</f>
        <v>5</v>
      </c>
      <c r="Q1382" t="b">
        <f t="shared" si="26"/>
        <v>1</v>
      </c>
      <c r="R1382" t="str">
        <f>+VLOOKUP(F1382,'BD LP'!B:I,8,0)</f>
        <v>TOCINO LAMINADO SUGARDALE 1 kg</v>
      </c>
    </row>
    <row r="1383" spans="1:18" x14ac:dyDescent="0.35">
      <c r="A1383" t="s">
        <v>3904</v>
      </c>
      <c r="B1383">
        <v>2000</v>
      </c>
      <c r="D1383" s="51" t="s">
        <v>3905</v>
      </c>
      <c r="F1383" s="38">
        <v>104521840</v>
      </c>
      <c r="H1383" s="52">
        <v>70990</v>
      </c>
      <c r="I1383" t="s">
        <v>3906</v>
      </c>
      <c r="J1383">
        <v>1</v>
      </c>
      <c r="K1383" t="s">
        <v>439</v>
      </c>
      <c r="L1383" t="s">
        <v>3907</v>
      </c>
      <c r="M1383" t="s">
        <v>3908</v>
      </c>
      <c r="N1383" s="38" t="s">
        <v>439</v>
      </c>
      <c r="O1383" t="str">
        <f>+F1383&amp;"-"&amp;VLOOKUP(F1383,'BD LP'!B:J,9,0)</f>
        <v>104521840-C01</v>
      </c>
      <c r="P1383">
        <f>+VLOOKUP(O1383,[1]ZCLMM905!$A:$G,7,0)</f>
        <v>1</v>
      </c>
      <c r="Q1383" t="b">
        <f t="shared" si="26"/>
        <v>1</v>
      </c>
      <c r="R1383" t="str">
        <f>+VLOOKUP(F1383,'BD LP'!B:I,8,0)</f>
        <v>TOCINO LAMINADO SUGARDALE 6,8 kg</v>
      </c>
    </row>
    <row r="1384" spans="1:18" x14ac:dyDescent="0.35">
      <c r="A1384" t="s">
        <v>3904</v>
      </c>
      <c r="B1384">
        <v>2000</v>
      </c>
      <c r="D1384" s="51" t="s">
        <v>3905</v>
      </c>
      <c r="F1384" s="38">
        <v>104519800</v>
      </c>
      <c r="H1384" s="52">
        <v>17900</v>
      </c>
      <c r="I1384" t="s">
        <v>3906</v>
      </c>
      <c r="J1384">
        <v>12</v>
      </c>
      <c r="K1384" t="s">
        <v>44</v>
      </c>
      <c r="L1384" t="s">
        <v>3907</v>
      </c>
      <c r="M1384" t="s">
        <v>3908</v>
      </c>
      <c r="N1384" s="38" t="s">
        <v>44</v>
      </c>
      <c r="O1384" t="str">
        <f>+F1384&amp;"-"&amp;VLOOKUP(F1384,'BD LP'!B:J,9,0)</f>
        <v>104519800-C12</v>
      </c>
      <c r="P1384">
        <f>+VLOOKUP(O1384,[1]ZCLMM905!$A:$G,7,0)</f>
        <v>12</v>
      </c>
      <c r="Q1384" t="b">
        <f t="shared" si="26"/>
        <v>1</v>
      </c>
      <c r="R1384" t="str">
        <f>+VLOOKUP(F1384,'BD LP'!B:I,8,0)</f>
        <v>LECHE DESCREMADA COLUN 1 l</v>
      </c>
    </row>
    <row r="1385" spans="1:18" x14ac:dyDescent="0.35">
      <c r="A1385" t="s">
        <v>3904</v>
      </c>
      <c r="B1385">
        <v>2000</v>
      </c>
      <c r="D1385" s="51" t="s">
        <v>3905</v>
      </c>
      <c r="F1385" s="38">
        <v>150001070</v>
      </c>
      <c r="H1385" s="52">
        <v>12960</v>
      </c>
      <c r="I1385" t="s">
        <v>3906</v>
      </c>
      <c r="J1385">
        <v>24</v>
      </c>
      <c r="K1385" t="s">
        <v>44</v>
      </c>
      <c r="L1385" t="s">
        <v>3907</v>
      </c>
      <c r="M1385" t="s">
        <v>3908</v>
      </c>
      <c r="N1385" s="38" t="s">
        <v>44</v>
      </c>
      <c r="O1385" t="str">
        <f>+F1385&amp;"-"&amp;VLOOKUP(F1385,'BD LP'!B:J,9,0)</f>
        <v>150001070-C24</v>
      </c>
      <c r="P1385">
        <f>+VLOOKUP(O1385,[1]ZCLMM905!$A:$G,7,0)</f>
        <v>24</v>
      </c>
      <c r="Q1385" t="b">
        <f t="shared" si="26"/>
        <v>1</v>
      </c>
      <c r="R1385" t="str">
        <f>+VLOOKUP(F1385,'BD LP'!B:I,8,0)</f>
        <v>LECHE DESCREMADA COLUN 200 ml</v>
      </c>
    </row>
    <row r="1386" spans="1:18" x14ac:dyDescent="0.35">
      <c r="A1386" t="s">
        <v>3904</v>
      </c>
      <c r="B1386">
        <v>2000</v>
      </c>
      <c r="D1386" s="51" t="s">
        <v>3905</v>
      </c>
      <c r="F1386" s="38">
        <v>150000702</v>
      </c>
      <c r="H1386" s="52">
        <v>17605</v>
      </c>
      <c r="I1386" t="s">
        <v>3906</v>
      </c>
      <c r="J1386">
        <v>12</v>
      </c>
      <c r="K1386" t="s">
        <v>44</v>
      </c>
      <c r="L1386" t="s">
        <v>3907</v>
      </c>
      <c r="M1386" t="s">
        <v>3908</v>
      </c>
      <c r="N1386" s="38" t="s">
        <v>44</v>
      </c>
      <c r="O1386" t="str">
        <f>+F1386&amp;"-"&amp;VLOOKUP(F1386,'BD LP'!B:J,9,0)</f>
        <v>150000702-C12</v>
      </c>
      <c r="P1386">
        <f>+VLOOKUP(O1386,[1]ZCLMM905!$A:$G,7,0)</f>
        <v>12</v>
      </c>
      <c r="Q1386" t="b">
        <f t="shared" si="26"/>
        <v>1</v>
      </c>
      <c r="R1386" t="str">
        <f>+VLOOKUP(F1386,'BD LP'!B:I,8,0)</f>
        <v>LECHE DESCREMADA S/LACTOSA COLUN 1 l</v>
      </c>
    </row>
    <row r="1387" spans="1:18" x14ac:dyDescent="0.35">
      <c r="A1387" t="s">
        <v>3904</v>
      </c>
      <c r="B1387">
        <v>2000</v>
      </c>
      <c r="D1387" s="51" t="s">
        <v>3905</v>
      </c>
      <c r="F1387" s="38">
        <v>104534370</v>
      </c>
      <c r="H1387" s="52">
        <v>8500</v>
      </c>
      <c r="I1387" t="s">
        <v>3906</v>
      </c>
      <c r="J1387">
        <v>6</v>
      </c>
      <c r="K1387" t="s">
        <v>44</v>
      </c>
      <c r="L1387" t="s">
        <v>3907</v>
      </c>
      <c r="M1387" t="s">
        <v>3908</v>
      </c>
      <c r="N1387" s="38" t="s">
        <v>44</v>
      </c>
      <c r="O1387" t="str">
        <f>+F1387&amp;"-"&amp;VLOOKUP(F1387,'BD LP'!B:J,9,0)</f>
        <v>104534370-C06</v>
      </c>
      <c r="P1387">
        <f>+VLOOKUP(O1387,[1]ZCLMM905!$A:$G,7,0)</f>
        <v>6</v>
      </c>
      <c r="Q1387" t="b">
        <f t="shared" si="26"/>
        <v>1</v>
      </c>
      <c r="R1387" t="str">
        <f>+VLOOKUP(F1387,'BD LP'!B:I,8,0)</f>
        <v>LECHE DESCREMADA S/LACTOSA SURLAT 1 lt</v>
      </c>
    </row>
    <row r="1388" spans="1:18" x14ac:dyDescent="0.35">
      <c r="A1388" t="s">
        <v>3904</v>
      </c>
      <c r="B1388">
        <v>2000</v>
      </c>
      <c r="D1388" s="51" t="s">
        <v>3905</v>
      </c>
      <c r="F1388" s="38">
        <v>104523390</v>
      </c>
      <c r="H1388" s="52">
        <v>15480</v>
      </c>
      <c r="I1388" t="s">
        <v>3906</v>
      </c>
      <c r="J1388">
        <v>12</v>
      </c>
      <c r="K1388" t="s">
        <v>44</v>
      </c>
      <c r="L1388" t="s">
        <v>3907</v>
      </c>
      <c r="M1388" t="s">
        <v>3908</v>
      </c>
      <c r="N1388" s="38" t="s">
        <v>44</v>
      </c>
      <c r="O1388" t="str">
        <f>+F1388&amp;"-"&amp;VLOOKUP(F1388,'BD LP'!B:J,9,0)</f>
        <v>104523390-C12</v>
      </c>
      <c r="P1388">
        <f>+VLOOKUP(O1388,[1]ZCLMM905!$A:$G,7,0)</f>
        <v>12</v>
      </c>
      <c r="Q1388" t="b">
        <f t="shared" si="26"/>
        <v>1</v>
      </c>
      <c r="R1388" t="str">
        <f>+VLOOKUP(F1388,'BD LP'!B:I,8,0)</f>
        <v>LECHE DESCREMADA SOPROLE 1 l</v>
      </c>
    </row>
    <row r="1389" spans="1:18" x14ac:dyDescent="0.35">
      <c r="A1389" t="s">
        <v>3904</v>
      </c>
      <c r="B1389">
        <v>2000</v>
      </c>
      <c r="D1389" s="51" t="s">
        <v>3905</v>
      </c>
      <c r="F1389" s="38">
        <v>150000005</v>
      </c>
      <c r="H1389" s="52">
        <v>17900</v>
      </c>
      <c r="I1389" t="s">
        <v>3906</v>
      </c>
      <c r="J1389">
        <v>12</v>
      </c>
      <c r="K1389" t="s">
        <v>44</v>
      </c>
      <c r="L1389" t="s">
        <v>3907</v>
      </c>
      <c r="M1389" t="s">
        <v>3908</v>
      </c>
      <c r="N1389" s="38" t="s">
        <v>44</v>
      </c>
      <c r="O1389" t="str">
        <f>+F1389&amp;"-"&amp;VLOOKUP(F1389,'BD LP'!B:J,9,0)</f>
        <v>150000005-C12</v>
      </c>
      <c r="P1389">
        <f>+VLOOKUP(O1389,[1]ZCLMM905!$A:$G,7,0)</f>
        <v>12</v>
      </c>
      <c r="Q1389" t="b">
        <f t="shared" si="26"/>
        <v>1</v>
      </c>
      <c r="R1389" t="str">
        <f>+VLOOKUP(F1389,'BD LP'!B:I,8,0)</f>
        <v>LECHE ENTERA COLUN 1 l</v>
      </c>
    </row>
    <row r="1390" spans="1:18" x14ac:dyDescent="0.35">
      <c r="A1390" t="s">
        <v>3904</v>
      </c>
      <c r="B1390">
        <v>2000</v>
      </c>
      <c r="D1390" s="51" t="s">
        <v>3905</v>
      </c>
      <c r="F1390" s="38">
        <v>104523380</v>
      </c>
      <c r="H1390" s="52">
        <v>15480</v>
      </c>
      <c r="I1390" t="s">
        <v>3906</v>
      </c>
      <c r="J1390">
        <v>12</v>
      </c>
      <c r="K1390" t="s">
        <v>44</v>
      </c>
      <c r="L1390" t="s">
        <v>3907</v>
      </c>
      <c r="M1390" t="s">
        <v>3908</v>
      </c>
      <c r="N1390" s="38" t="s">
        <v>44</v>
      </c>
      <c r="O1390" t="str">
        <f>+F1390&amp;"-"&amp;VLOOKUP(F1390,'BD LP'!B:J,9,0)</f>
        <v>104523380-C12</v>
      </c>
      <c r="P1390">
        <f>+VLOOKUP(O1390,[1]ZCLMM905!$A:$G,7,0)</f>
        <v>12</v>
      </c>
      <c r="Q1390" t="b">
        <f t="shared" si="26"/>
        <v>1</v>
      </c>
      <c r="R1390" t="str">
        <f>+VLOOKUP(F1390,'BD LP'!B:I,8,0)</f>
        <v>LECHE ENTERA SOPROLE 1 l</v>
      </c>
    </row>
    <row r="1391" spans="1:18" x14ac:dyDescent="0.35">
      <c r="A1391" t="s">
        <v>3904</v>
      </c>
      <c r="B1391">
        <v>2000</v>
      </c>
      <c r="D1391" s="51" t="s">
        <v>3905</v>
      </c>
      <c r="F1391" s="38">
        <v>104533540</v>
      </c>
      <c r="H1391" s="52">
        <v>16800</v>
      </c>
      <c r="I1391" t="s">
        <v>3906</v>
      </c>
      <c r="J1391">
        <v>12</v>
      </c>
      <c r="K1391" t="s">
        <v>44</v>
      </c>
      <c r="L1391" t="s">
        <v>3907</v>
      </c>
      <c r="M1391" t="s">
        <v>3908</v>
      </c>
      <c r="N1391" s="38" t="s">
        <v>44</v>
      </c>
      <c r="O1391" t="str">
        <f>+F1391&amp;"-"&amp;VLOOKUP(F1391,'BD LP'!B:J,9,0)</f>
        <v>104533540-C12</v>
      </c>
      <c r="P1391">
        <f>+VLOOKUP(O1391,[1]ZCLMM905!$A:$G,7,0)</f>
        <v>12</v>
      </c>
      <c r="Q1391" t="b">
        <f t="shared" si="26"/>
        <v>1</v>
      </c>
      <c r="R1391" t="str">
        <f>+VLOOKUP(F1391,'BD LP'!B:I,8,0)</f>
        <v>LECHE ENTERA SURLAT 1L</v>
      </c>
    </row>
    <row r="1392" spans="1:18" x14ac:dyDescent="0.35">
      <c r="A1392" t="s">
        <v>3904</v>
      </c>
      <c r="B1392">
        <v>2000</v>
      </c>
      <c r="D1392" s="51" t="s">
        <v>3905</v>
      </c>
      <c r="F1392" s="38">
        <v>150000006</v>
      </c>
      <c r="H1392" s="52">
        <v>140200</v>
      </c>
      <c r="I1392" t="s">
        <v>3906</v>
      </c>
      <c r="J1392">
        <v>20</v>
      </c>
      <c r="K1392" t="s">
        <v>44</v>
      </c>
      <c r="L1392" t="s">
        <v>3907</v>
      </c>
      <c r="M1392" t="s">
        <v>3908</v>
      </c>
      <c r="N1392" s="38" t="s">
        <v>44</v>
      </c>
      <c r="O1392" t="str">
        <f>+F1392&amp;"-"&amp;VLOOKUP(F1392,'BD LP'!B:J,9,0)</f>
        <v>150000006-C20</v>
      </c>
      <c r="P1392">
        <f>+VLOOKUP(O1392,[1]ZCLMM905!$A:$G,7,0)</f>
        <v>20</v>
      </c>
      <c r="Q1392" t="b">
        <f t="shared" si="26"/>
        <v>1</v>
      </c>
      <c r="R1392" t="str">
        <f>+VLOOKUP(F1392,'BD LP'!B:I,8,0)</f>
        <v>LECHE POLVO 26% MG COLUN 900 g</v>
      </c>
    </row>
    <row r="1393" spans="1:18" x14ac:dyDescent="0.35">
      <c r="A1393" t="s">
        <v>3904</v>
      </c>
      <c r="B1393">
        <v>2000</v>
      </c>
      <c r="D1393" s="51" t="s">
        <v>3905</v>
      </c>
      <c r="F1393" s="38">
        <v>150001437</v>
      </c>
      <c r="H1393" s="52">
        <v>12240</v>
      </c>
      <c r="I1393" t="s">
        <v>3906</v>
      </c>
      <c r="J1393">
        <v>24</v>
      </c>
      <c r="K1393" t="s">
        <v>44</v>
      </c>
      <c r="L1393" t="s">
        <v>3907</v>
      </c>
      <c r="M1393" t="s">
        <v>3908</v>
      </c>
      <c r="N1393" s="38" t="s">
        <v>44</v>
      </c>
      <c r="O1393" t="str">
        <f>+F1393&amp;"-"&amp;VLOOKUP(F1393,'BD LP'!B:J,9,0)</f>
        <v>150001437-C24</v>
      </c>
      <c r="P1393">
        <f>+VLOOKUP(O1393,[1]ZCLMM905!$A:$G,7,0)</f>
        <v>24</v>
      </c>
      <c r="Q1393" t="b">
        <f t="shared" si="26"/>
        <v>1</v>
      </c>
      <c r="R1393" t="str">
        <f>+VLOOKUP(F1393,'BD LP'!B:I,8,0)</f>
        <v>LECHE SEMIDESCREM CHOCOLATE COLUN 200 ml</v>
      </c>
    </row>
    <row r="1394" spans="1:18" x14ac:dyDescent="0.35">
      <c r="A1394" t="s">
        <v>3904</v>
      </c>
      <c r="B1394">
        <v>2000</v>
      </c>
      <c r="D1394" s="51" t="s">
        <v>3905</v>
      </c>
      <c r="F1394" s="38">
        <v>104532120</v>
      </c>
      <c r="H1394" s="52">
        <v>13500</v>
      </c>
      <c r="I1394" t="s">
        <v>3906</v>
      </c>
      <c r="J1394">
        <v>30</v>
      </c>
      <c r="K1394" t="s">
        <v>44</v>
      </c>
      <c r="L1394" t="s">
        <v>3907</v>
      </c>
      <c r="M1394" t="s">
        <v>3908</v>
      </c>
      <c r="N1394" s="38" t="s">
        <v>44</v>
      </c>
      <c r="O1394" t="str">
        <f>+F1394&amp;"-"&amp;VLOOKUP(F1394,'BD LP'!B:J,9,0)</f>
        <v>104532120-C30</v>
      </c>
      <c r="P1394">
        <f>+VLOOKUP(O1394,[1]ZCLMM905!$A:$G,7,0)</f>
        <v>30</v>
      </c>
      <c r="Q1394" t="b">
        <f t="shared" si="26"/>
        <v>1</v>
      </c>
      <c r="R1394" t="str">
        <f>+VLOOKUP(F1394,'BD LP'!B:I,8,0)</f>
        <v>LECHE SEMIDESCREMADA CHOCOLATE 200 ML</v>
      </c>
    </row>
    <row r="1395" spans="1:18" x14ac:dyDescent="0.35">
      <c r="A1395" t="s">
        <v>3904</v>
      </c>
      <c r="B1395">
        <v>2000</v>
      </c>
      <c r="D1395" s="51" t="s">
        <v>3905</v>
      </c>
      <c r="F1395" s="38">
        <v>150001593</v>
      </c>
      <c r="H1395" s="52">
        <v>18600</v>
      </c>
      <c r="I1395" t="s">
        <v>3906</v>
      </c>
      <c r="J1395">
        <v>12</v>
      </c>
      <c r="K1395" t="s">
        <v>44</v>
      </c>
      <c r="L1395" t="s">
        <v>3907</v>
      </c>
      <c r="M1395" t="s">
        <v>3908</v>
      </c>
      <c r="N1395" s="38" t="s">
        <v>44</v>
      </c>
      <c r="O1395" t="str">
        <f>+F1395&amp;"-"&amp;VLOOKUP(F1395,'BD LP'!B:J,9,0)</f>
        <v>150001593-C12</v>
      </c>
      <c r="P1395">
        <f>+VLOOKUP(O1395,[1]ZCLMM905!$A:$G,7,0)</f>
        <v>12</v>
      </c>
      <c r="Q1395" t="b">
        <f t="shared" si="26"/>
        <v>1</v>
      </c>
      <c r="R1395" t="str">
        <f>+VLOOKUP(F1395,'BD LP'!B:I,8,0)</f>
        <v>LECHE SEMIDESCREMADA CHOCOLATE COLUN 1 l</v>
      </c>
    </row>
    <row r="1396" spans="1:18" x14ac:dyDescent="0.35">
      <c r="A1396" t="s">
        <v>3904</v>
      </c>
      <c r="B1396">
        <v>2000</v>
      </c>
      <c r="D1396" s="51" t="s">
        <v>3905</v>
      </c>
      <c r="F1396" s="38">
        <v>150000704</v>
      </c>
      <c r="H1396" s="52">
        <v>17600</v>
      </c>
      <c r="I1396" t="s">
        <v>3906</v>
      </c>
      <c r="J1396">
        <v>12</v>
      </c>
      <c r="K1396" t="s">
        <v>44</v>
      </c>
      <c r="L1396" t="s">
        <v>3907</v>
      </c>
      <c r="M1396" t="s">
        <v>3908</v>
      </c>
      <c r="N1396" s="38" t="s">
        <v>44</v>
      </c>
      <c r="O1396" t="str">
        <f>+F1396&amp;"-"&amp;VLOOKUP(F1396,'BD LP'!B:J,9,0)</f>
        <v>150000704-C12</v>
      </c>
      <c r="P1396">
        <f>+VLOOKUP(O1396,[1]ZCLMM905!$A:$G,7,0)</f>
        <v>12</v>
      </c>
      <c r="Q1396" t="b">
        <f t="shared" si="26"/>
        <v>1</v>
      </c>
      <c r="R1396" t="str">
        <f>+VLOOKUP(F1396,'BD LP'!B:I,8,0)</f>
        <v>LECHE SEMIDESCREMADA COLUN 1 l</v>
      </c>
    </row>
    <row r="1397" spans="1:18" x14ac:dyDescent="0.35">
      <c r="A1397" t="s">
        <v>3904</v>
      </c>
      <c r="B1397">
        <v>2000</v>
      </c>
      <c r="D1397" s="51" t="s">
        <v>3905</v>
      </c>
      <c r="F1397" s="38">
        <v>104532110</v>
      </c>
      <c r="H1397" s="52">
        <v>13500</v>
      </c>
      <c r="I1397" t="s">
        <v>3906</v>
      </c>
      <c r="J1397">
        <v>30</v>
      </c>
      <c r="K1397" t="s">
        <v>44</v>
      </c>
      <c r="L1397" t="s">
        <v>3907</v>
      </c>
      <c r="M1397" t="s">
        <v>3908</v>
      </c>
      <c r="N1397" s="38" t="s">
        <v>44</v>
      </c>
      <c r="O1397" t="str">
        <f>+F1397&amp;"-"&amp;VLOOKUP(F1397,'BD LP'!B:J,9,0)</f>
        <v>104532110-C30</v>
      </c>
      <c r="P1397">
        <f>+VLOOKUP(O1397,[1]ZCLMM905!$A:$G,7,0)</f>
        <v>30</v>
      </c>
      <c r="Q1397" t="b">
        <f t="shared" si="26"/>
        <v>1</v>
      </c>
      <c r="R1397" t="str">
        <f>+VLOOKUP(F1397,'BD LP'!B:I,8,0)</f>
        <v>LECHE SEMIDESCREMADA FRUTILLA 200 ML</v>
      </c>
    </row>
    <row r="1398" spans="1:18" x14ac:dyDescent="0.35">
      <c r="A1398" t="s">
        <v>3904</v>
      </c>
      <c r="B1398">
        <v>2000</v>
      </c>
      <c r="D1398" s="51" t="s">
        <v>3905</v>
      </c>
      <c r="F1398" s="38">
        <v>150001436</v>
      </c>
      <c r="H1398" s="52">
        <v>12240</v>
      </c>
      <c r="I1398" t="s">
        <v>3906</v>
      </c>
      <c r="J1398">
        <v>24</v>
      </c>
      <c r="K1398" t="s">
        <v>44</v>
      </c>
      <c r="L1398" t="s">
        <v>3907</v>
      </c>
      <c r="M1398" t="s">
        <v>3908</v>
      </c>
      <c r="N1398" s="38" t="s">
        <v>44</v>
      </c>
      <c r="O1398" t="str">
        <f>+F1398&amp;"-"&amp;VLOOKUP(F1398,'BD LP'!B:J,9,0)</f>
        <v>150001436-C24</v>
      </c>
      <c r="P1398">
        <f>+VLOOKUP(O1398,[1]ZCLMM905!$A:$G,7,0)</f>
        <v>24</v>
      </c>
      <c r="Q1398" t="b">
        <f t="shared" si="26"/>
        <v>1</v>
      </c>
      <c r="R1398" t="str">
        <f>+VLOOKUP(F1398,'BD LP'!B:I,8,0)</f>
        <v>LECHE SEMIDESCREMADA FRUTILLA 200MLCOLUN</v>
      </c>
    </row>
    <row r="1399" spans="1:18" x14ac:dyDescent="0.35">
      <c r="A1399" t="s">
        <v>3904</v>
      </c>
      <c r="B1399">
        <v>2000</v>
      </c>
      <c r="D1399" s="51" t="s">
        <v>3905</v>
      </c>
      <c r="F1399" s="38">
        <v>104523400</v>
      </c>
      <c r="H1399" s="52">
        <v>15480</v>
      </c>
      <c r="I1399" t="s">
        <v>3906</v>
      </c>
      <c r="J1399">
        <v>12</v>
      </c>
      <c r="K1399" t="s">
        <v>44</v>
      </c>
      <c r="L1399" t="s">
        <v>3907</v>
      </c>
      <c r="M1399" t="s">
        <v>3908</v>
      </c>
      <c r="N1399" s="38" t="s">
        <v>44</v>
      </c>
      <c r="O1399" t="str">
        <f>+F1399&amp;"-"&amp;VLOOKUP(F1399,'BD LP'!B:J,9,0)</f>
        <v>104523400-C12</v>
      </c>
      <c r="P1399">
        <f>+VLOOKUP(O1399,[1]ZCLMM905!$A:$G,7,0)</f>
        <v>12</v>
      </c>
      <c r="Q1399" t="b">
        <f t="shared" si="26"/>
        <v>1</v>
      </c>
      <c r="R1399" t="str">
        <f>+VLOOKUP(F1399,'BD LP'!B:I,8,0)</f>
        <v>LECHE SEMIDESCREMADA SOPROLE 1 l</v>
      </c>
    </row>
    <row r="1400" spans="1:18" x14ac:dyDescent="0.35">
      <c r="A1400" t="s">
        <v>3904</v>
      </c>
      <c r="B1400">
        <v>2000</v>
      </c>
      <c r="D1400" s="51" t="s">
        <v>3905</v>
      </c>
      <c r="F1400" s="38">
        <v>104533550</v>
      </c>
      <c r="H1400" s="52">
        <v>16800</v>
      </c>
      <c r="I1400" t="s">
        <v>3906</v>
      </c>
      <c r="J1400">
        <v>12</v>
      </c>
      <c r="K1400" t="s">
        <v>44</v>
      </c>
      <c r="L1400" t="s">
        <v>3907</v>
      </c>
      <c r="M1400" t="s">
        <v>3908</v>
      </c>
      <c r="N1400" s="38" t="s">
        <v>44</v>
      </c>
      <c r="O1400" t="str">
        <f>+F1400&amp;"-"&amp;VLOOKUP(F1400,'BD LP'!B:J,9,0)</f>
        <v>104533550-C12</v>
      </c>
      <c r="P1400">
        <f>+VLOOKUP(O1400,[1]ZCLMM905!$A:$G,7,0)</f>
        <v>12</v>
      </c>
      <c r="Q1400" t="b">
        <f t="shared" si="26"/>
        <v>1</v>
      </c>
      <c r="R1400" t="str">
        <f>+VLOOKUP(F1400,'BD LP'!B:I,8,0)</f>
        <v>LECHE SEMIDESCREMADA SURLAT 1L</v>
      </c>
    </row>
    <row r="1401" spans="1:18" x14ac:dyDescent="0.35">
      <c r="A1401" t="s">
        <v>3904</v>
      </c>
      <c r="B1401">
        <v>2000</v>
      </c>
      <c r="D1401" s="51" t="s">
        <v>3905</v>
      </c>
      <c r="F1401" s="38">
        <v>104538480</v>
      </c>
      <c r="H1401" s="52">
        <v>12480</v>
      </c>
      <c r="I1401" t="s">
        <v>3906</v>
      </c>
      <c r="J1401">
        <v>48</v>
      </c>
      <c r="K1401" t="s">
        <v>44</v>
      </c>
      <c r="L1401" t="s">
        <v>3907</v>
      </c>
      <c r="M1401" t="s">
        <v>3908</v>
      </c>
      <c r="N1401" s="38" t="s">
        <v>44</v>
      </c>
      <c r="O1401" t="str">
        <f>+F1401&amp;"-"&amp;VLOOKUP(F1401,'BD LP'!B:J,9,0)</f>
        <v>104538480-C48</v>
      </c>
      <c r="P1401">
        <f>+VLOOKUP(O1401,[1]ZCLMM905!$A:$G,7,0)</f>
        <v>48</v>
      </c>
      <c r="Q1401" t="b">
        <f t="shared" si="26"/>
        <v>1</v>
      </c>
      <c r="R1401" t="str">
        <f>+VLOOKUP(F1401,'BD LP'!B:I,8,0)</f>
        <v>YOGHURT  LIGHT VAINILLA 120 GR COLUN</v>
      </c>
    </row>
    <row r="1402" spans="1:18" x14ac:dyDescent="0.35">
      <c r="A1402" t="s">
        <v>3904</v>
      </c>
      <c r="B1402">
        <v>2000</v>
      </c>
      <c r="D1402" s="51" t="s">
        <v>3905</v>
      </c>
      <c r="F1402" s="38">
        <v>104541810</v>
      </c>
      <c r="H1402" s="52">
        <v>9900</v>
      </c>
      <c r="I1402" t="s">
        <v>3906</v>
      </c>
      <c r="J1402">
        <v>48</v>
      </c>
      <c r="K1402" t="s">
        <v>44</v>
      </c>
      <c r="L1402" t="s">
        <v>3907</v>
      </c>
      <c r="M1402" t="s">
        <v>3908</v>
      </c>
      <c r="N1402" s="38" t="s">
        <v>44</v>
      </c>
      <c r="O1402" t="str">
        <f>+F1402&amp;"-"&amp;VLOOKUP(F1402,'BD LP'!B:J,9,0)</f>
        <v>104541810-C48</v>
      </c>
      <c r="P1402">
        <f>+VLOOKUP(O1402,[1]ZCLMM905!$A:$G,7,0)</f>
        <v>48</v>
      </c>
      <c r="Q1402" t="b">
        <f t="shared" si="26"/>
        <v>1</v>
      </c>
      <c r="R1402" t="str">
        <f>+VLOOKUP(F1402,'BD LP'!B:I,8,0)</f>
        <v>YOGHURT BATIDO DAMASCO 120 G LOS ALERCES</v>
      </c>
    </row>
    <row r="1403" spans="1:18" x14ac:dyDescent="0.35">
      <c r="A1403" t="s">
        <v>3904</v>
      </c>
      <c r="B1403">
        <v>2000</v>
      </c>
      <c r="D1403" s="51" t="s">
        <v>3905</v>
      </c>
      <c r="F1403" s="38">
        <v>150001143</v>
      </c>
      <c r="H1403" s="52">
        <v>11950</v>
      </c>
      <c r="I1403" t="s">
        <v>3906</v>
      </c>
      <c r="J1403">
        <v>48</v>
      </c>
      <c r="K1403" t="s">
        <v>44</v>
      </c>
      <c r="L1403" t="s">
        <v>3907</v>
      </c>
      <c r="M1403" t="s">
        <v>3908</v>
      </c>
      <c r="N1403" s="38" t="s">
        <v>44</v>
      </c>
      <c r="O1403" t="str">
        <f>+F1403&amp;"-"&amp;VLOOKUP(F1403,'BD LP'!B:J,9,0)</f>
        <v>150001143-C48</v>
      </c>
      <c r="P1403">
        <f>+VLOOKUP(O1403,[1]ZCLMM905!$A:$G,7,0)</f>
        <v>48</v>
      </c>
      <c r="Q1403" t="b">
        <f t="shared" si="26"/>
        <v>1</v>
      </c>
      <c r="R1403" t="str">
        <f>+VLOOKUP(F1403,'BD LP'!B:I,8,0)</f>
        <v>YOGHURT BATIDO DAMASCO 125 GR COLUN</v>
      </c>
    </row>
    <row r="1404" spans="1:18" x14ac:dyDescent="0.35">
      <c r="A1404" t="s">
        <v>3904</v>
      </c>
      <c r="B1404">
        <v>2000</v>
      </c>
      <c r="D1404" s="51" t="s">
        <v>3905</v>
      </c>
      <c r="F1404" s="38">
        <v>104541800</v>
      </c>
      <c r="H1404" s="52">
        <v>9900</v>
      </c>
      <c r="I1404" t="s">
        <v>3906</v>
      </c>
      <c r="J1404">
        <v>48</v>
      </c>
      <c r="K1404" t="s">
        <v>44</v>
      </c>
      <c r="L1404" t="s">
        <v>3907</v>
      </c>
      <c r="M1404" t="s">
        <v>3908</v>
      </c>
      <c r="N1404" s="38" t="s">
        <v>44</v>
      </c>
      <c r="O1404" t="str">
        <f>+F1404&amp;"-"&amp;VLOOKUP(F1404,'BD LP'!B:J,9,0)</f>
        <v>104541800-C48</v>
      </c>
      <c r="P1404">
        <f>+VLOOKUP(O1404,[1]ZCLMM905!$A:$G,7,0)</f>
        <v>48</v>
      </c>
      <c r="Q1404" t="b">
        <f t="shared" si="26"/>
        <v>1</v>
      </c>
      <c r="R1404" t="str">
        <f>+VLOOKUP(F1404,'BD LP'!B:I,8,0)</f>
        <v>YOGHURT BATIDO FRUTILLA 120G LOS ALERCES</v>
      </c>
    </row>
    <row r="1405" spans="1:18" x14ac:dyDescent="0.35">
      <c r="A1405" t="s">
        <v>3904</v>
      </c>
      <c r="B1405">
        <v>2000</v>
      </c>
      <c r="D1405" s="51" t="s">
        <v>3905</v>
      </c>
      <c r="F1405" s="38">
        <v>150001144</v>
      </c>
      <c r="H1405" s="52">
        <v>11950</v>
      </c>
      <c r="I1405" t="s">
        <v>3906</v>
      </c>
      <c r="J1405">
        <v>48</v>
      </c>
      <c r="K1405" t="s">
        <v>44</v>
      </c>
      <c r="L1405" t="s">
        <v>3907</v>
      </c>
      <c r="M1405" t="s">
        <v>3908</v>
      </c>
      <c r="N1405" s="38" t="s">
        <v>44</v>
      </c>
      <c r="O1405" t="str">
        <f>+F1405&amp;"-"&amp;VLOOKUP(F1405,'BD LP'!B:J,9,0)</f>
        <v>150001144-C48</v>
      </c>
      <c r="P1405">
        <f>+VLOOKUP(O1405,[1]ZCLMM905!$A:$G,7,0)</f>
        <v>48</v>
      </c>
      <c r="Q1405" t="b">
        <f t="shared" si="26"/>
        <v>1</v>
      </c>
      <c r="R1405" t="str">
        <f>+VLOOKUP(F1405,'BD LP'!B:I,8,0)</f>
        <v>YOGHURT BATIDO FRUTILLA 125 GR COLUN</v>
      </c>
    </row>
    <row r="1406" spans="1:18" x14ac:dyDescent="0.35">
      <c r="A1406" t="s">
        <v>3904</v>
      </c>
      <c r="B1406">
        <v>2000</v>
      </c>
      <c r="D1406" s="51" t="s">
        <v>3905</v>
      </c>
      <c r="F1406" s="38">
        <v>104541790</v>
      </c>
      <c r="H1406" s="52">
        <v>9900</v>
      </c>
      <c r="I1406" t="s">
        <v>3906</v>
      </c>
      <c r="J1406">
        <v>48</v>
      </c>
      <c r="K1406" t="s">
        <v>44</v>
      </c>
      <c r="L1406" t="s">
        <v>3907</v>
      </c>
      <c r="M1406" t="s">
        <v>3908</v>
      </c>
      <c r="N1406" s="38" t="s">
        <v>44</v>
      </c>
      <c r="O1406" t="str">
        <f>+F1406&amp;"-"&amp;VLOOKUP(F1406,'BD LP'!B:J,9,0)</f>
        <v>104541790-C48</v>
      </c>
      <c r="P1406">
        <f>+VLOOKUP(O1406,[1]ZCLMM905!$A:$G,7,0)</f>
        <v>48</v>
      </c>
      <c r="Q1406" t="b">
        <f t="shared" si="26"/>
        <v>1</v>
      </c>
      <c r="R1406" t="str">
        <f>+VLOOKUP(F1406,'BD LP'!B:I,8,0)</f>
        <v>YOGHURT BATIDO VAINILLA 120G LOS ALERCES</v>
      </c>
    </row>
    <row r="1407" spans="1:18" x14ac:dyDescent="0.35">
      <c r="A1407" t="s">
        <v>3904</v>
      </c>
      <c r="B1407">
        <v>2000</v>
      </c>
      <c r="D1407" s="51" t="s">
        <v>3905</v>
      </c>
      <c r="F1407" s="38">
        <v>150001146</v>
      </c>
      <c r="H1407" s="52">
        <v>11950</v>
      </c>
      <c r="I1407" t="s">
        <v>3906</v>
      </c>
      <c r="J1407">
        <v>48</v>
      </c>
      <c r="K1407" t="s">
        <v>44</v>
      </c>
      <c r="L1407" t="s">
        <v>3907</v>
      </c>
      <c r="M1407" t="s">
        <v>3908</v>
      </c>
      <c r="N1407" s="38" t="s">
        <v>44</v>
      </c>
      <c r="O1407" t="str">
        <f>+F1407&amp;"-"&amp;VLOOKUP(F1407,'BD LP'!B:J,9,0)</f>
        <v>150001146-C48</v>
      </c>
      <c r="P1407">
        <f>+VLOOKUP(O1407,[1]ZCLMM905!$A:$G,7,0)</f>
        <v>48</v>
      </c>
      <c r="Q1407" t="b">
        <f t="shared" si="26"/>
        <v>1</v>
      </c>
      <c r="R1407" t="str">
        <f>+VLOOKUP(F1407,'BD LP'!B:I,8,0)</f>
        <v>YOGHURT BATIDO VAINILLA 125 GR COLUN</v>
      </c>
    </row>
    <row r="1408" spans="1:18" x14ac:dyDescent="0.35">
      <c r="A1408" t="s">
        <v>3904</v>
      </c>
      <c r="B1408">
        <v>2000</v>
      </c>
      <c r="D1408" s="51" t="s">
        <v>3905</v>
      </c>
      <c r="F1408" s="38">
        <v>104534340</v>
      </c>
      <c r="H1408" s="52">
        <v>24500</v>
      </c>
      <c r="I1408" t="s">
        <v>3906</v>
      </c>
      <c r="J1408">
        <v>18</v>
      </c>
      <c r="K1408" t="s">
        <v>44</v>
      </c>
      <c r="L1408" t="s">
        <v>3907</v>
      </c>
      <c r="M1408" t="s">
        <v>3908</v>
      </c>
      <c r="N1408" s="38" t="s">
        <v>44</v>
      </c>
      <c r="O1408" t="str">
        <f>+F1408&amp;"-"&amp;VLOOKUP(F1408,'BD LP'!B:J,9,0)</f>
        <v>104534340-C18</v>
      </c>
      <c r="P1408">
        <f>+VLOOKUP(O1408,[1]ZCLMM905!$A:$G,7,0)</f>
        <v>18</v>
      </c>
      <c r="Q1408" t="b">
        <f t="shared" si="26"/>
        <v>1</v>
      </c>
      <c r="R1408" t="str">
        <f>+VLOOKUP(F1408,'BD LP'!B:I,8,0)</f>
        <v>YOGHURT DAMASCO BOLSA 1 KG LOS ALERCES</v>
      </c>
    </row>
    <row r="1409" spans="1:18" x14ac:dyDescent="0.35">
      <c r="A1409" t="s">
        <v>3904</v>
      </c>
      <c r="B1409">
        <v>2000</v>
      </c>
      <c r="D1409" s="51" t="s">
        <v>3905</v>
      </c>
      <c r="F1409" s="38">
        <v>104534350</v>
      </c>
      <c r="H1409" s="52">
        <v>24500</v>
      </c>
      <c r="I1409" t="s">
        <v>3906</v>
      </c>
      <c r="J1409">
        <v>18</v>
      </c>
      <c r="K1409" t="s">
        <v>44</v>
      </c>
      <c r="L1409" t="s">
        <v>3907</v>
      </c>
      <c r="M1409" t="s">
        <v>3908</v>
      </c>
      <c r="N1409" s="38" t="s">
        <v>44</v>
      </c>
      <c r="O1409" t="str">
        <f>+F1409&amp;"-"&amp;VLOOKUP(F1409,'BD LP'!B:J,9,0)</f>
        <v>104534350-C18</v>
      </c>
      <c r="P1409">
        <f>+VLOOKUP(O1409,[1]ZCLMM905!$A:$G,7,0)</f>
        <v>18</v>
      </c>
      <c r="Q1409" t="b">
        <f t="shared" si="26"/>
        <v>1</v>
      </c>
      <c r="R1409" t="str">
        <f>+VLOOKUP(F1409,'BD LP'!B:I,8,0)</f>
        <v>YOGHURT FRUTILLA BOLSA 1 KG LOS ALERCES</v>
      </c>
    </row>
    <row r="1410" spans="1:18" x14ac:dyDescent="0.35">
      <c r="A1410" t="s">
        <v>3904</v>
      </c>
      <c r="B1410">
        <v>2000</v>
      </c>
      <c r="D1410" s="51" t="s">
        <v>3905</v>
      </c>
      <c r="F1410" s="38">
        <v>104538490</v>
      </c>
      <c r="H1410" s="52">
        <v>12480</v>
      </c>
      <c r="I1410" t="s">
        <v>3906</v>
      </c>
      <c r="J1410">
        <v>48</v>
      </c>
      <c r="K1410" t="s">
        <v>44</v>
      </c>
      <c r="L1410" t="s">
        <v>3907</v>
      </c>
      <c r="M1410" t="s">
        <v>3908</v>
      </c>
      <c r="N1410" s="38" t="s">
        <v>44</v>
      </c>
      <c r="O1410" t="str">
        <f>+F1410&amp;"-"&amp;VLOOKUP(F1410,'BD LP'!B:J,9,0)</f>
        <v>104538490-C48</v>
      </c>
      <c r="P1410">
        <f>+VLOOKUP(O1410,[1]ZCLMM905!$A:$G,7,0)</f>
        <v>48</v>
      </c>
      <c r="Q1410" t="b">
        <f t="shared" si="26"/>
        <v>1</v>
      </c>
      <c r="R1410" t="str">
        <f>+VLOOKUP(F1410,'BD LP'!B:I,8,0)</f>
        <v>YOGHURT LIGHT DAMASCO 120 GR COLUN</v>
      </c>
    </row>
    <row r="1411" spans="1:18" x14ac:dyDescent="0.35">
      <c r="A1411" t="s">
        <v>3904</v>
      </c>
      <c r="B1411">
        <v>2000</v>
      </c>
      <c r="D1411" s="51" t="s">
        <v>3905</v>
      </c>
      <c r="F1411" s="38">
        <v>104537920</v>
      </c>
      <c r="H1411" s="52">
        <v>29400</v>
      </c>
      <c r="I1411" t="s">
        <v>3906</v>
      </c>
      <c r="J1411">
        <v>18</v>
      </c>
      <c r="K1411" t="s">
        <v>44</v>
      </c>
      <c r="L1411" t="s">
        <v>3907</v>
      </c>
      <c r="M1411" t="s">
        <v>3908</v>
      </c>
      <c r="N1411" s="38" t="s">
        <v>44</v>
      </c>
      <c r="O1411" t="str">
        <f>+F1411&amp;"-"&amp;VLOOKUP(F1411,'BD LP'!B:J,9,0)</f>
        <v>104537920-C18</v>
      </c>
      <c r="P1411">
        <f>+VLOOKUP(O1411,[1]ZCLMM905!$A:$G,7,0)</f>
        <v>18</v>
      </c>
      <c r="Q1411" t="b">
        <f t="shared" ref="Q1411:Q1474" si="27">+P1411=J1411</f>
        <v>1</v>
      </c>
      <c r="R1411" t="str">
        <f>+VLOOKUP(F1411,'BD LP'!B:I,8,0)</f>
        <v>YOGHURT LIGHT DAMASCO BOLSA 900GR COLUN</v>
      </c>
    </row>
    <row r="1412" spans="1:18" x14ac:dyDescent="0.35">
      <c r="A1412" t="s">
        <v>3904</v>
      </c>
      <c r="B1412">
        <v>2000</v>
      </c>
      <c r="D1412" s="51" t="s">
        <v>3905</v>
      </c>
      <c r="F1412" s="38">
        <v>104538510</v>
      </c>
      <c r="H1412" s="52">
        <v>12480</v>
      </c>
      <c r="I1412" t="s">
        <v>3906</v>
      </c>
      <c r="J1412">
        <v>48</v>
      </c>
      <c r="K1412" t="s">
        <v>44</v>
      </c>
      <c r="L1412" t="s">
        <v>3907</v>
      </c>
      <c r="M1412" t="s">
        <v>3908</v>
      </c>
      <c r="N1412" s="38" t="s">
        <v>44</v>
      </c>
      <c r="O1412" t="str">
        <f>+F1412&amp;"-"&amp;VLOOKUP(F1412,'BD LP'!B:J,9,0)</f>
        <v>104538510-C48</v>
      </c>
      <c r="P1412">
        <f>+VLOOKUP(O1412,[1]ZCLMM905!$A:$G,7,0)</f>
        <v>48</v>
      </c>
      <c r="Q1412" t="b">
        <f t="shared" si="27"/>
        <v>1</v>
      </c>
      <c r="R1412" t="str">
        <f>+VLOOKUP(F1412,'BD LP'!B:I,8,0)</f>
        <v>YOGHURT LIGHT FRAMBUESA 120 GR COLUN</v>
      </c>
    </row>
    <row r="1413" spans="1:18" x14ac:dyDescent="0.35">
      <c r="A1413" t="s">
        <v>3904</v>
      </c>
      <c r="B1413">
        <v>2000</v>
      </c>
      <c r="D1413" s="51" t="s">
        <v>3905</v>
      </c>
      <c r="F1413" s="38">
        <v>104538500</v>
      </c>
      <c r="H1413" s="52">
        <v>12480</v>
      </c>
      <c r="I1413" t="s">
        <v>3906</v>
      </c>
      <c r="J1413">
        <v>48</v>
      </c>
      <c r="K1413" t="s">
        <v>44</v>
      </c>
      <c r="L1413" t="s">
        <v>3907</v>
      </c>
      <c r="M1413" t="s">
        <v>3908</v>
      </c>
      <c r="N1413" s="38" t="s">
        <v>44</v>
      </c>
      <c r="O1413" t="str">
        <f>+F1413&amp;"-"&amp;VLOOKUP(F1413,'BD LP'!B:J,9,0)</f>
        <v>104538500-C48</v>
      </c>
      <c r="P1413">
        <f>+VLOOKUP(O1413,[1]ZCLMM905!$A:$G,7,0)</f>
        <v>48</v>
      </c>
      <c r="Q1413" t="b">
        <f t="shared" si="27"/>
        <v>1</v>
      </c>
      <c r="R1413" t="str">
        <f>+VLOOKUP(F1413,'BD LP'!B:I,8,0)</f>
        <v>YOGHURT LIGHT FRUTILLA 120 GR COLUN</v>
      </c>
    </row>
    <row r="1414" spans="1:18" x14ac:dyDescent="0.35">
      <c r="A1414" t="s">
        <v>3904</v>
      </c>
      <c r="B1414">
        <v>2000</v>
      </c>
      <c r="D1414" s="51" t="s">
        <v>3905</v>
      </c>
      <c r="F1414" s="38">
        <v>104537890</v>
      </c>
      <c r="H1414" s="52">
        <v>29400</v>
      </c>
      <c r="I1414" t="s">
        <v>3906</v>
      </c>
      <c r="J1414">
        <v>18</v>
      </c>
      <c r="K1414" t="s">
        <v>44</v>
      </c>
      <c r="L1414" t="s">
        <v>3907</v>
      </c>
      <c r="M1414" t="s">
        <v>3908</v>
      </c>
      <c r="N1414" s="38" t="s">
        <v>44</v>
      </c>
      <c r="O1414" t="str">
        <f>+F1414&amp;"-"&amp;VLOOKUP(F1414,'BD LP'!B:J,9,0)</f>
        <v>104537890-C18</v>
      </c>
      <c r="P1414">
        <f>+VLOOKUP(O1414,[1]ZCLMM905!$A:$G,7,0)</f>
        <v>18</v>
      </c>
      <c r="Q1414" t="b">
        <f t="shared" si="27"/>
        <v>1</v>
      </c>
      <c r="R1414" t="str">
        <f>+VLOOKUP(F1414,'BD LP'!B:I,8,0)</f>
        <v>YOGHURT LIGHT FRUTILLA BOLSA 900GR COLUN</v>
      </c>
    </row>
    <row r="1415" spans="1:18" x14ac:dyDescent="0.35">
      <c r="A1415" t="s">
        <v>3904</v>
      </c>
      <c r="B1415">
        <v>2000</v>
      </c>
      <c r="D1415" s="51" t="s">
        <v>3905</v>
      </c>
      <c r="F1415" s="38">
        <v>104538470</v>
      </c>
      <c r="H1415" s="52">
        <v>13200</v>
      </c>
      <c r="I1415" t="s">
        <v>3906</v>
      </c>
      <c r="J1415">
        <v>48</v>
      </c>
      <c r="K1415" t="s">
        <v>44</v>
      </c>
      <c r="L1415" t="s">
        <v>3907</v>
      </c>
      <c r="M1415" t="s">
        <v>3908</v>
      </c>
      <c r="N1415" s="38" t="s">
        <v>44</v>
      </c>
      <c r="O1415" t="str">
        <f>+F1415&amp;"-"&amp;VLOOKUP(F1415,'BD LP'!B:J,9,0)</f>
        <v>104538470-C48</v>
      </c>
      <c r="P1415">
        <f>+VLOOKUP(O1415,[1]ZCLMM905!$A:$G,7,0)</f>
        <v>48</v>
      </c>
      <c r="Q1415" t="b">
        <f t="shared" si="27"/>
        <v>1</v>
      </c>
      <c r="R1415" t="str">
        <f>+VLOOKUP(F1415,'BD LP'!B:I,8,0)</f>
        <v>YOGHURT LIGHT MORA 120 GR COLUN</v>
      </c>
    </row>
    <row r="1416" spans="1:18" x14ac:dyDescent="0.35">
      <c r="A1416" t="s">
        <v>3904</v>
      </c>
      <c r="B1416">
        <v>2000</v>
      </c>
      <c r="D1416" s="51" t="s">
        <v>3905</v>
      </c>
      <c r="F1416" s="38">
        <v>104537880</v>
      </c>
      <c r="H1416" s="52">
        <v>29400</v>
      </c>
      <c r="I1416" t="s">
        <v>3906</v>
      </c>
      <c r="J1416">
        <v>18</v>
      </c>
      <c r="K1416" t="s">
        <v>44</v>
      </c>
      <c r="L1416" t="s">
        <v>3907</v>
      </c>
      <c r="M1416" t="s">
        <v>3908</v>
      </c>
      <c r="N1416" s="38" t="s">
        <v>44</v>
      </c>
      <c r="O1416" t="str">
        <f>+F1416&amp;"-"&amp;VLOOKUP(F1416,'BD LP'!B:J,9,0)</f>
        <v>104537880-C18</v>
      </c>
      <c r="P1416">
        <f>+VLOOKUP(O1416,[1]ZCLMM905!$A:$G,7,0)</f>
        <v>18</v>
      </c>
      <c r="Q1416" t="b">
        <f t="shared" si="27"/>
        <v>1</v>
      </c>
      <c r="R1416" t="str">
        <f>+VLOOKUP(F1416,'BD LP'!B:I,8,0)</f>
        <v>YOGHURT LIGHT VAINILLA BOLSA 900GR COLUN</v>
      </c>
    </row>
    <row r="1417" spans="1:18" x14ac:dyDescent="0.35">
      <c r="A1417" t="s">
        <v>3904</v>
      </c>
      <c r="B1417">
        <v>2000</v>
      </c>
      <c r="D1417" s="51" t="s">
        <v>3905</v>
      </c>
      <c r="F1417" s="38">
        <v>150000718</v>
      </c>
      <c r="H1417" s="52">
        <v>28720</v>
      </c>
      <c r="I1417" t="s">
        <v>3906</v>
      </c>
      <c r="J1417">
        <v>18</v>
      </c>
      <c r="K1417" t="s">
        <v>44</v>
      </c>
      <c r="L1417" t="s">
        <v>3907</v>
      </c>
      <c r="M1417" t="s">
        <v>3908</v>
      </c>
      <c r="N1417" s="38" t="s">
        <v>44</v>
      </c>
      <c r="O1417" t="str">
        <f>+F1417&amp;"-"&amp;VLOOKUP(F1417,'BD LP'!B:J,9,0)</f>
        <v>150000718-C18</v>
      </c>
      <c r="P1417">
        <f>+VLOOKUP(O1417,[1]ZCLMM905!$A:$G,7,0)</f>
        <v>18</v>
      </c>
      <c r="Q1417" t="b">
        <f t="shared" si="27"/>
        <v>1</v>
      </c>
      <c r="R1417" t="str">
        <f>+VLOOKUP(F1417,'BD LP'!B:I,8,0)</f>
        <v>YOGHURT NATURAL BOLSA 1 KG COLUN</v>
      </c>
    </row>
    <row r="1418" spans="1:18" x14ac:dyDescent="0.35">
      <c r="A1418" t="s">
        <v>3904</v>
      </c>
      <c r="B1418">
        <v>2000</v>
      </c>
      <c r="D1418" s="51" t="s">
        <v>3905</v>
      </c>
      <c r="F1418" s="38">
        <v>150000729</v>
      </c>
      <c r="H1418" s="52">
        <v>14400</v>
      </c>
      <c r="I1418" t="s">
        <v>3906</v>
      </c>
      <c r="J1418">
        <v>48</v>
      </c>
      <c r="K1418" t="s">
        <v>44</v>
      </c>
      <c r="L1418" t="s">
        <v>3907</v>
      </c>
      <c r="M1418" t="s">
        <v>3908</v>
      </c>
      <c r="N1418" s="38" t="s">
        <v>44</v>
      </c>
      <c r="O1418" t="str">
        <f>+F1418&amp;"-"&amp;VLOOKUP(F1418,'BD LP'!B:J,9,0)</f>
        <v>150000729-C48</v>
      </c>
      <c r="P1418">
        <f>+VLOOKUP(O1418,[1]ZCLMM905!$A:$G,7,0)</f>
        <v>48</v>
      </c>
      <c r="Q1418" t="b">
        <f t="shared" si="27"/>
        <v>1</v>
      </c>
      <c r="R1418" t="str">
        <f>+VLOOKUP(F1418,'BD LP'!B:I,8,0)</f>
        <v>YOGHURT S/LACTOSA FRUTILLA 125 GR COLUN</v>
      </c>
    </row>
    <row r="1419" spans="1:18" x14ac:dyDescent="0.35">
      <c r="A1419" t="s">
        <v>3904</v>
      </c>
      <c r="B1419">
        <v>2000</v>
      </c>
      <c r="D1419" s="51" t="s">
        <v>3905</v>
      </c>
      <c r="F1419" s="38">
        <v>150000720</v>
      </c>
      <c r="H1419" s="52">
        <v>28620</v>
      </c>
      <c r="I1419" t="s">
        <v>3906</v>
      </c>
      <c r="J1419">
        <v>18</v>
      </c>
      <c r="K1419" t="s">
        <v>44</v>
      </c>
      <c r="L1419" t="s">
        <v>3907</v>
      </c>
      <c r="M1419" t="s">
        <v>3908</v>
      </c>
      <c r="N1419" s="38" t="s">
        <v>44</v>
      </c>
      <c r="O1419" t="str">
        <f>+F1419&amp;"-"&amp;VLOOKUP(F1419,'BD LP'!B:J,9,0)</f>
        <v>150000720-C18</v>
      </c>
      <c r="P1419">
        <f>+VLOOKUP(O1419,[1]ZCLMM905!$A:$G,7,0)</f>
        <v>18</v>
      </c>
      <c r="Q1419" t="b">
        <f t="shared" si="27"/>
        <v>1</v>
      </c>
      <c r="R1419" t="str">
        <f>+VLOOKUP(F1419,'BD LP'!B:I,8,0)</f>
        <v>YOGHURT VAINILLA BOLSA 1 KG COLUN</v>
      </c>
    </row>
    <row r="1420" spans="1:18" x14ac:dyDescent="0.35">
      <c r="A1420" t="s">
        <v>3904</v>
      </c>
      <c r="B1420">
        <v>2000</v>
      </c>
      <c r="D1420" s="51" t="s">
        <v>3905</v>
      </c>
      <c r="F1420" s="38">
        <v>104534360</v>
      </c>
      <c r="H1420" s="52">
        <v>24500</v>
      </c>
      <c r="I1420" t="s">
        <v>3906</v>
      </c>
      <c r="J1420">
        <v>18</v>
      </c>
      <c r="K1420" t="s">
        <v>44</v>
      </c>
      <c r="L1420" t="s">
        <v>3907</v>
      </c>
      <c r="M1420" t="s">
        <v>3908</v>
      </c>
      <c r="N1420" s="38" t="s">
        <v>44</v>
      </c>
      <c r="O1420" t="str">
        <f>+F1420&amp;"-"&amp;VLOOKUP(F1420,'BD LP'!B:J,9,0)</f>
        <v>104534360-C18</v>
      </c>
      <c r="P1420">
        <f>+VLOOKUP(O1420,[1]ZCLMM905!$A:$G,7,0)</f>
        <v>18</v>
      </c>
      <c r="Q1420" t="b">
        <f t="shared" si="27"/>
        <v>1</v>
      </c>
      <c r="R1420" t="str">
        <f>+VLOOKUP(F1420,'BD LP'!B:I,8,0)</f>
        <v>YOGHURT VAINILLA BOLSA 1 KG LOS ALERCES</v>
      </c>
    </row>
    <row r="1421" spans="1:18" x14ac:dyDescent="0.35">
      <c r="A1421" t="s">
        <v>3904</v>
      </c>
      <c r="B1421">
        <v>2000</v>
      </c>
      <c r="D1421" s="51" t="s">
        <v>3905</v>
      </c>
      <c r="F1421" s="38">
        <v>104534530</v>
      </c>
      <c r="H1421" s="52">
        <v>125500</v>
      </c>
      <c r="I1421" t="s">
        <v>3906</v>
      </c>
      <c r="J1421">
        <v>15</v>
      </c>
      <c r="K1421" t="s">
        <v>164</v>
      </c>
      <c r="L1421" t="s">
        <v>3907</v>
      </c>
      <c r="M1421" t="s">
        <v>3908</v>
      </c>
      <c r="N1421" s="38" t="s">
        <v>164</v>
      </c>
      <c r="O1421" t="str">
        <f>+F1421&amp;"-"&amp;VLOOKUP(F1421,'BD LP'!B:J,9,0)</f>
        <v>104534530-CJ</v>
      </c>
      <c r="P1421">
        <f>+VLOOKUP(O1421,[1]ZCLMM905!$A:$G,7,0)</f>
        <v>15</v>
      </c>
      <c r="Q1421" t="b">
        <f t="shared" si="27"/>
        <v>1</v>
      </c>
      <c r="R1421" t="str">
        <f>+VLOOKUP(F1421,'BD LP'!B:I,8,0)</f>
        <v>PECHUGA PAVO DESHUESADO 15 KG</v>
      </c>
    </row>
    <row r="1422" spans="1:18" x14ac:dyDescent="0.35">
      <c r="A1422" t="s">
        <v>3904</v>
      </c>
      <c r="B1422">
        <v>2000</v>
      </c>
      <c r="D1422" s="51" t="s">
        <v>3905</v>
      </c>
      <c r="F1422" s="38">
        <v>104538390</v>
      </c>
      <c r="H1422" s="52">
        <v>37200</v>
      </c>
      <c r="I1422" t="s">
        <v>3906</v>
      </c>
      <c r="J1422">
        <v>60</v>
      </c>
      <c r="K1422" t="s">
        <v>44</v>
      </c>
      <c r="L1422" t="s">
        <v>3907</v>
      </c>
      <c r="M1422" t="s">
        <v>3908</v>
      </c>
      <c r="N1422" s="38" t="s">
        <v>44</v>
      </c>
      <c r="O1422" t="str">
        <f>+F1422&amp;"-"&amp;VLOOKUP(F1422,'BD LP'!B:J,9,0)</f>
        <v>104538390-C60</v>
      </c>
      <c r="P1422">
        <f>+VLOOKUP(O1422,[1]ZCLMM905!$A:$G,7,0)</f>
        <v>60</v>
      </c>
      <c r="Q1422" t="b">
        <f t="shared" si="27"/>
        <v>1</v>
      </c>
      <c r="R1422" t="str">
        <f>+VLOOKUP(F1422,'BD LP'!B:I,8,0)</f>
        <v>CROQUETA REINETA APANADO FLOWPACK 100 GR</v>
      </c>
    </row>
    <row r="1423" spans="1:18" x14ac:dyDescent="0.35">
      <c r="A1423" t="s">
        <v>3904</v>
      </c>
      <c r="B1423">
        <v>2000</v>
      </c>
      <c r="D1423" s="51" t="s">
        <v>3905</v>
      </c>
      <c r="F1423" s="38">
        <v>104540040</v>
      </c>
      <c r="H1423" s="52">
        <v>59000</v>
      </c>
      <c r="I1423" t="s">
        <v>3906</v>
      </c>
      <c r="J1423">
        <v>4</v>
      </c>
      <c r="K1423" t="s">
        <v>44</v>
      </c>
      <c r="L1423" t="s">
        <v>3907</v>
      </c>
      <c r="M1423" t="s">
        <v>3908</v>
      </c>
      <c r="N1423" s="38" t="s">
        <v>44</v>
      </c>
      <c r="O1423" t="str">
        <f>+F1423&amp;"-"&amp;VLOOKUP(F1423,'BD LP'!B:J,9,0)</f>
        <v>104540040-C04</v>
      </c>
      <c r="P1423">
        <f>+VLOOKUP(O1423,[1]ZCLMM905!$A:$G,7,0)</f>
        <v>4</v>
      </c>
      <c r="Q1423" t="b">
        <f t="shared" si="27"/>
        <v>1</v>
      </c>
      <c r="R1423" t="str">
        <f>+VLOOKUP(F1423,'BD LP'!B:I,8,0)</f>
        <v>MERLUZA FILETE APANADA BOLSA 2,5 KG</v>
      </c>
    </row>
    <row r="1424" spans="1:18" x14ac:dyDescent="0.35">
      <c r="A1424" t="s">
        <v>3904</v>
      </c>
      <c r="B1424">
        <v>2000</v>
      </c>
      <c r="D1424" s="51" t="s">
        <v>3905</v>
      </c>
      <c r="F1424" s="38">
        <v>104538380</v>
      </c>
      <c r="H1424" s="52">
        <v>41400</v>
      </c>
      <c r="I1424" t="s">
        <v>3906</v>
      </c>
      <c r="J1424">
        <v>60</v>
      </c>
      <c r="K1424" t="s">
        <v>44</v>
      </c>
      <c r="L1424" t="s">
        <v>3907</v>
      </c>
      <c r="M1424" t="s">
        <v>3908</v>
      </c>
      <c r="N1424" s="38" t="s">
        <v>44</v>
      </c>
      <c r="O1424" t="str">
        <f>+F1424&amp;"-"&amp;VLOOKUP(F1424,'BD LP'!B:J,9,0)</f>
        <v>104538380-C60</v>
      </c>
      <c r="P1424">
        <f>+VLOOKUP(O1424,[1]ZCLMM905!$A:$G,7,0)</f>
        <v>60</v>
      </c>
      <c r="Q1424" t="b">
        <f t="shared" si="27"/>
        <v>1</v>
      </c>
      <c r="R1424" t="str">
        <f>+VLOOKUP(F1424,'BD LP'!B:I,8,0)</f>
        <v>MERLUZA LOMITO AUSTRAL APANADO 100 GR</v>
      </c>
    </row>
    <row r="1425" spans="1:18" x14ac:dyDescent="0.35">
      <c r="A1425" t="s">
        <v>3904</v>
      </c>
      <c r="B1425">
        <v>2000</v>
      </c>
      <c r="D1425" s="51" t="s">
        <v>3905</v>
      </c>
      <c r="F1425" s="38">
        <v>104538370</v>
      </c>
      <c r="H1425" s="52">
        <v>27860</v>
      </c>
      <c r="I1425" t="s">
        <v>3906</v>
      </c>
      <c r="J1425">
        <v>14</v>
      </c>
      <c r="K1425" t="s">
        <v>44</v>
      </c>
      <c r="L1425" t="s">
        <v>3907</v>
      </c>
      <c r="M1425" t="s">
        <v>3908</v>
      </c>
      <c r="N1425" s="38" t="s">
        <v>44</v>
      </c>
      <c r="O1425" t="str">
        <f>+F1425&amp;"-"&amp;VLOOKUP(F1425,'BD LP'!B:J,9,0)</f>
        <v>104538370-C14</v>
      </c>
      <c r="P1425">
        <f>+VLOOKUP(O1425,[1]ZCLMM905!$A:$G,7,0)</f>
        <v>14</v>
      </c>
      <c r="Q1425" t="b">
        <f t="shared" si="27"/>
        <v>1</v>
      </c>
      <c r="R1425" t="str">
        <f>+VLOOKUP(F1425,'BD LP'!B:I,8,0)</f>
        <v>NUGGETS DE REINETA APANADO BOLSA 400 GR</v>
      </c>
    </row>
    <row r="1426" spans="1:18" x14ac:dyDescent="0.35">
      <c r="A1426" t="s">
        <v>3904</v>
      </c>
      <c r="B1426">
        <v>2000</v>
      </c>
      <c r="D1426" s="51" t="s">
        <v>3905</v>
      </c>
      <c r="F1426" s="38">
        <v>104538360</v>
      </c>
      <c r="H1426" s="52">
        <v>40200</v>
      </c>
      <c r="I1426" t="s">
        <v>3906</v>
      </c>
      <c r="J1426">
        <v>60</v>
      </c>
      <c r="K1426" t="s">
        <v>44</v>
      </c>
      <c r="L1426" t="s">
        <v>3907</v>
      </c>
      <c r="M1426" t="s">
        <v>3908</v>
      </c>
      <c r="N1426" s="38" t="s">
        <v>44</v>
      </c>
      <c r="O1426" t="str">
        <f>+F1426&amp;"-"&amp;VLOOKUP(F1426,'BD LP'!B:J,9,0)</f>
        <v>104538360-C60</v>
      </c>
      <c r="P1426">
        <f>+VLOOKUP(O1426,[1]ZCLMM905!$A:$G,7,0)</f>
        <v>60</v>
      </c>
      <c r="Q1426" t="b">
        <f t="shared" si="27"/>
        <v>1</v>
      </c>
      <c r="R1426" t="str">
        <f>+VLOOKUP(F1426,'BD LP'!B:I,8,0)</f>
        <v>REINETA DE LOMITO APANADO 100 GR</v>
      </c>
    </row>
    <row r="1427" spans="1:18" x14ac:dyDescent="0.35">
      <c r="A1427" t="s">
        <v>3904</v>
      </c>
      <c r="B1427">
        <v>2000</v>
      </c>
      <c r="D1427" s="51" t="s">
        <v>3905</v>
      </c>
      <c r="F1427" s="61">
        <v>104549340</v>
      </c>
      <c r="H1427" s="52">
        <v>53500</v>
      </c>
      <c r="I1427" t="s">
        <v>3906</v>
      </c>
      <c r="J1427">
        <v>10</v>
      </c>
      <c r="K1427" t="s">
        <v>44</v>
      </c>
      <c r="L1427" t="s">
        <v>3907</v>
      </c>
      <c r="M1427" t="s">
        <v>3908</v>
      </c>
      <c r="N1427" s="38" t="e">
        <v>#N/A</v>
      </c>
      <c r="O1427" t="str">
        <f>+F1427&amp;"-"&amp;VLOOKUP(F1427,'BD LP'!B:J,9,0)</f>
        <v>104549340-C10</v>
      </c>
      <c r="P1427">
        <f>+VLOOKUP(O1427,[1]ZCLMM905!$A:$G,7,0)</f>
        <v>10</v>
      </c>
      <c r="Q1427" t="b">
        <f t="shared" si="27"/>
        <v>1</v>
      </c>
      <c r="R1427" t="str">
        <f>+VLOOKUP(F1427,'BD LP'!B:I,8,0)</f>
        <v>CAMARON COCIDO PELADO 100/150 IQF 1 KG</v>
      </c>
    </row>
    <row r="1428" spans="1:18" x14ac:dyDescent="0.35">
      <c r="A1428" t="s">
        <v>3904</v>
      </c>
      <c r="B1428">
        <v>2000</v>
      </c>
      <c r="D1428" s="51" t="s">
        <v>3905</v>
      </c>
      <c r="F1428" s="38">
        <v>104547830</v>
      </c>
      <c r="H1428" s="52">
        <v>53900</v>
      </c>
      <c r="I1428" t="s">
        <v>3906</v>
      </c>
      <c r="J1428">
        <v>10</v>
      </c>
      <c r="K1428" t="s">
        <v>44</v>
      </c>
      <c r="L1428" t="s">
        <v>3907</v>
      </c>
      <c r="M1428" t="s">
        <v>3908</v>
      </c>
      <c r="N1428" s="38" t="s">
        <v>44</v>
      </c>
      <c r="O1428" t="str">
        <f>+F1428&amp;"-"&amp;VLOOKUP(F1428,'BD LP'!B:J,9,0)</f>
        <v>104547830-C10</v>
      </c>
      <c r="P1428">
        <f>+VLOOKUP(O1428,[1]ZCLMM905!$A:$G,7,0)</f>
        <v>10</v>
      </c>
      <c r="Q1428" t="b">
        <f t="shared" si="27"/>
        <v>1</v>
      </c>
      <c r="R1428" t="str">
        <f>+VLOOKUP(F1428,'BD LP'!B:I,8,0)</f>
        <v>CAMARON CRUDO C/CASCARA 36/40 1 KG</v>
      </c>
    </row>
    <row r="1429" spans="1:18" x14ac:dyDescent="0.35">
      <c r="A1429" t="s">
        <v>3904</v>
      </c>
      <c r="B1429">
        <v>2000</v>
      </c>
      <c r="D1429" s="51" t="s">
        <v>3905</v>
      </c>
      <c r="F1429" s="61">
        <v>104549330</v>
      </c>
      <c r="H1429" s="52">
        <v>49900</v>
      </c>
      <c r="I1429" t="s">
        <v>3906</v>
      </c>
      <c r="J1429">
        <v>10</v>
      </c>
      <c r="K1429" t="s">
        <v>44</v>
      </c>
      <c r="L1429" t="s">
        <v>3907</v>
      </c>
      <c r="M1429" t="s">
        <v>3908</v>
      </c>
      <c r="N1429" s="38" t="e">
        <v>#N/A</v>
      </c>
      <c r="O1429" t="str">
        <f>+F1429&amp;"-"&amp;VLOOKUP(F1429,'BD LP'!B:J,9,0)</f>
        <v>104549330-C10</v>
      </c>
      <c r="P1429">
        <f>+VLOOKUP(O1429,[1]ZCLMM905!$A:$G,7,0)</f>
        <v>10</v>
      </c>
      <c r="Q1429" t="b">
        <f t="shared" si="27"/>
        <v>1</v>
      </c>
      <c r="R1429" t="str">
        <f>+VLOOKUP(F1429,'BD LP'!B:I,8,0)</f>
        <v>CAMARON CRUDO PELADO 100/150 IQF 1 KG</v>
      </c>
    </row>
    <row r="1430" spans="1:18" x14ac:dyDescent="0.35">
      <c r="A1430" t="s">
        <v>3904</v>
      </c>
      <c r="B1430">
        <v>2000</v>
      </c>
      <c r="D1430" s="51" t="s">
        <v>3905</v>
      </c>
      <c r="F1430" s="38">
        <v>104547810</v>
      </c>
      <c r="H1430" s="52">
        <v>59900</v>
      </c>
      <c r="I1430" t="s">
        <v>3906</v>
      </c>
      <c r="J1430">
        <v>10</v>
      </c>
      <c r="K1430" t="s">
        <v>44</v>
      </c>
      <c r="L1430" t="s">
        <v>3907</v>
      </c>
      <c r="M1430" t="s">
        <v>3908</v>
      </c>
      <c r="N1430" s="38" t="s">
        <v>44</v>
      </c>
      <c r="O1430" t="str">
        <f>+F1430&amp;"-"&amp;VLOOKUP(F1430,'BD LP'!B:J,9,0)</f>
        <v>104547810-C10</v>
      </c>
      <c r="P1430">
        <f>+VLOOKUP(O1430,[1]ZCLMM905!$A:$G,7,0)</f>
        <v>10</v>
      </c>
      <c r="Q1430" t="b">
        <f t="shared" si="27"/>
        <v>1</v>
      </c>
      <c r="R1430" t="str">
        <f>+VLOOKUP(F1430,'BD LP'!B:I,8,0)</f>
        <v>CAMARON CRUDO PELADO DESVENADO 36/40 1KG</v>
      </c>
    </row>
    <row r="1431" spans="1:18" x14ac:dyDescent="0.35">
      <c r="A1431" t="s">
        <v>3904</v>
      </c>
      <c r="B1431">
        <v>2000</v>
      </c>
      <c r="D1431" s="51" t="s">
        <v>3905</v>
      </c>
      <c r="F1431" s="38">
        <v>104529170</v>
      </c>
      <c r="H1431" s="52">
        <v>32950</v>
      </c>
      <c r="I1431" t="s">
        <v>3906</v>
      </c>
      <c r="J1431">
        <v>5</v>
      </c>
      <c r="K1431" t="s">
        <v>44</v>
      </c>
      <c r="L1431" t="s">
        <v>3907</v>
      </c>
      <c r="M1431" t="s">
        <v>3908</v>
      </c>
      <c r="N1431" s="38" t="s">
        <v>44</v>
      </c>
      <c r="O1431" t="str">
        <f>+F1431&amp;"-"&amp;VLOOKUP(F1431,'BD LP'!B:J,9,0)</f>
        <v>104529170-C05</v>
      </c>
      <c r="P1431">
        <f>+VLOOKUP(O1431,[1]ZCLMM905!$A:$G,7,0)</f>
        <v>5</v>
      </c>
      <c r="Q1431" t="b">
        <f t="shared" si="27"/>
        <v>1</v>
      </c>
      <c r="R1431" t="str">
        <f>+VLOOKUP(F1431,'BD LP'!B:I,8,0)</f>
        <v>CAMARON CRUDO PELADO DESVENADO 71/90 1KG</v>
      </c>
    </row>
    <row r="1432" spans="1:18" x14ac:dyDescent="0.35">
      <c r="A1432" t="s">
        <v>3904</v>
      </c>
      <c r="B1432">
        <v>2000</v>
      </c>
      <c r="D1432" s="51" t="s">
        <v>3905</v>
      </c>
      <c r="F1432" s="38">
        <v>104340050</v>
      </c>
      <c r="H1432" s="52">
        <v>75900</v>
      </c>
      <c r="I1432" t="s">
        <v>3906</v>
      </c>
      <c r="J1432">
        <v>10</v>
      </c>
      <c r="K1432" t="s">
        <v>164</v>
      </c>
      <c r="L1432" t="s">
        <v>3907</v>
      </c>
      <c r="M1432" t="s">
        <v>3908</v>
      </c>
      <c r="N1432" s="38" t="s">
        <v>164</v>
      </c>
      <c r="O1432" t="str">
        <f>+F1432&amp;"-"&amp;VLOOKUP(F1432,'BD LP'!B:J,9,0)</f>
        <v>104340050-C10</v>
      </c>
      <c r="P1432">
        <f>+VLOOKUP(O1432,[1]ZCLMM905!$A:$G,7,0)</f>
        <v>10</v>
      </c>
      <c r="Q1432" t="b">
        <f t="shared" si="27"/>
        <v>1</v>
      </c>
      <c r="R1432" t="str">
        <f>+VLOOKUP(F1432,'BD LP'!B:I,8,0)</f>
        <v>CAMARON ECU CRUDO C/ CASCARA 36/40 1 KG</v>
      </c>
    </row>
    <row r="1433" spans="1:18" x14ac:dyDescent="0.35">
      <c r="A1433" t="s">
        <v>3904</v>
      </c>
      <c r="B1433">
        <v>2000</v>
      </c>
      <c r="D1433" s="51" t="s">
        <v>3905</v>
      </c>
      <c r="F1433" s="38">
        <v>104524720</v>
      </c>
      <c r="H1433" s="52">
        <v>89900</v>
      </c>
      <c r="I1433" t="s">
        <v>3906</v>
      </c>
      <c r="J1433">
        <v>10</v>
      </c>
      <c r="K1433" t="s">
        <v>44</v>
      </c>
      <c r="L1433" t="s">
        <v>3907</v>
      </c>
      <c r="M1433" t="s">
        <v>3908</v>
      </c>
      <c r="N1433" s="38" t="s">
        <v>44</v>
      </c>
      <c r="O1433" t="str">
        <f>+F1433&amp;"-"&amp;VLOOKUP(F1433,'BD LP'!B:J,9,0)</f>
        <v>104524720-C10</v>
      </c>
      <c r="P1433">
        <f>+VLOOKUP(O1433,[1]ZCLMM905!$A:$G,7,0)</f>
        <v>10</v>
      </c>
      <c r="Q1433" t="b">
        <f t="shared" si="27"/>
        <v>1</v>
      </c>
      <c r="R1433" t="str">
        <f>+VLOOKUP(F1433,'BD LP'!B:I,8,0)</f>
        <v>CAMARON ECU CRUDO PEL S/COLA 36/40 1KG</v>
      </c>
    </row>
    <row r="1434" spans="1:18" x14ac:dyDescent="0.35">
      <c r="A1434" t="s">
        <v>3904</v>
      </c>
      <c r="B1434">
        <v>2000</v>
      </c>
      <c r="D1434" s="51" t="s">
        <v>3905</v>
      </c>
      <c r="F1434" s="38">
        <v>104544770</v>
      </c>
      <c r="H1434" s="52">
        <v>52000</v>
      </c>
      <c r="I1434" t="s">
        <v>3906</v>
      </c>
      <c r="J1434">
        <v>4</v>
      </c>
      <c r="K1434" t="s">
        <v>44</v>
      </c>
      <c r="L1434" t="s">
        <v>3907</v>
      </c>
      <c r="M1434" t="s">
        <v>3908</v>
      </c>
      <c r="N1434" s="38" t="s">
        <v>44</v>
      </c>
      <c r="O1434" t="str">
        <f>+F1434&amp;"-"&amp;VLOOKUP(F1434,'BD LP'!B:J,9,0)</f>
        <v>104544770-C04</v>
      </c>
      <c r="P1434">
        <f>+VLOOKUP(O1434,[1]ZCLMM905!$A:$G,7,0)</f>
        <v>4</v>
      </c>
      <c r="Q1434" t="b">
        <f t="shared" si="27"/>
        <v>1</v>
      </c>
      <c r="R1434" t="str">
        <f>+VLOOKUP(F1434,'BD LP'!B:I,8,0)</f>
        <v>CAMARON MARIPOSA APANADO 1,36 kg</v>
      </c>
    </row>
    <row r="1435" spans="1:18" x14ac:dyDescent="0.35">
      <c r="A1435" t="s">
        <v>3904</v>
      </c>
      <c r="B1435">
        <v>2000</v>
      </c>
      <c r="D1435" s="51" t="s">
        <v>3905</v>
      </c>
      <c r="F1435" s="44">
        <v>104547580</v>
      </c>
      <c r="H1435" s="52">
        <v>51900</v>
      </c>
      <c r="I1435" t="s">
        <v>3906</v>
      </c>
      <c r="J1435">
        <v>10</v>
      </c>
      <c r="K1435" t="s">
        <v>44</v>
      </c>
      <c r="L1435" t="s">
        <v>3907</v>
      </c>
      <c r="M1435" t="s">
        <v>3908</v>
      </c>
      <c r="N1435" s="38" t="s">
        <v>44</v>
      </c>
      <c r="O1435" t="str">
        <f>+F1435&amp;"-"&amp;VLOOKUP(F1435,'BD LP'!B:J,9,0)</f>
        <v>104547580-C10</v>
      </c>
      <c r="P1435">
        <f>+VLOOKUP(O1435,[1]ZCLMM905!$A:$G,7,0)</f>
        <v>10</v>
      </c>
      <c r="Q1435" t="b">
        <f t="shared" si="27"/>
        <v>1</v>
      </c>
      <c r="R1435" t="str">
        <f>+VLOOKUP(F1435,'BD LP'!B:I,8,0)</f>
        <v>CAMARON MARIPOSA APANADO 500 GRS</v>
      </c>
    </row>
    <row r="1436" spans="1:18" x14ac:dyDescent="0.35">
      <c r="A1436" t="s">
        <v>3904</v>
      </c>
      <c r="B1436">
        <v>2000</v>
      </c>
      <c r="D1436" s="51" t="s">
        <v>3905</v>
      </c>
      <c r="F1436" s="38">
        <v>104545150</v>
      </c>
      <c r="H1436" s="52">
        <v>139900</v>
      </c>
      <c r="I1436" t="s">
        <v>3906</v>
      </c>
      <c r="J1436">
        <v>10</v>
      </c>
      <c r="K1436" t="s">
        <v>44</v>
      </c>
      <c r="L1436" t="s">
        <v>3907</v>
      </c>
      <c r="M1436" t="s">
        <v>3908</v>
      </c>
      <c r="N1436" s="38" t="s">
        <v>44</v>
      </c>
      <c r="O1436" t="str">
        <f>+F1436&amp;"-"&amp;VLOOKUP(F1436,'BD LP'!B:J,9,0)</f>
        <v>104545150-C10</v>
      </c>
      <c r="P1436">
        <f>+VLOOKUP(O1436,[1]ZCLMM905!$A:$G,7,0)</f>
        <v>10</v>
      </c>
      <c r="Q1436" t="b">
        <f t="shared" si="27"/>
        <v>1</v>
      </c>
      <c r="R1436" t="str">
        <f>+VLOOKUP(F1436,'BD LP'!B:I,8,0)</f>
        <v>CAMARON NACIONAL COCIDO PEL 100/200 1 KG</v>
      </c>
    </row>
    <row r="1437" spans="1:18" x14ac:dyDescent="0.35">
      <c r="A1437" t="s">
        <v>3904</v>
      </c>
      <c r="B1437">
        <v>2000</v>
      </c>
      <c r="D1437" s="51" t="s">
        <v>3905</v>
      </c>
      <c r="F1437" s="38">
        <v>104545140</v>
      </c>
      <c r="H1437" s="52">
        <v>199900</v>
      </c>
      <c r="I1437" t="s">
        <v>3906</v>
      </c>
      <c r="J1437">
        <v>10</v>
      </c>
      <c r="K1437" t="s">
        <v>44</v>
      </c>
      <c r="L1437" t="s">
        <v>3907</v>
      </c>
      <c r="M1437" t="s">
        <v>3908</v>
      </c>
      <c r="N1437" s="38" t="s">
        <v>44</v>
      </c>
      <c r="O1437" t="str">
        <f>+F1437&amp;"-"&amp;VLOOKUP(F1437,'BD LP'!B:J,9,0)</f>
        <v>104545140-C10</v>
      </c>
      <c r="P1437">
        <f>+VLOOKUP(O1437,[1]ZCLMM905!$A:$G,7,0)</f>
        <v>10</v>
      </c>
      <c r="Q1437" t="b">
        <f t="shared" si="27"/>
        <v>1</v>
      </c>
      <c r="R1437" t="str">
        <f>+VLOOKUP(F1437,'BD LP'!B:I,8,0)</f>
        <v>LANGOSTINO COLORADO COCIDO 70/120 1KG</v>
      </c>
    </row>
    <row r="1438" spans="1:18" x14ac:dyDescent="0.35">
      <c r="A1438" t="s">
        <v>3904</v>
      </c>
      <c r="B1438">
        <v>2000</v>
      </c>
      <c r="D1438" s="51" t="s">
        <v>3905</v>
      </c>
      <c r="F1438" s="38">
        <v>150001936</v>
      </c>
      <c r="H1438" s="52">
        <v>69000</v>
      </c>
      <c r="I1438" t="s">
        <v>3906</v>
      </c>
      <c r="J1438">
        <v>10</v>
      </c>
      <c r="K1438" t="s">
        <v>44</v>
      </c>
      <c r="L1438" t="s">
        <v>3907</v>
      </c>
      <c r="M1438" t="s">
        <v>3908</v>
      </c>
      <c r="N1438" s="38" t="s">
        <v>44</v>
      </c>
      <c r="O1438" t="str">
        <f>+F1438&amp;"-"&amp;VLOOKUP(F1438,'BD LP'!B:J,9,0)</f>
        <v>150001936-C10</v>
      </c>
      <c r="P1438">
        <f>+VLOOKUP(O1438,[1]ZCLMM905!$A:$G,7,0)</f>
        <v>10</v>
      </c>
      <c r="Q1438" t="b">
        <f t="shared" si="27"/>
        <v>1</v>
      </c>
      <c r="R1438" t="str">
        <f>+VLOOKUP(F1438,'BD LP'!B:I,8,0)</f>
        <v>ANILLOS CALAMAR IQF 1 KG IMPORTADO</v>
      </c>
    </row>
    <row r="1439" spans="1:18" x14ac:dyDescent="0.35">
      <c r="A1439" t="s">
        <v>3904</v>
      </c>
      <c r="B1439">
        <v>2000</v>
      </c>
      <c r="D1439" s="51" t="s">
        <v>3905</v>
      </c>
      <c r="F1439" s="38">
        <v>104518990</v>
      </c>
      <c r="H1439" s="52">
        <v>34500</v>
      </c>
      <c r="I1439" t="s">
        <v>3906</v>
      </c>
      <c r="J1439">
        <v>5</v>
      </c>
      <c r="K1439" t="s">
        <v>44</v>
      </c>
      <c r="L1439" t="s">
        <v>3907</v>
      </c>
      <c r="M1439" t="s">
        <v>3908</v>
      </c>
      <c r="N1439" s="38" t="s">
        <v>44</v>
      </c>
      <c r="O1439" t="str">
        <f>+F1439&amp;"-"&amp;VLOOKUP(F1439,'BD LP'!B:J,9,0)</f>
        <v>104518990-C05</v>
      </c>
      <c r="P1439">
        <f>+VLOOKUP(O1439,[1]ZCLMM905!$A:$G,7,0)</f>
        <v>5</v>
      </c>
      <c r="Q1439" t="b">
        <f t="shared" si="27"/>
        <v>1</v>
      </c>
      <c r="R1439" t="str">
        <f>+VLOOKUP(F1439,'BD LP'!B:I,8,0)</f>
        <v>ANILLOS CALAMAR IQF 1kg IMPORTADO</v>
      </c>
    </row>
    <row r="1440" spans="1:18" x14ac:dyDescent="0.35">
      <c r="A1440" t="s">
        <v>3904</v>
      </c>
      <c r="B1440">
        <v>2000</v>
      </c>
      <c r="D1440" s="51" t="s">
        <v>3905</v>
      </c>
      <c r="F1440" s="38">
        <v>104519480</v>
      </c>
      <c r="H1440" s="52">
        <v>34590</v>
      </c>
      <c r="I1440" t="s">
        <v>3906</v>
      </c>
      <c r="J1440">
        <v>5</v>
      </c>
      <c r="K1440" t="s">
        <v>164</v>
      </c>
      <c r="L1440" t="s">
        <v>3907</v>
      </c>
      <c r="M1440" t="s">
        <v>3908</v>
      </c>
      <c r="N1440" s="38" t="s">
        <v>164</v>
      </c>
      <c r="O1440" t="str">
        <f>+F1440&amp;"-"&amp;VLOOKUP(F1440,'BD LP'!B:J,9,0)</f>
        <v>104519480-C05</v>
      </c>
      <c r="P1440">
        <f>+VLOOKUP(O1440,[1]ZCLMM905!$A:$G,7,0)</f>
        <v>5</v>
      </c>
      <c r="Q1440" t="b">
        <f t="shared" si="27"/>
        <v>1</v>
      </c>
      <c r="R1440" t="str">
        <f>+VLOOKUP(F1440,'BD LP'!B:I,8,0)</f>
        <v>CALAMAR VAINA IQF 1 KG IMPORTADO</v>
      </c>
    </row>
    <row r="1441" spans="1:19" x14ac:dyDescent="0.35">
      <c r="A1441" t="s">
        <v>3904</v>
      </c>
      <c r="B1441">
        <v>2000</v>
      </c>
      <c r="D1441" s="51" t="s">
        <v>3905</v>
      </c>
      <c r="F1441" s="38">
        <v>104537550</v>
      </c>
      <c r="H1441" s="52">
        <v>67500</v>
      </c>
      <c r="I1441" t="s">
        <v>3906</v>
      </c>
      <c r="J1441">
        <v>10</v>
      </c>
      <c r="K1441" t="s">
        <v>44</v>
      </c>
      <c r="L1441" t="s">
        <v>3907</v>
      </c>
      <c r="M1441" t="s">
        <v>3908</v>
      </c>
      <c r="N1441" s="38" t="s">
        <v>44</v>
      </c>
      <c r="O1441" t="str">
        <f>+F1441&amp;"-"&amp;VLOOKUP(F1441,'BD LP'!B:J,9,0)</f>
        <v>104537550-C10</v>
      </c>
      <c r="P1441">
        <f>+VLOOKUP(O1441,[1]ZCLMM905!$A:$G,7,0)</f>
        <v>10</v>
      </c>
      <c r="Q1441" t="b">
        <f t="shared" si="27"/>
        <v>1</v>
      </c>
      <c r="R1441" t="str">
        <f>+VLOOKUP(F1441,'BD LP'!B:I,8,0)</f>
        <v>CARNE DE JAIBA COCIDA IVP 500 GR CONG</v>
      </c>
    </row>
    <row r="1442" spans="1:19" x14ac:dyDescent="0.35">
      <c r="A1442" t="s">
        <v>3904</v>
      </c>
      <c r="B1442">
        <v>2000</v>
      </c>
      <c r="D1442" s="51" t="s">
        <v>3905</v>
      </c>
      <c r="F1442" s="38">
        <v>104549230</v>
      </c>
      <c r="H1442" s="52">
        <v>14900</v>
      </c>
      <c r="I1442" t="s">
        <v>3906</v>
      </c>
      <c r="J1442">
        <v>10</v>
      </c>
      <c r="K1442" t="s">
        <v>44</v>
      </c>
      <c r="L1442" t="s">
        <v>3907</v>
      </c>
      <c r="M1442" t="s">
        <v>3908</v>
      </c>
      <c r="N1442" s="38" t="s">
        <v>44</v>
      </c>
      <c r="O1442" t="str">
        <f>+F1442&amp;"-"&amp;VLOOKUP(F1442,'BD LP'!B:J,9,0)</f>
        <v>104549230-C10</v>
      </c>
      <c r="P1442">
        <f>+VLOOKUP(O1442,[1]ZCLMM905!$A:$G,7,0)</f>
        <v>10</v>
      </c>
      <c r="Q1442" t="b">
        <f t="shared" si="27"/>
        <v>1</v>
      </c>
      <c r="R1442" t="str">
        <f>+VLOOKUP(F1442,'BD LP'!B:I,8,0)</f>
        <v>KANIKAMA 18 CM 500G</v>
      </c>
      <c r="S1442" t="b">
        <f>+N1442=K1442</f>
        <v>1</v>
      </c>
    </row>
    <row r="1443" spans="1:19" x14ac:dyDescent="0.35">
      <c r="A1443" t="s">
        <v>3904</v>
      </c>
      <c r="B1443">
        <v>2000</v>
      </c>
      <c r="D1443" s="51" t="s">
        <v>3905</v>
      </c>
      <c r="F1443" s="38">
        <v>104544730</v>
      </c>
      <c r="H1443" s="52">
        <v>29900</v>
      </c>
      <c r="I1443" t="s">
        <v>3906</v>
      </c>
      <c r="J1443">
        <v>20</v>
      </c>
      <c r="K1443" t="s">
        <v>44</v>
      </c>
      <c r="L1443" t="s">
        <v>3907</v>
      </c>
      <c r="M1443" t="s">
        <v>3908</v>
      </c>
      <c r="N1443" s="38" t="s">
        <v>44</v>
      </c>
      <c r="O1443" t="str">
        <f>+F1443&amp;"-"&amp;VLOOKUP(F1443,'BD LP'!B:J,9,0)</f>
        <v>104544730-C20</v>
      </c>
      <c r="P1443">
        <f>+VLOOKUP(O1443,[1]ZCLMM905!$A:$G,7,0)</f>
        <v>20</v>
      </c>
      <c r="Q1443" t="b">
        <f t="shared" si="27"/>
        <v>1</v>
      </c>
      <c r="R1443" t="str">
        <f>+VLOOKUP(F1443,'BD LP'!B:I,8,0)</f>
        <v>KANIKAMA 18 cm 500g IMPORTADO</v>
      </c>
    </row>
    <row r="1444" spans="1:19" x14ac:dyDescent="0.35">
      <c r="A1444" t="s">
        <v>3904</v>
      </c>
      <c r="B1444">
        <v>2000</v>
      </c>
      <c r="D1444" s="51" t="s">
        <v>3905</v>
      </c>
      <c r="F1444" s="38">
        <v>104547620</v>
      </c>
      <c r="H1444" s="52">
        <v>199900</v>
      </c>
      <c r="I1444" t="s">
        <v>3906</v>
      </c>
      <c r="J1444">
        <v>10</v>
      </c>
      <c r="K1444" t="s">
        <v>44</v>
      </c>
      <c r="L1444" t="s">
        <v>3907</v>
      </c>
      <c r="M1444" t="s">
        <v>3908</v>
      </c>
      <c r="N1444" s="38" t="s">
        <v>44</v>
      </c>
      <c r="O1444" t="str">
        <f>+F1444&amp;"-"&amp;VLOOKUP(F1444,'BD LP'!B:J,9,0)</f>
        <v>104547620-C10</v>
      </c>
      <c r="P1444">
        <f>+VLOOKUP(O1444,[1]ZCLMM905!$A:$G,7,0)</f>
        <v>10</v>
      </c>
      <c r="Q1444" t="b">
        <f t="shared" si="27"/>
        <v>1</v>
      </c>
      <c r="R1444" t="str">
        <f>+VLOOKUP(F1444,'BD LP'!B:I,8,0)</f>
        <v>LANGOSTINO COLORADO COCIDO 70/120 1KG</v>
      </c>
    </row>
    <row r="1445" spans="1:19" x14ac:dyDescent="0.35">
      <c r="A1445" t="s">
        <v>3904</v>
      </c>
      <c r="B1445">
        <v>2000</v>
      </c>
      <c r="D1445" s="51" t="s">
        <v>3905</v>
      </c>
      <c r="F1445" s="38">
        <v>104543660</v>
      </c>
      <c r="H1445" s="52">
        <v>336000</v>
      </c>
      <c r="I1445" t="s">
        <v>3906</v>
      </c>
      <c r="J1445">
        <v>12</v>
      </c>
      <c r="K1445" t="s">
        <v>44</v>
      </c>
      <c r="L1445" t="s">
        <v>3907</v>
      </c>
      <c r="M1445" t="s">
        <v>3908</v>
      </c>
      <c r="N1445" s="38" t="s">
        <v>44</v>
      </c>
      <c r="O1445" t="str">
        <f>+F1445&amp;"-"&amp;VLOOKUP(F1445,'BD LP'!B:J,9,0)</f>
        <v>104543660-C12</v>
      </c>
      <c r="P1445">
        <f>+VLOOKUP(O1445,[1]ZCLMM905!$A:$G,7,0)</f>
        <v>12</v>
      </c>
      <c r="Q1445" t="b">
        <f t="shared" si="27"/>
        <v>1</v>
      </c>
      <c r="R1445" t="str">
        <f>+VLOOKUP(F1445,'BD LP'!B:I,8,0)</f>
        <v>LOCOS EN CONSERVA 1 KG CALIBRE 6</v>
      </c>
    </row>
    <row r="1446" spans="1:19" x14ac:dyDescent="0.35">
      <c r="A1446" t="s">
        <v>3904</v>
      </c>
      <c r="B1446">
        <v>2000</v>
      </c>
      <c r="D1446" s="51" t="s">
        <v>3905</v>
      </c>
      <c r="F1446" s="38">
        <v>104547300</v>
      </c>
      <c r="H1446" s="52">
        <v>336000</v>
      </c>
      <c r="I1446" t="s">
        <v>3906</v>
      </c>
      <c r="J1446">
        <v>12</v>
      </c>
      <c r="K1446" t="s">
        <v>44</v>
      </c>
      <c r="L1446" t="s">
        <v>3907</v>
      </c>
      <c r="M1446" t="s">
        <v>3908</v>
      </c>
      <c r="N1446" s="38" t="s">
        <v>44</v>
      </c>
      <c r="O1446" t="str">
        <f>+F1446&amp;"-"&amp;VLOOKUP(F1446,'BD LP'!B:J,9,0)</f>
        <v>104547300-C12</v>
      </c>
      <c r="P1446">
        <f>+VLOOKUP(O1446,[1]ZCLMM905!$A:$G,7,0)</f>
        <v>12</v>
      </c>
      <c r="Q1446" t="b">
        <f t="shared" si="27"/>
        <v>1</v>
      </c>
      <c r="R1446" t="str">
        <f>+VLOOKUP(F1446,'BD LP'!B:I,8,0)</f>
        <v>LOCOS EN CONSERVA 1 KG CALIBRE 8</v>
      </c>
    </row>
    <row r="1447" spans="1:19" x14ac:dyDescent="0.35">
      <c r="A1447" t="s">
        <v>3904</v>
      </c>
      <c r="B1447">
        <v>2000</v>
      </c>
      <c r="D1447" s="51" t="s">
        <v>3905</v>
      </c>
      <c r="F1447" s="38">
        <v>104545280</v>
      </c>
      <c r="H1447" s="52">
        <v>336000</v>
      </c>
      <c r="I1447" t="s">
        <v>3906</v>
      </c>
      <c r="J1447">
        <v>12</v>
      </c>
      <c r="K1447" t="s">
        <v>44</v>
      </c>
      <c r="L1447" t="s">
        <v>3907</v>
      </c>
      <c r="M1447" t="s">
        <v>3908</v>
      </c>
      <c r="N1447" s="38" t="s">
        <v>44</v>
      </c>
      <c r="O1447" t="str">
        <f>+F1447&amp;"-"&amp;VLOOKUP(F1447,'BD LP'!B:J,9,0)</f>
        <v>104545280-C12</v>
      </c>
      <c r="P1447">
        <f>+VLOOKUP(O1447,[1]ZCLMM905!$A:$G,7,0)</f>
        <v>12</v>
      </c>
      <c r="Q1447" t="b">
        <f t="shared" si="27"/>
        <v>1</v>
      </c>
      <c r="R1447" t="str">
        <f>+VLOOKUP(F1447,'BD LP'!B:I,8,0)</f>
        <v>LOCOS EN CONSERVA 1 KG CALIBRE 9-10</v>
      </c>
    </row>
    <row r="1448" spans="1:19" x14ac:dyDescent="0.35">
      <c r="A1448" t="s">
        <v>3904</v>
      </c>
      <c r="B1448">
        <v>2000</v>
      </c>
      <c r="D1448" s="51" t="s">
        <v>3905</v>
      </c>
      <c r="F1448" s="38">
        <v>104544810</v>
      </c>
      <c r="H1448" s="52">
        <v>112000</v>
      </c>
      <c r="I1448" t="s">
        <v>3906</v>
      </c>
      <c r="J1448">
        <v>8</v>
      </c>
      <c r="K1448" t="s">
        <v>44</v>
      </c>
      <c r="L1448" t="s">
        <v>3907</v>
      </c>
      <c r="M1448" t="s">
        <v>3908</v>
      </c>
      <c r="N1448" s="38" t="s">
        <v>44</v>
      </c>
      <c r="O1448" t="str">
        <f>+F1448&amp;"-"&amp;VLOOKUP(F1448,'BD LP'!B:J,9,0)</f>
        <v>104544810-C08</v>
      </c>
      <c r="P1448">
        <f>+VLOOKUP(O1448,[1]ZCLMM905!$A:$G,7,0)</f>
        <v>8</v>
      </c>
      <c r="Q1448" t="b">
        <f t="shared" si="27"/>
        <v>1</v>
      </c>
      <c r="R1448" t="str">
        <f>+VLOOKUP(F1448,'BD LP'!B:I,8,0)</f>
        <v>OSTION 1/2 CONCHA DEL NORTE 20/30 IQF 1K</v>
      </c>
    </row>
    <row r="1449" spans="1:19" x14ac:dyDescent="0.35">
      <c r="A1449" t="s">
        <v>3904</v>
      </c>
      <c r="B1449">
        <v>2000</v>
      </c>
      <c r="D1449" s="51" t="s">
        <v>3905</v>
      </c>
      <c r="F1449" s="38">
        <v>104544800</v>
      </c>
      <c r="H1449" s="52">
        <v>198900</v>
      </c>
      <c r="I1449" t="s">
        <v>3906</v>
      </c>
      <c r="J1449">
        <v>10</v>
      </c>
      <c r="K1449" t="s">
        <v>44</v>
      </c>
      <c r="L1449" t="s">
        <v>3907</v>
      </c>
      <c r="M1449" t="s">
        <v>3908</v>
      </c>
      <c r="N1449" s="38" t="s">
        <v>44</v>
      </c>
      <c r="O1449" t="str">
        <f>+F1449&amp;"-"&amp;VLOOKUP(F1449,'BD LP'!B:J,9,0)</f>
        <v>104544800-C10</v>
      </c>
      <c r="P1449">
        <f>+VLOOKUP(O1449,[1]ZCLMM905!$A:$G,7,0)</f>
        <v>10</v>
      </c>
      <c r="Q1449" t="b">
        <f t="shared" si="27"/>
        <v>1</v>
      </c>
      <c r="R1449" t="str">
        <f>+VLOOKUP(F1449,'BD LP'!B:I,8,0)</f>
        <v>OSTION C/CORAL DEL NORTE IQF 1 KG</v>
      </c>
    </row>
    <row r="1450" spans="1:19" x14ac:dyDescent="0.35">
      <c r="A1450" t="s">
        <v>3904</v>
      </c>
      <c r="B1450">
        <v>2000</v>
      </c>
      <c r="D1450" s="51" t="s">
        <v>3905</v>
      </c>
      <c r="F1450" s="38">
        <v>104546980</v>
      </c>
      <c r="H1450" s="52">
        <v>198900</v>
      </c>
      <c r="I1450" t="s">
        <v>3906</v>
      </c>
      <c r="J1450">
        <v>10</v>
      </c>
      <c r="K1450" t="s">
        <v>44</v>
      </c>
      <c r="L1450" t="s">
        <v>3907</v>
      </c>
      <c r="M1450" t="s">
        <v>3908</v>
      </c>
      <c r="N1450" s="38" t="s">
        <v>44</v>
      </c>
      <c r="O1450" t="str">
        <f>+F1450&amp;"-"&amp;VLOOKUP(F1450,'BD LP'!B:J,9,0)</f>
        <v>104546980-C10</v>
      </c>
      <c r="P1450">
        <f>+VLOOKUP(O1450,[1]ZCLMM905!$A:$G,7,0)</f>
        <v>10</v>
      </c>
      <c r="Q1450" t="b">
        <f t="shared" si="27"/>
        <v>1</v>
      </c>
      <c r="R1450" t="str">
        <f>+VLOOKUP(F1450,'BD LP'!B:I,8,0)</f>
        <v>OSTION C/CORAL DEL NORTE IQF 1 KG</v>
      </c>
    </row>
    <row r="1451" spans="1:19" x14ac:dyDescent="0.35">
      <c r="A1451" t="s">
        <v>3904</v>
      </c>
      <c r="B1451">
        <v>2000</v>
      </c>
      <c r="D1451" s="51" t="s">
        <v>3905</v>
      </c>
      <c r="F1451" s="38">
        <v>104544820</v>
      </c>
      <c r="H1451" s="52">
        <v>150000</v>
      </c>
      <c r="I1451" t="s">
        <v>3906</v>
      </c>
      <c r="J1451">
        <v>10</v>
      </c>
      <c r="K1451" t="s">
        <v>44</v>
      </c>
      <c r="L1451" t="s">
        <v>3907</v>
      </c>
      <c r="M1451" t="s">
        <v>3908</v>
      </c>
      <c r="N1451" s="38" t="s">
        <v>44</v>
      </c>
      <c r="O1451" t="str">
        <f>+F1451&amp;"-"&amp;VLOOKUP(F1451,'BD LP'!B:J,9,0)</f>
        <v>104544820-C10</v>
      </c>
      <c r="P1451">
        <f>+VLOOKUP(O1451,[1]ZCLMM905!$A:$G,7,0)</f>
        <v>10</v>
      </c>
      <c r="Q1451" t="b">
        <f t="shared" si="27"/>
        <v>1</v>
      </c>
      <c r="R1451" t="str">
        <f>+VLOOKUP(F1451,'BD LP'!B:I,8,0)</f>
        <v>OSTION SIN CORAL  IQF 1 KG CHILE</v>
      </c>
    </row>
    <row r="1452" spans="1:19" x14ac:dyDescent="0.35">
      <c r="A1452" t="s">
        <v>3904</v>
      </c>
      <c r="B1452">
        <v>2000</v>
      </c>
      <c r="D1452" s="51" t="s">
        <v>3905</v>
      </c>
      <c r="F1452" s="82">
        <v>104549020</v>
      </c>
      <c r="H1452" s="52">
        <v>34900</v>
      </c>
      <c r="I1452" t="s">
        <v>3906</v>
      </c>
      <c r="J1452">
        <v>5</v>
      </c>
      <c r="K1452" t="s">
        <v>44</v>
      </c>
      <c r="L1452" t="s">
        <v>3907</v>
      </c>
      <c r="M1452" t="s">
        <v>3908</v>
      </c>
      <c r="N1452" s="38" t="s">
        <v>44</v>
      </c>
      <c r="O1452" t="str">
        <f>+F1452&amp;"-"&amp;VLOOKUP(F1452,'BD LP'!B:J,9,0)</f>
        <v>104549020-C05</v>
      </c>
      <c r="P1452">
        <f>+VLOOKUP(O1452,[1]ZCLMM905!$A:$G,7,0)</f>
        <v>5</v>
      </c>
      <c r="Q1452" t="b">
        <f t="shared" si="27"/>
        <v>1</v>
      </c>
      <c r="R1452" t="str">
        <f>+VLOOKUP(F1452,'BD LP'!B:I,8,0)</f>
        <v>SURTIDO MARISCOS GOLD  1 KG</v>
      </c>
      <c r="S1452" t="b">
        <f>+N1452=K1452</f>
        <v>1</v>
      </c>
    </row>
    <row r="1453" spans="1:19" x14ac:dyDescent="0.35">
      <c r="A1453" t="s">
        <v>3904</v>
      </c>
      <c r="B1453">
        <v>2000</v>
      </c>
      <c r="D1453" s="51" t="s">
        <v>3905</v>
      </c>
      <c r="F1453" s="38">
        <v>104518980</v>
      </c>
      <c r="H1453" s="52">
        <v>18950</v>
      </c>
      <c r="I1453" t="s">
        <v>3906</v>
      </c>
      <c r="J1453">
        <v>5</v>
      </c>
      <c r="K1453" t="s">
        <v>44</v>
      </c>
      <c r="L1453" t="s">
        <v>3907</v>
      </c>
      <c r="M1453" t="s">
        <v>3908</v>
      </c>
      <c r="N1453" s="38" t="s">
        <v>44</v>
      </c>
      <c r="O1453" t="str">
        <f>+F1453&amp;"-"&amp;VLOOKUP(F1453,'BD LP'!B:J,9,0)</f>
        <v>104518980-C05</v>
      </c>
      <c r="P1453">
        <f>+VLOOKUP(O1453,[1]ZCLMM905!$A:$G,7,0)</f>
        <v>5</v>
      </c>
      <c r="Q1453" t="b">
        <f t="shared" si="27"/>
        <v>1</v>
      </c>
      <c r="R1453" t="str">
        <f>+VLOOKUP(F1453,'BD LP'!B:I,8,0)</f>
        <v>SURTIDO MARISCOS GOLD  1kg IMPORTADO</v>
      </c>
    </row>
    <row r="1454" spans="1:19" x14ac:dyDescent="0.35">
      <c r="A1454" t="s">
        <v>3904</v>
      </c>
      <c r="B1454">
        <v>2000</v>
      </c>
      <c r="D1454" s="51" t="s">
        <v>3905</v>
      </c>
      <c r="F1454" s="82">
        <v>104548970</v>
      </c>
      <c r="H1454">
        <v>29900</v>
      </c>
      <c r="J1454">
        <v>5</v>
      </c>
      <c r="K1454" t="s">
        <v>44</v>
      </c>
      <c r="L1454" t="s">
        <v>3907</v>
      </c>
      <c r="M1454" t="s">
        <v>3908</v>
      </c>
      <c r="N1454" s="38" t="s">
        <v>44</v>
      </c>
      <c r="O1454" t="str">
        <f>+F1454&amp;"-"&amp;VLOOKUP(F1454,'BD LP'!B:J,9,0)</f>
        <v>104548970-C05</v>
      </c>
      <c r="P1454">
        <f>+VLOOKUP(O1454,[1]ZCLMM905!$A:$G,7,0)</f>
        <v>5</v>
      </c>
      <c r="Q1454" t="b">
        <f t="shared" si="27"/>
        <v>1</v>
      </c>
      <c r="R1454" t="str">
        <f>+VLOOKUP(F1454,'BD LP'!B:I,8,0)</f>
        <v>SURTIDO MARISCOS SILVER  1 KG</v>
      </c>
      <c r="S1454" t="b">
        <f>+N1454=K1454</f>
        <v>1</v>
      </c>
    </row>
    <row r="1455" spans="1:19" x14ac:dyDescent="0.35">
      <c r="A1455" t="s">
        <v>3904</v>
      </c>
      <c r="B1455">
        <v>2000</v>
      </c>
      <c r="D1455" s="51" t="s">
        <v>3905</v>
      </c>
      <c r="F1455" s="38">
        <v>104518890</v>
      </c>
      <c r="H1455">
        <v>16490</v>
      </c>
      <c r="J1455">
        <v>5</v>
      </c>
      <c r="K1455" t="s">
        <v>44</v>
      </c>
      <c r="L1455" t="s">
        <v>3907</v>
      </c>
      <c r="M1455" t="s">
        <v>3908</v>
      </c>
      <c r="N1455" s="38" t="s">
        <v>44</v>
      </c>
      <c r="O1455" t="str">
        <f>+F1455&amp;"-"&amp;VLOOKUP(F1455,'BD LP'!B:J,9,0)</f>
        <v>104518890-C05</v>
      </c>
      <c r="P1455">
        <f>+VLOOKUP(O1455,[1]ZCLMM905!$A:$G,7,0)</f>
        <v>5</v>
      </c>
      <c r="Q1455" t="b">
        <f t="shared" si="27"/>
        <v>1</v>
      </c>
      <c r="R1455" t="str">
        <f>+VLOOKUP(F1455,'BD LP'!B:I,8,0)</f>
        <v>SURTIDO MARISCOS SILVER  1kg IMPORTADO</v>
      </c>
    </row>
    <row r="1456" spans="1:19" x14ac:dyDescent="0.35">
      <c r="A1456" t="s">
        <v>3904</v>
      </c>
      <c r="B1456">
        <v>2000</v>
      </c>
      <c r="D1456" s="51" t="s">
        <v>3905</v>
      </c>
      <c r="F1456" s="61">
        <v>104549300</v>
      </c>
      <c r="H1456">
        <v>59900</v>
      </c>
      <c r="J1456">
        <v>20</v>
      </c>
      <c r="K1456" t="s">
        <v>44</v>
      </c>
      <c r="L1456" t="s">
        <v>3907</v>
      </c>
      <c r="M1456" t="s">
        <v>3908</v>
      </c>
      <c r="N1456" s="38" t="e">
        <v>#N/A</v>
      </c>
      <c r="O1456" t="str">
        <f>+F1456&amp;"-"&amp;VLOOKUP(F1456,'BD LP'!B:J,9,0)</f>
        <v>104549300-C20</v>
      </c>
      <c r="P1456">
        <f>+VLOOKUP(O1456,[1]ZCLMM905!$A:$G,7,0)</f>
        <v>20</v>
      </c>
      <c r="Q1456" t="b">
        <f t="shared" si="27"/>
        <v>1</v>
      </c>
      <c r="R1456" t="str">
        <f>+VLOOKUP(F1456,'BD LP'!B:I,8,0)</f>
        <v>ATÚN EN TROZOS 50 UP CJ 10 KG IQF</v>
      </c>
    </row>
    <row r="1457" spans="1:18" x14ac:dyDescent="0.35">
      <c r="A1457" t="s">
        <v>3904</v>
      </c>
      <c r="B1457">
        <v>2000</v>
      </c>
      <c r="D1457" s="51" t="s">
        <v>3905</v>
      </c>
      <c r="F1457" s="38">
        <v>105045260</v>
      </c>
      <c r="H1457">
        <v>8990</v>
      </c>
      <c r="J1457">
        <v>1</v>
      </c>
      <c r="K1457" t="s">
        <v>164</v>
      </c>
      <c r="L1457" t="s">
        <v>3907</v>
      </c>
      <c r="M1457" t="s">
        <v>3908</v>
      </c>
      <c r="N1457" s="38" t="s">
        <v>164</v>
      </c>
      <c r="O1457" t="str">
        <f>+F1457&amp;"-"&amp;VLOOKUP(F1457,'BD LP'!B:J,9,0)</f>
        <v>105045260-KG</v>
      </c>
      <c r="P1457">
        <f>+VLOOKUP(O1457,[1]ZCLMM905!$A:$G,7,0)</f>
        <v>1</v>
      </c>
      <c r="Q1457" t="b">
        <f t="shared" si="27"/>
        <v>1</v>
      </c>
      <c r="R1457" t="str">
        <f>+VLOOKUP(F1457,'BD LP'!B:I,8,0)</f>
        <v>ATUN LOMO 2-3 kg CJ 15 kg IMPORTADO</v>
      </c>
    </row>
    <row r="1458" spans="1:18" x14ac:dyDescent="0.35">
      <c r="A1458" t="s">
        <v>3904</v>
      </c>
      <c r="B1458">
        <v>2000</v>
      </c>
      <c r="D1458" s="51" t="s">
        <v>3905</v>
      </c>
      <c r="F1458" s="61">
        <v>104549310</v>
      </c>
      <c r="H1458">
        <v>42450</v>
      </c>
      <c r="J1458">
        <v>1</v>
      </c>
      <c r="K1458" t="s">
        <v>164</v>
      </c>
      <c r="L1458" t="s">
        <v>3907</v>
      </c>
      <c r="M1458" t="s">
        <v>3908</v>
      </c>
      <c r="N1458" s="38" t="e">
        <v>#N/A</v>
      </c>
      <c r="O1458" t="str">
        <f>+F1458&amp;"-"&amp;VLOOKUP(F1458,'BD LP'!B:J,9,0)</f>
        <v>104549310-KG</v>
      </c>
      <c r="P1458">
        <f>+VLOOKUP(O1458,[1]ZCLMM905!$A:$G,7,0)</f>
        <v>1</v>
      </c>
      <c r="Q1458" t="b">
        <f t="shared" si="27"/>
        <v>1</v>
      </c>
      <c r="R1458" t="str">
        <f>+VLOOKUP(F1458,'BD LP'!B:I,8,0)</f>
        <v>ATUN STEAK IVP 150 - 200 GR CJ 5 KG (CAJA)</v>
      </c>
    </row>
    <row r="1459" spans="1:18" x14ac:dyDescent="0.35">
      <c r="A1459" t="s">
        <v>3904</v>
      </c>
      <c r="B1459">
        <v>2000</v>
      </c>
      <c r="D1459" s="51" t="s">
        <v>3905</v>
      </c>
      <c r="F1459" s="38">
        <v>104521670</v>
      </c>
      <c r="H1459">
        <v>50450</v>
      </c>
      <c r="J1459">
        <v>5</v>
      </c>
      <c r="K1459" t="s">
        <v>164</v>
      </c>
      <c r="L1459" t="s">
        <v>3907</v>
      </c>
      <c r="M1459" t="s">
        <v>3908</v>
      </c>
      <c r="N1459" s="38" t="s">
        <v>164</v>
      </c>
      <c r="O1459" t="str">
        <f>+F1459&amp;"-"&amp;VLOOKUP(F1459,'BD LP'!B:J,9,0)</f>
        <v>104521670-CJ</v>
      </c>
      <c r="P1459">
        <f>+VLOOKUP(O1459,[1]ZCLMM905!$A:$G,7,0)</f>
        <v>5</v>
      </c>
      <c r="Q1459" t="b">
        <f t="shared" si="27"/>
        <v>1</v>
      </c>
      <c r="R1459" t="str">
        <f>+VLOOKUP(F1459,'BD LP'!B:I,8,0)</f>
        <v>ATUN STEAK IVP 210 - 240 GR CJ 5 KG</v>
      </c>
    </row>
    <row r="1460" spans="1:18" x14ac:dyDescent="0.35">
      <c r="A1460" t="s">
        <v>3904</v>
      </c>
      <c r="B1460">
        <v>2000</v>
      </c>
      <c r="D1460" s="51" t="s">
        <v>3905</v>
      </c>
      <c r="F1460" s="38">
        <v>104545100</v>
      </c>
      <c r="H1460">
        <v>57500</v>
      </c>
      <c r="J1460">
        <v>5</v>
      </c>
      <c r="K1460" t="s">
        <v>164</v>
      </c>
      <c r="L1460" t="s">
        <v>3907</v>
      </c>
      <c r="M1460" t="s">
        <v>3908</v>
      </c>
      <c r="N1460" s="38" t="s">
        <v>164</v>
      </c>
      <c r="O1460" t="str">
        <f>+F1460&amp;"-"&amp;VLOOKUP(F1460,'BD LP'!B:J,9,0)</f>
        <v>104545100-C05</v>
      </c>
      <c r="P1460">
        <f>+VLOOKUP(O1460,[1]ZCLMM905!$A:$G,7,0)</f>
        <v>5</v>
      </c>
      <c r="Q1460" t="b">
        <f t="shared" si="27"/>
        <v>1</v>
      </c>
      <c r="R1460" t="str">
        <f>+VLOOKUP(F1460,'BD LP'!B:I,8,0)</f>
        <v>CONGRIO DORADO MEDALLON 200-240 GRS</v>
      </c>
    </row>
    <row r="1461" spans="1:18" x14ac:dyDescent="0.35">
      <c r="A1461" t="s">
        <v>3904</v>
      </c>
      <c r="B1461">
        <v>2000</v>
      </c>
      <c r="D1461" s="51" t="s">
        <v>3905</v>
      </c>
      <c r="F1461" s="38">
        <v>104535410</v>
      </c>
      <c r="H1461">
        <v>10590</v>
      </c>
      <c r="J1461">
        <v>1</v>
      </c>
      <c r="K1461" t="s">
        <v>164</v>
      </c>
      <c r="L1461" t="s">
        <v>3907</v>
      </c>
      <c r="M1461" t="s">
        <v>3908</v>
      </c>
      <c r="N1461" s="38" t="s">
        <v>164</v>
      </c>
      <c r="O1461" t="str">
        <f>+F1461&amp;"-"&amp;VLOOKUP(F1461,'BD LP'!B:J,9,0)</f>
        <v>104535410-KG</v>
      </c>
      <c r="P1461">
        <f>+VLOOKUP(O1461,[1]ZCLMM905!$A:$G,7,0)</f>
        <v>1</v>
      </c>
      <c r="Q1461" t="b">
        <f t="shared" si="27"/>
        <v>1</v>
      </c>
      <c r="R1461" t="str">
        <f>+VLOOKUP(F1461,'BD LP'!B:I,8,0)</f>
        <v>MERLUZA AUSTRAL FILETE 500G UP CJ10K APP</v>
      </c>
    </row>
    <row r="1462" spans="1:18" x14ac:dyDescent="0.35">
      <c r="A1462" t="s">
        <v>3904</v>
      </c>
      <c r="B1462">
        <v>2000</v>
      </c>
      <c r="D1462" s="51" t="s">
        <v>3905</v>
      </c>
      <c r="F1462" s="38">
        <v>104547020</v>
      </c>
      <c r="H1462">
        <v>10590</v>
      </c>
      <c r="J1462">
        <v>1</v>
      </c>
      <c r="K1462" t="s">
        <v>164</v>
      </c>
      <c r="L1462" t="s">
        <v>3907</v>
      </c>
      <c r="M1462" t="s">
        <v>3908</v>
      </c>
      <c r="N1462" s="38" t="s">
        <v>164</v>
      </c>
      <c r="O1462" t="str">
        <f>+F1462&amp;"-"&amp;VLOOKUP(F1462,'BD LP'!B:J,9,0)</f>
        <v>104547020-KG</v>
      </c>
      <c r="P1462">
        <f>+VLOOKUP(O1462,[1]ZCLMM905!$A:$G,7,0)</f>
        <v>1</v>
      </c>
      <c r="Q1462" t="b">
        <f t="shared" si="27"/>
        <v>1</v>
      </c>
      <c r="R1462" t="str">
        <f>+VLOOKUP(F1462,'BD LP'!B:I,8,0)</f>
        <v>MERLUZA AUSTRAL FILETE 500G UP CJ10K APP</v>
      </c>
    </row>
    <row r="1463" spans="1:18" x14ac:dyDescent="0.35">
      <c r="A1463" t="s">
        <v>3904</v>
      </c>
      <c r="B1463">
        <v>2000</v>
      </c>
      <c r="D1463" s="51" t="s">
        <v>3905</v>
      </c>
      <c r="F1463" s="38">
        <v>104528030</v>
      </c>
      <c r="H1463">
        <v>45900</v>
      </c>
      <c r="J1463">
        <v>10</v>
      </c>
      <c r="K1463" t="s">
        <v>44</v>
      </c>
      <c r="L1463" t="s">
        <v>3907</v>
      </c>
      <c r="M1463" t="s">
        <v>3908</v>
      </c>
      <c r="N1463" s="38" t="s">
        <v>44</v>
      </c>
      <c r="O1463" t="str">
        <f>+F1463&amp;"-"&amp;VLOOKUP(F1463,'BD LP'!B:J,9,0)</f>
        <v>104528030-C10</v>
      </c>
      <c r="P1463">
        <f>+VLOOKUP(O1463,[1]ZCLMM905!$A:$G,7,0)</f>
        <v>10</v>
      </c>
      <c r="Q1463" t="b">
        <f t="shared" si="27"/>
        <v>1</v>
      </c>
      <c r="R1463" t="str">
        <f>+VLOOKUP(F1463,'BD LP'!B:I,8,0)</f>
        <v>MERLUZA C/P S/E  1 kg 120-170g IMPORTADA</v>
      </c>
    </row>
    <row r="1464" spans="1:18" x14ac:dyDescent="0.35">
      <c r="A1464" t="s">
        <v>3904</v>
      </c>
      <c r="B1464">
        <v>2000</v>
      </c>
      <c r="D1464" s="51" t="s">
        <v>3905</v>
      </c>
      <c r="F1464" s="38">
        <v>150001938</v>
      </c>
      <c r="H1464">
        <v>22950</v>
      </c>
      <c r="J1464">
        <v>5</v>
      </c>
      <c r="K1464" t="s">
        <v>44</v>
      </c>
      <c r="L1464" t="s">
        <v>3907</v>
      </c>
      <c r="M1464" t="s">
        <v>3908</v>
      </c>
      <c r="N1464" s="38" t="s">
        <v>44</v>
      </c>
      <c r="O1464" t="str">
        <f>+F1464&amp;"-"&amp;VLOOKUP(F1464,'BD LP'!B:J,9,0)</f>
        <v>150001938-C05</v>
      </c>
      <c r="P1464">
        <f>+VLOOKUP(O1464,[1]ZCLMM905!$A:$G,7,0)</f>
        <v>5</v>
      </c>
      <c r="Q1464" t="b">
        <f t="shared" si="27"/>
        <v>1</v>
      </c>
      <c r="R1464" t="str">
        <f>+VLOOKUP(F1464,'BD LP'!B:I,8,0)</f>
        <v>MERLUZA C/P S/E  1 kg 120-170g IMPORTADA</v>
      </c>
    </row>
    <row r="1465" spans="1:18" x14ac:dyDescent="0.35">
      <c r="A1465" t="s">
        <v>3904</v>
      </c>
      <c r="B1465">
        <v>2000</v>
      </c>
      <c r="D1465" s="51" t="s">
        <v>3905</v>
      </c>
      <c r="F1465" s="38">
        <v>104518920</v>
      </c>
      <c r="H1465">
        <v>22950</v>
      </c>
      <c r="J1465">
        <v>5</v>
      </c>
      <c r="K1465" t="s">
        <v>44</v>
      </c>
      <c r="L1465" t="s">
        <v>3907</v>
      </c>
      <c r="M1465" t="s">
        <v>3908</v>
      </c>
      <c r="N1465" s="38" t="s">
        <v>44</v>
      </c>
      <c r="O1465" t="str">
        <f>+F1465&amp;"-"&amp;VLOOKUP(F1465,'BD LP'!B:J,9,0)</f>
        <v>104518920-C05</v>
      </c>
      <c r="P1465">
        <f>+VLOOKUP(O1465,[1]ZCLMM905!$A:$G,7,0)</f>
        <v>5</v>
      </c>
      <c r="Q1465" t="b">
        <f t="shared" si="27"/>
        <v>1</v>
      </c>
      <c r="R1465" t="str">
        <f>+VLOOKUP(F1465,'BD LP'!B:I,8,0)</f>
        <v>MERLUZA C/P S/E  1 kg 170-220g IMPORTADA</v>
      </c>
    </row>
    <row r="1466" spans="1:18" x14ac:dyDescent="0.35">
      <c r="A1466" t="s">
        <v>3904</v>
      </c>
      <c r="B1466">
        <v>2000</v>
      </c>
      <c r="D1466" s="51" t="s">
        <v>3905</v>
      </c>
      <c r="F1466" s="38">
        <v>104523240</v>
      </c>
      <c r="H1466">
        <v>45900</v>
      </c>
      <c r="J1466">
        <v>10</v>
      </c>
      <c r="K1466" t="s">
        <v>44</v>
      </c>
      <c r="L1466" t="s">
        <v>3907</v>
      </c>
      <c r="M1466" t="s">
        <v>3908</v>
      </c>
      <c r="N1466" s="38" t="s">
        <v>44</v>
      </c>
      <c r="O1466" t="str">
        <f>+F1466&amp;"-"&amp;VLOOKUP(F1466,'BD LP'!B:J,9,0)</f>
        <v>104523240-C10</v>
      </c>
      <c r="P1466">
        <f>+VLOOKUP(O1466,[1]ZCLMM905!$A:$G,7,0)</f>
        <v>10</v>
      </c>
      <c r="Q1466" t="b">
        <f t="shared" si="27"/>
        <v>1</v>
      </c>
      <c r="R1466" t="str">
        <f>+VLOOKUP(F1466,'BD LP'!B:I,8,0)</f>
        <v>MERLUZA C/P S/E  1 kg 170-220g IMPORTADA</v>
      </c>
    </row>
    <row r="1467" spans="1:18" x14ac:dyDescent="0.35">
      <c r="A1467" t="s">
        <v>3904</v>
      </c>
      <c r="B1467">
        <v>2000</v>
      </c>
      <c r="D1467" s="51" t="s">
        <v>3905</v>
      </c>
      <c r="F1467" s="38">
        <v>104547800</v>
      </c>
      <c r="H1467">
        <v>45900</v>
      </c>
      <c r="J1467">
        <v>10</v>
      </c>
      <c r="K1467" t="s">
        <v>44</v>
      </c>
      <c r="L1467" t="s">
        <v>3907</v>
      </c>
      <c r="M1467" t="s">
        <v>3908</v>
      </c>
      <c r="N1467" s="38" t="s">
        <v>44</v>
      </c>
      <c r="O1467" t="str">
        <f>+F1467&amp;"-"&amp;VLOOKUP(F1467,'BD LP'!B:J,9,0)</f>
        <v>104547800-C10</v>
      </c>
      <c r="P1467">
        <f>+VLOOKUP(O1467,[1]ZCLMM905!$A:$G,7,0)</f>
        <v>10</v>
      </c>
      <c r="Q1467" t="b">
        <f t="shared" si="27"/>
        <v>1</v>
      </c>
      <c r="R1467" t="str">
        <f>+VLOOKUP(F1467,'BD LP'!B:I,8,0)</f>
        <v>MERLUZA FILETE C/PIEL S/ESPINA 120-170GR</v>
      </c>
    </row>
    <row r="1468" spans="1:18" x14ac:dyDescent="0.35">
      <c r="A1468" t="s">
        <v>3904</v>
      </c>
      <c r="B1468">
        <v>2000</v>
      </c>
      <c r="D1468" s="51" t="s">
        <v>3905</v>
      </c>
      <c r="F1468" s="38">
        <v>104547820</v>
      </c>
      <c r="H1468">
        <v>45900</v>
      </c>
      <c r="J1468">
        <v>10</v>
      </c>
      <c r="K1468" t="s">
        <v>44</v>
      </c>
      <c r="L1468" t="s">
        <v>3907</v>
      </c>
      <c r="M1468" t="s">
        <v>3908</v>
      </c>
      <c r="N1468" s="38" t="s">
        <v>44</v>
      </c>
      <c r="O1468" t="str">
        <f>+F1468&amp;"-"&amp;VLOOKUP(F1468,'BD LP'!B:J,9,0)</f>
        <v>104547820-C10</v>
      </c>
      <c r="P1468">
        <f>+VLOOKUP(O1468,[1]ZCLMM905!$A:$G,7,0)</f>
        <v>10</v>
      </c>
      <c r="Q1468" t="b">
        <f t="shared" si="27"/>
        <v>1</v>
      </c>
      <c r="R1468" t="str">
        <f>+VLOOKUP(F1468,'BD LP'!B:I,8,0)</f>
        <v>MERLUZA FILETE C/PIEL S/ESPINA 170-220GR</v>
      </c>
    </row>
    <row r="1469" spans="1:18" x14ac:dyDescent="0.35">
      <c r="A1469" t="s">
        <v>3904</v>
      </c>
      <c r="B1469">
        <v>2000</v>
      </c>
      <c r="D1469" s="51" t="s">
        <v>3905</v>
      </c>
      <c r="F1469" s="38">
        <v>150001939</v>
      </c>
      <c r="H1469">
        <v>14590</v>
      </c>
      <c r="J1469">
        <v>5</v>
      </c>
      <c r="K1469" t="s">
        <v>44</v>
      </c>
      <c r="L1469" t="s">
        <v>3907</v>
      </c>
      <c r="M1469" t="s">
        <v>3908</v>
      </c>
      <c r="N1469" s="38" t="s">
        <v>44</v>
      </c>
      <c r="O1469" t="str">
        <f>+F1469&amp;"-"&amp;VLOOKUP(F1469,'BD LP'!B:J,9,0)</f>
        <v>150001939-C05</v>
      </c>
      <c r="P1469">
        <f>+VLOOKUP(O1469,[1]ZCLMM905!$A:$G,7,0)</f>
        <v>5</v>
      </c>
      <c r="Q1469" t="b">
        <f t="shared" si="27"/>
        <v>1</v>
      </c>
      <c r="R1469" t="str">
        <f>+VLOOKUP(F1469,'BD LP'!B:I,8,0)</f>
        <v>PANGASIUS FILETE S/P 1kg 120-170g IMPORT</v>
      </c>
    </row>
    <row r="1470" spans="1:18" x14ac:dyDescent="0.35">
      <c r="A1470" t="s">
        <v>3904</v>
      </c>
      <c r="B1470">
        <v>2000</v>
      </c>
      <c r="D1470" s="51" t="s">
        <v>3905</v>
      </c>
      <c r="F1470" s="38">
        <v>104518880</v>
      </c>
      <c r="H1470">
        <v>15990</v>
      </c>
      <c r="J1470">
        <v>5</v>
      </c>
      <c r="K1470" t="s">
        <v>44</v>
      </c>
      <c r="L1470" t="s">
        <v>3907</v>
      </c>
      <c r="M1470" t="s">
        <v>3908</v>
      </c>
      <c r="N1470" s="38" t="s">
        <v>44</v>
      </c>
      <c r="O1470" t="str">
        <f>+F1470&amp;"-"&amp;VLOOKUP(F1470,'BD LP'!B:J,9,0)</f>
        <v>104518880-C05</v>
      </c>
      <c r="P1470">
        <f>+VLOOKUP(O1470,[1]ZCLMM905!$A:$G,7,0)</f>
        <v>5</v>
      </c>
      <c r="Q1470" t="b">
        <f t="shared" si="27"/>
        <v>1</v>
      </c>
      <c r="R1470" t="str">
        <f>+VLOOKUP(F1470,'BD LP'!B:I,8,0)</f>
        <v>PANGASIUS FILETE S/P 1kg 170-220g IMPORT</v>
      </c>
    </row>
    <row r="1471" spans="1:18" x14ac:dyDescent="0.35">
      <c r="A1471" t="s">
        <v>3904</v>
      </c>
      <c r="B1471">
        <v>2000</v>
      </c>
      <c r="D1471" s="51" t="s">
        <v>3905</v>
      </c>
      <c r="F1471" s="44">
        <v>104528010</v>
      </c>
      <c r="H1471">
        <v>27900</v>
      </c>
      <c r="J1471">
        <v>10</v>
      </c>
      <c r="K1471" t="s">
        <v>164</v>
      </c>
      <c r="L1471" t="s">
        <v>3907</v>
      </c>
      <c r="M1471" t="s">
        <v>3908</v>
      </c>
      <c r="N1471" s="38" t="s">
        <v>164</v>
      </c>
      <c r="O1471" t="str">
        <f>+F1471&amp;"-"&amp;VLOOKUP(F1471,'BD LP'!B:J,9,0)</f>
        <v>104528010-C10</v>
      </c>
      <c r="P1471">
        <f>+VLOOKUP(O1471,[1]ZCLMM905!$A:$G,7,0)</f>
        <v>10</v>
      </c>
      <c r="Q1471" t="b">
        <f t="shared" si="27"/>
        <v>1</v>
      </c>
      <c r="R1471" t="str">
        <f>+VLOOKUP(F1471,'BD LP'!B:I,8,0)</f>
        <v>PANGASIUS FILETE S/P 1KG 170-220G IMPORT</v>
      </c>
    </row>
    <row r="1472" spans="1:18" x14ac:dyDescent="0.35">
      <c r="A1472" t="s">
        <v>3904</v>
      </c>
      <c r="B1472">
        <v>2000</v>
      </c>
      <c r="D1472" s="51" t="s">
        <v>3905</v>
      </c>
      <c r="F1472" s="38">
        <v>104534300</v>
      </c>
      <c r="H1472">
        <v>79900</v>
      </c>
      <c r="J1472">
        <v>10</v>
      </c>
      <c r="K1472" t="s">
        <v>44</v>
      </c>
      <c r="L1472" t="s">
        <v>3907</v>
      </c>
      <c r="M1472" t="s">
        <v>3908</v>
      </c>
      <c r="N1472" s="38" t="s">
        <v>44</v>
      </c>
      <c r="O1472" t="str">
        <f>+F1472&amp;"-"&amp;VLOOKUP(F1472,'BD LP'!B:J,9,0)</f>
        <v>104534300-C10</v>
      </c>
      <c r="P1472">
        <f>+VLOOKUP(O1472,[1]ZCLMM905!$A:$G,7,0)</f>
        <v>10</v>
      </c>
      <c r="Q1472" t="b">
        <f t="shared" si="27"/>
        <v>1</v>
      </c>
      <c r="R1472" t="str">
        <f>+VLOOKUP(F1472,'BD LP'!B:I,8,0)</f>
        <v>REINETA FILETE S/P S/E 1kg 100-400 g IQF</v>
      </c>
    </row>
    <row r="1473" spans="1:18" x14ac:dyDescent="0.35">
      <c r="A1473" t="s">
        <v>3904</v>
      </c>
      <c r="B1473">
        <v>2000</v>
      </c>
      <c r="D1473" s="51" t="s">
        <v>3905</v>
      </c>
      <c r="F1473" s="38">
        <v>104518900</v>
      </c>
      <c r="H1473">
        <v>34950</v>
      </c>
      <c r="J1473">
        <v>5</v>
      </c>
      <c r="K1473" t="s">
        <v>44</v>
      </c>
      <c r="L1473" t="s">
        <v>3907</v>
      </c>
      <c r="M1473" t="s">
        <v>3908</v>
      </c>
      <c r="N1473" s="38" t="s">
        <v>44</v>
      </c>
      <c r="O1473" t="str">
        <f>+F1473&amp;"-"&amp;VLOOKUP(F1473,'BD LP'!B:J,9,0)</f>
        <v>104518900-C05</v>
      </c>
      <c r="P1473">
        <f>+VLOOKUP(O1473,[1]ZCLMM905!$A:$G,7,0)</f>
        <v>5</v>
      </c>
      <c r="Q1473" t="b">
        <f t="shared" si="27"/>
        <v>1</v>
      </c>
      <c r="R1473" t="str">
        <f>+VLOOKUP(F1473,'BD LP'!B:I,8,0)</f>
        <v>REINETA FILETE S/P S/E 1kg 200-400 g IMP</v>
      </c>
    </row>
    <row r="1474" spans="1:18" x14ac:dyDescent="0.35">
      <c r="A1474" t="s">
        <v>3904</v>
      </c>
      <c r="B1474">
        <v>2000</v>
      </c>
      <c r="D1474" s="51" t="s">
        <v>3905</v>
      </c>
      <c r="F1474" s="38">
        <v>104518870</v>
      </c>
      <c r="H1474">
        <v>29950</v>
      </c>
      <c r="J1474">
        <v>5</v>
      </c>
      <c r="K1474" t="s">
        <v>44</v>
      </c>
      <c r="L1474" t="s">
        <v>3907</v>
      </c>
      <c r="M1474" t="s">
        <v>3908</v>
      </c>
      <c r="N1474" s="38" t="s">
        <v>44</v>
      </c>
      <c r="O1474" t="str">
        <f>+F1474&amp;"-"&amp;VLOOKUP(F1474,'BD LP'!B:J,9,0)</f>
        <v>104518870-C05</v>
      </c>
      <c r="P1474">
        <f>+VLOOKUP(O1474,[1]ZCLMM905!$A:$G,7,0)</f>
        <v>5</v>
      </c>
      <c r="Q1474" t="b">
        <f t="shared" si="27"/>
        <v>1</v>
      </c>
      <c r="R1474" t="str">
        <f>+VLOOKUP(F1474,'BD LP'!B:I,8,0)</f>
        <v>TILAPIA FILETE S/P 1kg 140-200g IMPORTAD</v>
      </c>
    </row>
    <row r="1475" spans="1:18" x14ac:dyDescent="0.35">
      <c r="A1475" t="s">
        <v>3904</v>
      </c>
      <c r="B1475">
        <v>2000</v>
      </c>
      <c r="D1475" s="51" t="s">
        <v>3905</v>
      </c>
      <c r="F1475" s="38">
        <v>104519860</v>
      </c>
      <c r="H1475">
        <v>107900</v>
      </c>
      <c r="J1475">
        <v>10</v>
      </c>
      <c r="K1475" t="s">
        <v>44</v>
      </c>
      <c r="L1475" t="s">
        <v>3907</v>
      </c>
      <c r="M1475" t="s">
        <v>3908</v>
      </c>
      <c r="N1475" s="38" t="s">
        <v>44</v>
      </c>
      <c r="O1475" t="str">
        <f>+F1475&amp;"-"&amp;VLOOKUP(F1475,'BD LP'!B:J,9,0)</f>
        <v>104519860-C10</v>
      </c>
      <c r="P1475">
        <f>+VLOOKUP(O1475,[1]ZCLMM905!$A:$G,7,0)</f>
        <v>10</v>
      </c>
      <c r="Q1475" t="b">
        <f t="shared" ref="Q1475:Q1538" si="28">+P1475=J1475</f>
        <v>1</v>
      </c>
      <c r="R1475" t="str">
        <f>+VLOOKUP(F1475,'BD LP'!B:I,8,0)</f>
        <v>SALMON AHUMADO LAMINADO 500g cong</v>
      </c>
    </row>
    <row r="1476" spans="1:18" x14ac:dyDescent="0.35">
      <c r="A1476" t="s">
        <v>3904</v>
      </c>
      <c r="B1476">
        <v>2000</v>
      </c>
      <c r="D1476" s="51" t="s">
        <v>3905</v>
      </c>
      <c r="F1476" s="38">
        <v>104528170</v>
      </c>
      <c r="H1476">
        <v>76900</v>
      </c>
      <c r="J1476">
        <v>10</v>
      </c>
      <c r="K1476" t="s">
        <v>44</v>
      </c>
      <c r="L1476" t="s">
        <v>3907</v>
      </c>
      <c r="M1476" t="s">
        <v>3908</v>
      </c>
      <c r="N1476" s="38" t="s">
        <v>44</v>
      </c>
      <c r="O1476" t="str">
        <f>+F1476&amp;"-"&amp;VLOOKUP(F1476,'BD LP'!B:J,9,0)</f>
        <v>104528170-C10</v>
      </c>
      <c r="P1476">
        <f>+VLOOKUP(O1476,[1]ZCLMM905!$A:$G,7,0)</f>
        <v>10</v>
      </c>
      <c r="Q1476" t="b">
        <f t="shared" si="28"/>
        <v>1</v>
      </c>
      <c r="R1476" t="str">
        <f>+VLOOKUP(F1476,'BD LP'!B:I,8,0)</f>
        <v>SALMON AHUMADO RECORTE  500g cong</v>
      </c>
    </row>
    <row r="1477" spans="1:18" x14ac:dyDescent="0.35">
      <c r="A1477" t="s">
        <v>3904</v>
      </c>
      <c r="B1477">
        <v>2000</v>
      </c>
      <c r="D1477" s="51" t="s">
        <v>3905</v>
      </c>
      <c r="F1477" s="38">
        <v>104548090</v>
      </c>
      <c r="H1477">
        <v>10990</v>
      </c>
      <c r="J1477">
        <v>1</v>
      </c>
      <c r="K1477" t="s">
        <v>164</v>
      </c>
      <c r="L1477" t="s">
        <v>3907</v>
      </c>
      <c r="M1477" t="s">
        <v>3908</v>
      </c>
      <c r="N1477" s="38" t="s">
        <v>164</v>
      </c>
      <c r="O1477" t="str">
        <f>+F1477&amp;"-"&amp;VLOOKUP(F1477,'BD LP'!B:J,9,0)</f>
        <v>104548090-KG</v>
      </c>
      <c r="P1477">
        <f>+VLOOKUP(O1477,[1]ZCLMM905!$A:$G,7,0)</f>
        <v>1</v>
      </c>
      <c r="Q1477" t="b">
        <f t="shared" si="28"/>
        <v>1</v>
      </c>
      <c r="R1477" t="str">
        <f>+VLOOKUP(F1477,'BD LP'!B:I,8,0)</f>
        <v>SALMON FILETE 2-3 LB T-D IVP KG</v>
      </c>
    </row>
    <row r="1478" spans="1:18" x14ac:dyDescent="0.35">
      <c r="A1478" t="s">
        <v>3904</v>
      </c>
      <c r="B1478">
        <v>2000</v>
      </c>
      <c r="D1478" s="51" t="s">
        <v>3905</v>
      </c>
      <c r="F1478" s="38">
        <v>104548100</v>
      </c>
      <c r="H1478">
        <v>10990</v>
      </c>
      <c r="J1478">
        <v>1</v>
      </c>
      <c r="K1478" t="s">
        <v>164</v>
      </c>
      <c r="L1478" t="s">
        <v>3907</v>
      </c>
      <c r="M1478" t="s">
        <v>3908</v>
      </c>
      <c r="N1478" s="38" t="s">
        <v>164</v>
      </c>
      <c r="O1478" t="str">
        <f>+F1478&amp;"-"&amp;VLOOKUP(F1478,'BD LP'!B:J,9,0)</f>
        <v>104548100-KG</v>
      </c>
      <c r="P1478">
        <f>+VLOOKUP(O1478,[1]ZCLMM905!$A:$G,7,0)</f>
        <v>1</v>
      </c>
      <c r="Q1478" t="b">
        <f t="shared" si="28"/>
        <v>1</v>
      </c>
      <c r="R1478" t="str">
        <f>+VLOOKUP(F1478,'BD LP'!B:I,8,0)</f>
        <v>SALMON FILETE 3-4 LB T-D IVP KG</v>
      </c>
    </row>
    <row r="1479" spans="1:18" x14ac:dyDescent="0.35">
      <c r="A1479" t="s">
        <v>3904</v>
      </c>
      <c r="B1479">
        <v>2000</v>
      </c>
      <c r="D1479" s="51" t="s">
        <v>3905</v>
      </c>
      <c r="F1479" s="38">
        <v>104544910</v>
      </c>
      <c r="H1479">
        <v>12000</v>
      </c>
      <c r="J1479">
        <v>1</v>
      </c>
      <c r="K1479" t="s">
        <v>164</v>
      </c>
      <c r="L1479" t="s">
        <v>3907</v>
      </c>
      <c r="M1479" t="s">
        <v>3908</v>
      </c>
      <c r="N1479" s="38" t="s">
        <v>164</v>
      </c>
      <c r="O1479" t="str">
        <f>+F1479&amp;"-"&amp;VLOOKUP(F1479,'BD LP'!B:J,9,0)</f>
        <v>104544910-KG</v>
      </c>
      <c r="P1479">
        <f>+VLOOKUP(O1479,[1]ZCLMM905!$A:$G,7,0)</f>
        <v>1</v>
      </c>
      <c r="Q1479" t="b">
        <f t="shared" si="28"/>
        <v>1</v>
      </c>
      <c r="R1479" t="str">
        <f>+VLOOKUP(F1479,'BD LP'!B:I,8,0)</f>
        <v>SALMON FILETE PREMIUM T-D 2-3 LB  KG</v>
      </c>
    </row>
    <row r="1480" spans="1:18" x14ac:dyDescent="0.35">
      <c r="A1480" t="s">
        <v>3904</v>
      </c>
      <c r="B1480">
        <v>2000</v>
      </c>
      <c r="D1480" s="51" t="s">
        <v>3905</v>
      </c>
      <c r="F1480" s="38">
        <v>104548010</v>
      </c>
      <c r="H1480">
        <v>12000</v>
      </c>
      <c r="J1480">
        <v>1</v>
      </c>
      <c r="K1480" t="s">
        <v>164</v>
      </c>
      <c r="L1480" t="s">
        <v>3907</v>
      </c>
      <c r="M1480" t="s">
        <v>3908</v>
      </c>
      <c r="N1480" s="38" t="s">
        <v>164</v>
      </c>
      <c r="O1480" t="str">
        <f>+F1480&amp;"-"&amp;VLOOKUP(F1480,'BD LP'!B:J,9,0)</f>
        <v>104548010-KG</v>
      </c>
      <c r="P1480">
        <f>+VLOOKUP(O1480,[1]ZCLMM905!$A:$G,7,0)</f>
        <v>1</v>
      </c>
      <c r="Q1480" t="b">
        <f t="shared" si="28"/>
        <v>1</v>
      </c>
      <c r="R1480" t="str">
        <f>+VLOOKUP(F1480,'BD LP'!B:I,8,0)</f>
        <v>SALMON FILETE PREMIUM T-D 3-4 LB  IVP KG</v>
      </c>
    </row>
    <row r="1481" spans="1:18" x14ac:dyDescent="0.35">
      <c r="A1481" t="s">
        <v>3904</v>
      </c>
      <c r="B1481">
        <v>2000</v>
      </c>
      <c r="D1481" s="51" t="s">
        <v>3905</v>
      </c>
      <c r="F1481" s="38">
        <v>104543090</v>
      </c>
      <c r="H1481">
        <v>13290</v>
      </c>
      <c r="J1481">
        <v>1</v>
      </c>
      <c r="K1481" t="s">
        <v>164</v>
      </c>
      <c r="L1481" t="s">
        <v>3907</v>
      </c>
      <c r="M1481" t="s">
        <v>3908</v>
      </c>
      <c r="N1481" s="38" t="s">
        <v>164</v>
      </c>
      <c r="O1481" t="str">
        <f>+F1481&amp;"-"&amp;VLOOKUP(F1481,'BD LP'!B:J,9,0)</f>
        <v>104543090-KG</v>
      </c>
      <c r="P1481">
        <f>+VLOOKUP(O1481,[1]ZCLMM905!$A:$G,7,0)</f>
        <v>1</v>
      </c>
      <c r="Q1481" t="b">
        <f t="shared" si="28"/>
        <v>1</v>
      </c>
      <c r="R1481" t="str">
        <f>+VLOOKUP(F1481,'BD LP'!B:I,8,0)</f>
        <v>SALMON FILETE PREMIUM T-D FRESCO CJ 15KG (CAJA)</v>
      </c>
    </row>
    <row r="1482" spans="1:18" x14ac:dyDescent="0.35">
      <c r="A1482" t="s">
        <v>3904</v>
      </c>
      <c r="B1482">
        <v>2000</v>
      </c>
      <c r="D1482" s="51" t="s">
        <v>3905</v>
      </c>
      <c r="F1482" s="38">
        <v>104543060</v>
      </c>
      <c r="H1482">
        <v>15000</v>
      </c>
      <c r="J1482">
        <v>1</v>
      </c>
      <c r="K1482" t="s">
        <v>164</v>
      </c>
      <c r="L1482" t="s">
        <v>3907</v>
      </c>
      <c r="M1482" t="s">
        <v>3908</v>
      </c>
      <c r="N1482" s="38" t="s">
        <v>164</v>
      </c>
      <c r="O1482" t="str">
        <f>+F1482&amp;"-"&amp;VLOOKUP(F1482,'BD LP'!B:J,9,0)</f>
        <v>104543060-KG</v>
      </c>
      <c r="P1482">
        <f>+VLOOKUP(O1482,[1]ZCLMM905!$A:$G,7,0)</f>
        <v>1</v>
      </c>
      <c r="Q1482" t="b">
        <f t="shared" si="28"/>
        <v>1</v>
      </c>
      <c r="R1482" t="str">
        <f>+VLOOKUP(F1482,'BD LP'!B:I,8,0)</f>
        <v>SALMON FILETE PREMIUM T-E 2-3 LB  KG</v>
      </c>
    </row>
    <row r="1483" spans="1:18" x14ac:dyDescent="0.35">
      <c r="A1483" t="s">
        <v>3904</v>
      </c>
      <c r="B1483">
        <v>2000</v>
      </c>
      <c r="D1483" s="51" t="s">
        <v>3905</v>
      </c>
      <c r="F1483" s="38">
        <v>104543080</v>
      </c>
      <c r="H1483">
        <v>15890</v>
      </c>
      <c r="J1483">
        <v>1</v>
      </c>
      <c r="K1483" t="s">
        <v>164</v>
      </c>
      <c r="L1483" t="s">
        <v>3907</v>
      </c>
      <c r="M1483" t="s">
        <v>3908</v>
      </c>
      <c r="N1483" s="38" t="s">
        <v>164</v>
      </c>
      <c r="O1483" t="str">
        <f>+F1483&amp;"-"&amp;VLOOKUP(F1483,'BD LP'!B:J,9,0)</f>
        <v>104543080-KG</v>
      </c>
      <c r="P1483">
        <f>+VLOOKUP(O1483,[1]ZCLMM905!$A:$G,7,0)</f>
        <v>1</v>
      </c>
      <c r="Q1483" t="b">
        <f t="shared" si="28"/>
        <v>1</v>
      </c>
      <c r="R1483" t="str">
        <f>+VLOOKUP(F1483,'BD LP'!B:I,8,0)</f>
        <v>SALMON FILETE PREMIUM T-E FRESCO CJ 15KG (CAJA)</v>
      </c>
    </row>
    <row r="1484" spans="1:18" x14ac:dyDescent="0.35">
      <c r="A1484" t="s">
        <v>3904</v>
      </c>
      <c r="B1484">
        <v>2000</v>
      </c>
      <c r="D1484" s="51" t="s">
        <v>3905</v>
      </c>
      <c r="F1484" s="38">
        <v>104543510</v>
      </c>
      <c r="H1484">
        <v>12000</v>
      </c>
      <c r="J1484">
        <v>1</v>
      </c>
      <c r="K1484" t="s">
        <v>164</v>
      </c>
      <c r="L1484" t="s">
        <v>3907</v>
      </c>
      <c r="M1484" t="s">
        <v>3908</v>
      </c>
      <c r="N1484" s="38" t="s">
        <v>164</v>
      </c>
      <c r="O1484" t="str">
        <f>+F1484&amp;"-"&amp;VLOOKUP(F1484,'BD LP'!B:J,9,0)</f>
        <v>104543510-KG</v>
      </c>
      <c r="P1484">
        <f>+VLOOKUP(O1484,[1]ZCLMM905!$A:$G,7,0)</f>
        <v>1</v>
      </c>
      <c r="Q1484" t="b">
        <f t="shared" si="28"/>
        <v>1</v>
      </c>
      <c r="R1484" t="str">
        <f>+VLOOKUP(F1484,'BD LP'!B:I,8,0)</f>
        <v>SALMON PORCION C/PIEL 150-200 GRS IVP</v>
      </c>
    </row>
    <row r="1485" spans="1:18" x14ac:dyDescent="0.35">
      <c r="A1485" t="s">
        <v>3904</v>
      </c>
      <c r="B1485">
        <v>2000</v>
      </c>
      <c r="D1485" s="51" t="s">
        <v>3905</v>
      </c>
      <c r="F1485" s="38">
        <v>104543520</v>
      </c>
      <c r="H1485">
        <v>14800</v>
      </c>
      <c r="J1485">
        <v>1</v>
      </c>
      <c r="K1485" t="s">
        <v>164</v>
      </c>
      <c r="L1485" t="s">
        <v>3907</v>
      </c>
      <c r="M1485" t="s">
        <v>3908</v>
      </c>
      <c r="N1485" s="38" t="s">
        <v>164</v>
      </c>
      <c r="O1485" t="str">
        <f>+F1485&amp;"-"&amp;VLOOKUP(F1485,'BD LP'!B:J,9,0)</f>
        <v>104543520-KG</v>
      </c>
      <c r="P1485">
        <f>+VLOOKUP(O1485,[1]ZCLMM905!$A:$G,7,0)</f>
        <v>1</v>
      </c>
      <c r="Q1485" t="b">
        <f t="shared" si="28"/>
        <v>1</v>
      </c>
      <c r="R1485" t="str">
        <f>+VLOOKUP(F1485,'BD LP'!B:I,8,0)</f>
        <v>SALMON PORCION S/PIEL 150-200 GRS IVP</v>
      </c>
    </row>
    <row r="1486" spans="1:18" x14ac:dyDescent="0.35">
      <c r="A1486" t="s">
        <v>3904</v>
      </c>
      <c r="B1486">
        <v>2000</v>
      </c>
      <c r="D1486" s="51" t="s">
        <v>3905</v>
      </c>
      <c r="F1486" s="38">
        <v>104547180</v>
      </c>
      <c r="H1486">
        <v>102000</v>
      </c>
      <c r="J1486">
        <v>10</v>
      </c>
      <c r="K1486" t="s">
        <v>44</v>
      </c>
      <c r="L1486" t="s">
        <v>3907</v>
      </c>
      <c r="M1486" t="s">
        <v>3908</v>
      </c>
      <c r="N1486" s="38" t="s">
        <v>44</v>
      </c>
      <c r="O1486" t="str">
        <f>+F1486&amp;"-"&amp;VLOOKUP(F1486,'BD LP'!B:J,9,0)</f>
        <v>104547180-C10</v>
      </c>
      <c r="P1486">
        <f>+VLOOKUP(O1486,[1]ZCLMM905!$A:$G,7,0)</f>
        <v>10</v>
      </c>
      <c r="Q1486" t="b">
        <f t="shared" si="28"/>
        <v>1</v>
      </c>
      <c r="R1486" t="str">
        <f>+VLOOKUP(F1486,'BD LP'!B:I,8,0)</f>
        <v>FILETILLO DE POLLO 2 KG</v>
      </c>
    </row>
    <row r="1487" spans="1:18" x14ac:dyDescent="0.35">
      <c r="A1487" t="s">
        <v>3904</v>
      </c>
      <c r="B1487">
        <v>2000</v>
      </c>
      <c r="D1487" s="51" t="s">
        <v>3905</v>
      </c>
      <c r="F1487" s="38">
        <v>150001931</v>
      </c>
      <c r="H1487">
        <v>61200</v>
      </c>
      <c r="J1487">
        <v>6</v>
      </c>
      <c r="K1487" t="s">
        <v>44</v>
      </c>
      <c r="L1487" t="s">
        <v>3907</v>
      </c>
      <c r="M1487" t="s">
        <v>3908</v>
      </c>
      <c r="N1487" s="38" t="s">
        <v>44</v>
      </c>
      <c r="O1487" t="str">
        <f>+F1487&amp;"-"&amp;VLOOKUP(F1487,'BD LP'!B:J,9,0)</f>
        <v>150001931-C06</v>
      </c>
      <c r="P1487">
        <f>+VLOOKUP(O1487,[1]ZCLMM905!$A:$G,7,0)</f>
        <v>6</v>
      </c>
      <c r="Q1487" t="b">
        <f t="shared" si="28"/>
        <v>1</v>
      </c>
      <c r="R1487" t="str">
        <f>+VLOOKUP(F1487,'BD LP'!B:I,8,0)</f>
        <v>FILETILLO DE POLLO DESH BRASIL 2 kg</v>
      </c>
    </row>
    <row r="1488" spans="1:18" x14ac:dyDescent="0.35">
      <c r="A1488" t="s">
        <v>3904</v>
      </c>
      <c r="B1488">
        <v>2000</v>
      </c>
      <c r="D1488" s="51" t="s">
        <v>3905</v>
      </c>
      <c r="F1488" s="38">
        <v>104524540</v>
      </c>
      <c r="H1488">
        <v>61200</v>
      </c>
      <c r="J1488">
        <v>12</v>
      </c>
      <c r="K1488" t="s">
        <v>164</v>
      </c>
      <c r="L1488" t="s">
        <v>3907</v>
      </c>
      <c r="M1488" t="s">
        <v>3908</v>
      </c>
      <c r="N1488" s="38" t="s">
        <v>164</v>
      </c>
      <c r="O1488" t="str">
        <f>+F1488&amp;"-"&amp;VLOOKUP(F1488,'BD LP'!B:J,9,0)</f>
        <v>104524540-C12</v>
      </c>
      <c r="P1488">
        <f>+VLOOKUP(O1488,[1]ZCLMM905!$A:$G,7,0)</f>
        <v>12</v>
      </c>
      <c r="Q1488" t="b">
        <f t="shared" si="28"/>
        <v>1</v>
      </c>
      <c r="R1488" t="str">
        <f>+VLOOKUP(F1488,'BD LP'!B:I,8,0)</f>
        <v>FILETILLO POLLO IQF IMP 1 KG</v>
      </c>
    </row>
    <row r="1489" spans="1:18" x14ac:dyDescent="0.35">
      <c r="A1489" t="s">
        <v>3904</v>
      </c>
      <c r="B1489">
        <v>2000</v>
      </c>
      <c r="D1489" s="51" t="s">
        <v>3905</v>
      </c>
      <c r="F1489" s="38">
        <v>104539500</v>
      </c>
      <c r="H1489">
        <v>61200</v>
      </c>
      <c r="J1489">
        <v>6</v>
      </c>
      <c r="K1489" t="s">
        <v>44</v>
      </c>
      <c r="L1489" t="s">
        <v>3907</v>
      </c>
      <c r="M1489" t="s">
        <v>3908</v>
      </c>
      <c r="N1489" s="38" t="s">
        <v>44</v>
      </c>
      <c r="O1489" t="str">
        <f>+F1489&amp;"-"&amp;VLOOKUP(F1489,'BD LP'!B:J,9,0)</f>
        <v>104539500-C06</v>
      </c>
      <c r="P1489">
        <f>+VLOOKUP(O1489,[1]ZCLMM905!$A:$G,7,0)</f>
        <v>6</v>
      </c>
      <c r="Q1489" t="b">
        <f t="shared" si="28"/>
        <v>1</v>
      </c>
      <c r="R1489" t="str">
        <f>+VLOOKUP(F1489,'BD LP'!B:I,8,0)</f>
        <v>PECHUGA DESHUESADA DE POLLO 2 KG</v>
      </c>
    </row>
    <row r="1490" spans="1:18" x14ac:dyDescent="0.35">
      <c r="A1490" t="s">
        <v>3904</v>
      </c>
      <c r="B1490">
        <v>2000</v>
      </c>
      <c r="D1490" s="51" t="s">
        <v>3905</v>
      </c>
      <c r="F1490" s="38">
        <v>104547170</v>
      </c>
      <c r="H1490">
        <v>102000</v>
      </c>
      <c r="J1490">
        <v>10</v>
      </c>
      <c r="K1490" t="s">
        <v>44</v>
      </c>
      <c r="L1490" t="s">
        <v>3907</v>
      </c>
      <c r="M1490" t="s">
        <v>3908</v>
      </c>
      <c r="N1490" s="38" t="s">
        <v>44</v>
      </c>
      <c r="O1490" t="str">
        <f>+F1490&amp;"-"&amp;VLOOKUP(F1490,'BD LP'!B:J,9,0)</f>
        <v>104547170-C10</v>
      </c>
      <c r="P1490">
        <f>+VLOOKUP(O1490,[1]ZCLMM905!$A:$G,7,0)</f>
        <v>10</v>
      </c>
      <c r="Q1490" t="b">
        <f t="shared" si="28"/>
        <v>1</v>
      </c>
      <c r="R1490" t="str">
        <f>+VLOOKUP(F1490,'BD LP'!B:I,8,0)</f>
        <v>PECHUGA DESHUESADA DE POLLO 2 KG</v>
      </c>
    </row>
    <row r="1491" spans="1:18" x14ac:dyDescent="0.35">
      <c r="A1491" t="s">
        <v>3904</v>
      </c>
      <c r="B1491">
        <v>2000</v>
      </c>
      <c r="D1491" s="51" t="s">
        <v>3905</v>
      </c>
      <c r="F1491" s="38">
        <v>104524310</v>
      </c>
      <c r="H1491">
        <v>61200</v>
      </c>
      <c r="J1491">
        <v>12</v>
      </c>
      <c r="K1491" t="s">
        <v>44</v>
      </c>
      <c r="L1491" t="s">
        <v>3907</v>
      </c>
      <c r="M1491" t="s">
        <v>3908</v>
      </c>
      <c r="N1491" s="38" t="s">
        <v>44</v>
      </c>
      <c r="O1491" t="str">
        <f>+F1491&amp;"-"&amp;VLOOKUP(F1491,'BD LP'!B:J,9,0)</f>
        <v>104524310-C12</v>
      </c>
      <c r="P1491">
        <f>+VLOOKUP(O1491,[1]ZCLMM905!$A:$G,7,0)</f>
        <v>12</v>
      </c>
      <c r="Q1491" t="b">
        <f t="shared" si="28"/>
        <v>1</v>
      </c>
      <c r="R1491" t="str">
        <f>+VLOOKUP(F1491,'BD LP'!B:I,8,0)</f>
        <v>PECHUGA DESHUESADA DE POLLO MARINADA 1 K</v>
      </c>
    </row>
    <row r="1492" spans="1:18" x14ac:dyDescent="0.35">
      <c r="A1492" t="s">
        <v>3904</v>
      </c>
      <c r="B1492">
        <v>2000</v>
      </c>
      <c r="D1492" s="51" t="s">
        <v>3905</v>
      </c>
      <c r="F1492" s="38">
        <v>104524330</v>
      </c>
      <c r="H1492">
        <v>61200</v>
      </c>
      <c r="J1492">
        <v>6</v>
      </c>
      <c r="K1492" t="s">
        <v>44</v>
      </c>
      <c r="L1492" t="s">
        <v>3907</v>
      </c>
      <c r="M1492" t="s">
        <v>3908</v>
      </c>
      <c r="N1492" s="38" t="s">
        <v>44</v>
      </c>
      <c r="O1492" t="str">
        <f>+F1492&amp;"-"&amp;VLOOKUP(F1492,'BD LP'!B:J,9,0)</f>
        <v>104524330-C06</v>
      </c>
      <c r="P1492">
        <f>+VLOOKUP(O1492,[1]ZCLMM905!$A:$G,7,0)</f>
        <v>6</v>
      </c>
      <c r="Q1492" t="b">
        <f t="shared" si="28"/>
        <v>1</v>
      </c>
      <c r="R1492" t="str">
        <f>+VLOOKUP(F1492,'BD LP'!B:I,8,0)</f>
        <v>PECHUGA DESHUESADA DE POLLO MARINADA 2 K</v>
      </c>
    </row>
    <row r="1493" spans="1:18" x14ac:dyDescent="0.35">
      <c r="A1493" t="s">
        <v>3904</v>
      </c>
      <c r="B1493">
        <v>2000</v>
      </c>
      <c r="D1493" s="51" t="s">
        <v>3905</v>
      </c>
      <c r="F1493" s="38">
        <v>104547140</v>
      </c>
      <c r="H1493">
        <v>102000</v>
      </c>
      <c r="J1493">
        <v>10</v>
      </c>
      <c r="K1493" t="s">
        <v>44</v>
      </c>
      <c r="L1493" t="s">
        <v>3907</v>
      </c>
      <c r="M1493" t="s">
        <v>3908</v>
      </c>
      <c r="N1493" s="38" t="s">
        <v>44</v>
      </c>
      <c r="O1493" t="str">
        <f>+F1493&amp;"-"&amp;VLOOKUP(F1493,'BD LP'!B:J,9,0)</f>
        <v>104547140-C10</v>
      </c>
      <c r="P1493">
        <f>+VLOOKUP(O1493,[1]ZCLMM905!$A:$G,7,0)</f>
        <v>10</v>
      </c>
      <c r="Q1493" t="b">
        <f t="shared" si="28"/>
        <v>1</v>
      </c>
      <c r="R1493" t="str">
        <f>+VLOOKUP(F1493,'BD LP'!B:I,8,0)</f>
        <v>PECHUGA DESHUESADA DE POLLO MARINADA 2 K</v>
      </c>
    </row>
    <row r="1494" spans="1:18" x14ac:dyDescent="0.35">
      <c r="A1494" t="s">
        <v>3904</v>
      </c>
      <c r="B1494">
        <v>2000</v>
      </c>
      <c r="D1494" s="51" t="s">
        <v>3905</v>
      </c>
      <c r="F1494" s="38">
        <v>150001921</v>
      </c>
      <c r="H1494">
        <v>5100</v>
      </c>
      <c r="J1494">
        <v>1</v>
      </c>
      <c r="K1494" t="s">
        <v>164</v>
      </c>
      <c r="L1494" t="s">
        <v>3907</v>
      </c>
      <c r="M1494" t="s">
        <v>3908</v>
      </c>
      <c r="N1494" s="38" t="s">
        <v>164</v>
      </c>
      <c r="O1494" t="str">
        <f>+F1494&amp;"-"&amp;VLOOKUP(F1494,'BD LP'!B:J,9,0)</f>
        <v>150001921-KG</v>
      </c>
      <c r="P1494">
        <f>+VLOOKUP(O1494,[1]ZCLMM905!$A:$G,7,0)</f>
        <v>1</v>
      </c>
      <c r="Q1494" t="b">
        <f t="shared" si="28"/>
        <v>1</v>
      </c>
      <c r="R1494" t="str">
        <f>+VLOOKUP(F1494,'BD LP'!B:I,8,0)</f>
        <v>PECHUGA POLLO C/HUESO AGROSUPER 17 kg</v>
      </c>
    </row>
    <row r="1495" spans="1:18" x14ac:dyDescent="0.35">
      <c r="A1495" t="s">
        <v>3904</v>
      </c>
      <c r="B1495">
        <v>2000</v>
      </c>
      <c r="D1495" s="51" t="s">
        <v>3905</v>
      </c>
      <c r="F1495" s="38">
        <v>104520850</v>
      </c>
      <c r="H1495">
        <v>5800</v>
      </c>
      <c r="J1495">
        <v>1</v>
      </c>
      <c r="K1495" t="s">
        <v>164</v>
      </c>
      <c r="L1495" t="s">
        <v>3907</v>
      </c>
      <c r="M1495" t="s">
        <v>3908</v>
      </c>
      <c r="N1495" s="38" t="s">
        <v>164</v>
      </c>
      <c r="O1495" t="str">
        <f>+F1495&amp;"-"&amp;VLOOKUP(F1495,'BD LP'!B:J,9,0)</f>
        <v>104520850-KG</v>
      </c>
      <c r="P1495">
        <f>+VLOOKUP(O1495,[1]ZCLMM905!$A:$G,7,0)</f>
        <v>1</v>
      </c>
      <c r="Q1495" t="b">
        <f t="shared" si="28"/>
        <v>1</v>
      </c>
      <c r="R1495" t="str">
        <f>+VLOOKUP(F1495,'BD LP'!B:I,8,0)</f>
        <v>PECHUGA POLLO MARINADA DESH NAC 18 kg</v>
      </c>
    </row>
    <row r="1496" spans="1:18" x14ac:dyDescent="0.35">
      <c r="A1496" t="s">
        <v>3904</v>
      </c>
      <c r="B1496">
        <v>2000</v>
      </c>
      <c r="D1496" s="51" t="s">
        <v>3905</v>
      </c>
      <c r="F1496" s="38">
        <v>104520890</v>
      </c>
      <c r="H1496">
        <v>76500</v>
      </c>
      <c r="J1496">
        <v>15</v>
      </c>
      <c r="K1496" t="s">
        <v>77</v>
      </c>
      <c r="L1496" t="s">
        <v>3907</v>
      </c>
      <c r="M1496" t="s">
        <v>3908</v>
      </c>
      <c r="N1496" s="38" t="s">
        <v>164</v>
      </c>
      <c r="O1496" t="str">
        <f>+F1496&amp;"-"&amp;VLOOKUP(F1496,'BD LP'!B:J,9,0)</f>
        <v>104520890-CJ</v>
      </c>
      <c r="P1496">
        <f>+VLOOKUP(O1496,[1]ZCLMM905!$A:$G,7,0)</f>
        <v>15</v>
      </c>
      <c r="Q1496" t="b">
        <f t="shared" si="28"/>
        <v>1</v>
      </c>
      <c r="R1496" t="str">
        <f>+VLOOKUP(F1496,'BD LP'!B:I,8,0)</f>
        <v>PECHUGA POLLO MARINADA S/H LP 15k</v>
      </c>
    </row>
    <row r="1497" spans="1:18" x14ac:dyDescent="0.35">
      <c r="A1497" t="s">
        <v>3904</v>
      </c>
      <c r="B1497">
        <v>2000</v>
      </c>
      <c r="D1497" s="51" t="s">
        <v>3905</v>
      </c>
      <c r="F1497" s="38">
        <v>104524530</v>
      </c>
      <c r="H1497">
        <v>46800</v>
      </c>
      <c r="J1497">
        <v>12</v>
      </c>
      <c r="K1497" t="s">
        <v>164</v>
      </c>
      <c r="L1497" t="s">
        <v>3907</v>
      </c>
      <c r="M1497" t="s">
        <v>3908</v>
      </c>
      <c r="N1497" s="38" t="s">
        <v>164</v>
      </c>
      <c r="O1497" t="str">
        <f>+F1497&amp;"-"&amp;VLOOKUP(F1497,'BD LP'!B:J,9,0)</f>
        <v>104524530-C12</v>
      </c>
      <c r="P1497">
        <f>+VLOOKUP(O1497,[1]ZCLMM905!$A:$G,7,0)</f>
        <v>12</v>
      </c>
      <c r="Q1497" t="b">
        <f t="shared" si="28"/>
        <v>1</v>
      </c>
      <c r="R1497" t="str">
        <f>+VLOOKUP(F1497,'BD LP'!B:I,8,0)</f>
        <v>TRUTRO ALA IQF BRASIL 1 KG</v>
      </c>
    </row>
    <row r="1498" spans="1:18" x14ac:dyDescent="0.35">
      <c r="A1498" t="s">
        <v>3904</v>
      </c>
      <c r="B1498">
        <v>2000</v>
      </c>
      <c r="D1498" s="51" t="s">
        <v>3905</v>
      </c>
      <c r="F1498" s="38">
        <v>104522620</v>
      </c>
      <c r="H1498">
        <v>58500</v>
      </c>
      <c r="J1498">
        <v>15</v>
      </c>
      <c r="K1498" t="s">
        <v>164</v>
      </c>
      <c r="L1498" t="s">
        <v>3907</v>
      </c>
      <c r="M1498" t="s">
        <v>3908</v>
      </c>
      <c r="N1498" s="38" t="s">
        <v>164</v>
      </c>
      <c r="O1498" t="str">
        <f>+F1498&amp;"-"&amp;VLOOKUP(F1498,'BD LP'!B:J,9,0)</f>
        <v>104522620-CJ</v>
      </c>
      <c r="P1498">
        <f>+VLOOKUP(O1498,[1]ZCLMM905!$A:$G,7,0)</f>
        <v>15</v>
      </c>
      <c r="Q1498" t="b">
        <f t="shared" si="28"/>
        <v>1</v>
      </c>
      <c r="R1498" t="str">
        <f>+VLOOKUP(F1498,'BD LP'!B:I,8,0)</f>
        <v>TRUTRO ALA POLLO INTERF BRASIL 15 Kg</v>
      </c>
    </row>
    <row r="1499" spans="1:18" x14ac:dyDescent="0.35">
      <c r="A1499" t="s">
        <v>3904</v>
      </c>
      <c r="B1499">
        <v>2000</v>
      </c>
      <c r="D1499" s="51" t="s">
        <v>3905</v>
      </c>
      <c r="F1499" s="38">
        <v>104522910</v>
      </c>
      <c r="H1499">
        <v>46800</v>
      </c>
      <c r="J1499">
        <v>12</v>
      </c>
      <c r="K1499" t="s">
        <v>44</v>
      </c>
      <c r="L1499" t="s">
        <v>3907</v>
      </c>
      <c r="M1499" t="s">
        <v>3908</v>
      </c>
      <c r="N1499" s="38" t="s">
        <v>44</v>
      </c>
      <c r="O1499" t="str">
        <f>+F1499&amp;"-"&amp;VLOOKUP(F1499,'BD LP'!B:J,9,0)</f>
        <v>104522910-C12</v>
      </c>
      <c r="P1499">
        <f>+VLOOKUP(O1499,[1]ZCLMM905!$A:$G,7,0)</f>
        <v>12</v>
      </c>
      <c r="Q1499" t="b">
        <f t="shared" si="28"/>
        <v>1</v>
      </c>
      <c r="R1499" t="str">
        <f>+VLOOKUP(F1499,'BD LP'!B:I,8,0)</f>
        <v>TRUTRO CORTO IQF 1 Kg</v>
      </c>
    </row>
    <row r="1500" spans="1:18" x14ac:dyDescent="0.35">
      <c r="A1500" t="s">
        <v>3904</v>
      </c>
      <c r="B1500">
        <v>2000</v>
      </c>
      <c r="D1500" s="51" t="s">
        <v>3905</v>
      </c>
      <c r="F1500" s="38">
        <v>104533780</v>
      </c>
      <c r="H1500">
        <v>58500</v>
      </c>
      <c r="J1500">
        <v>1</v>
      </c>
      <c r="K1500" t="s">
        <v>77</v>
      </c>
      <c r="L1500" t="s">
        <v>3907</v>
      </c>
      <c r="M1500" t="s">
        <v>3908</v>
      </c>
      <c r="N1500" s="38" t="s">
        <v>77</v>
      </c>
      <c r="O1500" t="str">
        <f>+F1500&amp;"-"&amp;VLOOKUP(F1500,'BD LP'!B:J,9,0)</f>
        <v>104533780-CJ</v>
      </c>
      <c r="P1500">
        <f>+VLOOKUP(O1500,[1]ZCLMM905!$A:$G,7,0)</f>
        <v>1</v>
      </c>
      <c r="Q1500" t="b">
        <f t="shared" si="28"/>
        <v>1</v>
      </c>
      <c r="R1500" t="str">
        <f>+VLOOKUP(F1500,'BD LP'!B:I,8,0)</f>
        <v>TRUTRO CORTO LAYERPACK BRASIL 15KG</v>
      </c>
    </row>
    <row r="1501" spans="1:18" x14ac:dyDescent="0.35">
      <c r="A1501" t="s">
        <v>3904</v>
      </c>
      <c r="B1501">
        <v>2000</v>
      </c>
      <c r="D1501" s="51" t="s">
        <v>3905</v>
      </c>
      <c r="F1501" s="38">
        <v>104547150</v>
      </c>
      <c r="H1501">
        <v>56000</v>
      </c>
      <c r="J1501">
        <v>10</v>
      </c>
      <c r="K1501" t="s">
        <v>44</v>
      </c>
      <c r="L1501" t="s">
        <v>3907</v>
      </c>
      <c r="M1501" t="s">
        <v>3908</v>
      </c>
      <c r="N1501" s="38" t="s">
        <v>44</v>
      </c>
      <c r="O1501" t="str">
        <f>+F1501&amp;"-"&amp;VLOOKUP(F1501,'BD LP'!B:J,9,0)</f>
        <v>104547150-C10</v>
      </c>
      <c r="P1501">
        <f>+VLOOKUP(O1501,[1]ZCLMM905!$A:$G,7,0)</f>
        <v>10</v>
      </c>
      <c r="Q1501" t="b">
        <f t="shared" si="28"/>
        <v>1</v>
      </c>
      <c r="R1501" t="str">
        <f>+VLOOKUP(F1501,'BD LP'!B:I,8,0)</f>
        <v>TRUTRO ENTERO BOLSA 2 KG</v>
      </c>
    </row>
    <row r="1502" spans="1:18" x14ac:dyDescent="0.35">
      <c r="A1502" t="s">
        <v>3904</v>
      </c>
      <c r="B1502">
        <v>2000</v>
      </c>
      <c r="D1502" s="51" t="s">
        <v>3905</v>
      </c>
      <c r="F1502" s="38">
        <v>104519180</v>
      </c>
      <c r="H1502">
        <v>42000</v>
      </c>
      <c r="J1502">
        <v>15</v>
      </c>
      <c r="K1502" t="s">
        <v>164</v>
      </c>
      <c r="L1502" t="s">
        <v>3907</v>
      </c>
      <c r="M1502" t="s">
        <v>3908</v>
      </c>
      <c r="N1502" s="38" t="s">
        <v>164</v>
      </c>
      <c r="O1502" t="str">
        <f>+F1502&amp;"-"&amp;VLOOKUP(F1502,'BD LP'!B:J,9,0)</f>
        <v>104519180-C15</v>
      </c>
      <c r="P1502">
        <f>+VLOOKUP(O1502,[1]ZCLMM905!$A:$G,7,0)</f>
        <v>15</v>
      </c>
      <c r="Q1502" t="b">
        <f t="shared" si="28"/>
        <v>1</v>
      </c>
      <c r="R1502" t="str">
        <f>+VLOOKUP(F1502,'BD LP'!B:I,8,0)</f>
        <v>TRUTRO ENTERO INTERFOLIADO BRASIL 15 kg</v>
      </c>
    </row>
    <row r="1503" spans="1:18" x14ac:dyDescent="0.35">
      <c r="A1503" t="s">
        <v>3904</v>
      </c>
      <c r="B1503">
        <v>2000</v>
      </c>
      <c r="D1503" s="51" t="s">
        <v>3905</v>
      </c>
      <c r="F1503" s="38">
        <v>150000282</v>
      </c>
      <c r="H1503">
        <v>90500</v>
      </c>
      <c r="J1503">
        <v>20</v>
      </c>
      <c r="K1503" t="s">
        <v>44</v>
      </c>
      <c r="L1503" t="s">
        <v>3907</v>
      </c>
      <c r="M1503" t="s">
        <v>3908</v>
      </c>
      <c r="N1503" s="38" t="s">
        <v>44</v>
      </c>
      <c r="O1503" t="str">
        <f>+F1503&amp;"-"&amp;VLOOKUP(F1503,'BD LP'!B:J,9,0)</f>
        <v>150000282-C20</v>
      </c>
      <c r="P1503">
        <f>+VLOOKUP(O1503,[1]ZCLMM905!$A:$G,7,0)</f>
        <v>20</v>
      </c>
      <c r="Q1503" t="b">
        <f t="shared" si="28"/>
        <v>1</v>
      </c>
      <c r="R1503" t="str">
        <f>+VLOOKUP(F1503,'BD LP'!B:I,8,0)</f>
        <v>MANTECA CRUCINA 1 kg</v>
      </c>
    </row>
    <row r="1504" spans="1:18" x14ac:dyDescent="0.35">
      <c r="A1504" t="s">
        <v>3904</v>
      </c>
      <c r="B1504">
        <v>2000</v>
      </c>
      <c r="D1504" s="51" t="s">
        <v>3905</v>
      </c>
      <c r="F1504" s="38">
        <v>104543020</v>
      </c>
      <c r="H1504">
        <v>40000</v>
      </c>
      <c r="J1504">
        <v>1</v>
      </c>
      <c r="K1504" t="s">
        <v>77</v>
      </c>
      <c r="L1504" t="s">
        <v>3907</v>
      </c>
      <c r="M1504" t="s">
        <v>3908</v>
      </c>
      <c r="N1504" s="38" t="s">
        <v>77</v>
      </c>
      <c r="O1504" t="str">
        <f>+F1504&amp;"-"&amp;VLOOKUP(F1504,'BD LP'!B:J,9,0)</f>
        <v>104543020-CJ</v>
      </c>
      <c r="P1504">
        <f>+VLOOKUP(O1504,[1]ZCLMM905!$A:$G,7,0)</f>
        <v>1</v>
      </c>
      <c r="Q1504" t="b">
        <f t="shared" si="28"/>
        <v>1</v>
      </c>
      <c r="R1504" t="str">
        <f>+VLOOKUP(F1504,'BD LP'!B:I,8,0)</f>
        <v>MANTEQUILLA  CON SAL TONADITA 5 KG</v>
      </c>
    </row>
    <row r="1505" spans="1:18" x14ac:dyDescent="0.35">
      <c r="A1505" t="s">
        <v>3904</v>
      </c>
      <c r="B1505">
        <v>2000</v>
      </c>
      <c r="D1505" s="51" t="s">
        <v>3905</v>
      </c>
      <c r="F1505" s="38">
        <v>104543010</v>
      </c>
      <c r="H1505">
        <v>40000</v>
      </c>
      <c r="J1505">
        <v>1</v>
      </c>
      <c r="K1505" t="s">
        <v>77</v>
      </c>
      <c r="L1505" t="s">
        <v>3907</v>
      </c>
      <c r="M1505" t="s">
        <v>3908</v>
      </c>
      <c r="N1505" s="38" t="s">
        <v>77</v>
      </c>
      <c r="O1505" t="str">
        <f>+F1505&amp;"-"&amp;VLOOKUP(F1505,'BD LP'!B:J,9,0)</f>
        <v>104543010-CJ</v>
      </c>
      <c r="P1505">
        <f>+VLOOKUP(O1505,[1]ZCLMM905!$A:$G,7,0)</f>
        <v>1</v>
      </c>
      <c r="Q1505" t="b">
        <f t="shared" si="28"/>
        <v>1</v>
      </c>
      <c r="R1505" t="str">
        <f>+VLOOKUP(F1505,'BD LP'!B:I,8,0)</f>
        <v>MANTEQUILLA  SIN SAL TONADITA 5 KG</v>
      </c>
    </row>
    <row r="1506" spans="1:18" x14ac:dyDescent="0.35">
      <c r="A1506" t="s">
        <v>3904</v>
      </c>
      <c r="B1506">
        <v>2000</v>
      </c>
      <c r="D1506" s="51" t="s">
        <v>3905</v>
      </c>
      <c r="F1506" s="38">
        <v>150000457</v>
      </c>
      <c r="H1506">
        <v>104900</v>
      </c>
      <c r="J1506">
        <v>40</v>
      </c>
      <c r="K1506" t="s">
        <v>44</v>
      </c>
      <c r="L1506" t="s">
        <v>3907</v>
      </c>
      <c r="M1506" t="s">
        <v>3908</v>
      </c>
      <c r="N1506" s="38" t="s">
        <v>44</v>
      </c>
      <c r="O1506" t="str">
        <f>+F1506&amp;"-"&amp;VLOOKUP(F1506,'BD LP'!B:J,9,0)</f>
        <v>150000457-C40</v>
      </c>
      <c r="P1506">
        <f>+VLOOKUP(O1506,[1]ZCLMM905!$A:$G,7,0)</f>
        <v>40</v>
      </c>
      <c r="Q1506" t="b">
        <f t="shared" si="28"/>
        <v>1</v>
      </c>
      <c r="R1506" t="str">
        <f>+VLOOKUP(F1506,'BD LP'!B:I,8,0)</f>
        <v>MANTEQUILLA C/SAL SOPROLE 250 g</v>
      </c>
    </row>
    <row r="1507" spans="1:18" x14ac:dyDescent="0.35">
      <c r="A1507" t="s">
        <v>3904</v>
      </c>
      <c r="B1507">
        <v>2000</v>
      </c>
      <c r="D1507" s="51" t="s">
        <v>3905</v>
      </c>
      <c r="F1507" s="44">
        <v>104547690</v>
      </c>
      <c r="H1507">
        <v>21000</v>
      </c>
      <c r="J1507">
        <v>10</v>
      </c>
      <c r="K1507" t="s">
        <v>44</v>
      </c>
      <c r="L1507" t="s">
        <v>3907</v>
      </c>
      <c r="M1507" t="s">
        <v>3908</v>
      </c>
      <c r="N1507" s="38" t="s">
        <v>44</v>
      </c>
      <c r="O1507" t="str">
        <f>+F1507&amp;"-"&amp;VLOOKUP(F1507,'BD LP'!B:J,9,0)</f>
        <v>104547690-C10</v>
      </c>
      <c r="P1507">
        <f>+VLOOKUP(O1507,[1]ZCLMM905!$A:$G,7,0)</f>
        <v>10</v>
      </c>
      <c r="Q1507" t="b">
        <f t="shared" si="28"/>
        <v>1</v>
      </c>
      <c r="R1507" t="str">
        <f>+VLOOKUP(F1507,'BD LP'!B:I,8,0)</f>
        <v>MANTEQUILLA CON SAL TONADITA 250 GR</v>
      </c>
    </row>
    <row r="1508" spans="1:18" x14ac:dyDescent="0.35">
      <c r="A1508" t="s">
        <v>3904</v>
      </c>
      <c r="B1508">
        <v>2000</v>
      </c>
      <c r="D1508" s="51" t="s">
        <v>3905</v>
      </c>
      <c r="F1508" s="38">
        <v>104543040</v>
      </c>
      <c r="H1508">
        <v>30000</v>
      </c>
      <c r="J1508">
        <v>3</v>
      </c>
      <c r="K1508" t="s">
        <v>44</v>
      </c>
      <c r="L1508" t="s">
        <v>3907</v>
      </c>
      <c r="M1508" t="s">
        <v>3908</v>
      </c>
      <c r="N1508" s="38" t="s">
        <v>44</v>
      </c>
      <c r="O1508" t="str">
        <f>+F1508&amp;"-"&amp;VLOOKUP(F1508,'BD LP'!B:J,9,0)</f>
        <v>104543040-C03</v>
      </c>
      <c r="P1508">
        <f>+VLOOKUP(O1508,[1]ZCLMM905!$A:$G,7,0)</f>
        <v>3</v>
      </c>
      <c r="Q1508" t="b">
        <f t="shared" si="28"/>
        <v>1</v>
      </c>
      <c r="R1508" t="str">
        <f>+VLOOKUP(F1508,'BD LP'!B:I,8,0)</f>
        <v>MANTEQUILLA MINI PORCION C/SAL 10GR/100U</v>
      </c>
    </row>
    <row r="1509" spans="1:18" x14ac:dyDescent="0.35">
      <c r="A1509" t="s">
        <v>3904</v>
      </c>
      <c r="B1509">
        <v>2000</v>
      </c>
      <c r="D1509" s="51" t="s">
        <v>3905</v>
      </c>
      <c r="F1509" s="38">
        <v>104533910</v>
      </c>
      <c r="H1509">
        <v>18950</v>
      </c>
      <c r="J1509">
        <v>1</v>
      </c>
      <c r="K1509" t="s">
        <v>1932</v>
      </c>
      <c r="L1509" t="s">
        <v>3907</v>
      </c>
      <c r="M1509" t="s">
        <v>3908</v>
      </c>
      <c r="N1509" s="38" t="s">
        <v>1932</v>
      </c>
      <c r="O1509" t="str">
        <f>+F1509&amp;"-"&amp;VLOOKUP(F1509,'BD LP'!B:J,9,0)</f>
        <v>104533910-Z44</v>
      </c>
      <c r="P1509">
        <f>+VLOOKUP(O1509,[1]ZCLMM905!$A:$G,7,0)</f>
        <v>1</v>
      </c>
      <c r="Q1509" t="b">
        <f t="shared" si="28"/>
        <v>1</v>
      </c>
      <c r="R1509" t="str">
        <f>+VLOOKUP(F1509,'BD LP'!B:I,8,0)</f>
        <v>MANTEQUILLA MINI PORCION SOPROLE 10 g</v>
      </c>
    </row>
    <row r="1510" spans="1:18" x14ac:dyDescent="0.35">
      <c r="A1510" t="s">
        <v>3904</v>
      </c>
      <c r="B1510">
        <v>2000</v>
      </c>
      <c r="D1510" s="51" t="s">
        <v>3905</v>
      </c>
      <c r="F1510" s="38">
        <v>150000458</v>
      </c>
      <c r="H1510">
        <v>111900</v>
      </c>
      <c r="J1510">
        <v>40</v>
      </c>
      <c r="K1510" t="s">
        <v>44</v>
      </c>
      <c r="L1510" t="s">
        <v>3907</v>
      </c>
      <c r="M1510" t="s">
        <v>3908</v>
      </c>
      <c r="N1510" s="38" t="s">
        <v>44</v>
      </c>
      <c r="O1510" t="str">
        <f>+F1510&amp;"-"&amp;VLOOKUP(F1510,'BD LP'!B:J,9,0)</f>
        <v>150000458-C40</v>
      </c>
      <c r="P1510">
        <f>+VLOOKUP(O1510,[1]ZCLMM905!$A:$G,7,0)</f>
        <v>40</v>
      </c>
      <c r="Q1510" t="b">
        <f t="shared" si="28"/>
        <v>1</v>
      </c>
      <c r="R1510" t="str">
        <f>+VLOOKUP(F1510,'BD LP'!B:I,8,0)</f>
        <v>MANTEQUILLA S/SAL SOPROLE 250 g</v>
      </c>
    </row>
    <row r="1511" spans="1:18" x14ac:dyDescent="0.35">
      <c r="A1511" t="s">
        <v>3904</v>
      </c>
      <c r="B1511">
        <v>2000</v>
      </c>
      <c r="D1511" s="51" t="s">
        <v>3905</v>
      </c>
      <c r="F1511" s="38">
        <v>104529660</v>
      </c>
      <c r="H1511">
        <v>26400</v>
      </c>
      <c r="J1511">
        <v>12</v>
      </c>
      <c r="K1511" t="s">
        <v>44</v>
      </c>
      <c r="L1511" t="s">
        <v>3907</v>
      </c>
      <c r="M1511" t="s">
        <v>3908</v>
      </c>
      <c r="N1511" s="38" t="s">
        <v>44</v>
      </c>
      <c r="O1511" t="str">
        <f>+F1511&amp;"-"&amp;VLOOKUP(F1511,'BD LP'!B:J,9,0)</f>
        <v>104529660-C12</v>
      </c>
      <c r="P1511">
        <f>+VLOOKUP(O1511,[1]ZCLMM905!$A:$G,7,0)</f>
        <v>12</v>
      </c>
      <c r="Q1511" t="b">
        <f t="shared" si="28"/>
        <v>1</v>
      </c>
      <c r="R1511" t="str">
        <f>+VLOOKUP(F1511,'BD LP'!B:I,8,0)</f>
        <v>MARGARINA QUALY C/SAL SADIA 500 gr</v>
      </c>
    </row>
    <row r="1512" spans="1:18" x14ac:dyDescent="0.35">
      <c r="A1512" t="s">
        <v>3904</v>
      </c>
      <c r="B1512">
        <v>2000</v>
      </c>
      <c r="D1512" s="51" t="s">
        <v>3905</v>
      </c>
      <c r="F1512" s="38">
        <v>150000932</v>
      </c>
      <c r="H1512">
        <v>34800</v>
      </c>
      <c r="J1512">
        <v>12</v>
      </c>
      <c r="K1512" t="s">
        <v>44</v>
      </c>
      <c r="L1512" t="s">
        <v>3907</v>
      </c>
      <c r="M1512" t="s">
        <v>3908</v>
      </c>
      <c r="N1512" s="38" t="s">
        <v>44</v>
      </c>
      <c r="O1512" t="str">
        <f>+F1512&amp;"-"&amp;VLOOKUP(F1512,'BD LP'!B:J,9,0)</f>
        <v>150000932-C12</v>
      </c>
      <c r="P1512">
        <f>+VLOOKUP(O1512,[1]ZCLMM905!$A:$G,7,0)</f>
        <v>12</v>
      </c>
      <c r="Q1512" t="b">
        <f t="shared" si="28"/>
        <v>1</v>
      </c>
      <c r="R1512" t="str">
        <f>+VLOOKUP(F1512,'BD LP'!B:I,8,0)</f>
        <v>MARGARINA QUILLAYES 1 kg</v>
      </c>
    </row>
    <row r="1513" spans="1:18" x14ac:dyDescent="0.35">
      <c r="A1513" t="s">
        <v>3904</v>
      </c>
      <c r="B1513">
        <v>2000</v>
      </c>
      <c r="D1513" s="51" t="s">
        <v>3905</v>
      </c>
      <c r="F1513" s="38">
        <v>104539220</v>
      </c>
      <c r="H1513">
        <v>22800</v>
      </c>
      <c r="J1513">
        <v>6</v>
      </c>
      <c r="K1513" t="s">
        <v>44</v>
      </c>
      <c r="L1513" t="s">
        <v>3907</v>
      </c>
      <c r="M1513" t="s">
        <v>3908</v>
      </c>
      <c r="N1513" s="38" t="s">
        <v>44</v>
      </c>
      <c r="O1513" t="str">
        <f>+F1513&amp;"-"&amp;VLOOKUP(F1513,'BD LP'!B:J,9,0)</f>
        <v>104539220-C06</v>
      </c>
      <c r="P1513">
        <f>+VLOOKUP(O1513,[1]ZCLMM905!$A:$G,7,0)</f>
        <v>6</v>
      </c>
      <c r="Q1513" t="b">
        <f t="shared" si="28"/>
        <v>1</v>
      </c>
      <c r="R1513" t="str">
        <f>+VLOOKUP(F1513,'BD LP'!B:I,8,0)</f>
        <v>MARGARINA VEGETAL QUALY C/SAL SADIA 1 KG</v>
      </c>
    </row>
    <row r="1514" spans="1:18" x14ac:dyDescent="0.35">
      <c r="A1514" t="s">
        <v>3904</v>
      </c>
      <c r="B1514">
        <v>2000</v>
      </c>
      <c r="D1514" s="51" t="s">
        <v>3905</v>
      </c>
      <c r="F1514" s="38">
        <v>150000008</v>
      </c>
      <c r="H1514">
        <v>34920</v>
      </c>
      <c r="J1514">
        <v>18</v>
      </c>
      <c r="K1514" t="s">
        <v>44</v>
      </c>
      <c r="L1514" t="s">
        <v>3907</v>
      </c>
      <c r="M1514" t="s">
        <v>3908</v>
      </c>
      <c r="N1514" s="38" t="s">
        <v>44</v>
      </c>
      <c r="O1514" t="str">
        <f>+F1514&amp;"-"&amp;VLOOKUP(F1514,'BD LP'!B:J,9,0)</f>
        <v>150000008-C18</v>
      </c>
      <c r="P1514">
        <f>+VLOOKUP(O1514,[1]ZCLMM905!$A:$G,7,0)</f>
        <v>18</v>
      </c>
      <c r="Q1514" t="b">
        <f t="shared" si="28"/>
        <v>1</v>
      </c>
      <c r="R1514" t="str">
        <f>+VLOOKUP(F1514,'BD LP'!B:I,8,0)</f>
        <v>QUESILLO COLUN 320 g</v>
      </c>
    </row>
    <row r="1515" spans="1:18" x14ac:dyDescent="0.35">
      <c r="A1515" t="s">
        <v>3904</v>
      </c>
      <c r="B1515">
        <v>2000</v>
      </c>
      <c r="D1515" s="51" t="s">
        <v>3905</v>
      </c>
      <c r="F1515" s="38">
        <v>150000714</v>
      </c>
      <c r="H1515">
        <v>36900</v>
      </c>
      <c r="J1515">
        <v>18</v>
      </c>
      <c r="K1515" t="s">
        <v>44</v>
      </c>
      <c r="L1515" t="s">
        <v>3907</v>
      </c>
      <c r="M1515" t="s">
        <v>3908</v>
      </c>
      <c r="N1515" s="38" t="s">
        <v>44</v>
      </c>
      <c r="O1515" t="str">
        <f>+F1515&amp;"-"&amp;VLOOKUP(F1515,'BD LP'!B:J,9,0)</f>
        <v>150000714-C18</v>
      </c>
      <c r="P1515">
        <f>+VLOOKUP(O1515,[1]ZCLMM905!$A:$G,7,0)</f>
        <v>18</v>
      </c>
      <c r="Q1515" t="b">
        <f t="shared" si="28"/>
        <v>1</v>
      </c>
      <c r="R1515" t="str">
        <f>+VLOOKUP(F1515,'BD LP'!B:I,8,0)</f>
        <v>QUESILLO COLUN S/SAL 320 g</v>
      </c>
    </row>
    <row r="1516" spans="1:18" x14ac:dyDescent="0.35">
      <c r="A1516" t="s">
        <v>3904</v>
      </c>
      <c r="B1516">
        <v>2000</v>
      </c>
      <c r="D1516" s="51" t="s">
        <v>3905</v>
      </c>
      <c r="F1516" s="38">
        <v>104534980</v>
      </c>
      <c r="H1516">
        <v>60300</v>
      </c>
      <c r="J1516">
        <v>10</v>
      </c>
      <c r="K1516" t="s">
        <v>44</v>
      </c>
      <c r="L1516" t="s">
        <v>3907</v>
      </c>
      <c r="M1516" t="s">
        <v>3908</v>
      </c>
      <c r="N1516" s="38" t="s">
        <v>44</v>
      </c>
      <c r="O1516" t="str">
        <f>+F1516&amp;"-"&amp;VLOOKUP(F1516,'BD LP'!B:J,9,0)</f>
        <v>104534980-C10</v>
      </c>
      <c r="P1516">
        <f>+VLOOKUP(O1516,[1]ZCLMM905!$A:$G,7,0)</f>
        <v>10</v>
      </c>
      <c r="Q1516" t="b">
        <f t="shared" si="28"/>
        <v>1</v>
      </c>
      <c r="R1516" t="str">
        <f>+VLOOKUP(F1516,'BD LP'!B:I,8,0)</f>
        <v>QUESO BURRATA GRANAROLO 250 GR</v>
      </c>
    </row>
    <row r="1517" spans="1:18" x14ac:dyDescent="0.35">
      <c r="A1517" t="s">
        <v>3904</v>
      </c>
      <c r="B1517">
        <v>2000</v>
      </c>
      <c r="D1517" s="51" t="s">
        <v>3905</v>
      </c>
      <c r="F1517" s="38">
        <v>104534790</v>
      </c>
      <c r="H1517">
        <v>99000</v>
      </c>
      <c r="J1517">
        <v>10</v>
      </c>
      <c r="K1517" t="s">
        <v>44</v>
      </c>
      <c r="L1517" t="s">
        <v>3907</v>
      </c>
      <c r="M1517" t="s">
        <v>3908</v>
      </c>
      <c r="N1517" s="38" t="s">
        <v>44</v>
      </c>
      <c r="O1517" t="str">
        <f>+F1517&amp;"-"&amp;VLOOKUP(F1517,'BD LP'!B:J,9,0)</f>
        <v>104534790-C10</v>
      </c>
      <c r="P1517">
        <f>+VLOOKUP(O1517,[1]ZCLMM905!$A:$G,7,0)</f>
        <v>10</v>
      </c>
      <c r="Q1517" t="b">
        <f t="shared" si="28"/>
        <v>1</v>
      </c>
      <c r="R1517" t="str">
        <f>+VLOOKUP(F1517,'BD LP'!B:I,8,0)</f>
        <v>QUESO CREMA HAHN´S 1,36 kg</v>
      </c>
    </row>
    <row r="1518" spans="1:18" x14ac:dyDescent="0.35">
      <c r="A1518" t="s">
        <v>3904</v>
      </c>
      <c r="B1518">
        <v>2000</v>
      </c>
      <c r="D1518" s="51" t="s">
        <v>3905</v>
      </c>
      <c r="F1518" s="38">
        <v>104547160</v>
      </c>
      <c r="H1518">
        <v>96000</v>
      </c>
      <c r="J1518">
        <v>10</v>
      </c>
      <c r="K1518" t="s">
        <v>44</v>
      </c>
      <c r="L1518" t="s">
        <v>3907</v>
      </c>
      <c r="M1518" t="s">
        <v>3908</v>
      </c>
      <c r="N1518" s="38" t="s">
        <v>44</v>
      </c>
      <c r="O1518" t="str">
        <f>+F1518&amp;"-"&amp;VLOOKUP(F1518,'BD LP'!B:J,9,0)</f>
        <v>104547160-C10</v>
      </c>
      <c r="P1518">
        <f>+VLOOKUP(O1518,[1]ZCLMM905!$A:$G,7,0)</f>
        <v>10</v>
      </c>
      <c r="Q1518" t="b">
        <f t="shared" si="28"/>
        <v>1</v>
      </c>
      <c r="R1518" t="str">
        <f>+VLOOKUP(F1518,'BD LP'!B:I,8,0)</f>
        <v>QUESO CREMA ZANAFOODS 1,36 KG</v>
      </c>
    </row>
    <row r="1519" spans="1:18" x14ac:dyDescent="0.35">
      <c r="A1519" t="s">
        <v>3904</v>
      </c>
      <c r="B1519">
        <v>2000</v>
      </c>
      <c r="D1519" s="51" t="s">
        <v>3905</v>
      </c>
      <c r="F1519" s="38">
        <v>104547660</v>
      </c>
      <c r="H1519">
        <v>84000</v>
      </c>
      <c r="J1519">
        <v>4</v>
      </c>
      <c r="K1519" t="s">
        <v>44</v>
      </c>
      <c r="L1519" t="s">
        <v>3907</v>
      </c>
      <c r="M1519" t="s">
        <v>3908</v>
      </c>
      <c r="N1519" s="38" t="s">
        <v>44</v>
      </c>
      <c r="O1519" t="str">
        <f>+F1519&amp;"-"&amp;VLOOKUP(F1519,'BD LP'!B:J,9,0)</f>
        <v>104547660-C04</v>
      </c>
      <c r="P1519">
        <f>+VLOOKUP(O1519,[1]ZCLMM905!$A:$G,7,0)</f>
        <v>4</v>
      </c>
      <c r="Q1519" t="b">
        <f t="shared" si="28"/>
        <v>1</v>
      </c>
      <c r="R1519" t="str">
        <f>+VLOOKUP(F1519,'BD LP'!B:I,8,0)</f>
        <v>QUESO FETA DOP 1KG (5X 200GR)</v>
      </c>
    </row>
    <row r="1520" spans="1:18" x14ac:dyDescent="0.35">
      <c r="A1520" t="s">
        <v>3904</v>
      </c>
      <c r="B1520">
        <v>2000</v>
      </c>
      <c r="D1520" s="51" t="s">
        <v>3905</v>
      </c>
      <c r="F1520" s="38">
        <v>104534990</v>
      </c>
      <c r="H1520">
        <v>50400</v>
      </c>
      <c r="J1520">
        <v>12</v>
      </c>
      <c r="K1520" t="s">
        <v>44</v>
      </c>
      <c r="L1520" t="s">
        <v>3907</v>
      </c>
      <c r="M1520" t="s">
        <v>3908</v>
      </c>
      <c r="N1520" s="38" t="s">
        <v>44</v>
      </c>
      <c r="O1520" t="str">
        <f>+F1520&amp;"-"&amp;VLOOKUP(F1520,'BD LP'!B:J,9,0)</f>
        <v>104534990-C12</v>
      </c>
      <c r="P1520">
        <f>+VLOOKUP(O1520,[1]ZCLMM905!$A:$G,7,0)</f>
        <v>12</v>
      </c>
      <c r="Q1520" t="b">
        <f t="shared" si="28"/>
        <v>1</v>
      </c>
      <c r="R1520" t="str">
        <f>+VLOOKUP(F1520,'BD LP'!B:I,8,0)</f>
        <v>QUESO FETA ROUSSAS GRANAROLO 200 GR</v>
      </c>
    </row>
    <row r="1521" spans="1:18" x14ac:dyDescent="0.35">
      <c r="A1521" t="s">
        <v>3904</v>
      </c>
      <c r="B1521">
        <v>2000</v>
      </c>
      <c r="D1521" s="51" t="s">
        <v>3905</v>
      </c>
      <c r="F1521" s="38">
        <v>104535010</v>
      </c>
      <c r="H1521">
        <v>24090</v>
      </c>
      <c r="J1521">
        <v>8</v>
      </c>
      <c r="K1521" t="s">
        <v>44</v>
      </c>
      <c r="L1521" t="s">
        <v>3907</v>
      </c>
      <c r="M1521" t="s">
        <v>3908</v>
      </c>
      <c r="N1521" s="38" t="s">
        <v>44</v>
      </c>
      <c r="O1521" t="str">
        <f>+F1521&amp;"-"&amp;VLOOKUP(F1521,'BD LP'!B:J,9,0)</f>
        <v>104535010-C08</v>
      </c>
      <c r="P1521">
        <f>+VLOOKUP(O1521,[1]ZCLMM905!$A:$G,7,0)</f>
        <v>8</v>
      </c>
      <c r="Q1521" t="b">
        <f t="shared" si="28"/>
        <v>1</v>
      </c>
      <c r="R1521" t="str">
        <f>+VLOOKUP(F1521,'BD LP'!B:I,8,0)</f>
        <v>QUESO ITALIAN BLUE GRANAROLO 150 GR</v>
      </c>
    </row>
    <row r="1522" spans="1:18" x14ac:dyDescent="0.35">
      <c r="A1522" t="s">
        <v>3904</v>
      </c>
      <c r="B1522">
        <v>2000</v>
      </c>
      <c r="D1522" s="51" t="s">
        <v>3905</v>
      </c>
      <c r="F1522" s="38">
        <v>104535020</v>
      </c>
      <c r="H1522">
        <v>74110</v>
      </c>
      <c r="J1522">
        <v>12</v>
      </c>
      <c r="K1522" t="s">
        <v>44</v>
      </c>
      <c r="L1522" t="s">
        <v>3907</v>
      </c>
      <c r="M1522" t="s">
        <v>3908</v>
      </c>
      <c r="N1522" s="38" t="s">
        <v>44</v>
      </c>
      <c r="O1522" t="str">
        <f>+F1522&amp;"-"&amp;VLOOKUP(F1522,'BD LP'!B:J,9,0)</f>
        <v>104535020-C12</v>
      </c>
      <c r="P1522">
        <f>+VLOOKUP(O1522,[1]ZCLMM905!$A:$G,7,0)</f>
        <v>12</v>
      </c>
      <c r="Q1522" t="b">
        <f t="shared" si="28"/>
        <v>1</v>
      </c>
      <c r="R1522" t="str">
        <f>+VLOOKUP(F1522,'BD LP'!B:I,8,0)</f>
        <v>QUESO MASCARPONE GRANAROLO 500 GR</v>
      </c>
    </row>
    <row r="1523" spans="1:18" x14ac:dyDescent="0.35">
      <c r="A1523" t="s">
        <v>3904</v>
      </c>
      <c r="B1523">
        <v>2000</v>
      </c>
      <c r="D1523" s="51" t="s">
        <v>3905</v>
      </c>
      <c r="F1523" s="38">
        <v>104535030</v>
      </c>
      <c r="H1523">
        <v>120000</v>
      </c>
      <c r="J1523">
        <v>5</v>
      </c>
      <c r="K1523" t="s">
        <v>44</v>
      </c>
      <c r="L1523" t="s">
        <v>3907</v>
      </c>
      <c r="M1523" t="s">
        <v>3908</v>
      </c>
      <c r="N1523" s="38" t="s">
        <v>44</v>
      </c>
      <c r="O1523" t="str">
        <f>+F1523&amp;"-"&amp;VLOOKUP(F1523,'BD LP'!B:J,9,0)</f>
        <v>104535030-C05</v>
      </c>
      <c r="P1523">
        <f>+VLOOKUP(O1523,[1]ZCLMM905!$A:$G,7,0)</f>
        <v>5</v>
      </c>
      <c r="Q1523" t="b">
        <f t="shared" si="28"/>
        <v>1</v>
      </c>
      <c r="R1523" t="str">
        <f>+VLOOKUP(F1523,'BD LP'!B:I,8,0)</f>
        <v>QUESO MOZZARELLA BOCCONCINI MINI 2 KG</v>
      </c>
    </row>
    <row r="1524" spans="1:18" x14ac:dyDescent="0.35">
      <c r="A1524" t="s">
        <v>3904</v>
      </c>
      <c r="B1524">
        <v>2000</v>
      </c>
      <c r="D1524" s="51" t="s">
        <v>3905</v>
      </c>
      <c r="F1524" s="38">
        <v>104535040</v>
      </c>
      <c r="H1524">
        <v>35200</v>
      </c>
      <c r="J1524">
        <v>16</v>
      </c>
      <c r="K1524" t="s">
        <v>44</v>
      </c>
      <c r="L1524" t="s">
        <v>3907</v>
      </c>
      <c r="M1524" t="s">
        <v>3908</v>
      </c>
      <c r="N1524" s="38" t="s">
        <v>44</v>
      </c>
      <c r="O1524" t="str">
        <f>+F1524&amp;"-"&amp;VLOOKUP(F1524,'BD LP'!B:J,9,0)</f>
        <v>104535040-C16</v>
      </c>
      <c r="P1524">
        <f>+VLOOKUP(O1524,[1]ZCLMM905!$A:$G,7,0)</f>
        <v>16</v>
      </c>
      <c r="Q1524" t="b">
        <f t="shared" si="28"/>
        <v>1</v>
      </c>
      <c r="R1524" t="str">
        <f>+VLOOKUP(F1524,'BD LP'!B:I,8,0)</f>
        <v>QUESO MOZZARELLA BUFALA GRANAROLO 125 GR</v>
      </c>
    </row>
    <row r="1525" spans="1:18" x14ac:dyDescent="0.35">
      <c r="A1525" t="s">
        <v>3904</v>
      </c>
      <c r="B1525">
        <v>2000</v>
      </c>
      <c r="D1525" s="51" t="s">
        <v>3905</v>
      </c>
      <c r="F1525" s="38">
        <v>104535050</v>
      </c>
      <c r="H1525">
        <v>30000</v>
      </c>
      <c r="J1525">
        <v>12</v>
      </c>
      <c r="K1525" t="s">
        <v>44</v>
      </c>
      <c r="L1525" t="s">
        <v>3907</v>
      </c>
      <c r="M1525" t="s">
        <v>3908</v>
      </c>
      <c r="N1525" s="38" t="s">
        <v>44</v>
      </c>
      <c r="O1525" t="str">
        <f>+F1525&amp;"-"&amp;VLOOKUP(F1525,'BD LP'!B:J,9,0)</f>
        <v>104535050-C12</v>
      </c>
      <c r="P1525">
        <f>+VLOOKUP(O1525,[1]ZCLMM905!$A:$G,7,0)</f>
        <v>12</v>
      </c>
      <c r="Q1525" t="b">
        <f t="shared" si="28"/>
        <v>1</v>
      </c>
      <c r="R1525" t="str">
        <f>+VLOOKUP(F1525,'BD LP'!B:I,8,0)</f>
        <v>QUESO MOZZARELLA CILIEGINE BUFALA 125 GR</v>
      </c>
    </row>
    <row r="1526" spans="1:18" x14ac:dyDescent="0.35">
      <c r="A1526" t="s">
        <v>3904</v>
      </c>
      <c r="B1526">
        <v>2000</v>
      </c>
      <c r="D1526" s="51" t="s">
        <v>3905</v>
      </c>
      <c r="F1526" s="38">
        <v>104535060</v>
      </c>
      <c r="H1526">
        <v>139900</v>
      </c>
      <c r="J1526">
        <v>6</v>
      </c>
      <c r="K1526" t="s">
        <v>44</v>
      </c>
      <c r="L1526" t="s">
        <v>3907</v>
      </c>
      <c r="M1526" t="s">
        <v>3908</v>
      </c>
      <c r="N1526" s="38" t="s">
        <v>44</v>
      </c>
      <c r="O1526" t="str">
        <f>+F1526&amp;"-"&amp;VLOOKUP(F1526,'BD LP'!B:J,9,0)</f>
        <v>104535060-C06</v>
      </c>
      <c r="P1526">
        <f>+VLOOKUP(O1526,[1]ZCLMM905!$A:$G,7,0)</f>
        <v>6</v>
      </c>
      <c r="Q1526" t="b">
        <f t="shared" si="28"/>
        <v>1</v>
      </c>
      <c r="R1526" t="str">
        <f>+VLOOKUP(F1526,'BD LP'!B:I,8,0)</f>
        <v>QUESO MOZZARELLA CRUMBLE IQF 2 KG</v>
      </c>
    </row>
    <row r="1527" spans="1:18" x14ac:dyDescent="0.35">
      <c r="A1527" t="s">
        <v>3904</v>
      </c>
      <c r="B1527">
        <v>2000</v>
      </c>
      <c r="D1527" s="51" t="s">
        <v>3905</v>
      </c>
      <c r="F1527" s="38">
        <v>104535070</v>
      </c>
      <c r="H1527">
        <v>35120</v>
      </c>
      <c r="J1527">
        <v>20</v>
      </c>
      <c r="K1527" t="s">
        <v>44</v>
      </c>
      <c r="L1527" t="s">
        <v>3907</v>
      </c>
      <c r="M1527" t="s">
        <v>3908</v>
      </c>
      <c r="N1527" s="38" t="s">
        <v>44</v>
      </c>
      <c r="O1527" t="str">
        <f>+F1527&amp;"-"&amp;VLOOKUP(F1527,'BD LP'!B:J,9,0)</f>
        <v>104535070-C20</v>
      </c>
      <c r="P1527">
        <f>+VLOOKUP(O1527,[1]ZCLMM905!$A:$G,7,0)</f>
        <v>20</v>
      </c>
      <c r="Q1527" t="b">
        <f t="shared" si="28"/>
        <v>1</v>
      </c>
      <c r="R1527" t="str">
        <f>+VLOOKUP(F1527,'BD LP'!B:I,8,0)</f>
        <v>QUESO MOZZARELLA FDL GRANAROLO 125 GR</v>
      </c>
    </row>
    <row r="1528" spans="1:18" x14ac:dyDescent="0.35">
      <c r="A1528" t="s">
        <v>3904</v>
      </c>
      <c r="B1528">
        <v>2000</v>
      </c>
      <c r="D1528" s="51" t="s">
        <v>3905</v>
      </c>
      <c r="F1528" s="38">
        <v>104535110</v>
      </c>
      <c r="H1528">
        <v>108114</v>
      </c>
      <c r="J1528">
        <v>6</v>
      </c>
      <c r="K1528" t="s">
        <v>44</v>
      </c>
      <c r="L1528" t="s">
        <v>3907</v>
      </c>
      <c r="M1528" t="s">
        <v>3908</v>
      </c>
      <c r="N1528" s="38" t="s">
        <v>44</v>
      </c>
      <c r="O1528" t="str">
        <f>+F1528&amp;"-"&amp;VLOOKUP(F1528,'BD LP'!B:J,9,0)</f>
        <v>104535110-C06</v>
      </c>
      <c r="P1528">
        <f>+VLOOKUP(O1528,[1]ZCLMM905!$A:$G,7,0)</f>
        <v>6</v>
      </c>
      <c r="Q1528" t="b">
        <f t="shared" si="28"/>
        <v>1</v>
      </c>
      <c r="R1528" t="str">
        <f>+VLOOKUP(F1528,'BD LP'!B:I,8,0)</f>
        <v>QUESO RICOTTA IQF GRANAROLO 2 KG</v>
      </c>
    </row>
    <row r="1529" spans="1:18" x14ac:dyDescent="0.35">
      <c r="A1529" t="s">
        <v>3904</v>
      </c>
      <c r="B1529">
        <v>2000</v>
      </c>
      <c r="D1529" s="51" t="s">
        <v>3905</v>
      </c>
      <c r="F1529" s="38">
        <v>104537910</v>
      </c>
      <c r="H1529">
        <v>39500</v>
      </c>
      <c r="J1529">
        <v>8</v>
      </c>
      <c r="K1529" t="s">
        <v>44</v>
      </c>
      <c r="L1529" t="s">
        <v>3907</v>
      </c>
      <c r="M1529" t="s">
        <v>3908</v>
      </c>
      <c r="N1529" s="38" t="s">
        <v>44</v>
      </c>
      <c r="O1529" t="str">
        <f>+F1529&amp;"-"&amp;VLOOKUP(F1529,'BD LP'!B:J,9,0)</f>
        <v>104537910-C08</v>
      </c>
      <c r="P1529">
        <f>+VLOOKUP(O1529,[1]ZCLMM905!$A:$G,7,0)</f>
        <v>8</v>
      </c>
      <c r="Q1529" t="b">
        <f t="shared" si="28"/>
        <v>1</v>
      </c>
      <c r="R1529" t="str">
        <f>+VLOOKUP(F1529,'BD LP'!B:I,8,0)</f>
        <v>QUESO GRANA PADANO DOP GRANAROLO 200G</v>
      </c>
    </row>
    <row r="1530" spans="1:18" x14ac:dyDescent="0.35">
      <c r="A1530" t="s">
        <v>3904</v>
      </c>
      <c r="B1530">
        <v>2000</v>
      </c>
      <c r="D1530" s="51" t="s">
        <v>3905</v>
      </c>
      <c r="F1530" s="61">
        <v>104535300</v>
      </c>
      <c r="H1530">
        <v>22500</v>
      </c>
      <c r="J1530">
        <v>1</v>
      </c>
      <c r="K1530" t="s">
        <v>164</v>
      </c>
      <c r="L1530" t="s">
        <v>3907</v>
      </c>
      <c r="M1530" t="s">
        <v>3908</v>
      </c>
      <c r="N1530" s="38" t="s">
        <v>164</v>
      </c>
      <c r="O1530" t="str">
        <f>+F1530&amp;"-"&amp;VLOOKUP(F1530,'BD LP'!B:J,9,0)</f>
        <v>104535300-KG</v>
      </c>
      <c r="P1530">
        <f>+VLOOKUP(O1530,[1]ZCLMM905!$A:$G,7,0)</f>
        <v>1</v>
      </c>
      <c r="Q1530" t="b">
        <f t="shared" si="28"/>
        <v>1</v>
      </c>
      <c r="R1530" t="str">
        <f>+VLOOKUP(F1530,'BD LP'!B:I,8,0)</f>
        <v>QUESO GRANA PADANO GRANAROLO 1KG APROX</v>
      </c>
    </row>
    <row r="1531" spans="1:18" x14ac:dyDescent="0.35">
      <c r="A1531" t="s">
        <v>3904</v>
      </c>
      <c r="B1531">
        <v>2000</v>
      </c>
      <c r="D1531" s="51" t="s">
        <v>3905</v>
      </c>
      <c r="F1531" s="38">
        <v>104535390</v>
      </c>
      <c r="H1531">
        <v>21100</v>
      </c>
      <c r="J1531">
        <v>1</v>
      </c>
      <c r="K1531" t="s">
        <v>164</v>
      </c>
      <c r="L1531" t="s">
        <v>3907</v>
      </c>
      <c r="M1531" t="s">
        <v>3908</v>
      </c>
      <c r="N1531" s="38" t="s">
        <v>164</v>
      </c>
      <c r="O1531" t="str">
        <f>+F1531&amp;"-"&amp;VLOOKUP(F1531,'BD LP'!B:J,9,0)</f>
        <v>104535390-KG</v>
      </c>
      <c r="P1531">
        <f>+VLOOKUP(O1531,[1]ZCLMM905!$A:$G,7,0)</f>
        <v>1</v>
      </c>
      <c r="Q1531" t="b">
        <f t="shared" si="28"/>
        <v>1</v>
      </c>
      <c r="R1531" t="str">
        <f>+VLOOKUP(F1531,'BD LP'!B:I,8,0)</f>
        <v>QUESO GRANA PADANO RUEDA GRANAROLO 39 KG</v>
      </c>
    </row>
    <row r="1532" spans="1:18" x14ac:dyDescent="0.35">
      <c r="A1532" t="s">
        <v>3904</v>
      </c>
      <c r="B1532">
        <v>2000</v>
      </c>
      <c r="D1532" s="51" t="s">
        <v>3905</v>
      </c>
      <c r="F1532" s="38">
        <v>104529560</v>
      </c>
      <c r="H1532">
        <v>9900</v>
      </c>
      <c r="J1532">
        <v>1</v>
      </c>
      <c r="K1532" t="s">
        <v>164</v>
      </c>
      <c r="L1532" t="s">
        <v>3907</v>
      </c>
      <c r="M1532" t="s">
        <v>3908</v>
      </c>
      <c r="N1532" s="38" t="s">
        <v>164</v>
      </c>
      <c r="O1532" t="str">
        <f>+F1532&amp;"-"&amp;VLOOKUP(F1532,'BD LP'!B:J,9,0)</f>
        <v>104529560-KG</v>
      </c>
      <c r="P1532">
        <f>+VLOOKUP(O1532,[1]ZCLMM905!$A:$G,7,0)</f>
        <v>1</v>
      </c>
      <c r="Q1532" t="b">
        <f t="shared" si="28"/>
        <v>1</v>
      </c>
      <c r="R1532" t="str">
        <f>+VLOOKUP(F1532,'BD LP'!B:I,8,0)</f>
        <v>QUESO PARMESANO CONAPROLE IMP 6 kg</v>
      </c>
    </row>
    <row r="1533" spans="1:18" x14ac:dyDescent="0.35">
      <c r="A1533" t="s">
        <v>3904</v>
      </c>
      <c r="B1533">
        <v>2000</v>
      </c>
      <c r="D1533" s="51" t="s">
        <v>3905</v>
      </c>
      <c r="F1533" s="38">
        <v>104540420</v>
      </c>
      <c r="H1533">
        <v>84900</v>
      </c>
      <c r="J1533">
        <v>12</v>
      </c>
      <c r="K1533" t="s">
        <v>44</v>
      </c>
      <c r="L1533" t="s">
        <v>3907</v>
      </c>
      <c r="M1533" t="s">
        <v>3908</v>
      </c>
      <c r="N1533" s="38" t="s">
        <v>44</v>
      </c>
      <c r="O1533" t="str">
        <f>+F1533&amp;"-"&amp;VLOOKUP(F1533,'BD LP'!B:J,9,0)</f>
        <v>104540420-C12</v>
      </c>
      <c r="P1533">
        <f>+VLOOKUP(O1533,[1]ZCLMM905!$A:$G,7,0)</f>
        <v>12</v>
      </c>
      <c r="Q1533" t="b">
        <f t="shared" si="28"/>
        <v>1</v>
      </c>
      <c r="R1533" t="str">
        <f>+VLOOKUP(F1533,'BD LP'!B:I,8,0)</f>
        <v>QUESO PARMESANO RALLADO USA PREM 453GR</v>
      </c>
    </row>
    <row r="1534" spans="1:18" x14ac:dyDescent="0.35">
      <c r="A1534" t="s">
        <v>3904</v>
      </c>
      <c r="B1534">
        <v>2000</v>
      </c>
      <c r="D1534" s="51" t="s">
        <v>3905</v>
      </c>
      <c r="F1534" s="38">
        <v>104537900</v>
      </c>
      <c r="H1534">
        <v>42400</v>
      </c>
      <c r="J1534">
        <v>8</v>
      </c>
      <c r="K1534" t="s">
        <v>44</v>
      </c>
      <c r="L1534" t="s">
        <v>3907</v>
      </c>
      <c r="M1534" t="s">
        <v>3908</v>
      </c>
      <c r="N1534" s="38" t="s">
        <v>44</v>
      </c>
      <c r="O1534" t="str">
        <f>+F1534&amp;"-"&amp;VLOOKUP(F1534,'BD LP'!B:J,9,0)</f>
        <v>104537900-C08</v>
      </c>
      <c r="P1534">
        <f>+VLOOKUP(O1534,[1]ZCLMM905!$A:$G,7,0)</f>
        <v>8</v>
      </c>
      <c r="Q1534" t="b">
        <f t="shared" si="28"/>
        <v>1</v>
      </c>
      <c r="R1534" t="str">
        <f>+VLOOKUP(F1534,'BD LP'!B:I,8,0)</f>
        <v>QUESO PARMIGIANO REGGIANO GRANAROLO 200G</v>
      </c>
    </row>
    <row r="1535" spans="1:18" x14ac:dyDescent="0.35">
      <c r="A1535" t="s">
        <v>3904</v>
      </c>
      <c r="B1535">
        <v>2000</v>
      </c>
      <c r="D1535" s="51" t="s">
        <v>3905</v>
      </c>
      <c r="F1535" s="38">
        <v>104535080</v>
      </c>
      <c r="H1535">
        <v>53250</v>
      </c>
      <c r="J1535">
        <v>12</v>
      </c>
      <c r="K1535" t="s">
        <v>44</v>
      </c>
      <c r="L1535" t="s">
        <v>3907</v>
      </c>
      <c r="M1535" t="s">
        <v>3908</v>
      </c>
      <c r="N1535" s="38" t="s">
        <v>44</v>
      </c>
      <c r="O1535" t="str">
        <f>+F1535&amp;"-"&amp;VLOOKUP(F1535,'BD LP'!B:J,9,0)</f>
        <v>104535080-C12</v>
      </c>
      <c r="P1535">
        <f>+VLOOKUP(O1535,[1]ZCLMM905!$A:$G,7,0)</f>
        <v>12</v>
      </c>
      <c r="Q1535" t="b">
        <f t="shared" si="28"/>
        <v>1</v>
      </c>
      <c r="R1535" t="str">
        <f>+VLOOKUP(F1535,'BD LP'!B:I,8,0)</f>
        <v>QUESO PECORINO ROMANO DOP GRANAROLO 150G</v>
      </c>
    </row>
    <row r="1536" spans="1:18" x14ac:dyDescent="0.35">
      <c r="A1536" t="s">
        <v>3904</v>
      </c>
      <c r="B1536">
        <v>2000</v>
      </c>
      <c r="D1536" s="51" t="s">
        <v>3905</v>
      </c>
      <c r="F1536" s="61">
        <v>104535100</v>
      </c>
      <c r="H1536">
        <v>18200</v>
      </c>
      <c r="J1536">
        <v>1</v>
      </c>
      <c r="K1536" t="s">
        <v>164</v>
      </c>
      <c r="L1536" t="s">
        <v>3907</v>
      </c>
      <c r="M1536" t="s">
        <v>3908</v>
      </c>
      <c r="N1536" s="38" t="s">
        <v>164</v>
      </c>
      <c r="O1536" t="str">
        <f>+F1536&amp;"-"&amp;VLOOKUP(F1536,'BD LP'!B:J,9,0)</f>
        <v>104535100-KG</v>
      </c>
      <c r="P1536">
        <f>+VLOOKUP(O1536,[1]ZCLMM905!$A:$G,7,0)</f>
        <v>1</v>
      </c>
      <c r="Q1536" t="b">
        <f t="shared" si="28"/>
        <v>1</v>
      </c>
      <c r="R1536" t="str">
        <f>+VLOOKUP(F1536,'BD LP'!B:I,8,0)</f>
        <v>QUESO QUATTROCENTO GRANAROLO 1 KG</v>
      </c>
    </row>
    <row r="1537" spans="1:18" x14ac:dyDescent="0.35">
      <c r="A1537" t="s">
        <v>3904</v>
      </c>
      <c r="B1537">
        <v>2000</v>
      </c>
      <c r="D1537" s="51" t="s">
        <v>3905</v>
      </c>
      <c r="F1537" s="38">
        <v>104535400</v>
      </c>
      <c r="H1537">
        <v>17500</v>
      </c>
      <c r="J1537">
        <v>1</v>
      </c>
      <c r="K1537" t="s">
        <v>164</v>
      </c>
      <c r="L1537" t="s">
        <v>3907</v>
      </c>
      <c r="M1537" t="s">
        <v>3908</v>
      </c>
      <c r="N1537" s="38" t="s">
        <v>164</v>
      </c>
      <c r="O1537" t="str">
        <f>+F1537&amp;"-"&amp;VLOOKUP(F1537,'BD LP'!B:J,9,0)</f>
        <v>104535400-KG</v>
      </c>
      <c r="P1537">
        <f>+VLOOKUP(O1537,[1]ZCLMM905!$A:$G,7,0)</f>
        <v>1</v>
      </c>
      <c r="Q1537" t="b">
        <f t="shared" si="28"/>
        <v>1</v>
      </c>
      <c r="R1537" t="str">
        <f>+VLOOKUP(F1537,'BD LP'!B:I,8,0)</f>
        <v>QUESO QUATTROCENTO RUEDA GRANAROLO 38 KG</v>
      </c>
    </row>
    <row r="1538" spans="1:18" x14ac:dyDescent="0.35">
      <c r="A1538" t="s">
        <v>3904</v>
      </c>
      <c r="B1538">
        <v>2000</v>
      </c>
      <c r="D1538" s="51" t="s">
        <v>3905</v>
      </c>
      <c r="F1538" s="38">
        <v>150000792</v>
      </c>
      <c r="H1538">
        <v>81600</v>
      </c>
      <c r="J1538">
        <v>8</v>
      </c>
      <c r="K1538" t="s">
        <v>44</v>
      </c>
      <c r="L1538" t="s">
        <v>3907</v>
      </c>
      <c r="M1538" t="s">
        <v>3908</v>
      </c>
      <c r="N1538" s="38" t="s">
        <v>44</v>
      </c>
      <c r="O1538" t="str">
        <f>+F1538&amp;"-"&amp;VLOOKUP(F1538,'BD LP'!B:J,9,0)</f>
        <v>150000792-C08</v>
      </c>
      <c r="P1538">
        <f>+VLOOKUP(O1538,[1]ZCLMM905!$A:$G,7,0)</f>
        <v>8</v>
      </c>
      <c r="Q1538" t="b">
        <f t="shared" si="28"/>
        <v>1</v>
      </c>
      <c r="R1538" t="str">
        <f>+VLOOKUP(F1538,'BD LP'!B:I,8,0)</f>
        <v>QUESO RALLADO HEBRAS LANALHUE 500 g</v>
      </c>
    </row>
    <row r="1539" spans="1:18" x14ac:dyDescent="0.35">
      <c r="A1539" t="s">
        <v>3904</v>
      </c>
      <c r="B1539">
        <v>2000</v>
      </c>
      <c r="D1539" s="51" t="s">
        <v>3905</v>
      </c>
      <c r="F1539" s="38">
        <v>104547710</v>
      </c>
      <c r="H1539">
        <v>61200</v>
      </c>
      <c r="J1539">
        <v>12</v>
      </c>
      <c r="K1539" t="s">
        <v>44</v>
      </c>
      <c r="L1539" t="s">
        <v>3907</v>
      </c>
      <c r="M1539" t="s">
        <v>3908</v>
      </c>
      <c r="N1539" s="38" t="s">
        <v>44</v>
      </c>
      <c r="O1539" t="str">
        <f>+F1539&amp;"-"&amp;VLOOKUP(F1539,'BD LP'!B:J,9,0)</f>
        <v>104547710-C12</v>
      </c>
      <c r="P1539">
        <f>+VLOOKUP(O1539,[1]ZCLMM905!$A:$G,7,0)</f>
        <v>12</v>
      </c>
      <c r="Q1539" t="b">
        <f t="shared" ref="Q1539:Q1599" si="29">+P1539=J1539</f>
        <v>1</v>
      </c>
      <c r="R1539" t="str">
        <f>+VLOOKUP(F1539,'BD LP'!B:I,8,0)</f>
        <v>QUESO RALLADO PARMESANO Y ROMANO 226GR</v>
      </c>
    </row>
    <row r="1540" spans="1:18" x14ac:dyDescent="0.35">
      <c r="A1540" t="s">
        <v>3904</v>
      </c>
      <c r="B1540">
        <v>2000</v>
      </c>
      <c r="D1540" s="51" t="s">
        <v>3905</v>
      </c>
      <c r="F1540" s="38">
        <v>150000793</v>
      </c>
      <c r="H1540">
        <v>81600</v>
      </c>
      <c r="J1540">
        <v>8</v>
      </c>
      <c r="K1540" t="s">
        <v>44</v>
      </c>
      <c r="L1540" t="s">
        <v>3907</v>
      </c>
      <c r="M1540" t="s">
        <v>3908</v>
      </c>
      <c r="N1540" s="38" t="s">
        <v>44</v>
      </c>
      <c r="O1540" t="str">
        <f>+F1540&amp;"-"&amp;VLOOKUP(F1540,'BD LP'!B:J,9,0)</f>
        <v>150000793-C08</v>
      </c>
      <c r="P1540">
        <f>+VLOOKUP(O1540,[1]ZCLMM905!$A:$G,7,0)</f>
        <v>8</v>
      </c>
      <c r="Q1540" t="b">
        <f t="shared" si="29"/>
        <v>1</v>
      </c>
      <c r="R1540" t="str">
        <f>+VLOOKUP(F1540,'BD LP'!B:I,8,0)</f>
        <v>QUESO RALLADO SEMIFINO LANALHUE 500 g</v>
      </c>
    </row>
    <row r="1541" spans="1:18" x14ac:dyDescent="0.35">
      <c r="A1541" t="s">
        <v>3904</v>
      </c>
      <c r="B1541">
        <v>2000</v>
      </c>
      <c r="D1541" s="51" t="s">
        <v>3905</v>
      </c>
      <c r="F1541" s="38">
        <v>104519090</v>
      </c>
      <c r="H1541">
        <v>9900</v>
      </c>
      <c r="J1541">
        <v>1</v>
      </c>
      <c r="K1541" t="s">
        <v>164</v>
      </c>
      <c r="L1541" t="s">
        <v>3907</v>
      </c>
      <c r="M1541" t="s">
        <v>3908</v>
      </c>
      <c r="N1541" s="38" t="s">
        <v>164</v>
      </c>
      <c r="O1541" t="str">
        <f>+F1541&amp;"-"&amp;VLOOKUP(F1541,'BD LP'!B:J,9,0)</f>
        <v>104519090-KG</v>
      </c>
      <c r="P1541">
        <f>+VLOOKUP(O1541,[1]ZCLMM905!$A:$G,7,0)</f>
        <v>1</v>
      </c>
      <c r="Q1541" t="b">
        <f t="shared" si="29"/>
        <v>1</v>
      </c>
      <c r="R1541" t="str">
        <f>+VLOOKUP(F1541,'BD LP'!B:I,8,0)</f>
        <v>QUESO REGGIANITO LA PAULINA 7,5 kg</v>
      </c>
    </row>
    <row r="1542" spans="1:18" x14ac:dyDescent="0.35">
      <c r="A1542" t="s">
        <v>3904</v>
      </c>
      <c r="B1542">
        <v>2000</v>
      </c>
      <c r="D1542" s="51" t="s">
        <v>3905</v>
      </c>
      <c r="F1542" s="61">
        <v>150002000</v>
      </c>
      <c r="H1542">
        <v>5240</v>
      </c>
      <c r="J1542">
        <v>1</v>
      </c>
      <c r="K1542" t="s">
        <v>164</v>
      </c>
      <c r="L1542" t="s">
        <v>3907</v>
      </c>
      <c r="M1542" t="s">
        <v>3908</v>
      </c>
      <c r="N1542" s="38" t="s">
        <v>164</v>
      </c>
      <c r="O1542" t="str">
        <f>+F1542&amp;"-"&amp;VLOOKUP(F1542,'BD LP'!B:J,9,0)</f>
        <v>150002000-KG</v>
      </c>
      <c r="P1542">
        <f>+VLOOKUP(O1542,[1]ZCLMM905!$A:$G,7,0)</f>
        <v>1</v>
      </c>
      <c r="Q1542" t="b">
        <f t="shared" si="29"/>
        <v>1</v>
      </c>
      <c r="R1542" t="str">
        <f>+VLOOKUP(F1542,'BD LP'!B:I,8,0)</f>
        <v>DESP QUESO GAUDA VACIO NACIONAL</v>
      </c>
    </row>
    <row r="1543" spans="1:18" x14ac:dyDescent="0.35">
      <c r="A1543" t="s">
        <v>3904</v>
      </c>
      <c r="B1543">
        <v>2000</v>
      </c>
      <c r="D1543" s="51" t="s">
        <v>3905</v>
      </c>
      <c r="F1543" s="61">
        <v>150002001</v>
      </c>
      <c r="H1543">
        <v>5600</v>
      </c>
      <c r="J1543">
        <v>1</v>
      </c>
      <c r="K1543" t="s">
        <v>164</v>
      </c>
      <c r="L1543" t="s">
        <v>3907</v>
      </c>
      <c r="M1543" t="s">
        <v>3908</v>
      </c>
      <c r="N1543" s="38" t="s">
        <v>164</v>
      </c>
      <c r="O1543" t="str">
        <f>+F1543&amp;"-"&amp;VLOOKUP(F1543,'BD LP'!B:J,9,0)</f>
        <v>150002001-KG</v>
      </c>
      <c r="P1543">
        <f>+VLOOKUP(O1543,[1]ZCLMM905!$A:$G,7,0)</f>
        <v>1</v>
      </c>
      <c r="Q1543" t="b">
        <f t="shared" si="29"/>
        <v>1</v>
      </c>
      <c r="R1543" t="str">
        <f>+VLOOKUP(F1543,'BD LP'!B:I,8,0)</f>
        <v>DESP QUESO MOZZARELLA IVP NACIONAL</v>
      </c>
    </row>
    <row r="1544" spans="1:18" x14ac:dyDescent="0.35">
      <c r="A1544" t="s">
        <v>3904</v>
      </c>
      <c r="B1544">
        <v>2000</v>
      </c>
      <c r="D1544" s="51" t="s">
        <v>3905</v>
      </c>
      <c r="F1544" s="38">
        <v>103000900</v>
      </c>
      <c r="H1544">
        <v>10900</v>
      </c>
      <c r="J1544">
        <v>1</v>
      </c>
      <c r="K1544" t="s">
        <v>164</v>
      </c>
      <c r="L1544" t="s">
        <v>3907</v>
      </c>
      <c r="M1544" t="s">
        <v>3908</v>
      </c>
      <c r="N1544" s="38" t="s">
        <v>164</v>
      </c>
      <c r="O1544" t="str">
        <f>+F1544&amp;"-"&amp;VLOOKUP(F1544,'BD LP'!B:J,9,0)</f>
        <v>103000900-KG</v>
      </c>
      <c r="P1544">
        <f>+VLOOKUP(O1544,[1]ZCLMM905!$A:$G,7,0)</f>
        <v>1</v>
      </c>
      <c r="Q1544" t="b">
        <f t="shared" si="29"/>
        <v>1</v>
      </c>
      <c r="R1544" t="str">
        <f>+VLOOKUP(F1544,'BD LP'!B:I,8,0)</f>
        <v>QUESO AZUL SANTA FE 2 kg</v>
      </c>
    </row>
    <row r="1545" spans="1:18" x14ac:dyDescent="0.35">
      <c r="A1545" t="s">
        <v>3904</v>
      </c>
      <c r="B1545">
        <v>2000</v>
      </c>
      <c r="D1545" s="51" t="s">
        <v>3905</v>
      </c>
      <c r="F1545" s="38">
        <v>104543200</v>
      </c>
      <c r="H1545">
        <v>28800</v>
      </c>
      <c r="J1545">
        <v>12</v>
      </c>
      <c r="K1545" t="s">
        <v>44</v>
      </c>
      <c r="L1545" t="s">
        <v>3907</v>
      </c>
      <c r="M1545" t="s">
        <v>3908</v>
      </c>
      <c r="N1545" s="38" t="s">
        <v>44</v>
      </c>
      <c r="O1545" t="str">
        <f>+F1545&amp;"-"&amp;VLOOKUP(F1545,'BD LP'!B:J,9,0)</f>
        <v>104543200-C12</v>
      </c>
      <c r="P1545">
        <f>+VLOOKUP(O1545,[1]ZCLMM905!$A:$G,7,0)</f>
        <v>12</v>
      </c>
      <c r="Q1545" t="b">
        <f t="shared" si="29"/>
        <v>1</v>
      </c>
      <c r="R1545" t="str">
        <f>+VLOOKUP(F1545,'BD LP'!B:I,8,0)</f>
        <v>QUESO CHEDDAR AMERICANO LAMINADO 272 GR</v>
      </c>
    </row>
    <row r="1546" spans="1:18" x14ac:dyDescent="0.35">
      <c r="A1546" t="s">
        <v>3904</v>
      </c>
      <c r="B1546">
        <v>2000</v>
      </c>
      <c r="D1546" s="51" t="s">
        <v>3905</v>
      </c>
      <c r="F1546" s="38">
        <v>104540000</v>
      </c>
      <c r="H1546">
        <v>27000</v>
      </c>
      <c r="J1546">
        <v>2</v>
      </c>
      <c r="K1546" t="s">
        <v>44</v>
      </c>
      <c r="L1546" t="s">
        <v>3907</v>
      </c>
      <c r="M1546" t="s">
        <v>3908</v>
      </c>
      <c r="N1546" s="38" t="s">
        <v>44</v>
      </c>
      <c r="O1546" t="str">
        <f>+F1546&amp;"-"&amp;VLOOKUP(F1546,'BD LP'!B:J,9,0)</f>
        <v>104540000-C02</v>
      </c>
      <c r="P1546">
        <f>+VLOOKUP(O1546,[1]ZCLMM905!$A:$G,7,0)</f>
        <v>2</v>
      </c>
      <c r="Q1546" t="b">
        <f t="shared" si="29"/>
        <v>1</v>
      </c>
      <c r="R1546" t="str">
        <f>+VLOOKUP(F1546,'BD LP'!B:I,8,0)</f>
        <v>QUESO CHEDDAR LAMINADO 1,92 KG</v>
      </c>
    </row>
    <row r="1547" spans="1:18" x14ac:dyDescent="0.35">
      <c r="A1547" t="s">
        <v>3904</v>
      </c>
      <c r="B1547">
        <v>2000</v>
      </c>
      <c r="D1547" s="51" t="s">
        <v>3905</v>
      </c>
      <c r="F1547" s="38">
        <v>104529870</v>
      </c>
      <c r="H1547">
        <v>65000</v>
      </c>
      <c r="J1547">
        <v>4</v>
      </c>
      <c r="K1547" t="s">
        <v>44</v>
      </c>
      <c r="L1547" t="s">
        <v>3907</v>
      </c>
      <c r="M1547" t="s">
        <v>3908</v>
      </c>
      <c r="N1547" s="38" t="s">
        <v>44</v>
      </c>
      <c r="O1547" t="str">
        <f>+F1547&amp;"-"&amp;VLOOKUP(F1547,'BD LP'!B:J,9,0)</f>
        <v>104529870-C04</v>
      </c>
      <c r="P1547">
        <f>+VLOOKUP(O1547,[1]ZCLMM905!$A:$G,7,0)</f>
        <v>4</v>
      </c>
      <c r="Q1547" t="b">
        <f t="shared" si="29"/>
        <v>1</v>
      </c>
      <c r="R1547" t="str">
        <f>+VLOOKUP(F1547,'BD LP'!B:I,8,0)</f>
        <v>QUESO CHEDDAR LAMINADO LUNCHITAS 2,26 kg</v>
      </c>
    </row>
    <row r="1548" spans="1:18" x14ac:dyDescent="0.35">
      <c r="A1548" t="s">
        <v>3904</v>
      </c>
      <c r="B1548">
        <v>2000</v>
      </c>
      <c r="D1548" s="51" t="s">
        <v>3905</v>
      </c>
      <c r="F1548" s="38">
        <v>104540400</v>
      </c>
      <c r="H1548">
        <v>60000</v>
      </c>
      <c r="J1548">
        <v>2</v>
      </c>
      <c r="K1548" t="s">
        <v>44</v>
      </c>
      <c r="L1548" t="s">
        <v>3907</v>
      </c>
      <c r="M1548" t="s">
        <v>3908</v>
      </c>
      <c r="N1548" s="38" t="s">
        <v>44</v>
      </c>
      <c r="O1548" t="str">
        <f>+F1548&amp;"-"&amp;VLOOKUP(F1548,'BD LP'!B:J,9,0)</f>
        <v>104540400-C02</v>
      </c>
      <c r="P1548">
        <f>+VLOOKUP(O1548,[1]ZCLMM905!$A:$G,7,0)</f>
        <v>2</v>
      </c>
      <c r="Q1548" t="b">
        <f t="shared" si="29"/>
        <v>1</v>
      </c>
      <c r="R1548" t="str">
        <f>+VLOOKUP(F1548,'BD LP'!B:I,8,0)</f>
        <v>QUESO COLBY JACK BARRA 2,72 KG</v>
      </c>
    </row>
    <row r="1549" spans="1:18" x14ac:dyDescent="0.35">
      <c r="A1549" t="s">
        <v>3904</v>
      </c>
      <c r="B1549">
        <v>2000</v>
      </c>
      <c r="D1549" s="51" t="s">
        <v>3905</v>
      </c>
      <c r="F1549" s="61">
        <v>104547910</v>
      </c>
      <c r="H1549">
        <v>10500</v>
      </c>
      <c r="J1549">
        <v>1</v>
      </c>
      <c r="K1549" t="s">
        <v>164</v>
      </c>
      <c r="L1549" t="s">
        <v>3907</v>
      </c>
      <c r="M1549" t="s">
        <v>3908</v>
      </c>
      <c r="N1549" s="38" t="s">
        <v>164</v>
      </c>
      <c r="O1549" t="str">
        <f>+F1549&amp;"-"&amp;VLOOKUP(F1549,'BD LP'!B:J,9,0)</f>
        <v>104547910-KG</v>
      </c>
      <c r="P1549">
        <f>+VLOOKUP(O1549,[1]ZCLMM905!$A:$G,7,0)</f>
        <v>1</v>
      </c>
      <c r="Q1549" t="b">
        <f t="shared" si="29"/>
        <v>1</v>
      </c>
      <c r="R1549" t="str">
        <f>+VLOOKUP(F1549,'BD LP'!B:I,8,0)</f>
        <v>QUESO COLBY JACK DESPUNTE</v>
      </c>
    </row>
    <row r="1550" spans="1:18" x14ac:dyDescent="0.35">
      <c r="A1550" t="s">
        <v>3904</v>
      </c>
      <c r="B1550">
        <v>2000</v>
      </c>
      <c r="D1550" s="51" t="s">
        <v>3905</v>
      </c>
      <c r="F1550" s="38">
        <v>104547860</v>
      </c>
      <c r="H1550">
        <v>78000</v>
      </c>
      <c r="J1550">
        <v>12</v>
      </c>
      <c r="K1550" t="s">
        <v>44</v>
      </c>
      <c r="L1550" t="s">
        <v>3907</v>
      </c>
      <c r="M1550" t="s">
        <v>3908</v>
      </c>
      <c r="N1550" s="38" t="s">
        <v>44</v>
      </c>
      <c r="O1550" t="str">
        <f>+F1550&amp;"-"&amp;VLOOKUP(F1550,'BD LP'!B:J,9,0)</f>
        <v>104547860-C12</v>
      </c>
      <c r="P1550">
        <f>+VLOOKUP(O1550,[1]ZCLMM905!$A:$G,7,0)</f>
        <v>12</v>
      </c>
      <c r="Q1550" t="b">
        <f t="shared" si="29"/>
        <v>1</v>
      </c>
      <c r="R1550" t="str">
        <f>+VLOOKUP(F1550,'BD LP'!B:I,8,0)</f>
        <v>QUESO COLBY JACK LAMINADO 500GR</v>
      </c>
    </row>
    <row r="1551" spans="1:18" x14ac:dyDescent="0.35">
      <c r="A1551" t="s">
        <v>3904</v>
      </c>
      <c r="B1551">
        <v>2000</v>
      </c>
      <c r="D1551" s="51" t="s">
        <v>3905</v>
      </c>
      <c r="F1551" s="44">
        <v>104547650</v>
      </c>
      <c r="H1551">
        <v>18000</v>
      </c>
      <c r="J1551">
        <v>1</v>
      </c>
      <c r="K1551" t="s">
        <v>164</v>
      </c>
      <c r="L1551" t="s">
        <v>3907</v>
      </c>
      <c r="M1551" t="s">
        <v>3908</v>
      </c>
      <c r="N1551" s="38" t="s">
        <v>164</v>
      </c>
      <c r="O1551" t="str">
        <f>+F1551&amp;"-"&amp;VLOOKUP(F1551,'BD LP'!B:J,9,0)</f>
        <v>104547650-KG</v>
      </c>
      <c r="P1551">
        <f>+VLOOKUP(O1551,[1]ZCLMM905!$A:$G,7,0)</f>
        <v>1</v>
      </c>
      <c r="Q1551" t="b">
        <f t="shared" si="29"/>
        <v>1</v>
      </c>
      <c r="R1551" t="str">
        <f>+VLOOKUP(F1551,'BD LP'!B:I,8,0)</f>
        <v>QUESO DE CABRA 1,6KG</v>
      </c>
    </row>
    <row r="1552" spans="1:18" x14ac:dyDescent="0.35">
      <c r="A1552" t="s">
        <v>3904</v>
      </c>
      <c r="B1552">
        <v>2000</v>
      </c>
      <c r="D1552" s="51" t="s">
        <v>3905</v>
      </c>
      <c r="F1552" s="38">
        <v>104543610</v>
      </c>
      <c r="H1552">
        <v>144000</v>
      </c>
      <c r="J1552">
        <v>8</v>
      </c>
      <c r="K1552" t="s">
        <v>44</v>
      </c>
      <c r="L1552" t="s">
        <v>3907</v>
      </c>
      <c r="M1552" t="s">
        <v>3908</v>
      </c>
      <c r="N1552" s="38" t="s">
        <v>44</v>
      </c>
      <c r="O1552" t="str">
        <f>+F1552&amp;"-"&amp;VLOOKUP(F1552,'BD LP'!B:J,9,0)</f>
        <v>104543610-C08</v>
      </c>
      <c r="P1552">
        <f>+VLOOKUP(O1552,[1]ZCLMM905!$A:$G,7,0)</f>
        <v>8</v>
      </c>
      <c r="Q1552" t="b">
        <f t="shared" si="29"/>
        <v>1</v>
      </c>
      <c r="R1552" t="str">
        <f>+VLOOKUP(F1552,'BD LP'!B:I,8,0)</f>
        <v>QUESO DE CABRA MADURO 1 KG</v>
      </c>
    </row>
    <row r="1553" spans="1:19" x14ac:dyDescent="0.35">
      <c r="A1553" t="s">
        <v>3904</v>
      </c>
      <c r="B1553">
        <v>2000</v>
      </c>
      <c r="D1553" s="51" t="s">
        <v>3905</v>
      </c>
      <c r="F1553" s="38">
        <v>104547220</v>
      </c>
      <c r="H1553">
        <v>18000</v>
      </c>
      <c r="J1553">
        <v>1</v>
      </c>
      <c r="K1553" t="s">
        <v>164</v>
      </c>
      <c r="L1553" t="s">
        <v>3907</v>
      </c>
      <c r="M1553" t="s">
        <v>3908</v>
      </c>
      <c r="N1553" s="38" t="s">
        <v>164</v>
      </c>
      <c r="O1553" t="str">
        <f>+F1553&amp;"-"&amp;VLOOKUP(F1553,'BD LP'!B:J,9,0)</f>
        <v>104547220-KG</v>
      </c>
      <c r="P1553">
        <f>+VLOOKUP(O1553,[1]ZCLMM905!$A:$G,7,0)</f>
        <v>1</v>
      </c>
      <c r="Q1553" t="b">
        <f t="shared" si="29"/>
        <v>1</v>
      </c>
      <c r="R1553" t="str">
        <f>+VLOOKUP(F1553,'BD LP'!B:I,8,0)</f>
        <v>QUESO DE CABRA MADURO 3,5 KG</v>
      </c>
    </row>
    <row r="1554" spans="1:19" x14ac:dyDescent="0.35">
      <c r="A1554" t="s">
        <v>3904</v>
      </c>
      <c r="B1554">
        <v>2000</v>
      </c>
      <c r="D1554" s="51" t="s">
        <v>3905</v>
      </c>
      <c r="F1554" s="38">
        <v>104543620</v>
      </c>
      <c r="H1554">
        <v>76000</v>
      </c>
      <c r="J1554">
        <v>8</v>
      </c>
      <c r="K1554" t="s">
        <v>44</v>
      </c>
      <c r="L1554" t="s">
        <v>3907</v>
      </c>
      <c r="M1554" t="s">
        <v>3908</v>
      </c>
      <c r="N1554" s="38" t="s">
        <v>44</v>
      </c>
      <c r="O1554" t="str">
        <f>+F1554&amp;"-"&amp;VLOOKUP(F1554,'BD LP'!B:J,9,0)</f>
        <v>104543620-C08</v>
      </c>
      <c r="P1554">
        <f>+VLOOKUP(O1554,[1]ZCLMM905!$A:$G,7,0)</f>
        <v>8</v>
      </c>
      <c r="Q1554" t="b">
        <f t="shared" si="29"/>
        <v>1</v>
      </c>
      <c r="R1554" t="str">
        <f>+VLOOKUP(F1554,'BD LP'!B:I,8,0)</f>
        <v>QUESO DE CABRA MADURO LAMINADO 500 G</v>
      </c>
    </row>
    <row r="1555" spans="1:19" x14ac:dyDescent="0.35">
      <c r="A1555" t="s">
        <v>3904</v>
      </c>
      <c r="B1555">
        <v>2000</v>
      </c>
      <c r="D1555" s="51" t="s">
        <v>3905</v>
      </c>
      <c r="F1555" s="38">
        <v>104533930</v>
      </c>
      <c r="H1555">
        <v>53600</v>
      </c>
      <c r="J1555">
        <v>8</v>
      </c>
      <c r="K1555" t="s">
        <v>44</v>
      </c>
      <c r="L1555" t="s">
        <v>3907</v>
      </c>
      <c r="M1555" t="s">
        <v>3908</v>
      </c>
      <c r="N1555" s="38" t="s">
        <v>44</v>
      </c>
      <c r="O1555" t="str">
        <f>+F1555&amp;"-"&amp;VLOOKUP(F1555,'BD LP'!B:J,9,0)</f>
        <v>104533930-C08</v>
      </c>
      <c r="P1555">
        <f>+VLOOKUP(O1555,[1]ZCLMM905!$A:$G,7,0)</f>
        <v>8</v>
      </c>
      <c r="Q1555" t="b">
        <f t="shared" si="29"/>
        <v>1</v>
      </c>
      <c r="R1555" t="str">
        <f>+VLOOKUP(F1555,'BD LP'!B:I,8,0)</f>
        <v>QUESO GAUDA GRANULADO 1 kg</v>
      </c>
    </row>
    <row r="1556" spans="1:19" x14ac:dyDescent="0.35">
      <c r="A1556" t="s">
        <v>3904</v>
      </c>
      <c r="B1556">
        <v>2000</v>
      </c>
      <c r="D1556" s="51" t="s">
        <v>3905</v>
      </c>
      <c r="F1556" s="38">
        <v>104538530</v>
      </c>
      <c r="H1556">
        <v>45600</v>
      </c>
      <c r="J1556">
        <v>12</v>
      </c>
      <c r="K1556" t="s">
        <v>44</v>
      </c>
      <c r="L1556" t="s">
        <v>3907</v>
      </c>
      <c r="M1556" t="s">
        <v>3908</v>
      </c>
      <c r="N1556" s="38" t="s">
        <v>44</v>
      </c>
      <c r="O1556" t="str">
        <f>+F1556&amp;"-"&amp;VLOOKUP(F1556,'BD LP'!B:J,9,0)</f>
        <v>104538530-C12</v>
      </c>
      <c r="P1556">
        <f>+VLOOKUP(O1556,[1]ZCLMM905!$A:$G,7,0)</f>
        <v>12</v>
      </c>
      <c r="Q1556" t="b">
        <f t="shared" si="29"/>
        <v>1</v>
      </c>
      <c r="R1556" t="str">
        <f>+VLOOKUP(F1556,'BD LP'!B:I,8,0)</f>
        <v>QUESO GAUDA LAMINADO 500 GR</v>
      </c>
    </row>
    <row r="1557" spans="1:19" x14ac:dyDescent="0.35">
      <c r="A1557" t="s">
        <v>3904</v>
      </c>
      <c r="B1557">
        <v>2000</v>
      </c>
      <c r="D1557" s="51" t="s">
        <v>3905</v>
      </c>
      <c r="F1557" s="38">
        <v>104519930</v>
      </c>
      <c r="H1557">
        <v>6790</v>
      </c>
      <c r="J1557">
        <v>1</v>
      </c>
      <c r="K1557" t="s">
        <v>164</v>
      </c>
      <c r="L1557" t="s">
        <v>3907</v>
      </c>
      <c r="M1557" t="s">
        <v>3908</v>
      </c>
      <c r="N1557" s="38" t="s">
        <v>164</v>
      </c>
      <c r="O1557" t="str">
        <f>+F1557&amp;"-"&amp;VLOOKUP(F1557,'BD LP'!B:J,9,0)</f>
        <v>104519930-KG</v>
      </c>
      <c r="P1557">
        <f>+VLOOKUP(O1557,[1]ZCLMM905!$A:$G,7,0)</f>
        <v>1</v>
      </c>
      <c r="Q1557" t="b">
        <f t="shared" si="29"/>
        <v>1</v>
      </c>
      <c r="R1557" t="str">
        <f>+VLOOKUP(F1557,'BD LP'!B:I,8,0)</f>
        <v>QUESO GAUDA MOLFINO 3,9 kg</v>
      </c>
    </row>
    <row r="1558" spans="1:19" x14ac:dyDescent="0.35">
      <c r="A1558" t="s">
        <v>3904</v>
      </c>
      <c r="B1558">
        <v>2000</v>
      </c>
      <c r="D1558" s="51" t="s">
        <v>3905</v>
      </c>
      <c r="F1558" s="38">
        <v>104543170</v>
      </c>
      <c r="H1558">
        <v>53000</v>
      </c>
      <c r="J1558">
        <v>12</v>
      </c>
      <c r="K1558" t="s">
        <v>44</v>
      </c>
      <c r="L1558" t="s">
        <v>3907</v>
      </c>
      <c r="M1558" t="s">
        <v>3908</v>
      </c>
      <c r="N1558" s="38" t="s">
        <v>44</v>
      </c>
      <c r="O1558" t="str">
        <f>+F1558&amp;"-"&amp;VLOOKUP(F1558,'BD LP'!B:J,9,0)</f>
        <v>104543170-C12</v>
      </c>
      <c r="P1558">
        <f>+VLOOKUP(O1558,[1]ZCLMM905!$A:$G,7,0)</f>
        <v>12</v>
      </c>
      <c r="Q1558" t="b">
        <f t="shared" si="29"/>
        <v>1</v>
      </c>
      <c r="R1558" t="str">
        <f>+VLOOKUP(F1558,'BD LP'!B:I,8,0)</f>
        <v>QUESO GOURMET BALSAMIC BELLAVITANO 150 g</v>
      </c>
    </row>
    <row r="1559" spans="1:19" x14ac:dyDescent="0.35">
      <c r="A1559" t="s">
        <v>3904</v>
      </c>
      <c r="B1559">
        <v>2000</v>
      </c>
      <c r="D1559" s="51" t="s">
        <v>3905</v>
      </c>
      <c r="F1559" s="38">
        <v>104543180</v>
      </c>
      <c r="H1559">
        <v>53000</v>
      </c>
      <c r="J1559">
        <v>12</v>
      </c>
      <c r="K1559" t="s">
        <v>44</v>
      </c>
      <c r="L1559" t="s">
        <v>3907</v>
      </c>
      <c r="M1559" t="s">
        <v>3908</v>
      </c>
      <c r="N1559" s="38" t="s">
        <v>44</v>
      </c>
      <c r="O1559" t="str">
        <f>+F1559&amp;"-"&amp;VLOOKUP(F1559,'BD LP'!B:J,9,0)</f>
        <v>104543180-C12</v>
      </c>
      <c r="P1559">
        <f>+VLOOKUP(O1559,[1]ZCLMM905!$A:$G,7,0)</f>
        <v>12</v>
      </c>
      <c r="Q1559" t="b">
        <f t="shared" si="29"/>
        <v>1</v>
      </c>
      <c r="R1559" t="str">
        <f>+VLOOKUP(F1559,'BD LP'!B:I,8,0)</f>
        <v>QUESO GOURMET ESPRESSO BELLAVITANO 150 g</v>
      </c>
    </row>
    <row r="1560" spans="1:19" x14ac:dyDescent="0.35">
      <c r="A1560" t="s">
        <v>3904</v>
      </c>
      <c r="B1560">
        <v>2000</v>
      </c>
      <c r="D1560" s="51" t="s">
        <v>3905</v>
      </c>
      <c r="F1560" s="38">
        <v>104543160</v>
      </c>
      <c r="H1560">
        <v>53000</v>
      </c>
      <c r="J1560">
        <v>12</v>
      </c>
      <c r="K1560" t="s">
        <v>44</v>
      </c>
      <c r="L1560" t="s">
        <v>3907</v>
      </c>
      <c r="M1560" t="s">
        <v>3908</v>
      </c>
      <c r="N1560" s="38" t="s">
        <v>44</v>
      </c>
      <c r="O1560" t="str">
        <f>+F1560&amp;"-"&amp;VLOOKUP(F1560,'BD LP'!B:J,9,0)</f>
        <v>104543160-C12</v>
      </c>
      <c r="P1560">
        <f>+VLOOKUP(O1560,[1]ZCLMM905!$A:$G,7,0)</f>
        <v>12</v>
      </c>
      <c r="Q1560" t="b">
        <f t="shared" si="29"/>
        <v>1</v>
      </c>
      <c r="R1560" t="str">
        <f>+VLOOKUP(F1560,'BD LP'!B:I,8,0)</f>
        <v>QUESO GOURMET MERLOT BELLAVITANO 150 g</v>
      </c>
    </row>
    <row r="1561" spans="1:19" x14ac:dyDescent="0.35">
      <c r="A1561" t="s">
        <v>3904</v>
      </c>
      <c r="B1561">
        <v>2000</v>
      </c>
      <c r="D1561" s="51" t="s">
        <v>3905</v>
      </c>
      <c r="F1561" s="38">
        <v>104538820</v>
      </c>
      <c r="H1561">
        <v>7890</v>
      </c>
      <c r="J1561">
        <v>1</v>
      </c>
      <c r="K1561" t="s">
        <v>164</v>
      </c>
      <c r="L1561" t="s">
        <v>3907</v>
      </c>
      <c r="M1561" t="s">
        <v>3908</v>
      </c>
      <c r="N1561" s="38" t="s">
        <v>164</v>
      </c>
      <c r="O1561" t="str">
        <f>+F1561&amp;"-"&amp;VLOOKUP(F1561,'BD LP'!B:J,9,0)</f>
        <v>104538820-KG</v>
      </c>
      <c r="P1561">
        <f>+VLOOKUP(O1561,[1]ZCLMM905!$A:$G,7,0)</f>
        <v>1</v>
      </c>
      <c r="Q1561" t="b">
        <f t="shared" si="29"/>
        <v>1</v>
      </c>
      <c r="R1561" t="str">
        <f>+VLOOKUP(F1561,'BD LP'!B:I,8,0)</f>
        <v>QUESO MANTECOSO BARRA 3,5 KG</v>
      </c>
    </row>
    <row r="1562" spans="1:19" x14ac:dyDescent="0.35">
      <c r="A1562" t="s">
        <v>3904</v>
      </c>
      <c r="B1562">
        <v>2000</v>
      </c>
      <c r="D1562" s="51" t="s">
        <v>3905</v>
      </c>
      <c r="F1562" s="38">
        <v>104533900</v>
      </c>
      <c r="H1562">
        <v>59500</v>
      </c>
      <c r="J1562">
        <v>8</v>
      </c>
      <c r="K1562" t="s">
        <v>44</v>
      </c>
      <c r="L1562" t="s">
        <v>3907</v>
      </c>
      <c r="M1562" t="s">
        <v>3908</v>
      </c>
      <c r="N1562" s="38" t="s">
        <v>44</v>
      </c>
      <c r="O1562" t="str">
        <f>+F1562&amp;"-"&amp;VLOOKUP(F1562,'BD LP'!B:J,9,0)</f>
        <v>104533900-C08</v>
      </c>
      <c r="P1562">
        <f>+VLOOKUP(O1562,[1]ZCLMM905!$A:$G,7,0)</f>
        <v>8</v>
      </c>
      <c r="Q1562" t="b">
        <f t="shared" si="29"/>
        <v>1</v>
      </c>
      <c r="R1562" t="str">
        <f>+VLOOKUP(F1562,'BD LP'!B:I,8,0)</f>
        <v>QUESO MOZZARELLA GRANULADO 1 kg</v>
      </c>
    </row>
    <row r="1563" spans="1:19" x14ac:dyDescent="0.35">
      <c r="A1563" t="s">
        <v>3904</v>
      </c>
      <c r="B1563">
        <v>2000</v>
      </c>
      <c r="D1563" s="51" t="s">
        <v>3905</v>
      </c>
      <c r="F1563" s="111">
        <v>104520790</v>
      </c>
      <c r="G1563" s="121"/>
      <c r="H1563" s="121">
        <v>56800</v>
      </c>
      <c r="I1563" s="121"/>
      <c r="J1563" s="121">
        <v>1</v>
      </c>
      <c r="K1563" s="111" t="s">
        <v>439</v>
      </c>
      <c r="L1563" s="121" t="s">
        <v>3907</v>
      </c>
      <c r="M1563" s="121" t="s">
        <v>3908</v>
      </c>
      <c r="N1563" s="111" t="s">
        <v>439</v>
      </c>
      <c r="O1563" s="121" t="str">
        <f>+F1563&amp;"-"&amp;VLOOKUP(F1563,'BD LP'!B:J,9,0)</f>
        <v>104520790-C01</v>
      </c>
      <c r="P1563" s="121">
        <f>+VLOOKUP(O1563,[1]ZCLMM905!$A:$G,7,0)</f>
        <v>68</v>
      </c>
      <c r="Q1563" t="b">
        <f t="shared" si="29"/>
        <v>0</v>
      </c>
      <c r="R1563" t="str">
        <f>+VLOOKUP(F1563,'BD LP'!B:I,8,0)</f>
        <v>QUESO MOZZARELLA HEBRA LEPRINO 6,8 kg</v>
      </c>
      <c r="S1563" t="b">
        <f>+N1563=K1563</f>
        <v>1</v>
      </c>
    </row>
    <row r="1564" spans="1:19" x14ac:dyDescent="0.35">
      <c r="A1564" t="s">
        <v>3904</v>
      </c>
      <c r="B1564">
        <v>2000</v>
      </c>
      <c r="D1564" s="51" t="s">
        <v>3905</v>
      </c>
      <c r="F1564" s="38">
        <v>104543050</v>
      </c>
      <c r="H1564">
        <v>6190</v>
      </c>
      <c r="J1564">
        <v>1</v>
      </c>
      <c r="K1564" t="s">
        <v>164</v>
      </c>
      <c r="L1564" t="s">
        <v>3907</v>
      </c>
      <c r="M1564" t="s">
        <v>3908</v>
      </c>
      <c r="N1564" s="38" t="s">
        <v>164</v>
      </c>
      <c r="O1564" t="str">
        <f>+F1564&amp;"-"&amp;VLOOKUP(F1564,'BD LP'!B:J,9,0)</f>
        <v>104543050-KG</v>
      </c>
      <c r="P1564">
        <f>+VLOOKUP(O1564,[1]ZCLMM905!$A:$G,7,0)</f>
        <v>1</v>
      </c>
      <c r="Q1564" t="b">
        <f t="shared" si="29"/>
        <v>1</v>
      </c>
      <c r="R1564" t="str">
        <f>+VLOOKUP(F1564,'BD LP'!B:I,8,0)</f>
        <v>QUESO MOZZARELLA LA PAULINA 3,5 kg</v>
      </c>
    </row>
    <row r="1565" spans="1:19" x14ac:dyDescent="0.35">
      <c r="A1565" t="s">
        <v>3904</v>
      </c>
      <c r="B1565">
        <v>2000</v>
      </c>
      <c r="D1565" s="51" t="s">
        <v>3905</v>
      </c>
      <c r="F1565" s="38">
        <v>104542850</v>
      </c>
      <c r="H1565">
        <v>43900</v>
      </c>
      <c r="J1565">
        <v>12</v>
      </c>
      <c r="K1565" t="s">
        <v>44</v>
      </c>
      <c r="L1565" t="s">
        <v>3907</v>
      </c>
      <c r="M1565" t="s">
        <v>3908</v>
      </c>
      <c r="N1565" s="38" t="s">
        <v>44</v>
      </c>
      <c r="O1565" t="str">
        <f>+F1565&amp;"-"&amp;VLOOKUP(F1565,'BD LP'!B:J,9,0)</f>
        <v>104542850-C12</v>
      </c>
      <c r="P1565">
        <f>+VLOOKUP(O1565,[1]ZCLMM905!$A:$G,7,0)</f>
        <v>12</v>
      </c>
      <c r="Q1565" t="b">
        <f t="shared" si="29"/>
        <v>1</v>
      </c>
      <c r="R1565" t="str">
        <f>+VLOOKUP(F1565,'BD LP'!B:I,8,0)</f>
        <v>QUESO MOZZARELLA LAMINADO 500 G</v>
      </c>
    </row>
    <row r="1566" spans="1:19" x14ac:dyDescent="0.35">
      <c r="A1566" t="s">
        <v>3904</v>
      </c>
      <c r="B1566">
        <v>2000</v>
      </c>
      <c r="D1566" s="51" t="s">
        <v>3905</v>
      </c>
      <c r="F1566" s="38">
        <v>104500500</v>
      </c>
      <c r="H1566">
        <v>6190</v>
      </c>
      <c r="J1566">
        <v>1</v>
      </c>
      <c r="K1566" t="s">
        <v>164</v>
      </c>
      <c r="L1566" t="s">
        <v>3907</v>
      </c>
      <c r="M1566" t="s">
        <v>3908</v>
      </c>
      <c r="N1566" s="38" t="s">
        <v>164</v>
      </c>
      <c r="O1566" t="str">
        <f>+F1566&amp;"-"&amp;VLOOKUP(F1566,'BD LP'!B:J,9,0)</f>
        <v>104500500-KG</v>
      </c>
      <c r="P1566">
        <f>+VLOOKUP(O1566,[1]ZCLMM905!$A:$G,7,0)</f>
        <v>1</v>
      </c>
      <c r="Q1566" t="b">
        <f t="shared" si="29"/>
        <v>1</v>
      </c>
      <c r="R1566" t="str">
        <f>+VLOOKUP(F1566,'BD LP'!B:I,8,0)</f>
        <v>QUESO MOZZARELLA MOLFINO 3,5 kg</v>
      </c>
    </row>
    <row r="1567" spans="1:19" x14ac:dyDescent="0.35">
      <c r="A1567" t="s">
        <v>3904</v>
      </c>
      <c r="B1567">
        <v>2000</v>
      </c>
      <c r="D1567" s="51" t="s">
        <v>3905</v>
      </c>
      <c r="F1567" s="38">
        <v>104524090</v>
      </c>
      <c r="H1567">
        <v>6190</v>
      </c>
      <c r="J1567">
        <v>1</v>
      </c>
      <c r="K1567" t="s">
        <v>164</v>
      </c>
      <c r="L1567" t="s">
        <v>3907</v>
      </c>
      <c r="M1567" t="s">
        <v>3908</v>
      </c>
      <c r="N1567" s="38" t="s">
        <v>164</v>
      </c>
      <c r="O1567" t="str">
        <f>+F1567&amp;"-"&amp;VLOOKUP(F1567,'BD LP'!B:J,9,0)</f>
        <v>104524090-KG</v>
      </c>
      <c r="P1567">
        <f>+VLOOKUP(O1567,[1]ZCLMM905!$A:$G,7,0)</f>
        <v>1</v>
      </c>
      <c r="Q1567" t="b">
        <f t="shared" si="29"/>
        <v>1</v>
      </c>
      <c r="R1567" t="str">
        <f>+VLOOKUP(F1567,'BD LP'!B:I,8,0)</f>
        <v>QUESO MOZZARELLA TREGGAR 2,7 kg</v>
      </c>
    </row>
    <row r="1568" spans="1:19" x14ac:dyDescent="0.35">
      <c r="A1568" t="s">
        <v>3904</v>
      </c>
      <c r="B1568">
        <v>2000</v>
      </c>
      <c r="D1568" s="51" t="s">
        <v>3905</v>
      </c>
      <c r="F1568" s="38">
        <v>104545290</v>
      </c>
      <c r="H1568">
        <v>71000</v>
      </c>
      <c r="J1568">
        <v>10</v>
      </c>
      <c r="K1568" t="s">
        <v>44</v>
      </c>
      <c r="L1568" t="s">
        <v>3907</v>
      </c>
      <c r="M1568" t="s">
        <v>3908</v>
      </c>
      <c r="N1568" s="38" t="s">
        <v>44</v>
      </c>
      <c r="O1568" t="str">
        <f>+F1568&amp;"-"&amp;VLOOKUP(F1568,'BD LP'!B:J,9,0)</f>
        <v>104545290-C10</v>
      </c>
      <c r="P1568">
        <f>+VLOOKUP(O1568,[1]ZCLMM905!$A:$G,7,0)</f>
        <v>10</v>
      </c>
      <c r="Q1568" t="b">
        <f t="shared" si="29"/>
        <v>1</v>
      </c>
      <c r="R1568" t="str">
        <f>+VLOOKUP(F1568,'BD LP'!B:I,8,0)</f>
        <v>QUESO PARMESANO HEBRA 500 GR</v>
      </c>
    </row>
    <row r="1569" spans="1:18" x14ac:dyDescent="0.35">
      <c r="A1569" t="s">
        <v>3904</v>
      </c>
      <c r="B1569">
        <v>2000</v>
      </c>
      <c r="D1569" s="51" t="s">
        <v>3905</v>
      </c>
      <c r="F1569" s="38">
        <v>104545300</v>
      </c>
      <c r="H1569">
        <v>71000</v>
      </c>
      <c r="J1569">
        <v>10</v>
      </c>
      <c r="K1569" t="s">
        <v>44</v>
      </c>
      <c r="L1569" t="s">
        <v>3907</v>
      </c>
      <c r="M1569" t="s">
        <v>3908</v>
      </c>
      <c r="N1569" s="38" t="s">
        <v>44</v>
      </c>
      <c r="O1569" t="str">
        <f>+F1569&amp;"-"&amp;VLOOKUP(F1569,'BD LP'!B:J,9,0)</f>
        <v>104545300-C10</v>
      </c>
      <c r="P1569">
        <f>+VLOOKUP(O1569,[1]ZCLMM905!$A:$G,7,0)</f>
        <v>10</v>
      </c>
      <c r="Q1569" t="b">
        <f t="shared" si="29"/>
        <v>1</v>
      </c>
      <c r="R1569" t="str">
        <f>+VLOOKUP(F1569,'BD LP'!B:I,8,0)</f>
        <v>QUESO PARMESANO RALLADO 500 GR</v>
      </c>
    </row>
    <row r="1570" spans="1:18" x14ac:dyDescent="0.35">
      <c r="A1570" t="s">
        <v>3904</v>
      </c>
      <c r="B1570">
        <v>2000</v>
      </c>
      <c r="D1570" s="51" t="s">
        <v>3905</v>
      </c>
      <c r="F1570" s="38">
        <v>104540390</v>
      </c>
      <c r="H1570">
        <v>60000</v>
      </c>
      <c r="J1570">
        <v>2</v>
      </c>
      <c r="K1570" t="s">
        <v>44</v>
      </c>
      <c r="L1570" t="s">
        <v>3907</v>
      </c>
      <c r="M1570" t="s">
        <v>3908</v>
      </c>
      <c r="N1570" s="38" t="s">
        <v>44</v>
      </c>
      <c r="O1570" t="str">
        <f>+F1570&amp;"-"&amp;VLOOKUP(F1570,'BD LP'!B:J,9,0)</f>
        <v>104540390-C02</v>
      </c>
      <c r="P1570">
        <f>+VLOOKUP(O1570,[1]ZCLMM905!$A:$G,7,0)</f>
        <v>2</v>
      </c>
      <c r="Q1570" t="b">
        <f t="shared" si="29"/>
        <v>1</v>
      </c>
      <c r="R1570" t="str">
        <f>+VLOOKUP(F1570,'BD LP'!B:I,8,0)</f>
        <v>QUESO PEPPER JACK BARRA 2,73 KG</v>
      </c>
    </row>
    <row r="1571" spans="1:18" x14ac:dyDescent="0.35">
      <c r="A1571" t="s">
        <v>3904</v>
      </c>
      <c r="B1571">
        <v>2000</v>
      </c>
      <c r="D1571" s="51" t="s">
        <v>3905</v>
      </c>
      <c r="F1571" s="61">
        <v>104547920</v>
      </c>
      <c r="H1571">
        <v>10500</v>
      </c>
      <c r="J1571">
        <v>1</v>
      </c>
      <c r="K1571" t="s">
        <v>164</v>
      </c>
      <c r="L1571" t="s">
        <v>3907</v>
      </c>
      <c r="M1571" t="s">
        <v>3908</v>
      </c>
      <c r="N1571" s="38" t="s">
        <v>164</v>
      </c>
      <c r="O1571" t="str">
        <f>+F1571&amp;"-"&amp;VLOOKUP(F1571,'BD LP'!B:J,9,0)</f>
        <v>104547920-KG</v>
      </c>
      <c r="P1571">
        <f>+VLOOKUP(O1571,[1]ZCLMM905!$A:$G,7,0)</f>
        <v>1</v>
      </c>
      <c r="Q1571" t="b">
        <f t="shared" si="29"/>
        <v>1</v>
      </c>
      <c r="R1571" t="str">
        <f>+VLOOKUP(F1571,'BD LP'!B:I,8,0)</f>
        <v>QUESO PEPPER JACK DESPUNTE</v>
      </c>
    </row>
    <row r="1572" spans="1:18" x14ac:dyDescent="0.35">
      <c r="A1572" t="s">
        <v>3904</v>
      </c>
      <c r="B1572">
        <v>2000</v>
      </c>
      <c r="D1572" s="51" t="s">
        <v>3905</v>
      </c>
      <c r="F1572" s="38">
        <v>104547850</v>
      </c>
      <c r="H1572">
        <v>78000</v>
      </c>
      <c r="J1572">
        <v>12</v>
      </c>
      <c r="K1572" t="s">
        <v>44</v>
      </c>
      <c r="L1572" t="s">
        <v>3907</v>
      </c>
      <c r="M1572" t="s">
        <v>3908</v>
      </c>
      <c r="N1572" s="38" t="s">
        <v>44</v>
      </c>
      <c r="O1572" t="str">
        <f>+F1572&amp;"-"&amp;VLOOKUP(F1572,'BD LP'!B:J,9,0)</f>
        <v>104547850-C12</v>
      </c>
      <c r="P1572">
        <f>+VLOOKUP(O1572,[1]ZCLMM905!$A:$G,7,0)</f>
        <v>12</v>
      </c>
      <c r="Q1572" t="b">
        <f t="shared" si="29"/>
        <v>1</v>
      </c>
      <c r="R1572" t="str">
        <f>+VLOOKUP(F1572,'BD LP'!B:I,8,0)</f>
        <v>QUESO PEPPER JACK LAMINADO 500GR</v>
      </c>
    </row>
    <row r="1573" spans="1:18" x14ac:dyDescent="0.35">
      <c r="A1573" t="s">
        <v>3904</v>
      </c>
      <c r="B1573">
        <v>2000</v>
      </c>
      <c r="D1573" s="51" t="s">
        <v>3905</v>
      </c>
      <c r="F1573" s="38">
        <v>104535090</v>
      </c>
      <c r="H1573">
        <v>14840</v>
      </c>
      <c r="J1573">
        <v>1</v>
      </c>
      <c r="K1573" t="s">
        <v>164</v>
      </c>
      <c r="L1573" t="s">
        <v>3907</v>
      </c>
      <c r="M1573" t="s">
        <v>3908</v>
      </c>
      <c r="N1573" s="38" t="s">
        <v>164</v>
      </c>
      <c r="O1573" t="str">
        <f>+F1573&amp;"-"&amp;VLOOKUP(F1573,'BD LP'!B:J,9,0)</f>
        <v>104535090-KG</v>
      </c>
      <c r="P1573">
        <f>+VLOOKUP(O1573,[1]ZCLMM905!$A:$G,7,0)</f>
        <v>1</v>
      </c>
      <c r="Q1573" t="b">
        <f t="shared" si="29"/>
        <v>1</v>
      </c>
      <c r="R1573" t="str">
        <f>+VLOOKUP(F1573,'BD LP'!B:I,8,0)</f>
        <v>QUESO PROVOLONE GRANAROLO 5 KG</v>
      </c>
    </row>
    <row r="1574" spans="1:18" x14ac:dyDescent="0.35">
      <c r="A1574" t="s">
        <v>3904</v>
      </c>
      <c r="B1574">
        <v>2000</v>
      </c>
      <c r="D1574" s="51" t="s">
        <v>3905</v>
      </c>
      <c r="F1574" s="38">
        <v>104539840</v>
      </c>
      <c r="H1574">
        <v>13190</v>
      </c>
      <c r="J1574">
        <v>1</v>
      </c>
      <c r="K1574" t="s">
        <v>164</v>
      </c>
      <c r="L1574" t="s">
        <v>3907</v>
      </c>
      <c r="M1574" t="s">
        <v>3908</v>
      </c>
      <c r="N1574" s="38" t="s">
        <v>164</v>
      </c>
      <c r="O1574" t="str">
        <f>+F1574&amp;"-"&amp;VLOOKUP(F1574,'BD LP'!B:J,9,0)</f>
        <v>104539840-KG</v>
      </c>
      <c r="P1574">
        <f>+VLOOKUP(O1574,[1]ZCLMM905!$A:$G,7,0)</f>
        <v>1</v>
      </c>
      <c r="Q1574" t="b">
        <f t="shared" si="29"/>
        <v>1</v>
      </c>
      <c r="R1574" t="str">
        <f>+VLOOKUP(F1574,'BD LP'!B:I,8,0)</f>
        <v>ASADO DE TIRA 2 CM CAT V CONG  CHILE</v>
      </c>
    </row>
    <row r="1575" spans="1:18" x14ac:dyDescent="0.35">
      <c r="A1575" t="s">
        <v>3904</v>
      </c>
      <c r="B1575">
        <v>2000</v>
      </c>
      <c r="D1575" s="51" t="s">
        <v>3905</v>
      </c>
      <c r="F1575" s="38">
        <v>104523480</v>
      </c>
      <c r="H1575">
        <v>21990</v>
      </c>
      <c r="J1575">
        <v>1</v>
      </c>
      <c r="K1575" t="s">
        <v>164</v>
      </c>
      <c r="L1575" t="s">
        <v>3907</v>
      </c>
      <c r="M1575" t="s">
        <v>3908</v>
      </c>
      <c r="N1575" s="38" t="s">
        <v>164</v>
      </c>
      <c r="O1575" t="str">
        <f>+F1575&amp;"-"&amp;VLOOKUP(F1575,'BD LP'!B:J,9,0)</f>
        <v>104523480-KG</v>
      </c>
      <c r="P1575">
        <f>+VLOOKUP(O1575,[1]ZCLMM905!$A:$G,7,0)</f>
        <v>1</v>
      </c>
      <c r="Q1575" t="b">
        <f t="shared" si="29"/>
        <v>1</v>
      </c>
      <c r="R1575" t="str">
        <f>+VLOOKUP(F1575,'BD LP'!B:I,8,0)</f>
        <v>ASADO DE TIRA 3C CERTIFIED ANGUS BEEF</v>
      </c>
    </row>
    <row r="1576" spans="1:18" x14ac:dyDescent="0.35">
      <c r="A1576" t="s">
        <v>3904</v>
      </c>
      <c r="B1576">
        <v>2000</v>
      </c>
      <c r="D1576" s="51" t="s">
        <v>3905</v>
      </c>
      <c r="F1576" s="38">
        <v>104539850</v>
      </c>
      <c r="H1576">
        <v>14790</v>
      </c>
      <c r="J1576">
        <v>1</v>
      </c>
      <c r="K1576" t="s">
        <v>164</v>
      </c>
      <c r="L1576" t="s">
        <v>3907</v>
      </c>
      <c r="M1576" t="s">
        <v>3908</v>
      </c>
      <c r="N1576" s="38" t="s">
        <v>164</v>
      </c>
      <c r="O1576" t="str">
        <f>+F1576&amp;"-"&amp;VLOOKUP(F1576,'BD LP'!B:J,9,0)</f>
        <v>104539850-KG</v>
      </c>
      <c r="P1576">
        <f>+VLOOKUP(O1576,[1]ZCLMM905!$A:$G,7,0)</f>
        <v>1</v>
      </c>
      <c r="Q1576" t="b">
        <f t="shared" si="29"/>
        <v>1</v>
      </c>
      <c r="R1576" t="str">
        <f>+VLOOKUP(F1576,'BD LP'!B:I,8,0)</f>
        <v>ASADO DE TIRA 8 CM CAT V CONG  CHILE</v>
      </c>
    </row>
    <row r="1577" spans="1:18" x14ac:dyDescent="0.35">
      <c r="A1577" t="s">
        <v>3904</v>
      </c>
      <c r="B1577">
        <v>2000</v>
      </c>
      <c r="D1577" s="51" t="s">
        <v>3905</v>
      </c>
      <c r="F1577" s="38">
        <v>104500670</v>
      </c>
      <c r="H1577">
        <v>17000</v>
      </c>
      <c r="J1577">
        <v>1</v>
      </c>
      <c r="K1577" t="s">
        <v>164</v>
      </c>
      <c r="L1577" t="s">
        <v>3907</v>
      </c>
      <c r="M1577" t="s">
        <v>3908</v>
      </c>
      <c r="N1577" s="38" t="s">
        <v>164</v>
      </c>
      <c r="O1577" t="str">
        <f>+F1577&amp;"-"&amp;VLOOKUP(F1577,'BD LP'!B:J,9,0)</f>
        <v>104500670-KG</v>
      </c>
      <c r="P1577">
        <f>+VLOOKUP(O1577,[1]ZCLMM905!$A:$G,7,0)</f>
        <v>1</v>
      </c>
      <c r="Q1577" t="b">
        <f t="shared" si="29"/>
        <v>1</v>
      </c>
      <c r="R1577" t="str">
        <f>+VLOOKUP(F1577,'BD LP'!B:I,8,0)</f>
        <v>CHUCK ROLL CERTIFIED ANGUS BEEF</v>
      </c>
    </row>
    <row r="1578" spans="1:18" x14ac:dyDescent="0.35">
      <c r="A1578" t="s">
        <v>3904</v>
      </c>
      <c r="B1578">
        <v>2000</v>
      </c>
      <c r="D1578" s="51" t="s">
        <v>3905</v>
      </c>
      <c r="F1578" s="38">
        <v>104500760</v>
      </c>
      <c r="H1578">
        <v>26900</v>
      </c>
      <c r="J1578">
        <v>1</v>
      </c>
      <c r="K1578" t="s">
        <v>164</v>
      </c>
      <c r="L1578" t="s">
        <v>3907</v>
      </c>
      <c r="M1578" t="s">
        <v>3908</v>
      </c>
      <c r="N1578" s="38" t="s">
        <v>164</v>
      </c>
      <c r="O1578" t="str">
        <f>+F1578&amp;"-"&amp;VLOOKUP(F1578,'BD LP'!B:J,9,0)</f>
        <v>104500760-KG</v>
      </c>
      <c r="P1578">
        <f>+VLOOKUP(O1578,[1]ZCLMM905!$A:$G,7,0)</f>
        <v>1</v>
      </c>
      <c r="Q1578" t="b">
        <f t="shared" si="29"/>
        <v>1</v>
      </c>
      <c r="R1578" t="str">
        <f>+VLOOKUP(F1578,'BD LP'!B:I,8,0)</f>
        <v>ENTRAÑA CERTIFIED ANGUS BEEF</v>
      </c>
    </row>
    <row r="1579" spans="1:18" x14ac:dyDescent="0.35">
      <c r="A1579" t="s">
        <v>3904</v>
      </c>
      <c r="B1579">
        <v>2000</v>
      </c>
      <c r="D1579" s="51" t="s">
        <v>3905</v>
      </c>
      <c r="F1579" s="38">
        <v>104520580</v>
      </c>
      <c r="H1579">
        <v>23890</v>
      </c>
      <c r="J1579">
        <v>1</v>
      </c>
      <c r="K1579" t="s">
        <v>164</v>
      </c>
      <c r="L1579" t="s">
        <v>3907</v>
      </c>
      <c r="M1579" t="s">
        <v>3908</v>
      </c>
      <c r="N1579" s="38" t="s">
        <v>164</v>
      </c>
      <c r="O1579" t="str">
        <f>+F1579&amp;"-"&amp;VLOOKUP(F1579,'BD LP'!B:J,9,0)</f>
        <v>104520580-KG</v>
      </c>
      <c r="P1579">
        <f>+VLOOKUP(O1579,[1]ZCLMM905!$A:$G,7,0)</f>
        <v>1</v>
      </c>
      <c r="Q1579" t="b">
        <f t="shared" si="29"/>
        <v>1</v>
      </c>
      <c r="R1579" t="str">
        <f>+VLOOKUP(F1579,'BD LP'!B:I,8,0)</f>
        <v>ENTRAÑA CHOICE USA</v>
      </c>
    </row>
    <row r="1580" spans="1:18" x14ac:dyDescent="0.35">
      <c r="A1580" t="s">
        <v>3904</v>
      </c>
      <c r="B1580">
        <v>2000</v>
      </c>
      <c r="D1580" s="51" t="s">
        <v>3905</v>
      </c>
      <c r="F1580" s="38">
        <v>104521750</v>
      </c>
      <c r="H1580">
        <v>39500</v>
      </c>
      <c r="J1580">
        <v>1</v>
      </c>
      <c r="K1580" t="s">
        <v>164</v>
      </c>
      <c r="L1580" t="s">
        <v>3907</v>
      </c>
      <c r="M1580" t="s">
        <v>3908</v>
      </c>
      <c r="N1580" s="38" t="s">
        <v>164</v>
      </c>
      <c r="O1580" t="str">
        <f>+F1580&amp;"-"&amp;VLOOKUP(F1580,'BD LP'!B:J,9,0)</f>
        <v>104521750-KG</v>
      </c>
      <c r="P1580">
        <f>+VLOOKUP(O1580,[1]ZCLMM905!$A:$G,7,0)</f>
        <v>1</v>
      </c>
      <c r="Q1580" t="b">
        <f t="shared" si="29"/>
        <v>1</v>
      </c>
      <c r="R1580" t="str">
        <f>+VLOOKUP(F1580,'BD LP'!B:I,8,0)</f>
        <v>ENTRAÑA S/PIEL CERTIFIED ANGUS BEEF</v>
      </c>
    </row>
    <row r="1581" spans="1:18" x14ac:dyDescent="0.35">
      <c r="A1581" t="s">
        <v>3904</v>
      </c>
      <c r="B1581">
        <v>2000</v>
      </c>
      <c r="D1581" s="51" t="s">
        <v>3905</v>
      </c>
      <c r="F1581" s="38">
        <v>104539780</v>
      </c>
      <c r="H1581">
        <v>26190</v>
      </c>
      <c r="J1581">
        <v>1</v>
      </c>
      <c r="K1581" t="s">
        <v>164</v>
      </c>
      <c r="L1581" t="s">
        <v>3907</v>
      </c>
      <c r="M1581" t="s">
        <v>3908</v>
      </c>
      <c r="N1581" s="38" t="s">
        <v>164</v>
      </c>
      <c r="O1581" t="str">
        <f>+F1581&amp;"-"&amp;VLOOKUP(F1581,'BD LP'!B:J,9,0)</f>
        <v>104539780-KG</v>
      </c>
      <c r="P1581">
        <f>+VLOOKUP(O1581,[1]ZCLMM905!$A:$G,7,0)</f>
        <v>1</v>
      </c>
      <c r="Q1581" t="b">
        <f t="shared" si="29"/>
        <v>1</v>
      </c>
      <c r="R1581" t="str">
        <f>+VLOOKUP(F1581,'BD LP'!B:I,8,0)</f>
        <v>ENTRECOT CAT V CONG CHILE</v>
      </c>
    </row>
    <row r="1582" spans="1:18" x14ac:dyDescent="0.35">
      <c r="A1582" t="s">
        <v>3904</v>
      </c>
      <c r="B1582">
        <v>2000</v>
      </c>
      <c r="D1582" s="51" t="s">
        <v>3905</v>
      </c>
      <c r="F1582" s="38">
        <v>104500710</v>
      </c>
      <c r="H1582">
        <v>25000</v>
      </c>
      <c r="J1582">
        <v>1</v>
      </c>
      <c r="K1582" t="s">
        <v>164</v>
      </c>
      <c r="L1582" t="s">
        <v>3907</v>
      </c>
      <c r="M1582" t="s">
        <v>3908</v>
      </c>
      <c r="N1582" s="38" t="s">
        <v>164</v>
      </c>
      <c r="O1582" t="str">
        <f>+F1582&amp;"-"&amp;VLOOKUP(F1582,'BD LP'!B:J,9,0)</f>
        <v>104500710-KG</v>
      </c>
      <c r="P1582">
        <f>+VLOOKUP(O1582,[1]ZCLMM905!$A:$G,7,0)</f>
        <v>1</v>
      </c>
      <c r="Q1582" t="b">
        <f t="shared" si="29"/>
        <v>1</v>
      </c>
      <c r="R1582" t="str">
        <f>+VLOOKUP(F1582,'BD LP'!B:I,8,0)</f>
        <v>LOMO LISO C/FIL C/H CERTIFIED ANGUS BEEF</v>
      </c>
    </row>
    <row r="1583" spans="1:18" x14ac:dyDescent="0.35">
      <c r="A1583" t="s">
        <v>3904</v>
      </c>
      <c r="B1583">
        <v>2000</v>
      </c>
      <c r="D1583" s="51" t="s">
        <v>3905</v>
      </c>
      <c r="F1583" s="38">
        <v>104539760</v>
      </c>
      <c r="H1583">
        <v>14190</v>
      </c>
      <c r="J1583">
        <v>1</v>
      </c>
      <c r="K1583" t="s">
        <v>164</v>
      </c>
      <c r="L1583" t="s">
        <v>3907</v>
      </c>
      <c r="M1583" t="s">
        <v>3908</v>
      </c>
      <c r="N1583" s="38" t="s">
        <v>164</v>
      </c>
      <c r="O1583" t="str">
        <f>+F1583&amp;"-"&amp;VLOOKUP(F1583,'BD LP'!B:J,9,0)</f>
        <v>104539760-KG</v>
      </c>
      <c r="P1583">
        <f>+VLOOKUP(O1583,[1]ZCLMM905!$A:$G,7,0)</f>
        <v>1</v>
      </c>
      <c r="Q1583" t="b">
        <f t="shared" si="29"/>
        <v>1</v>
      </c>
      <c r="R1583" t="str">
        <f>+VLOOKUP(F1583,'BD LP'!B:I,8,0)</f>
        <v>LOMO LISO CAT V CONG  CHILE</v>
      </c>
    </row>
    <row r="1584" spans="1:18" x14ac:dyDescent="0.35">
      <c r="A1584" t="s">
        <v>3904</v>
      </c>
      <c r="B1584">
        <v>2000</v>
      </c>
      <c r="D1584" s="51" t="s">
        <v>3905</v>
      </c>
      <c r="F1584" s="38">
        <v>104500560</v>
      </c>
      <c r="H1584">
        <v>31000</v>
      </c>
      <c r="J1584">
        <v>1</v>
      </c>
      <c r="K1584" t="s">
        <v>164</v>
      </c>
      <c r="L1584" t="s">
        <v>3907</v>
      </c>
      <c r="M1584" t="s">
        <v>3908</v>
      </c>
      <c r="N1584" s="38" t="s">
        <v>164</v>
      </c>
      <c r="O1584" t="str">
        <f>+F1584&amp;"-"&amp;VLOOKUP(F1584,'BD LP'!B:J,9,0)</f>
        <v>104500560-KG</v>
      </c>
      <c r="P1584">
        <f>+VLOOKUP(O1584,[1]ZCLMM905!$A:$G,7,0)</f>
        <v>1</v>
      </c>
      <c r="Q1584" t="b">
        <f t="shared" si="29"/>
        <v>1</v>
      </c>
      <c r="R1584" t="str">
        <f>+VLOOKUP(F1584,'BD LP'!B:I,8,0)</f>
        <v>LOMO LISO CERTIFIED ANGUS BEEF</v>
      </c>
    </row>
    <row r="1585" spans="1:18" x14ac:dyDescent="0.35">
      <c r="A1585" t="s">
        <v>3904</v>
      </c>
      <c r="B1585">
        <v>2000</v>
      </c>
      <c r="D1585" s="51" t="s">
        <v>3905</v>
      </c>
      <c r="F1585" s="38">
        <v>104500740</v>
      </c>
      <c r="H1585">
        <v>31000</v>
      </c>
      <c r="J1585">
        <v>1</v>
      </c>
      <c r="K1585" t="s">
        <v>164</v>
      </c>
      <c r="L1585" t="s">
        <v>3907</v>
      </c>
      <c r="M1585" t="s">
        <v>3908</v>
      </c>
      <c r="N1585" s="38" t="s">
        <v>164</v>
      </c>
      <c r="O1585" t="str">
        <f>+F1585&amp;"-"&amp;VLOOKUP(F1585,'BD LP'!B:J,9,0)</f>
        <v>104500740-KG</v>
      </c>
      <c r="P1585">
        <f>+VLOOKUP(O1585,[1]ZCLMM905!$A:$G,7,0)</f>
        <v>1</v>
      </c>
      <c r="Q1585" t="b">
        <f t="shared" si="29"/>
        <v>1</v>
      </c>
      <c r="R1585" t="str">
        <f>+VLOOKUP(F1585,'BD LP'!B:I,8,0)</f>
        <v>LOMO VETADO C/H CERTIFIED ANGUS BEEF</v>
      </c>
    </row>
    <row r="1586" spans="1:18" x14ac:dyDescent="0.35">
      <c r="A1586" t="s">
        <v>3904</v>
      </c>
      <c r="B1586">
        <v>2000</v>
      </c>
      <c r="D1586" s="51" t="s">
        <v>3905</v>
      </c>
      <c r="F1586" s="38">
        <v>104500730</v>
      </c>
      <c r="H1586">
        <v>35500</v>
      </c>
      <c r="J1586">
        <v>1</v>
      </c>
      <c r="K1586" t="s">
        <v>164</v>
      </c>
      <c r="L1586" t="s">
        <v>3907</v>
      </c>
      <c r="M1586" t="s">
        <v>3908</v>
      </c>
      <c r="N1586" s="38" t="s">
        <v>164</v>
      </c>
      <c r="O1586" t="str">
        <f>+F1586&amp;"-"&amp;VLOOKUP(F1586,'BD LP'!B:J,9,0)</f>
        <v>104500730-KG</v>
      </c>
      <c r="P1586">
        <f>+VLOOKUP(O1586,[1]ZCLMM905!$A:$G,7,0)</f>
        <v>1</v>
      </c>
      <c r="Q1586" t="b">
        <f t="shared" si="29"/>
        <v>1</v>
      </c>
      <c r="R1586" t="str">
        <f>+VLOOKUP(F1586,'BD LP'!B:I,8,0)</f>
        <v>LOMO VETADO CERTIFIED ANGUS BEEF</v>
      </c>
    </row>
    <row r="1587" spans="1:18" x14ac:dyDescent="0.35">
      <c r="A1587" t="s">
        <v>3904</v>
      </c>
      <c r="B1587">
        <v>2000</v>
      </c>
      <c r="D1587" s="51" t="s">
        <v>3905</v>
      </c>
      <c r="F1587" s="38">
        <v>104523770</v>
      </c>
      <c r="H1587">
        <v>18000</v>
      </c>
      <c r="J1587">
        <v>1</v>
      </c>
      <c r="K1587" t="s">
        <v>164</v>
      </c>
      <c r="L1587" t="s">
        <v>3907</v>
      </c>
      <c r="M1587" t="s">
        <v>3908</v>
      </c>
      <c r="N1587" s="38" t="s">
        <v>164</v>
      </c>
      <c r="O1587" t="str">
        <f>+F1587&amp;"-"&amp;VLOOKUP(F1587,'BD LP'!B:J,9,0)</f>
        <v>104523770-KG</v>
      </c>
      <c r="P1587">
        <f>+VLOOKUP(O1587,[1]ZCLMM905!$A:$G,7,0)</f>
        <v>1</v>
      </c>
      <c r="Q1587" t="b">
        <f t="shared" si="29"/>
        <v>1</v>
      </c>
      <c r="R1587" t="str">
        <f>+VLOOKUP(F1587,'BD LP'!B:I,8,0)</f>
        <v>PUNTA DE GANSO CERTIFIED ANGUS BEEF</v>
      </c>
    </row>
    <row r="1588" spans="1:18" x14ac:dyDescent="0.35">
      <c r="A1588" t="s">
        <v>3904</v>
      </c>
      <c r="B1588">
        <v>2000</v>
      </c>
      <c r="D1588" s="51" t="s">
        <v>3905</v>
      </c>
      <c r="F1588" s="38">
        <v>104518690</v>
      </c>
      <c r="H1588">
        <v>15500</v>
      </c>
      <c r="J1588">
        <v>1</v>
      </c>
      <c r="K1588" t="s">
        <v>164</v>
      </c>
      <c r="L1588" t="s">
        <v>3907</v>
      </c>
      <c r="M1588" t="s">
        <v>3908</v>
      </c>
      <c r="N1588" s="38" t="s">
        <v>164</v>
      </c>
      <c r="O1588" t="str">
        <f>+F1588&amp;"-"&amp;VLOOKUP(F1588,'BD LP'!B:J,9,0)</f>
        <v>104518690-KG</v>
      </c>
      <c r="P1588">
        <f>+VLOOKUP(O1588,[1]ZCLMM905!$A:$G,7,0)</f>
        <v>1</v>
      </c>
      <c r="Q1588" t="b">
        <f t="shared" si="29"/>
        <v>1</v>
      </c>
      <c r="R1588" t="str">
        <f>+VLOOKUP(F1588,'BD LP'!B:I,8,0)</f>
        <v>PUNTA PALETA CERTIFIED ANGUS BEEF</v>
      </c>
    </row>
    <row r="1589" spans="1:18" x14ac:dyDescent="0.35">
      <c r="A1589" t="s">
        <v>3904</v>
      </c>
      <c r="B1589">
        <v>2000</v>
      </c>
      <c r="D1589" s="51" t="s">
        <v>3905</v>
      </c>
      <c r="F1589" s="38">
        <v>104541850</v>
      </c>
      <c r="H1589">
        <v>15000</v>
      </c>
      <c r="J1589">
        <v>1</v>
      </c>
      <c r="K1589" t="s">
        <v>164</v>
      </c>
      <c r="L1589" t="s">
        <v>3907</v>
      </c>
      <c r="M1589" t="s">
        <v>3908</v>
      </c>
      <c r="N1589" s="38" t="s">
        <v>164</v>
      </c>
      <c r="O1589" t="str">
        <f>+F1589&amp;"-"&amp;VLOOKUP(F1589,'BD LP'!B:J,9,0)</f>
        <v>104541850-KG</v>
      </c>
      <c r="P1589">
        <f>+VLOOKUP(O1589,[1]ZCLMM905!$A:$G,7,0)</f>
        <v>1</v>
      </c>
      <c r="Q1589" t="b">
        <f t="shared" si="29"/>
        <v>1</v>
      </c>
      <c r="R1589" t="str">
        <f>+VLOOKUP(F1589,'BD LP'!B:I,8,0)</f>
        <v>PUNTA PICANA CERTIFIED ANGUS BEEF</v>
      </c>
    </row>
    <row r="1590" spans="1:18" x14ac:dyDescent="0.35">
      <c r="A1590" t="s">
        <v>3904</v>
      </c>
      <c r="B1590">
        <v>2000</v>
      </c>
      <c r="D1590" s="51" t="s">
        <v>3905</v>
      </c>
      <c r="F1590" s="38">
        <v>104542590</v>
      </c>
      <c r="H1590">
        <v>19900</v>
      </c>
      <c r="J1590">
        <v>1</v>
      </c>
      <c r="K1590" t="s">
        <v>164</v>
      </c>
      <c r="L1590" t="s">
        <v>3907</v>
      </c>
      <c r="M1590" t="s">
        <v>3908</v>
      </c>
      <c r="N1590" s="38" t="s">
        <v>164</v>
      </c>
      <c r="O1590" t="str">
        <f>+F1590&amp;"-"&amp;VLOOKUP(F1590,'BD LP'!B:J,9,0)</f>
        <v>104542590-KG</v>
      </c>
      <c r="P1590">
        <f>+VLOOKUP(O1590,[1]ZCLMM905!$A:$G,7,0)</f>
        <v>1</v>
      </c>
      <c r="Q1590" t="b">
        <f t="shared" si="29"/>
        <v>1</v>
      </c>
      <c r="R1590" t="str">
        <f>+VLOOKUP(F1590,'BD LP'!B:I,8,0)</f>
        <v>TAPABARRIGA ARRACHERA CERTIF. ANGUS BEEF</v>
      </c>
    </row>
    <row r="1591" spans="1:18" x14ac:dyDescent="0.35">
      <c r="A1591" t="s">
        <v>3904</v>
      </c>
      <c r="B1591">
        <v>2000</v>
      </c>
      <c r="D1591" s="51" t="s">
        <v>3905</v>
      </c>
      <c r="F1591" s="38">
        <v>104500580</v>
      </c>
      <c r="H1591">
        <v>14990</v>
      </c>
      <c r="J1591">
        <v>1</v>
      </c>
      <c r="K1591" t="s">
        <v>164</v>
      </c>
      <c r="L1591" t="s">
        <v>3907</v>
      </c>
      <c r="M1591" t="s">
        <v>3908</v>
      </c>
      <c r="N1591" s="38" t="s">
        <v>164</v>
      </c>
      <c r="O1591" t="str">
        <f>+F1591&amp;"-"&amp;VLOOKUP(F1591,'BD LP'!B:J,9,0)</f>
        <v>104500580-KG</v>
      </c>
      <c r="P1591">
        <f>+VLOOKUP(O1591,[1]ZCLMM905!$A:$G,7,0)</f>
        <v>1</v>
      </c>
      <c r="Q1591" t="b">
        <f t="shared" si="29"/>
        <v>1</v>
      </c>
      <c r="R1591" t="str">
        <f>+VLOOKUP(F1591,'BD LP'!B:I,8,0)</f>
        <v>TAPAPECHO CERTIFIED ANGUS BEEF</v>
      </c>
    </row>
    <row r="1592" spans="1:18" x14ac:dyDescent="0.35">
      <c r="A1592" t="s">
        <v>3904</v>
      </c>
      <c r="B1592">
        <v>2000</v>
      </c>
      <c r="D1592" s="51" t="s">
        <v>3905</v>
      </c>
      <c r="F1592" s="38">
        <v>104539830</v>
      </c>
      <c r="H1592">
        <v>27000</v>
      </c>
      <c r="J1592">
        <v>1</v>
      </c>
      <c r="K1592" t="s">
        <v>164</v>
      </c>
      <c r="L1592" t="s">
        <v>3907</v>
      </c>
      <c r="M1592" t="s">
        <v>3908</v>
      </c>
      <c r="N1592" s="38" t="s">
        <v>164</v>
      </c>
      <c r="O1592" t="str">
        <f>+F1592&amp;"-"&amp;VLOOKUP(F1592,'BD LP'!B:J,9,0)</f>
        <v>104539830-KG</v>
      </c>
      <c r="P1592">
        <f>+VLOOKUP(O1592,[1]ZCLMM905!$A:$G,7,0)</f>
        <v>1</v>
      </c>
      <c r="Q1592" t="b">
        <f t="shared" si="29"/>
        <v>1</v>
      </c>
      <c r="R1592" t="str">
        <f>+VLOOKUP(F1592,'BD LP'!B:I,8,0)</f>
        <v>TOMAHAWK CAT V CONG  CHILE</v>
      </c>
    </row>
    <row r="1593" spans="1:18" x14ac:dyDescent="0.35">
      <c r="A1593" t="s">
        <v>3904</v>
      </c>
      <c r="B1593">
        <v>2000</v>
      </c>
      <c r="D1593" s="51" t="s">
        <v>3905</v>
      </c>
      <c r="F1593" s="38">
        <v>104518830</v>
      </c>
      <c r="H1593">
        <v>38000</v>
      </c>
      <c r="J1593">
        <v>1</v>
      </c>
      <c r="K1593" t="s">
        <v>164</v>
      </c>
      <c r="L1593" t="s">
        <v>3907</v>
      </c>
      <c r="M1593" t="s">
        <v>3908</v>
      </c>
      <c r="N1593" s="38" t="s">
        <v>164</v>
      </c>
      <c r="O1593" t="str">
        <f>+F1593&amp;"-"&amp;VLOOKUP(F1593,'BD LP'!B:J,9,0)</f>
        <v>104518830-KG</v>
      </c>
      <c r="P1593">
        <f>+VLOOKUP(O1593,[1]ZCLMM905!$A:$G,7,0)</f>
        <v>1</v>
      </c>
      <c r="Q1593" t="b">
        <f t="shared" si="29"/>
        <v>1</v>
      </c>
      <c r="R1593" t="str">
        <f>+VLOOKUP(F1593,'BD LP'!B:I,8,0)</f>
        <v>TOMAHAWK CERTIFIED ANGUS BEEF</v>
      </c>
    </row>
    <row r="1594" spans="1:18" x14ac:dyDescent="0.35">
      <c r="A1594" t="s">
        <v>3904</v>
      </c>
      <c r="B1594">
        <v>2000</v>
      </c>
      <c r="D1594" s="51" t="s">
        <v>3905</v>
      </c>
      <c r="F1594" s="38">
        <v>104547840</v>
      </c>
      <c r="H1594">
        <v>5990</v>
      </c>
      <c r="J1594">
        <v>1</v>
      </c>
      <c r="K1594" t="s">
        <v>164</v>
      </c>
      <c r="L1594" t="s">
        <v>3907</v>
      </c>
      <c r="M1594" t="s">
        <v>3908</v>
      </c>
      <c r="N1594" s="38" t="s">
        <v>164</v>
      </c>
      <c r="O1594" t="str">
        <f>+F1594&amp;"-"&amp;VLOOKUP(F1594,'BD LP'!B:J,9,0)</f>
        <v>104547840-KG</v>
      </c>
      <c r="P1594">
        <f>+VLOOKUP(O1594,[1]ZCLMM905!$A:$G,7,0)</f>
        <v>1</v>
      </c>
      <c r="Q1594" t="b">
        <f t="shared" si="29"/>
        <v>1</v>
      </c>
      <c r="R1594" t="str">
        <f>+VLOOKUP(F1594,'BD LP'!B:I,8,0)</f>
        <v>DESPUNTE LOMO LISO</v>
      </c>
    </row>
    <row r="1595" spans="1:18" x14ac:dyDescent="0.35">
      <c r="A1595" t="s">
        <v>3904</v>
      </c>
      <c r="B1595">
        <v>2000</v>
      </c>
      <c r="D1595" s="51" t="s">
        <v>3905</v>
      </c>
      <c r="F1595" s="44">
        <v>104547640</v>
      </c>
      <c r="H1595">
        <v>12590</v>
      </c>
      <c r="J1595">
        <v>1</v>
      </c>
      <c r="K1595" t="s">
        <v>164</v>
      </c>
      <c r="L1595" t="s">
        <v>3907</v>
      </c>
      <c r="M1595" t="s">
        <v>3908</v>
      </c>
      <c r="N1595" s="38" t="s">
        <v>164</v>
      </c>
      <c r="O1595" t="str">
        <f>+F1595&amp;"-"&amp;VLOOKUP(F1595,'BD LP'!B:J,9,0)</f>
        <v>104547640-KG</v>
      </c>
      <c r="P1595">
        <f>+VLOOKUP(O1595,[1]ZCLMM905!$A:$G,7,0)</f>
        <v>1</v>
      </c>
      <c r="Q1595" t="b">
        <f t="shared" si="29"/>
        <v>1</v>
      </c>
      <c r="R1595" t="str">
        <f>+VLOOKUP(F1595,'BD LP'!B:I,8,0)</f>
        <v>LOMO LISO PORCIONADO 250 GRS</v>
      </c>
    </row>
    <row r="1596" spans="1:18" x14ac:dyDescent="0.35">
      <c r="A1596" t="s">
        <v>3904</v>
      </c>
      <c r="B1596">
        <v>2000</v>
      </c>
      <c r="D1596" s="51" t="s">
        <v>3905</v>
      </c>
      <c r="F1596" s="44">
        <v>104547630</v>
      </c>
      <c r="H1596">
        <v>14590</v>
      </c>
      <c r="J1596">
        <v>1</v>
      </c>
      <c r="K1596" t="s">
        <v>164</v>
      </c>
      <c r="L1596" t="s">
        <v>3907</v>
      </c>
      <c r="M1596" t="s">
        <v>3908</v>
      </c>
      <c r="N1596" s="38" t="s">
        <v>164</v>
      </c>
      <c r="O1596" t="str">
        <f>+F1596&amp;"-"&amp;VLOOKUP(F1596,'BD LP'!B:J,9,0)</f>
        <v>104547630-KG</v>
      </c>
      <c r="P1596">
        <f>+VLOOKUP(O1596,[1]ZCLMM905!$A:$G,7,0)</f>
        <v>1</v>
      </c>
      <c r="Q1596" t="b">
        <f t="shared" si="29"/>
        <v>1</v>
      </c>
      <c r="R1596" t="str">
        <f>+VLOOKUP(F1596,'BD LP'!B:I,8,0)</f>
        <v>LOMO VETADO PORCIONADO 250 GRS</v>
      </c>
    </row>
    <row r="1597" spans="1:18" x14ac:dyDescent="0.35">
      <c r="A1597" t="s">
        <v>3904</v>
      </c>
      <c r="B1597">
        <v>2000</v>
      </c>
      <c r="D1597" s="51" t="s">
        <v>3905</v>
      </c>
      <c r="F1597" s="38">
        <v>150001945</v>
      </c>
      <c r="H1597">
        <v>6190</v>
      </c>
      <c r="J1597">
        <v>1</v>
      </c>
      <c r="K1597" t="s">
        <v>164</v>
      </c>
      <c r="L1597" t="s">
        <v>3907</v>
      </c>
      <c r="M1597" t="s">
        <v>3908</v>
      </c>
      <c r="N1597" s="38" t="s">
        <v>164</v>
      </c>
      <c r="O1597" t="str">
        <f>+F1597&amp;"-"&amp;VLOOKUP(F1597,'BD LP'!B:J,9,0)</f>
        <v>150001945-KG</v>
      </c>
      <c r="P1597">
        <f>+VLOOKUP(O1597,[1]ZCLMM905!$A:$G,7,0)</f>
        <v>1</v>
      </c>
      <c r="Q1597" t="b">
        <f t="shared" si="29"/>
        <v>1</v>
      </c>
      <c r="R1597" t="str">
        <f>+VLOOKUP(F1597,'BD LP'!B:I,8,0)</f>
        <v>COGOTE CONGELADO IMP</v>
      </c>
    </row>
    <row r="1598" spans="1:18" x14ac:dyDescent="0.35">
      <c r="A1598" t="s">
        <v>3904</v>
      </c>
      <c r="B1598">
        <v>2000</v>
      </c>
      <c r="D1598" s="51" t="s">
        <v>3905</v>
      </c>
      <c r="F1598" s="38">
        <v>104524940</v>
      </c>
      <c r="H1598">
        <v>3990</v>
      </c>
      <c r="J1598">
        <v>1</v>
      </c>
      <c r="K1598" t="s">
        <v>164</v>
      </c>
      <c r="L1598" t="s">
        <v>3907</v>
      </c>
      <c r="M1598" t="s">
        <v>3908</v>
      </c>
      <c r="N1598" s="38" t="s">
        <v>164</v>
      </c>
      <c r="O1598" t="str">
        <f>+F1598&amp;"-"&amp;VLOOKUP(F1598,'BD LP'!B:J,9,0)</f>
        <v>104524940-KG</v>
      </c>
      <c r="P1598">
        <f>+VLOOKUP(O1598,[1]ZCLMM905!$A:$G,7,0)</f>
        <v>1</v>
      </c>
      <c r="Q1598" t="b">
        <f t="shared" si="29"/>
        <v>1</v>
      </c>
      <c r="R1598" t="str">
        <f>+VLOOKUP(F1598,'BD LP'!B:I,8,0)</f>
        <v>GUATA CALLO VACUNO</v>
      </c>
    </row>
    <row r="1599" spans="1:18" x14ac:dyDescent="0.35">
      <c r="A1599" t="s">
        <v>3904</v>
      </c>
      <c r="B1599">
        <v>2000</v>
      </c>
      <c r="D1599" s="51" t="s">
        <v>3905</v>
      </c>
      <c r="F1599" s="38">
        <v>150001947</v>
      </c>
      <c r="H1599">
        <v>3290</v>
      </c>
      <c r="J1599">
        <v>1</v>
      </c>
      <c r="K1599" t="s">
        <v>164</v>
      </c>
      <c r="L1599" t="s">
        <v>3907</v>
      </c>
      <c r="M1599" t="s">
        <v>3908</v>
      </c>
      <c r="N1599" s="38" t="s">
        <v>164</v>
      </c>
      <c r="O1599" t="str">
        <f>+F1599&amp;"-"&amp;VLOOKUP(F1599,'BD LP'!B:J,9,0)</f>
        <v>150001947-KG</v>
      </c>
      <c r="P1599">
        <f>+VLOOKUP(O1599,[1]ZCLMM905!$A:$G,7,0)</f>
        <v>1</v>
      </c>
      <c r="Q1599" t="b">
        <f t="shared" si="29"/>
        <v>1</v>
      </c>
      <c r="R1599" t="str">
        <f>+VLOOKUP(F1599,'BD LP'!B:I,8,0)</f>
        <v>HIGADO VACUNO</v>
      </c>
    </row>
    <row r="1600" spans="1:18" x14ac:dyDescent="0.35">
      <c r="A1600" t="s">
        <v>3904</v>
      </c>
      <c r="B1600">
        <v>8000</v>
      </c>
      <c r="D1600" s="51" t="s">
        <v>3905</v>
      </c>
      <c r="F1600" s="3">
        <v>104518450</v>
      </c>
      <c r="H1600">
        <v>6990</v>
      </c>
      <c r="J1600">
        <v>1</v>
      </c>
      <c r="K1600" t="s">
        <v>164</v>
      </c>
      <c r="L1600" t="s">
        <v>3907</v>
      </c>
      <c r="M1600" t="s">
        <v>3908</v>
      </c>
    </row>
    <row r="1601" spans="1:13" x14ac:dyDescent="0.35">
      <c r="A1601" t="s">
        <v>3904</v>
      </c>
      <c r="B1601">
        <v>8000</v>
      </c>
      <c r="D1601" s="51" t="s">
        <v>3905</v>
      </c>
      <c r="F1601" s="3">
        <v>104519930</v>
      </c>
      <c r="H1601">
        <v>7590</v>
      </c>
      <c r="J1601">
        <v>1</v>
      </c>
      <c r="K1601" t="s">
        <v>164</v>
      </c>
      <c r="L1601" t="s">
        <v>3907</v>
      </c>
      <c r="M1601" t="s">
        <v>3908</v>
      </c>
    </row>
    <row r="1602" spans="1:13" x14ac:dyDescent="0.35">
      <c r="A1602" t="s">
        <v>3904</v>
      </c>
      <c r="B1602">
        <v>8000</v>
      </c>
      <c r="D1602" s="51" t="s">
        <v>3905</v>
      </c>
      <c r="F1602" s="3">
        <v>104522620</v>
      </c>
      <c r="H1602">
        <v>46800</v>
      </c>
      <c r="J1602">
        <v>15</v>
      </c>
      <c r="K1602" t="s">
        <v>164</v>
      </c>
      <c r="L1602" t="s">
        <v>3907</v>
      </c>
      <c r="M1602" t="s">
        <v>3908</v>
      </c>
    </row>
    <row r="1603" spans="1:13" x14ac:dyDescent="0.35">
      <c r="A1603" t="s">
        <v>3904</v>
      </c>
      <c r="B1603">
        <v>8000</v>
      </c>
      <c r="D1603" s="51" t="s">
        <v>3905</v>
      </c>
      <c r="F1603" s="3">
        <v>104524330</v>
      </c>
      <c r="H1603">
        <v>61200</v>
      </c>
      <c r="J1603">
        <v>6</v>
      </c>
      <c r="K1603" t="s">
        <v>44</v>
      </c>
      <c r="L1603" t="s">
        <v>3907</v>
      </c>
      <c r="M1603" t="s">
        <v>3908</v>
      </c>
    </row>
    <row r="1604" spans="1:13" x14ac:dyDescent="0.35">
      <c r="A1604" t="s">
        <v>3904</v>
      </c>
      <c r="B1604">
        <v>8000</v>
      </c>
      <c r="D1604" s="51" t="s">
        <v>3905</v>
      </c>
      <c r="F1604" s="3">
        <v>104524530</v>
      </c>
      <c r="H1604">
        <v>46800</v>
      </c>
      <c r="J1604">
        <v>12</v>
      </c>
      <c r="K1604" t="s">
        <v>164</v>
      </c>
      <c r="L1604" t="s">
        <v>3907</v>
      </c>
      <c r="M1604" t="s">
        <v>3908</v>
      </c>
    </row>
    <row r="1605" spans="1:13" x14ac:dyDescent="0.35">
      <c r="A1605" t="s">
        <v>3904</v>
      </c>
      <c r="B1605">
        <v>8000</v>
      </c>
      <c r="D1605" s="51" t="s">
        <v>3905</v>
      </c>
      <c r="F1605" s="3">
        <v>104524940</v>
      </c>
      <c r="H1605">
        <v>3690</v>
      </c>
      <c r="J1605">
        <v>1</v>
      </c>
      <c r="K1605" t="s">
        <v>164</v>
      </c>
      <c r="L1605" t="s">
        <v>3907</v>
      </c>
      <c r="M1605" t="s">
        <v>3908</v>
      </c>
    </row>
    <row r="1606" spans="1:13" x14ac:dyDescent="0.35">
      <c r="A1606" t="s">
        <v>3904</v>
      </c>
      <c r="B1606">
        <v>8000</v>
      </c>
      <c r="D1606" s="51" t="s">
        <v>3905</v>
      </c>
      <c r="F1606" s="3">
        <v>104524980</v>
      </c>
      <c r="H1606">
        <v>8990</v>
      </c>
      <c r="J1606">
        <v>1</v>
      </c>
      <c r="K1606" t="s">
        <v>164</v>
      </c>
      <c r="L1606" t="s">
        <v>3907</v>
      </c>
      <c r="M1606" t="s">
        <v>3908</v>
      </c>
    </row>
    <row r="1607" spans="1:13" x14ac:dyDescent="0.35">
      <c r="A1607" t="s">
        <v>3904</v>
      </c>
      <c r="B1607">
        <v>8000</v>
      </c>
      <c r="D1607" s="51" t="s">
        <v>3905</v>
      </c>
      <c r="F1607" s="3">
        <v>104524990</v>
      </c>
      <c r="H1607">
        <v>8990</v>
      </c>
      <c r="J1607">
        <v>1</v>
      </c>
      <c r="K1607" t="s">
        <v>164</v>
      </c>
      <c r="L1607" t="s">
        <v>3907</v>
      </c>
      <c r="M1607" t="s">
        <v>3908</v>
      </c>
    </row>
    <row r="1608" spans="1:13" x14ac:dyDescent="0.35">
      <c r="A1608" t="s">
        <v>3904</v>
      </c>
      <c r="B1608">
        <v>8000</v>
      </c>
      <c r="D1608" s="51" t="s">
        <v>3905</v>
      </c>
      <c r="F1608" s="3">
        <v>104525000</v>
      </c>
      <c r="H1608">
        <v>8990</v>
      </c>
      <c r="J1608">
        <v>1</v>
      </c>
      <c r="K1608" t="s">
        <v>164</v>
      </c>
      <c r="L1608" t="s">
        <v>3907</v>
      </c>
      <c r="M1608" t="s">
        <v>3908</v>
      </c>
    </row>
    <row r="1609" spans="1:13" x14ac:dyDescent="0.35">
      <c r="A1609" t="s">
        <v>3904</v>
      </c>
      <c r="B1609">
        <v>8000</v>
      </c>
      <c r="D1609" s="51" t="s">
        <v>3905</v>
      </c>
      <c r="F1609" s="3">
        <v>104526890</v>
      </c>
      <c r="H1609">
        <v>8990</v>
      </c>
      <c r="J1609">
        <v>1</v>
      </c>
      <c r="K1609" t="s">
        <v>164</v>
      </c>
      <c r="L1609" t="s">
        <v>3907</v>
      </c>
      <c r="M1609" t="s">
        <v>3908</v>
      </c>
    </row>
    <row r="1610" spans="1:13" x14ac:dyDescent="0.35">
      <c r="A1610" t="s">
        <v>3904</v>
      </c>
      <c r="B1610">
        <v>8000</v>
      </c>
      <c r="D1610" s="51" t="s">
        <v>3905</v>
      </c>
      <c r="F1610" s="3">
        <v>104539990</v>
      </c>
      <c r="H1610">
        <v>38000</v>
      </c>
      <c r="J1610">
        <v>6</v>
      </c>
      <c r="K1610" t="s">
        <v>44</v>
      </c>
      <c r="L1610" t="s">
        <v>3907</v>
      </c>
      <c r="M1610" t="s">
        <v>3908</v>
      </c>
    </row>
    <row r="1611" spans="1:13" x14ac:dyDescent="0.35">
      <c r="A1611" t="s">
        <v>3904</v>
      </c>
      <c r="B1611">
        <v>8000</v>
      </c>
      <c r="D1611" s="51" t="s">
        <v>3905</v>
      </c>
      <c r="F1611" s="3">
        <v>150001947</v>
      </c>
      <c r="H1611">
        <v>3290</v>
      </c>
      <c r="J1611">
        <v>1</v>
      </c>
      <c r="K1611" t="s">
        <v>164</v>
      </c>
      <c r="L1611" t="s">
        <v>3907</v>
      </c>
      <c r="M1611" t="s">
        <v>3908</v>
      </c>
    </row>
    <row r="1612" spans="1:13" x14ac:dyDescent="0.35">
      <c r="A1612" t="s">
        <v>3904</v>
      </c>
      <c r="B1612">
        <v>8000</v>
      </c>
      <c r="D1612" s="51" t="s">
        <v>3905</v>
      </c>
      <c r="F1612" s="3">
        <v>150001952</v>
      </c>
      <c r="H1612">
        <v>8990</v>
      </c>
      <c r="J1612">
        <v>1</v>
      </c>
      <c r="K1612" t="s">
        <v>164</v>
      </c>
      <c r="L1612" t="s">
        <v>3907</v>
      </c>
      <c r="M1612" t="s">
        <v>3908</v>
      </c>
    </row>
    <row r="1613" spans="1:13" x14ac:dyDescent="0.35">
      <c r="A1613" t="s">
        <v>3904</v>
      </c>
      <c r="B1613">
        <v>8000</v>
      </c>
      <c r="D1613" s="51" t="s">
        <v>3905</v>
      </c>
      <c r="F1613" s="3">
        <v>150001986</v>
      </c>
      <c r="H1613">
        <v>4290</v>
      </c>
      <c r="J1613">
        <v>1</v>
      </c>
      <c r="K1613" t="s">
        <v>164</v>
      </c>
      <c r="L1613" t="s">
        <v>3907</v>
      </c>
      <c r="M1613" t="s">
        <v>3908</v>
      </c>
    </row>
    <row r="1614" spans="1:13" x14ac:dyDescent="0.35">
      <c r="A1614" t="s">
        <v>3904</v>
      </c>
      <c r="B1614">
        <v>8000</v>
      </c>
      <c r="D1614" s="51" t="s">
        <v>3905</v>
      </c>
      <c r="F1614" s="3">
        <v>150001987</v>
      </c>
      <c r="H1614">
        <v>4380</v>
      </c>
      <c r="J1614">
        <v>1</v>
      </c>
      <c r="K1614" t="s">
        <v>164</v>
      </c>
      <c r="L1614" t="s">
        <v>3907</v>
      </c>
      <c r="M1614" t="s">
        <v>3908</v>
      </c>
    </row>
    <row r="1615" spans="1:13" x14ac:dyDescent="0.35">
      <c r="A1615" t="s">
        <v>3904</v>
      </c>
      <c r="B1615">
        <v>8000</v>
      </c>
      <c r="D1615" s="51" t="s">
        <v>3905</v>
      </c>
      <c r="F1615" s="3">
        <v>150001995</v>
      </c>
      <c r="H1615">
        <v>4590</v>
      </c>
      <c r="J1615">
        <v>1</v>
      </c>
      <c r="K1615" t="s">
        <v>164</v>
      </c>
      <c r="L1615" t="s">
        <v>3907</v>
      </c>
      <c r="M1615" t="s">
        <v>3908</v>
      </c>
    </row>
  </sheetData>
  <autoFilter ref="A1:V1599" xr:uid="{00000000-0001-0000-0900-000000000000}"/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V2758"/>
  <sheetViews>
    <sheetView workbookViewId="0">
      <selection activeCell="J1" sqref="J1:M1048576"/>
    </sheetView>
  </sheetViews>
  <sheetFormatPr baseColWidth="10" defaultColWidth="11.453125" defaultRowHeight="14.5" x14ac:dyDescent="0.35"/>
  <sheetData>
    <row r="1" spans="2:22" x14ac:dyDescent="0.35">
      <c r="J1" s="1" t="s">
        <v>3909</v>
      </c>
      <c r="O1" s="1" t="s">
        <v>3909</v>
      </c>
      <c r="P1" s="2"/>
      <c r="Q1" s="2"/>
      <c r="R1" s="2"/>
      <c r="T1" s="1" t="s">
        <v>3909</v>
      </c>
      <c r="U1" s="2"/>
      <c r="V1" s="2"/>
    </row>
    <row r="2" spans="2:22" x14ac:dyDescent="0.35">
      <c r="B2" t="s">
        <v>3910</v>
      </c>
      <c r="C2" t="s">
        <v>3911</v>
      </c>
      <c r="J2" s="16" t="s">
        <v>3912</v>
      </c>
      <c r="K2" s="16" t="s">
        <v>3913</v>
      </c>
      <c r="L2" s="16" t="s">
        <v>3914</v>
      </c>
      <c r="M2" s="16" t="s">
        <v>3915</v>
      </c>
      <c r="O2" s="16" t="s">
        <v>3916</v>
      </c>
      <c r="P2" s="16" t="s">
        <v>9</v>
      </c>
      <c r="Q2" s="16" t="s">
        <v>3917</v>
      </c>
      <c r="R2" s="16" t="s">
        <v>3918</v>
      </c>
      <c r="T2" s="16" t="s">
        <v>3919</v>
      </c>
      <c r="U2" s="16" t="s">
        <v>3920</v>
      </c>
      <c r="V2" s="16" t="s">
        <v>3917</v>
      </c>
    </row>
    <row r="3" spans="2:22" x14ac:dyDescent="0.35">
      <c r="B3" s="18" t="s">
        <v>194</v>
      </c>
      <c r="C3" t="s">
        <v>3214</v>
      </c>
      <c r="J3" s="2" t="s">
        <v>3921</v>
      </c>
      <c r="K3" s="2" t="s">
        <v>3921</v>
      </c>
      <c r="L3" s="2" t="s">
        <v>3922</v>
      </c>
      <c r="M3" s="2" t="s">
        <v>3923</v>
      </c>
      <c r="O3" s="2">
        <v>104512160</v>
      </c>
      <c r="P3" s="17" t="s">
        <v>61</v>
      </c>
      <c r="Q3" s="2" t="str">
        <f t="shared" ref="Q3:Q66" si="0">O3&amp;P3</f>
        <v>104512160C10</v>
      </c>
      <c r="R3" s="2" t="str">
        <f t="shared" ref="R3:R66" si="1">VLOOKUP(Q3,V:V,1,0)</f>
        <v>104512160C10</v>
      </c>
      <c r="T3" s="2">
        <v>40002118</v>
      </c>
      <c r="U3" s="2" t="s">
        <v>44</v>
      </c>
      <c r="V3" s="2" t="str">
        <f>T3&amp;U3</f>
        <v>40002118UN</v>
      </c>
    </row>
    <row r="4" spans="2:22" x14ac:dyDescent="0.35">
      <c r="B4" s="19" t="s">
        <v>604</v>
      </c>
      <c r="C4" t="s">
        <v>3924</v>
      </c>
      <c r="J4" s="2" t="s">
        <v>3925</v>
      </c>
      <c r="K4" s="2" t="s">
        <v>3925</v>
      </c>
      <c r="L4" s="2" t="s">
        <v>3926</v>
      </c>
      <c r="M4" s="2" t="s">
        <v>3923</v>
      </c>
      <c r="O4" s="2">
        <v>104525500</v>
      </c>
      <c r="P4" s="17" t="s">
        <v>125</v>
      </c>
      <c r="Q4" s="2" t="str">
        <f t="shared" si="0"/>
        <v>104525500X00</v>
      </c>
      <c r="R4" s="2" t="str">
        <f>VLOOKUP(Q4,V:V,1,0)</f>
        <v>104525500X00</v>
      </c>
      <c r="T4" s="2">
        <v>40002119</v>
      </c>
      <c r="U4" s="2" t="s">
        <v>44</v>
      </c>
      <c r="V4" s="2" t="str">
        <f t="shared" ref="V4:V67" si="2">T4&amp;U4</f>
        <v>40002119UN</v>
      </c>
    </row>
    <row r="5" spans="2:22" x14ac:dyDescent="0.35">
      <c r="B5" s="19" t="s">
        <v>172</v>
      </c>
      <c r="C5" t="s">
        <v>1245</v>
      </c>
      <c r="J5" s="2" t="s">
        <v>3927</v>
      </c>
      <c r="K5" s="2" t="s">
        <v>3927</v>
      </c>
      <c r="L5" s="2" t="s">
        <v>3928</v>
      </c>
      <c r="M5" s="2" t="s">
        <v>3929</v>
      </c>
      <c r="O5" s="2">
        <v>150001248</v>
      </c>
      <c r="P5" s="17" t="s">
        <v>339</v>
      </c>
      <c r="Q5" s="2" t="str">
        <f t="shared" si="0"/>
        <v>150001248C30</v>
      </c>
      <c r="R5" s="2" t="str">
        <f t="shared" si="1"/>
        <v>150001248C30</v>
      </c>
      <c r="T5" s="2">
        <v>40002121</v>
      </c>
      <c r="U5" s="2" t="s">
        <v>44</v>
      </c>
      <c r="V5" s="2" t="str">
        <f t="shared" si="2"/>
        <v>40002121UN</v>
      </c>
    </row>
    <row r="6" spans="2:22" x14ac:dyDescent="0.35">
      <c r="B6" s="19" t="s">
        <v>3930</v>
      </c>
      <c r="C6" t="s">
        <v>1245</v>
      </c>
      <c r="J6" s="2" t="s">
        <v>3931</v>
      </c>
      <c r="K6" s="2" t="s">
        <v>3931</v>
      </c>
      <c r="L6" s="2" t="s">
        <v>3932</v>
      </c>
      <c r="M6" s="2" t="s">
        <v>3929</v>
      </c>
      <c r="O6" s="2">
        <v>104528280</v>
      </c>
      <c r="P6" s="17" t="s">
        <v>1462</v>
      </c>
      <c r="Q6" s="2" t="str">
        <f t="shared" si="0"/>
        <v>104528280V28</v>
      </c>
      <c r="R6" s="2" t="str">
        <f t="shared" si="1"/>
        <v>104528280V28</v>
      </c>
      <c r="T6" s="2">
        <v>40002122</v>
      </c>
      <c r="U6" s="2" t="s">
        <v>44</v>
      </c>
      <c r="V6" s="2" t="str">
        <f t="shared" si="2"/>
        <v>40002122UN</v>
      </c>
    </row>
    <row r="7" spans="2:22" x14ac:dyDescent="0.35">
      <c r="J7" s="2">
        <v>0</v>
      </c>
      <c r="K7" s="2">
        <v>0</v>
      </c>
      <c r="L7" s="2" t="s">
        <v>3009</v>
      </c>
      <c r="M7" s="2" t="s">
        <v>3933</v>
      </c>
      <c r="O7" s="2">
        <v>104523950</v>
      </c>
      <c r="P7" s="17" t="s">
        <v>470</v>
      </c>
      <c r="Q7" s="2" t="str">
        <f>O7&amp;P7</f>
        <v>104523950D04</v>
      </c>
      <c r="R7" s="2" t="str">
        <f t="shared" si="1"/>
        <v>104523950D04</v>
      </c>
      <c r="T7" s="2">
        <v>40002128</v>
      </c>
      <c r="U7" s="2" t="s">
        <v>44</v>
      </c>
      <c r="V7" s="2" t="str">
        <f t="shared" si="2"/>
        <v>40002128UN</v>
      </c>
    </row>
    <row r="8" spans="2:22" x14ac:dyDescent="0.35">
      <c r="B8" s="1" t="s">
        <v>3934</v>
      </c>
      <c r="C8" s="2"/>
      <c r="D8" s="3"/>
      <c r="E8" s="3"/>
      <c r="F8" s="2"/>
      <c r="G8" s="2"/>
      <c r="J8" s="2" t="s">
        <v>3935</v>
      </c>
      <c r="K8" s="2" t="s">
        <v>3935</v>
      </c>
      <c r="L8" s="2" t="s">
        <v>3936</v>
      </c>
      <c r="M8" s="2" t="s">
        <v>3937</v>
      </c>
      <c r="O8" s="2">
        <v>201222040</v>
      </c>
      <c r="P8" s="17" t="s">
        <v>43</v>
      </c>
      <c r="Q8" s="2" t="str">
        <f t="shared" si="0"/>
        <v>201222040C12</v>
      </c>
      <c r="R8" s="2" t="str">
        <f t="shared" si="1"/>
        <v>201222040C12</v>
      </c>
      <c r="T8" s="2">
        <v>40002134</v>
      </c>
      <c r="U8" s="2" t="s">
        <v>44</v>
      </c>
      <c r="V8" s="2" t="str">
        <f t="shared" si="2"/>
        <v>40002134UN</v>
      </c>
    </row>
    <row r="9" spans="2:22" x14ac:dyDescent="0.35">
      <c r="B9" s="1" t="s">
        <v>3938</v>
      </c>
      <c r="C9" s="2"/>
      <c r="D9" s="3"/>
      <c r="E9" s="3"/>
      <c r="F9" s="4"/>
      <c r="G9" s="4"/>
      <c r="J9" s="2" t="s">
        <v>3939</v>
      </c>
      <c r="K9" s="2" t="s">
        <v>3939</v>
      </c>
      <c r="L9" s="2" t="s">
        <v>3940</v>
      </c>
      <c r="M9" s="2" t="s">
        <v>3937</v>
      </c>
      <c r="O9" s="2">
        <v>104528100</v>
      </c>
      <c r="P9" s="17" t="s">
        <v>61</v>
      </c>
      <c r="Q9" s="2" t="str">
        <f t="shared" si="0"/>
        <v>104528100C10</v>
      </c>
      <c r="R9" s="2" t="str">
        <f t="shared" si="1"/>
        <v>104528100C10</v>
      </c>
      <c r="T9" s="2">
        <v>40002135</v>
      </c>
      <c r="U9" s="2" t="s">
        <v>44</v>
      </c>
      <c r="V9" s="2" t="str">
        <f t="shared" si="2"/>
        <v>40002135UN</v>
      </c>
    </row>
    <row r="10" spans="2:22" x14ac:dyDescent="0.35">
      <c r="B10" s="5" t="s">
        <v>3941</v>
      </c>
      <c r="C10" s="5" t="s">
        <v>3942</v>
      </c>
      <c r="D10" s="6" t="s">
        <v>3943</v>
      </c>
      <c r="E10" s="6" t="s">
        <v>3944</v>
      </c>
      <c r="F10" s="6" t="s">
        <v>3945</v>
      </c>
      <c r="G10" s="6" t="s">
        <v>3946</v>
      </c>
      <c r="J10" s="2" t="s">
        <v>128</v>
      </c>
      <c r="K10" s="2" t="s">
        <v>128</v>
      </c>
      <c r="L10" s="2" t="s">
        <v>3640</v>
      </c>
      <c r="M10" s="2" t="s">
        <v>3937</v>
      </c>
      <c r="O10" s="2">
        <v>104528770</v>
      </c>
      <c r="P10" s="17" t="s">
        <v>822</v>
      </c>
      <c r="Q10" s="2" t="str">
        <f t="shared" si="0"/>
        <v>104528770Y40</v>
      </c>
      <c r="R10" s="2" t="str">
        <f t="shared" si="1"/>
        <v>104528770Y40</v>
      </c>
      <c r="T10" s="2">
        <v>40002138</v>
      </c>
      <c r="U10" s="2" t="s">
        <v>44</v>
      </c>
      <c r="V10" s="2" t="str">
        <f t="shared" si="2"/>
        <v>40002138UN</v>
      </c>
    </row>
    <row r="11" spans="2:22" x14ac:dyDescent="0.35">
      <c r="B11" s="7" t="s">
        <v>95</v>
      </c>
      <c r="C11" s="8">
        <v>999</v>
      </c>
      <c r="D11" s="9">
        <v>20393550.403333332</v>
      </c>
      <c r="E11" s="9">
        <v>30153788.462079797</v>
      </c>
      <c r="F11" s="9">
        <v>20411520.503333338</v>
      </c>
      <c r="G11" s="9">
        <v>30353222.483585175</v>
      </c>
      <c r="J11" s="2" t="s">
        <v>3947</v>
      </c>
      <c r="K11" s="2" t="s">
        <v>3947</v>
      </c>
      <c r="L11" s="2" t="s">
        <v>3948</v>
      </c>
      <c r="M11" s="2" t="s">
        <v>3937</v>
      </c>
      <c r="O11" s="2">
        <v>104523930</v>
      </c>
      <c r="P11" s="17" t="s">
        <v>288</v>
      </c>
      <c r="Q11" s="2" t="str">
        <f t="shared" si="0"/>
        <v>104523930C24</v>
      </c>
      <c r="R11" s="2" t="str">
        <f t="shared" si="1"/>
        <v>104523930C24</v>
      </c>
      <c r="T11" s="2">
        <v>40002139</v>
      </c>
      <c r="U11" s="2" t="s">
        <v>44</v>
      </c>
      <c r="V11" s="2" t="str">
        <f t="shared" si="2"/>
        <v>40002139UN</v>
      </c>
    </row>
    <row r="12" spans="2:22" x14ac:dyDescent="0.35">
      <c r="B12" s="7" t="s">
        <v>2329</v>
      </c>
      <c r="C12" s="8">
        <v>253</v>
      </c>
      <c r="D12" s="9">
        <v>6152830.3408000013</v>
      </c>
      <c r="E12" s="9">
        <v>8811845</v>
      </c>
      <c r="F12" s="9">
        <v>6219629.9907999998</v>
      </c>
      <c r="G12" s="9">
        <v>9029632</v>
      </c>
      <c r="J12" s="2" t="s">
        <v>3949</v>
      </c>
      <c r="K12" s="2" t="s">
        <v>3949</v>
      </c>
      <c r="L12" s="2" t="s">
        <v>3950</v>
      </c>
      <c r="M12" s="2" t="s">
        <v>3951</v>
      </c>
      <c r="O12" s="2">
        <v>104525280</v>
      </c>
      <c r="P12" s="17" t="s">
        <v>61</v>
      </c>
      <c r="Q12" s="2" t="str">
        <f t="shared" si="0"/>
        <v>104525280C10</v>
      </c>
      <c r="R12" s="2" t="str">
        <f t="shared" si="1"/>
        <v>104525280C10</v>
      </c>
      <c r="T12" s="2">
        <v>40002140</v>
      </c>
      <c r="U12" s="2" t="s">
        <v>44</v>
      </c>
      <c r="V12" s="2" t="str">
        <f t="shared" si="2"/>
        <v>40002140UN</v>
      </c>
    </row>
    <row r="13" spans="2:22" x14ac:dyDescent="0.35">
      <c r="B13" s="7" t="s">
        <v>2047</v>
      </c>
      <c r="C13" s="8">
        <v>171</v>
      </c>
      <c r="D13" s="9">
        <v>45037834.158333346</v>
      </c>
      <c r="E13" s="9">
        <v>75164046</v>
      </c>
      <c r="F13" s="9">
        <v>45358883.008333333</v>
      </c>
      <c r="G13" s="9">
        <v>75194796</v>
      </c>
      <c r="J13" s="2" t="s">
        <v>123</v>
      </c>
      <c r="K13" s="2" t="s">
        <v>123</v>
      </c>
      <c r="L13" s="2" t="s">
        <v>3370</v>
      </c>
      <c r="M13" s="2" t="s">
        <v>3937</v>
      </c>
      <c r="O13" s="2">
        <v>104525170</v>
      </c>
      <c r="P13" s="17" t="s">
        <v>53</v>
      </c>
      <c r="Q13" s="2" t="str">
        <f t="shared" si="0"/>
        <v>104525170C06</v>
      </c>
      <c r="R13" s="2" t="str">
        <f t="shared" si="1"/>
        <v>104525170C06</v>
      </c>
      <c r="T13" s="2">
        <v>40002142</v>
      </c>
      <c r="U13" s="2" t="s">
        <v>44</v>
      </c>
      <c r="V13" s="2" t="str">
        <f t="shared" si="2"/>
        <v>40002142UN</v>
      </c>
    </row>
    <row r="14" spans="2:22" x14ac:dyDescent="0.35">
      <c r="B14" s="7" t="s">
        <v>159</v>
      </c>
      <c r="C14" s="8">
        <v>27</v>
      </c>
      <c r="D14" s="9">
        <v>847501.61999999976</v>
      </c>
      <c r="E14" s="9">
        <v>1156870</v>
      </c>
      <c r="F14" s="9">
        <v>847501.61999999976</v>
      </c>
      <c r="G14" s="9">
        <v>1156870</v>
      </c>
      <c r="J14" s="2" t="s">
        <v>3952</v>
      </c>
      <c r="K14" s="2" t="s">
        <v>3952</v>
      </c>
      <c r="L14" s="2" t="s">
        <v>3953</v>
      </c>
      <c r="M14" s="2" t="s">
        <v>3937</v>
      </c>
      <c r="O14" s="2">
        <v>104525450</v>
      </c>
      <c r="P14" s="17" t="s">
        <v>43</v>
      </c>
      <c r="Q14" s="2" t="str">
        <f t="shared" si="0"/>
        <v>104525450C12</v>
      </c>
      <c r="R14" s="2" t="str">
        <f t="shared" si="1"/>
        <v>104525450C12</v>
      </c>
      <c r="T14" s="2">
        <v>40002143</v>
      </c>
      <c r="U14" s="2" t="s">
        <v>44</v>
      </c>
      <c r="V14" s="2" t="str">
        <f t="shared" si="2"/>
        <v>40002143UN</v>
      </c>
    </row>
    <row r="15" spans="2:22" x14ac:dyDescent="0.35">
      <c r="B15" s="10" t="s">
        <v>3954</v>
      </c>
      <c r="C15" s="11">
        <f>SUM(C11:C14)</f>
        <v>1450</v>
      </c>
      <c r="D15" s="12">
        <f>SUM(D11:D14)</f>
        <v>72431716.522466689</v>
      </c>
      <c r="E15" s="12">
        <f>SUM(E11:E14)</f>
        <v>115286549.46207979</v>
      </c>
      <c r="F15" s="12">
        <f>SUM(F11:F14)</f>
        <v>72837535.122466683</v>
      </c>
      <c r="G15" s="12">
        <f>SUM(G11:G14)</f>
        <v>115734520.48358518</v>
      </c>
      <c r="J15" s="2" t="s">
        <v>3955</v>
      </c>
      <c r="K15" s="2" t="s">
        <v>3955</v>
      </c>
      <c r="L15" s="2" t="s">
        <v>3956</v>
      </c>
      <c r="M15" s="2" t="s">
        <v>3937</v>
      </c>
      <c r="O15" s="2">
        <v>102100100</v>
      </c>
      <c r="P15" s="17" t="s">
        <v>242</v>
      </c>
      <c r="Q15" s="2" t="str">
        <f t="shared" si="0"/>
        <v>102100100C48</v>
      </c>
      <c r="R15" s="2" t="str">
        <f t="shared" si="1"/>
        <v>102100100C48</v>
      </c>
      <c r="T15" s="2">
        <v>40002147</v>
      </c>
      <c r="U15" s="2" t="s">
        <v>44</v>
      </c>
      <c r="V15" s="2" t="str">
        <f t="shared" si="2"/>
        <v>40002147UN</v>
      </c>
    </row>
    <row r="16" spans="2:22" x14ac:dyDescent="0.35">
      <c r="J16" s="2" t="s">
        <v>3957</v>
      </c>
      <c r="K16" s="2" t="s">
        <v>3957</v>
      </c>
      <c r="L16" s="2" t="s">
        <v>3958</v>
      </c>
      <c r="M16" s="2" t="s">
        <v>3937</v>
      </c>
      <c r="O16" s="2">
        <v>104524410</v>
      </c>
      <c r="P16" s="17" t="s">
        <v>53</v>
      </c>
      <c r="Q16" s="2" t="str">
        <f t="shared" si="0"/>
        <v>104524410C06</v>
      </c>
      <c r="R16" s="2" t="str">
        <f t="shared" si="1"/>
        <v>104524410C06</v>
      </c>
      <c r="T16" s="2">
        <v>40002148</v>
      </c>
      <c r="U16" s="2" t="s">
        <v>44</v>
      </c>
      <c r="V16" s="2" t="str">
        <f t="shared" si="2"/>
        <v>40002148UN</v>
      </c>
    </row>
    <row r="17" spans="2:22" x14ac:dyDescent="0.35">
      <c r="B17" s="6" t="s">
        <v>3959</v>
      </c>
      <c r="C17" s="5" t="s">
        <v>3942</v>
      </c>
      <c r="D17" s="6" t="s">
        <v>3943</v>
      </c>
      <c r="E17" s="6" t="s">
        <v>3960</v>
      </c>
      <c r="F17" s="6" t="s">
        <v>3945</v>
      </c>
      <c r="G17" s="6" t="s">
        <v>3946</v>
      </c>
      <c r="J17" s="2" t="s">
        <v>3961</v>
      </c>
      <c r="K17" s="2" t="s">
        <v>3961</v>
      </c>
      <c r="L17" s="2" t="s">
        <v>3962</v>
      </c>
      <c r="M17" s="2" t="s">
        <v>3937</v>
      </c>
      <c r="O17" s="2">
        <v>105201070</v>
      </c>
      <c r="P17" s="17" t="s">
        <v>128</v>
      </c>
      <c r="Q17" s="2" t="str">
        <f t="shared" si="0"/>
        <v>1052010701Q</v>
      </c>
      <c r="R17" s="2" t="str">
        <f t="shared" si="1"/>
        <v>1052010701Q</v>
      </c>
      <c r="T17" s="2">
        <v>40002149</v>
      </c>
      <c r="U17" s="2" t="s">
        <v>44</v>
      </c>
      <c r="V17" s="2" t="str">
        <f t="shared" si="2"/>
        <v>40002149UN</v>
      </c>
    </row>
    <row r="18" spans="2:22" x14ac:dyDescent="0.35">
      <c r="B18" s="7" t="s">
        <v>47</v>
      </c>
      <c r="C18" s="8">
        <v>1233</v>
      </c>
      <c r="D18" s="9">
        <v>57782256.372466676</v>
      </c>
      <c r="E18" s="9">
        <v>93451825.99619022</v>
      </c>
      <c r="F18" s="9">
        <v>58123243.942466669</v>
      </c>
      <c r="G18" s="9">
        <v>93451825.99619022</v>
      </c>
      <c r="J18" s="2" t="s">
        <v>3963</v>
      </c>
      <c r="K18" s="2" t="s">
        <v>3963</v>
      </c>
      <c r="L18" s="2" t="s">
        <v>3964</v>
      </c>
      <c r="M18" s="2" t="s">
        <v>3937</v>
      </c>
      <c r="O18" s="2">
        <v>102310050</v>
      </c>
      <c r="P18" s="17" t="s">
        <v>910</v>
      </c>
      <c r="Q18" s="2" t="str">
        <f t="shared" si="0"/>
        <v>102310050C15</v>
      </c>
      <c r="R18" s="2" t="str">
        <f t="shared" si="1"/>
        <v>102310050C15</v>
      </c>
      <c r="T18" s="2">
        <v>40002150</v>
      </c>
      <c r="U18" s="2" t="s">
        <v>44</v>
      </c>
      <c r="V18" s="2" t="str">
        <f t="shared" si="2"/>
        <v>40002150UN</v>
      </c>
    </row>
    <row r="19" spans="2:22" x14ac:dyDescent="0.35">
      <c r="B19" s="7" t="s">
        <v>3214</v>
      </c>
      <c r="C19" s="8">
        <v>135</v>
      </c>
      <c r="D19" s="9">
        <v>12772469.98</v>
      </c>
      <c r="E19" s="9">
        <v>19094715.487394959</v>
      </c>
      <c r="F19" s="9">
        <v>12772469.98</v>
      </c>
      <c r="G19" s="9">
        <v>19115715.487394959</v>
      </c>
      <c r="J19" s="2" t="s">
        <v>3965</v>
      </c>
      <c r="K19" s="2" t="s">
        <v>3965</v>
      </c>
      <c r="L19" s="2" t="s">
        <v>3966</v>
      </c>
      <c r="M19" s="2" t="s">
        <v>3937</v>
      </c>
      <c r="O19" s="2">
        <v>104524400</v>
      </c>
      <c r="P19" s="17" t="s">
        <v>53</v>
      </c>
      <c r="Q19" s="2" t="str">
        <f t="shared" si="0"/>
        <v>104524400C06</v>
      </c>
      <c r="R19" s="2" t="str">
        <f t="shared" si="1"/>
        <v>104524400C06</v>
      </c>
      <c r="T19" s="2">
        <v>40002155</v>
      </c>
      <c r="U19" s="2" t="s">
        <v>44</v>
      </c>
      <c r="V19" s="2" t="str">
        <f t="shared" si="2"/>
        <v>40002155UN</v>
      </c>
    </row>
    <row r="20" spans="2:22" x14ac:dyDescent="0.35">
      <c r="B20" s="7" t="s">
        <v>58</v>
      </c>
      <c r="C20" s="8">
        <v>70</v>
      </c>
      <c r="D20" s="9">
        <v>1709286.97</v>
      </c>
      <c r="E20" s="9">
        <v>2499237.9784946237</v>
      </c>
      <c r="F20" s="9">
        <v>1719026.5000000002</v>
      </c>
      <c r="G20" s="9">
        <v>2770509</v>
      </c>
      <c r="J20" s="2" t="s">
        <v>3967</v>
      </c>
      <c r="K20" s="2" t="s">
        <v>3967</v>
      </c>
      <c r="L20" s="2" t="s">
        <v>3968</v>
      </c>
      <c r="M20" s="2" t="s">
        <v>3937</v>
      </c>
      <c r="O20" s="2">
        <v>102100250</v>
      </c>
      <c r="P20" s="17" t="s">
        <v>288</v>
      </c>
      <c r="Q20" s="2" t="str">
        <f t="shared" si="0"/>
        <v>102100250C24</v>
      </c>
      <c r="R20" s="2" t="str">
        <f t="shared" si="1"/>
        <v>102100250C24</v>
      </c>
      <c r="T20" s="2">
        <v>40002156</v>
      </c>
      <c r="U20" s="2" t="s">
        <v>44</v>
      </c>
      <c r="V20" s="2" t="str">
        <f t="shared" si="2"/>
        <v>40002156UN</v>
      </c>
    </row>
    <row r="21" spans="2:22" x14ac:dyDescent="0.35">
      <c r="B21" s="7" t="s">
        <v>62</v>
      </c>
      <c r="C21" s="8">
        <v>8</v>
      </c>
      <c r="D21" s="9">
        <v>167703.20000000001</v>
      </c>
      <c r="E21" s="9">
        <v>240770</v>
      </c>
      <c r="F21" s="9">
        <v>167539.70000000001</v>
      </c>
      <c r="G21" s="9">
        <v>227790</v>
      </c>
      <c r="J21" s="2" t="s">
        <v>3969</v>
      </c>
      <c r="K21" s="2" t="s">
        <v>3969</v>
      </c>
      <c r="L21" s="2" t="s">
        <v>3970</v>
      </c>
      <c r="M21" s="2" t="s">
        <v>3937</v>
      </c>
      <c r="O21" s="2">
        <v>105200870</v>
      </c>
      <c r="P21" s="17" t="s">
        <v>242</v>
      </c>
      <c r="Q21" s="2" t="str">
        <f t="shared" si="0"/>
        <v>105200870C48</v>
      </c>
      <c r="R21" s="2" t="str">
        <f t="shared" si="1"/>
        <v>105200870C48</v>
      </c>
      <c r="T21" s="2">
        <v>40002157</v>
      </c>
      <c r="U21" s="2" t="s">
        <v>44</v>
      </c>
      <c r="V21" s="2" t="str">
        <f t="shared" si="2"/>
        <v>40002157UN</v>
      </c>
    </row>
    <row r="22" spans="2:22" x14ac:dyDescent="0.35">
      <c r="B22" s="7" t="s">
        <v>1245</v>
      </c>
      <c r="C22" s="8">
        <v>4</v>
      </c>
      <c r="D22" s="9">
        <v>0</v>
      </c>
      <c r="E22" s="9">
        <v>0</v>
      </c>
      <c r="F22" s="9">
        <v>55255</v>
      </c>
      <c r="G22" s="9">
        <v>168680</v>
      </c>
      <c r="J22" s="2" t="s">
        <v>3971</v>
      </c>
      <c r="K22" s="2" t="s">
        <v>3971</v>
      </c>
      <c r="L22" s="2" t="s">
        <v>3972</v>
      </c>
      <c r="M22" s="2" t="s">
        <v>3937</v>
      </c>
      <c r="O22" s="2">
        <v>105201180</v>
      </c>
      <c r="P22" s="17" t="s">
        <v>242</v>
      </c>
      <c r="Q22" s="2" t="str">
        <f t="shared" si="0"/>
        <v>105201180C48</v>
      </c>
      <c r="R22" s="2" t="str">
        <f t="shared" si="1"/>
        <v>105201180C48</v>
      </c>
      <c r="T22" s="2">
        <v>40002159</v>
      </c>
      <c r="U22" s="2" t="s">
        <v>44</v>
      </c>
      <c r="V22" s="2" t="str">
        <f t="shared" si="2"/>
        <v>40002159UN</v>
      </c>
    </row>
    <row r="23" spans="2:22" x14ac:dyDescent="0.35">
      <c r="B23" s="10" t="s">
        <v>3954</v>
      </c>
      <c r="C23" s="11">
        <f>SUM(C18:C22)</f>
        <v>1450</v>
      </c>
      <c r="D23" s="12">
        <f>SUM(D18:D22)</f>
        <v>72431716.522466674</v>
      </c>
      <c r="E23" s="12">
        <f>SUM(E18:E22)</f>
        <v>115286549.46207981</v>
      </c>
      <c r="F23" s="12">
        <f>SUM(F18:F22)</f>
        <v>72837535.122466668</v>
      </c>
      <c r="G23" s="12">
        <f>SUM(G18:G22)</f>
        <v>115734520.48358518</v>
      </c>
      <c r="J23" s="2" t="s">
        <v>3973</v>
      </c>
      <c r="K23" s="2" t="s">
        <v>3973</v>
      </c>
      <c r="L23" s="2" t="s">
        <v>3974</v>
      </c>
      <c r="M23" s="2" t="s">
        <v>3937</v>
      </c>
      <c r="O23" s="2">
        <v>105201360</v>
      </c>
      <c r="P23" s="17" t="s">
        <v>128</v>
      </c>
      <c r="Q23" s="2" t="str">
        <f t="shared" si="0"/>
        <v>1052013601Q</v>
      </c>
      <c r="R23" s="2" t="str">
        <f t="shared" si="1"/>
        <v>1052013601Q</v>
      </c>
      <c r="T23" s="2">
        <v>40002161</v>
      </c>
      <c r="U23" s="2" t="s">
        <v>44</v>
      </c>
      <c r="V23" s="2" t="str">
        <f t="shared" si="2"/>
        <v>40002161UN</v>
      </c>
    </row>
    <row r="24" spans="2:22" x14ac:dyDescent="0.35">
      <c r="J24" s="2" t="s">
        <v>3975</v>
      </c>
      <c r="K24" s="2" t="s">
        <v>3975</v>
      </c>
      <c r="L24" s="2" t="s">
        <v>3976</v>
      </c>
      <c r="M24" s="2" t="s">
        <v>3937</v>
      </c>
      <c r="O24" s="2">
        <v>201700350</v>
      </c>
      <c r="P24" s="17" t="s">
        <v>61</v>
      </c>
      <c r="Q24" s="2" t="str">
        <f t="shared" si="0"/>
        <v>201700350C10</v>
      </c>
      <c r="R24" s="2" t="str">
        <f t="shared" si="1"/>
        <v>201700350C10</v>
      </c>
      <c r="T24" s="2">
        <v>40004996</v>
      </c>
      <c r="U24" s="2" t="s">
        <v>44</v>
      </c>
      <c r="V24" s="2" t="str">
        <f t="shared" si="2"/>
        <v>40004996UN</v>
      </c>
    </row>
    <row r="25" spans="2:22" x14ac:dyDescent="0.35">
      <c r="J25" s="2" t="s">
        <v>437</v>
      </c>
      <c r="K25" s="2" t="s">
        <v>437</v>
      </c>
      <c r="L25" s="2" t="s">
        <v>3936</v>
      </c>
      <c r="M25" s="2" t="s">
        <v>3937</v>
      </c>
      <c r="O25" s="2">
        <v>105010970</v>
      </c>
      <c r="P25" s="17" t="s">
        <v>449</v>
      </c>
      <c r="Q25" s="2" t="str">
        <f t="shared" si="0"/>
        <v>105010970QY</v>
      </c>
      <c r="R25" s="2" t="str">
        <f t="shared" si="1"/>
        <v>105010970QY</v>
      </c>
      <c r="T25" s="2">
        <v>40005008</v>
      </c>
      <c r="U25" s="2" t="s">
        <v>44</v>
      </c>
      <c r="V25" s="2" t="str">
        <f t="shared" si="2"/>
        <v>40005008UN</v>
      </c>
    </row>
    <row r="26" spans="2:22" x14ac:dyDescent="0.35">
      <c r="B26" s="1" t="s">
        <v>3977</v>
      </c>
      <c r="C26" s="2"/>
      <c r="D26" s="3"/>
      <c r="E26" s="3"/>
      <c r="J26" s="2" t="s">
        <v>3978</v>
      </c>
      <c r="K26" s="2" t="s">
        <v>3978</v>
      </c>
      <c r="L26" s="2" t="s">
        <v>3979</v>
      </c>
      <c r="M26" s="2" t="s">
        <v>3980</v>
      </c>
      <c r="O26" s="2">
        <v>106000820</v>
      </c>
      <c r="P26" s="17" t="s">
        <v>441</v>
      </c>
      <c r="Q26" s="2" t="str">
        <f t="shared" si="0"/>
        <v>106000820Y00</v>
      </c>
      <c r="R26" s="2" t="str">
        <f t="shared" si="1"/>
        <v>106000820Y00</v>
      </c>
      <c r="T26" s="2">
        <v>40009376</v>
      </c>
      <c r="U26" s="2" t="s">
        <v>44</v>
      </c>
      <c r="V26" s="2" t="str">
        <f t="shared" si="2"/>
        <v>40009376UN</v>
      </c>
    </row>
    <row r="27" spans="2:22" x14ac:dyDescent="0.35">
      <c r="B27" s="14" t="s">
        <v>3941</v>
      </c>
      <c r="C27" s="14" t="s">
        <v>3981</v>
      </c>
      <c r="D27" t="s">
        <v>3982</v>
      </c>
      <c r="E27" t="s">
        <v>3983</v>
      </c>
      <c r="J27" s="2" t="s">
        <v>3984</v>
      </c>
      <c r="K27" s="2" t="s">
        <v>3984</v>
      </c>
      <c r="L27" s="2" t="s">
        <v>3985</v>
      </c>
      <c r="M27" s="2" t="s">
        <v>3937</v>
      </c>
      <c r="O27" s="2">
        <v>104521400</v>
      </c>
      <c r="P27" s="17" t="s">
        <v>200</v>
      </c>
      <c r="Q27" s="2" t="str">
        <f t="shared" si="0"/>
        <v>104521400Z00</v>
      </c>
      <c r="R27" s="2" t="str">
        <f t="shared" si="1"/>
        <v>104521400Z00</v>
      </c>
      <c r="T27" s="2">
        <v>40009377</v>
      </c>
      <c r="U27" s="2" t="s">
        <v>44</v>
      </c>
      <c r="V27" s="2" t="str">
        <f t="shared" si="2"/>
        <v>40009377UN</v>
      </c>
    </row>
    <row r="28" spans="2:22" x14ac:dyDescent="0.35">
      <c r="B28" s="7" t="s">
        <v>95</v>
      </c>
      <c r="C28" s="8">
        <v>1010</v>
      </c>
      <c r="D28" s="9">
        <v>21010794.603333324</v>
      </c>
      <c r="E28" s="9">
        <v>31451366.970589284</v>
      </c>
      <c r="J28" s="2" t="s">
        <v>3986</v>
      </c>
      <c r="K28" s="2" t="s">
        <v>3986</v>
      </c>
      <c r="L28" s="2" t="s">
        <v>3987</v>
      </c>
      <c r="M28" s="2" t="s">
        <v>3988</v>
      </c>
      <c r="O28" s="2">
        <v>104524380</v>
      </c>
      <c r="P28" s="17" t="s">
        <v>288</v>
      </c>
      <c r="Q28" s="2" t="str">
        <f t="shared" si="0"/>
        <v>104524380C24</v>
      </c>
      <c r="R28" s="2" t="str">
        <f t="shared" si="1"/>
        <v>104524380C24</v>
      </c>
      <c r="T28" s="2">
        <v>40009378</v>
      </c>
      <c r="U28" s="2" t="s">
        <v>44</v>
      </c>
      <c r="V28" s="2" t="str">
        <f t="shared" si="2"/>
        <v>40009378UN</v>
      </c>
    </row>
    <row r="29" spans="2:22" x14ac:dyDescent="0.35">
      <c r="B29" s="7" t="s">
        <v>2329</v>
      </c>
      <c r="C29" s="8">
        <v>245</v>
      </c>
      <c r="D29" s="9">
        <v>6066534.7348000025</v>
      </c>
      <c r="E29" s="9">
        <v>8713040</v>
      </c>
      <c r="J29" s="2" t="s">
        <v>3989</v>
      </c>
      <c r="K29" s="2" t="s">
        <v>3989</v>
      </c>
      <c r="L29" s="2" t="s">
        <v>3990</v>
      </c>
      <c r="M29" s="2" t="s">
        <v>3991</v>
      </c>
      <c r="O29" s="2">
        <v>104524390</v>
      </c>
      <c r="P29" s="17" t="s">
        <v>288</v>
      </c>
      <c r="Q29" s="2" t="str">
        <f t="shared" si="0"/>
        <v>104524390C24</v>
      </c>
      <c r="R29" s="2" t="str">
        <f t="shared" si="1"/>
        <v>104524390C24</v>
      </c>
      <c r="T29" s="2">
        <v>40009381</v>
      </c>
      <c r="U29" s="2" t="s">
        <v>44</v>
      </c>
      <c r="V29" s="2" t="str">
        <f t="shared" si="2"/>
        <v>40009381UN</v>
      </c>
    </row>
    <row r="30" spans="2:22" x14ac:dyDescent="0.35">
      <c r="B30" s="7" t="s">
        <v>2047</v>
      </c>
      <c r="C30" s="8">
        <v>171</v>
      </c>
      <c r="D30" s="9">
        <v>45319733.778333329</v>
      </c>
      <c r="E30" s="9">
        <v>75169078.291113764</v>
      </c>
      <c r="J30" s="2" t="s">
        <v>378</v>
      </c>
      <c r="K30" s="2" t="s">
        <v>378</v>
      </c>
      <c r="L30" s="2" t="s">
        <v>3270</v>
      </c>
      <c r="M30" s="2" t="s">
        <v>3937</v>
      </c>
      <c r="O30" s="2">
        <v>104510690</v>
      </c>
      <c r="P30" s="17" t="s">
        <v>53</v>
      </c>
      <c r="Q30" s="2" t="str">
        <f t="shared" si="0"/>
        <v>104510690C06</v>
      </c>
      <c r="R30" s="2" t="str">
        <f t="shared" si="1"/>
        <v>104510690C06</v>
      </c>
      <c r="T30" s="2">
        <v>40009385</v>
      </c>
      <c r="U30" s="2" t="s">
        <v>44</v>
      </c>
      <c r="V30" s="2" t="str">
        <f t="shared" si="2"/>
        <v>40009385UN</v>
      </c>
    </row>
    <row r="31" spans="2:22" x14ac:dyDescent="0.35">
      <c r="B31" s="7" t="s">
        <v>159</v>
      </c>
      <c r="C31" s="8">
        <v>27</v>
      </c>
      <c r="D31" s="9">
        <v>872783.79999999993</v>
      </c>
      <c r="E31" s="9">
        <v>1163160</v>
      </c>
      <c r="J31" s="2" t="s">
        <v>3992</v>
      </c>
      <c r="K31" s="2" t="s">
        <v>3992</v>
      </c>
      <c r="L31" s="2" t="s">
        <v>3993</v>
      </c>
      <c r="M31" s="2" t="s">
        <v>3937</v>
      </c>
      <c r="O31" s="2">
        <v>105019300</v>
      </c>
      <c r="P31" s="20" t="s">
        <v>760</v>
      </c>
      <c r="Q31" s="2" t="str">
        <f t="shared" si="0"/>
        <v>105019300C09</v>
      </c>
      <c r="R31" s="2" t="str">
        <f t="shared" si="1"/>
        <v>105019300C09</v>
      </c>
      <c r="T31" s="2">
        <v>40522152</v>
      </c>
      <c r="U31" s="2" t="s">
        <v>44</v>
      </c>
      <c r="V31" s="2" t="str">
        <f t="shared" si="2"/>
        <v>40522152UN</v>
      </c>
    </row>
    <row r="32" spans="2:22" x14ac:dyDescent="0.35">
      <c r="B32" s="3" t="s">
        <v>3954</v>
      </c>
      <c r="C32" s="8">
        <v>1453</v>
      </c>
      <c r="D32" s="9">
        <v>73269846.916466624</v>
      </c>
      <c r="E32" s="9">
        <v>116496645.26170304</v>
      </c>
      <c r="J32" s="2" t="s">
        <v>3994</v>
      </c>
      <c r="K32" s="2" t="s">
        <v>3994</v>
      </c>
      <c r="L32" s="2" t="s">
        <v>3995</v>
      </c>
      <c r="M32" s="2" t="s">
        <v>3937</v>
      </c>
      <c r="O32" s="2">
        <v>104520560</v>
      </c>
      <c r="P32" s="20" t="s">
        <v>773</v>
      </c>
      <c r="Q32" s="2" t="str">
        <f t="shared" si="0"/>
        <v>104520560C36</v>
      </c>
      <c r="R32" s="2" t="str">
        <f t="shared" si="1"/>
        <v>104520560C36</v>
      </c>
      <c r="T32" s="2">
        <v>40642060</v>
      </c>
      <c r="U32" s="2" t="s">
        <v>44</v>
      </c>
      <c r="V32" s="2" t="str">
        <f t="shared" si="2"/>
        <v>40642060UN</v>
      </c>
    </row>
    <row r="33" spans="2:22" x14ac:dyDescent="0.35">
      <c r="J33" s="2" t="s">
        <v>3996</v>
      </c>
      <c r="K33" s="2" t="s">
        <v>3996</v>
      </c>
      <c r="L33" s="2" t="s">
        <v>3997</v>
      </c>
      <c r="M33" s="2" t="s">
        <v>3937</v>
      </c>
      <c r="O33" s="2">
        <v>50009151</v>
      </c>
      <c r="P33" s="20" t="s">
        <v>246</v>
      </c>
      <c r="Q33" s="2" t="str">
        <f t="shared" si="0"/>
        <v>50009151Z20</v>
      </c>
      <c r="R33" s="2" t="str">
        <f t="shared" si="1"/>
        <v>50009151Z20</v>
      </c>
      <c r="T33" s="2">
        <v>40642100</v>
      </c>
      <c r="U33" s="2" t="s">
        <v>439</v>
      </c>
      <c r="V33" s="2" t="str">
        <f t="shared" si="2"/>
        <v>40642100C01</v>
      </c>
    </row>
    <row r="34" spans="2:22" x14ac:dyDescent="0.35">
      <c r="C34" s="13"/>
      <c r="D34" s="3"/>
      <c r="E34" s="3"/>
      <c r="J34" s="2" t="s">
        <v>3998</v>
      </c>
      <c r="K34" s="2" t="s">
        <v>3998</v>
      </c>
      <c r="L34" s="2" t="s">
        <v>3999</v>
      </c>
      <c r="M34" s="2" t="s">
        <v>3937</v>
      </c>
      <c r="O34" s="2">
        <v>105000930</v>
      </c>
      <c r="P34" s="20" t="s">
        <v>112</v>
      </c>
      <c r="Q34" s="2" t="str">
        <f t="shared" si="0"/>
        <v>105000930C16</v>
      </c>
      <c r="R34" s="2" t="str">
        <f t="shared" si="1"/>
        <v>105000930C16</v>
      </c>
      <c r="T34" s="2">
        <v>40642100</v>
      </c>
      <c r="U34" s="2" t="s">
        <v>44</v>
      </c>
      <c r="V34" s="2" t="str">
        <f t="shared" si="2"/>
        <v>40642100UN</v>
      </c>
    </row>
    <row r="35" spans="2:22" x14ac:dyDescent="0.35">
      <c r="B35" s="15" t="s">
        <v>3959</v>
      </c>
      <c r="C35" s="14" t="s">
        <v>3981</v>
      </c>
      <c r="D35" t="s">
        <v>3982</v>
      </c>
      <c r="E35" t="s">
        <v>3983</v>
      </c>
      <c r="J35" s="2" t="s">
        <v>4000</v>
      </c>
      <c r="K35" s="2" t="s">
        <v>4000</v>
      </c>
      <c r="L35" s="2" t="s">
        <v>4001</v>
      </c>
      <c r="M35" s="2" t="s">
        <v>3937</v>
      </c>
      <c r="O35" s="2">
        <v>104521950</v>
      </c>
      <c r="P35" s="20" t="s">
        <v>242</v>
      </c>
      <c r="Q35" s="2" t="str">
        <f t="shared" si="0"/>
        <v>104521950C48</v>
      </c>
      <c r="R35" s="2" t="str">
        <f t="shared" si="1"/>
        <v>104521950C48</v>
      </c>
      <c r="T35" s="2">
        <v>50009138</v>
      </c>
      <c r="U35" s="2" t="s">
        <v>200</v>
      </c>
      <c r="V35" s="2" t="str">
        <f t="shared" si="2"/>
        <v>50009138Z00</v>
      </c>
    </row>
    <row r="36" spans="2:22" x14ac:dyDescent="0.35">
      <c r="B36" s="7" t="s">
        <v>47</v>
      </c>
      <c r="C36" s="8">
        <v>1133</v>
      </c>
      <c r="D36" s="9">
        <v>57066439.708133318</v>
      </c>
      <c r="E36" s="9">
        <v>91578755.928572476</v>
      </c>
      <c r="J36" s="2" t="s">
        <v>4002</v>
      </c>
      <c r="K36" s="2" t="s">
        <v>4002</v>
      </c>
      <c r="L36" s="2" t="s">
        <v>4003</v>
      </c>
      <c r="M36" s="2" t="s">
        <v>3937</v>
      </c>
      <c r="O36" s="2">
        <v>150000843</v>
      </c>
      <c r="P36" s="20" t="s">
        <v>288</v>
      </c>
      <c r="Q36" s="2" t="str">
        <f t="shared" si="0"/>
        <v>150000843C24</v>
      </c>
      <c r="R36" s="2" t="str">
        <f t="shared" si="1"/>
        <v>150000843C24</v>
      </c>
      <c r="T36" s="2">
        <v>50009151</v>
      </c>
      <c r="U36" s="2" t="s">
        <v>44</v>
      </c>
      <c r="V36" s="2" t="str">
        <f t="shared" si="2"/>
        <v>50009151UN</v>
      </c>
    </row>
    <row r="37" spans="2:22" x14ac:dyDescent="0.35">
      <c r="B37" s="7" t="s">
        <v>58</v>
      </c>
      <c r="C37" s="8">
        <v>149</v>
      </c>
      <c r="D37" s="9">
        <v>2490963.188333333</v>
      </c>
      <c r="E37" s="9">
        <v>4407963.9903716883</v>
      </c>
      <c r="J37" s="2" t="s">
        <v>4004</v>
      </c>
      <c r="K37" s="2" t="s">
        <v>4004</v>
      </c>
      <c r="L37" s="2" t="s">
        <v>4005</v>
      </c>
      <c r="M37" s="2" t="s">
        <v>3937</v>
      </c>
      <c r="O37" s="2">
        <v>104513080</v>
      </c>
      <c r="P37" s="20" t="s">
        <v>910</v>
      </c>
      <c r="Q37" s="2" t="str">
        <f t="shared" si="0"/>
        <v>104513080C15</v>
      </c>
      <c r="R37" s="2" t="str">
        <f t="shared" si="1"/>
        <v>104513080C15</v>
      </c>
      <c r="T37" s="2">
        <v>50009151</v>
      </c>
      <c r="U37" s="2" t="s">
        <v>246</v>
      </c>
      <c r="V37" s="2" t="str">
        <f t="shared" si="2"/>
        <v>50009151Z20</v>
      </c>
    </row>
    <row r="38" spans="2:22" x14ac:dyDescent="0.35">
      <c r="B38" s="7" t="s">
        <v>3214</v>
      </c>
      <c r="C38" s="8">
        <v>137</v>
      </c>
      <c r="D38" s="9">
        <v>12847405.030000001</v>
      </c>
      <c r="E38" s="9">
        <v>19199692.042016804</v>
      </c>
      <c r="J38" s="2" t="s">
        <v>4006</v>
      </c>
      <c r="K38" s="2" t="s">
        <v>4006</v>
      </c>
      <c r="L38" s="2" t="s">
        <v>4007</v>
      </c>
      <c r="M38" s="2" t="s">
        <v>4008</v>
      </c>
      <c r="O38" s="2">
        <v>104526530</v>
      </c>
      <c r="P38" s="20" t="s">
        <v>288</v>
      </c>
      <c r="Q38" s="2" t="str">
        <f t="shared" si="0"/>
        <v>104526530C24</v>
      </c>
      <c r="R38" s="2" t="str">
        <f t="shared" si="1"/>
        <v>104526530C24</v>
      </c>
      <c r="T38" s="2">
        <v>50723037</v>
      </c>
      <c r="U38" s="2" t="s">
        <v>128</v>
      </c>
      <c r="V38" s="2" t="str">
        <f t="shared" si="2"/>
        <v>507230371Q</v>
      </c>
    </row>
    <row r="39" spans="2:22" x14ac:dyDescent="0.35">
      <c r="B39" s="7" t="s">
        <v>1245</v>
      </c>
      <c r="C39" s="8">
        <v>18</v>
      </c>
      <c r="D39" s="9">
        <v>509732</v>
      </c>
      <c r="E39" s="9">
        <v>752493</v>
      </c>
      <c r="J39" s="2" t="s">
        <v>4009</v>
      </c>
      <c r="K39" s="2" t="s">
        <v>4009</v>
      </c>
      <c r="L39" s="2" t="s">
        <v>4010</v>
      </c>
      <c r="M39" s="2" t="s">
        <v>3937</v>
      </c>
      <c r="O39" s="2">
        <v>104516710</v>
      </c>
      <c r="P39" s="20" t="s">
        <v>339</v>
      </c>
      <c r="Q39" s="2" t="str">
        <f t="shared" si="0"/>
        <v>104516710C30</v>
      </c>
      <c r="R39" s="2" t="str">
        <f t="shared" si="1"/>
        <v>104516710C30</v>
      </c>
      <c r="T39" s="2">
        <v>92009062</v>
      </c>
      <c r="U39" s="2" t="s">
        <v>44</v>
      </c>
      <c r="V39" s="2" t="str">
        <f t="shared" si="2"/>
        <v>92009062UN</v>
      </c>
    </row>
    <row r="40" spans="2:22" x14ac:dyDescent="0.35">
      <c r="B40" s="7" t="s">
        <v>62</v>
      </c>
      <c r="C40" s="8">
        <v>16</v>
      </c>
      <c r="D40" s="9">
        <v>355306.99</v>
      </c>
      <c r="E40" s="9">
        <v>557740.30074208195</v>
      </c>
      <c r="J40" s="2" t="s">
        <v>4011</v>
      </c>
      <c r="K40" s="2" t="s">
        <v>4011</v>
      </c>
      <c r="L40" s="2" t="s">
        <v>4012</v>
      </c>
      <c r="M40" s="2" t="s">
        <v>3937</v>
      </c>
      <c r="O40" s="2">
        <v>105201800</v>
      </c>
      <c r="P40" s="20" t="s">
        <v>209</v>
      </c>
      <c r="Q40" s="2" t="str">
        <f t="shared" si="0"/>
        <v>105201800C04</v>
      </c>
      <c r="R40" s="2" t="str">
        <f t="shared" si="1"/>
        <v>105201800C04</v>
      </c>
      <c r="T40" s="2">
        <v>92009223</v>
      </c>
      <c r="U40" s="2" t="s">
        <v>44</v>
      </c>
      <c r="V40" s="2" t="str">
        <f t="shared" si="2"/>
        <v>92009223UN</v>
      </c>
    </row>
    <row r="41" spans="2:22" x14ac:dyDescent="0.35">
      <c r="B41" s="3" t="s">
        <v>3954</v>
      </c>
      <c r="C41" s="8">
        <v>1453</v>
      </c>
      <c r="D41" s="9">
        <v>73269846.916466683</v>
      </c>
      <c r="E41" s="9">
        <v>116496645.26170307</v>
      </c>
      <c r="J41" s="2" t="s">
        <v>4013</v>
      </c>
      <c r="K41" s="2" t="s">
        <v>4013</v>
      </c>
      <c r="L41" s="2" t="s">
        <v>4014</v>
      </c>
      <c r="M41" s="2" t="s">
        <v>3937</v>
      </c>
      <c r="O41" s="2">
        <v>101540150</v>
      </c>
      <c r="P41" s="20" t="s">
        <v>242</v>
      </c>
      <c r="Q41" s="2" t="str">
        <f t="shared" si="0"/>
        <v>101540150C48</v>
      </c>
      <c r="R41" s="2" t="str">
        <f t="shared" si="1"/>
        <v>101540150C48</v>
      </c>
      <c r="T41" s="2">
        <v>92009256</v>
      </c>
      <c r="U41" s="2" t="s">
        <v>44</v>
      </c>
      <c r="V41" s="2" t="str">
        <f t="shared" si="2"/>
        <v>92009256UN</v>
      </c>
    </row>
    <row r="42" spans="2:22" x14ac:dyDescent="0.35">
      <c r="J42" s="2" t="s">
        <v>4015</v>
      </c>
      <c r="K42" s="2" t="s">
        <v>4015</v>
      </c>
      <c r="L42" s="2" t="s">
        <v>4016</v>
      </c>
      <c r="M42" s="2" t="s">
        <v>4017</v>
      </c>
      <c r="O42" s="2">
        <v>101540050</v>
      </c>
      <c r="P42" s="20" t="s">
        <v>242</v>
      </c>
      <c r="Q42" s="2" t="str">
        <f t="shared" si="0"/>
        <v>101540050C48</v>
      </c>
      <c r="R42" s="2" t="str">
        <f t="shared" si="1"/>
        <v>101540050C48</v>
      </c>
      <c r="T42" s="2">
        <v>92009271</v>
      </c>
      <c r="U42" s="2" t="s">
        <v>44</v>
      </c>
      <c r="V42" s="2" t="str">
        <f t="shared" si="2"/>
        <v>92009271UN</v>
      </c>
    </row>
    <row r="43" spans="2:22" x14ac:dyDescent="0.35">
      <c r="J43" s="2" t="s">
        <v>4018</v>
      </c>
      <c r="K43" s="2" t="s">
        <v>4018</v>
      </c>
      <c r="L43" s="2" t="s">
        <v>4019</v>
      </c>
      <c r="M43" s="2" t="s">
        <v>3937</v>
      </c>
      <c r="O43" s="2">
        <v>104529260</v>
      </c>
      <c r="P43" s="20" t="s">
        <v>43</v>
      </c>
      <c r="Q43" s="2" t="str">
        <f t="shared" si="0"/>
        <v>104529260C12</v>
      </c>
      <c r="R43" s="2" t="str">
        <f t="shared" si="1"/>
        <v>104529260C12</v>
      </c>
      <c r="T43" s="2">
        <v>92009363</v>
      </c>
      <c r="U43" s="2" t="s">
        <v>44</v>
      </c>
      <c r="V43" s="2" t="str">
        <f t="shared" si="2"/>
        <v>92009363UN</v>
      </c>
    </row>
    <row r="44" spans="2:22" x14ac:dyDescent="0.35">
      <c r="J44" s="2" t="s">
        <v>4020</v>
      </c>
      <c r="K44" s="2" t="s">
        <v>4020</v>
      </c>
      <c r="L44" s="2" t="s">
        <v>4021</v>
      </c>
      <c r="M44" s="2" t="s">
        <v>3937</v>
      </c>
      <c r="O44" s="2">
        <v>150001823</v>
      </c>
      <c r="P44" s="20" t="s">
        <v>288</v>
      </c>
      <c r="Q44" s="2" t="str">
        <f t="shared" si="0"/>
        <v>150001823C24</v>
      </c>
      <c r="R44" s="2" t="str">
        <f t="shared" si="1"/>
        <v>150001823C24</v>
      </c>
      <c r="T44" s="2">
        <v>92009365</v>
      </c>
      <c r="U44" s="2" t="s">
        <v>44</v>
      </c>
      <c r="V44" s="2" t="str">
        <f t="shared" si="2"/>
        <v>92009365UN</v>
      </c>
    </row>
    <row r="45" spans="2:22" x14ac:dyDescent="0.35">
      <c r="J45" s="2" t="s">
        <v>439</v>
      </c>
      <c r="K45" s="2" t="s">
        <v>439</v>
      </c>
      <c r="L45" s="2" t="s">
        <v>2049</v>
      </c>
      <c r="M45" s="2" t="s">
        <v>3937</v>
      </c>
      <c r="O45" s="2">
        <v>105201130</v>
      </c>
      <c r="P45" s="20" t="s">
        <v>44</v>
      </c>
      <c r="Q45" s="2" t="str">
        <f t="shared" si="0"/>
        <v>105201130UN</v>
      </c>
      <c r="R45" s="2" t="str">
        <f t="shared" si="1"/>
        <v>105201130UN</v>
      </c>
      <c r="T45" s="2">
        <v>96820032</v>
      </c>
      <c r="U45" s="2" t="s">
        <v>44</v>
      </c>
      <c r="V45" s="2" t="str">
        <f t="shared" si="2"/>
        <v>96820032UN</v>
      </c>
    </row>
    <row r="46" spans="2:22" x14ac:dyDescent="0.35">
      <c r="J46" s="2" t="s">
        <v>176</v>
      </c>
      <c r="K46" s="2" t="s">
        <v>176</v>
      </c>
      <c r="L46" s="2" t="s">
        <v>3286</v>
      </c>
      <c r="M46" s="2" t="s">
        <v>3937</v>
      </c>
      <c r="O46" s="2">
        <v>104511020</v>
      </c>
      <c r="P46" s="20" t="s">
        <v>128</v>
      </c>
      <c r="Q46" s="2" t="str">
        <f t="shared" si="0"/>
        <v>1045110201Q</v>
      </c>
      <c r="R46" s="2" t="str">
        <f t="shared" si="1"/>
        <v>1045110201Q</v>
      </c>
      <c r="T46" s="2">
        <v>100093620</v>
      </c>
      <c r="U46" s="2" t="s">
        <v>61</v>
      </c>
      <c r="V46" s="2" t="str">
        <f t="shared" si="2"/>
        <v>100093620C10</v>
      </c>
    </row>
    <row r="47" spans="2:22" x14ac:dyDescent="0.35">
      <c r="J47" s="2" t="s">
        <v>284</v>
      </c>
      <c r="K47" s="2" t="s">
        <v>284</v>
      </c>
      <c r="L47" s="2" t="s">
        <v>4022</v>
      </c>
      <c r="M47" s="2" t="s">
        <v>3937</v>
      </c>
      <c r="O47" s="2">
        <v>50009138</v>
      </c>
      <c r="P47" s="20" t="s">
        <v>200</v>
      </c>
      <c r="Q47" s="2" t="str">
        <f t="shared" si="0"/>
        <v>50009138Z00</v>
      </c>
      <c r="R47" s="2" t="str">
        <f t="shared" si="1"/>
        <v>50009138Z00</v>
      </c>
      <c r="T47" s="2">
        <v>100093620</v>
      </c>
      <c r="U47" s="2" t="s">
        <v>44</v>
      </c>
      <c r="V47" s="2" t="str">
        <f t="shared" si="2"/>
        <v>100093620UN</v>
      </c>
    </row>
    <row r="48" spans="2:22" x14ac:dyDescent="0.35">
      <c r="J48" s="2" t="s">
        <v>209</v>
      </c>
      <c r="K48" s="2" t="s">
        <v>209</v>
      </c>
      <c r="L48" s="2" t="s">
        <v>2971</v>
      </c>
      <c r="M48" s="2" t="s">
        <v>3937</v>
      </c>
      <c r="O48" s="2">
        <v>104531210</v>
      </c>
      <c r="P48" s="20" t="s">
        <v>43</v>
      </c>
      <c r="Q48" s="2" t="str">
        <f t="shared" si="0"/>
        <v>104531210C12</v>
      </c>
      <c r="R48" s="2" t="str">
        <f t="shared" si="1"/>
        <v>104531210C12</v>
      </c>
      <c r="T48" s="2">
        <v>100093660</v>
      </c>
      <c r="U48" s="2" t="s">
        <v>44</v>
      </c>
      <c r="V48" s="2" t="str">
        <f t="shared" si="2"/>
        <v>100093660UN</v>
      </c>
    </row>
    <row r="49" spans="10:22" x14ac:dyDescent="0.35">
      <c r="J49" s="2" t="s">
        <v>300</v>
      </c>
      <c r="K49" s="2" t="s">
        <v>300</v>
      </c>
      <c r="L49" s="2" t="s">
        <v>3664</v>
      </c>
      <c r="M49" s="2" t="s">
        <v>3937</v>
      </c>
      <c r="O49" s="2">
        <v>105010750</v>
      </c>
      <c r="P49" s="20" t="s">
        <v>128</v>
      </c>
      <c r="Q49" s="2" t="str">
        <f t="shared" si="0"/>
        <v>1050107501Q</v>
      </c>
      <c r="R49" s="2" t="str">
        <f t="shared" si="1"/>
        <v>1050107501Q</v>
      </c>
      <c r="T49" s="2">
        <v>100093700</v>
      </c>
      <c r="U49" s="2" t="s">
        <v>44</v>
      </c>
      <c r="V49" s="2" t="str">
        <f t="shared" si="2"/>
        <v>100093700UN</v>
      </c>
    </row>
    <row r="50" spans="10:22" x14ac:dyDescent="0.35">
      <c r="J50" s="2" t="s">
        <v>53</v>
      </c>
      <c r="K50" s="2" t="s">
        <v>53</v>
      </c>
      <c r="L50" s="2" t="s">
        <v>2204</v>
      </c>
      <c r="M50" s="2" t="s">
        <v>3937</v>
      </c>
      <c r="O50" s="2">
        <v>50723037</v>
      </c>
      <c r="P50" s="20" t="s">
        <v>128</v>
      </c>
      <c r="Q50" s="2" t="str">
        <f t="shared" si="0"/>
        <v>507230371Q</v>
      </c>
      <c r="R50" s="2" t="str">
        <f t="shared" si="1"/>
        <v>507230371Q</v>
      </c>
      <c r="T50" s="2">
        <v>100093710</v>
      </c>
      <c r="U50" s="2" t="s">
        <v>44</v>
      </c>
      <c r="V50" s="2" t="str">
        <f t="shared" si="2"/>
        <v>100093710UN</v>
      </c>
    </row>
    <row r="51" spans="10:22" x14ac:dyDescent="0.35">
      <c r="J51" s="2" t="s">
        <v>415</v>
      </c>
      <c r="K51" s="2" t="s">
        <v>415</v>
      </c>
      <c r="L51" s="2" t="s">
        <v>3420</v>
      </c>
      <c r="M51" s="2" t="s">
        <v>3937</v>
      </c>
      <c r="O51" s="2">
        <v>104527490</v>
      </c>
      <c r="P51" s="20" t="s">
        <v>1665</v>
      </c>
      <c r="Q51" s="2" t="str">
        <f t="shared" si="0"/>
        <v>104527490D03</v>
      </c>
      <c r="R51" s="2" t="str">
        <f t="shared" si="1"/>
        <v>104527490D03</v>
      </c>
      <c r="T51" s="2">
        <v>100093730</v>
      </c>
      <c r="U51" s="2" t="s">
        <v>44</v>
      </c>
      <c r="V51" s="2" t="str">
        <f t="shared" si="2"/>
        <v>100093730UN</v>
      </c>
    </row>
    <row r="52" spans="10:22" x14ac:dyDescent="0.35">
      <c r="J52" s="2" t="s">
        <v>365</v>
      </c>
      <c r="K52" s="2" t="s">
        <v>365</v>
      </c>
      <c r="L52" s="2" t="s">
        <v>3675</v>
      </c>
      <c r="M52" s="2" t="s">
        <v>3937</v>
      </c>
      <c r="O52" s="2">
        <v>104521690</v>
      </c>
      <c r="P52" s="20" t="s">
        <v>128</v>
      </c>
      <c r="Q52" s="2" t="str">
        <f t="shared" si="0"/>
        <v>1045216901Q</v>
      </c>
      <c r="R52" s="2" t="str">
        <f t="shared" si="1"/>
        <v>1045216901Q</v>
      </c>
      <c r="T52" s="2">
        <v>100093740</v>
      </c>
      <c r="U52" s="2" t="s">
        <v>44</v>
      </c>
      <c r="V52" s="2" t="str">
        <f t="shared" si="2"/>
        <v>100093740UN</v>
      </c>
    </row>
    <row r="53" spans="10:22" x14ac:dyDescent="0.35">
      <c r="J53" s="2" t="s">
        <v>760</v>
      </c>
      <c r="K53" s="2" t="s">
        <v>760</v>
      </c>
      <c r="L53" s="2" t="s">
        <v>3474</v>
      </c>
      <c r="M53" s="2" t="s">
        <v>3937</v>
      </c>
      <c r="O53" s="2">
        <v>105201370</v>
      </c>
      <c r="P53" s="20" t="s">
        <v>128</v>
      </c>
      <c r="Q53" s="2" t="str">
        <f t="shared" si="0"/>
        <v>1052013701Q</v>
      </c>
      <c r="R53" s="2" t="str">
        <f t="shared" si="1"/>
        <v>1052013701Q</v>
      </c>
      <c r="T53" s="2">
        <v>100093780</v>
      </c>
      <c r="U53" s="2" t="s">
        <v>61</v>
      </c>
      <c r="V53" s="2" t="str">
        <f t="shared" si="2"/>
        <v>100093780C10</v>
      </c>
    </row>
    <row r="54" spans="10:22" x14ac:dyDescent="0.35">
      <c r="J54" s="2" t="s">
        <v>61</v>
      </c>
      <c r="K54" s="2" t="s">
        <v>61</v>
      </c>
      <c r="L54" s="2" t="s">
        <v>3470</v>
      </c>
      <c r="M54" s="2" t="s">
        <v>3937</v>
      </c>
      <c r="O54" s="2">
        <v>104523530</v>
      </c>
      <c r="P54" s="20" t="s">
        <v>1674</v>
      </c>
      <c r="Q54" s="2" t="str">
        <f t="shared" si="0"/>
        <v>104523530D02</v>
      </c>
      <c r="R54" s="2" t="str">
        <f t="shared" si="1"/>
        <v>104523530D02</v>
      </c>
      <c r="T54" s="2">
        <v>100093780</v>
      </c>
      <c r="U54" s="2" t="s">
        <v>44</v>
      </c>
      <c r="V54" s="2" t="str">
        <f t="shared" si="2"/>
        <v>100093780UN</v>
      </c>
    </row>
    <row r="55" spans="10:22" x14ac:dyDescent="0.35">
      <c r="J55" s="2" t="s">
        <v>1287</v>
      </c>
      <c r="K55" s="2" t="s">
        <v>1287</v>
      </c>
      <c r="L55" s="2" t="s">
        <v>4023</v>
      </c>
      <c r="M55" s="2" t="s">
        <v>3937</v>
      </c>
      <c r="O55" s="2">
        <v>201610150</v>
      </c>
      <c r="P55" s="20" t="s">
        <v>43</v>
      </c>
      <c r="Q55" s="2" t="str">
        <f t="shared" si="0"/>
        <v>201610150C12</v>
      </c>
      <c r="R55" s="2" t="str">
        <f t="shared" si="1"/>
        <v>201610150C12</v>
      </c>
      <c r="T55" s="2">
        <v>100093790</v>
      </c>
      <c r="U55" s="2" t="s">
        <v>61</v>
      </c>
      <c r="V55" s="2" t="str">
        <f t="shared" si="2"/>
        <v>100093790C10</v>
      </c>
    </row>
    <row r="56" spans="10:22" x14ac:dyDescent="0.35">
      <c r="J56" s="2" t="s">
        <v>43</v>
      </c>
      <c r="K56" s="2" t="s">
        <v>43</v>
      </c>
      <c r="L56" s="2" t="s">
        <v>2961</v>
      </c>
      <c r="M56" s="2" t="s">
        <v>3937</v>
      </c>
      <c r="O56" s="2">
        <v>104527890</v>
      </c>
      <c r="P56" s="20" t="s">
        <v>1665</v>
      </c>
      <c r="Q56" s="2" t="str">
        <f t="shared" si="0"/>
        <v>104527890D03</v>
      </c>
      <c r="R56" s="2" t="str">
        <f t="shared" si="1"/>
        <v>104527890D03</v>
      </c>
      <c r="T56" s="2">
        <v>100093790</v>
      </c>
      <c r="U56" s="2" t="s">
        <v>44</v>
      </c>
      <c r="V56" s="2" t="str">
        <f t="shared" si="2"/>
        <v>100093790UN</v>
      </c>
    </row>
    <row r="57" spans="10:22" x14ac:dyDescent="0.35">
      <c r="J57" s="2" t="s">
        <v>1285</v>
      </c>
      <c r="K57" s="2" t="s">
        <v>1285</v>
      </c>
      <c r="L57" s="2" t="s">
        <v>4024</v>
      </c>
      <c r="M57" s="2" t="s">
        <v>3937</v>
      </c>
      <c r="O57" s="2">
        <v>104529010</v>
      </c>
      <c r="P57" s="20" t="s">
        <v>760</v>
      </c>
      <c r="Q57" s="2" t="str">
        <f t="shared" si="0"/>
        <v>104529010C09</v>
      </c>
      <c r="R57" s="2" t="str">
        <f t="shared" si="1"/>
        <v>104529010C09</v>
      </c>
      <c r="T57" s="2">
        <v>100093810</v>
      </c>
      <c r="U57" s="2" t="s">
        <v>44</v>
      </c>
      <c r="V57" s="2" t="str">
        <f t="shared" si="2"/>
        <v>100093810UN</v>
      </c>
    </row>
    <row r="58" spans="10:22" x14ac:dyDescent="0.35">
      <c r="J58" s="2" t="s">
        <v>331</v>
      </c>
      <c r="K58" s="2" t="s">
        <v>331</v>
      </c>
      <c r="L58" s="2" t="s">
        <v>3703</v>
      </c>
      <c r="M58" s="2" t="s">
        <v>3937</v>
      </c>
      <c r="O58" s="2">
        <v>104527380</v>
      </c>
      <c r="P58" s="20" t="s">
        <v>325</v>
      </c>
      <c r="Q58" s="2" t="str">
        <f t="shared" si="0"/>
        <v>104527380D10</v>
      </c>
      <c r="R58" s="2" t="str">
        <f t="shared" si="1"/>
        <v>104527380D10</v>
      </c>
      <c r="T58" s="2">
        <v>100095030</v>
      </c>
      <c r="U58" s="2" t="s">
        <v>61</v>
      </c>
      <c r="V58" s="2" t="str">
        <f t="shared" si="2"/>
        <v>100095030C10</v>
      </c>
    </row>
    <row r="59" spans="10:22" x14ac:dyDescent="0.35">
      <c r="J59" s="2" t="s">
        <v>910</v>
      </c>
      <c r="K59" s="2" t="s">
        <v>910</v>
      </c>
      <c r="L59" s="2" t="s">
        <v>3840</v>
      </c>
      <c r="M59" s="2" t="s">
        <v>3937</v>
      </c>
      <c r="O59" s="2">
        <v>201222562</v>
      </c>
      <c r="P59" s="20" t="s">
        <v>910</v>
      </c>
      <c r="Q59" s="2" t="str">
        <f t="shared" si="0"/>
        <v>201222562C15</v>
      </c>
      <c r="R59" s="2" t="str">
        <f t="shared" si="1"/>
        <v>201222562C15</v>
      </c>
      <c r="T59" s="2">
        <v>100095030</v>
      </c>
      <c r="U59" s="2" t="s">
        <v>44</v>
      </c>
      <c r="V59" s="2" t="str">
        <f t="shared" si="2"/>
        <v>100095030UN</v>
      </c>
    </row>
    <row r="60" spans="10:22" x14ac:dyDescent="0.35">
      <c r="J60" s="2" t="s">
        <v>112</v>
      </c>
      <c r="K60" s="2" t="s">
        <v>112</v>
      </c>
      <c r="L60" s="2" t="s">
        <v>3280</v>
      </c>
      <c r="M60" s="2" t="s">
        <v>3937</v>
      </c>
      <c r="O60" s="2">
        <v>105010800</v>
      </c>
      <c r="P60" s="20" t="s">
        <v>131</v>
      </c>
      <c r="Q60" s="2" t="str">
        <f t="shared" si="0"/>
        <v>105010800V00</v>
      </c>
      <c r="R60" s="2" t="str">
        <f t="shared" si="1"/>
        <v>105010800V00</v>
      </c>
      <c r="T60" s="2">
        <v>100095080</v>
      </c>
      <c r="U60" s="2" t="s">
        <v>61</v>
      </c>
      <c r="V60" s="2" t="str">
        <f t="shared" si="2"/>
        <v>100095080C10</v>
      </c>
    </row>
    <row r="61" spans="10:22" x14ac:dyDescent="0.35">
      <c r="J61" s="2" t="s">
        <v>906</v>
      </c>
      <c r="K61" s="2" t="s">
        <v>906</v>
      </c>
      <c r="L61" s="2" t="s">
        <v>4025</v>
      </c>
      <c r="M61" s="2" t="s">
        <v>3937</v>
      </c>
      <c r="O61" s="2">
        <v>150001827</v>
      </c>
      <c r="P61" s="20" t="s">
        <v>325</v>
      </c>
      <c r="Q61" s="2" t="str">
        <f t="shared" si="0"/>
        <v>150001827D10</v>
      </c>
      <c r="R61" s="2" t="str">
        <f t="shared" si="1"/>
        <v>150001827D10</v>
      </c>
      <c r="T61" s="2">
        <v>100095080</v>
      </c>
      <c r="U61" s="2" t="s">
        <v>44</v>
      </c>
      <c r="V61" s="2" t="str">
        <f t="shared" si="2"/>
        <v>100095080UN</v>
      </c>
    </row>
    <row r="62" spans="10:22" x14ac:dyDescent="0.35">
      <c r="J62" s="2" t="s">
        <v>94</v>
      </c>
      <c r="K62" s="2" t="s">
        <v>94</v>
      </c>
      <c r="L62" s="2" t="s">
        <v>3179</v>
      </c>
      <c r="M62" s="2" t="s">
        <v>3937</v>
      </c>
      <c r="O62" s="2">
        <v>150001867</v>
      </c>
      <c r="P62" s="20" t="s">
        <v>1090</v>
      </c>
      <c r="Q62" s="2" t="str">
        <f t="shared" si="0"/>
        <v>150001867D05</v>
      </c>
      <c r="R62" s="2" t="str">
        <f t="shared" si="1"/>
        <v>150001867D05</v>
      </c>
      <c r="T62" s="2">
        <v>101150240</v>
      </c>
      <c r="U62" s="2" t="s">
        <v>43</v>
      </c>
      <c r="V62" s="2" t="str">
        <f t="shared" si="2"/>
        <v>101150240C12</v>
      </c>
    </row>
    <row r="63" spans="10:22" x14ac:dyDescent="0.35">
      <c r="J63" s="2" t="s">
        <v>4026</v>
      </c>
      <c r="K63" s="2" t="s">
        <v>4026</v>
      </c>
      <c r="L63" s="2" t="s">
        <v>4027</v>
      </c>
      <c r="M63" s="2" t="s">
        <v>3937</v>
      </c>
      <c r="O63" s="2">
        <v>104526570</v>
      </c>
      <c r="P63" s="20" t="s">
        <v>325</v>
      </c>
      <c r="Q63" s="2" t="str">
        <f t="shared" si="0"/>
        <v>104526570D10</v>
      </c>
      <c r="R63" s="2" t="str">
        <f t="shared" si="1"/>
        <v>104526570D10</v>
      </c>
      <c r="T63" s="2">
        <v>101150240</v>
      </c>
      <c r="U63" s="2" t="s">
        <v>44</v>
      </c>
      <c r="V63" s="2" t="str">
        <f t="shared" si="2"/>
        <v>101150240UN</v>
      </c>
    </row>
    <row r="64" spans="10:22" x14ac:dyDescent="0.35">
      <c r="J64" s="2" t="s">
        <v>86</v>
      </c>
      <c r="K64" s="2" t="s">
        <v>86</v>
      </c>
      <c r="L64" s="2" t="s">
        <v>3296</v>
      </c>
      <c r="M64" s="2" t="s">
        <v>3937</v>
      </c>
      <c r="O64" s="2">
        <v>104510560</v>
      </c>
      <c r="P64" s="20" t="s">
        <v>176</v>
      </c>
      <c r="Q64" s="2" t="str">
        <f t="shared" si="0"/>
        <v>104510560C02</v>
      </c>
      <c r="R64" s="2" t="str">
        <f t="shared" si="1"/>
        <v>104510560C02</v>
      </c>
      <c r="T64" s="2">
        <v>101200010</v>
      </c>
      <c r="U64" s="2" t="s">
        <v>288</v>
      </c>
      <c r="V64" s="2" t="str">
        <f t="shared" si="2"/>
        <v>101200010C24</v>
      </c>
    </row>
    <row r="65" spans="10:22" x14ac:dyDescent="0.35">
      <c r="J65" s="2" t="s">
        <v>2834</v>
      </c>
      <c r="K65" s="2" t="s">
        <v>2834</v>
      </c>
      <c r="L65" s="2" t="s">
        <v>4028</v>
      </c>
      <c r="M65" s="2" t="s">
        <v>3937</v>
      </c>
      <c r="O65" s="2">
        <v>150000555</v>
      </c>
      <c r="P65" s="20" t="s">
        <v>209</v>
      </c>
      <c r="Q65" s="2" t="str">
        <f t="shared" si="0"/>
        <v>150000555C04</v>
      </c>
      <c r="R65" s="2" t="str">
        <f t="shared" si="1"/>
        <v>150000555C04</v>
      </c>
      <c r="T65" s="2">
        <v>101200010</v>
      </c>
      <c r="U65" s="2" t="s">
        <v>44</v>
      </c>
      <c r="V65" s="2" t="str">
        <f t="shared" si="2"/>
        <v>101200010UN</v>
      </c>
    </row>
    <row r="66" spans="10:22" x14ac:dyDescent="0.35">
      <c r="J66" s="2" t="s">
        <v>383</v>
      </c>
      <c r="K66" s="2" t="s">
        <v>383</v>
      </c>
      <c r="L66" s="2" t="s">
        <v>2990</v>
      </c>
      <c r="M66" s="2" t="s">
        <v>3937</v>
      </c>
      <c r="O66" s="2">
        <v>201220811</v>
      </c>
      <c r="P66" s="20" t="s">
        <v>910</v>
      </c>
      <c r="Q66" s="2" t="str">
        <f t="shared" si="0"/>
        <v>201220811C15</v>
      </c>
      <c r="R66" s="2" t="str">
        <f t="shared" si="1"/>
        <v>201220811C15</v>
      </c>
      <c r="T66" s="2">
        <v>101310038</v>
      </c>
      <c r="U66" s="2" t="s">
        <v>211</v>
      </c>
      <c r="V66" s="2" t="str">
        <f t="shared" si="2"/>
        <v>101310038C50</v>
      </c>
    </row>
    <row r="67" spans="10:22" x14ac:dyDescent="0.35">
      <c r="J67" s="2" t="s">
        <v>288</v>
      </c>
      <c r="K67" s="2" t="s">
        <v>288</v>
      </c>
      <c r="L67" s="2" t="s">
        <v>2967</v>
      </c>
      <c r="M67" s="2" t="s">
        <v>3937</v>
      </c>
      <c r="O67" s="2">
        <v>104531220</v>
      </c>
      <c r="P67" s="20" t="s">
        <v>288</v>
      </c>
      <c r="Q67" s="2" t="str">
        <f t="shared" ref="Q67:Q130" si="3">O67&amp;P67</f>
        <v>104531220C24</v>
      </c>
      <c r="R67" s="2" t="str">
        <f t="shared" ref="R67:R130" si="4">VLOOKUP(Q67,V:V,1,0)</f>
        <v>104531220C24</v>
      </c>
      <c r="T67" s="2">
        <v>101310038</v>
      </c>
      <c r="U67" s="2" t="s">
        <v>44</v>
      </c>
      <c r="V67" s="2" t="str">
        <f t="shared" si="2"/>
        <v>101310038UN</v>
      </c>
    </row>
    <row r="68" spans="10:22" x14ac:dyDescent="0.35">
      <c r="J68" s="2" t="s">
        <v>534</v>
      </c>
      <c r="K68" s="2" t="s">
        <v>534</v>
      </c>
      <c r="L68" s="2" t="s">
        <v>4029</v>
      </c>
      <c r="M68" s="2" t="s">
        <v>3937</v>
      </c>
      <c r="O68" s="2">
        <v>104527680</v>
      </c>
      <c r="P68" s="20" t="s">
        <v>441</v>
      </c>
      <c r="Q68" s="2" t="str">
        <f t="shared" si="3"/>
        <v>104527680Y00</v>
      </c>
      <c r="R68" s="2" t="str">
        <f t="shared" si="4"/>
        <v>104527680Y00</v>
      </c>
      <c r="T68" s="2">
        <v>101310039</v>
      </c>
      <c r="U68" s="2" t="s">
        <v>211</v>
      </c>
      <c r="V68" s="2" t="str">
        <f t="shared" ref="V68:V131" si="5">T68&amp;U68</f>
        <v>101310039C50</v>
      </c>
    </row>
    <row r="69" spans="10:22" x14ac:dyDescent="0.35">
      <c r="J69" s="2" t="s">
        <v>1745</v>
      </c>
      <c r="K69" s="2" t="s">
        <v>1745</v>
      </c>
      <c r="L69" s="2" t="s">
        <v>4030</v>
      </c>
      <c r="M69" s="2" t="s">
        <v>3937</v>
      </c>
      <c r="O69" s="2">
        <v>104511060</v>
      </c>
      <c r="P69" s="20" t="s">
        <v>176</v>
      </c>
      <c r="Q69" s="2" t="str">
        <f t="shared" si="3"/>
        <v>104511060C02</v>
      </c>
      <c r="R69" s="2" t="str">
        <f t="shared" si="4"/>
        <v>104511060C02</v>
      </c>
      <c r="T69" s="2">
        <v>101310039</v>
      </c>
      <c r="U69" s="2" t="s">
        <v>44</v>
      </c>
      <c r="V69" s="2" t="str">
        <f t="shared" si="5"/>
        <v>101310039UN</v>
      </c>
    </row>
    <row r="70" spans="10:22" x14ac:dyDescent="0.35">
      <c r="J70" s="2" t="s">
        <v>482</v>
      </c>
      <c r="K70" s="2" t="s">
        <v>482</v>
      </c>
      <c r="L70" s="2" t="s">
        <v>3707</v>
      </c>
      <c r="M70" s="2" t="s">
        <v>3937</v>
      </c>
      <c r="O70" s="2">
        <v>104525610</v>
      </c>
      <c r="P70" s="20" t="s">
        <v>43</v>
      </c>
      <c r="Q70" s="2" t="str">
        <f t="shared" si="3"/>
        <v>104525610C12</v>
      </c>
      <c r="R70" s="2" t="str">
        <f t="shared" si="4"/>
        <v>104525610C12</v>
      </c>
      <c r="T70" s="2">
        <v>101310045</v>
      </c>
      <c r="U70" s="2" t="s">
        <v>534</v>
      </c>
      <c r="V70" s="2" t="str">
        <f t="shared" si="5"/>
        <v>101310045C25</v>
      </c>
    </row>
    <row r="71" spans="10:22" x14ac:dyDescent="0.35">
      <c r="J71" s="2" t="s">
        <v>1139</v>
      </c>
      <c r="K71" s="2" t="s">
        <v>1139</v>
      </c>
      <c r="L71" s="2" t="s">
        <v>4031</v>
      </c>
      <c r="M71" s="2" t="s">
        <v>3937</v>
      </c>
      <c r="O71" s="2">
        <v>104524130</v>
      </c>
      <c r="P71" s="20" t="s">
        <v>423</v>
      </c>
      <c r="Q71" s="2" t="str">
        <f t="shared" si="3"/>
        <v>104524130W00</v>
      </c>
      <c r="R71" s="2" t="str">
        <f t="shared" si="4"/>
        <v>104524130W00</v>
      </c>
      <c r="T71" s="2">
        <v>101310045</v>
      </c>
      <c r="U71" s="2" t="s">
        <v>44</v>
      </c>
      <c r="V71" s="2" t="str">
        <f t="shared" si="5"/>
        <v>101310045UN</v>
      </c>
    </row>
    <row r="72" spans="10:22" x14ac:dyDescent="0.35">
      <c r="J72" s="2" t="s">
        <v>339</v>
      </c>
      <c r="K72" s="2" t="s">
        <v>339</v>
      </c>
      <c r="L72" s="2" t="s">
        <v>3424</v>
      </c>
      <c r="M72" s="2" t="s">
        <v>3937</v>
      </c>
      <c r="O72" s="2">
        <v>104524120</v>
      </c>
      <c r="P72" s="20" t="s">
        <v>423</v>
      </c>
      <c r="Q72" s="2" t="str">
        <f t="shared" si="3"/>
        <v>104524120W00</v>
      </c>
      <c r="R72" s="2" t="str">
        <f t="shared" si="4"/>
        <v>104524120W00</v>
      </c>
      <c r="T72" s="2">
        <v>101310075</v>
      </c>
      <c r="U72" s="2" t="s">
        <v>43</v>
      </c>
      <c r="V72" s="2" t="str">
        <f t="shared" si="5"/>
        <v>101310075C12</v>
      </c>
    </row>
    <row r="73" spans="10:22" x14ac:dyDescent="0.35">
      <c r="J73" s="2" t="s">
        <v>84</v>
      </c>
      <c r="K73" s="2" t="s">
        <v>84</v>
      </c>
      <c r="L73" s="2" t="s">
        <v>4032</v>
      </c>
      <c r="M73" s="2" t="s">
        <v>3937</v>
      </c>
      <c r="O73" s="2">
        <v>104526240</v>
      </c>
      <c r="P73" s="20" t="s">
        <v>339</v>
      </c>
      <c r="Q73" s="2" t="str">
        <f t="shared" si="3"/>
        <v>104526240C30</v>
      </c>
      <c r="R73" s="2" t="str">
        <f t="shared" si="4"/>
        <v>104526240C30</v>
      </c>
      <c r="T73" s="2">
        <v>101310075</v>
      </c>
      <c r="U73" s="2" t="s">
        <v>44</v>
      </c>
      <c r="V73" s="2" t="str">
        <f t="shared" si="5"/>
        <v>101310075UN</v>
      </c>
    </row>
    <row r="74" spans="10:22" x14ac:dyDescent="0.35">
      <c r="J74" s="2" t="s">
        <v>741</v>
      </c>
      <c r="K74" s="2" t="s">
        <v>741</v>
      </c>
      <c r="L74" s="2" t="s">
        <v>3416</v>
      </c>
      <c r="M74" s="2" t="s">
        <v>3937</v>
      </c>
      <c r="O74" s="2">
        <v>201610120</v>
      </c>
      <c r="P74" s="20" t="s">
        <v>44</v>
      </c>
      <c r="Q74" s="2" t="str">
        <f t="shared" si="3"/>
        <v>201610120UN</v>
      </c>
      <c r="R74" s="2" t="str">
        <f t="shared" si="4"/>
        <v>201610120UN</v>
      </c>
      <c r="T74" s="2">
        <v>101310076</v>
      </c>
      <c r="U74" s="2" t="s">
        <v>43</v>
      </c>
      <c r="V74" s="2" t="str">
        <f t="shared" si="5"/>
        <v>101310076C12</v>
      </c>
    </row>
    <row r="75" spans="10:22" x14ac:dyDescent="0.35">
      <c r="J75" s="2" t="s">
        <v>835</v>
      </c>
      <c r="K75" s="2" t="s">
        <v>835</v>
      </c>
      <c r="L75" s="2" t="s">
        <v>4033</v>
      </c>
      <c r="M75" s="2" t="s">
        <v>3937</v>
      </c>
      <c r="O75" s="2">
        <v>201230750</v>
      </c>
      <c r="P75" s="20" t="s">
        <v>44</v>
      </c>
      <c r="Q75" s="2" t="str">
        <f t="shared" si="3"/>
        <v>201230750UN</v>
      </c>
      <c r="R75" s="2" t="str">
        <f t="shared" si="4"/>
        <v>201230750UN</v>
      </c>
      <c r="T75" s="2">
        <v>101310076</v>
      </c>
      <c r="U75" s="2" t="s">
        <v>44</v>
      </c>
      <c r="V75" s="2" t="str">
        <f t="shared" si="5"/>
        <v>101310076UN</v>
      </c>
    </row>
    <row r="76" spans="10:22" x14ac:dyDescent="0.35">
      <c r="J76" s="2" t="s">
        <v>248</v>
      </c>
      <c r="K76" s="2" t="s">
        <v>248</v>
      </c>
      <c r="L76" s="2" t="s">
        <v>4034</v>
      </c>
      <c r="M76" s="2" t="s">
        <v>3937</v>
      </c>
      <c r="O76" s="2">
        <v>102201300</v>
      </c>
      <c r="P76" s="20" t="s">
        <v>43</v>
      </c>
      <c r="Q76" s="2" t="str">
        <f t="shared" si="3"/>
        <v>102201300C12</v>
      </c>
      <c r="R76" s="2" t="str">
        <f t="shared" si="4"/>
        <v>102201300C12</v>
      </c>
      <c r="T76" s="2">
        <v>101310077</v>
      </c>
      <c r="U76" s="2" t="s">
        <v>43</v>
      </c>
      <c r="V76" s="2" t="str">
        <f t="shared" si="5"/>
        <v>101310077C12</v>
      </c>
    </row>
    <row r="77" spans="10:22" x14ac:dyDescent="0.35">
      <c r="J77" s="2" t="s">
        <v>773</v>
      </c>
      <c r="K77" s="2" t="s">
        <v>773</v>
      </c>
      <c r="L77" s="2" t="s">
        <v>3597</v>
      </c>
      <c r="M77" s="2" t="s">
        <v>3937</v>
      </c>
      <c r="O77" s="2">
        <v>102201100</v>
      </c>
      <c r="P77" s="20" t="s">
        <v>43</v>
      </c>
      <c r="Q77" s="2" t="str">
        <f t="shared" si="3"/>
        <v>102201100C12</v>
      </c>
      <c r="R77" s="2" t="str">
        <f t="shared" si="4"/>
        <v>102201100C12</v>
      </c>
      <c r="T77" s="2">
        <v>101310077</v>
      </c>
      <c r="U77" s="2" t="s">
        <v>741</v>
      </c>
      <c r="V77" s="2" t="str">
        <f t="shared" si="5"/>
        <v>101310077C32</v>
      </c>
    </row>
    <row r="78" spans="10:22" x14ac:dyDescent="0.35">
      <c r="J78" s="2" t="s">
        <v>4035</v>
      </c>
      <c r="K78" s="2" t="s">
        <v>4035</v>
      </c>
      <c r="L78" s="2" t="s">
        <v>4036</v>
      </c>
      <c r="M78" s="2" t="s">
        <v>3937</v>
      </c>
      <c r="O78" s="2">
        <v>104512320</v>
      </c>
      <c r="P78" s="20" t="s">
        <v>44</v>
      </c>
      <c r="Q78" s="2" t="str">
        <f t="shared" si="3"/>
        <v>104512320UN</v>
      </c>
      <c r="R78" s="2" t="str">
        <f t="shared" si="4"/>
        <v>104512320UN</v>
      </c>
      <c r="T78" s="2">
        <v>101310077</v>
      </c>
      <c r="U78" s="2" t="s">
        <v>44</v>
      </c>
      <c r="V78" s="2" t="str">
        <f t="shared" si="5"/>
        <v>101310077UN</v>
      </c>
    </row>
    <row r="79" spans="10:22" x14ac:dyDescent="0.35">
      <c r="J79" s="2" t="s">
        <v>4037</v>
      </c>
      <c r="K79" s="2" t="s">
        <v>4037</v>
      </c>
      <c r="L79" s="2" t="s">
        <v>4038</v>
      </c>
      <c r="M79" s="2" t="s">
        <v>3937</v>
      </c>
      <c r="O79" s="2">
        <v>104512390</v>
      </c>
      <c r="P79" s="20" t="s">
        <v>44</v>
      </c>
      <c r="Q79" s="2" t="str">
        <f t="shared" si="3"/>
        <v>104512390UN</v>
      </c>
      <c r="R79" s="2" t="str">
        <f t="shared" si="4"/>
        <v>104512390UN</v>
      </c>
      <c r="T79" s="2">
        <v>101310100</v>
      </c>
      <c r="U79" s="2" t="s">
        <v>43</v>
      </c>
      <c r="V79" s="2" t="str">
        <f t="shared" si="5"/>
        <v>101310100C12</v>
      </c>
    </row>
    <row r="80" spans="10:22" x14ac:dyDescent="0.35">
      <c r="J80" s="2" t="s">
        <v>4039</v>
      </c>
      <c r="K80" s="2" t="s">
        <v>4039</v>
      </c>
      <c r="L80" s="2" t="s">
        <v>3754</v>
      </c>
      <c r="M80" s="2" t="s">
        <v>3937</v>
      </c>
      <c r="O80" s="2">
        <v>201609180</v>
      </c>
      <c r="P80" s="20" t="s">
        <v>211</v>
      </c>
      <c r="Q80" s="2" t="str">
        <f t="shared" si="3"/>
        <v>201609180C50</v>
      </c>
      <c r="R80" s="2" t="str">
        <f t="shared" si="4"/>
        <v>201609180C50</v>
      </c>
      <c r="T80" s="2">
        <v>101310100</v>
      </c>
      <c r="U80" s="2" t="s">
        <v>44</v>
      </c>
      <c r="V80" s="2" t="str">
        <f t="shared" si="5"/>
        <v>101310100UN</v>
      </c>
    </row>
    <row r="81" spans="10:22" x14ac:dyDescent="0.35">
      <c r="J81" s="2" t="s">
        <v>4040</v>
      </c>
      <c r="K81" s="2" t="s">
        <v>4040</v>
      </c>
      <c r="L81" s="2" t="s">
        <v>4041</v>
      </c>
      <c r="M81" s="2" t="s">
        <v>4042</v>
      </c>
      <c r="O81" s="2">
        <v>150000775</v>
      </c>
      <c r="P81" s="20" t="s">
        <v>44</v>
      </c>
      <c r="Q81" s="2" t="str">
        <f t="shared" si="3"/>
        <v>150000775UN</v>
      </c>
      <c r="R81" s="2" t="str">
        <f t="shared" si="4"/>
        <v>150000775UN</v>
      </c>
      <c r="T81" s="2">
        <v>101310101</v>
      </c>
      <c r="U81" s="2" t="s">
        <v>43</v>
      </c>
      <c r="V81" s="2" t="str">
        <f t="shared" si="5"/>
        <v>101310101C12</v>
      </c>
    </row>
    <row r="82" spans="10:22" x14ac:dyDescent="0.35">
      <c r="J82" s="2" t="s">
        <v>90</v>
      </c>
      <c r="K82" s="2" t="s">
        <v>90</v>
      </c>
      <c r="L82" s="2" t="s">
        <v>3264</v>
      </c>
      <c r="M82" s="2" t="s">
        <v>3937</v>
      </c>
      <c r="O82" s="2">
        <v>150001753</v>
      </c>
      <c r="P82" s="20" t="s">
        <v>44</v>
      </c>
      <c r="Q82" s="2" t="str">
        <f t="shared" si="3"/>
        <v>150001753UN</v>
      </c>
      <c r="R82" s="2" t="str">
        <f t="shared" si="4"/>
        <v>150001753UN</v>
      </c>
      <c r="T82" s="2">
        <v>101310101</v>
      </c>
      <c r="U82" s="2" t="s">
        <v>44</v>
      </c>
      <c r="V82" s="2" t="str">
        <f t="shared" si="5"/>
        <v>101310101UN</v>
      </c>
    </row>
    <row r="83" spans="10:22" x14ac:dyDescent="0.35">
      <c r="J83" s="2" t="s">
        <v>804</v>
      </c>
      <c r="K83" s="2" t="s">
        <v>804</v>
      </c>
      <c r="L83" s="2" t="s">
        <v>4043</v>
      </c>
      <c r="M83" s="2" t="s">
        <v>3937</v>
      </c>
      <c r="O83" s="2">
        <v>104524960</v>
      </c>
      <c r="P83" s="20" t="s">
        <v>423</v>
      </c>
      <c r="Q83" s="2" t="str">
        <f t="shared" si="3"/>
        <v>104524960W00</v>
      </c>
      <c r="R83" s="2" t="str">
        <f t="shared" si="4"/>
        <v>104524960W00</v>
      </c>
      <c r="T83" s="2">
        <v>101310103</v>
      </c>
      <c r="U83" s="2" t="s">
        <v>43</v>
      </c>
      <c r="V83" s="2" t="str">
        <f t="shared" si="5"/>
        <v>101310103C12</v>
      </c>
    </row>
    <row r="84" spans="10:22" x14ac:dyDescent="0.35">
      <c r="J84" s="2" t="s">
        <v>1691</v>
      </c>
      <c r="K84" s="2" t="s">
        <v>1691</v>
      </c>
      <c r="L84" s="2" t="s">
        <v>4044</v>
      </c>
      <c r="M84" s="2" t="s">
        <v>3937</v>
      </c>
      <c r="O84" s="2">
        <v>104525150</v>
      </c>
      <c r="P84" s="20" t="s">
        <v>44</v>
      </c>
      <c r="Q84" s="2" t="str">
        <f t="shared" si="3"/>
        <v>104525150UN</v>
      </c>
      <c r="R84" s="2" t="str">
        <f t="shared" si="4"/>
        <v>104525150UN</v>
      </c>
      <c r="T84" s="2">
        <v>101310103</v>
      </c>
      <c r="U84" s="2" t="s">
        <v>44</v>
      </c>
      <c r="V84" s="2" t="str">
        <f t="shared" si="5"/>
        <v>101310103UN</v>
      </c>
    </row>
    <row r="85" spans="10:22" x14ac:dyDescent="0.35">
      <c r="J85" s="2" t="s">
        <v>244</v>
      </c>
      <c r="K85" s="2" t="s">
        <v>244</v>
      </c>
      <c r="L85" s="2" t="s">
        <v>4045</v>
      </c>
      <c r="M85" s="2" t="s">
        <v>3937</v>
      </c>
      <c r="O85" s="2">
        <v>150000349</v>
      </c>
      <c r="P85" s="20" t="s">
        <v>44</v>
      </c>
      <c r="Q85" s="2" t="str">
        <f t="shared" si="3"/>
        <v>150000349UN</v>
      </c>
      <c r="R85" s="2" t="str">
        <f t="shared" si="4"/>
        <v>150000349UN</v>
      </c>
      <c r="T85" s="2">
        <v>101310213</v>
      </c>
      <c r="U85" s="2" t="s">
        <v>61</v>
      </c>
      <c r="V85" s="2" t="str">
        <f t="shared" si="5"/>
        <v>101310213C10</v>
      </c>
    </row>
    <row r="86" spans="10:22" x14ac:dyDescent="0.35">
      <c r="J86" s="2" t="s">
        <v>4046</v>
      </c>
      <c r="K86" s="2" t="s">
        <v>4046</v>
      </c>
      <c r="L86" s="2" t="s">
        <v>4047</v>
      </c>
      <c r="M86" s="2" t="s">
        <v>3937</v>
      </c>
      <c r="O86" s="2">
        <v>104526580</v>
      </c>
      <c r="P86" s="20" t="s">
        <v>44</v>
      </c>
      <c r="Q86" s="2" t="str">
        <f t="shared" si="3"/>
        <v>104526580UN</v>
      </c>
      <c r="R86" s="2" t="str">
        <f t="shared" si="4"/>
        <v>104526580UN</v>
      </c>
      <c r="T86" s="2">
        <v>101310213</v>
      </c>
      <c r="U86" s="2" t="s">
        <v>44</v>
      </c>
      <c r="V86" s="2" t="str">
        <f t="shared" si="5"/>
        <v>101310213UN</v>
      </c>
    </row>
    <row r="87" spans="10:22" x14ac:dyDescent="0.35">
      <c r="J87" s="2" t="s">
        <v>4048</v>
      </c>
      <c r="K87" s="2" t="s">
        <v>4048</v>
      </c>
      <c r="L87" s="2" t="s">
        <v>4049</v>
      </c>
      <c r="M87" s="2" t="s">
        <v>3937</v>
      </c>
      <c r="O87" s="2">
        <v>104525140</v>
      </c>
      <c r="P87" s="20" t="s">
        <v>44</v>
      </c>
      <c r="Q87" s="2" t="str">
        <f t="shared" si="3"/>
        <v>104525140UN</v>
      </c>
      <c r="R87" s="2" t="str">
        <f t="shared" si="4"/>
        <v>104525140UN</v>
      </c>
      <c r="T87" s="2">
        <v>101310214</v>
      </c>
      <c r="U87" s="2" t="s">
        <v>61</v>
      </c>
      <c r="V87" s="2" t="str">
        <f t="shared" si="5"/>
        <v>101310214C10</v>
      </c>
    </row>
    <row r="88" spans="10:22" x14ac:dyDescent="0.35">
      <c r="J88" s="2" t="s">
        <v>242</v>
      </c>
      <c r="K88" s="2" t="s">
        <v>242</v>
      </c>
      <c r="L88" s="2" t="s">
        <v>3303</v>
      </c>
      <c r="M88" s="2" t="s">
        <v>3937</v>
      </c>
      <c r="O88" s="2">
        <v>201223300</v>
      </c>
      <c r="P88" s="20" t="s">
        <v>43</v>
      </c>
      <c r="Q88" s="2" t="str">
        <f t="shared" si="3"/>
        <v>201223300C12</v>
      </c>
      <c r="R88" s="2" t="str">
        <f t="shared" si="4"/>
        <v>201223300C12</v>
      </c>
      <c r="T88" s="2">
        <v>101310214</v>
      </c>
      <c r="U88" s="2" t="s">
        <v>44</v>
      </c>
      <c r="V88" s="2" t="str">
        <f t="shared" si="5"/>
        <v>101310214UN</v>
      </c>
    </row>
    <row r="89" spans="10:22" x14ac:dyDescent="0.35">
      <c r="J89" s="2" t="s">
        <v>4050</v>
      </c>
      <c r="K89" s="2" t="s">
        <v>4050</v>
      </c>
      <c r="L89" s="2" t="s">
        <v>4051</v>
      </c>
      <c r="M89" s="2" t="s">
        <v>3937</v>
      </c>
      <c r="O89" s="2">
        <v>104529300</v>
      </c>
      <c r="P89" s="20" t="s">
        <v>43</v>
      </c>
      <c r="Q89" s="2" t="str">
        <f t="shared" si="3"/>
        <v>104529300C12</v>
      </c>
      <c r="R89" s="2" t="str">
        <f t="shared" si="4"/>
        <v>104529300C12</v>
      </c>
      <c r="T89" s="2">
        <v>101500000</v>
      </c>
      <c r="U89" s="2" t="s">
        <v>242</v>
      </c>
      <c r="V89" s="2" t="str">
        <f t="shared" si="5"/>
        <v>101500000C48</v>
      </c>
    </row>
    <row r="90" spans="10:22" x14ac:dyDescent="0.35">
      <c r="J90" s="2" t="s">
        <v>211</v>
      </c>
      <c r="K90" s="2" t="s">
        <v>211</v>
      </c>
      <c r="L90" s="2" t="s">
        <v>3610</v>
      </c>
      <c r="M90" s="2" t="s">
        <v>3937</v>
      </c>
      <c r="O90" s="2">
        <v>104527670</v>
      </c>
      <c r="P90" s="20" t="s">
        <v>441</v>
      </c>
      <c r="Q90" s="2" t="str">
        <f t="shared" si="3"/>
        <v>104527670Y00</v>
      </c>
      <c r="R90" s="2" t="str">
        <f t="shared" si="4"/>
        <v>104527670Y00</v>
      </c>
      <c r="T90" s="2">
        <v>101500000</v>
      </c>
      <c r="U90" s="2" t="s">
        <v>44</v>
      </c>
      <c r="V90" s="2" t="str">
        <f t="shared" si="5"/>
        <v>101500000UN</v>
      </c>
    </row>
    <row r="91" spans="10:22" x14ac:dyDescent="0.35">
      <c r="J91" s="2" t="s">
        <v>4052</v>
      </c>
      <c r="K91" s="2" t="s">
        <v>4052</v>
      </c>
      <c r="L91" s="2" t="s">
        <v>4053</v>
      </c>
      <c r="M91" s="2" t="s">
        <v>3937</v>
      </c>
      <c r="O91" s="2">
        <v>150000890</v>
      </c>
      <c r="P91" s="20" t="s">
        <v>86</v>
      </c>
      <c r="Q91" s="2" t="str">
        <f t="shared" si="3"/>
        <v>150000890C20</v>
      </c>
      <c r="R91" s="2" t="str">
        <f t="shared" si="4"/>
        <v>150000890C20</v>
      </c>
      <c r="T91" s="2">
        <v>101500001</v>
      </c>
      <c r="U91" s="2" t="s">
        <v>242</v>
      </c>
      <c r="V91" s="2" t="str">
        <f t="shared" si="5"/>
        <v>101500001C48</v>
      </c>
    </row>
    <row r="92" spans="10:22" x14ac:dyDescent="0.35">
      <c r="J92" s="2" t="s">
        <v>1572</v>
      </c>
      <c r="K92" s="2" t="s">
        <v>1572</v>
      </c>
      <c r="L92" s="2" t="s">
        <v>4054</v>
      </c>
      <c r="M92" s="2" t="s">
        <v>3937</v>
      </c>
      <c r="O92" s="2">
        <v>104524700</v>
      </c>
      <c r="P92" s="20" t="s">
        <v>1674</v>
      </c>
      <c r="Q92" s="2" t="str">
        <f t="shared" si="3"/>
        <v>104524700D02</v>
      </c>
      <c r="R92" s="2" t="str">
        <f t="shared" si="4"/>
        <v>104524700D02</v>
      </c>
      <c r="T92" s="2">
        <v>101500001</v>
      </c>
      <c r="U92" s="2" t="s">
        <v>44</v>
      </c>
      <c r="V92" s="2" t="str">
        <f t="shared" si="5"/>
        <v>101500001UN</v>
      </c>
    </row>
    <row r="93" spans="10:22" x14ac:dyDescent="0.35">
      <c r="J93" s="2" t="s">
        <v>1314</v>
      </c>
      <c r="K93" s="2" t="s">
        <v>1314</v>
      </c>
      <c r="L93" s="2" t="s">
        <v>4055</v>
      </c>
      <c r="M93" s="2" t="s">
        <v>3937</v>
      </c>
      <c r="O93" s="2">
        <v>104522190</v>
      </c>
      <c r="P93" s="20" t="s">
        <v>123</v>
      </c>
      <c r="Q93" s="2" t="str">
        <f t="shared" si="3"/>
        <v>1045221902Q</v>
      </c>
      <c r="R93" s="2" t="str">
        <f t="shared" si="4"/>
        <v>1045221902Q</v>
      </c>
      <c r="T93" s="2">
        <v>101500120</v>
      </c>
      <c r="U93" s="2" t="s">
        <v>53</v>
      </c>
      <c r="V93" s="2" t="str">
        <f t="shared" si="5"/>
        <v>101500120C06</v>
      </c>
    </row>
    <row r="94" spans="10:22" x14ac:dyDescent="0.35">
      <c r="J94" s="2" t="s">
        <v>81</v>
      </c>
      <c r="K94" s="2" t="s">
        <v>81</v>
      </c>
      <c r="L94" s="2" t="s">
        <v>3184</v>
      </c>
      <c r="M94" s="2" t="s">
        <v>3937</v>
      </c>
      <c r="O94" s="2">
        <v>201230050</v>
      </c>
      <c r="P94" s="20" t="s">
        <v>125</v>
      </c>
      <c r="Q94" s="2" t="str">
        <f t="shared" si="3"/>
        <v>201230050X00</v>
      </c>
      <c r="R94" s="2" t="str">
        <f t="shared" si="4"/>
        <v>201230050X00</v>
      </c>
      <c r="T94" s="2">
        <v>101500120</v>
      </c>
      <c r="U94" s="2" t="s">
        <v>44</v>
      </c>
      <c r="V94" s="2" t="str">
        <f t="shared" si="5"/>
        <v>101500120UN</v>
      </c>
    </row>
    <row r="95" spans="10:22" x14ac:dyDescent="0.35">
      <c r="J95" s="2" t="s">
        <v>832</v>
      </c>
      <c r="K95" s="2" t="s">
        <v>832</v>
      </c>
      <c r="L95" s="2" t="s">
        <v>4056</v>
      </c>
      <c r="M95" s="2" t="s">
        <v>3937</v>
      </c>
      <c r="O95" s="2">
        <v>104529710</v>
      </c>
      <c r="P95" s="20" t="s">
        <v>441</v>
      </c>
      <c r="Q95" s="2" t="str">
        <f t="shared" si="3"/>
        <v>104529710Y00</v>
      </c>
      <c r="R95" s="2" t="str">
        <f t="shared" si="4"/>
        <v>104529710Y00</v>
      </c>
      <c r="T95" s="2">
        <v>101500200</v>
      </c>
      <c r="U95" s="2" t="s">
        <v>288</v>
      </c>
      <c r="V95" s="2" t="str">
        <f t="shared" si="5"/>
        <v>101500200C24</v>
      </c>
    </row>
    <row r="96" spans="10:22" x14ac:dyDescent="0.35">
      <c r="J96" s="2" t="s">
        <v>798</v>
      </c>
      <c r="K96" s="2" t="s">
        <v>798</v>
      </c>
      <c r="L96" s="2" t="s">
        <v>4057</v>
      </c>
      <c r="M96" s="2" t="s">
        <v>3937</v>
      </c>
      <c r="O96" s="2">
        <v>104530280</v>
      </c>
      <c r="P96" s="20" t="s">
        <v>43</v>
      </c>
      <c r="Q96" s="2" t="str">
        <f t="shared" si="3"/>
        <v>104530280C12</v>
      </c>
      <c r="R96" s="2" t="str">
        <f t="shared" si="4"/>
        <v>104530280C12</v>
      </c>
      <c r="T96" s="2">
        <v>101500200</v>
      </c>
      <c r="U96" s="2" t="s">
        <v>44</v>
      </c>
      <c r="V96" s="2" t="str">
        <f t="shared" si="5"/>
        <v>101500200UN</v>
      </c>
    </row>
    <row r="97" spans="10:22" x14ac:dyDescent="0.35">
      <c r="J97" s="2" t="s">
        <v>4058</v>
      </c>
      <c r="K97" s="2" t="s">
        <v>4058</v>
      </c>
      <c r="L97" s="2" t="s">
        <v>4059</v>
      </c>
      <c r="M97" s="2" t="s">
        <v>3937</v>
      </c>
      <c r="O97" s="2">
        <v>104531460</v>
      </c>
      <c r="P97" s="20" t="s">
        <v>242</v>
      </c>
      <c r="Q97" s="2" t="str">
        <f t="shared" si="3"/>
        <v>104531460C48</v>
      </c>
      <c r="R97" s="2" t="str">
        <f t="shared" si="4"/>
        <v>104531460C48</v>
      </c>
      <c r="T97" s="2">
        <v>101500300</v>
      </c>
      <c r="U97" s="2" t="s">
        <v>288</v>
      </c>
      <c r="V97" s="2" t="str">
        <f t="shared" si="5"/>
        <v>101500300C24</v>
      </c>
    </row>
    <row r="98" spans="10:22" x14ac:dyDescent="0.35">
      <c r="J98" s="2" t="s">
        <v>475</v>
      </c>
      <c r="K98" s="2" t="s">
        <v>475</v>
      </c>
      <c r="L98" s="2" t="s">
        <v>4060</v>
      </c>
      <c r="M98" s="2" t="s">
        <v>3937</v>
      </c>
      <c r="O98" s="2">
        <v>104531600</v>
      </c>
      <c r="P98" s="20" t="s">
        <v>61</v>
      </c>
      <c r="Q98" s="2" t="str">
        <f t="shared" si="3"/>
        <v>104531600C10</v>
      </c>
      <c r="R98" s="2" t="str">
        <f t="shared" si="4"/>
        <v>104531600C10</v>
      </c>
      <c r="T98" s="2">
        <v>101500300</v>
      </c>
      <c r="U98" s="2" t="s">
        <v>44</v>
      </c>
      <c r="V98" s="2" t="str">
        <f t="shared" si="5"/>
        <v>101500300UN</v>
      </c>
    </row>
    <row r="99" spans="10:22" x14ac:dyDescent="0.35">
      <c r="J99" s="2" t="s">
        <v>903</v>
      </c>
      <c r="K99" s="2" t="s">
        <v>903</v>
      </c>
      <c r="L99" s="2" t="s">
        <v>4061</v>
      </c>
      <c r="M99" s="2" t="s">
        <v>3937</v>
      </c>
      <c r="O99" s="2">
        <v>104531470</v>
      </c>
      <c r="P99" s="20" t="s">
        <v>242</v>
      </c>
      <c r="Q99" s="2" t="str">
        <f t="shared" si="3"/>
        <v>104531470C48</v>
      </c>
      <c r="R99" s="2" t="str">
        <f t="shared" si="4"/>
        <v>104531470C48</v>
      </c>
      <c r="T99" s="2">
        <v>101510000</v>
      </c>
      <c r="U99" s="2" t="s">
        <v>53</v>
      </c>
      <c r="V99" s="2" t="str">
        <f t="shared" si="5"/>
        <v>101510000C06</v>
      </c>
    </row>
    <row r="100" spans="10:22" x14ac:dyDescent="0.35">
      <c r="J100" s="2" t="s">
        <v>762</v>
      </c>
      <c r="K100" s="2" t="s">
        <v>762</v>
      </c>
      <c r="L100" s="2" t="s">
        <v>3528</v>
      </c>
      <c r="M100" s="2" t="s">
        <v>3937</v>
      </c>
      <c r="O100" s="2">
        <v>104530320</v>
      </c>
      <c r="P100" s="20" t="s">
        <v>300</v>
      </c>
      <c r="Q100" s="2" t="str">
        <f t="shared" si="3"/>
        <v>104530320C05</v>
      </c>
      <c r="R100" s="2" t="str">
        <f t="shared" si="4"/>
        <v>104530320C05</v>
      </c>
      <c r="T100" s="2">
        <v>101510000</v>
      </c>
      <c r="U100" s="2" t="s">
        <v>44</v>
      </c>
      <c r="V100" s="2" t="str">
        <f t="shared" si="5"/>
        <v>101510000UN</v>
      </c>
    </row>
    <row r="101" spans="10:22" x14ac:dyDescent="0.35">
      <c r="J101" s="2" t="s">
        <v>829</v>
      </c>
      <c r="K101" s="2" t="s">
        <v>829</v>
      </c>
      <c r="L101" s="2" t="s">
        <v>4062</v>
      </c>
      <c r="M101" s="2" t="s">
        <v>3937</v>
      </c>
      <c r="O101" s="2">
        <v>104531480</v>
      </c>
      <c r="P101" s="20" t="s">
        <v>242</v>
      </c>
      <c r="Q101" s="2" t="str">
        <f t="shared" si="3"/>
        <v>104531480C48</v>
      </c>
      <c r="R101" s="2" t="str">
        <f t="shared" si="4"/>
        <v>104531480C48</v>
      </c>
      <c r="T101" s="2">
        <v>101510040</v>
      </c>
      <c r="U101" s="2" t="s">
        <v>53</v>
      </c>
      <c r="V101" s="2" t="str">
        <f t="shared" si="5"/>
        <v>101510040C06</v>
      </c>
    </row>
    <row r="102" spans="10:22" x14ac:dyDescent="0.35">
      <c r="J102" s="2" t="s">
        <v>4063</v>
      </c>
      <c r="K102" s="2" t="s">
        <v>4063</v>
      </c>
      <c r="L102" s="2" t="s">
        <v>4064</v>
      </c>
      <c r="M102" s="2" t="s">
        <v>3937</v>
      </c>
      <c r="O102" s="2">
        <v>104529990</v>
      </c>
      <c r="P102" s="20" t="s">
        <v>1090</v>
      </c>
      <c r="Q102" s="2" t="str">
        <f t="shared" si="3"/>
        <v>104529990D05</v>
      </c>
      <c r="R102" s="2" t="str">
        <f t="shared" si="4"/>
        <v>104529990D05</v>
      </c>
      <c r="T102" s="2">
        <v>101510040</v>
      </c>
      <c r="U102" s="2" t="s">
        <v>44</v>
      </c>
      <c r="V102" s="2" t="str">
        <f t="shared" si="5"/>
        <v>101510040UN</v>
      </c>
    </row>
    <row r="103" spans="10:22" x14ac:dyDescent="0.35">
      <c r="J103" s="2" t="s">
        <v>768</v>
      </c>
      <c r="K103" s="2" t="s">
        <v>768</v>
      </c>
      <c r="L103" s="2" t="s">
        <v>4065</v>
      </c>
      <c r="M103" s="2" t="s">
        <v>3937</v>
      </c>
      <c r="O103" s="2">
        <v>102310340</v>
      </c>
      <c r="P103" s="20" t="s">
        <v>288</v>
      </c>
      <c r="Q103" s="2" t="str">
        <f t="shared" si="3"/>
        <v>102310340C24</v>
      </c>
      <c r="R103" s="2" t="str">
        <f t="shared" si="4"/>
        <v>102310340C24</v>
      </c>
      <c r="T103" s="2">
        <v>101510500</v>
      </c>
      <c r="U103" s="2" t="s">
        <v>288</v>
      </c>
      <c r="V103" s="2" t="str">
        <f t="shared" si="5"/>
        <v>101510500C24</v>
      </c>
    </row>
    <row r="104" spans="10:22" x14ac:dyDescent="0.35">
      <c r="J104" s="2" t="s">
        <v>4066</v>
      </c>
      <c r="K104" s="2" t="s">
        <v>4066</v>
      </c>
      <c r="L104" s="2" t="s">
        <v>4067</v>
      </c>
      <c r="M104" s="2" t="s">
        <v>3937</v>
      </c>
      <c r="O104" s="2">
        <v>102310320</v>
      </c>
      <c r="P104" s="20" t="s">
        <v>86</v>
      </c>
      <c r="Q104" s="2" t="str">
        <f t="shared" si="3"/>
        <v>102310320C20</v>
      </c>
      <c r="R104" s="2" t="str">
        <f t="shared" si="4"/>
        <v>102310320C20</v>
      </c>
      <c r="T104" s="2">
        <v>101510500</v>
      </c>
      <c r="U104" s="2" t="s">
        <v>44</v>
      </c>
      <c r="V104" s="2" t="str">
        <f t="shared" si="5"/>
        <v>101510500UN</v>
      </c>
    </row>
    <row r="105" spans="10:22" x14ac:dyDescent="0.35">
      <c r="J105" s="2" t="s">
        <v>2759</v>
      </c>
      <c r="K105" s="2" t="s">
        <v>2759</v>
      </c>
      <c r="L105" s="2" t="s">
        <v>4068</v>
      </c>
      <c r="M105" s="2" t="s">
        <v>3937</v>
      </c>
      <c r="O105" s="2">
        <v>102300021</v>
      </c>
      <c r="P105" s="20" t="s">
        <v>209</v>
      </c>
      <c r="Q105" s="2" t="str">
        <f t="shared" si="3"/>
        <v>102300021C04</v>
      </c>
      <c r="R105" s="2" t="str">
        <f t="shared" si="4"/>
        <v>102300021C04</v>
      </c>
      <c r="T105" s="2">
        <v>101520120</v>
      </c>
      <c r="U105" s="2" t="s">
        <v>288</v>
      </c>
      <c r="V105" s="2" t="str">
        <f t="shared" si="5"/>
        <v>101520120C24</v>
      </c>
    </row>
    <row r="106" spans="10:22" x14ac:dyDescent="0.35">
      <c r="J106" s="2" t="s">
        <v>4069</v>
      </c>
      <c r="K106" s="2" t="s">
        <v>4069</v>
      </c>
      <c r="L106" s="2" t="s">
        <v>4070</v>
      </c>
      <c r="M106" s="2" t="s">
        <v>3937</v>
      </c>
      <c r="O106" s="2">
        <v>104530270</v>
      </c>
      <c r="P106" s="20" t="s">
        <v>53</v>
      </c>
      <c r="Q106" s="2" t="str">
        <f t="shared" si="3"/>
        <v>104530270C06</v>
      </c>
      <c r="R106" s="2" t="str">
        <f t="shared" si="4"/>
        <v>104530270C06</v>
      </c>
      <c r="T106" s="2">
        <v>101520120</v>
      </c>
      <c r="U106" s="2" t="s">
        <v>44</v>
      </c>
      <c r="V106" s="2" t="str">
        <f t="shared" si="5"/>
        <v>101520120UN</v>
      </c>
    </row>
    <row r="107" spans="10:22" x14ac:dyDescent="0.35">
      <c r="J107" s="2" t="s">
        <v>765</v>
      </c>
      <c r="K107" s="2" t="s">
        <v>765</v>
      </c>
      <c r="L107" s="2" t="s">
        <v>4071</v>
      </c>
      <c r="M107" s="2" t="s">
        <v>3937</v>
      </c>
      <c r="O107" s="2">
        <v>104532140</v>
      </c>
      <c r="P107" s="20" t="s">
        <v>61</v>
      </c>
      <c r="Q107" s="2" t="str">
        <f t="shared" si="3"/>
        <v>104532140C10</v>
      </c>
      <c r="R107" s="2" t="str">
        <f t="shared" si="4"/>
        <v>104532140C10</v>
      </c>
      <c r="T107" s="2">
        <v>101520140</v>
      </c>
      <c r="U107" s="2" t="s">
        <v>43</v>
      </c>
      <c r="V107" s="2" t="str">
        <f t="shared" si="5"/>
        <v>101520140C12</v>
      </c>
    </row>
    <row r="108" spans="10:22" x14ac:dyDescent="0.35">
      <c r="J108" s="2" t="s">
        <v>4072</v>
      </c>
      <c r="K108" s="2" t="s">
        <v>4072</v>
      </c>
      <c r="L108" s="2" t="s">
        <v>4073</v>
      </c>
      <c r="M108" s="2" t="s">
        <v>3937</v>
      </c>
      <c r="O108" s="2">
        <v>101310101</v>
      </c>
      <c r="P108" s="20" t="s">
        <v>43</v>
      </c>
      <c r="Q108" s="2" t="str">
        <f t="shared" si="3"/>
        <v>101310101C12</v>
      </c>
      <c r="R108" s="2" t="str">
        <f t="shared" si="4"/>
        <v>101310101C12</v>
      </c>
      <c r="T108" s="2">
        <v>101520140</v>
      </c>
      <c r="U108" s="2" t="s">
        <v>44</v>
      </c>
      <c r="V108" s="2" t="str">
        <f t="shared" si="5"/>
        <v>101520140UN</v>
      </c>
    </row>
    <row r="109" spans="10:22" x14ac:dyDescent="0.35">
      <c r="J109" s="2" t="s">
        <v>4074</v>
      </c>
      <c r="K109" s="2" t="s">
        <v>4074</v>
      </c>
      <c r="L109" s="2" t="s">
        <v>4075</v>
      </c>
      <c r="M109" s="2" t="s">
        <v>3937</v>
      </c>
      <c r="O109" s="2">
        <v>104531350</v>
      </c>
      <c r="P109" s="20" t="s">
        <v>176</v>
      </c>
      <c r="Q109" s="2" t="str">
        <f t="shared" si="3"/>
        <v>104531350C02</v>
      </c>
      <c r="R109" s="2" t="str">
        <f t="shared" si="4"/>
        <v>104531350C02</v>
      </c>
      <c r="T109" s="2">
        <v>101520200</v>
      </c>
      <c r="U109" s="2" t="s">
        <v>288</v>
      </c>
      <c r="V109" s="2" t="str">
        <f t="shared" si="5"/>
        <v>101520200C24</v>
      </c>
    </row>
    <row r="110" spans="10:22" x14ac:dyDescent="0.35">
      <c r="J110" s="2" t="s">
        <v>4076</v>
      </c>
      <c r="K110" s="2" t="s">
        <v>4076</v>
      </c>
      <c r="L110" s="2" t="s">
        <v>2201</v>
      </c>
      <c r="M110" s="2" t="s">
        <v>3937</v>
      </c>
      <c r="O110" s="2">
        <v>101310103</v>
      </c>
      <c r="P110" s="20" t="s">
        <v>43</v>
      </c>
      <c r="Q110" s="2" t="str">
        <f t="shared" si="3"/>
        <v>101310103C12</v>
      </c>
      <c r="R110" s="2" t="str">
        <f t="shared" si="4"/>
        <v>101310103C12</v>
      </c>
      <c r="T110" s="2">
        <v>101520200</v>
      </c>
      <c r="U110" s="2" t="s">
        <v>44</v>
      </c>
      <c r="V110" s="2" t="str">
        <f t="shared" si="5"/>
        <v>101520200UN</v>
      </c>
    </row>
    <row r="111" spans="10:22" x14ac:dyDescent="0.35">
      <c r="J111" s="2" t="s">
        <v>4077</v>
      </c>
      <c r="K111" s="2" t="s">
        <v>4077</v>
      </c>
      <c r="L111" s="2" t="s">
        <v>4078</v>
      </c>
      <c r="M111" s="2" t="s">
        <v>3937</v>
      </c>
      <c r="O111" s="2">
        <v>101310100</v>
      </c>
      <c r="P111" s="20" t="s">
        <v>43</v>
      </c>
      <c r="Q111" s="2" t="str">
        <f t="shared" si="3"/>
        <v>101310100C12</v>
      </c>
      <c r="R111" s="2" t="str">
        <f t="shared" si="4"/>
        <v>101310100C12</v>
      </c>
      <c r="T111" s="2">
        <v>101520250</v>
      </c>
      <c r="U111" s="2" t="s">
        <v>43</v>
      </c>
      <c r="V111" s="2" t="str">
        <f t="shared" si="5"/>
        <v>101520250C12</v>
      </c>
    </row>
    <row r="112" spans="10:22" x14ac:dyDescent="0.35">
      <c r="J112" s="2" t="s">
        <v>4079</v>
      </c>
      <c r="K112" s="2" t="s">
        <v>4079</v>
      </c>
      <c r="L112" s="2" t="s">
        <v>4080</v>
      </c>
      <c r="M112" s="2" t="s">
        <v>4081</v>
      </c>
      <c r="O112" s="2">
        <v>104531270</v>
      </c>
      <c r="P112" s="20" t="s">
        <v>53</v>
      </c>
      <c r="Q112" s="2" t="str">
        <f t="shared" si="3"/>
        <v>104531270C06</v>
      </c>
      <c r="R112" s="2" t="str">
        <f t="shared" si="4"/>
        <v>104531270C06</v>
      </c>
      <c r="T112" s="2">
        <v>101520250</v>
      </c>
      <c r="U112" s="2" t="s">
        <v>44</v>
      </c>
      <c r="V112" s="2" t="str">
        <f t="shared" si="5"/>
        <v>101520250UN</v>
      </c>
    </row>
    <row r="113" spans="10:22" x14ac:dyDescent="0.35">
      <c r="J113" s="2" t="s">
        <v>77</v>
      </c>
      <c r="K113" s="2" t="s">
        <v>77</v>
      </c>
      <c r="L113" s="2" t="s">
        <v>2201</v>
      </c>
      <c r="M113" s="2" t="s">
        <v>3937</v>
      </c>
      <c r="O113" s="2">
        <v>104533760</v>
      </c>
      <c r="P113" s="20" t="s">
        <v>61</v>
      </c>
      <c r="Q113" s="2" t="str">
        <f t="shared" si="3"/>
        <v>104533760C10</v>
      </c>
      <c r="R113" s="2" t="str">
        <f t="shared" si="4"/>
        <v>104533760C10</v>
      </c>
      <c r="T113" s="2">
        <v>101530450</v>
      </c>
      <c r="U113" s="2" t="s">
        <v>288</v>
      </c>
      <c r="V113" s="2" t="str">
        <f t="shared" si="5"/>
        <v>101530450C24</v>
      </c>
    </row>
    <row r="114" spans="10:22" x14ac:dyDescent="0.35">
      <c r="J114" s="2" t="s">
        <v>4082</v>
      </c>
      <c r="K114" s="2" t="s">
        <v>4082</v>
      </c>
      <c r="L114" s="2" t="s">
        <v>4083</v>
      </c>
      <c r="M114" s="2" t="s">
        <v>4084</v>
      </c>
      <c r="O114" s="2">
        <v>104533740</v>
      </c>
      <c r="P114" s="20" t="s">
        <v>61</v>
      </c>
      <c r="Q114" s="2" t="str">
        <f t="shared" si="3"/>
        <v>104533740C10</v>
      </c>
      <c r="R114" s="2" t="str">
        <f t="shared" si="4"/>
        <v>104533740C10</v>
      </c>
      <c r="T114" s="2">
        <v>101530450</v>
      </c>
      <c r="U114" s="2" t="s">
        <v>44</v>
      </c>
      <c r="V114" s="2" t="str">
        <f t="shared" si="5"/>
        <v>101530450UN</v>
      </c>
    </row>
    <row r="115" spans="10:22" x14ac:dyDescent="0.35">
      <c r="J115" s="2" t="s">
        <v>4085</v>
      </c>
      <c r="K115" s="2" t="s">
        <v>4085</v>
      </c>
      <c r="L115" s="2" t="s">
        <v>4086</v>
      </c>
      <c r="M115" s="2" t="s">
        <v>4087</v>
      </c>
      <c r="O115" s="2">
        <v>104533750</v>
      </c>
      <c r="P115" s="20" t="s">
        <v>910</v>
      </c>
      <c r="Q115" s="2" t="str">
        <f t="shared" si="3"/>
        <v>104533750C15</v>
      </c>
      <c r="R115" s="2" t="str">
        <f t="shared" si="4"/>
        <v>104533750C15</v>
      </c>
      <c r="T115" s="2">
        <v>101530550</v>
      </c>
      <c r="U115" s="2" t="s">
        <v>53</v>
      </c>
      <c r="V115" s="2" t="str">
        <f t="shared" si="5"/>
        <v>101530550C06</v>
      </c>
    </row>
    <row r="116" spans="10:22" x14ac:dyDescent="0.35">
      <c r="J116" s="2" t="s">
        <v>4088</v>
      </c>
      <c r="K116" s="2" t="s">
        <v>4088</v>
      </c>
      <c r="L116" s="2" t="s">
        <v>4089</v>
      </c>
      <c r="M116" s="2" t="s">
        <v>3991</v>
      </c>
      <c r="O116" s="2">
        <v>104531630</v>
      </c>
      <c r="P116" s="20" t="s">
        <v>53</v>
      </c>
      <c r="Q116" s="2" t="str">
        <f t="shared" si="3"/>
        <v>104531630C06</v>
      </c>
      <c r="R116" s="2" t="str">
        <f t="shared" si="4"/>
        <v>104531630C06</v>
      </c>
      <c r="T116" s="2">
        <v>101530550</v>
      </c>
      <c r="U116" s="2" t="s">
        <v>44</v>
      </c>
      <c r="V116" s="2" t="str">
        <f t="shared" si="5"/>
        <v>101530550UN</v>
      </c>
    </row>
    <row r="117" spans="10:22" x14ac:dyDescent="0.35">
      <c r="J117" s="2" t="s">
        <v>4090</v>
      </c>
      <c r="K117" s="2" t="s">
        <v>4090</v>
      </c>
      <c r="L117" s="2" t="s">
        <v>4091</v>
      </c>
      <c r="M117" s="2" t="s">
        <v>4084</v>
      </c>
      <c r="O117" s="2">
        <v>104533670</v>
      </c>
      <c r="P117" s="20" t="s">
        <v>128</v>
      </c>
      <c r="Q117" s="2" t="str">
        <f t="shared" si="3"/>
        <v>1045336701Q</v>
      </c>
      <c r="R117" s="2" t="str">
        <f t="shared" si="4"/>
        <v>1045336701Q</v>
      </c>
      <c r="T117" s="2">
        <v>101530600</v>
      </c>
      <c r="U117" s="2" t="s">
        <v>53</v>
      </c>
      <c r="V117" s="2" t="str">
        <f t="shared" si="5"/>
        <v>101530600C06</v>
      </c>
    </row>
    <row r="118" spans="10:22" x14ac:dyDescent="0.35">
      <c r="J118" s="2" t="s">
        <v>4092</v>
      </c>
      <c r="K118" s="2" t="s">
        <v>4092</v>
      </c>
      <c r="L118" s="2" t="s">
        <v>4093</v>
      </c>
      <c r="M118" s="2" t="s">
        <v>3933</v>
      </c>
      <c r="O118" s="2">
        <v>104533720</v>
      </c>
      <c r="P118" s="20" t="s">
        <v>43</v>
      </c>
      <c r="Q118" s="2" t="str">
        <f t="shared" si="3"/>
        <v>104533720C12</v>
      </c>
      <c r="R118" s="2" t="str">
        <f t="shared" si="4"/>
        <v>104533720C12</v>
      </c>
      <c r="T118" s="2">
        <v>101530600</v>
      </c>
      <c r="U118" s="2" t="s">
        <v>44</v>
      </c>
      <c r="V118" s="2" t="str">
        <f t="shared" si="5"/>
        <v>101530600UN</v>
      </c>
    </row>
    <row r="119" spans="10:22" x14ac:dyDescent="0.35">
      <c r="J119" s="2" t="s">
        <v>4094</v>
      </c>
      <c r="K119" s="2" t="s">
        <v>4094</v>
      </c>
      <c r="L119" s="2" t="s">
        <v>4095</v>
      </c>
      <c r="M119" s="2" t="s">
        <v>3933</v>
      </c>
      <c r="O119" s="2">
        <v>104533920</v>
      </c>
      <c r="P119" s="20" t="s">
        <v>43</v>
      </c>
      <c r="Q119" s="2" t="str">
        <f t="shared" si="3"/>
        <v>104533920C12</v>
      </c>
      <c r="R119" s="2" t="str">
        <f t="shared" si="4"/>
        <v>104533920C12</v>
      </c>
      <c r="T119" s="2">
        <v>101530700</v>
      </c>
      <c r="U119" s="2" t="s">
        <v>288</v>
      </c>
      <c r="V119" s="2" t="str">
        <f t="shared" si="5"/>
        <v>101530700C24</v>
      </c>
    </row>
    <row r="120" spans="10:22" x14ac:dyDescent="0.35">
      <c r="J120" s="2" t="s">
        <v>4096</v>
      </c>
      <c r="K120" s="2" t="s">
        <v>4096</v>
      </c>
      <c r="L120" s="2" t="s">
        <v>4097</v>
      </c>
      <c r="M120" s="2" t="s">
        <v>4098</v>
      </c>
      <c r="O120" s="2">
        <v>104533970</v>
      </c>
      <c r="P120" s="20" t="s">
        <v>128</v>
      </c>
      <c r="Q120" s="2" t="str">
        <f t="shared" si="3"/>
        <v>1045339701Q</v>
      </c>
      <c r="R120" s="2" t="str">
        <f t="shared" si="4"/>
        <v>1045339701Q</v>
      </c>
      <c r="T120" s="2">
        <v>101530700</v>
      </c>
      <c r="U120" s="2" t="s">
        <v>44</v>
      </c>
      <c r="V120" s="2" t="str">
        <f t="shared" si="5"/>
        <v>101530700UN</v>
      </c>
    </row>
    <row r="121" spans="10:22" x14ac:dyDescent="0.35">
      <c r="J121" s="2" t="s">
        <v>4099</v>
      </c>
      <c r="K121" s="2" t="s">
        <v>4099</v>
      </c>
      <c r="L121" s="2" t="s">
        <v>4100</v>
      </c>
      <c r="M121" s="2" t="s">
        <v>4084</v>
      </c>
      <c r="O121" s="2">
        <v>104533980</v>
      </c>
      <c r="P121" s="20" t="s">
        <v>676</v>
      </c>
      <c r="Q121" s="2" t="str">
        <f t="shared" si="3"/>
        <v>104533980Y50</v>
      </c>
      <c r="R121" s="2" t="str">
        <f t="shared" si="4"/>
        <v>104533980Y50</v>
      </c>
      <c r="T121" s="2">
        <v>101540050</v>
      </c>
      <c r="U121" s="2" t="s">
        <v>242</v>
      </c>
      <c r="V121" s="2" t="str">
        <f t="shared" si="5"/>
        <v>101540050C48</v>
      </c>
    </row>
    <row r="122" spans="10:22" x14ac:dyDescent="0.35">
      <c r="J122" s="2" t="s">
        <v>4101</v>
      </c>
      <c r="K122" s="2" t="s">
        <v>4101</v>
      </c>
      <c r="L122" s="2" t="s">
        <v>4102</v>
      </c>
      <c r="M122" s="2" t="s">
        <v>4103</v>
      </c>
      <c r="O122" s="2">
        <v>104533990</v>
      </c>
      <c r="P122" s="20" t="s">
        <v>676</v>
      </c>
      <c r="Q122" s="2" t="str">
        <f t="shared" si="3"/>
        <v>104533990Y50</v>
      </c>
      <c r="R122" s="2" t="str">
        <f t="shared" si="4"/>
        <v>104533990Y50</v>
      </c>
      <c r="T122" s="2">
        <v>101540050</v>
      </c>
      <c r="U122" s="2" t="s">
        <v>44</v>
      </c>
      <c r="V122" s="2" t="str">
        <f t="shared" si="5"/>
        <v>101540050UN</v>
      </c>
    </row>
    <row r="123" spans="10:22" x14ac:dyDescent="0.35">
      <c r="J123" s="2" t="s">
        <v>4104</v>
      </c>
      <c r="K123" s="2" t="s">
        <v>4104</v>
      </c>
      <c r="L123" s="2" t="s">
        <v>4105</v>
      </c>
      <c r="M123" s="2" t="s">
        <v>3937</v>
      </c>
      <c r="O123" s="2">
        <v>104534000</v>
      </c>
      <c r="P123" s="20" t="s">
        <v>3975</v>
      </c>
      <c r="Q123" s="2" t="str">
        <f t="shared" si="3"/>
        <v>1045340004Q</v>
      </c>
      <c r="R123" s="2" t="str">
        <f t="shared" si="4"/>
        <v>1045340004Q</v>
      </c>
      <c r="T123" s="2">
        <v>101540150</v>
      </c>
      <c r="U123" s="2" t="s">
        <v>242</v>
      </c>
      <c r="V123" s="2" t="str">
        <f t="shared" si="5"/>
        <v>101540150C48</v>
      </c>
    </row>
    <row r="124" spans="10:22" x14ac:dyDescent="0.35">
      <c r="J124" s="2" t="s">
        <v>1674</v>
      </c>
      <c r="K124" s="2" t="s">
        <v>1674</v>
      </c>
      <c r="L124" s="2" t="s">
        <v>4106</v>
      </c>
      <c r="M124" s="2" t="s">
        <v>3937</v>
      </c>
      <c r="O124" s="2">
        <v>104534030</v>
      </c>
      <c r="P124" s="20" t="s">
        <v>44</v>
      </c>
      <c r="Q124" s="2" t="str">
        <f t="shared" si="3"/>
        <v>104534030UN</v>
      </c>
      <c r="R124" s="2" t="str">
        <f t="shared" si="4"/>
        <v>104534030UN</v>
      </c>
      <c r="T124" s="2">
        <v>101540150</v>
      </c>
      <c r="U124" s="2" t="s">
        <v>44</v>
      </c>
      <c r="V124" s="2" t="str">
        <f t="shared" si="5"/>
        <v>101540150UN</v>
      </c>
    </row>
    <row r="125" spans="10:22" x14ac:dyDescent="0.35">
      <c r="J125" s="2" t="s">
        <v>1665</v>
      </c>
      <c r="K125" s="2" t="s">
        <v>1665</v>
      </c>
      <c r="L125" s="2" t="s">
        <v>4107</v>
      </c>
      <c r="M125" s="2" t="s">
        <v>3937</v>
      </c>
      <c r="O125" s="2">
        <v>104534060</v>
      </c>
      <c r="P125" s="20" t="s">
        <v>44</v>
      </c>
      <c r="Q125" s="2" t="str">
        <f t="shared" si="3"/>
        <v>104534060UN</v>
      </c>
      <c r="R125" s="2" t="str">
        <f t="shared" si="4"/>
        <v>104534060UN</v>
      </c>
      <c r="T125" s="2">
        <v>101541090</v>
      </c>
      <c r="U125" s="2" t="s">
        <v>288</v>
      </c>
      <c r="V125" s="2" t="str">
        <f t="shared" si="5"/>
        <v>101541090C24</v>
      </c>
    </row>
    <row r="126" spans="10:22" x14ac:dyDescent="0.35">
      <c r="J126" s="2" t="s">
        <v>470</v>
      </c>
      <c r="K126" s="2" t="s">
        <v>470</v>
      </c>
      <c r="L126" s="2" t="s">
        <v>3380</v>
      </c>
      <c r="M126" s="2" t="s">
        <v>3937</v>
      </c>
      <c r="O126" s="2">
        <v>150001549</v>
      </c>
      <c r="P126" s="20" t="s">
        <v>1102</v>
      </c>
      <c r="Q126" s="2" t="str">
        <f t="shared" si="3"/>
        <v>150001549D20</v>
      </c>
      <c r="R126" s="2" t="str">
        <f t="shared" si="4"/>
        <v>150001549D20</v>
      </c>
      <c r="T126" s="2">
        <v>101541090</v>
      </c>
      <c r="U126" s="2" t="s">
        <v>44</v>
      </c>
      <c r="V126" s="2" t="str">
        <f t="shared" si="5"/>
        <v>101541090UN</v>
      </c>
    </row>
    <row r="127" spans="10:22" x14ac:dyDescent="0.35">
      <c r="J127" s="2" t="s">
        <v>1090</v>
      </c>
      <c r="K127" s="2" t="s">
        <v>1090</v>
      </c>
      <c r="L127" s="2" t="s">
        <v>4108</v>
      </c>
      <c r="M127" s="2" t="s">
        <v>3937</v>
      </c>
      <c r="O127" s="2">
        <v>104523960</v>
      </c>
      <c r="P127" s="20" t="s">
        <v>43</v>
      </c>
      <c r="Q127" s="2" t="str">
        <f t="shared" si="3"/>
        <v>104523960C12</v>
      </c>
      <c r="R127" s="2" t="str">
        <f t="shared" si="4"/>
        <v>104523960C12</v>
      </c>
      <c r="T127" s="2">
        <v>101600080</v>
      </c>
      <c r="U127" s="2" t="s">
        <v>53</v>
      </c>
      <c r="V127" s="2" t="str">
        <f t="shared" si="5"/>
        <v>101600080C06</v>
      </c>
    </row>
    <row r="128" spans="10:22" x14ac:dyDescent="0.35">
      <c r="J128" s="2" t="s">
        <v>938</v>
      </c>
      <c r="K128" s="2" t="s">
        <v>938</v>
      </c>
      <c r="L128" s="2" t="s">
        <v>4109</v>
      </c>
      <c r="M128" s="2" t="s">
        <v>3937</v>
      </c>
      <c r="O128" s="2">
        <v>104521920</v>
      </c>
      <c r="P128" s="20" t="s">
        <v>804</v>
      </c>
      <c r="Q128" s="2" t="str">
        <f t="shared" si="3"/>
        <v>104521920C42</v>
      </c>
      <c r="R128" s="2" t="str">
        <f t="shared" si="4"/>
        <v>104521920C42</v>
      </c>
      <c r="T128" s="2">
        <v>101600080</v>
      </c>
      <c r="U128" s="2" t="s">
        <v>44</v>
      </c>
      <c r="V128" s="2" t="str">
        <f t="shared" si="5"/>
        <v>101600080UN</v>
      </c>
    </row>
    <row r="129" spans="10:22" x14ac:dyDescent="0.35">
      <c r="J129" s="2" t="s">
        <v>1760</v>
      </c>
      <c r="K129" s="2" t="s">
        <v>1760</v>
      </c>
      <c r="L129" s="2" t="s">
        <v>4110</v>
      </c>
      <c r="M129" s="2" t="s">
        <v>3937</v>
      </c>
      <c r="O129" s="2">
        <v>104518500</v>
      </c>
      <c r="P129" s="20" t="s">
        <v>61</v>
      </c>
      <c r="Q129" s="2" t="str">
        <f t="shared" si="3"/>
        <v>104518500C10</v>
      </c>
      <c r="R129" s="2" t="str">
        <f t="shared" si="4"/>
        <v>104518500C10</v>
      </c>
      <c r="T129" s="2">
        <v>101710001</v>
      </c>
      <c r="U129" s="2" t="s">
        <v>61</v>
      </c>
      <c r="V129" s="2" t="str">
        <f t="shared" si="5"/>
        <v>101710001C10</v>
      </c>
    </row>
    <row r="130" spans="10:22" x14ac:dyDescent="0.35">
      <c r="J130" s="2" t="s">
        <v>4111</v>
      </c>
      <c r="K130" s="2" t="s">
        <v>4111</v>
      </c>
      <c r="L130" s="2" t="s">
        <v>4112</v>
      </c>
      <c r="M130" s="2" t="s">
        <v>3937</v>
      </c>
      <c r="O130" s="2">
        <v>201610810</v>
      </c>
      <c r="P130" s="20" t="s">
        <v>43</v>
      </c>
      <c r="Q130" s="2" t="str">
        <f t="shared" si="3"/>
        <v>201610810C12</v>
      </c>
      <c r="R130" s="2" t="str">
        <f t="shared" si="4"/>
        <v>201610810C12</v>
      </c>
      <c r="T130" s="2">
        <v>101710001</v>
      </c>
      <c r="U130" s="2" t="s">
        <v>44</v>
      </c>
      <c r="V130" s="2" t="str">
        <f t="shared" si="5"/>
        <v>101710001UN</v>
      </c>
    </row>
    <row r="131" spans="10:22" x14ac:dyDescent="0.35">
      <c r="J131" s="2" t="s">
        <v>325</v>
      </c>
      <c r="K131" s="2" t="s">
        <v>325</v>
      </c>
      <c r="L131" s="2" t="s">
        <v>3197</v>
      </c>
      <c r="M131" s="2" t="s">
        <v>3937</v>
      </c>
      <c r="O131" s="2">
        <v>104524860</v>
      </c>
      <c r="P131" s="20" t="s">
        <v>176</v>
      </c>
      <c r="Q131" s="2" t="str">
        <f t="shared" ref="Q131:Q194" si="6">O131&amp;P131</f>
        <v>104524860C02</v>
      </c>
      <c r="R131" s="2" t="str">
        <f t="shared" ref="R131:R194" si="7">VLOOKUP(Q131,V:V,1,0)</f>
        <v>104524860C02</v>
      </c>
      <c r="T131" s="2">
        <v>101710002</v>
      </c>
      <c r="U131" s="2" t="s">
        <v>211</v>
      </c>
      <c r="V131" s="2" t="str">
        <f t="shared" si="5"/>
        <v>101710002C50</v>
      </c>
    </row>
    <row r="132" spans="10:22" x14ac:dyDescent="0.35">
      <c r="J132" s="2" t="s">
        <v>4113</v>
      </c>
      <c r="K132" s="2" t="s">
        <v>4113</v>
      </c>
      <c r="L132" s="2" t="s">
        <v>4114</v>
      </c>
      <c r="M132" s="2" t="s">
        <v>3937</v>
      </c>
      <c r="O132" s="2">
        <v>104527660</v>
      </c>
      <c r="P132" s="20" t="s">
        <v>441</v>
      </c>
      <c r="Q132" s="2" t="str">
        <f t="shared" si="6"/>
        <v>104527660Y00</v>
      </c>
      <c r="R132" s="2" t="str">
        <f t="shared" si="7"/>
        <v>104527660Y00</v>
      </c>
      <c r="T132" s="2">
        <v>101710002</v>
      </c>
      <c r="U132" s="2" t="s">
        <v>44</v>
      </c>
      <c r="V132" s="2" t="str">
        <f t="shared" ref="V132:V195" si="8">T132&amp;U132</f>
        <v>101710002UN</v>
      </c>
    </row>
    <row r="133" spans="10:22" x14ac:dyDescent="0.35">
      <c r="J133" s="2" t="s">
        <v>643</v>
      </c>
      <c r="K133" s="2" t="s">
        <v>643</v>
      </c>
      <c r="L133" s="2" t="s">
        <v>3459</v>
      </c>
      <c r="M133" s="2" t="s">
        <v>3937</v>
      </c>
      <c r="O133" s="2">
        <v>150000306</v>
      </c>
      <c r="P133" s="20" t="s">
        <v>200</v>
      </c>
      <c r="Q133" s="2" t="str">
        <f t="shared" si="6"/>
        <v>150000306Z00</v>
      </c>
      <c r="R133" s="2" t="str">
        <f t="shared" si="7"/>
        <v>150000306Z00</v>
      </c>
      <c r="T133" s="2">
        <v>101710005</v>
      </c>
      <c r="U133" s="2" t="s">
        <v>61</v>
      </c>
      <c r="V133" s="2" t="str">
        <f t="shared" si="8"/>
        <v>101710005C10</v>
      </c>
    </row>
    <row r="134" spans="10:22" x14ac:dyDescent="0.35">
      <c r="J134" s="2" t="s">
        <v>4115</v>
      </c>
      <c r="K134" s="2" t="s">
        <v>4115</v>
      </c>
      <c r="L134" s="2" t="s">
        <v>4116</v>
      </c>
      <c r="M134" s="2" t="s">
        <v>3937</v>
      </c>
      <c r="O134" s="2">
        <v>150000163</v>
      </c>
      <c r="P134" s="20" t="s">
        <v>43</v>
      </c>
      <c r="Q134" s="2" t="str">
        <f t="shared" si="6"/>
        <v>150000163C12</v>
      </c>
      <c r="R134" s="2" t="str">
        <f t="shared" si="7"/>
        <v>150000163C12</v>
      </c>
      <c r="T134" s="2">
        <v>101710005</v>
      </c>
      <c r="U134" s="2" t="s">
        <v>44</v>
      </c>
      <c r="V134" s="2" t="str">
        <f t="shared" si="8"/>
        <v>101710005UN</v>
      </c>
    </row>
    <row r="135" spans="10:22" x14ac:dyDescent="0.35">
      <c r="J135" s="2" t="s">
        <v>4117</v>
      </c>
      <c r="K135" s="2" t="s">
        <v>4117</v>
      </c>
      <c r="L135" s="2" t="s">
        <v>4118</v>
      </c>
      <c r="M135" s="2" t="s">
        <v>3937</v>
      </c>
      <c r="O135" s="2">
        <v>104527950</v>
      </c>
      <c r="P135" s="20" t="s">
        <v>90</v>
      </c>
      <c r="Q135" s="2" t="str">
        <f t="shared" si="6"/>
        <v>104527950C40</v>
      </c>
      <c r="R135" s="2" t="str">
        <f t="shared" si="7"/>
        <v>104527950C40</v>
      </c>
      <c r="T135" s="2">
        <v>101710006</v>
      </c>
      <c r="U135" s="2" t="s">
        <v>211</v>
      </c>
      <c r="V135" s="2" t="str">
        <f t="shared" si="8"/>
        <v>101710006C50</v>
      </c>
    </row>
    <row r="136" spans="10:22" x14ac:dyDescent="0.35">
      <c r="J136" s="2" t="s">
        <v>218</v>
      </c>
      <c r="K136" s="2" t="s">
        <v>218</v>
      </c>
      <c r="L136" s="2" t="s">
        <v>4119</v>
      </c>
      <c r="M136" s="2" t="s">
        <v>3937</v>
      </c>
      <c r="O136" s="2">
        <v>104528600</v>
      </c>
      <c r="P136" s="20" t="s">
        <v>61</v>
      </c>
      <c r="Q136" s="2" t="str">
        <f t="shared" si="6"/>
        <v>104528600C10</v>
      </c>
      <c r="R136" s="2" t="str">
        <f t="shared" si="7"/>
        <v>104528600C10</v>
      </c>
      <c r="T136" s="2">
        <v>101710006</v>
      </c>
      <c r="U136" s="2" t="s">
        <v>44</v>
      </c>
      <c r="V136" s="2" t="str">
        <f t="shared" si="8"/>
        <v>101710006UN</v>
      </c>
    </row>
    <row r="137" spans="10:22" x14ac:dyDescent="0.35">
      <c r="J137" s="2" t="s">
        <v>4120</v>
      </c>
      <c r="K137" s="2" t="s">
        <v>4120</v>
      </c>
      <c r="L137" s="2" t="s">
        <v>4121</v>
      </c>
      <c r="M137" s="2" t="s">
        <v>3937</v>
      </c>
      <c r="O137" s="2">
        <v>150001924</v>
      </c>
      <c r="P137" s="20" t="s">
        <v>86</v>
      </c>
      <c r="Q137" s="2" t="str">
        <f t="shared" si="6"/>
        <v>150001924C20</v>
      </c>
      <c r="R137" s="2" t="str">
        <f t="shared" si="7"/>
        <v>150001924C20</v>
      </c>
      <c r="T137" s="2">
        <v>101710009</v>
      </c>
      <c r="U137" s="2" t="s">
        <v>61</v>
      </c>
      <c r="V137" s="2" t="str">
        <f t="shared" si="8"/>
        <v>101710009C10</v>
      </c>
    </row>
    <row r="138" spans="10:22" x14ac:dyDescent="0.35">
      <c r="J138" s="2" t="s">
        <v>1102</v>
      </c>
      <c r="K138" s="2" t="s">
        <v>1102</v>
      </c>
      <c r="L138" s="2" t="s">
        <v>4122</v>
      </c>
      <c r="M138" s="2" t="s">
        <v>3937</v>
      </c>
      <c r="O138" s="2">
        <v>150000699</v>
      </c>
      <c r="P138" s="20" t="s">
        <v>44</v>
      </c>
      <c r="Q138" s="2" t="str">
        <f t="shared" si="6"/>
        <v>150000699UN</v>
      </c>
      <c r="R138" s="2" t="str">
        <f t="shared" si="7"/>
        <v>150000699UN</v>
      </c>
      <c r="T138" s="2">
        <v>101710009</v>
      </c>
      <c r="U138" s="2" t="s">
        <v>44</v>
      </c>
      <c r="V138" s="2" t="str">
        <f t="shared" si="8"/>
        <v>101710009UN</v>
      </c>
    </row>
    <row r="139" spans="10:22" x14ac:dyDescent="0.35">
      <c r="J139" s="2" t="s">
        <v>4123</v>
      </c>
      <c r="K139" s="2" t="s">
        <v>4123</v>
      </c>
      <c r="L139" s="2" t="s">
        <v>4124</v>
      </c>
      <c r="M139" s="2" t="s">
        <v>3937</v>
      </c>
      <c r="O139" s="2">
        <v>104527930</v>
      </c>
      <c r="P139" s="20" t="s">
        <v>910</v>
      </c>
      <c r="Q139" s="2" t="str">
        <f t="shared" si="6"/>
        <v>104527930C15</v>
      </c>
      <c r="R139" s="2" t="str">
        <f t="shared" si="7"/>
        <v>104527930C15</v>
      </c>
      <c r="T139" s="2">
        <v>101720001</v>
      </c>
      <c r="U139" s="2" t="s">
        <v>61</v>
      </c>
      <c r="V139" s="2" t="str">
        <f t="shared" si="8"/>
        <v>101720001C10</v>
      </c>
    </row>
    <row r="140" spans="10:22" x14ac:dyDescent="0.35">
      <c r="J140" s="2" t="s">
        <v>361</v>
      </c>
      <c r="K140" s="2" t="s">
        <v>361</v>
      </c>
      <c r="L140" s="2" t="s">
        <v>4125</v>
      </c>
      <c r="M140" s="2" t="s">
        <v>3937</v>
      </c>
      <c r="O140" s="2">
        <v>104530310</v>
      </c>
      <c r="P140" s="20" t="s">
        <v>760</v>
      </c>
      <c r="Q140" s="2" t="str">
        <f t="shared" si="6"/>
        <v>104530310C09</v>
      </c>
      <c r="R140" s="2" t="str">
        <f t="shared" si="7"/>
        <v>104530310C09</v>
      </c>
      <c r="T140" s="2">
        <v>101720001</v>
      </c>
      <c r="U140" s="2" t="s">
        <v>44</v>
      </c>
      <c r="V140" s="2" t="str">
        <f t="shared" si="8"/>
        <v>101720001UN</v>
      </c>
    </row>
    <row r="141" spans="10:22" x14ac:dyDescent="0.35">
      <c r="J141" s="2" t="s">
        <v>345</v>
      </c>
      <c r="K141" s="2" t="s">
        <v>345</v>
      </c>
      <c r="L141" s="2" t="s">
        <v>3463</v>
      </c>
      <c r="M141" s="2" t="s">
        <v>3937</v>
      </c>
      <c r="O141" s="2">
        <v>104527940</v>
      </c>
      <c r="P141" s="20" t="s">
        <v>90</v>
      </c>
      <c r="Q141" s="2" t="str">
        <f t="shared" si="6"/>
        <v>104527940C40</v>
      </c>
      <c r="R141" s="2" t="str">
        <f t="shared" si="7"/>
        <v>104527940C40</v>
      </c>
      <c r="T141" s="2">
        <v>101720003</v>
      </c>
      <c r="U141" s="2" t="s">
        <v>211</v>
      </c>
      <c r="V141" s="2" t="str">
        <f t="shared" si="8"/>
        <v>101720003C50</v>
      </c>
    </row>
    <row r="142" spans="10:22" x14ac:dyDescent="0.35">
      <c r="J142" s="2" t="s">
        <v>4126</v>
      </c>
      <c r="K142" s="2" t="s">
        <v>4126</v>
      </c>
      <c r="L142" s="2" t="s">
        <v>4127</v>
      </c>
      <c r="M142" s="2" t="s">
        <v>3937</v>
      </c>
      <c r="O142" s="2">
        <v>104516790</v>
      </c>
      <c r="P142" s="20" t="s">
        <v>131</v>
      </c>
      <c r="Q142" s="2" t="str">
        <f t="shared" si="6"/>
        <v>104516790V00</v>
      </c>
      <c r="R142" s="2" t="str">
        <f t="shared" si="7"/>
        <v>104516790V00</v>
      </c>
      <c r="T142" s="2">
        <v>101720003</v>
      </c>
      <c r="U142" s="2" t="s">
        <v>44</v>
      </c>
      <c r="V142" s="2" t="str">
        <f t="shared" si="8"/>
        <v>101720003UN</v>
      </c>
    </row>
    <row r="143" spans="10:22" x14ac:dyDescent="0.35">
      <c r="J143" s="2" t="s">
        <v>4128</v>
      </c>
      <c r="K143" s="2" t="s">
        <v>4128</v>
      </c>
      <c r="L143" s="2" t="s">
        <v>4129</v>
      </c>
      <c r="M143" s="2" t="s">
        <v>3937</v>
      </c>
      <c r="O143" s="2">
        <v>150000304</v>
      </c>
      <c r="P143" s="20" t="s">
        <v>211</v>
      </c>
      <c r="Q143" s="2" t="str">
        <f t="shared" si="6"/>
        <v>150000304C50</v>
      </c>
      <c r="R143" s="2" t="str">
        <f t="shared" si="7"/>
        <v>150000304C50</v>
      </c>
      <c r="T143" s="2">
        <v>101720004</v>
      </c>
      <c r="U143" s="2" t="s">
        <v>61</v>
      </c>
      <c r="V143" s="2" t="str">
        <f t="shared" si="8"/>
        <v>101720004C10</v>
      </c>
    </row>
    <row r="144" spans="10:22" x14ac:dyDescent="0.35">
      <c r="J144" s="2" t="s">
        <v>4130</v>
      </c>
      <c r="K144" s="2" t="s">
        <v>4130</v>
      </c>
      <c r="L144" s="2" t="s">
        <v>4131</v>
      </c>
      <c r="M144" s="2" t="s">
        <v>3937</v>
      </c>
      <c r="O144" s="2">
        <v>104520060</v>
      </c>
      <c r="P144" s="20" t="s">
        <v>53</v>
      </c>
      <c r="Q144" s="2" t="str">
        <f t="shared" si="6"/>
        <v>104520060C06</v>
      </c>
      <c r="R144" s="2" t="str">
        <f t="shared" si="7"/>
        <v>104520060C06</v>
      </c>
      <c r="T144" s="2">
        <v>101720004</v>
      </c>
      <c r="U144" s="2" t="s">
        <v>44</v>
      </c>
      <c r="V144" s="2" t="str">
        <f t="shared" si="8"/>
        <v>101720004UN</v>
      </c>
    </row>
    <row r="145" spans="10:22" x14ac:dyDescent="0.35">
      <c r="J145" s="2" t="s">
        <v>4132</v>
      </c>
      <c r="K145" s="2" t="s">
        <v>4132</v>
      </c>
      <c r="L145" s="2" t="s">
        <v>4133</v>
      </c>
      <c r="M145" s="2" t="s">
        <v>3937</v>
      </c>
      <c r="O145" s="2">
        <v>104523580</v>
      </c>
      <c r="P145" s="20" t="s">
        <v>325</v>
      </c>
      <c r="Q145" s="2" t="str">
        <f t="shared" si="6"/>
        <v>104523580D10</v>
      </c>
      <c r="R145" s="2" t="str">
        <f t="shared" si="7"/>
        <v>104523580D10</v>
      </c>
      <c r="T145" s="2">
        <v>101720005</v>
      </c>
      <c r="U145" s="2" t="s">
        <v>741</v>
      </c>
      <c r="V145" s="2" t="str">
        <f t="shared" si="8"/>
        <v>101720005C32</v>
      </c>
    </row>
    <row r="146" spans="10:22" x14ac:dyDescent="0.35">
      <c r="J146" s="2" t="s">
        <v>2410</v>
      </c>
      <c r="K146" s="2" t="s">
        <v>2410</v>
      </c>
      <c r="L146" s="2" t="s">
        <v>4134</v>
      </c>
      <c r="M146" s="2" t="s">
        <v>3937</v>
      </c>
      <c r="O146" s="2">
        <v>150000698</v>
      </c>
      <c r="P146" s="20" t="s">
        <v>44</v>
      </c>
      <c r="Q146" s="2" t="str">
        <f t="shared" si="6"/>
        <v>150000698UN</v>
      </c>
      <c r="R146" s="2" t="str">
        <f t="shared" si="7"/>
        <v>150000698UN</v>
      </c>
      <c r="T146" s="2">
        <v>101720005</v>
      </c>
      <c r="U146" s="2" t="s">
        <v>44</v>
      </c>
      <c r="V146" s="2" t="str">
        <f t="shared" si="8"/>
        <v>101720005UN</v>
      </c>
    </row>
    <row r="147" spans="10:22" x14ac:dyDescent="0.35">
      <c r="J147" s="2" t="s">
        <v>4135</v>
      </c>
      <c r="K147" s="2" t="s">
        <v>4135</v>
      </c>
      <c r="L147" s="2" t="s">
        <v>4136</v>
      </c>
      <c r="M147" s="2" t="s">
        <v>3937</v>
      </c>
      <c r="O147" s="2">
        <v>104520070</v>
      </c>
      <c r="P147" s="20" t="s">
        <v>53</v>
      </c>
      <c r="Q147" s="2" t="str">
        <f t="shared" si="6"/>
        <v>104520070C06</v>
      </c>
      <c r="R147" s="2" t="str">
        <f t="shared" si="7"/>
        <v>104520070C06</v>
      </c>
      <c r="T147" s="2">
        <v>101720006</v>
      </c>
      <c r="U147" s="2" t="s">
        <v>112</v>
      </c>
      <c r="V147" s="2" t="str">
        <f t="shared" si="8"/>
        <v>101720006C16</v>
      </c>
    </row>
    <row r="148" spans="10:22" x14ac:dyDescent="0.35">
      <c r="J148" s="2" t="s">
        <v>4137</v>
      </c>
      <c r="K148" s="2" t="s">
        <v>4137</v>
      </c>
      <c r="L148" s="2" t="s">
        <v>4102</v>
      </c>
      <c r="M148" s="2" t="s">
        <v>4103</v>
      </c>
      <c r="O148" s="2">
        <v>104527000</v>
      </c>
      <c r="P148" s="20" t="s">
        <v>345</v>
      </c>
      <c r="Q148" s="2" t="str">
        <f t="shared" si="6"/>
        <v>104527000D30</v>
      </c>
      <c r="R148" s="2" t="str">
        <f t="shared" si="7"/>
        <v>104527000D30</v>
      </c>
      <c r="T148" s="2">
        <v>101720006</v>
      </c>
      <c r="U148" s="2" t="s">
        <v>44</v>
      </c>
      <c r="V148" s="2" t="str">
        <f t="shared" si="8"/>
        <v>101720006UN</v>
      </c>
    </row>
    <row r="149" spans="10:22" x14ac:dyDescent="0.35">
      <c r="J149" s="2" t="s">
        <v>4138</v>
      </c>
      <c r="K149" s="2" t="s">
        <v>4138</v>
      </c>
      <c r="L149" s="2" t="s">
        <v>4139</v>
      </c>
      <c r="M149" s="2" t="s">
        <v>4087</v>
      </c>
      <c r="O149" s="2">
        <v>150000141</v>
      </c>
      <c r="P149" s="20" t="s">
        <v>61</v>
      </c>
      <c r="Q149" s="2" t="str">
        <f t="shared" si="6"/>
        <v>150000141C10</v>
      </c>
      <c r="R149" s="2" t="str">
        <f t="shared" si="7"/>
        <v>150000141C10</v>
      </c>
      <c r="T149" s="2">
        <v>101820108</v>
      </c>
      <c r="U149" s="2" t="s">
        <v>288</v>
      </c>
      <c r="V149" s="2" t="str">
        <f t="shared" si="8"/>
        <v>101820108C24</v>
      </c>
    </row>
    <row r="150" spans="10:22" x14ac:dyDescent="0.35">
      <c r="J150" s="2" t="s">
        <v>4140</v>
      </c>
      <c r="K150" s="2" t="s">
        <v>4140</v>
      </c>
      <c r="L150" s="2" t="s">
        <v>4141</v>
      </c>
      <c r="M150" s="2" t="s">
        <v>4084</v>
      </c>
      <c r="O150" s="2">
        <v>104530550</v>
      </c>
      <c r="P150" s="20" t="s">
        <v>331</v>
      </c>
      <c r="Q150" s="2" t="str">
        <f t="shared" si="6"/>
        <v>104530550C14</v>
      </c>
      <c r="R150" s="2" t="str">
        <f t="shared" si="7"/>
        <v>104530550C14</v>
      </c>
      <c r="T150" s="2">
        <v>101820108</v>
      </c>
      <c r="U150" s="2" t="s">
        <v>44</v>
      </c>
      <c r="V150" s="2" t="str">
        <f t="shared" si="8"/>
        <v>101820108UN</v>
      </c>
    </row>
    <row r="151" spans="10:22" x14ac:dyDescent="0.35">
      <c r="J151" s="2" t="s">
        <v>4142</v>
      </c>
      <c r="K151" s="2" t="s">
        <v>4142</v>
      </c>
      <c r="L151" s="2" t="s">
        <v>4143</v>
      </c>
      <c r="M151" s="2" t="s">
        <v>3937</v>
      </c>
      <c r="O151" s="2">
        <v>150001793</v>
      </c>
      <c r="P151" s="20" t="s">
        <v>94</v>
      </c>
      <c r="Q151" s="2" t="str">
        <f t="shared" si="6"/>
        <v>150001793C18</v>
      </c>
      <c r="R151" s="2" t="str">
        <f t="shared" si="7"/>
        <v>150001793C18</v>
      </c>
      <c r="T151" s="2">
        <v>102100001</v>
      </c>
      <c r="U151" s="2" t="s">
        <v>288</v>
      </c>
      <c r="V151" s="2" t="str">
        <f t="shared" si="8"/>
        <v>102100001C24</v>
      </c>
    </row>
    <row r="152" spans="10:22" x14ac:dyDescent="0.35">
      <c r="J152" s="2" t="s">
        <v>4144</v>
      </c>
      <c r="K152" s="2" t="s">
        <v>4144</v>
      </c>
      <c r="L152" s="2" t="s">
        <v>4145</v>
      </c>
      <c r="M152" s="2" t="s">
        <v>3937</v>
      </c>
      <c r="O152" s="2">
        <v>150001897</v>
      </c>
      <c r="P152" s="20" t="s">
        <v>339</v>
      </c>
      <c r="Q152" s="2" t="str">
        <f t="shared" si="6"/>
        <v>150001897C30</v>
      </c>
      <c r="R152" s="2" t="str">
        <f t="shared" si="7"/>
        <v>150001897C30</v>
      </c>
      <c r="T152" s="2">
        <v>102100001</v>
      </c>
      <c r="U152" s="2" t="s">
        <v>44</v>
      </c>
      <c r="V152" s="2" t="str">
        <f t="shared" si="8"/>
        <v>102100001UN</v>
      </c>
    </row>
    <row r="153" spans="10:22" x14ac:dyDescent="0.35">
      <c r="J153" s="2" t="s">
        <v>4146</v>
      </c>
      <c r="K153" s="2" t="s">
        <v>4146</v>
      </c>
      <c r="L153" s="2" t="s">
        <v>4147</v>
      </c>
      <c r="M153" s="2" t="s">
        <v>4098</v>
      </c>
      <c r="O153" s="2">
        <v>104527960</v>
      </c>
      <c r="P153" s="20" t="s">
        <v>90</v>
      </c>
      <c r="Q153" s="2" t="str">
        <f t="shared" si="6"/>
        <v>104527960C40</v>
      </c>
      <c r="R153" s="2" t="str">
        <f t="shared" si="7"/>
        <v>104527960C40</v>
      </c>
      <c r="T153" s="2">
        <v>102100002</v>
      </c>
      <c r="U153" s="2" t="s">
        <v>288</v>
      </c>
      <c r="V153" s="2" t="str">
        <f t="shared" si="8"/>
        <v>102100002C24</v>
      </c>
    </row>
    <row r="154" spans="10:22" x14ac:dyDescent="0.35">
      <c r="J154" s="2" t="s">
        <v>4148</v>
      </c>
      <c r="K154" s="2" t="s">
        <v>4148</v>
      </c>
      <c r="L154" s="2" t="s">
        <v>4149</v>
      </c>
      <c r="M154" s="2" t="s">
        <v>4150</v>
      </c>
      <c r="O154" s="2">
        <v>150000128</v>
      </c>
      <c r="P154" s="20" t="s">
        <v>53</v>
      </c>
      <c r="Q154" s="2" t="str">
        <f t="shared" si="6"/>
        <v>150000128C06</v>
      </c>
      <c r="R154" s="2" t="str">
        <f t="shared" si="7"/>
        <v>150000128C06</v>
      </c>
      <c r="T154" s="2">
        <v>102100002</v>
      </c>
      <c r="U154" s="2" t="s">
        <v>44</v>
      </c>
      <c r="V154" s="2" t="str">
        <f t="shared" si="8"/>
        <v>102100002UN</v>
      </c>
    </row>
    <row r="155" spans="10:22" x14ac:dyDescent="0.35">
      <c r="J155" s="2" t="s">
        <v>4151</v>
      </c>
      <c r="K155" s="2" t="s">
        <v>4151</v>
      </c>
      <c r="L155" s="2" t="s">
        <v>4152</v>
      </c>
      <c r="M155" s="2" t="s">
        <v>3937</v>
      </c>
      <c r="O155" s="2">
        <v>104528900</v>
      </c>
      <c r="P155" s="20" t="s">
        <v>61</v>
      </c>
      <c r="Q155" s="2" t="str">
        <f t="shared" si="6"/>
        <v>104528900C10</v>
      </c>
      <c r="R155" s="2" t="str">
        <f t="shared" si="7"/>
        <v>104528900C10</v>
      </c>
      <c r="T155" s="2">
        <v>102100100</v>
      </c>
      <c r="U155" s="2" t="s">
        <v>242</v>
      </c>
      <c r="V155" s="2" t="str">
        <f t="shared" si="8"/>
        <v>102100100C48</v>
      </c>
    </row>
    <row r="156" spans="10:22" x14ac:dyDescent="0.35">
      <c r="J156" s="2" t="s">
        <v>4153</v>
      </c>
      <c r="K156" s="2" t="s">
        <v>4153</v>
      </c>
      <c r="L156" s="2" t="s">
        <v>4154</v>
      </c>
      <c r="M156" s="2" t="s">
        <v>3937</v>
      </c>
      <c r="O156" s="2">
        <v>150000297</v>
      </c>
      <c r="P156" s="20" t="s">
        <v>200</v>
      </c>
      <c r="Q156" s="2" t="str">
        <f t="shared" si="6"/>
        <v>150000297Z00</v>
      </c>
      <c r="R156" s="2" t="str">
        <f t="shared" si="7"/>
        <v>150000297Z00</v>
      </c>
      <c r="T156" s="2">
        <v>102100100</v>
      </c>
      <c r="U156" s="2" t="s">
        <v>44</v>
      </c>
      <c r="V156" s="2" t="str">
        <f t="shared" si="8"/>
        <v>102100100UN</v>
      </c>
    </row>
    <row r="157" spans="10:22" x14ac:dyDescent="0.35">
      <c r="J157" s="2" t="s">
        <v>4155</v>
      </c>
      <c r="K157" s="2" t="s">
        <v>4155</v>
      </c>
      <c r="L157" s="2" t="s">
        <v>4156</v>
      </c>
      <c r="M157" s="2" t="s">
        <v>4157</v>
      </c>
      <c r="O157" s="2">
        <v>150000400</v>
      </c>
      <c r="P157" s="20" t="s">
        <v>112</v>
      </c>
      <c r="Q157" s="2" t="str">
        <f t="shared" si="6"/>
        <v>150000400C16</v>
      </c>
      <c r="R157" s="2" t="str">
        <f t="shared" si="7"/>
        <v>150000400C16</v>
      </c>
      <c r="T157" s="2">
        <v>102100250</v>
      </c>
      <c r="U157" s="2" t="s">
        <v>288</v>
      </c>
      <c r="V157" s="2" t="str">
        <f t="shared" si="8"/>
        <v>102100250C24</v>
      </c>
    </row>
    <row r="158" spans="10:22" x14ac:dyDescent="0.35">
      <c r="J158" s="2" t="s">
        <v>4158</v>
      </c>
      <c r="K158" s="2" t="s">
        <v>4158</v>
      </c>
      <c r="L158" s="2" t="s">
        <v>4159</v>
      </c>
      <c r="M158" s="2" t="s">
        <v>4160</v>
      </c>
      <c r="O158" s="2">
        <v>104516040</v>
      </c>
      <c r="P158" s="20" t="s">
        <v>300</v>
      </c>
      <c r="Q158" s="2" t="str">
        <f t="shared" si="6"/>
        <v>104516040C05</v>
      </c>
      <c r="R158" s="2" t="str">
        <f t="shared" si="7"/>
        <v>104516040C05</v>
      </c>
      <c r="T158" s="2">
        <v>102100250</v>
      </c>
      <c r="U158" s="2" t="s">
        <v>44</v>
      </c>
      <c r="V158" s="2" t="str">
        <f t="shared" si="8"/>
        <v>102100250UN</v>
      </c>
    </row>
    <row r="159" spans="10:22" x14ac:dyDescent="0.35">
      <c r="J159" s="2" t="s">
        <v>4161</v>
      </c>
      <c r="K159" s="2" t="s">
        <v>4161</v>
      </c>
      <c r="L159" s="2" t="s">
        <v>4162</v>
      </c>
      <c r="M159" s="2" t="s">
        <v>4157</v>
      </c>
      <c r="O159" s="2">
        <v>104525490</v>
      </c>
      <c r="P159" s="20" t="s">
        <v>773</v>
      </c>
      <c r="Q159" s="2" t="str">
        <f t="shared" si="6"/>
        <v>104525490C36</v>
      </c>
      <c r="R159" s="2" t="str">
        <f t="shared" si="7"/>
        <v>104525490C36</v>
      </c>
      <c r="T159" s="2">
        <v>102140230</v>
      </c>
      <c r="U159" s="2" t="s">
        <v>112</v>
      </c>
      <c r="V159" s="2" t="str">
        <f t="shared" si="8"/>
        <v>102140230C16</v>
      </c>
    </row>
    <row r="160" spans="10:22" x14ac:dyDescent="0.35">
      <c r="J160" s="2" t="s">
        <v>4163</v>
      </c>
      <c r="K160" s="2" t="s">
        <v>4163</v>
      </c>
      <c r="L160" s="2" t="s">
        <v>4164</v>
      </c>
      <c r="M160" s="2" t="s">
        <v>4165</v>
      </c>
      <c r="O160" s="2">
        <v>201223350</v>
      </c>
      <c r="P160" s="20" t="s">
        <v>43</v>
      </c>
      <c r="Q160" s="2" t="str">
        <f t="shared" si="6"/>
        <v>201223350C12</v>
      </c>
      <c r="R160" s="2" t="str">
        <f t="shared" si="7"/>
        <v>201223350C12</v>
      </c>
      <c r="T160" s="2">
        <v>102140230</v>
      </c>
      <c r="U160" s="2" t="s">
        <v>1665</v>
      </c>
      <c r="V160" s="2" t="str">
        <f t="shared" si="8"/>
        <v>102140230D03</v>
      </c>
    </row>
    <row r="161" spans="10:22" x14ac:dyDescent="0.35">
      <c r="J161" s="2" t="s">
        <v>4166</v>
      </c>
      <c r="K161" s="2" t="s">
        <v>4166</v>
      </c>
      <c r="L161" s="2" t="s">
        <v>4167</v>
      </c>
      <c r="M161" s="2" t="s">
        <v>4084</v>
      </c>
      <c r="O161" s="2">
        <v>150000772</v>
      </c>
      <c r="P161" s="20" t="s">
        <v>44</v>
      </c>
      <c r="Q161" s="2" t="str">
        <f t="shared" si="6"/>
        <v>150000772UN</v>
      </c>
      <c r="R161" s="2" t="str">
        <f t="shared" si="7"/>
        <v>150000772UN</v>
      </c>
      <c r="T161" s="2">
        <v>102140230</v>
      </c>
      <c r="U161" s="2" t="s">
        <v>44</v>
      </c>
      <c r="V161" s="2" t="str">
        <f t="shared" si="8"/>
        <v>102140230UN</v>
      </c>
    </row>
    <row r="162" spans="10:22" x14ac:dyDescent="0.35">
      <c r="J162" s="2" t="s">
        <v>4168</v>
      </c>
      <c r="K162" s="2" t="s">
        <v>4168</v>
      </c>
      <c r="L162" s="2" t="s">
        <v>4169</v>
      </c>
      <c r="M162" s="2" t="s">
        <v>4170</v>
      </c>
      <c r="O162" s="2">
        <v>150000305</v>
      </c>
      <c r="P162" s="20" t="s">
        <v>242</v>
      </c>
      <c r="Q162" s="2" t="str">
        <f t="shared" si="6"/>
        <v>150000305C48</v>
      </c>
      <c r="R162" s="2" t="str">
        <f t="shared" si="7"/>
        <v>150000305C48</v>
      </c>
      <c r="T162" s="2">
        <v>102140240</v>
      </c>
      <c r="U162" s="2" t="s">
        <v>112</v>
      </c>
      <c r="V162" s="2" t="str">
        <f t="shared" si="8"/>
        <v>102140240C16</v>
      </c>
    </row>
    <row r="163" spans="10:22" x14ac:dyDescent="0.35">
      <c r="J163" s="2" t="s">
        <v>4171</v>
      </c>
      <c r="K163" s="2" t="s">
        <v>4171</v>
      </c>
      <c r="L163" s="2" t="s">
        <v>4172</v>
      </c>
      <c r="M163" s="2" t="s">
        <v>4173</v>
      </c>
      <c r="O163" s="2">
        <v>150000881</v>
      </c>
      <c r="P163" s="20" t="s">
        <v>43</v>
      </c>
      <c r="Q163" s="2" t="str">
        <f t="shared" si="6"/>
        <v>150000881C12</v>
      </c>
      <c r="R163" s="2" t="str">
        <f t="shared" si="7"/>
        <v>150000881C12</v>
      </c>
      <c r="T163" s="2">
        <v>102140240</v>
      </c>
      <c r="U163" s="2" t="s">
        <v>1665</v>
      </c>
      <c r="V163" s="2" t="str">
        <f t="shared" si="8"/>
        <v>102140240D03</v>
      </c>
    </row>
    <row r="164" spans="10:22" x14ac:dyDescent="0.35">
      <c r="J164" s="2" t="s">
        <v>4174</v>
      </c>
      <c r="K164" s="2" t="s">
        <v>4174</v>
      </c>
      <c r="L164" s="2" t="s">
        <v>4175</v>
      </c>
      <c r="M164" s="2" t="s">
        <v>4165</v>
      </c>
      <c r="O164" s="2">
        <v>150000855</v>
      </c>
      <c r="P164" s="20" t="s">
        <v>44</v>
      </c>
      <c r="Q164" s="2" t="str">
        <f t="shared" si="6"/>
        <v>150000855UN</v>
      </c>
      <c r="R164" s="2" t="str">
        <f t="shared" si="7"/>
        <v>150000855UN</v>
      </c>
      <c r="T164" s="2">
        <v>102140240</v>
      </c>
      <c r="U164" s="2" t="s">
        <v>44</v>
      </c>
      <c r="V164" s="2" t="str">
        <f t="shared" si="8"/>
        <v>102140240UN</v>
      </c>
    </row>
    <row r="165" spans="10:22" x14ac:dyDescent="0.35">
      <c r="J165" s="2" t="s">
        <v>4176</v>
      </c>
      <c r="K165" s="2" t="s">
        <v>4176</v>
      </c>
      <c r="L165" s="2" t="s">
        <v>4177</v>
      </c>
      <c r="M165" s="2" t="s">
        <v>4178</v>
      </c>
      <c r="O165" s="2">
        <v>150000140</v>
      </c>
      <c r="P165" s="20" t="s">
        <v>53</v>
      </c>
      <c r="Q165" s="2" t="str">
        <f t="shared" si="6"/>
        <v>150000140C06</v>
      </c>
      <c r="R165" s="2" t="str">
        <f t="shared" si="7"/>
        <v>150000140C06</v>
      </c>
      <c r="T165" s="2">
        <v>102140410</v>
      </c>
      <c r="U165" s="2" t="s">
        <v>242</v>
      </c>
      <c r="V165" s="2" t="str">
        <f t="shared" si="8"/>
        <v>102140410C48</v>
      </c>
    </row>
    <row r="166" spans="10:22" x14ac:dyDescent="0.35">
      <c r="J166" s="2" t="s">
        <v>4179</v>
      </c>
      <c r="K166" s="2" t="s">
        <v>4179</v>
      </c>
      <c r="L166" s="2" t="s">
        <v>4180</v>
      </c>
      <c r="M166" s="2" t="s">
        <v>3937</v>
      </c>
      <c r="O166" s="2">
        <v>150000790</v>
      </c>
      <c r="P166" s="20" t="s">
        <v>43</v>
      </c>
      <c r="Q166" s="2" t="str">
        <f t="shared" si="6"/>
        <v>150000790C12</v>
      </c>
      <c r="R166" s="2" t="str">
        <f t="shared" si="7"/>
        <v>150000790C12</v>
      </c>
      <c r="T166" s="2">
        <v>102140410</v>
      </c>
      <c r="U166" s="2" t="s">
        <v>44</v>
      </c>
      <c r="V166" s="2" t="str">
        <f t="shared" si="8"/>
        <v>102140410UN</v>
      </c>
    </row>
    <row r="167" spans="10:22" x14ac:dyDescent="0.35">
      <c r="J167" s="2" t="s">
        <v>4181</v>
      </c>
      <c r="K167" s="2" t="s">
        <v>4181</v>
      </c>
      <c r="L167" s="2" t="s">
        <v>4182</v>
      </c>
      <c r="M167" s="2" t="s">
        <v>4042</v>
      </c>
      <c r="O167" s="2">
        <v>150001740</v>
      </c>
      <c r="P167" s="20" t="s">
        <v>43</v>
      </c>
      <c r="Q167" s="2" t="str">
        <f t="shared" si="6"/>
        <v>150001740C12</v>
      </c>
      <c r="R167" s="2" t="str">
        <f t="shared" si="7"/>
        <v>150001740C12</v>
      </c>
      <c r="T167" s="2">
        <v>102140420</v>
      </c>
      <c r="U167" s="2" t="s">
        <v>242</v>
      </c>
      <c r="V167" s="2" t="str">
        <f t="shared" si="8"/>
        <v>102140420C48</v>
      </c>
    </row>
    <row r="168" spans="10:22" x14ac:dyDescent="0.35">
      <c r="J168" s="2" t="s">
        <v>4183</v>
      </c>
      <c r="K168" s="2" t="s">
        <v>4183</v>
      </c>
      <c r="L168" s="2" t="s">
        <v>4184</v>
      </c>
      <c r="M168" s="2" t="s">
        <v>3991</v>
      </c>
      <c r="O168" s="2">
        <v>150000425</v>
      </c>
      <c r="P168" s="20" t="s">
        <v>339</v>
      </c>
      <c r="Q168" s="2" t="str">
        <f t="shared" si="6"/>
        <v>150000425C30</v>
      </c>
      <c r="R168" s="2" t="str">
        <f t="shared" si="7"/>
        <v>150000425C30</v>
      </c>
      <c r="T168" s="2">
        <v>102140420</v>
      </c>
      <c r="U168" s="2" t="s">
        <v>44</v>
      </c>
      <c r="V168" s="2" t="str">
        <f t="shared" si="8"/>
        <v>102140420UN</v>
      </c>
    </row>
    <row r="169" spans="10:22" x14ac:dyDescent="0.35">
      <c r="J169" s="2" t="s">
        <v>4185</v>
      </c>
      <c r="K169" s="2" t="s">
        <v>4185</v>
      </c>
      <c r="L169" s="2" t="s">
        <v>4186</v>
      </c>
      <c r="M169" s="2" t="s">
        <v>3937</v>
      </c>
      <c r="O169" s="2">
        <v>150000158</v>
      </c>
      <c r="P169" s="20" t="s">
        <v>300</v>
      </c>
      <c r="Q169" s="2" t="str">
        <f t="shared" si="6"/>
        <v>150000158C05</v>
      </c>
      <c r="R169" s="2" t="str">
        <f t="shared" si="7"/>
        <v>150000158C05</v>
      </c>
      <c r="T169" s="2">
        <v>102201100</v>
      </c>
      <c r="U169" s="2" t="s">
        <v>43</v>
      </c>
      <c r="V169" s="2" t="str">
        <f t="shared" si="8"/>
        <v>102201100C12</v>
      </c>
    </row>
    <row r="170" spans="10:22" x14ac:dyDescent="0.35">
      <c r="J170" s="2" t="s">
        <v>4187</v>
      </c>
      <c r="K170" s="2" t="s">
        <v>4187</v>
      </c>
      <c r="L170" s="2" t="s">
        <v>4103</v>
      </c>
      <c r="M170" s="2" t="s">
        <v>4103</v>
      </c>
      <c r="O170" s="2">
        <v>104527920</v>
      </c>
      <c r="P170" s="20" t="s">
        <v>90</v>
      </c>
      <c r="Q170" s="2" t="str">
        <f t="shared" si="6"/>
        <v>104527920C40</v>
      </c>
      <c r="R170" s="2" t="str">
        <f t="shared" si="7"/>
        <v>104527920C40</v>
      </c>
      <c r="T170" s="2">
        <v>102201100</v>
      </c>
      <c r="U170" s="2" t="s">
        <v>44</v>
      </c>
      <c r="V170" s="2" t="str">
        <f t="shared" si="8"/>
        <v>102201100UN</v>
      </c>
    </row>
    <row r="171" spans="10:22" x14ac:dyDescent="0.35">
      <c r="J171" s="2" t="s">
        <v>4188</v>
      </c>
      <c r="K171" s="2" t="s">
        <v>4188</v>
      </c>
      <c r="L171" s="2" t="s">
        <v>4189</v>
      </c>
      <c r="M171" s="2" t="s">
        <v>3991</v>
      </c>
      <c r="O171" s="2">
        <v>104521640</v>
      </c>
      <c r="P171" s="20" t="s">
        <v>44</v>
      </c>
      <c r="Q171" s="2" t="str">
        <f t="shared" si="6"/>
        <v>104521640UN</v>
      </c>
      <c r="R171" s="2" t="str">
        <f t="shared" si="7"/>
        <v>104521640UN</v>
      </c>
      <c r="T171" s="2">
        <v>102201150</v>
      </c>
      <c r="U171" s="2" t="s">
        <v>43</v>
      </c>
      <c r="V171" s="2" t="str">
        <f t="shared" si="8"/>
        <v>102201150C12</v>
      </c>
    </row>
    <row r="172" spans="10:22" x14ac:dyDescent="0.35">
      <c r="J172" s="2" t="s">
        <v>4190</v>
      </c>
      <c r="K172" s="2" t="s">
        <v>4190</v>
      </c>
      <c r="L172" s="2" t="s">
        <v>4191</v>
      </c>
      <c r="M172" s="2" t="s">
        <v>4084</v>
      </c>
      <c r="O172" s="2">
        <v>150000273</v>
      </c>
      <c r="P172" s="20" t="s">
        <v>44</v>
      </c>
      <c r="Q172" s="2" t="str">
        <f t="shared" si="6"/>
        <v>150000273UN</v>
      </c>
      <c r="R172" s="2" t="str">
        <f t="shared" si="7"/>
        <v>150000273UN</v>
      </c>
      <c r="T172" s="2">
        <v>102201150</v>
      </c>
      <c r="U172" s="2" t="s">
        <v>44</v>
      </c>
      <c r="V172" s="2" t="str">
        <f t="shared" si="8"/>
        <v>102201150UN</v>
      </c>
    </row>
    <row r="173" spans="10:22" x14ac:dyDescent="0.35">
      <c r="J173" s="2" t="s">
        <v>4192</v>
      </c>
      <c r="K173" s="2" t="s">
        <v>4192</v>
      </c>
      <c r="L173" s="2" t="s">
        <v>4193</v>
      </c>
      <c r="M173" s="2" t="s">
        <v>4008</v>
      </c>
      <c r="O173" s="2">
        <v>150000408</v>
      </c>
      <c r="P173" s="20" t="s">
        <v>288</v>
      </c>
      <c r="Q173" s="2" t="str">
        <f t="shared" si="6"/>
        <v>150000408C24</v>
      </c>
      <c r="R173" s="2" t="str">
        <f t="shared" si="7"/>
        <v>150000408C24</v>
      </c>
      <c r="T173" s="2">
        <v>102201250</v>
      </c>
      <c r="U173" s="2" t="s">
        <v>43</v>
      </c>
      <c r="V173" s="2" t="str">
        <f t="shared" si="8"/>
        <v>102201250C12</v>
      </c>
    </row>
    <row r="174" spans="10:22" x14ac:dyDescent="0.35">
      <c r="J174" s="2" t="s">
        <v>4194</v>
      </c>
      <c r="K174" s="2" t="s">
        <v>4194</v>
      </c>
      <c r="L174" s="2" t="s">
        <v>4195</v>
      </c>
      <c r="M174" s="2" t="s">
        <v>4103</v>
      </c>
      <c r="O174" s="2">
        <v>150000303</v>
      </c>
      <c r="P174" s="20" t="s">
        <v>211</v>
      </c>
      <c r="Q174" s="2" t="str">
        <f t="shared" si="6"/>
        <v>150000303C50</v>
      </c>
      <c r="R174" s="2" t="str">
        <f t="shared" si="7"/>
        <v>150000303C50</v>
      </c>
      <c r="T174" s="2">
        <v>102201250</v>
      </c>
      <c r="U174" s="2" t="s">
        <v>44</v>
      </c>
      <c r="V174" s="2" t="str">
        <f t="shared" si="8"/>
        <v>102201250UN</v>
      </c>
    </row>
    <row r="175" spans="10:22" x14ac:dyDescent="0.35">
      <c r="J175" s="2" t="s">
        <v>4196</v>
      </c>
      <c r="K175" s="2" t="s">
        <v>4196</v>
      </c>
      <c r="L175" s="2" t="s">
        <v>4197</v>
      </c>
      <c r="M175" s="2" t="s">
        <v>4198</v>
      </c>
      <c r="O175" s="2">
        <v>150000142</v>
      </c>
      <c r="P175" s="20" t="s">
        <v>61</v>
      </c>
      <c r="Q175" s="2" t="str">
        <f t="shared" si="6"/>
        <v>150000142C10</v>
      </c>
      <c r="R175" s="2" t="str">
        <f t="shared" si="7"/>
        <v>150000142C10</v>
      </c>
      <c r="T175" s="2">
        <v>102201300</v>
      </c>
      <c r="U175" s="2" t="s">
        <v>43</v>
      </c>
      <c r="V175" s="2" t="str">
        <f t="shared" si="8"/>
        <v>102201300C12</v>
      </c>
    </row>
    <row r="176" spans="10:22" x14ac:dyDescent="0.35">
      <c r="J176" s="2" t="s">
        <v>2781</v>
      </c>
      <c r="K176" s="2" t="s">
        <v>2781</v>
      </c>
      <c r="L176" s="2" t="s">
        <v>4199</v>
      </c>
      <c r="M176" s="2" t="s">
        <v>3937</v>
      </c>
      <c r="O176" s="2">
        <v>150000592</v>
      </c>
      <c r="P176" s="20" t="s">
        <v>43</v>
      </c>
      <c r="Q176" s="2" t="str">
        <f t="shared" si="6"/>
        <v>150000592C12</v>
      </c>
      <c r="R176" s="2" t="str">
        <f t="shared" si="7"/>
        <v>150000592C12</v>
      </c>
      <c r="T176" s="2">
        <v>102201300</v>
      </c>
      <c r="U176" s="2" t="s">
        <v>44</v>
      </c>
      <c r="V176" s="2" t="str">
        <f t="shared" si="8"/>
        <v>102201300UN</v>
      </c>
    </row>
    <row r="177" spans="10:22" x14ac:dyDescent="0.35">
      <c r="J177" s="2" t="s">
        <v>4200</v>
      </c>
      <c r="K177" s="2" t="s">
        <v>4200</v>
      </c>
      <c r="L177" s="2" t="s">
        <v>4201</v>
      </c>
      <c r="M177" s="2" t="s">
        <v>3937</v>
      </c>
      <c r="O177" s="2">
        <v>104520080</v>
      </c>
      <c r="P177" s="20" t="s">
        <v>53</v>
      </c>
      <c r="Q177" s="2" t="str">
        <f t="shared" si="6"/>
        <v>104520080C06</v>
      </c>
      <c r="R177" s="2" t="str">
        <f t="shared" si="7"/>
        <v>104520080C06</v>
      </c>
      <c r="T177" s="2">
        <v>102201400</v>
      </c>
      <c r="U177" s="2" t="s">
        <v>43</v>
      </c>
      <c r="V177" s="2" t="str">
        <f t="shared" si="8"/>
        <v>102201400C12</v>
      </c>
    </row>
    <row r="178" spans="10:22" x14ac:dyDescent="0.35">
      <c r="J178" s="2" t="s">
        <v>4202</v>
      </c>
      <c r="K178" s="2" t="s">
        <v>4202</v>
      </c>
      <c r="L178" s="2" t="s">
        <v>4203</v>
      </c>
      <c r="M178" s="2" t="s">
        <v>3937</v>
      </c>
      <c r="O178" s="2">
        <v>105200730</v>
      </c>
      <c r="P178" s="20" t="s">
        <v>53</v>
      </c>
      <c r="Q178" s="2" t="str">
        <f t="shared" si="6"/>
        <v>105200730C06</v>
      </c>
      <c r="R178" s="2" t="str">
        <f t="shared" si="7"/>
        <v>105200730C06</v>
      </c>
      <c r="T178" s="2">
        <v>102201400</v>
      </c>
      <c r="U178" s="2" t="s">
        <v>44</v>
      </c>
      <c r="V178" s="2" t="str">
        <f t="shared" si="8"/>
        <v>102201400UN</v>
      </c>
    </row>
    <row r="179" spans="10:22" x14ac:dyDescent="0.35">
      <c r="J179" s="2" t="s">
        <v>4204</v>
      </c>
      <c r="K179" s="2" t="s">
        <v>4204</v>
      </c>
      <c r="L179" s="2" t="s">
        <v>4205</v>
      </c>
      <c r="M179" s="2" t="s">
        <v>3937</v>
      </c>
      <c r="O179" s="2">
        <v>150001046</v>
      </c>
      <c r="P179" s="20" t="s">
        <v>288</v>
      </c>
      <c r="Q179" s="2" t="str">
        <f t="shared" si="6"/>
        <v>150001046C24</v>
      </c>
      <c r="R179" s="2" t="str">
        <f t="shared" si="7"/>
        <v>150001046C24</v>
      </c>
      <c r="T179" s="2">
        <v>102201500</v>
      </c>
      <c r="U179" s="2" t="s">
        <v>43</v>
      </c>
      <c r="V179" s="2" t="str">
        <f t="shared" si="8"/>
        <v>102201500C12</v>
      </c>
    </row>
    <row r="180" spans="10:22" x14ac:dyDescent="0.35">
      <c r="J180" s="2" t="s">
        <v>4206</v>
      </c>
      <c r="K180" s="2" t="s">
        <v>4206</v>
      </c>
      <c r="L180" s="2" t="s">
        <v>4207</v>
      </c>
      <c r="M180" s="2" t="s">
        <v>3937</v>
      </c>
      <c r="O180" s="2">
        <v>150000053</v>
      </c>
      <c r="P180" s="20" t="s">
        <v>53</v>
      </c>
      <c r="Q180" s="2" t="str">
        <f t="shared" si="6"/>
        <v>150000053C06</v>
      </c>
      <c r="R180" s="2" t="str">
        <f t="shared" si="7"/>
        <v>150000053C06</v>
      </c>
      <c r="T180" s="2">
        <v>102201500</v>
      </c>
      <c r="U180" s="2" t="s">
        <v>44</v>
      </c>
      <c r="V180" s="2" t="str">
        <f t="shared" si="8"/>
        <v>102201500UN</v>
      </c>
    </row>
    <row r="181" spans="10:22" x14ac:dyDescent="0.35">
      <c r="J181" s="2" t="s">
        <v>4208</v>
      </c>
      <c r="K181" s="2" t="s">
        <v>4208</v>
      </c>
      <c r="L181" s="2" t="s">
        <v>4209</v>
      </c>
      <c r="M181" s="2" t="s">
        <v>3937</v>
      </c>
      <c r="O181" s="2">
        <v>104519250</v>
      </c>
      <c r="P181" s="20" t="s">
        <v>43</v>
      </c>
      <c r="Q181" s="2" t="str">
        <f t="shared" si="6"/>
        <v>104519250C12</v>
      </c>
      <c r="R181" s="2" t="str">
        <f t="shared" si="7"/>
        <v>104519250C12</v>
      </c>
      <c r="T181" s="2">
        <v>102202050</v>
      </c>
      <c r="U181" s="2" t="s">
        <v>288</v>
      </c>
      <c r="V181" s="2" t="str">
        <f t="shared" si="8"/>
        <v>102202050C24</v>
      </c>
    </row>
    <row r="182" spans="10:22" x14ac:dyDescent="0.35">
      <c r="J182" s="2" t="s">
        <v>4210</v>
      </c>
      <c r="K182" s="2" t="s">
        <v>4210</v>
      </c>
      <c r="L182" s="2" t="s">
        <v>4211</v>
      </c>
      <c r="M182" s="2" t="s">
        <v>3937</v>
      </c>
      <c r="O182" s="2">
        <v>104527910</v>
      </c>
      <c r="P182" s="20" t="s">
        <v>90</v>
      </c>
      <c r="Q182" s="2" t="str">
        <f t="shared" si="6"/>
        <v>104527910C40</v>
      </c>
      <c r="R182" s="2" t="str">
        <f t="shared" si="7"/>
        <v>104527910C40</v>
      </c>
      <c r="T182" s="2">
        <v>102202050</v>
      </c>
      <c r="U182" s="2" t="s">
        <v>44</v>
      </c>
      <c r="V182" s="2" t="str">
        <f t="shared" si="8"/>
        <v>102202050UN</v>
      </c>
    </row>
    <row r="183" spans="10:22" x14ac:dyDescent="0.35">
      <c r="J183" s="2" t="s">
        <v>4212</v>
      </c>
      <c r="K183" s="2" t="s">
        <v>4212</v>
      </c>
      <c r="L183" s="2" t="s">
        <v>4213</v>
      </c>
      <c r="M183" s="2" t="s">
        <v>3937</v>
      </c>
      <c r="O183" s="2">
        <v>104529150</v>
      </c>
      <c r="P183" s="20" t="s">
        <v>61</v>
      </c>
      <c r="Q183" s="2" t="str">
        <f t="shared" si="6"/>
        <v>104529150C10</v>
      </c>
      <c r="R183" s="2" t="str">
        <f t="shared" si="7"/>
        <v>104529150C10</v>
      </c>
      <c r="T183" s="2">
        <v>102202350</v>
      </c>
      <c r="U183" s="2" t="s">
        <v>288</v>
      </c>
      <c r="V183" s="2" t="str">
        <f t="shared" si="8"/>
        <v>102202350C24</v>
      </c>
    </row>
    <row r="184" spans="10:22" x14ac:dyDescent="0.35">
      <c r="J184" s="2" t="s">
        <v>4214</v>
      </c>
      <c r="K184" s="2" t="s">
        <v>4214</v>
      </c>
      <c r="L184" s="2" t="s">
        <v>4215</v>
      </c>
      <c r="M184" s="2" t="s">
        <v>3937</v>
      </c>
      <c r="O184" s="2">
        <v>150000078</v>
      </c>
      <c r="P184" s="20" t="s">
        <v>773</v>
      </c>
      <c r="Q184" s="2" t="str">
        <f t="shared" si="6"/>
        <v>150000078C36</v>
      </c>
      <c r="R184" s="2" t="str">
        <f t="shared" si="7"/>
        <v>150000078C36</v>
      </c>
      <c r="T184" s="2">
        <v>102202350</v>
      </c>
      <c r="U184" s="2" t="s">
        <v>44</v>
      </c>
      <c r="V184" s="2" t="str">
        <f t="shared" si="8"/>
        <v>102202350UN</v>
      </c>
    </row>
    <row r="185" spans="10:22" x14ac:dyDescent="0.35">
      <c r="J185" s="2" t="s">
        <v>4216</v>
      </c>
      <c r="K185" s="2" t="s">
        <v>4216</v>
      </c>
      <c r="L185" s="2" t="s">
        <v>4217</v>
      </c>
      <c r="M185" s="2" t="s">
        <v>3937</v>
      </c>
      <c r="O185" s="2">
        <v>104529680</v>
      </c>
      <c r="P185" s="20" t="s">
        <v>131</v>
      </c>
      <c r="Q185" s="2" t="str">
        <f t="shared" si="6"/>
        <v>104529680V00</v>
      </c>
      <c r="R185" s="2" t="str">
        <f t="shared" si="7"/>
        <v>104529680V00</v>
      </c>
      <c r="T185" s="2">
        <v>102202450</v>
      </c>
      <c r="U185" s="2" t="s">
        <v>288</v>
      </c>
      <c r="V185" s="2" t="str">
        <f t="shared" si="8"/>
        <v>102202450C24</v>
      </c>
    </row>
    <row r="186" spans="10:22" x14ac:dyDescent="0.35">
      <c r="J186" s="2" t="s">
        <v>4218</v>
      </c>
      <c r="K186" s="2" t="s">
        <v>4218</v>
      </c>
      <c r="L186" s="2" t="s">
        <v>4219</v>
      </c>
      <c r="M186" s="2" t="s">
        <v>4160</v>
      </c>
      <c r="O186" s="2">
        <v>104528710</v>
      </c>
      <c r="P186" s="20" t="s">
        <v>112</v>
      </c>
      <c r="Q186" s="2" t="str">
        <f t="shared" si="6"/>
        <v>104528710C16</v>
      </c>
      <c r="R186" s="2" t="str">
        <f t="shared" si="7"/>
        <v>104528710C16</v>
      </c>
      <c r="T186" s="2">
        <v>102202450</v>
      </c>
      <c r="U186" s="2" t="s">
        <v>44</v>
      </c>
      <c r="V186" s="2" t="str">
        <f t="shared" si="8"/>
        <v>102202450UN</v>
      </c>
    </row>
    <row r="187" spans="10:22" x14ac:dyDescent="0.35">
      <c r="J187" s="2" t="s">
        <v>4220</v>
      </c>
      <c r="K187" s="2" t="s">
        <v>4220</v>
      </c>
      <c r="L187" s="2" t="s">
        <v>4221</v>
      </c>
      <c r="M187" s="2" t="s">
        <v>3937</v>
      </c>
      <c r="O187" s="2">
        <v>150000074</v>
      </c>
      <c r="P187" s="20" t="s">
        <v>1139</v>
      </c>
      <c r="Q187" s="2" t="str">
        <f t="shared" si="6"/>
        <v>150000074C28</v>
      </c>
      <c r="R187" s="2" t="str">
        <f t="shared" si="7"/>
        <v>150000074C28</v>
      </c>
      <c r="T187" s="2">
        <v>102300021</v>
      </c>
      <c r="U187" s="2" t="s">
        <v>209</v>
      </c>
      <c r="V187" s="2" t="str">
        <f t="shared" si="8"/>
        <v>102300021C04</v>
      </c>
    </row>
    <row r="188" spans="10:22" x14ac:dyDescent="0.35">
      <c r="J188" s="2" t="s">
        <v>4222</v>
      </c>
      <c r="K188" s="2" t="s">
        <v>4222</v>
      </c>
      <c r="L188" s="2" t="s">
        <v>4223</v>
      </c>
      <c r="M188" s="2" t="s">
        <v>3937</v>
      </c>
      <c r="O188" s="2">
        <v>104526960</v>
      </c>
      <c r="P188" s="20" t="s">
        <v>345</v>
      </c>
      <c r="Q188" s="2" t="str">
        <f t="shared" si="6"/>
        <v>104526960D30</v>
      </c>
      <c r="R188" s="2" t="str">
        <f t="shared" si="7"/>
        <v>104526960D30</v>
      </c>
      <c r="T188" s="2">
        <v>102300021</v>
      </c>
      <c r="U188" s="2" t="s">
        <v>44</v>
      </c>
      <c r="V188" s="2" t="str">
        <f t="shared" si="8"/>
        <v>102300021UN</v>
      </c>
    </row>
    <row r="189" spans="10:22" x14ac:dyDescent="0.35">
      <c r="J189" s="2" t="s">
        <v>4224</v>
      </c>
      <c r="K189" s="2" t="s">
        <v>4224</v>
      </c>
      <c r="L189" s="2" t="s">
        <v>4225</v>
      </c>
      <c r="M189" s="2" t="s">
        <v>3937</v>
      </c>
      <c r="O189" s="2">
        <v>104526060</v>
      </c>
      <c r="P189" s="20" t="s">
        <v>325</v>
      </c>
      <c r="Q189" s="2" t="str">
        <f t="shared" si="6"/>
        <v>104526060D10</v>
      </c>
      <c r="R189" s="2" t="str">
        <f t="shared" si="7"/>
        <v>104526060D10</v>
      </c>
      <c r="T189" s="2">
        <v>102300260</v>
      </c>
      <c r="U189" s="2" t="s">
        <v>43</v>
      </c>
      <c r="V189" s="2" t="str">
        <f t="shared" si="8"/>
        <v>102300260C12</v>
      </c>
    </row>
    <row r="190" spans="10:22" x14ac:dyDescent="0.35">
      <c r="J190" s="2" t="s">
        <v>4226</v>
      </c>
      <c r="K190" s="2" t="s">
        <v>4226</v>
      </c>
      <c r="L190" s="2" t="s">
        <v>4227</v>
      </c>
      <c r="M190" s="2" t="s">
        <v>3937</v>
      </c>
      <c r="O190" s="2">
        <v>150001710</v>
      </c>
      <c r="P190" s="20" t="s">
        <v>910</v>
      </c>
      <c r="Q190" s="2" t="str">
        <f t="shared" si="6"/>
        <v>150001710C15</v>
      </c>
      <c r="R190" s="2" t="str">
        <f t="shared" si="7"/>
        <v>150001710C15</v>
      </c>
      <c r="T190" s="2">
        <v>102300260</v>
      </c>
      <c r="U190" s="2" t="s">
        <v>44</v>
      </c>
      <c r="V190" s="2" t="str">
        <f t="shared" si="8"/>
        <v>102300260UN</v>
      </c>
    </row>
    <row r="191" spans="10:22" x14ac:dyDescent="0.35">
      <c r="J191" s="2" t="s">
        <v>4228</v>
      </c>
      <c r="K191" s="2" t="s">
        <v>4228</v>
      </c>
      <c r="L191" s="2" t="s">
        <v>4229</v>
      </c>
      <c r="M191" s="2" t="s">
        <v>4103</v>
      </c>
      <c r="O191" s="2">
        <v>150001498</v>
      </c>
      <c r="P191" s="20" t="s">
        <v>325</v>
      </c>
      <c r="Q191" s="2" t="str">
        <f t="shared" si="6"/>
        <v>150001498D10</v>
      </c>
      <c r="R191" s="2" t="str">
        <f t="shared" si="7"/>
        <v>150001498D10</v>
      </c>
      <c r="T191" s="2">
        <v>102310050</v>
      </c>
      <c r="U191" s="2" t="s">
        <v>910</v>
      </c>
      <c r="V191" s="2" t="str">
        <f t="shared" si="8"/>
        <v>102310050C15</v>
      </c>
    </row>
    <row r="192" spans="10:22" x14ac:dyDescent="0.35">
      <c r="J192" s="2" t="s">
        <v>4230</v>
      </c>
      <c r="K192" s="2" t="s">
        <v>4230</v>
      </c>
      <c r="L192" s="2" t="s">
        <v>4231</v>
      </c>
      <c r="M192" s="2" t="s">
        <v>4232</v>
      </c>
      <c r="O192" s="2">
        <v>104527030</v>
      </c>
      <c r="P192" s="20" t="s">
        <v>345</v>
      </c>
      <c r="Q192" s="2" t="str">
        <f t="shared" si="6"/>
        <v>104527030D30</v>
      </c>
      <c r="R192" s="2" t="str">
        <f t="shared" si="7"/>
        <v>104527030D30</v>
      </c>
      <c r="T192" s="2">
        <v>102310050</v>
      </c>
      <c r="U192" s="2" t="s">
        <v>44</v>
      </c>
      <c r="V192" s="2" t="str">
        <f t="shared" si="8"/>
        <v>102310050UN</v>
      </c>
    </row>
    <row r="193" spans="10:22" x14ac:dyDescent="0.35">
      <c r="J193" s="2" t="s">
        <v>4233</v>
      </c>
      <c r="K193" s="2" t="s">
        <v>4233</v>
      </c>
      <c r="L193" s="2" t="s">
        <v>4234</v>
      </c>
      <c r="M193" s="2" t="s">
        <v>4234</v>
      </c>
      <c r="O193" s="2">
        <v>150000127</v>
      </c>
      <c r="P193" s="20" t="s">
        <v>61</v>
      </c>
      <c r="Q193" s="2" t="str">
        <f t="shared" si="6"/>
        <v>150000127C10</v>
      </c>
      <c r="R193" s="2" t="str">
        <f t="shared" si="7"/>
        <v>150000127C10</v>
      </c>
      <c r="T193" s="2">
        <v>102310110</v>
      </c>
      <c r="U193" s="2" t="s">
        <v>288</v>
      </c>
      <c r="V193" s="2" t="str">
        <f t="shared" si="8"/>
        <v>102310110C24</v>
      </c>
    </row>
    <row r="194" spans="10:22" x14ac:dyDescent="0.35">
      <c r="J194" s="2" t="s">
        <v>4235</v>
      </c>
      <c r="K194" s="2" t="s">
        <v>4235</v>
      </c>
      <c r="L194" s="2" t="s">
        <v>4236</v>
      </c>
      <c r="M194" s="2" t="s">
        <v>4237</v>
      </c>
      <c r="O194" s="2">
        <v>150000159</v>
      </c>
      <c r="P194" s="20" t="s">
        <v>365</v>
      </c>
      <c r="Q194" s="2" t="str">
        <f t="shared" si="6"/>
        <v>150000159C08</v>
      </c>
      <c r="R194" s="2" t="str">
        <f t="shared" si="7"/>
        <v>150000159C08</v>
      </c>
      <c r="T194" s="2">
        <v>102310110</v>
      </c>
      <c r="U194" s="2" t="s">
        <v>44</v>
      </c>
      <c r="V194" s="2" t="str">
        <f t="shared" si="8"/>
        <v>102310110UN</v>
      </c>
    </row>
    <row r="195" spans="10:22" x14ac:dyDescent="0.35">
      <c r="J195" s="2" t="s">
        <v>4238</v>
      </c>
      <c r="K195" s="2" t="s">
        <v>4238</v>
      </c>
      <c r="L195" s="2" t="s">
        <v>4239</v>
      </c>
      <c r="M195" s="2" t="s">
        <v>3929</v>
      </c>
      <c r="O195" s="2">
        <v>104530720</v>
      </c>
      <c r="P195" s="20" t="s">
        <v>288</v>
      </c>
      <c r="Q195" s="2" t="str">
        <f t="shared" ref="Q195:Q258" si="9">O195&amp;P195</f>
        <v>104530720C24</v>
      </c>
      <c r="R195" s="2" t="str">
        <f t="shared" ref="R195:R258" si="10">VLOOKUP(Q195,V:V,1,0)</f>
        <v>104530720C24</v>
      </c>
      <c r="T195" s="2">
        <v>102310250</v>
      </c>
      <c r="U195" s="2" t="s">
        <v>53</v>
      </c>
      <c r="V195" s="2" t="str">
        <f t="shared" si="8"/>
        <v>102310250C06</v>
      </c>
    </row>
    <row r="196" spans="10:22" x14ac:dyDescent="0.35">
      <c r="J196" s="2" t="s">
        <v>4240</v>
      </c>
      <c r="K196" s="2" t="s">
        <v>4240</v>
      </c>
      <c r="L196" s="2" t="s">
        <v>4241</v>
      </c>
      <c r="M196" s="2" t="s">
        <v>4242</v>
      </c>
      <c r="O196" s="2">
        <v>104523590</v>
      </c>
      <c r="P196" s="20" t="s">
        <v>325</v>
      </c>
      <c r="Q196" s="2" t="str">
        <f t="shared" si="9"/>
        <v>104523590D10</v>
      </c>
      <c r="R196" s="2" t="str">
        <f t="shared" si="10"/>
        <v>104523590D10</v>
      </c>
      <c r="T196" s="2">
        <v>102310250</v>
      </c>
      <c r="U196" s="2" t="s">
        <v>218</v>
      </c>
      <c r="V196" s="2" t="str">
        <f t="shared" ref="V196:V259" si="11">T196&amp;U196</f>
        <v>102310250D16</v>
      </c>
    </row>
    <row r="197" spans="10:22" x14ac:dyDescent="0.35">
      <c r="J197" s="2" t="s">
        <v>4243</v>
      </c>
      <c r="K197" s="2" t="s">
        <v>4243</v>
      </c>
      <c r="L197" s="2" t="s">
        <v>4244</v>
      </c>
      <c r="M197" s="2" t="s">
        <v>4017</v>
      </c>
      <c r="O197" s="2">
        <v>150000089</v>
      </c>
      <c r="P197" s="20" t="s">
        <v>741</v>
      </c>
      <c r="Q197" s="2" t="str">
        <f t="shared" si="9"/>
        <v>150000089C32</v>
      </c>
      <c r="R197" s="2" t="str">
        <f t="shared" si="10"/>
        <v>150000089C32</v>
      </c>
      <c r="T197" s="2">
        <v>102310250</v>
      </c>
      <c r="U197" s="2" t="s">
        <v>44</v>
      </c>
      <c r="V197" s="2" t="str">
        <f t="shared" si="11"/>
        <v>102310250UN</v>
      </c>
    </row>
    <row r="198" spans="10:22" x14ac:dyDescent="0.35">
      <c r="J198" s="2" t="s">
        <v>4245</v>
      </c>
      <c r="K198" s="2" t="s">
        <v>4245</v>
      </c>
      <c r="L198" s="2" t="s">
        <v>4246</v>
      </c>
      <c r="M198" s="2" t="s">
        <v>4165</v>
      </c>
      <c r="O198" s="2">
        <v>150001407</v>
      </c>
      <c r="P198" s="20" t="s">
        <v>300</v>
      </c>
      <c r="Q198" s="2" t="str">
        <f t="shared" si="9"/>
        <v>150001407C05</v>
      </c>
      <c r="R198" s="2" t="str">
        <f t="shared" si="10"/>
        <v>150001407C05</v>
      </c>
      <c r="T198" s="2">
        <v>102310320</v>
      </c>
      <c r="U198" s="2" t="s">
        <v>86</v>
      </c>
      <c r="V198" s="2" t="str">
        <f t="shared" si="11"/>
        <v>102310320C20</v>
      </c>
    </row>
    <row r="199" spans="10:22" x14ac:dyDescent="0.35">
      <c r="J199" s="2" t="s">
        <v>164</v>
      </c>
      <c r="K199" s="2" t="s">
        <v>164</v>
      </c>
      <c r="L199" s="2" t="s">
        <v>2196</v>
      </c>
      <c r="M199" s="2" t="s">
        <v>4150</v>
      </c>
      <c r="O199" s="2">
        <v>104527020</v>
      </c>
      <c r="P199" s="20" t="s">
        <v>345</v>
      </c>
      <c r="Q199" s="2" t="str">
        <f t="shared" si="9"/>
        <v>104527020D30</v>
      </c>
      <c r="R199" s="2" t="str">
        <f t="shared" si="10"/>
        <v>104527020D30</v>
      </c>
      <c r="T199" s="2">
        <v>102310320</v>
      </c>
      <c r="U199" s="2" t="s">
        <v>325</v>
      </c>
      <c r="V199" s="2" t="str">
        <f t="shared" si="11"/>
        <v>102310320D10</v>
      </c>
    </row>
    <row r="200" spans="10:22" x14ac:dyDescent="0.35">
      <c r="J200" s="2" t="s">
        <v>4247</v>
      </c>
      <c r="K200" s="2" t="s">
        <v>4247</v>
      </c>
      <c r="L200" s="2" t="s">
        <v>4248</v>
      </c>
      <c r="M200" s="2" t="s">
        <v>4173</v>
      </c>
      <c r="O200" s="2">
        <v>104528290</v>
      </c>
      <c r="P200" s="20" t="s">
        <v>1462</v>
      </c>
      <c r="Q200" s="2" t="str">
        <f t="shared" si="9"/>
        <v>104528290V28</v>
      </c>
      <c r="R200" s="2" t="str">
        <f t="shared" si="10"/>
        <v>104528290V28</v>
      </c>
      <c r="T200" s="2">
        <v>102310320</v>
      </c>
      <c r="U200" s="2" t="s">
        <v>44</v>
      </c>
      <c r="V200" s="2" t="str">
        <f t="shared" si="11"/>
        <v>102310320UN</v>
      </c>
    </row>
    <row r="201" spans="10:22" x14ac:dyDescent="0.35">
      <c r="J201" s="2" t="s">
        <v>4249</v>
      </c>
      <c r="K201" s="2" t="s">
        <v>4249</v>
      </c>
      <c r="L201" s="2" t="s">
        <v>4250</v>
      </c>
      <c r="M201" s="2" t="s">
        <v>4157</v>
      </c>
      <c r="O201" s="2">
        <v>150002022</v>
      </c>
      <c r="P201" s="20" t="s">
        <v>43</v>
      </c>
      <c r="Q201" s="2" t="str">
        <f t="shared" si="9"/>
        <v>150002022C12</v>
      </c>
      <c r="R201" s="2" t="str">
        <f t="shared" si="10"/>
        <v>150002022C12</v>
      </c>
      <c r="T201" s="2">
        <v>102310340</v>
      </c>
      <c r="U201" s="2" t="s">
        <v>288</v>
      </c>
      <c r="V201" s="2" t="str">
        <f t="shared" si="11"/>
        <v>102310340C24</v>
      </c>
    </row>
    <row r="202" spans="10:22" x14ac:dyDescent="0.35">
      <c r="J202" s="2" t="s">
        <v>4251</v>
      </c>
      <c r="K202" s="2" t="s">
        <v>4251</v>
      </c>
      <c r="L202" s="2" t="s">
        <v>4252</v>
      </c>
      <c r="M202" s="2" t="s">
        <v>4170</v>
      </c>
      <c r="O202" s="2">
        <v>150000270</v>
      </c>
      <c r="P202" s="20" t="s">
        <v>288</v>
      </c>
      <c r="Q202" s="2" t="str">
        <f t="shared" si="9"/>
        <v>150000270C24</v>
      </c>
      <c r="R202" s="2" t="str">
        <f t="shared" si="10"/>
        <v>150000270C24</v>
      </c>
      <c r="T202" s="2">
        <v>102310340</v>
      </c>
      <c r="U202" s="2" t="s">
        <v>44</v>
      </c>
      <c r="V202" s="2" t="str">
        <f t="shared" si="11"/>
        <v>102310340UN</v>
      </c>
    </row>
    <row r="203" spans="10:22" x14ac:dyDescent="0.35">
      <c r="J203" s="2" t="s">
        <v>4253</v>
      </c>
      <c r="K203" s="2" t="s">
        <v>4253</v>
      </c>
      <c r="L203" s="2" t="s">
        <v>4254</v>
      </c>
      <c r="M203" s="2" t="s">
        <v>3937</v>
      </c>
      <c r="O203" s="2">
        <v>104524270</v>
      </c>
      <c r="P203" s="20" t="s">
        <v>1462</v>
      </c>
      <c r="Q203" s="2" t="str">
        <f t="shared" si="9"/>
        <v>104524270V28</v>
      </c>
      <c r="R203" s="2" t="str">
        <f t="shared" si="10"/>
        <v>104524270V28</v>
      </c>
      <c r="T203" s="2">
        <v>102320050</v>
      </c>
      <c r="U203" s="2" t="s">
        <v>288</v>
      </c>
      <c r="V203" s="2" t="str">
        <f t="shared" si="11"/>
        <v>102320050C24</v>
      </c>
    </row>
    <row r="204" spans="10:22" x14ac:dyDescent="0.35">
      <c r="J204" s="2" t="s">
        <v>4255</v>
      </c>
      <c r="K204" s="2" t="s">
        <v>4255</v>
      </c>
      <c r="L204" s="2" t="s">
        <v>4256</v>
      </c>
      <c r="M204" s="2" t="s">
        <v>4257</v>
      </c>
      <c r="O204" s="2">
        <v>150000080</v>
      </c>
      <c r="P204" s="20" t="s">
        <v>288</v>
      </c>
      <c r="Q204" s="2" t="str">
        <f t="shared" si="9"/>
        <v>150000080C24</v>
      </c>
      <c r="R204" s="2" t="str">
        <f t="shared" si="10"/>
        <v>150000080C24</v>
      </c>
      <c r="T204" s="2">
        <v>102320050</v>
      </c>
      <c r="U204" s="2" t="s">
        <v>643</v>
      </c>
      <c r="V204" s="2" t="str">
        <f t="shared" si="11"/>
        <v>102320050D12</v>
      </c>
    </row>
    <row r="205" spans="10:22" x14ac:dyDescent="0.35">
      <c r="J205" s="2" t="s">
        <v>4258</v>
      </c>
      <c r="K205" s="2" t="s">
        <v>4258</v>
      </c>
      <c r="L205" s="2" t="s">
        <v>4259</v>
      </c>
      <c r="M205" s="2" t="s">
        <v>4165</v>
      </c>
      <c r="O205" s="2">
        <v>150000152</v>
      </c>
      <c r="P205" s="20" t="s">
        <v>61</v>
      </c>
      <c r="Q205" s="2" t="str">
        <f t="shared" si="9"/>
        <v>150000152C10</v>
      </c>
      <c r="R205" s="2" t="str">
        <f t="shared" si="10"/>
        <v>150000152C10</v>
      </c>
      <c r="T205" s="2">
        <v>102320050</v>
      </c>
      <c r="U205" s="2" t="s">
        <v>44</v>
      </c>
      <c r="V205" s="2" t="str">
        <f t="shared" si="11"/>
        <v>102320050UN</v>
      </c>
    </row>
    <row r="206" spans="10:22" x14ac:dyDescent="0.35">
      <c r="J206" s="2" t="s">
        <v>4260</v>
      </c>
      <c r="K206" s="2" t="s">
        <v>4260</v>
      </c>
      <c r="L206" s="2" t="s">
        <v>4261</v>
      </c>
      <c r="M206" s="2" t="s">
        <v>4198</v>
      </c>
      <c r="O206" s="2">
        <v>104528420</v>
      </c>
      <c r="P206" s="20" t="s">
        <v>345</v>
      </c>
      <c r="Q206" s="2" t="str">
        <f t="shared" si="9"/>
        <v>104528420D30</v>
      </c>
      <c r="R206" s="2" t="str">
        <f t="shared" si="10"/>
        <v>104528420D30</v>
      </c>
      <c r="T206" s="2">
        <v>102320100</v>
      </c>
      <c r="U206" s="2" t="s">
        <v>288</v>
      </c>
      <c r="V206" s="2" t="str">
        <f t="shared" si="11"/>
        <v>102320100C24</v>
      </c>
    </row>
    <row r="207" spans="10:22" x14ac:dyDescent="0.35">
      <c r="J207" s="2" t="s">
        <v>4262</v>
      </c>
      <c r="K207" s="2" t="s">
        <v>4262</v>
      </c>
      <c r="L207" s="2" t="s">
        <v>4263</v>
      </c>
      <c r="M207" s="2" t="s">
        <v>4160</v>
      </c>
      <c r="O207" s="2">
        <v>150001129</v>
      </c>
      <c r="P207" s="20" t="s">
        <v>288</v>
      </c>
      <c r="Q207" s="2" t="str">
        <f t="shared" si="9"/>
        <v>150001129C24</v>
      </c>
      <c r="R207" s="2" t="str">
        <f t="shared" si="10"/>
        <v>150001129C24</v>
      </c>
      <c r="T207" s="2">
        <v>102320100</v>
      </c>
      <c r="U207" s="2" t="s">
        <v>643</v>
      </c>
      <c r="V207" s="2" t="str">
        <f t="shared" si="11"/>
        <v>102320100D12</v>
      </c>
    </row>
    <row r="208" spans="10:22" x14ac:dyDescent="0.35">
      <c r="J208" s="2" t="s">
        <v>4264</v>
      </c>
      <c r="K208" s="2" t="s">
        <v>4264</v>
      </c>
      <c r="L208" s="2" t="s">
        <v>4265</v>
      </c>
      <c r="M208" s="2" t="s">
        <v>4232</v>
      </c>
      <c r="O208" s="2">
        <v>104522020</v>
      </c>
      <c r="P208" s="20" t="s">
        <v>288</v>
      </c>
      <c r="Q208" s="2" t="str">
        <f t="shared" si="9"/>
        <v>104522020C24</v>
      </c>
      <c r="R208" s="2" t="str">
        <f t="shared" si="10"/>
        <v>104522020C24</v>
      </c>
      <c r="T208" s="2">
        <v>102320100</v>
      </c>
      <c r="U208" s="2" t="s">
        <v>44</v>
      </c>
      <c r="V208" s="2" t="str">
        <f t="shared" si="11"/>
        <v>102320100UN</v>
      </c>
    </row>
    <row r="209" spans="10:22" x14ac:dyDescent="0.35">
      <c r="J209" s="2" t="s">
        <v>4266</v>
      </c>
      <c r="K209" s="2" t="s">
        <v>4266</v>
      </c>
      <c r="L209" s="2" t="s">
        <v>4267</v>
      </c>
      <c r="M209" s="2" t="s">
        <v>4237</v>
      </c>
      <c r="O209" s="2">
        <v>104540080</v>
      </c>
      <c r="P209" s="20" t="s">
        <v>325</v>
      </c>
      <c r="Q209" s="2" t="str">
        <f t="shared" si="9"/>
        <v>104540080D10</v>
      </c>
      <c r="R209" s="2" t="str">
        <f t="shared" si="10"/>
        <v>104540080D10</v>
      </c>
      <c r="T209" s="2">
        <v>102320340</v>
      </c>
      <c r="U209" s="2" t="s">
        <v>760</v>
      </c>
      <c r="V209" s="2" t="str">
        <f t="shared" si="11"/>
        <v>102320340C09</v>
      </c>
    </row>
    <row r="210" spans="10:22" x14ac:dyDescent="0.35">
      <c r="J210" s="2" t="s">
        <v>4268</v>
      </c>
      <c r="K210" s="2" t="s">
        <v>4268</v>
      </c>
      <c r="L210" s="2" t="s">
        <v>4269</v>
      </c>
      <c r="M210" s="2" t="s">
        <v>4087</v>
      </c>
      <c r="O210" s="2">
        <v>104527500</v>
      </c>
      <c r="P210" s="20" t="s">
        <v>44</v>
      </c>
      <c r="Q210" s="2" t="str">
        <f t="shared" si="9"/>
        <v>104527500UN</v>
      </c>
      <c r="R210" s="2" t="str">
        <f t="shared" si="10"/>
        <v>104527500UN</v>
      </c>
      <c r="T210" s="2">
        <v>102320340</v>
      </c>
      <c r="U210" s="2" t="s">
        <v>44</v>
      </c>
      <c r="V210" s="2" t="str">
        <f t="shared" si="11"/>
        <v>102320340UN</v>
      </c>
    </row>
    <row r="211" spans="10:22" x14ac:dyDescent="0.35">
      <c r="J211" s="2" t="s">
        <v>4270</v>
      </c>
      <c r="K211" s="2" t="s">
        <v>4270</v>
      </c>
      <c r="L211" s="2" t="s">
        <v>4271</v>
      </c>
      <c r="M211" s="2" t="s">
        <v>3991</v>
      </c>
      <c r="O211" s="2">
        <v>104527700</v>
      </c>
      <c r="P211" s="20" t="s">
        <v>288</v>
      </c>
      <c r="Q211" s="2" t="str">
        <f t="shared" si="9"/>
        <v>104527700C24</v>
      </c>
      <c r="R211" s="2" t="str">
        <f t="shared" si="10"/>
        <v>104527700C24</v>
      </c>
      <c r="T211" s="2">
        <v>102400030</v>
      </c>
      <c r="U211" s="2" t="s">
        <v>331</v>
      </c>
      <c r="V211" s="2" t="str">
        <f t="shared" si="11"/>
        <v>102400030C14</v>
      </c>
    </row>
    <row r="212" spans="10:22" x14ac:dyDescent="0.35">
      <c r="J212" s="2" t="s">
        <v>4272</v>
      </c>
      <c r="K212" s="2" t="s">
        <v>4272</v>
      </c>
      <c r="L212" s="2" t="s">
        <v>4273</v>
      </c>
      <c r="M212" s="2" t="s">
        <v>3933</v>
      </c>
      <c r="O212" s="2">
        <v>100093810</v>
      </c>
      <c r="P212" s="20" t="s">
        <v>44</v>
      </c>
      <c r="Q212" s="2" t="str">
        <f t="shared" si="9"/>
        <v>100093810UN</v>
      </c>
      <c r="R212" s="2" t="str">
        <f t="shared" si="10"/>
        <v>100093810UN</v>
      </c>
      <c r="T212" s="2">
        <v>102400030</v>
      </c>
      <c r="U212" s="2" t="s">
        <v>44</v>
      </c>
      <c r="V212" s="2" t="str">
        <f t="shared" si="11"/>
        <v>102400030UN</v>
      </c>
    </row>
    <row r="213" spans="10:22" x14ac:dyDescent="0.35">
      <c r="J213" s="2" t="s">
        <v>4274</v>
      </c>
      <c r="K213" s="2" t="s">
        <v>4274</v>
      </c>
      <c r="L213" s="2" t="s">
        <v>4275</v>
      </c>
      <c r="M213" s="2" t="s">
        <v>4276</v>
      </c>
      <c r="O213" s="2">
        <v>104523100</v>
      </c>
      <c r="P213" s="20" t="s">
        <v>804</v>
      </c>
      <c r="Q213" s="2" t="str">
        <f t="shared" si="9"/>
        <v>104523100C42</v>
      </c>
      <c r="R213" s="2" t="str">
        <f t="shared" si="10"/>
        <v>104523100C42</v>
      </c>
      <c r="T213" s="2">
        <v>102400032</v>
      </c>
      <c r="U213" s="2" t="s">
        <v>331</v>
      </c>
      <c r="V213" s="2" t="str">
        <f t="shared" si="11"/>
        <v>102400032C14</v>
      </c>
    </row>
    <row r="214" spans="10:22" x14ac:dyDescent="0.35">
      <c r="J214" s="2" t="s">
        <v>4277</v>
      </c>
      <c r="K214" s="2" t="s">
        <v>4277</v>
      </c>
      <c r="L214" s="2" t="s">
        <v>4278</v>
      </c>
      <c r="M214" s="2" t="s">
        <v>4279</v>
      </c>
      <c r="O214" s="2">
        <v>104526080</v>
      </c>
      <c r="P214" s="20" t="s">
        <v>61</v>
      </c>
      <c r="Q214" s="2" t="str">
        <f t="shared" si="9"/>
        <v>104526080C10</v>
      </c>
      <c r="R214" s="2" t="str">
        <f t="shared" si="10"/>
        <v>104526080C10</v>
      </c>
      <c r="T214" s="2">
        <v>102400032</v>
      </c>
      <c r="U214" s="2" t="s">
        <v>44</v>
      </c>
      <c r="V214" s="2" t="str">
        <f t="shared" si="11"/>
        <v>102400032UN</v>
      </c>
    </row>
    <row r="215" spans="10:22" x14ac:dyDescent="0.35">
      <c r="J215" s="2" t="s">
        <v>4280</v>
      </c>
      <c r="K215" s="2" t="s">
        <v>4280</v>
      </c>
      <c r="L215" s="2" t="s">
        <v>4281</v>
      </c>
      <c r="M215" s="2" t="s">
        <v>4282</v>
      </c>
      <c r="O215" s="2">
        <v>150000131</v>
      </c>
      <c r="P215" s="20" t="s">
        <v>61</v>
      </c>
      <c r="Q215" s="2" t="str">
        <f t="shared" si="9"/>
        <v>150000131C10</v>
      </c>
      <c r="R215" s="2" t="str">
        <f t="shared" si="10"/>
        <v>150000131C10</v>
      </c>
      <c r="T215" s="2">
        <v>102500001</v>
      </c>
      <c r="U215" s="2" t="s">
        <v>43</v>
      </c>
      <c r="V215" s="2" t="str">
        <f t="shared" si="11"/>
        <v>102500001C12</v>
      </c>
    </row>
    <row r="216" spans="10:22" x14ac:dyDescent="0.35">
      <c r="J216" s="2" t="s">
        <v>4283</v>
      </c>
      <c r="K216" s="2" t="s">
        <v>4283</v>
      </c>
      <c r="L216" s="2" t="s">
        <v>4284</v>
      </c>
      <c r="M216" s="2" t="s">
        <v>4282</v>
      </c>
      <c r="O216" s="2">
        <v>104522060</v>
      </c>
      <c r="P216" s="20" t="s">
        <v>1462</v>
      </c>
      <c r="Q216" s="2" t="str">
        <f t="shared" si="9"/>
        <v>104522060V28</v>
      </c>
      <c r="R216" s="2" t="str">
        <f t="shared" si="10"/>
        <v>104522060V28</v>
      </c>
      <c r="T216" s="2">
        <v>102500001</v>
      </c>
      <c r="U216" s="2" t="s">
        <v>44</v>
      </c>
      <c r="V216" s="2" t="str">
        <f t="shared" si="11"/>
        <v>102500001UN</v>
      </c>
    </row>
    <row r="217" spans="10:22" x14ac:dyDescent="0.35">
      <c r="J217" s="2" t="s">
        <v>4285</v>
      </c>
      <c r="K217" s="2" t="s">
        <v>4285</v>
      </c>
      <c r="L217" s="2" t="s">
        <v>4286</v>
      </c>
      <c r="M217" s="2" t="s">
        <v>4287</v>
      </c>
      <c r="O217" s="2">
        <v>150001861</v>
      </c>
      <c r="P217" s="20" t="s">
        <v>43</v>
      </c>
      <c r="Q217" s="2" t="str">
        <f t="shared" si="9"/>
        <v>150001861C12</v>
      </c>
      <c r="R217" s="2" t="str">
        <f t="shared" si="10"/>
        <v>150001861C12</v>
      </c>
      <c r="T217" s="2">
        <v>102500002</v>
      </c>
      <c r="U217" s="2" t="s">
        <v>43</v>
      </c>
      <c r="V217" s="2" t="str">
        <f t="shared" si="11"/>
        <v>102500002C12</v>
      </c>
    </row>
    <row r="218" spans="10:22" x14ac:dyDescent="0.35">
      <c r="J218" s="2" t="s">
        <v>4288</v>
      </c>
      <c r="K218" s="2" t="s">
        <v>4288</v>
      </c>
      <c r="L218" s="2" t="s">
        <v>4289</v>
      </c>
      <c r="M218" s="2" t="s">
        <v>4178</v>
      </c>
      <c r="O218" s="2">
        <v>104527010</v>
      </c>
      <c r="P218" s="20" t="s">
        <v>345</v>
      </c>
      <c r="Q218" s="2" t="str">
        <f t="shared" si="9"/>
        <v>104527010D30</v>
      </c>
      <c r="R218" s="2" t="str">
        <f t="shared" si="10"/>
        <v>104527010D30</v>
      </c>
      <c r="T218" s="2">
        <v>102500002</v>
      </c>
      <c r="U218" s="2" t="s">
        <v>44</v>
      </c>
      <c r="V218" s="2" t="str">
        <f t="shared" si="11"/>
        <v>102500002UN</v>
      </c>
    </row>
    <row r="219" spans="10:22" x14ac:dyDescent="0.35">
      <c r="J219" s="2" t="s">
        <v>4290</v>
      </c>
      <c r="K219" s="2" t="s">
        <v>4290</v>
      </c>
      <c r="L219" s="2" t="s">
        <v>4291</v>
      </c>
      <c r="M219" s="2" t="s">
        <v>4008</v>
      </c>
      <c r="O219" s="2">
        <v>150000076</v>
      </c>
      <c r="P219" s="20" t="s">
        <v>1139</v>
      </c>
      <c r="Q219" s="2" t="str">
        <f t="shared" si="9"/>
        <v>150000076C28</v>
      </c>
      <c r="R219" s="2" t="str">
        <f t="shared" si="10"/>
        <v>150000076C28</v>
      </c>
      <c r="T219" s="2">
        <v>102500003</v>
      </c>
      <c r="U219" s="2" t="s">
        <v>53</v>
      </c>
      <c r="V219" s="2" t="str">
        <f t="shared" si="11"/>
        <v>102500003C06</v>
      </c>
    </row>
    <row r="220" spans="10:22" x14ac:dyDescent="0.35">
      <c r="J220" s="2" t="s">
        <v>4292</v>
      </c>
      <c r="K220" s="2" t="s">
        <v>4292</v>
      </c>
      <c r="L220" s="2" t="s">
        <v>4293</v>
      </c>
      <c r="M220" s="2" t="s">
        <v>4150</v>
      </c>
      <c r="O220" s="2">
        <v>150001406</v>
      </c>
      <c r="P220" s="20" t="s">
        <v>61</v>
      </c>
      <c r="Q220" s="2" t="str">
        <f t="shared" si="9"/>
        <v>150001406C10</v>
      </c>
      <c r="R220" s="2" t="str">
        <f t="shared" si="10"/>
        <v>150001406C10</v>
      </c>
      <c r="T220" s="2">
        <v>102500003</v>
      </c>
      <c r="U220" s="2" t="s">
        <v>44</v>
      </c>
      <c r="V220" s="2" t="str">
        <f t="shared" si="11"/>
        <v>102500003UN</v>
      </c>
    </row>
    <row r="221" spans="10:22" x14ac:dyDescent="0.35">
      <c r="J221" s="2" t="s">
        <v>4294</v>
      </c>
      <c r="K221" s="2" t="s">
        <v>4294</v>
      </c>
      <c r="L221" s="2" t="s">
        <v>4295</v>
      </c>
      <c r="M221" s="2" t="s">
        <v>4296</v>
      </c>
      <c r="O221" s="2">
        <v>150000082</v>
      </c>
      <c r="P221" s="20" t="s">
        <v>288</v>
      </c>
      <c r="Q221" s="2" t="str">
        <f t="shared" si="9"/>
        <v>150000082C24</v>
      </c>
      <c r="R221" s="2" t="str">
        <f t="shared" si="10"/>
        <v>150000082C24</v>
      </c>
      <c r="T221" s="2">
        <v>102500004</v>
      </c>
      <c r="U221" s="2" t="s">
        <v>53</v>
      </c>
      <c r="V221" s="2" t="str">
        <f t="shared" si="11"/>
        <v>102500004C06</v>
      </c>
    </row>
    <row r="222" spans="10:22" x14ac:dyDescent="0.35">
      <c r="J222" s="2" t="s">
        <v>4297</v>
      </c>
      <c r="K222" s="2" t="s">
        <v>4297</v>
      </c>
      <c r="L222" s="2" t="s">
        <v>4298</v>
      </c>
      <c r="M222" s="2" t="s">
        <v>4299</v>
      </c>
      <c r="O222" s="2">
        <v>150001863</v>
      </c>
      <c r="P222" s="20" t="s">
        <v>44</v>
      </c>
      <c r="Q222" s="2" t="str">
        <f t="shared" si="9"/>
        <v>150001863UN</v>
      </c>
      <c r="R222" s="2" t="str">
        <f t="shared" si="10"/>
        <v>150001863UN</v>
      </c>
      <c r="T222" s="2">
        <v>102500004</v>
      </c>
      <c r="U222" s="2" t="s">
        <v>44</v>
      </c>
      <c r="V222" s="2" t="str">
        <f t="shared" si="11"/>
        <v>102500004UN</v>
      </c>
    </row>
    <row r="223" spans="10:22" x14ac:dyDescent="0.35">
      <c r="J223" s="2" t="s">
        <v>4300</v>
      </c>
      <c r="K223" s="2" t="s">
        <v>4300</v>
      </c>
      <c r="L223" s="2" t="s">
        <v>4301</v>
      </c>
      <c r="M223" s="2" t="s">
        <v>4299</v>
      </c>
      <c r="O223" s="2">
        <v>150000649</v>
      </c>
      <c r="P223" s="20" t="s">
        <v>44</v>
      </c>
      <c r="Q223" s="2" t="str">
        <f t="shared" si="9"/>
        <v>150000649UN</v>
      </c>
      <c r="R223" s="2" t="str">
        <f t="shared" si="10"/>
        <v>150000649UN</v>
      </c>
      <c r="T223" s="2">
        <v>102500005</v>
      </c>
      <c r="U223" s="2" t="s">
        <v>53</v>
      </c>
      <c r="V223" s="2" t="str">
        <f t="shared" si="11"/>
        <v>102500005C06</v>
      </c>
    </row>
    <row r="224" spans="10:22" x14ac:dyDescent="0.35">
      <c r="J224" s="2" t="s">
        <v>4302</v>
      </c>
      <c r="K224" s="2" t="s">
        <v>4302</v>
      </c>
      <c r="L224" s="2" t="s">
        <v>4303</v>
      </c>
      <c r="M224" s="2" t="s">
        <v>4160</v>
      </c>
      <c r="O224" s="2">
        <v>104523000</v>
      </c>
      <c r="P224" s="20" t="s">
        <v>123</v>
      </c>
      <c r="Q224" s="2" t="str">
        <f t="shared" si="9"/>
        <v>1045230002Q</v>
      </c>
      <c r="R224" s="2" t="str">
        <f t="shared" si="10"/>
        <v>1045230002Q</v>
      </c>
      <c r="T224" s="2">
        <v>102500005</v>
      </c>
      <c r="U224" s="2" t="s">
        <v>44</v>
      </c>
      <c r="V224" s="2" t="str">
        <f t="shared" si="11"/>
        <v>102500005UN</v>
      </c>
    </row>
    <row r="225" spans="10:22" x14ac:dyDescent="0.35">
      <c r="J225" s="2" t="s">
        <v>4304</v>
      </c>
      <c r="K225" s="2" t="s">
        <v>4304</v>
      </c>
      <c r="L225" s="2" t="s">
        <v>4305</v>
      </c>
      <c r="M225" s="2" t="s">
        <v>3937</v>
      </c>
      <c r="O225" s="2">
        <v>104520490</v>
      </c>
      <c r="P225" s="20" t="s">
        <v>61</v>
      </c>
      <c r="Q225" s="2" t="str">
        <f t="shared" si="9"/>
        <v>104520490C10</v>
      </c>
      <c r="R225" s="2" t="str">
        <f t="shared" si="10"/>
        <v>104520490C10</v>
      </c>
      <c r="T225" s="2">
        <v>102500007</v>
      </c>
      <c r="U225" s="2" t="s">
        <v>53</v>
      </c>
      <c r="V225" s="2" t="str">
        <f t="shared" si="11"/>
        <v>102500007C06</v>
      </c>
    </row>
    <row r="226" spans="10:22" x14ac:dyDescent="0.35">
      <c r="J226" s="2" t="s">
        <v>4306</v>
      </c>
      <c r="K226" s="2" t="s">
        <v>4306</v>
      </c>
      <c r="L226" s="2" t="s">
        <v>4307</v>
      </c>
      <c r="M226" s="2" t="s">
        <v>4084</v>
      </c>
      <c r="O226" s="2">
        <v>150000155</v>
      </c>
      <c r="P226" s="20" t="s">
        <v>61</v>
      </c>
      <c r="Q226" s="2" t="str">
        <f t="shared" si="9"/>
        <v>150000155C10</v>
      </c>
      <c r="R226" s="2" t="str">
        <f t="shared" si="10"/>
        <v>150000155C10</v>
      </c>
      <c r="T226" s="2">
        <v>102500007</v>
      </c>
      <c r="U226" s="2" t="s">
        <v>44</v>
      </c>
      <c r="V226" s="2" t="str">
        <f t="shared" si="11"/>
        <v>102500007UN</v>
      </c>
    </row>
    <row r="227" spans="10:22" x14ac:dyDescent="0.35">
      <c r="J227" s="2" t="s">
        <v>4308</v>
      </c>
      <c r="K227" s="2" t="s">
        <v>4308</v>
      </c>
      <c r="L227" s="2" t="s">
        <v>4309</v>
      </c>
      <c r="M227" s="2" t="s">
        <v>4150</v>
      </c>
      <c r="O227" s="2">
        <v>150001031</v>
      </c>
      <c r="P227" s="20" t="s">
        <v>53</v>
      </c>
      <c r="Q227" s="2" t="str">
        <f t="shared" si="9"/>
        <v>150001031C06</v>
      </c>
      <c r="R227" s="2" t="str">
        <f t="shared" si="10"/>
        <v>150001031C06</v>
      </c>
      <c r="T227" s="2">
        <v>102500008</v>
      </c>
      <c r="U227" s="2" t="s">
        <v>53</v>
      </c>
      <c r="V227" s="2" t="str">
        <f t="shared" si="11"/>
        <v>102500008C06</v>
      </c>
    </row>
    <row r="228" spans="10:22" x14ac:dyDescent="0.35">
      <c r="J228" s="2" t="s">
        <v>4310</v>
      </c>
      <c r="K228" s="2" t="s">
        <v>4310</v>
      </c>
      <c r="L228" s="2" t="s">
        <v>4311</v>
      </c>
      <c r="M228" s="2" t="s">
        <v>3937</v>
      </c>
      <c r="O228" s="2">
        <v>150001445</v>
      </c>
      <c r="P228" s="20" t="s">
        <v>44</v>
      </c>
      <c r="Q228" s="2" t="str">
        <f t="shared" si="9"/>
        <v>150001445UN</v>
      </c>
      <c r="R228" s="2" t="str">
        <f t="shared" si="10"/>
        <v>150001445UN</v>
      </c>
      <c r="T228" s="2">
        <v>102500008</v>
      </c>
      <c r="U228" s="2" t="s">
        <v>44</v>
      </c>
      <c r="V228" s="2" t="str">
        <f t="shared" si="11"/>
        <v>102500008UN</v>
      </c>
    </row>
    <row r="229" spans="10:22" x14ac:dyDescent="0.35">
      <c r="J229" s="2" t="s">
        <v>4312</v>
      </c>
      <c r="K229" s="2" t="s">
        <v>4312</v>
      </c>
      <c r="L229" s="2" t="s">
        <v>4313</v>
      </c>
      <c r="M229" s="2" t="s">
        <v>3991</v>
      </c>
      <c r="O229" s="2">
        <v>104526990</v>
      </c>
      <c r="P229" s="20" t="s">
        <v>345</v>
      </c>
      <c r="Q229" s="2" t="str">
        <f t="shared" si="9"/>
        <v>104526990D30</v>
      </c>
      <c r="R229" s="2" t="str">
        <f t="shared" si="10"/>
        <v>104526990D30</v>
      </c>
      <c r="T229" s="2">
        <v>102500009</v>
      </c>
      <c r="U229" s="2" t="s">
        <v>331</v>
      </c>
      <c r="V229" s="2" t="str">
        <f t="shared" si="11"/>
        <v>102500009C14</v>
      </c>
    </row>
    <row r="230" spans="10:22" x14ac:dyDescent="0.35">
      <c r="J230" s="2" t="s">
        <v>4314</v>
      </c>
      <c r="K230" s="2" t="s">
        <v>4314</v>
      </c>
      <c r="L230" s="2" t="s">
        <v>4315</v>
      </c>
      <c r="M230" s="2" t="s">
        <v>4042</v>
      </c>
      <c r="O230" s="2">
        <v>150000083</v>
      </c>
      <c r="P230" s="20" t="s">
        <v>288</v>
      </c>
      <c r="Q230" s="2" t="str">
        <f t="shared" si="9"/>
        <v>150000083C24</v>
      </c>
      <c r="R230" s="2" t="str">
        <f t="shared" si="10"/>
        <v>150000083C24</v>
      </c>
      <c r="T230" s="2">
        <v>102500009</v>
      </c>
      <c r="U230" s="2" t="s">
        <v>44</v>
      </c>
      <c r="V230" s="2" t="str">
        <f t="shared" si="11"/>
        <v>102500009UN</v>
      </c>
    </row>
    <row r="231" spans="10:22" x14ac:dyDescent="0.35">
      <c r="J231" s="2" t="s">
        <v>4316</v>
      </c>
      <c r="K231" s="2" t="s">
        <v>4316</v>
      </c>
      <c r="L231" s="2" t="s">
        <v>4317</v>
      </c>
      <c r="M231" s="2" t="s">
        <v>4318</v>
      </c>
      <c r="O231" s="2">
        <v>150001408</v>
      </c>
      <c r="P231" s="20" t="s">
        <v>339</v>
      </c>
      <c r="Q231" s="2" t="str">
        <f t="shared" si="9"/>
        <v>150001408C30</v>
      </c>
      <c r="R231" s="2" t="str">
        <f t="shared" si="10"/>
        <v>150001408C30</v>
      </c>
      <c r="T231" s="2">
        <v>102500010</v>
      </c>
      <c r="U231" s="2" t="s">
        <v>910</v>
      </c>
      <c r="V231" s="2" t="str">
        <f t="shared" si="11"/>
        <v>102500010C15</v>
      </c>
    </row>
    <row r="232" spans="10:22" x14ac:dyDescent="0.35">
      <c r="J232" s="2" t="s">
        <v>4319</v>
      </c>
      <c r="K232" s="2" t="s">
        <v>4319</v>
      </c>
      <c r="L232" s="2" t="s">
        <v>4320</v>
      </c>
      <c r="M232" s="2" t="s">
        <v>4042</v>
      </c>
      <c r="O232" s="2">
        <v>104529180</v>
      </c>
      <c r="P232" s="20" t="s">
        <v>131</v>
      </c>
      <c r="Q232" s="2" t="str">
        <f t="shared" si="9"/>
        <v>104529180V00</v>
      </c>
      <c r="R232" s="2" t="str">
        <f t="shared" si="10"/>
        <v>104529180V00</v>
      </c>
      <c r="T232" s="2">
        <v>102500010</v>
      </c>
      <c r="U232" s="2" t="s">
        <v>44</v>
      </c>
      <c r="V232" s="2" t="str">
        <f t="shared" si="11"/>
        <v>102500010UN</v>
      </c>
    </row>
    <row r="233" spans="10:22" x14ac:dyDescent="0.35">
      <c r="J233" s="2" t="s">
        <v>4321</v>
      </c>
      <c r="K233" s="2" t="s">
        <v>4321</v>
      </c>
      <c r="L233" s="2" t="s">
        <v>4322</v>
      </c>
      <c r="M233" s="2" t="s">
        <v>4087</v>
      </c>
      <c r="O233" s="2">
        <v>150000409</v>
      </c>
      <c r="P233" s="20" t="s">
        <v>339</v>
      </c>
      <c r="Q233" s="2" t="str">
        <f t="shared" si="9"/>
        <v>150000409C30</v>
      </c>
      <c r="R233" s="2" t="str">
        <f t="shared" si="10"/>
        <v>150000409C30</v>
      </c>
      <c r="T233" s="2">
        <v>102500011</v>
      </c>
      <c r="U233" s="2" t="s">
        <v>43</v>
      </c>
      <c r="V233" s="2" t="str">
        <f t="shared" si="11"/>
        <v>102500011C12</v>
      </c>
    </row>
    <row r="234" spans="10:22" x14ac:dyDescent="0.35">
      <c r="J234" s="2" t="s">
        <v>4323</v>
      </c>
      <c r="K234" s="2" t="s">
        <v>4323</v>
      </c>
      <c r="L234" s="2" t="s">
        <v>4324</v>
      </c>
      <c r="M234" s="2" t="s">
        <v>4325</v>
      </c>
      <c r="O234" s="2">
        <v>150001689</v>
      </c>
      <c r="P234" s="20" t="s">
        <v>81</v>
      </c>
      <c r="Q234" s="2" t="str">
        <f t="shared" si="9"/>
        <v>150001689C60</v>
      </c>
      <c r="R234" s="2" t="str">
        <f t="shared" si="10"/>
        <v>150001689C60</v>
      </c>
      <c r="T234" s="2">
        <v>102500011</v>
      </c>
      <c r="U234" s="2" t="s">
        <v>44</v>
      </c>
      <c r="V234" s="2" t="str">
        <f t="shared" si="11"/>
        <v>102500011UN</v>
      </c>
    </row>
    <row r="235" spans="10:22" x14ac:dyDescent="0.35">
      <c r="J235" s="2" t="s">
        <v>4326</v>
      </c>
      <c r="K235" s="2" t="s">
        <v>4326</v>
      </c>
      <c r="L235" s="2" t="s">
        <v>4327</v>
      </c>
      <c r="M235" s="2" t="s">
        <v>4328</v>
      </c>
      <c r="O235" s="2">
        <v>150000079</v>
      </c>
      <c r="P235" s="20" t="s">
        <v>773</v>
      </c>
      <c r="Q235" s="2" t="str">
        <f t="shared" si="9"/>
        <v>150000079C36</v>
      </c>
      <c r="R235" s="2" t="str">
        <f t="shared" si="10"/>
        <v>150000079C36</v>
      </c>
      <c r="T235" s="2">
        <v>102500012</v>
      </c>
      <c r="U235" s="2" t="s">
        <v>43</v>
      </c>
      <c r="V235" s="2" t="str">
        <f t="shared" si="11"/>
        <v>102500012C12</v>
      </c>
    </row>
    <row r="236" spans="10:22" x14ac:dyDescent="0.35">
      <c r="J236" s="2" t="s">
        <v>4329</v>
      </c>
      <c r="K236" s="2" t="s">
        <v>4329</v>
      </c>
      <c r="L236" s="2" t="s">
        <v>4330</v>
      </c>
      <c r="M236" s="2" t="s">
        <v>4328</v>
      </c>
      <c r="O236" s="2">
        <v>104523470</v>
      </c>
      <c r="P236" s="20" t="s">
        <v>325</v>
      </c>
      <c r="Q236" s="2" t="str">
        <f t="shared" si="9"/>
        <v>104523470D10</v>
      </c>
      <c r="R236" s="2" t="str">
        <f t="shared" si="10"/>
        <v>104523470D10</v>
      </c>
      <c r="T236" s="2">
        <v>102500012</v>
      </c>
      <c r="U236" s="2" t="s">
        <v>44</v>
      </c>
      <c r="V236" s="2" t="str">
        <f t="shared" si="11"/>
        <v>102500012UN</v>
      </c>
    </row>
    <row r="237" spans="10:22" x14ac:dyDescent="0.35">
      <c r="J237" s="2" t="s">
        <v>4331</v>
      </c>
      <c r="K237" s="2" t="s">
        <v>4331</v>
      </c>
      <c r="L237" s="2" t="s">
        <v>4332</v>
      </c>
      <c r="M237" s="2" t="s">
        <v>3933</v>
      </c>
      <c r="O237" s="2">
        <v>150000298</v>
      </c>
      <c r="P237" s="20" t="s">
        <v>242</v>
      </c>
      <c r="Q237" s="2" t="str">
        <f t="shared" si="9"/>
        <v>150000298C48</v>
      </c>
      <c r="R237" s="2" t="str">
        <f t="shared" si="10"/>
        <v>150000298C48</v>
      </c>
      <c r="T237" s="2">
        <v>102500016</v>
      </c>
      <c r="U237" s="2" t="s">
        <v>43</v>
      </c>
      <c r="V237" s="2" t="str">
        <f t="shared" si="11"/>
        <v>102500016C12</v>
      </c>
    </row>
    <row r="238" spans="10:22" x14ac:dyDescent="0.35">
      <c r="J238" s="2" t="s">
        <v>4333</v>
      </c>
      <c r="K238" s="2" t="s">
        <v>4333</v>
      </c>
      <c r="L238" s="2" t="s">
        <v>4334</v>
      </c>
      <c r="M238" s="2" t="s">
        <v>4157</v>
      </c>
      <c r="O238" s="2">
        <v>104528490</v>
      </c>
      <c r="P238" s="20" t="s">
        <v>125</v>
      </c>
      <c r="Q238" s="2" t="str">
        <f t="shared" si="9"/>
        <v>104528490X00</v>
      </c>
      <c r="R238" s="2" t="str">
        <f t="shared" si="10"/>
        <v>104528490X00</v>
      </c>
      <c r="T238" s="2">
        <v>102500016</v>
      </c>
      <c r="U238" s="2" t="s">
        <v>44</v>
      </c>
      <c r="V238" s="2" t="str">
        <f t="shared" si="11"/>
        <v>102500016UN</v>
      </c>
    </row>
    <row r="239" spans="10:22" x14ac:dyDescent="0.35">
      <c r="J239" s="2" t="s">
        <v>4335</v>
      </c>
      <c r="K239" s="2" t="s">
        <v>4335</v>
      </c>
      <c r="L239" s="2" t="s">
        <v>4336</v>
      </c>
      <c r="M239" s="2" t="s">
        <v>4157</v>
      </c>
      <c r="O239" s="2">
        <v>150002087</v>
      </c>
      <c r="P239" s="20" t="s">
        <v>94</v>
      </c>
      <c r="Q239" s="2" t="str">
        <f t="shared" si="9"/>
        <v>150002087C18</v>
      </c>
      <c r="R239" s="2" t="str">
        <f t="shared" si="10"/>
        <v>150002087C18</v>
      </c>
      <c r="T239" s="2">
        <v>102500017</v>
      </c>
      <c r="U239" s="2" t="s">
        <v>331</v>
      </c>
      <c r="V239" s="2" t="str">
        <f t="shared" si="11"/>
        <v>102500017C14</v>
      </c>
    </row>
    <row r="240" spans="10:22" x14ac:dyDescent="0.35">
      <c r="J240" s="2" t="s">
        <v>4337</v>
      </c>
      <c r="K240" s="2" t="s">
        <v>4337</v>
      </c>
      <c r="L240" s="2" t="s">
        <v>4338</v>
      </c>
      <c r="M240" s="2" t="s">
        <v>3991</v>
      </c>
      <c r="O240" s="2">
        <v>104512300</v>
      </c>
      <c r="P240" s="20" t="s">
        <v>248</v>
      </c>
      <c r="Q240" s="2" t="str">
        <f t="shared" si="9"/>
        <v>104512300C35</v>
      </c>
      <c r="R240" s="2" t="str">
        <f t="shared" si="10"/>
        <v>104512300C35</v>
      </c>
      <c r="T240" s="2">
        <v>102500017</v>
      </c>
      <c r="U240" s="2" t="s">
        <v>44</v>
      </c>
      <c r="V240" s="2" t="str">
        <f t="shared" si="11"/>
        <v>102500017UN</v>
      </c>
    </row>
    <row r="241" spans="10:22" x14ac:dyDescent="0.35">
      <c r="J241" s="2" t="s">
        <v>4339</v>
      </c>
      <c r="K241" s="2" t="s">
        <v>4339</v>
      </c>
      <c r="L241" s="2" t="s">
        <v>4340</v>
      </c>
      <c r="M241" s="2" t="s">
        <v>3951</v>
      </c>
      <c r="O241" s="2">
        <v>150000075</v>
      </c>
      <c r="P241" s="20" t="s">
        <v>288</v>
      </c>
      <c r="Q241" s="2" t="str">
        <f t="shared" si="9"/>
        <v>150000075C24</v>
      </c>
      <c r="R241" s="2" t="str">
        <f t="shared" si="10"/>
        <v>150000075C24</v>
      </c>
      <c r="T241" s="2">
        <v>102500018</v>
      </c>
      <c r="U241" s="2" t="s">
        <v>288</v>
      </c>
      <c r="V241" s="2" t="str">
        <f t="shared" si="11"/>
        <v>102500018C24</v>
      </c>
    </row>
    <row r="242" spans="10:22" x14ac:dyDescent="0.35">
      <c r="J242" s="2" t="s">
        <v>4341</v>
      </c>
      <c r="K242" s="2" t="s">
        <v>4341</v>
      </c>
      <c r="L242" s="2" t="s">
        <v>4342</v>
      </c>
      <c r="M242" s="2" t="s">
        <v>4084</v>
      </c>
      <c r="O242" s="2">
        <v>150000138</v>
      </c>
      <c r="P242" s="20" t="s">
        <v>53</v>
      </c>
      <c r="Q242" s="2" t="str">
        <f t="shared" si="9"/>
        <v>150000138C06</v>
      </c>
      <c r="R242" s="2" t="str">
        <f t="shared" si="10"/>
        <v>150000138C06</v>
      </c>
      <c r="T242" s="2">
        <v>102500018</v>
      </c>
      <c r="U242" s="2" t="s">
        <v>44</v>
      </c>
      <c r="V242" s="2" t="str">
        <f t="shared" si="11"/>
        <v>102500018UN</v>
      </c>
    </row>
    <row r="243" spans="10:22" x14ac:dyDescent="0.35">
      <c r="J243" s="2" t="s">
        <v>4343</v>
      </c>
      <c r="K243" s="2" t="s">
        <v>4343</v>
      </c>
      <c r="L243" s="2" t="s">
        <v>4344</v>
      </c>
      <c r="M243" s="2" t="s">
        <v>4042</v>
      </c>
      <c r="O243" s="2">
        <v>104523990</v>
      </c>
      <c r="P243" s="20" t="s">
        <v>242</v>
      </c>
      <c r="Q243" s="2" t="str">
        <f t="shared" si="9"/>
        <v>104523990C48</v>
      </c>
      <c r="R243" s="2" t="str">
        <f t="shared" si="10"/>
        <v>104523990C48</v>
      </c>
      <c r="T243" s="2">
        <v>102500019</v>
      </c>
      <c r="U243" s="2" t="s">
        <v>288</v>
      </c>
      <c r="V243" s="2" t="str">
        <f t="shared" si="11"/>
        <v>102500019C24</v>
      </c>
    </row>
    <row r="244" spans="10:22" x14ac:dyDescent="0.35">
      <c r="J244" s="2" t="s">
        <v>4345</v>
      </c>
      <c r="K244" s="2" t="s">
        <v>4345</v>
      </c>
      <c r="L244" s="2" t="s">
        <v>4346</v>
      </c>
      <c r="M244" s="2" t="s">
        <v>4042</v>
      </c>
      <c r="O244" s="2">
        <v>150001747</v>
      </c>
      <c r="P244" s="20" t="s">
        <v>248</v>
      </c>
      <c r="Q244" s="2" t="str">
        <f t="shared" si="9"/>
        <v>150001747C35</v>
      </c>
      <c r="R244" s="2" t="str">
        <f t="shared" si="10"/>
        <v>150001747C35</v>
      </c>
      <c r="T244" s="2">
        <v>102500019</v>
      </c>
      <c r="U244" s="2" t="s">
        <v>44</v>
      </c>
      <c r="V244" s="2" t="str">
        <f t="shared" si="11"/>
        <v>102500019UN</v>
      </c>
    </row>
    <row r="245" spans="10:22" x14ac:dyDescent="0.35">
      <c r="J245" s="2" t="s">
        <v>4347</v>
      </c>
      <c r="K245" s="2" t="s">
        <v>4347</v>
      </c>
      <c r="L245" s="2" t="s">
        <v>4348</v>
      </c>
      <c r="M245" s="2" t="s">
        <v>4242</v>
      </c>
      <c r="O245" s="2">
        <v>150001832</v>
      </c>
      <c r="P245" s="20" t="s">
        <v>248</v>
      </c>
      <c r="Q245" s="2" t="str">
        <f t="shared" si="9"/>
        <v>150001832C35</v>
      </c>
      <c r="R245" s="2" t="str">
        <f t="shared" si="10"/>
        <v>150001832C35</v>
      </c>
      <c r="T245" s="2">
        <v>102500020</v>
      </c>
      <c r="U245" s="2" t="s">
        <v>288</v>
      </c>
      <c r="V245" s="2" t="str">
        <f t="shared" si="11"/>
        <v>102500020C24</v>
      </c>
    </row>
    <row r="246" spans="10:22" x14ac:dyDescent="0.35">
      <c r="J246" s="2" t="s">
        <v>4349</v>
      </c>
      <c r="K246" s="2" t="s">
        <v>4349</v>
      </c>
      <c r="L246" s="2" t="s">
        <v>4350</v>
      </c>
      <c r="M246" s="2" t="s">
        <v>4008</v>
      </c>
      <c r="O246" s="2">
        <v>150000003</v>
      </c>
      <c r="P246" s="20" t="s">
        <v>61</v>
      </c>
      <c r="Q246" s="2" t="str">
        <f t="shared" si="9"/>
        <v>150000003C10</v>
      </c>
      <c r="R246" s="2" t="str">
        <f t="shared" si="10"/>
        <v>150000003C10</v>
      </c>
      <c r="T246" s="2">
        <v>102500020</v>
      </c>
      <c r="U246" s="2" t="s">
        <v>44</v>
      </c>
      <c r="V246" s="2" t="str">
        <f t="shared" si="11"/>
        <v>102500020UN</v>
      </c>
    </row>
    <row r="247" spans="10:22" x14ac:dyDescent="0.35">
      <c r="J247" s="2" t="s">
        <v>4351</v>
      </c>
      <c r="K247" s="2" t="s">
        <v>4351</v>
      </c>
      <c r="L247" s="2" t="s">
        <v>4352</v>
      </c>
      <c r="M247" s="2" t="s">
        <v>4353</v>
      </c>
      <c r="O247" s="2">
        <v>104526070</v>
      </c>
      <c r="P247" s="20" t="s">
        <v>325</v>
      </c>
      <c r="Q247" s="2" t="str">
        <f t="shared" si="9"/>
        <v>104526070D10</v>
      </c>
      <c r="R247" s="2" t="str">
        <f t="shared" si="10"/>
        <v>104526070D10</v>
      </c>
      <c r="T247" s="2">
        <v>102500021</v>
      </c>
      <c r="U247" s="2" t="s">
        <v>288</v>
      </c>
      <c r="V247" s="2" t="str">
        <f t="shared" si="11"/>
        <v>102500021C24</v>
      </c>
    </row>
    <row r="248" spans="10:22" x14ac:dyDescent="0.35">
      <c r="J248" s="2" t="s">
        <v>4354</v>
      </c>
      <c r="K248" s="2" t="s">
        <v>4354</v>
      </c>
      <c r="L248" s="2" t="s">
        <v>4355</v>
      </c>
      <c r="M248" s="2" t="s">
        <v>4160</v>
      </c>
      <c r="O248" s="2">
        <v>104522480</v>
      </c>
      <c r="P248" s="20" t="s">
        <v>44</v>
      </c>
      <c r="Q248" s="2" t="str">
        <f t="shared" si="9"/>
        <v>104522480UN</v>
      </c>
      <c r="R248" s="2" t="str">
        <f t="shared" si="10"/>
        <v>104522480UN</v>
      </c>
      <c r="T248" s="2">
        <v>102500021</v>
      </c>
      <c r="U248" s="2" t="s">
        <v>44</v>
      </c>
      <c r="V248" s="2" t="str">
        <f t="shared" si="11"/>
        <v>102500021UN</v>
      </c>
    </row>
    <row r="249" spans="10:22" x14ac:dyDescent="0.35">
      <c r="J249" s="2" t="s">
        <v>2192</v>
      </c>
      <c r="K249" s="2" t="s">
        <v>2192</v>
      </c>
      <c r="L249" s="2" t="s">
        <v>4356</v>
      </c>
      <c r="M249" s="2" t="s">
        <v>4150</v>
      </c>
      <c r="O249" s="2">
        <v>150000767</v>
      </c>
      <c r="P249" s="20" t="s">
        <v>44</v>
      </c>
      <c r="Q249" s="2" t="str">
        <f t="shared" si="9"/>
        <v>150000767UN</v>
      </c>
      <c r="R249" s="2" t="str">
        <f t="shared" si="10"/>
        <v>150000767UN</v>
      </c>
      <c r="T249" s="2">
        <v>102500022</v>
      </c>
      <c r="U249" s="2" t="s">
        <v>288</v>
      </c>
      <c r="V249" s="2" t="str">
        <f t="shared" si="11"/>
        <v>102500022C24</v>
      </c>
    </row>
    <row r="250" spans="10:22" x14ac:dyDescent="0.35">
      <c r="J250" s="2" t="s">
        <v>4357</v>
      </c>
      <c r="K250" s="2" t="s">
        <v>4357</v>
      </c>
      <c r="L250" s="2" t="s">
        <v>4358</v>
      </c>
      <c r="M250" s="2" t="s">
        <v>4157</v>
      </c>
      <c r="O250" s="2">
        <v>150001128</v>
      </c>
      <c r="P250" s="20" t="s">
        <v>288</v>
      </c>
      <c r="Q250" s="2" t="str">
        <f t="shared" si="9"/>
        <v>150001128C24</v>
      </c>
      <c r="R250" s="2" t="str">
        <f t="shared" si="10"/>
        <v>150001128C24</v>
      </c>
      <c r="T250" s="2">
        <v>102500022</v>
      </c>
      <c r="U250" s="2" t="s">
        <v>44</v>
      </c>
      <c r="V250" s="2" t="str">
        <f t="shared" si="11"/>
        <v>102500022UN</v>
      </c>
    </row>
    <row r="251" spans="10:22" x14ac:dyDescent="0.35">
      <c r="J251" s="2" t="s">
        <v>4359</v>
      </c>
      <c r="K251" s="2" t="s">
        <v>4359</v>
      </c>
      <c r="L251" s="2" t="s">
        <v>4360</v>
      </c>
      <c r="M251" s="2" t="s">
        <v>4157</v>
      </c>
      <c r="O251" s="2">
        <v>150000088</v>
      </c>
      <c r="P251" s="20" t="s">
        <v>288</v>
      </c>
      <c r="Q251" s="2" t="str">
        <f t="shared" si="9"/>
        <v>150000088C24</v>
      </c>
      <c r="R251" s="2" t="str">
        <f t="shared" si="10"/>
        <v>150000088C24</v>
      </c>
      <c r="T251" s="2">
        <v>102500040</v>
      </c>
      <c r="U251" s="2" t="s">
        <v>43</v>
      </c>
      <c r="V251" s="2" t="str">
        <f t="shared" si="11"/>
        <v>102500040C12</v>
      </c>
    </row>
    <row r="252" spans="10:22" x14ac:dyDescent="0.35">
      <c r="J252" s="2" t="s">
        <v>4361</v>
      </c>
      <c r="K252" s="2" t="s">
        <v>4361</v>
      </c>
      <c r="L252" s="2" t="s">
        <v>4362</v>
      </c>
      <c r="M252" s="2" t="s">
        <v>4165</v>
      </c>
      <c r="O252" s="2">
        <v>150000648</v>
      </c>
      <c r="P252" s="20" t="s">
        <v>44</v>
      </c>
      <c r="Q252" s="2" t="str">
        <f t="shared" si="9"/>
        <v>150000648UN</v>
      </c>
      <c r="R252" s="2" t="str">
        <f t="shared" si="10"/>
        <v>150000648UN</v>
      </c>
      <c r="T252" s="2">
        <v>102500040</v>
      </c>
      <c r="U252" s="2" t="s">
        <v>44</v>
      </c>
      <c r="V252" s="2" t="str">
        <f t="shared" si="11"/>
        <v>102500040UN</v>
      </c>
    </row>
    <row r="253" spans="10:22" x14ac:dyDescent="0.35">
      <c r="J253" s="2" t="s">
        <v>4363</v>
      </c>
      <c r="K253" s="2" t="s">
        <v>4363</v>
      </c>
      <c r="L253" s="2" t="s">
        <v>4364</v>
      </c>
      <c r="M253" s="2" t="s">
        <v>4178</v>
      </c>
      <c r="O253" s="2">
        <v>104513000</v>
      </c>
      <c r="P253" s="20" t="s">
        <v>325</v>
      </c>
      <c r="Q253" s="2" t="str">
        <f t="shared" si="9"/>
        <v>104513000D10</v>
      </c>
      <c r="R253" s="2" t="str">
        <f t="shared" si="10"/>
        <v>104513000D10</v>
      </c>
      <c r="T253" s="2">
        <v>102500041</v>
      </c>
      <c r="U253" s="2" t="s">
        <v>43</v>
      </c>
      <c r="V253" s="2" t="str">
        <f t="shared" si="11"/>
        <v>102500041C12</v>
      </c>
    </row>
    <row r="254" spans="10:22" x14ac:dyDescent="0.35">
      <c r="J254" s="2" t="s">
        <v>4365</v>
      </c>
      <c r="K254" s="2" t="s">
        <v>4365</v>
      </c>
      <c r="L254" s="2" t="s">
        <v>4366</v>
      </c>
      <c r="M254" s="2" t="s">
        <v>4173</v>
      </c>
      <c r="O254" s="2">
        <v>150001130</v>
      </c>
      <c r="P254" s="20" t="s">
        <v>288</v>
      </c>
      <c r="Q254" s="2" t="str">
        <f t="shared" si="9"/>
        <v>150001130C24</v>
      </c>
      <c r="R254" s="2" t="str">
        <f t="shared" si="10"/>
        <v>150001130C24</v>
      </c>
      <c r="T254" s="2">
        <v>102500041</v>
      </c>
      <c r="U254" s="2" t="s">
        <v>44</v>
      </c>
      <c r="V254" s="2" t="str">
        <f t="shared" si="11"/>
        <v>102500041UN</v>
      </c>
    </row>
    <row r="255" spans="10:22" x14ac:dyDescent="0.35">
      <c r="J255" s="2" t="s">
        <v>4367</v>
      </c>
      <c r="K255" s="2" t="s">
        <v>4367</v>
      </c>
      <c r="L255" s="2" t="s">
        <v>4368</v>
      </c>
      <c r="M255" s="2" t="s">
        <v>4165</v>
      </c>
      <c r="O255" s="2">
        <v>104527060</v>
      </c>
      <c r="P255" s="20" t="s">
        <v>361</v>
      </c>
      <c r="Q255" s="2" t="str">
        <f t="shared" si="9"/>
        <v>104527060D25</v>
      </c>
      <c r="R255" s="2" t="str">
        <f t="shared" si="10"/>
        <v>104527060D25</v>
      </c>
      <c r="T255" s="2">
        <v>102500042</v>
      </c>
      <c r="U255" s="2" t="s">
        <v>43</v>
      </c>
      <c r="V255" s="2" t="str">
        <f t="shared" si="11"/>
        <v>102500042C12</v>
      </c>
    </row>
    <row r="256" spans="10:22" x14ac:dyDescent="0.35">
      <c r="J256" s="2" t="s">
        <v>4369</v>
      </c>
      <c r="K256" s="2" t="s">
        <v>4369</v>
      </c>
      <c r="L256" s="2" t="s">
        <v>4370</v>
      </c>
      <c r="M256" s="2" t="s">
        <v>4299</v>
      </c>
      <c r="O256" s="2">
        <v>104529580</v>
      </c>
      <c r="P256" s="20" t="s">
        <v>176</v>
      </c>
      <c r="Q256" s="2" t="str">
        <f t="shared" si="9"/>
        <v>104529580C02</v>
      </c>
      <c r="R256" s="2" t="str">
        <f t="shared" si="10"/>
        <v>104529580C02</v>
      </c>
      <c r="T256" s="2">
        <v>102500042</v>
      </c>
      <c r="U256" s="2" t="s">
        <v>44</v>
      </c>
      <c r="V256" s="2" t="str">
        <f t="shared" si="11"/>
        <v>102500042UN</v>
      </c>
    </row>
    <row r="257" spans="10:22" x14ac:dyDescent="0.35">
      <c r="J257" s="2" t="s">
        <v>4371</v>
      </c>
      <c r="K257" s="2" t="s">
        <v>4371</v>
      </c>
      <c r="L257" s="2" t="s">
        <v>4372</v>
      </c>
      <c r="M257" s="2" t="s">
        <v>3933</v>
      </c>
      <c r="O257" s="2">
        <v>150001743</v>
      </c>
      <c r="P257" s="20" t="s">
        <v>773</v>
      </c>
      <c r="Q257" s="2" t="str">
        <f t="shared" si="9"/>
        <v>150001743C36</v>
      </c>
      <c r="R257" s="2" t="str">
        <f t="shared" si="10"/>
        <v>150001743C36</v>
      </c>
      <c r="T257" s="2">
        <v>103000560</v>
      </c>
      <c r="U257" s="2" t="s">
        <v>44</v>
      </c>
      <c r="V257" s="2" t="str">
        <f t="shared" si="11"/>
        <v>103000560UN</v>
      </c>
    </row>
    <row r="258" spans="10:22" x14ac:dyDescent="0.35">
      <c r="J258" s="2" t="s">
        <v>4373</v>
      </c>
      <c r="K258" s="2" t="s">
        <v>4373</v>
      </c>
      <c r="L258" s="2" t="s">
        <v>4374</v>
      </c>
      <c r="M258" s="2" t="s">
        <v>4198</v>
      </c>
      <c r="O258" s="2">
        <v>104512170</v>
      </c>
      <c r="P258" s="20" t="s">
        <v>365</v>
      </c>
      <c r="Q258" s="2" t="str">
        <f t="shared" si="9"/>
        <v>104512170C08</v>
      </c>
      <c r="R258" s="2" t="str">
        <f t="shared" si="10"/>
        <v>104512170C08</v>
      </c>
      <c r="T258" s="2">
        <v>103000900</v>
      </c>
      <c r="U258" s="2" t="s">
        <v>77</v>
      </c>
      <c r="V258" s="2" t="str">
        <f t="shared" si="11"/>
        <v>103000900CJ</v>
      </c>
    </row>
    <row r="259" spans="10:22" x14ac:dyDescent="0.35">
      <c r="J259" s="2" t="s">
        <v>4375</v>
      </c>
      <c r="K259" s="2" t="s">
        <v>4375</v>
      </c>
      <c r="L259" s="2" t="s">
        <v>4376</v>
      </c>
      <c r="M259" s="2" t="s">
        <v>4087</v>
      </c>
      <c r="O259" s="2">
        <v>104522470</v>
      </c>
      <c r="P259" s="20" t="s">
        <v>44</v>
      </c>
      <c r="Q259" s="2" t="str">
        <f t="shared" ref="Q259:Q322" si="12">O259&amp;P259</f>
        <v>104522470UN</v>
      </c>
      <c r="R259" s="2" t="str">
        <f t="shared" ref="R259:R322" si="13">VLOOKUP(Q259,V:V,1,0)</f>
        <v>104522470UN</v>
      </c>
      <c r="T259" s="2">
        <v>103000900</v>
      </c>
      <c r="U259" s="2" t="s">
        <v>164</v>
      </c>
      <c r="V259" s="2" t="str">
        <f t="shared" si="11"/>
        <v>103000900KG</v>
      </c>
    </row>
    <row r="260" spans="10:22" x14ac:dyDescent="0.35">
      <c r="J260" s="2" t="s">
        <v>4377</v>
      </c>
      <c r="K260" s="2" t="s">
        <v>4377</v>
      </c>
      <c r="L260" s="2" t="s">
        <v>4378</v>
      </c>
      <c r="M260" s="2" t="s">
        <v>3991</v>
      </c>
      <c r="O260" s="2">
        <v>104527870</v>
      </c>
      <c r="P260" s="20" t="s">
        <v>125</v>
      </c>
      <c r="Q260" s="2" t="str">
        <f t="shared" si="12"/>
        <v>104527870X00</v>
      </c>
      <c r="R260" s="2" t="str">
        <f t="shared" si="13"/>
        <v>104527870X00</v>
      </c>
      <c r="T260" s="2">
        <v>103001080</v>
      </c>
      <c r="U260" s="2" t="s">
        <v>176</v>
      </c>
      <c r="V260" s="2" t="str">
        <f t="shared" ref="V260:V323" si="14">T260&amp;U260</f>
        <v>103001080C02</v>
      </c>
    </row>
    <row r="261" spans="10:22" x14ac:dyDescent="0.35">
      <c r="J261" s="2" t="s">
        <v>4379</v>
      </c>
      <c r="K261" s="2" t="s">
        <v>4379</v>
      </c>
      <c r="L261" s="2" t="s">
        <v>4380</v>
      </c>
      <c r="M261" s="2" t="s">
        <v>4103</v>
      </c>
      <c r="O261" s="2">
        <v>104524420</v>
      </c>
      <c r="P261" s="20" t="s">
        <v>43</v>
      </c>
      <c r="Q261" s="2" t="str">
        <f t="shared" si="12"/>
        <v>104524420C12</v>
      </c>
      <c r="R261" s="2" t="str">
        <f t="shared" si="13"/>
        <v>104524420C12</v>
      </c>
      <c r="T261" s="2">
        <v>103502100</v>
      </c>
      <c r="U261" s="2" t="s">
        <v>164</v>
      </c>
      <c r="V261" s="2" t="str">
        <f t="shared" si="14"/>
        <v>103502100KG</v>
      </c>
    </row>
    <row r="262" spans="10:22" x14ac:dyDescent="0.35">
      <c r="J262" s="2" t="s">
        <v>4381</v>
      </c>
      <c r="K262" s="2" t="s">
        <v>4381</v>
      </c>
      <c r="L262" s="2" t="s">
        <v>4382</v>
      </c>
      <c r="M262" s="2" t="s">
        <v>4103</v>
      </c>
      <c r="O262" s="2">
        <v>104519410</v>
      </c>
      <c r="P262" s="20" t="s">
        <v>44</v>
      </c>
      <c r="Q262" s="2" t="str">
        <f t="shared" si="12"/>
        <v>104519410UN</v>
      </c>
      <c r="R262" s="2" t="str">
        <f t="shared" si="13"/>
        <v>104519410UN</v>
      </c>
      <c r="T262" s="2">
        <v>103510260</v>
      </c>
      <c r="U262" s="2" t="s">
        <v>300</v>
      </c>
      <c r="V262" s="2" t="str">
        <f t="shared" si="14"/>
        <v>103510260C05</v>
      </c>
    </row>
    <row r="263" spans="10:22" x14ac:dyDescent="0.35">
      <c r="J263" s="2" t="s">
        <v>4383</v>
      </c>
      <c r="K263" s="2" t="s">
        <v>4383</v>
      </c>
      <c r="L263" s="2" t="s">
        <v>4384</v>
      </c>
      <c r="M263" s="2" t="s">
        <v>4160</v>
      </c>
      <c r="O263" s="2">
        <v>104530500</v>
      </c>
      <c r="P263" s="20" t="s">
        <v>331</v>
      </c>
      <c r="Q263" s="2" t="str">
        <f t="shared" si="12"/>
        <v>104530500C14</v>
      </c>
      <c r="R263" s="2" t="str">
        <f t="shared" si="13"/>
        <v>104530500C14</v>
      </c>
      <c r="T263" s="2">
        <v>103601720</v>
      </c>
      <c r="U263" s="2" t="s">
        <v>164</v>
      </c>
      <c r="V263" s="2" t="str">
        <f t="shared" si="14"/>
        <v>103601720KG</v>
      </c>
    </row>
    <row r="264" spans="10:22" x14ac:dyDescent="0.35">
      <c r="J264" s="2" t="s">
        <v>4385</v>
      </c>
      <c r="K264" s="2" t="s">
        <v>4385</v>
      </c>
      <c r="L264" s="2" t="s">
        <v>4386</v>
      </c>
      <c r="M264" s="2" t="s">
        <v>4084</v>
      </c>
      <c r="O264" s="2">
        <v>150001739</v>
      </c>
      <c r="P264" s="20" t="s">
        <v>1102</v>
      </c>
      <c r="Q264" s="2" t="str">
        <f t="shared" si="12"/>
        <v>150001739D20</v>
      </c>
      <c r="R264" s="2" t="str">
        <f t="shared" si="13"/>
        <v>150001739D20</v>
      </c>
      <c r="T264" s="2">
        <v>103800430</v>
      </c>
      <c r="U264" s="2" t="s">
        <v>61</v>
      </c>
      <c r="V264" s="2" t="str">
        <f t="shared" si="14"/>
        <v>103800430C10</v>
      </c>
    </row>
    <row r="265" spans="10:22" x14ac:dyDescent="0.35">
      <c r="J265" s="2" t="s">
        <v>4387</v>
      </c>
      <c r="K265" s="2" t="s">
        <v>4387</v>
      </c>
      <c r="L265" s="2" t="s">
        <v>4388</v>
      </c>
      <c r="M265" s="2" t="s">
        <v>4328</v>
      </c>
      <c r="O265" s="2">
        <v>150002051</v>
      </c>
      <c r="P265" s="20" t="s">
        <v>94</v>
      </c>
      <c r="Q265" s="2" t="str">
        <f t="shared" si="12"/>
        <v>150002051C18</v>
      </c>
      <c r="R265" s="2" t="str">
        <f t="shared" si="13"/>
        <v>150002051C18</v>
      </c>
      <c r="T265" s="2">
        <v>103800430</v>
      </c>
      <c r="U265" s="2" t="s">
        <v>44</v>
      </c>
      <c r="V265" s="2" t="str">
        <f t="shared" si="14"/>
        <v>103800430UN</v>
      </c>
    </row>
    <row r="266" spans="10:22" x14ac:dyDescent="0.35">
      <c r="J266" s="2" t="s">
        <v>4389</v>
      </c>
      <c r="K266" s="2" t="s">
        <v>4389</v>
      </c>
      <c r="L266" s="2" t="s">
        <v>4390</v>
      </c>
      <c r="M266" s="2" t="s">
        <v>4325</v>
      </c>
      <c r="O266" s="2">
        <v>104500940</v>
      </c>
      <c r="P266" s="20" t="s">
        <v>44</v>
      </c>
      <c r="Q266" s="2" t="str">
        <f t="shared" si="12"/>
        <v>104500940UN</v>
      </c>
      <c r="R266" s="2" t="str">
        <f t="shared" si="13"/>
        <v>104500940UN</v>
      </c>
      <c r="T266" s="2">
        <v>103800460</v>
      </c>
      <c r="U266" s="2" t="s">
        <v>61</v>
      </c>
      <c r="V266" s="2" t="str">
        <f t="shared" si="14"/>
        <v>103800460C10</v>
      </c>
    </row>
    <row r="267" spans="10:22" x14ac:dyDescent="0.35">
      <c r="J267" s="2" t="s">
        <v>4391</v>
      </c>
      <c r="K267" s="2" t="s">
        <v>4391</v>
      </c>
      <c r="L267" s="2" t="s">
        <v>4392</v>
      </c>
      <c r="M267" s="2" t="s">
        <v>4276</v>
      </c>
      <c r="O267" s="2">
        <v>104531440</v>
      </c>
      <c r="P267" s="20" t="s">
        <v>339</v>
      </c>
      <c r="Q267" s="2" t="str">
        <f t="shared" si="12"/>
        <v>104531440C30</v>
      </c>
      <c r="R267" s="2" t="str">
        <f t="shared" si="13"/>
        <v>104531440C30</v>
      </c>
      <c r="T267" s="2">
        <v>103800460</v>
      </c>
      <c r="U267" s="2" t="s">
        <v>44</v>
      </c>
      <c r="V267" s="2" t="str">
        <f t="shared" si="14"/>
        <v>103800460UN</v>
      </c>
    </row>
    <row r="268" spans="10:22" x14ac:dyDescent="0.35">
      <c r="J268" s="2" t="s">
        <v>4393</v>
      </c>
      <c r="K268" s="2" t="s">
        <v>4393</v>
      </c>
      <c r="L268" s="2" t="s">
        <v>4394</v>
      </c>
      <c r="M268" s="2" t="s">
        <v>3937</v>
      </c>
      <c r="O268" s="2">
        <v>150000989</v>
      </c>
      <c r="P268" s="20" t="s">
        <v>53</v>
      </c>
      <c r="Q268" s="2" t="str">
        <f t="shared" si="12"/>
        <v>150000989C06</v>
      </c>
      <c r="R268" s="2" t="str">
        <f t="shared" si="13"/>
        <v>150000989C06</v>
      </c>
      <c r="T268" s="2">
        <v>104254030</v>
      </c>
      <c r="U268" s="2" t="s">
        <v>838</v>
      </c>
      <c r="V268" s="2" t="str">
        <f t="shared" si="14"/>
        <v>104254030Y14</v>
      </c>
    </row>
    <row r="269" spans="10:22" x14ac:dyDescent="0.35">
      <c r="J269" s="2" t="s">
        <v>4395</v>
      </c>
      <c r="K269" s="2" t="s">
        <v>4395</v>
      </c>
      <c r="L269" s="2" t="s">
        <v>4396</v>
      </c>
      <c r="M269" s="2" t="s">
        <v>4087</v>
      </c>
      <c r="O269" s="2">
        <v>104526970</v>
      </c>
      <c r="P269" s="20" t="s">
        <v>345</v>
      </c>
      <c r="Q269" s="2" t="str">
        <f t="shared" si="12"/>
        <v>104526970D30</v>
      </c>
      <c r="R269" s="2" t="str">
        <f t="shared" si="13"/>
        <v>104526970D30</v>
      </c>
      <c r="T269" s="2">
        <v>104254040</v>
      </c>
      <c r="U269" s="2" t="s">
        <v>248</v>
      </c>
      <c r="V269" s="2" t="str">
        <f t="shared" si="14"/>
        <v>104254040C35</v>
      </c>
    </row>
    <row r="270" spans="10:22" x14ac:dyDescent="0.35">
      <c r="J270" s="2" t="s">
        <v>4397</v>
      </c>
      <c r="K270" s="2" t="s">
        <v>4397</v>
      </c>
      <c r="L270" s="2" t="s">
        <v>4398</v>
      </c>
      <c r="M270" s="2" t="s">
        <v>3991</v>
      </c>
      <c r="O270" s="2">
        <v>150000071</v>
      </c>
      <c r="P270" s="20" t="s">
        <v>534</v>
      </c>
      <c r="Q270" s="2" t="str">
        <f t="shared" si="12"/>
        <v>150000071C25</v>
      </c>
      <c r="R270" s="2" t="str">
        <f t="shared" si="13"/>
        <v>150000071C25</v>
      </c>
      <c r="T270" s="2">
        <v>104254140</v>
      </c>
      <c r="U270" s="2" t="s">
        <v>762</v>
      </c>
      <c r="V270" s="2" t="str">
        <f t="shared" si="14"/>
        <v>104254140C72</v>
      </c>
    </row>
    <row r="271" spans="10:22" x14ac:dyDescent="0.35">
      <c r="J271" s="2" t="s">
        <v>4399</v>
      </c>
      <c r="K271" s="2" t="s">
        <v>4399</v>
      </c>
      <c r="L271" s="2" t="s">
        <v>4400</v>
      </c>
      <c r="M271" s="2" t="s">
        <v>4084</v>
      </c>
      <c r="O271" s="2">
        <v>104510130</v>
      </c>
      <c r="P271" s="20" t="s">
        <v>242</v>
      </c>
      <c r="Q271" s="2" t="str">
        <f t="shared" si="12"/>
        <v>104510130C48</v>
      </c>
      <c r="R271" s="2" t="str">
        <f t="shared" si="13"/>
        <v>104510130C48</v>
      </c>
      <c r="T271" s="2">
        <v>104254150</v>
      </c>
      <c r="U271" s="2" t="s">
        <v>242</v>
      </c>
      <c r="V271" s="2" t="str">
        <f t="shared" si="14"/>
        <v>104254150C48</v>
      </c>
    </row>
    <row r="272" spans="10:22" x14ac:dyDescent="0.35">
      <c r="J272" s="2" t="s">
        <v>4401</v>
      </c>
      <c r="K272" s="2" t="s">
        <v>4401</v>
      </c>
      <c r="L272" s="2" t="s">
        <v>4402</v>
      </c>
      <c r="M272" s="2" t="s">
        <v>3933</v>
      </c>
      <c r="O272" s="2">
        <v>104524830</v>
      </c>
      <c r="P272" s="20" t="s">
        <v>331</v>
      </c>
      <c r="Q272" s="2" t="str">
        <f t="shared" si="12"/>
        <v>104524830C14</v>
      </c>
      <c r="R272" s="2" t="str">
        <f t="shared" si="13"/>
        <v>104524830C14</v>
      </c>
      <c r="T272" s="2">
        <v>104300050</v>
      </c>
      <c r="U272" s="2" t="s">
        <v>300</v>
      </c>
      <c r="V272" s="2" t="str">
        <f t="shared" si="14"/>
        <v>104300050C05</v>
      </c>
    </row>
    <row r="273" spans="10:22" x14ac:dyDescent="0.35">
      <c r="J273" s="2" t="s">
        <v>4403</v>
      </c>
      <c r="K273" s="2" t="s">
        <v>4403</v>
      </c>
      <c r="L273" s="2" t="s">
        <v>4404</v>
      </c>
      <c r="M273" s="2" t="s">
        <v>4165</v>
      </c>
      <c r="O273" s="2">
        <v>150001837</v>
      </c>
      <c r="P273" s="20" t="s">
        <v>482</v>
      </c>
      <c r="Q273" s="2" t="str">
        <f t="shared" si="12"/>
        <v>150001837C27</v>
      </c>
      <c r="R273" s="2" t="str">
        <f t="shared" si="13"/>
        <v>150001837C27</v>
      </c>
      <c r="T273" s="2">
        <v>104300300</v>
      </c>
      <c r="U273" s="2" t="s">
        <v>209</v>
      </c>
      <c r="V273" s="2" t="str">
        <f t="shared" si="14"/>
        <v>104300300C04</v>
      </c>
    </row>
    <row r="274" spans="10:22" x14ac:dyDescent="0.35">
      <c r="J274" s="2" t="s">
        <v>4405</v>
      </c>
      <c r="K274" s="2" t="s">
        <v>4405</v>
      </c>
      <c r="L274" s="2" t="s">
        <v>4406</v>
      </c>
      <c r="M274" s="2" t="s">
        <v>4407</v>
      </c>
      <c r="O274" s="2">
        <v>104519920</v>
      </c>
      <c r="P274" s="20" t="s">
        <v>325</v>
      </c>
      <c r="Q274" s="2" t="str">
        <f t="shared" si="12"/>
        <v>104519920D10</v>
      </c>
      <c r="R274" s="2" t="str">
        <f t="shared" si="13"/>
        <v>104519920D10</v>
      </c>
      <c r="T274" s="2">
        <v>104300300</v>
      </c>
      <c r="U274" s="2" t="s">
        <v>44</v>
      </c>
      <c r="V274" s="2" t="str">
        <f t="shared" si="14"/>
        <v>104300300UN</v>
      </c>
    </row>
    <row r="275" spans="10:22" x14ac:dyDescent="0.35">
      <c r="J275" s="2" t="s">
        <v>4408</v>
      </c>
      <c r="K275" s="2" t="s">
        <v>4408</v>
      </c>
      <c r="L275" s="2" t="s">
        <v>4409</v>
      </c>
      <c r="M275" s="2" t="s">
        <v>3933</v>
      </c>
      <c r="O275" s="2">
        <v>101200010</v>
      </c>
      <c r="P275" s="20" t="s">
        <v>288</v>
      </c>
      <c r="Q275" s="2" t="str">
        <f t="shared" si="12"/>
        <v>101200010C24</v>
      </c>
      <c r="R275" s="2" t="str">
        <f t="shared" si="13"/>
        <v>101200010C24</v>
      </c>
      <c r="T275" s="2">
        <v>104300450</v>
      </c>
      <c r="U275" s="2" t="s">
        <v>209</v>
      </c>
      <c r="V275" s="2" t="str">
        <f t="shared" si="14"/>
        <v>104300450C04</v>
      </c>
    </row>
    <row r="276" spans="10:22" x14ac:dyDescent="0.35">
      <c r="J276" s="2" t="s">
        <v>4410</v>
      </c>
      <c r="K276" s="2" t="s">
        <v>4410</v>
      </c>
      <c r="L276" s="2" t="s">
        <v>4411</v>
      </c>
      <c r="M276" s="2" t="s">
        <v>4407</v>
      </c>
      <c r="O276" s="2">
        <v>150001186</v>
      </c>
      <c r="P276" s="20" t="s">
        <v>61</v>
      </c>
      <c r="Q276" s="2" t="str">
        <f t="shared" si="12"/>
        <v>150001186C10</v>
      </c>
      <c r="R276" s="2" t="str">
        <f t="shared" si="13"/>
        <v>150001186C10</v>
      </c>
      <c r="T276" s="2">
        <v>104300450</v>
      </c>
      <c r="U276" s="2" t="s">
        <v>44</v>
      </c>
      <c r="V276" s="2" t="str">
        <f t="shared" si="14"/>
        <v>104300450UN</v>
      </c>
    </row>
    <row r="277" spans="10:22" x14ac:dyDescent="0.35">
      <c r="J277" s="2" t="s">
        <v>4412</v>
      </c>
      <c r="K277" s="2" t="s">
        <v>4412</v>
      </c>
      <c r="L277" s="2" t="s">
        <v>4413</v>
      </c>
      <c r="M277" s="2" t="s">
        <v>4279</v>
      </c>
      <c r="O277" s="2">
        <v>104529900</v>
      </c>
      <c r="P277" s="20" t="s">
        <v>61</v>
      </c>
      <c r="Q277" s="2" t="str">
        <f t="shared" si="12"/>
        <v>104529900C10</v>
      </c>
      <c r="R277" s="2" t="str">
        <f t="shared" si="13"/>
        <v>104529900C10</v>
      </c>
      <c r="T277" s="2">
        <v>104300500</v>
      </c>
      <c r="U277" s="2" t="s">
        <v>209</v>
      </c>
      <c r="V277" s="2" t="str">
        <f t="shared" si="14"/>
        <v>104300500C04</v>
      </c>
    </row>
    <row r="278" spans="10:22" x14ac:dyDescent="0.35">
      <c r="J278" s="2" t="s">
        <v>4414</v>
      </c>
      <c r="K278" s="2" t="s">
        <v>4414</v>
      </c>
      <c r="L278" s="2" t="s">
        <v>4415</v>
      </c>
      <c r="M278" s="2" t="s">
        <v>3933</v>
      </c>
      <c r="O278" s="2">
        <v>104527320</v>
      </c>
      <c r="P278" s="20" t="s">
        <v>325</v>
      </c>
      <c r="Q278" s="2" t="str">
        <f t="shared" si="12"/>
        <v>104527320D10</v>
      </c>
      <c r="R278" s="2" t="str">
        <f t="shared" si="13"/>
        <v>104527320D10</v>
      </c>
      <c r="T278" s="2">
        <v>104300500</v>
      </c>
      <c r="U278" s="2" t="s">
        <v>44</v>
      </c>
      <c r="V278" s="2" t="str">
        <f t="shared" si="14"/>
        <v>104300500UN</v>
      </c>
    </row>
    <row r="279" spans="10:22" x14ac:dyDescent="0.35">
      <c r="J279" s="2" t="s">
        <v>4416</v>
      </c>
      <c r="K279" s="2" t="s">
        <v>4416</v>
      </c>
      <c r="L279" s="2" t="s">
        <v>4417</v>
      </c>
      <c r="M279" s="2" t="s">
        <v>4287</v>
      </c>
      <c r="O279" s="2">
        <v>150001835</v>
      </c>
      <c r="P279" s="20" t="s">
        <v>53</v>
      </c>
      <c r="Q279" s="2" t="str">
        <f t="shared" si="12"/>
        <v>150001835C06</v>
      </c>
      <c r="R279" s="2" t="str">
        <f t="shared" si="13"/>
        <v>150001835C06</v>
      </c>
      <c r="T279" s="2">
        <v>104300530</v>
      </c>
      <c r="U279" s="2" t="s">
        <v>209</v>
      </c>
      <c r="V279" s="2" t="str">
        <f t="shared" si="14"/>
        <v>104300530C04</v>
      </c>
    </row>
    <row r="280" spans="10:22" x14ac:dyDescent="0.35">
      <c r="J280" s="2" t="s">
        <v>4418</v>
      </c>
      <c r="K280" s="2" t="s">
        <v>4418</v>
      </c>
      <c r="L280" s="2" t="s">
        <v>4419</v>
      </c>
      <c r="M280" s="2" t="s">
        <v>4420</v>
      </c>
      <c r="O280" s="2">
        <v>104528880</v>
      </c>
      <c r="P280" s="20" t="s">
        <v>331</v>
      </c>
      <c r="Q280" s="2" t="str">
        <f t="shared" si="12"/>
        <v>104528880C14</v>
      </c>
      <c r="R280" s="2" t="str">
        <f t="shared" si="13"/>
        <v>104528880C14</v>
      </c>
      <c r="T280" s="2">
        <v>104300530</v>
      </c>
      <c r="U280" s="2" t="s">
        <v>44</v>
      </c>
      <c r="V280" s="2" t="str">
        <f t="shared" si="14"/>
        <v>104300530UN</v>
      </c>
    </row>
    <row r="281" spans="10:22" x14ac:dyDescent="0.35">
      <c r="J281" s="2" t="s">
        <v>4421</v>
      </c>
      <c r="K281" s="2" t="s">
        <v>4421</v>
      </c>
      <c r="L281" s="2" t="s">
        <v>4422</v>
      </c>
      <c r="M281" s="2" t="s">
        <v>4407</v>
      </c>
      <c r="O281" s="2">
        <v>150000862</v>
      </c>
      <c r="P281" s="20" t="s">
        <v>44</v>
      </c>
      <c r="Q281" s="2" t="str">
        <f t="shared" si="12"/>
        <v>150000862UN</v>
      </c>
      <c r="R281" s="2" t="str">
        <f t="shared" si="13"/>
        <v>150000862UN</v>
      </c>
      <c r="T281" s="2">
        <v>104300720</v>
      </c>
      <c r="U281" s="2" t="s">
        <v>209</v>
      </c>
      <c r="V281" s="2" t="str">
        <f t="shared" si="14"/>
        <v>104300720C04</v>
      </c>
    </row>
    <row r="282" spans="10:22" x14ac:dyDescent="0.35">
      <c r="J282" s="2" t="s">
        <v>4423</v>
      </c>
      <c r="K282" s="2" t="s">
        <v>4423</v>
      </c>
      <c r="L282" s="2" t="s">
        <v>4424</v>
      </c>
      <c r="M282" s="2" t="s">
        <v>4279</v>
      </c>
      <c r="O282" s="2">
        <v>104525130</v>
      </c>
      <c r="P282" s="20" t="s">
        <v>61</v>
      </c>
      <c r="Q282" s="2" t="str">
        <f t="shared" si="12"/>
        <v>104525130C10</v>
      </c>
      <c r="R282" s="2" t="str">
        <f t="shared" si="13"/>
        <v>104525130C10</v>
      </c>
      <c r="T282" s="2">
        <v>104300720</v>
      </c>
      <c r="U282" s="2" t="s">
        <v>44</v>
      </c>
      <c r="V282" s="2" t="str">
        <f t="shared" si="14"/>
        <v>104300720UN</v>
      </c>
    </row>
    <row r="283" spans="10:22" x14ac:dyDescent="0.35">
      <c r="J283" s="2" t="s">
        <v>4425</v>
      </c>
      <c r="K283" s="2" t="s">
        <v>4425</v>
      </c>
      <c r="L283" s="2" t="s">
        <v>4426</v>
      </c>
      <c r="M283" s="2" t="s">
        <v>4103</v>
      </c>
      <c r="O283" s="2">
        <v>104512290</v>
      </c>
      <c r="P283" s="20" t="s">
        <v>43</v>
      </c>
      <c r="Q283" s="2" t="str">
        <f t="shared" si="12"/>
        <v>104512290C12</v>
      </c>
      <c r="R283" s="2" t="str">
        <f t="shared" si="13"/>
        <v>104512290C12</v>
      </c>
      <c r="T283" s="2">
        <v>104301050</v>
      </c>
      <c r="U283" s="2" t="s">
        <v>209</v>
      </c>
      <c r="V283" s="2" t="str">
        <f t="shared" si="14"/>
        <v>104301050C04</v>
      </c>
    </row>
    <row r="284" spans="10:22" x14ac:dyDescent="0.35">
      <c r="J284" s="2" t="s">
        <v>4427</v>
      </c>
      <c r="K284" s="2" t="s">
        <v>4427</v>
      </c>
      <c r="L284" s="2" t="s">
        <v>4428</v>
      </c>
      <c r="M284" s="2" t="s">
        <v>4008</v>
      </c>
      <c r="O284" s="2">
        <v>104521650</v>
      </c>
      <c r="P284" s="20" t="s">
        <v>325</v>
      </c>
      <c r="Q284" s="2" t="str">
        <f t="shared" si="12"/>
        <v>104521650D10</v>
      </c>
      <c r="R284" s="2" t="str">
        <f t="shared" si="13"/>
        <v>104521650D10</v>
      </c>
      <c r="T284" s="2">
        <v>104301050</v>
      </c>
      <c r="U284" s="2" t="s">
        <v>44</v>
      </c>
      <c r="V284" s="2" t="str">
        <f t="shared" si="14"/>
        <v>104301050UN</v>
      </c>
    </row>
    <row r="285" spans="10:22" x14ac:dyDescent="0.35">
      <c r="J285" s="2" t="s">
        <v>4429</v>
      </c>
      <c r="K285" s="2" t="s">
        <v>4429</v>
      </c>
      <c r="L285" s="2" t="s">
        <v>4430</v>
      </c>
      <c r="M285" s="2" t="s">
        <v>4157</v>
      </c>
      <c r="O285" s="2">
        <v>150001247</v>
      </c>
      <c r="P285" s="20" t="s">
        <v>339</v>
      </c>
      <c r="Q285" s="2" t="str">
        <f t="shared" si="12"/>
        <v>150001247C30</v>
      </c>
      <c r="R285" s="2" t="str">
        <f t="shared" si="13"/>
        <v>150001247C30</v>
      </c>
      <c r="T285" s="2">
        <v>104303010</v>
      </c>
      <c r="U285" s="2" t="s">
        <v>209</v>
      </c>
      <c r="V285" s="2" t="str">
        <f t="shared" si="14"/>
        <v>104303010C04</v>
      </c>
    </row>
    <row r="286" spans="10:22" x14ac:dyDescent="0.35">
      <c r="J286" s="2" t="s">
        <v>4431</v>
      </c>
      <c r="K286" s="2" t="s">
        <v>4431</v>
      </c>
      <c r="L286" s="2" t="s">
        <v>4432</v>
      </c>
      <c r="M286" s="2" t="s">
        <v>4157</v>
      </c>
      <c r="O286" s="2">
        <v>150001765</v>
      </c>
      <c r="P286" s="20" t="s">
        <v>86</v>
      </c>
      <c r="Q286" s="2" t="str">
        <f t="shared" si="12"/>
        <v>150001765C20</v>
      </c>
      <c r="R286" s="2" t="str">
        <f t="shared" si="13"/>
        <v>150001765C20</v>
      </c>
      <c r="T286" s="2">
        <v>104303010</v>
      </c>
      <c r="U286" s="2" t="s">
        <v>44</v>
      </c>
      <c r="V286" s="2" t="str">
        <f t="shared" si="14"/>
        <v>104303010UN</v>
      </c>
    </row>
    <row r="287" spans="10:22" x14ac:dyDescent="0.35">
      <c r="J287" s="2" t="s">
        <v>4433</v>
      </c>
      <c r="K287" s="2" t="s">
        <v>4433</v>
      </c>
      <c r="L287" s="2" t="s">
        <v>4434</v>
      </c>
      <c r="M287" s="2" t="s">
        <v>4435</v>
      </c>
      <c r="O287" s="2">
        <v>150001745</v>
      </c>
      <c r="P287" s="20" t="s">
        <v>339</v>
      </c>
      <c r="Q287" s="2" t="str">
        <f t="shared" si="12"/>
        <v>150001745C30</v>
      </c>
      <c r="R287" s="2" t="str">
        <f t="shared" si="13"/>
        <v>150001745C30</v>
      </c>
      <c r="T287" s="2">
        <v>104303300</v>
      </c>
      <c r="U287" s="2" t="s">
        <v>61</v>
      </c>
      <c r="V287" s="2" t="str">
        <f t="shared" si="14"/>
        <v>104303300C10</v>
      </c>
    </row>
    <row r="288" spans="10:22" x14ac:dyDescent="0.35">
      <c r="J288" s="2" t="s">
        <v>4436</v>
      </c>
      <c r="K288" s="2" t="s">
        <v>4436</v>
      </c>
      <c r="L288" s="2" t="s">
        <v>4437</v>
      </c>
      <c r="M288" s="2" t="s">
        <v>4157</v>
      </c>
      <c r="O288" s="2">
        <v>104528370</v>
      </c>
      <c r="P288" s="20" t="s">
        <v>44</v>
      </c>
      <c r="Q288" s="2" t="str">
        <f t="shared" si="12"/>
        <v>104528370UN</v>
      </c>
      <c r="R288" s="2" t="str">
        <f t="shared" si="13"/>
        <v>104528370UN</v>
      </c>
      <c r="T288" s="2">
        <v>104303300</v>
      </c>
      <c r="U288" s="2" t="s">
        <v>44</v>
      </c>
      <c r="V288" s="2" t="str">
        <f t="shared" si="14"/>
        <v>104303300UN</v>
      </c>
    </row>
    <row r="289" spans="10:22" x14ac:dyDescent="0.35">
      <c r="J289" s="2" t="s">
        <v>4438</v>
      </c>
      <c r="K289" s="2" t="s">
        <v>4438</v>
      </c>
      <c r="L289" s="2" t="s">
        <v>4439</v>
      </c>
      <c r="M289" s="2" t="s">
        <v>4353</v>
      </c>
      <c r="O289" s="2">
        <v>150001249</v>
      </c>
      <c r="P289" s="20" t="s">
        <v>339</v>
      </c>
      <c r="Q289" s="2" t="str">
        <f t="shared" si="12"/>
        <v>150001249C30</v>
      </c>
      <c r="R289" s="2" t="str">
        <f t="shared" si="13"/>
        <v>150001249C30</v>
      </c>
      <c r="T289" s="2">
        <v>104303640</v>
      </c>
      <c r="U289" s="2" t="s">
        <v>415</v>
      </c>
      <c r="V289" s="2" t="str">
        <f t="shared" si="14"/>
        <v>104303640C07</v>
      </c>
    </row>
    <row r="290" spans="10:22" x14ac:dyDescent="0.35">
      <c r="J290" s="2" t="s">
        <v>4440</v>
      </c>
      <c r="K290" s="2" t="s">
        <v>4440</v>
      </c>
      <c r="L290" s="2" t="s">
        <v>4441</v>
      </c>
      <c r="M290" s="2" t="s">
        <v>4103</v>
      </c>
      <c r="O290" s="2">
        <v>104528380</v>
      </c>
      <c r="P290" s="20" t="s">
        <v>44</v>
      </c>
      <c r="Q290" s="2" t="str">
        <f t="shared" si="12"/>
        <v>104528380UN</v>
      </c>
      <c r="R290" s="2" t="str">
        <f t="shared" si="13"/>
        <v>104528380UN</v>
      </c>
      <c r="T290" s="2">
        <v>104303640</v>
      </c>
      <c r="U290" s="2" t="s">
        <v>44</v>
      </c>
      <c r="V290" s="2" t="str">
        <f t="shared" si="14"/>
        <v>104303640UN</v>
      </c>
    </row>
    <row r="291" spans="10:22" x14ac:dyDescent="0.35">
      <c r="J291" s="2" t="s">
        <v>4442</v>
      </c>
      <c r="K291" s="2" t="s">
        <v>4442</v>
      </c>
      <c r="L291" s="2" t="s">
        <v>4443</v>
      </c>
      <c r="M291" s="2" t="s">
        <v>4444</v>
      </c>
      <c r="O291" s="2">
        <v>104524370</v>
      </c>
      <c r="P291" s="20" t="s">
        <v>288</v>
      </c>
      <c r="Q291" s="2" t="str">
        <f t="shared" si="12"/>
        <v>104524370C24</v>
      </c>
      <c r="R291" s="2" t="str">
        <f t="shared" si="13"/>
        <v>104524370C24</v>
      </c>
      <c r="T291" s="2">
        <v>104310440</v>
      </c>
      <c r="U291" s="2" t="s">
        <v>61</v>
      </c>
      <c r="V291" s="2" t="str">
        <f t="shared" si="14"/>
        <v>104310440C10</v>
      </c>
    </row>
    <row r="292" spans="10:22" x14ac:dyDescent="0.35">
      <c r="J292" s="2" t="s">
        <v>4445</v>
      </c>
      <c r="K292" s="2" t="s">
        <v>4445</v>
      </c>
      <c r="L292" s="2" t="s">
        <v>4446</v>
      </c>
      <c r="M292" s="2" t="s">
        <v>3980</v>
      </c>
      <c r="O292" s="2">
        <v>104526980</v>
      </c>
      <c r="P292" s="20" t="s">
        <v>345</v>
      </c>
      <c r="Q292" s="2" t="str">
        <f t="shared" si="12"/>
        <v>104526980D30</v>
      </c>
      <c r="R292" s="2" t="str">
        <f t="shared" si="13"/>
        <v>104526980D30</v>
      </c>
      <c r="T292" s="2">
        <v>104310440</v>
      </c>
      <c r="U292" s="2" t="s">
        <v>44</v>
      </c>
      <c r="V292" s="2" t="str">
        <f t="shared" si="14"/>
        <v>104310440UN</v>
      </c>
    </row>
    <row r="293" spans="10:22" x14ac:dyDescent="0.35">
      <c r="J293" s="2" t="s">
        <v>4447</v>
      </c>
      <c r="K293" s="2" t="s">
        <v>4447</v>
      </c>
      <c r="L293" s="2" t="s">
        <v>4448</v>
      </c>
      <c r="M293" s="2" t="s">
        <v>4449</v>
      </c>
      <c r="O293" s="2">
        <v>150000769</v>
      </c>
      <c r="P293" s="20" t="s">
        <v>44</v>
      </c>
      <c r="Q293" s="2" t="str">
        <f t="shared" si="12"/>
        <v>150000769UN</v>
      </c>
      <c r="R293" s="2" t="str">
        <f t="shared" si="13"/>
        <v>150000769UN</v>
      </c>
      <c r="T293" s="2">
        <v>104320510</v>
      </c>
      <c r="U293" s="2" t="s">
        <v>288</v>
      </c>
      <c r="V293" s="2" t="str">
        <f t="shared" si="14"/>
        <v>104320510C24</v>
      </c>
    </row>
    <row r="294" spans="10:22" x14ac:dyDescent="0.35">
      <c r="J294" s="2" t="s">
        <v>4450</v>
      </c>
      <c r="K294" s="2" t="s">
        <v>4450</v>
      </c>
      <c r="L294" s="2" t="s">
        <v>4451</v>
      </c>
      <c r="M294" s="2" t="s">
        <v>4296</v>
      </c>
      <c r="O294" s="2">
        <v>150000367</v>
      </c>
      <c r="P294" s="20" t="s">
        <v>61</v>
      </c>
      <c r="Q294" s="2" t="str">
        <f t="shared" si="12"/>
        <v>150000367C10</v>
      </c>
      <c r="R294" s="2" t="str">
        <f t="shared" si="13"/>
        <v>150000367C10</v>
      </c>
      <c r="T294" s="2">
        <v>104320510</v>
      </c>
      <c r="U294" s="2" t="s">
        <v>44</v>
      </c>
      <c r="V294" s="2" t="str">
        <f t="shared" si="14"/>
        <v>104320510UN</v>
      </c>
    </row>
    <row r="295" spans="10:22" x14ac:dyDescent="0.35">
      <c r="J295" s="2" t="s">
        <v>4452</v>
      </c>
      <c r="K295" s="2" t="s">
        <v>4452</v>
      </c>
      <c r="L295" s="2" t="s">
        <v>4453</v>
      </c>
      <c r="M295" s="2" t="s">
        <v>4299</v>
      </c>
      <c r="O295" s="2">
        <v>150001764</v>
      </c>
      <c r="P295" s="20" t="s">
        <v>44</v>
      </c>
      <c r="Q295" s="2" t="str">
        <f t="shared" si="12"/>
        <v>150001764UN</v>
      </c>
      <c r="R295" s="2" t="str">
        <f t="shared" si="13"/>
        <v>150001764UN</v>
      </c>
      <c r="T295" s="2">
        <v>104321040</v>
      </c>
      <c r="U295" s="2" t="s">
        <v>61</v>
      </c>
      <c r="V295" s="2" t="str">
        <f t="shared" si="14"/>
        <v>104321040C10</v>
      </c>
    </row>
    <row r="296" spans="10:22" x14ac:dyDescent="0.35">
      <c r="J296" s="2" t="s">
        <v>4454</v>
      </c>
      <c r="K296" s="2" t="s">
        <v>4454</v>
      </c>
      <c r="L296" s="2" t="s">
        <v>4455</v>
      </c>
      <c r="M296" s="2" t="s">
        <v>4299</v>
      </c>
      <c r="O296" s="2">
        <v>104522130</v>
      </c>
      <c r="P296" s="20" t="s">
        <v>200</v>
      </c>
      <c r="Q296" s="2" t="str">
        <f t="shared" si="12"/>
        <v>104522130Z00</v>
      </c>
      <c r="R296" s="2" t="str">
        <f t="shared" si="13"/>
        <v>104522130Z00</v>
      </c>
      <c r="T296" s="2">
        <v>104321040</v>
      </c>
      <c r="U296" s="2" t="s">
        <v>44</v>
      </c>
      <c r="V296" s="2" t="str">
        <f t="shared" si="14"/>
        <v>104321040UN</v>
      </c>
    </row>
    <row r="297" spans="10:22" x14ac:dyDescent="0.35">
      <c r="J297" s="2" t="s">
        <v>4456</v>
      </c>
      <c r="K297" s="2" t="s">
        <v>4456</v>
      </c>
      <c r="L297" s="2" t="s">
        <v>4457</v>
      </c>
      <c r="M297" s="2" t="s">
        <v>4160</v>
      </c>
      <c r="O297" s="2">
        <v>104522050</v>
      </c>
      <c r="P297" s="20" t="s">
        <v>585</v>
      </c>
      <c r="Q297" s="2" t="str">
        <f t="shared" si="12"/>
        <v>104522050Z80</v>
      </c>
      <c r="R297" s="2" t="str">
        <f t="shared" si="13"/>
        <v>104522050Z80</v>
      </c>
      <c r="T297" s="2">
        <v>104321070</v>
      </c>
      <c r="U297" s="2" t="s">
        <v>209</v>
      </c>
      <c r="V297" s="2" t="str">
        <f t="shared" si="14"/>
        <v>104321070C04</v>
      </c>
    </row>
    <row r="298" spans="10:22" x14ac:dyDescent="0.35">
      <c r="J298" s="2" t="s">
        <v>4458</v>
      </c>
      <c r="K298" s="2" t="s">
        <v>4458</v>
      </c>
      <c r="L298" s="2" t="s">
        <v>4459</v>
      </c>
      <c r="M298" s="2" t="s">
        <v>4287</v>
      </c>
      <c r="O298" s="2">
        <v>104527050</v>
      </c>
      <c r="P298" s="20" t="s">
        <v>361</v>
      </c>
      <c r="Q298" s="2" t="str">
        <f t="shared" si="12"/>
        <v>104527050D25</v>
      </c>
      <c r="R298" s="2" t="str">
        <f t="shared" si="13"/>
        <v>104527050D25</v>
      </c>
      <c r="T298" s="2">
        <v>104321070</v>
      </c>
      <c r="U298" s="2" t="s">
        <v>44</v>
      </c>
      <c r="V298" s="2" t="str">
        <f t="shared" si="14"/>
        <v>104321070UN</v>
      </c>
    </row>
    <row r="299" spans="10:22" x14ac:dyDescent="0.35">
      <c r="J299" s="2" t="s">
        <v>4460</v>
      </c>
      <c r="K299" s="2" t="s">
        <v>4460</v>
      </c>
      <c r="L299" s="2" t="s">
        <v>4461</v>
      </c>
      <c r="M299" s="2" t="s">
        <v>4420</v>
      </c>
      <c r="O299" s="2">
        <v>150000369</v>
      </c>
      <c r="P299" s="20" t="s">
        <v>61</v>
      </c>
      <c r="Q299" s="2" t="str">
        <f t="shared" si="12"/>
        <v>150000369C10</v>
      </c>
      <c r="R299" s="2" t="str">
        <f t="shared" si="13"/>
        <v>150000369C10</v>
      </c>
      <c r="T299" s="2">
        <v>104330230</v>
      </c>
      <c r="U299" s="2" t="s">
        <v>209</v>
      </c>
      <c r="V299" s="2" t="str">
        <f t="shared" si="14"/>
        <v>104330230C04</v>
      </c>
    </row>
    <row r="300" spans="10:22" x14ac:dyDescent="0.35">
      <c r="J300" s="2" t="s">
        <v>4462</v>
      </c>
      <c r="K300" s="2" t="s">
        <v>4462</v>
      </c>
      <c r="L300" s="2" t="s">
        <v>4463</v>
      </c>
      <c r="M300" s="2" t="s">
        <v>4087</v>
      </c>
      <c r="O300" s="2">
        <v>150001250</v>
      </c>
      <c r="P300" s="20" t="s">
        <v>339</v>
      </c>
      <c r="Q300" s="2" t="str">
        <f t="shared" si="12"/>
        <v>150001250C30</v>
      </c>
      <c r="R300" s="2" t="str">
        <f t="shared" si="13"/>
        <v>150001250C30</v>
      </c>
      <c r="T300" s="2">
        <v>104330230</v>
      </c>
      <c r="U300" s="2" t="s">
        <v>44</v>
      </c>
      <c r="V300" s="2" t="str">
        <f t="shared" si="14"/>
        <v>104330230UN</v>
      </c>
    </row>
    <row r="301" spans="10:22" x14ac:dyDescent="0.35">
      <c r="J301" s="2" t="s">
        <v>4464</v>
      </c>
      <c r="K301" s="2" t="s">
        <v>4464</v>
      </c>
      <c r="L301" s="2" t="s">
        <v>4465</v>
      </c>
      <c r="M301" s="2" t="s">
        <v>4098</v>
      </c>
      <c r="O301" s="2">
        <v>104521960</v>
      </c>
      <c r="P301" s="20" t="s">
        <v>125</v>
      </c>
      <c r="Q301" s="2" t="str">
        <f t="shared" si="12"/>
        <v>104521960X00</v>
      </c>
      <c r="R301" s="2" t="str">
        <f t="shared" si="13"/>
        <v>104521960X00</v>
      </c>
      <c r="T301" s="2">
        <v>104330270</v>
      </c>
      <c r="U301" s="2" t="s">
        <v>209</v>
      </c>
      <c r="V301" s="2" t="str">
        <f t="shared" si="14"/>
        <v>104330270C04</v>
      </c>
    </row>
    <row r="302" spans="10:22" x14ac:dyDescent="0.35">
      <c r="J302" s="2" t="s">
        <v>4466</v>
      </c>
      <c r="K302" s="2" t="s">
        <v>4466</v>
      </c>
      <c r="L302" s="2" t="s">
        <v>4467</v>
      </c>
      <c r="M302" s="2" t="s">
        <v>4008</v>
      </c>
      <c r="O302" s="2">
        <v>150000761</v>
      </c>
      <c r="P302" s="20" t="s">
        <v>44</v>
      </c>
      <c r="Q302" s="2" t="str">
        <f t="shared" si="12"/>
        <v>150000761UN</v>
      </c>
      <c r="R302" s="2" t="str">
        <f t="shared" si="13"/>
        <v>150000761UN</v>
      </c>
      <c r="T302" s="2">
        <v>104330270</v>
      </c>
      <c r="U302" s="2" t="s">
        <v>44</v>
      </c>
      <c r="V302" s="2" t="str">
        <f t="shared" si="14"/>
        <v>104330270UN</v>
      </c>
    </row>
    <row r="303" spans="10:22" x14ac:dyDescent="0.35">
      <c r="J303" s="2" t="s">
        <v>4468</v>
      </c>
      <c r="K303" s="2" t="s">
        <v>4468</v>
      </c>
      <c r="L303" s="2" t="s">
        <v>4469</v>
      </c>
      <c r="M303" s="2" t="s">
        <v>4296</v>
      </c>
      <c r="O303" s="2">
        <v>104528350</v>
      </c>
      <c r="P303" s="20" t="s">
        <v>44</v>
      </c>
      <c r="Q303" s="2" t="str">
        <f t="shared" si="12"/>
        <v>104528350UN</v>
      </c>
      <c r="R303" s="2" t="str">
        <f t="shared" si="13"/>
        <v>104528350UN</v>
      </c>
      <c r="T303" s="2">
        <v>104330400</v>
      </c>
      <c r="U303" s="2" t="s">
        <v>209</v>
      </c>
      <c r="V303" s="2" t="str">
        <f t="shared" si="14"/>
        <v>104330400C04</v>
      </c>
    </row>
    <row r="304" spans="10:22" x14ac:dyDescent="0.35">
      <c r="J304" s="2" t="s">
        <v>4470</v>
      </c>
      <c r="K304" s="2" t="s">
        <v>4470</v>
      </c>
      <c r="L304" s="2" t="s">
        <v>4471</v>
      </c>
      <c r="M304" s="2" t="s">
        <v>4242</v>
      </c>
      <c r="O304" s="2">
        <v>232000920</v>
      </c>
      <c r="P304" s="20" t="s">
        <v>43</v>
      </c>
      <c r="Q304" s="2" t="str">
        <f t="shared" si="12"/>
        <v>232000920C12</v>
      </c>
      <c r="R304" s="2" t="str">
        <f t="shared" si="13"/>
        <v>232000920C12</v>
      </c>
      <c r="T304" s="2">
        <v>104330400</v>
      </c>
      <c r="U304" s="2" t="s">
        <v>44</v>
      </c>
      <c r="V304" s="2" t="str">
        <f t="shared" si="14"/>
        <v>104330400UN</v>
      </c>
    </row>
    <row r="305" spans="10:22" x14ac:dyDescent="0.35">
      <c r="J305" s="2" t="s">
        <v>4472</v>
      </c>
      <c r="K305" s="2" t="s">
        <v>4472</v>
      </c>
      <c r="L305" s="2" t="s">
        <v>4473</v>
      </c>
      <c r="M305" s="2" t="s">
        <v>4103</v>
      </c>
      <c r="O305" s="2">
        <v>104526710</v>
      </c>
      <c r="P305" s="20" t="s">
        <v>1665</v>
      </c>
      <c r="Q305" s="2" t="str">
        <f t="shared" si="12"/>
        <v>104526710D03</v>
      </c>
      <c r="R305" s="2" t="str">
        <f t="shared" si="13"/>
        <v>104526710D03</v>
      </c>
      <c r="T305" s="2">
        <v>104330690</v>
      </c>
      <c r="U305" s="2" t="s">
        <v>209</v>
      </c>
      <c r="V305" s="2" t="str">
        <f t="shared" si="14"/>
        <v>104330690C04</v>
      </c>
    </row>
    <row r="306" spans="10:22" x14ac:dyDescent="0.35">
      <c r="J306" s="2" t="s">
        <v>4474</v>
      </c>
      <c r="K306" s="2" t="s">
        <v>4474</v>
      </c>
      <c r="L306" s="2" t="s">
        <v>4475</v>
      </c>
      <c r="M306" s="2" t="s">
        <v>3937</v>
      </c>
      <c r="O306" s="2">
        <v>104529930</v>
      </c>
      <c r="P306" s="20" t="s">
        <v>176</v>
      </c>
      <c r="Q306" s="2" t="str">
        <f t="shared" si="12"/>
        <v>104529930C02</v>
      </c>
      <c r="R306" s="2" t="str">
        <f t="shared" si="13"/>
        <v>104529930C02</v>
      </c>
      <c r="T306" s="2">
        <v>104330690</v>
      </c>
      <c r="U306" s="2" t="s">
        <v>44</v>
      </c>
      <c r="V306" s="2" t="str">
        <f t="shared" si="14"/>
        <v>104330690UN</v>
      </c>
    </row>
    <row r="307" spans="10:22" x14ac:dyDescent="0.35">
      <c r="J307" s="2" t="s">
        <v>4476</v>
      </c>
      <c r="K307" s="2" t="s">
        <v>4476</v>
      </c>
      <c r="L307" s="2" t="s">
        <v>3987</v>
      </c>
      <c r="M307" s="2" t="s">
        <v>3988</v>
      </c>
      <c r="O307" s="2">
        <v>150000000</v>
      </c>
      <c r="P307" s="20" t="s">
        <v>61</v>
      </c>
      <c r="Q307" s="2" t="str">
        <f t="shared" si="12"/>
        <v>150000000C10</v>
      </c>
      <c r="R307" s="2" t="str">
        <f t="shared" si="13"/>
        <v>150000000C10</v>
      </c>
      <c r="T307" s="2">
        <v>104330870</v>
      </c>
      <c r="U307" s="2" t="s">
        <v>209</v>
      </c>
      <c r="V307" s="2" t="str">
        <f t="shared" si="14"/>
        <v>104330870C04</v>
      </c>
    </row>
    <row r="308" spans="10:22" x14ac:dyDescent="0.35">
      <c r="J308" s="2" t="s">
        <v>4477</v>
      </c>
      <c r="K308" s="2" t="s">
        <v>4477</v>
      </c>
      <c r="L308" s="2" t="s">
        <v>4478</v>
      </c>
      <c r="M308" s="2" t="s">
        <v>4178</v>
      </c>
      <c r="O308" s="2">
        <v>105000360</v>
      </c>
      <c r="P308" s="20" t="s">
        <v>44</v>
      </c>
      <c r="Q308" s="2" t="str">
        <f t="shared" si="12"/>
        <v>105000360UN</v>
      </c>
      <c r="R308" s="2" t="str">
        <f t="shared" si="13"/>
        <v>105000360UN</v>
      </c>
      <c r="T308" s="2">
        <v>104330870</v>
      </c>
      <c r="U308" s="2" t="s">
        <v>44</v>
      </c>
      <c r="V308" s="2" t="str">
        <f t="shared" si="14"/>
        <v>104330870UN</v>
      </c>
    </row>
    <row r="309" spans="10:22" x14ac:dyDescent="0.35">
      <c r="J309" s="2" t="s">
        <v>4479</v>
      </c>
      <c r="K309" s="2" t="s">
        <v>4479</v>
      </c>
      <c r="L309" s="2" t="s">
        <v>4480</v>
      </c>
      <c r="M309" s="2" t="s">
        <v>4150</v>
      </c>
      <c r="O309" s="2">
        <v>150000581</v>
      </c>
      <c r="P309" s="20" t="s">
        <v>910</v>
      </c>
      <c r="Q309" s="2" t="str">
        <f t="shared" si="12"/>
        <v>150000581C15</v>
      </c>
      <c r="R309" s="2" t="str">
        <f t="shared" si="13"/>
        <v>150000581C15</v>
      </c>
      <c r="T309" s="2">
        <v>104330880</v>
      </c>
      <c r="U309" s="2" t="s">
        <v>53</v>
      </c>
      <c r="V309" s="2" t="str">
        <f t="shared" si="14"/>
        <v>104330880C06</v>
      </c>
    </row>
    <row r="310" spans="10:22" x14ac:dyDescent="0.35">
      <c r="J310" s="2" t="s">
        <v>4481</v>
      </c>
      <c r="K310" s="2" t="s">
        <v>4481</v>
      </c>
      <c r="L310" s="2" t="s">
        <v>4482</v>
      </c>
      <c r="M310" s="2" t="s">
        <v>4084</v>
      </c>
      <c r="O310" s="2">
        <v>104516390</v>
      </c>
      <c r="P310" s="20" t="s">
        <v>288</v>
      </c>
      <c r="Q310" s="2" t="str">
        <f t="shared" si="12"/>
        <v>104516390C24</v>
      </c>
      <c r="R310" s="2" t="str">
        <f t="shared" si="13"/>
        <v>104516390C24</v>
      </c>
      <c r="T310" s="2">
        <v>104330880</v>
      </c>
      <c r="U310" s="2" t="s">
        <v>44</v>
      </c>
      <c r="V310" s="2" t="str">
        <f t="shared" si="14"/>
        <v>104330880UN</v>
      </c>
    </row>
    <row r="311" spans="10:22" x14ac:dyDescent="0.35">
      <c r="J311" s="2" t="s">
        <v>4483</v>
      </c>
      <c r="K311" s="2" t="s">
        <v>4483</v>
      </c>
      <c r="L311" s="2" t="s">
        <v>4484</v>
      </c>
      <c r="M311" s="2" t="s">
        <v>4484</v>
      </c>
      <c r="O311" s="2">
        <v>104524500</v>
      </c>
      <c r="P311" s="20" t="s">
        <v>44</v>
      </c>
      <c r="Q311" s="2" t="str">
        <f t="shared" si="12"/>
        <v>104524500UN</v>
      </c>
      <c r="R311" s="2" t="str">
        <f t="shared" si="13"/>
        <v>104524500UN</v>
      </c>
      <c r="T311" s="2">
        <v>104330920</v>
      </c>
      <c r="U311" s="2" t="s">
        <v>209</v>
      </c>
      <c r="V311" s="2" t="str">
        <f t="shared" si="14"/>
        <v>104330920C04</v>
      </c>
    </row>
    <row r="312" spans="10:22" x14ac:dyDescent="0.35">
      <c r="J312" s="2" t="s">
        <v>4485</v>
      </c>
      <c r="K312" s="2" t="s">
        <v>4485</v>
      </c>
      <c r="L312" s="2" t="s">
        <v>4486</v>
      </c>
      <c r="M312" s="2" t="s">
        <v>3937</v>
      </c>
      <c r="O312" s="2">
        <v>104522490</v>
      </c>
      <c r="P312" s="20" t="s">
        <v>44</v>
      </c>
      <c r="Q312" s="2" t="str">
        <f t="shared" si="12"/>
        <v>104522490UN</v>
      </c>
      <c r="R312" s="2" t="str">
        <f t="shared" si="13"/>
        <v>104522490UN</v>
      </c>
      <c r="T312" s="2">
        <v>104330920</v>
      </c>
      <c r="U312" s="2" t="s">
        <v>44</v>
      </c>
      <c r="V312" s="2" t="str">
        <f t="shared" si="14"/>
        <v>104330920UN</v>
      </c>
    </row>
    <row r="313" spans="10:22" x14ac:dyDescent="0.35">
      <c r="J313" s="2" t="s">
        <v>4487</v>
      </c>
      <c r="K313" s="2" t="s">
        <v>4487</v>
      </c>
      <c r="L313" s="2" t="s">
        <v>4488</v>
      </c>
      <c r="M313" s="2" t="s">
        <v>3937</v>
      </c>
      <c r="O313" s="2">
        <v>104524220</v>
      </c>
      <c r="P313" s="20" t="s">
        <v>128</v>
      </c>
      <c r="Q313" s="2" t="str">
        <f t="shared" si="12"/>
        <v>1045242201Q</v>
      </c>
      <c r="R313" s="2" t="str">
        <f t="shared" si="13"/>
        <v>1045242201Q</v>
      </c>
      <c r="T313" s="2">
        <v>104330930</v>
      </c>
      <c r="U313" s="2" t="s">
        <v>209</v>
      </c>
      <c r="V313" s="2" t="str">
        <f t="shared" si="14"/>
        <v>104330930C04</v>
      </c>
    </row>
    <row r="314" spans="10:22" x14ac:dyDescent="0.35">
      <c r="J314" s="2" t="s">
        <v>4489</v>
      </c>
      <c r="K314" s="2" t="s">
        <v>4489</v>
      </c>
      <c r="L314" s="2" t="s">
        <v>4490</v>
      </c>
      <c r="M314" s="2" t="s">
        <v>3937</v>
      </c>
      <c r="O314" s="2">
        <v>150001883</v>
      </c>
      <c r="P314" s="20" t="s">
        <v>44</v>
      </c>
      <c r="Q314" s="2" t="str">
        <f t="shared" si="12"/>
        <v>150001883UN</v>
      </c>
      <c r="R314" s="2" t="str">
        <f t="shared" si="13"/>
        <v>150001883UN</v>
      </c>
      <c r="T314" s="2">
        <v>104330930</v>
      </c>
      <c r="U314" s="2" t="s">
        <v>44</v>
      </c>
      <c r="V314" s="2" t="str">
        <f t="shared" si="14"/>
        <v>104330930UN</v>
      </c>
    </row>
    <row r="315" spans="10:22" x14ac:dyDescent="0.35">
      <c r="J315" s="2" t="s">
        <v>4491</v>
      </c>
      <c r="K315" s="2" t="s">
        <v>4491</v>
      </c>
      <c r="L315" s="2" t="s">
        <v>4492</v>
      </c>
      <c r="M315" s="2" t="s">
        <v>3937</v>
      </c>
      <c r="O315" s="2">
        <v>104522150</v>
      </c>
      <c r="P315" s="20" t="s">
        <v>200</v>
      </c>
      <c r="Q315" s="2" t="str">
        <f t="shared" si="12"/>
        <v>104522150Z00</v>
      </c>
      <c r="R315" s="2" t="str">
        <f t="shared" si="13"/>
        <v>104522150Z00</v>
      </c>
      <c r="T315" s="2">
        <v>104331010</v>
      </c>
      <c r="U315" s="2" t="s">
        <v>284</v>
      </c>
      <c r="V315" s="2" t="str">
        <f t="shared" si="14"/>
        <v>104331010C03</v>
      </c>
    </row>
    <row r="316" spans="10:22" x14ac:dyDescent="0.35">
      <c r="J316" s="2" t="s">
        <v>4493</v>
      </c>
      <c r="K316" s="2" t="s">
        <v>4493</v>
      </c>
      <c r="L316" s="2" t="s">
        <v>4494</v>
      </c>
      <c r="M316" s="2" t="s">
        <v>3937</v>
      </c>
      <c r="O316" s="2">
        <v>150001537</v>
      </c>
      <c r="P316" s="20" t="s">
        <v>44</v>
      </c>
      <c r="Q316" s="2" t="str">
        <f t="shared" si="12"/>
        <v>150001537UN</v>
      </c>
      <c r="R316" s="2" t="str">
        <f t="shared" si="13"/>
        <v>150001537UN</v>
      </c>
      <c r="T316" s="2">
        <v>104331010</v>
      </c>
      <c r="U316" s="2" t="s">
        <v>44</v>
      </c>
      <c r="V316" s="2" t="str">
        <f t="shared" si="14"/>
        <v>104331010UN</v>
      </c>
    </row>
    <row r="317" spans="10:22" x14ac:dyDescent="0.35">
      <c r="J317" s="2" t="s">
        <v>4495</v>
      </c>
      <c r="K317" s="2" t="s">
        <v>4495</v>
      </c>
      <c r="L317" s="2" t="s">
        <v>4496</v>
      </c>
      <c r="M317" s="2" t="s">
        <v>3937</v>
      </c>
      <c r="O317" s="2">
        <v>150001763</v>
      </c>
      <c r="P317" s="20" t="s">
        <v>44</v>
      </c>
      <c r="Q317" s="2" t="str">
        <f t="shared" si="12"/>
        <v>150001763UN</v>
      </c>
      <c r="R317" s="2" t="str">
        <f t="shared" si="13"/>
        <v>150001763UN</v>
      </c>
      <c r="T317" s="2">
        <v>104332050</v>
      </c>
      <c r="U317" s="2" t="s">
        <v>176</v>
      </c>
      <c r="V317" s="2" t="str">
        <f t="shared" si="14"/>
        <v>104332050C02</v>
      </c>
    </row>
    <row r="318" spans="10:22" x14ac:dyDescent="0.35">
      <c r="J318" s="2" t="s">
        <v>4497</v>
      </c>
      <c r="K318" s="2" t="s">
        <v>4497</v>
      </c>
      <c r="L318" s="2" t="s">
        <v>4498</v>
      </c>
      <c r="M318" s="2" t="s">
        <v>3937</v>
      </c>
      <c r="O318" s="2">
        <v>104522460</v>
      </c>
      <c r="P318" s="20" t="s">
        <v>44</v>
      </c>
      <c r="Q318" s="2" t="str">
        <f t="shared" si="12"/>
        <v>104522460UN</v>
      </c>
      <c r="R318" s="2" t="str">
        <f t="shared" si="13"/>
        <v>104522460UN</v>
      </c>
      <c r="T318" s="2">
        <v>104332050</v>
      </c>
      <c r="U318" s="2" t="s">
        <v>44</v>
      </c>
      <c r="V318" s="2" t="str">
        <f t="shared" si="14"/>
        <v>104332050UN</v>
      </c>
    </row>
    <row r="319" spans="10:22" x14ac:dyDescent="0.35">
      <c r="J319" s="2" t="s">
        <v>4499</v>
      </c>
      <c r="K319" s="2" t="s">
        <v>4499</v>
      </c>
      <c r="L319" s="2" t="s">
        <v>4500</v>
      </c>
      <c r="M319" s="2" t="s">
        <v>4008</v>
      </c>
      <c r="O319" s="2">
        <v>201610820</v>
      </c>
      <c r="P319" s="20" t="s">
        <v>43</v>
      </c>
      <c r="Q319" s="2" t="str">
        <f t="shared" si="12"/>
        <v>201610820C12</v>
      </c>
      <c r="R319" s="2" t="str">
        <f t="shared" si="13"/>
        <v>201610820C12</v>
      </c>
      <c r="T319" s="2">
        <v>104339920</v>
      </c>
      <c r="U319" s="2" t="s">
        <v>86</v>
      </c>
      <c r="V319" s="2" t="str">
        <f t="shared" si="14"/>
        <v>104339920C20</v>
      </c>
    </row>
    <row r="320" spans="10:22" x14ac:dyDescent="0.35">
      <c r="J320" s="2" t="s">
        <v>4501</v>
      </c>
      <c r="K320" s="2" t="s">
        <v>4501</v>
      </c>
      <c r="L320" s="2" t="s">
        <v>4502</v>
      </c>
      <c r="M320" s="2" t="s">
        <v>3937</v>
      </c>
      <c r="O320" s="2">
        <v>104511850</v>
      </c>
      <c r="P320" s="20" t="s">
        <v>44</v>
      </c>
      <c r="Q320" s="2" t="str">
        <f t="shared" si="12"/>
        <v>104511850UN</v>
      </c>
      <c r="R320" s="2" t="str">
        <f t="shared" si="13"/>
        <v>104511850UN</v>
      </c>
      <c r="T320" s="2">
        <v>104339920</v>
      </c>
      <c r="U320" s="2" t="s">
        <v>44</v>
      </c>
      <c r="V320" s="2" t="str">
        <f t="shared" si="14"/>
        <v>104339920UN</v>
      </c>
    </row>
    <row r="321" spans="10:22" x14ac:dyDescent="0.35">
      <c r="J321" s="2" t="s">
        <v>4503</v>
      </c>
      <c r="K321" s="2" t="s">
        <v>4503</v>
      </c>
      <c r="L321" s="2" t="s">
        <v>4504</v>
      </c>
      <c r="M321" s="2" t="s">
        <v>3937</v>
      </c>
      <c r="O321" s="2">
        <v>104522210</v>
      </c>
      <c r="P321" s="20" t="s">
        <v>128</v>
      </c>
      <c r="Q321" s="2" t="str">
        <f t="shared" si="12"/>
        <v>1045222101Q</v>
      </c>
      <c r="R321" s="2" t="str">
        <f t="shared" si="13"/>
        <v>1045222101Q</v>
      </c>
      <c r="T321" s="2">
        <v>104340040</v>
      </c>
      <c r="U321" s="2" t="s">
        <v>61</v>
      </c>
      <c r="V321" s="2" t="str">
        <f t="shared" si="14"/>
        <v>104340040C10</v>
      </c>
    </row>
    <row r="322" spans="10:22" x14ac:dyDescent="0.35">
      <c r="J322" s="2" t="s">
        <v>4505</v>
      </c>
      <c r="K322" s="2" t="s">
        <v>4505</v>
      </c>
      <c r="L322" s="2" t="s">
        <v>4506</v>
      </c>
      <c r="M322" s="2" t="s">
        <v>4435</v>
      </c>
      <c r="O322" s="2">
        <v>150000776</v>
      </c>
      <c r="P322" s="20" t="s">
        <v>44</v>
      </c>
      <c r="Q322" s="2" t="str">
        <f t="shared" si="12"/>
        <v>150000776UN</v>
      </c>
      <c r="R322" s="2" t="str">
        <f t="shared" si="13"/>
        <v>150000776UN</v>
      </c>
      <c r="T322" s="2">
        <v>104340040</v>
      </c>
      <c r="U322" s="2" t="s">
        <v>164</v>
      </c>
      <c r="V322" s="2" t="str">
        <f t="shared" si="14"/>
        <v>104340040KG</v>
      </c>
    </row>
    <row r="323" spans="10:22" x14ac:dyDescent="0.35">
      <c r="J323" s="2" t="s">
        <v>4507</v>
      </c>
      <c r="K323" s="2" t="s">
        <v>4507</v>
      </c>
      <c r="L323" s="2" t="s">
        <v>4508</v>
      </c>
      <c r="M323" s="2" t="s">
        <v>4098</v>
      </c>
      <c r="O323" s="2">
        <v>104528400</v>
      </c>
      <c r="P323" s="20" t="s">
        <v>44</v>
      </c>
      <c r="Q323" s="2" t="str">
        <f t="shared" ref="Q323:Q386" si="15">O323&amp;P323</f>
        <v>104528400UN</v>
      </c>
      <c r="R323" s="2" t="str">
        <f t="shared" ref="R323:R386" si="16">VLOOKUP(Q323,V:V,1,0)</f>
        <v>104528400UN</v>
      </c>
      <c r="T323" s="2">
        <v>104340050</v>
      </c>
      <c r="U323" s="2" t="s">
        <v>61</v>
      </c>
      <c r="V323" s="2" t="str">
        <f t="shared" si="14"/>
        <v>104340050C10</v>
      </c>
    </row>
    <row r="324" spans="10:22" x14ac:dyDescent="0.35">
      <c r="J324" s="2" t="s">
        <v>4509</v>
      </c>
      <c r="K324" s="2" t="s">
        <v>4509</v>
      </c>
      <c r="L324" s="2" t="s">
        <v>4510</v>
      </c>
      <c r="M324" s="2" t="s">
        <v>3991</v>
      </c>
      <c r="O324" s="2">
        <v>104524510</v>
      </c>
      <c r="P324" s="20" t="s">
        <v>44</v>
      </c>
      <c r="Q324" s="2" t="str">
        <f t="shared" si="15"/>
        <v>104524510UN</v>
      </c>
      <c r="R324" s="2" t="str">
        <f t="shared" si="16"/>
        <v>104524510UN</v>
      </c>
      <c r="T324" s="2">
        <v>104340050</v>
      </c>
      <c r="U324" s="2" t="s">
        <v>164</v>
      </c>
      <c r="V324" s="2" t="str">
        <f t="shared" ref="V324:V387" si="17">T324&amp;U324</f>
        <v>104340050KG</v>
      </c>
    </row>
    <row r="325" spans="10:22" x14ac:dyDescent="0.35">
      <c r="J325" s="2" t="s">
        <v>4511</v>
      </c>
      <c r="K325" s="2" t="s">
        <v>4511</v>
      </c>
      <c r="L325" s="2" t="s">
        <v>4512</v>
      </c>
      <c r="M325" s="2" t="s">
        <v>4084</v>
      </c>
      <c r="O325" s="2">
        <v>104524520</v>
      </c>
      <c r="P325" s="20" t="s">
        <v>44</v>
      </c>
      <c r="Q325" s="2" t="str">
        <f t="shared" si="15"/>
        <v>104524520UN</v>
      </c>
      <c r="R325" s="2" t="str">
        <f t="shared" si="16"/>
        <v>104524520UN</v>
      </c>
      <c r="T325" s="2">
        <v>104340050</v>
      </c>
      <c r="U325" s="2" t="s">
        <v>44</v>
      </c>
      <c r="V325" s="2" t="str">
        <f t="shared" si="17"/>
        <v>104340050UN</v>
      </c>
    </row>
    <row r="326" spans="10:22" x14ac:dyDescent="0.35">
      <c r="J326" s="2" t="s">
        <v>4513</v>
      </c>
      <c r="K326" s="2" t="s">
        <v>4513</v>
      </c>
      <c r="L326" s="2" t="s">
        <v>4514</v>
      </c>
      <c r="M326" s="2" t="s">
        <v>4198</v>
      </c>
      <c r="O326" s="2">
        <v>201700295</v>
      </c>
      <c r="P326" s="20" t="s">
        <v>331</v>
      </c>
      <c r="Q326" s="2" t="str">
        <f t="shared" si="15"/>
        <v>201700295C14</v>
      </c>
      <c r="R326" s="2" t="str">
        <f t="shared" si="16"/>
        <v>201700295C14</v>
      </c>
      <c r="T326" s="2">
        <v>104340780</v>
      </c>
      <c r="U326" s="2" t="s">
        <v>300</v>
      </c>
      <c r="V326" s="2" t="str">
        <f t="shared" si="17"/>
        <v>104340780C05</v>
      </c>
    </row>
    <row r="327" spans="10:22" x14ac:dyDescent="0.35">
      <c r="J327" s="2" t="s">
        <v>4515</v>
      </c>
      <c r="K327" s="2" t="s">
        <v>4515</v>
      </c>
      <c r="L327" s="2" t="s">
        <v>4516</v>
      </c>
      <c r="M327" s="2" t="s">
        <v>3923</v>
      </c>
      <c r="O327" s="2">
        <v>150000988</v>
      </c>
      <c r="P327" s="20" t="s">
        <v>288</v>
      </c>
      <c r="Q327" s="2" t="str">
        <f t="shared" si="15"/>
        <v>150000988C24</v>
      </c>
      <c r="R327" s="2" t="str">
        <f t="shared" si="16"/>
        <v>150000988C24</v>
      </c>
      <c r="T327" s="2">
        <v>104340780</v>
      </c>
      <c r="U327" s="2" t="s">
        <v>164</v>
      </c>
      <c r="V327" s="2" t="str">
        <f t="shared" si="17"/>
        <v>104340780KG</v>
      </c>
    </row>
    <row r="328" spans="10:22" x14ac:dyDescent="0.35">
      <c r="J328" s="2" t="s">
        <v>4517</v>
      </c>
      <c r="K328" s="2" t="s">
        <v>4517</v>
      </c>
      <c r="L328" s="2" t="s">
        <v>4518</v>
      </c>
      <c r="M328" s="2" t="s">
        <v>3923</v>
      </c>
      <c r="O328" s="2">
        <v>104530460</v>
      </c>
      <c r="P328" s="20" t="s">
        <v>176</v>
      </c>
      <c r="Q328" s="2" t="str">
        <f t="shared" si="15"/>
        <v>104530460C02</v>
      </c>
      <c r="R328" s="2" t="str">
        <f t="shared" si="16"/>
        <v>104530460C02</v>
      </c>
      <c r="T328" s="2">
        <v>104340790</v>
      </c>
      <c r="U328" s="2" t="s">
        <v>300</v>
      </c>
      <c r="V328" s="2" t="str">
        <f t="shared" si="17"/>
        <v>104340790C05</v>
      </c>
    </row>
    <row r="329" spans="10:22" x14ac:dyDescent="0.35">
      <c r="J329" s="2" t="s">
        <v>4519</v>
      </c>
      <c r="K329" s="2" t="s">
        <v>4519</v>
      </c>
      <c r="L329" s="2" t="s">
        <v>4520</v>
      </c>
      <c r="M329" s="2" t="s">
        <v>3923</v>
      </c>
      <c r="O329" s="2">
        <v>150001828</v>
      </c>
      <c r="P329" s="20" t="s">
        <v>44</v>
      </c>
      <c r="Q329" s="2" t="str">
        <f t="shared" si="15"/>
        <v>150001828UN</v>
      </c>
      <c r="R329" s="2" t="str">
        <f t="shared" si="16"/>
        <v>150001828UN</v>
      </c>
      <c r="T329" s="2">
        <v>104340790</v>
      </c>
      <c r="U329" s="2" t="s">
        <v>164</v>
      </c>
      <c r="V329" s="2" t="str">
        <f t="shared" si="17"/>
        <v>104340790KG</v>
      </c>
    </row>
    <row r="330" spans="10:22" x14ac:dyDescent="0.35">
      <c r="J330" s="2" t="s">
        <v>4521</v>
      </c>
      <c r="K330" s="2" t="s">
        <v>4521</v>
      </c>
      <c r="L330" s="2" t="s">
        <v>4522</v>
      </c>
      <c r="M330" s="2" t="s">
        <v>3937</v>
      </c>
      <c r="O330" s="2">
        <v>150000579</v>
      </c>
      <c r="P330" s="20" t="s">
        <v>61</v>
      </c>
      <c r="Q330" s="2" t="str">
        <f t="shared" si="15"/>
        <v>150000579C10</v>
      </c>
      <c r="R330" s="2" t="str">
        <f t="shared" si="16"/>
        <v>150000579C10</v>
      </c>
      <c r="T330" s="2">
        <v>104341100</v>
      </c>
      <c r="U330" s="2" t="s">
        <v>77</v>
      </c>
      <c r="V330" s="2" t="str">
        <f t="shared" si="17"/>
        <v>104341100CJ</v>
      </c>
    </row>
    <row r="331" spans="10:22" x14ac:dyDescent="0.35">
      <c r="J331" s="2" t="s">
        <v>4523</v>
      </c>
      <c r="K331" s="2" t="s">
        <v>4523</v>
      </c>
      <c r="L331" s="2" t="s">
        <v>4524</v>
      </c>
      <c r="M331" s="2" t="s">
        <v>4103</v>
      </c>
      <c r="O331" s="2">
        <v>104528360</v>
      </c>
      <c r="P331" s="20" t="s">
        <v>44</v>
      </c>
      <c r="Q331" s="2" t="str">
        <f t="shared" si="15"/>
        <v>104528360UN</v>
      </c>
      <c r="R331" s="2" t="str">
        <f t="shared" si="16"/>
        <v>104528360UN</v>
      </c>
      <c r="T331" s="2">
        <v>104341100</v>
      </c>
      <c r="U331" s="2" t="s">
        <v>164</v>
      </c>
      <c r="V331" s="2" t="str">
        <f t="shared" si="17"/>
        <v>104341100KG</v>
      </c>
    </row>
    <row r="332" spans="10:22" x14ac:dyDescent="0.35">
      <c r="J332" s="2" t="s">
        <v>4525</v>
      </c>
      <c r="K332" s="2" t="s">
        <v>4525</v>
      </c>
      <c r="L332" s="2" t="s">
        <v>4526</v>
      </c>
      <c r="M332" s="2" t="s">
        <v>4084</v>
      </c>
      <c r="O332" s="2">
        <v>201703150</v>
      </c>
      <c r="P332" s="20" t="s">
        <v>61</v>
      </c>
      <c r="Q332" s="2" t="str">
        <f t="shared" si="15"/>
        <v>201703150C10</v>
      </c>
      <c r="R332" s="2" t="str">
        <f t="shared" si="16"/>
        <v>201703150C10</v>
      </c>
      <c r="T332" s="2">
        <v>104341110</v>
      </c>
      <c r="U332" s="2" t="s">
        <v>86</v>
      </c>
      <c r="V332" s="2" t="str">
        <f t="shared" si="17"/>
        <v>104341110C20</v>
      </c>
    </row>
    <row r="333" spans="10:22" x14ac:dyDescent="0.35">
      <c r="J333" s="2" t="s">
        <v>4527</v>
      </c>
      <c r="K333" s="2" t="s">
        <v>4527</v>
      </c>
      <c r="L333" s="2" t="s">
        <v>4528</v>
      </c>
      <c r="M333" s="2" t="s">
        <v>4087</v>
      </c>
      <c r="O333" s="2">
        <v>104528390</v>
      </c>
      <c r="P333" s="20" t="s">
        <v>44</v>
      </c>
      <c r="Q333" s="2" t="str">
        <f t="shared" si="15"/>
        <v>104528390UN</v>
      </c>
      <c r="R333" s="2" t="str">
        <f t="shared" si="16"/>
        <v>104528390UN</v>
      </c>
      <c r="T333" s="2">
        <v>104341110</v>
      </c>
      <c r="U333" s="2" t="s">
        <v>44</v>
      </c>
      <c r="V333" s="2" t="str">
        <f t="shared" si="17"/>
        <v>104341110UN</v>
      </c>
    </row>
    <row r="334" spans="10:22" x14ac:dyDescent="0.35">
      <c r="J334" s="2" t="s">
        <v>2677</v>
      </c>
      <c r="K334" s="2" t="s">
        <v>2677</v>
      </c>
      <c r="L334" s="2" t="s">
        <v>4529</v>
      </c>
      <c r="M334" s="2" t="s">
        <v>3937</v>
      </c>
      <c r="O334" s="2">
        <v>150001692</v>
      </c>
      <c r="P334" s="20" t="s">
        <v>44</v>
      </c>
      <c r="Q334" s="2" t="str">
        <f t="shared" si="15"/>
        <v>150001692UN</v>
      </c>
      <c r="R334" s="2" t="str">
        <f t="shared" si="16"/>
        <v>150001692UN</v>
      </c>
      <c r="T334" s="2">
        <v>104343100</v>
      </c>
      <c r="U334" s="2" t="s">
        <v>61</v>
      </c>
      <c r="V334" s="2" t="str">
        <f t="shared" si="17"/>
        <v>104343100C10</v>
      </c>
    </row>
    <row r="335" spans="10:22" x14ac:dyDescent="0.35">
      <c r="J335" s="2" t="s">
        <v>4530</v>
      </c>
      <c r="K335" s="2" t="s">
        <v>4530</v>
      </c>
      <c r="L335" s="2" t="s">
        <v>3370</v>
      </c>
      <c r="M335" s="2" t="s">
        <v>3937</v>
      </c>
      <c r="O335" s="2">
        <v>201230700</v>
      </c>
      <c r="P335" s="20" t="s">
        <v>44</v>
      </c>
      <c r="Q335" s="2" t="str">
        <f t="shared" si="15"/>
        <v>201230700UN</v>
      </c>
      <c r="R335" s="2" t="str">
        <f t="shared" si="16"/>
        <v>201230700UN</v>
      </c>
      <c r="T335" s="2">
        <v>104343100</v>
      </c>
      <c r="U335" s="2" t="s">
        <v>164</v>
      </c>
      <c r="V335" s="2" t="str">
        <f t="shared" si="17"/>
        <v>104343100KG</v>
      </c>
    </row>
    <row r="336" spans="10:22" x14ac:dyDescent="0.35">
      <c r="J336" s="2" t="s">
        <v>4531</v>
      </c>
      <c r="K336" s="2" t="s">
        <v>4531</v>
      </c>
      <c r="L336" s="2" t="s">
        <v>4532</v>
      </c>
      <c r="M336" s="2" t="s">
        <v>3937</v>
      </c>
      <c r="O336" s="2">
        <v>150001690</v>
      </c>
      <c r="P336" s="20" t="s">
        <v>81</v>
      </c>
      <c r="Q336" s="2" t="str">
        <f t="shared" si="15"/>
        <v>150001690C60</v>
      </c>
      <c r="R336" s="2" t="str">
        <f t="shared" si="16"/>
        <v>150001690C60</v>
      </c>
      <c r="T336" s="2">
        <v>104343260</v>
      </c>
      <c r="U336" s="2" t="s">
        <v>164</v>
      </c>
      <c r="V336" s="2" t="str">
        <f t="shared" si="17"/>
        <v>104343260KG</v>
      </c>
    </row>
    <row r="337" spans="10:22" x14ac:dyDescent="0.35">
      <c r="J337" s="2" t="s">
        <v>4533</v>
      </c>
      <c r="K337" s="2" t="s">
        <v>4533</v>
      </c>
      <c r="L337" s="2" t="s">
        <v>3964</v>
      </c>
      <c r="M337" s="2" t="s">
        <v>3937</v>
      </c>
      <c r="O337" s="2">
        <v>150001624</v>
      </c>
      <c r="P337" s="20" t="s">
        <v>44</v>
      </c>
      <c r="Q337" s="2" t="str">
        <f t="shared" si="15"/>
        <v>150001624UN</v>
      </c>
      <c r="R337" s="2" t="str">
        <f t="shared" si="16"/>
        <v>150001624UN</v>
      </c>
      <c r="T337" s="2">
        <v>104343310</v>
      </c>
      <c r="U337" s="2" t="s">
        <v>164</v>
      </c>
      <c r="V337" s="2" t="str">
        <f t="shared" si="17"/>
        <v>104343310KG</v>
      </c>
    </row>
    <row r="338" spans="10:22" x14ac:dyDescent="0.35">
      <c r="J338" s="2" t="s">
        <v>4534</v>
      </c>
      <c r="K338" s="2" t="s">
        <v>4534</v>
      </c>
      <c r="L338" s="2" t="s">
        <v>4535</v>
      </c>
      <c r="M338" s="2" t="s">
        <v>3937</v>
      </c>
      <c r="O338" s="2">
        <v>104532560</v>
      </c>
      <c r="P338" s="20" t="s">
        <v>43</v>
      </c>
      <c r="Q338" s="2" t="str">
        <f t="shared" si="15"/>
        <v>104532560C12</v>
      </c>
      <c r="R338" s="2" t="str">
        <f t="shared" si="16"/>
        <v>104532560C12</v>
      </c>
      <c r="T338" s="2">
        <v>104343570</v>
      </c>
      <c r="U338" s="2" t="s">
        <v>164</v>
      </c>
      <c r="V338" s="2" t="str">
        <f t="shared" si="17"/>
        <v>104343570KG</v>
      </c>
    </row>
    <row r="339" spans="10:22" x14ac:dyDescent="0.35">
      <c r="J339" s="2" t="s">
        <v>449</v>
      </c>
      <c r="K339" s="2" t="s">
        <v>449</v>
      </c>
      <c r="L339" s="2" t="s">
        <v>4486</v>
      </c>
      <c r="M339" s="2" t="s">
        <v>3937</v>
      </c>
      <c r="O339" s="2">
        <v>104530140</v>
      </c>
      <c r="P339" s="20" t="s">
        <v>53</v>
      </c>
      <c r="Q339" s="2" t="str">
        <f t="shared" si="15"/>
        <v>104530140C06</v>
      </c>
      <c r="R339" s="2" t="str">
        <f t="shared" si="16"/>
        <v>104530140C06</v>
      </c>
      <c r="T339" s="2">
        <v>104351590</v>
      </c>
      <c r="U339" s="2" t="s">
        <v>200</v>
      </c>
      <c r="V339" s="2" t="str">
        <f t="shared" si="17"/>
        <v>104351590Z00</v>
      </c>
    </row>
    <row r="340" spans="10:22" x14ac:dyDescent="0.35">
      <c r="J340" s="2" t="s">
        <v>3585</v>
      </c>
      <c r="K340" s="2" t="s">
        <v>3585</v>
      </c>
      <c r="L340" s="2" t="s">
        <v>3307</v>
      </c>
      <c r="M340" s="2" t="s">
        <v>3937</v>
      </c>
      <c r="O340" s="2">
        <v>231222620</v>
      </c>
      <c r="P340" s="20" t="s">
        <v>43</v>
      </c>
      <c r="Q340" s="2" t="str">
        <f t="shared" si="15"/>
        <v>231222620C12</v>
      </c>
      <c r="R340" s="2" t="str">
        <f t="shared" si="16"/>
        <v>231222620C12</v>
      </c>
      <c r="T340" s="2">
        <v>104351690</v>
      </c>
      <c r="U340" s="2" t="s">
        <v>44</v>
      </c>
      <c r="V340" s="2" t="str">
        <f t="shared" si="17"/>
        <v>104351690UN</v>
      </c>
    </row>
    <row r="341" spans="10:22" x14ac:dyDescent="0.35">
      <c r="J341" s="2" t="s">
        <v>4536</v>
      </c>
      <c r="K341" s="2" t="s">
        <v>4536</v>
      </c>
      <c r="L341" s="2" t="s">
        <v>4537</v>
      </c>
      <c r="M341" s="2" t="s">
        <v>4165</v>
      </c>
      <c r="O341" s="2">
        <v>101510000</v>
      </c>
      <c r="P341" s="20" t="s">
        <v>53</v>
      </c>
      <c r="Q341" s="2" t="str">
        <f t="shared" si="15"/>
        <v>101510000C06</v>
      </c>
      <c r="R341" s="2" t="str">
        <f t="shared" si="16"/>
        <v>101510000C06</v>
      </c>
      <c r="T341" s="2">
        <v>104351690</v>
      </c>
      <c r="U341" s="2" t="s">
        <v>905</v>
      </c>
      <c r="V341" s="2" t="str">
        <f t="shared" si="17"/>
        <v>104351690Z92</v>
      </c>
    </row>
    <row r="342" spans="10:22" x14ac:dyDescent="0.35">
      <c r="J342" s="2" t="s">
        <v>4538</v>
      </c>
      <c r="K342" s="2" t="s">
        <v>4538</v>
      </c>
      <c r="L342" s="2" t="s">
        <v>4539</v>
      </c>
      <c r="M342" s="2" t="s">
        <v>3937</v>
      </c>
      <c r="O342" s="2">
        <v>150000016</v>
      </c>
      <c r="P342" s="20" t="s">
        <v>44</v>
      </c>
      <c r="Q342" s="2" t="str">
        <f t="shared" si="15"/>
        <v>150000016UN</v>
      </c>
      <c r="R342" s="2" t="str">
        <f t="shared" si="16"/>
        <v>150000016UN</v>
      </c>
      <c r="T342" s="2">
        <v>104360380</v>
      </c>
      <c r="U342" s="2" t="s">
        <v>43</v>
      </c>
      <c r="V342" s="2" t="str">
        <f t="shared" si="17"/>
        <v>104360380C12</v>
      </c>
    </row>
    <row r="343" spans="10:22" x14ac:dyDescent="0.35">
      <c r="J343" s="2" t="s">
        <v>4540</v>
      </c>
      <c r="K343" s="2" t="s">
        <v>4540</v>
      </c>
      <c r="L343" s="2" t="s">
        <v>4541</v>
      </c>
      <c r="M343" s="2" t="s">
        <v>3937</v>
      </c>
      <c r="O343" s="2">
        <v>108004000</v>
      </c>
      <c r="P343" s="20" t="s">
        <v>53</v>
      </c>
      <c r="Q343" s="2" t="str">
        <f t="shared" si="15"/>
        <v>108004000C06</v>
      </c>
      <c r="R343" s="2" t="str">
        <f t="shared" si="16"/>
        <v>108004000C06</v>
      </c>
      <c r="T343" s="2">
        <v>104360380</v>
      </c>
      <c r="U343" s="2" t="s">
        <v>44</v>
      </c>
      <c r="V343" s="2" t="str">
        <f t="shared" si="17"/>
        <v>104360380UN</v>
      </c>
    </row>
    <row r="344" spans="10:22" x14ac:dyDescent="0.35">
      <c r="J344" s="2" t="s">
        <v>4542</v>
      </c>
      <c r="K344" s="2" t="s">
        <v>4542</v>
      </c>
      <c r="L344" s="2" t="s">
        <v>4543</v>
      </c>
      <c r="M344" s="2" t="s">
        <v>4103</v>
      </c>
      <c r="O344" s="2">
        <v>104500860</v>
      </c>
      <c r="P344" s="20" t="s">
        <v>44</v>
      </c>
      <c r="Q344" s="2" t="str">
        <f t="shared" si="15"/>
        <v>104500860UN</v>
      </c>
      <c r="R344" s="2" t="str">
        <f t="shared" si="16"/>
        <v>104500860UN</v>
      </c>
      <c r="T344" s="2">
        <v>104360460</v>
      </c>
      <c r="U344" s="2" t="s">
        <v>86</v>
      </c>
      <c r="V344" s="2" t="str">
        <f t="shared" si="17"/>
        <v>104360460C20</v>
      </c>
    </row>
    <row r="345" spans="10:22" x14ac:dyDescent="0.35">
      <c r="J345" s="2" t="s">
        <v>1196</v>
      </c>
      <c r="K345" s="2" t="s">
        <v>1196</v>
      </c>
      <c r="L345" s="2" t="s">
        <v>4544</v>
      </c>
      <c r="M345" s="2" t="s">
        <v>3937</v>
      </c>
      <c r="O345" s="2">
        <v>104532730</v>
      </c>
      <c r="P345" s="20" t="s">
        <v>760</v>
      </c>
      <c r="Q345" s="2" t="str">
        <f t="shared" si="15"/>
        <v>104532730C09</v>
      </c>
      <c r="R345" s="2" t="str">
        <f t="shared" si="16"/>
        <v>104532730C09</v>
      </c>
      <c r="T345" s="2">
        <v>104360460</v>
      </c>
      <c r="U345" s="2" t="s">
        <v>44</v>
      </c>
      <c r="V345" s="2" t="str">
        <f t="shared" si="17"/>
        <v>104360460UN</v>
      </c>
    </row>
    <row r="346" spans="10:22" x14ac:dyDescent="0.35">
      <c r="J346" s="2" t="s">
        <v>4545</v>
      </c>
      <c r="K346" s="2" t="s">
        <v>4545</v>
      </c>
      <c r="L346" s="2" t="s">
        <v>4546</v>
      </c>
      <c r="M346" s="2" t="s">
        <v>3937</v>
      </c>
      <c r="O346" s="2">
        <v>150001829</v>
      </c>
      <c r="P346" s="20" t="s">
        <v>741</v>
      </c>
      <c r="Q346" s="2" t="str">
        <f t="shared" si="15"/>
        <v>150001829C32</v>
      </c>
      <c r="R346" s="2" t="str">
        <f t="shared" si="16"/>
        <v>150001829C32</v>
      </c>
      <c r="T346" s="2">
        <v>104360470</v>
      </c>
      <c r="U346" s="2" t="s">
        <v>61</v>
      </c>
      <c r="V346" s="2" t="str">
        <f t="shared" si="17"/>
        <v>104360470C10</v>
      </c>
    </row>
    <row r="347" spans="10:22" x14ac:dyDescent="0.35">
      <c r="J347" s="2" t="s">
        <v>4547</v>
      </c>
      <c r="K347" s="2" t="s">
        <v>4547</v>
      </c>
      <c r="L347" s="2" t="s">
        <v>4548</v>
      </c>
      <c r="M347" s="2" t="s">
        <v>3937</v>
      </c>
      <c r="O347" s="2">
        <v>104360470</v>
      </c>
      <c r="P347" s="20" t="s">
        <v>61</v>
      </c>
      <c r="Q347" s="2" t="str">
        <f t="shared" si="15"/>
        <v>104360470C10</v>
      </c>
      <c r="R347" s="2" t="str">
        <f t="shared" si="16"/>
        <v>104360470C10</v>
      </c>
      <c r="T347" s="2">
        <v>104360470</v>
      </c>
      <c r="U347" s="2" t="s">
        <v>44</v>
      </c>
      <c r="V347" s="2" t="str">
        <f t="shared" si="17"/>
        <v>104360470UN</v>
      </c>
    </row>
    <row r="348" spans="10:22" x14ac:dyDescent="0.35">
      <c r="J348" s="2" t="s">
        <v>4549</v>
      </c>
      <c r="K348" s="2" t="s">
        <v>4549</v>
      </c>
      <c r="L348" s="2" t="s">
        <v>4550</v>
      </c>
      <c r="M348" s="2" t="s">
        <v>3937</v>
      </c>
      <c r="O348" s="2">
        <v>201700062</v>
      </c>
      <c r="P348" s="20" t="s">
        <v>86</v>
      </c>
      <c r="Q348" s="2" t="str">
        <f t="shared" si="15"/>
        <v>201700062C20</v>
      </c>
      <c r="R348" s="2" t="str">
        <f t="shared" si="16"/>
        <v>201700062C20</v>
      </c>
      <c r="T348" s="2">
        <v>104500320</v>
      </c>
      <c r="U348" s="2" t="s">
        <v>53</v>
      </c>
      <c r="V348" s="2" t="str">
        <f t="shared" si="17"/>
        <v>104500320C06</v>
      </c>
    </row>
    <row r="349" spans="10:22" x14ac:dyDescent="0.35">
      <c r="J349" s="2" t="s">
        <v>4551</v>
      </c>
      <c r="K349" s="2" t="s">
        <v>4551</v>
      </c>
      <c r="L349" s="2" t="s">
        <v>4552</v>
      </c>
      <c r="M349" s="2" t="s">
        <v>3937</v>
      </c>
      <c r="O349" s="2">
        <v>104526090</v>
      </c>
      <c r="P349" s="20" t="s">
        <v>61</v>
      </c>
      <c r="Q349" s="2" t="str">
        <f t="shared" si="15"/>
        <v>104526090C10</v>
      </c>
      <c r="R349" s="2" t="str">
        <f t="shared" si="16"/>
        <v>104526090C10</v>
      </c>
      <c r="T349" s="2">
        <v>104500320</v>
      </c>
      <c r="U349" s="2" t="s">
        <v>44</v>
      </c>
      <c r="V349" s="2" t="str">
        <f t="shared" si="17"/>
        <v>104500320UN</v>
      </c>
    </row>
    <row r="350" spans="10:22" x14ac:dyDescent="0.35">
      <c r="J350" s="2" t="s">
        <v>4553</v>
      </c>
      <c r="K350" s="2" t="s">
        <v>4553</v>
      </c>
      <c r="L350" s="2" t="s">
        <v>4554</v>
      </c>
      <c r="M350" s="2" t="s">
        <v>3937</v>
      </c>
      <c r="O350" s="2">
        <v>150001783</v>
      </c>
      <c r="P350" s="20" t="s">
        <v>288</v>
      </c>
      <c r="Q350" s="2" t="str">
        <f t="shared" si="15"/>
        <v>150001783C24</v>
      </c>
      <c r="R350" s="2" t="str">
        <f t="shared" si="16"/>
        <v>150001783C24</v>
      </c>
      <c r="T350" s="2">
        <v>104500330</v>
      </c>
      <c r="U350" s="2" t="s">
        <v>53</v>
      </c>
      <c r="V350" s="2" t="str">
        <f t="shared" si="17"/>
        <v>104500330C06</v>
      </c>
    </row>
    <row r="351" spans="10:22" x14ac:dyDescent="0.35">
      <c r="J351" s="2" t="s">
        <v>4555</v>
      </c>
      <c r="K351" s="2" t="s">
        <v>4555</v>
      </c>
      <c r="L351" s="2" t="s">
        <v>4556</v>
      </c>
      <c r="M351" s="2" t="s">
        <v>3937</v>
      </c>
      <c r="O351" s="2">
        <v>201700308</v>
      </c>
      <c r="P351" s="20" t="s">
        <v>61</v>
      </c>
      <c r="Q351" s="2" t="str">
        <f t="shared" si="15"/>
        <v>201700308C10</v>
      </c>
      <c r="R351" s="2" t="str">
        <f t="shared" si="16"/>
        <v>201700308C10</v>
      </c>
      <c r="T351" s="2">
        <v>104500330</v>
      </c>
      <c r="U351" s="2" t="s">
        <v>44</v>
      </c>
      <c r="V351" s="2" t="str">
        <f t="shared" si="17"/>
        <v>104500330UN</v>
      </c>
    </row>
    <row r="352" spans="10:22" x14ac:dyDescent="0.35">
      <c r="J352" s="2" t="s">
        <v>4557</v>
      </c>
      <c r="K352" s="2" t="s">
        <v>4557</v>
      </c>
      <c r="L352" s="2" t="s">
        <v>4558</v>
      </c>
      <c r="M352" s="2" t="s">
        <v>3937</v>
      </c>
      <c r="O352" s="2">
        <v>104526560</v>
      </c>
      <c r="P352" s="20" t="s">
        <v>325</v>
      </c>
      <c r="Q352" s="2" t="str">
        <f t="shared" si="15"/>
        <v>104526560D10</v>
      </c>
      <c r="R352" s="2" t="str">
        <f t="shared" si="16"/>
        <v>104526560D10</v>
      </c>
      <c r="T352" s="2">
        <v>104500450</v>
      </c>
      <c r="U352" s="2" t="s">
        <v>209</v>
      </c>
      <c r="V352" s="2" t="str">
        <f t="shared" si="17"/>
        <v>104500450C04</v>
      </c>
    </row>
    <row r="353" spans="10:22" x14ac:dyDescent="0.35">
      <c r="J353" s="2" t="s">
        <v>4559</v>
      </c>
      <c r="K353" s="2" t="s">
        <v>4559</v>
      </c>
      <c r="L353" s="2" t="s">
        <v>4560</v>
      </c>
      <c r="M353" s="2" t="s">
        <v>3937</v>
      </c>
      <c r="O353" s="2">
        <v>104520620</v>
      </c>
      <c r="P353" s="20" t="s">
        <v>1090</v>
      </c>
      <c r="Q353" s="2" t="str">
        <f t="shared" si="15"/>
        <v>104520620D05</v>
      </c>
      <c r="R353" s="2" t="str">
        <f t="shared" si="16"/>
        <v>104520620D05</v>
      </c>
      <c r="T353" s="2">
        <v>104500450</v>
      </c>
      <c r="U353" s="2" t="s">
        <v>44</v>
      </c>
      <c r="V353" s="2" t="str">
        <f t="shared" si="17"/>
        <v>104500450UN</v>
      </c>
    </row>
    <row r="354" spans="10:22" x14ac:dyDescent="0.35">
      <c r="J354" s="2" t="s">
        <v>4561</v>
      </c>
      <c r="K354" s="2" t="s">
        <v>4561</v>
      </c>
      <c r="L354" s="2" t="s">
        <v>4562</v>
      </c>
      <c r="M354" s="2" t="s">
        <v>3937</v>
      </c>
      <c r="O354" s="2">
        <v>104529230</v>
      </c>
      <c r="P354" s="20" t="s">
        <v>43</v>
      </c>
      <c r="Q354" s="2" t="str">
        <f t="shared" si="15"/>
        <v>104529230C12</v>
      </c>
      <c r="R354" s="2" t="str">
        <f t="shared" si="16"/>
        <v>104529230C12</v>
      </c>
      <c r="T354" s="2">
        <v>104500500</v>
      </c>
      <c r="U354" s="2" t="s">
        <v>77</v>
      </c>
      <c r="V354" s="2" t="str">
        <f t="shared" si="17"/>
        <v>104500500CJ</v>
      </c>
    </row>
    <row r="355" spans="10:22" x14ac:dyDescent="0.35">
      <c r="J355" s="2" t="s">
        <v>4563</v>
      </c>
      <c r="K355" s="2" t="s">
        <v>4563</v>
      </c>
      <c r="L355" s="2" t="s">
        <v>4564</v>
      </c>
      <c r="M355" s="2" t="s">
        <v>3937</v>
      </c>
      <c r="O355" s="2">
        <v>150001784</v>
      </c>
      <c r="P355" s="20" t="s">
        <v>288</v>
      </c>
      <c r="Q355" s="2" t="str">
        <f t="shared" si="15"/>
        <v>150001784C24</v>
      </c>
      <c r="R355" s="2" t="str">
        <f t="shared" si="16"/>
        <v>150001784C24</v>
      </c>
      <c r="T355" s="2">
        <v>104500500</v>
      </c>
      <c r="U355" s="2" t="s">
        <v>164</v>
      </c>
      <c r="V355" s="2" t="str">
        <f t="shared" si="17"/>
        <v>104500500KG</v>
      </c>
    </row>
    <row r="356" spans="10:22" x14ac:dyDescent="0.35">
      <c r="J356" s="2" t="s">
        <v>4565</v>
      </c>
      <c r="K356" s="2" t="s">
        <v>4565</v>
      </c>
      <c r="L356" s="2" t="s">
        <v>4566</v>
      </c>
      <c r="M356" s="2" t="s">
        <v>3937</v>
      </c>
      <c r="O356" s="2">
        <v>104512250</v>
      </c>
      <c r="P356" s="20" t="s">
        <v>61</v>
      </c>
      <c r="Q356" s="2" t="str">
        <f t="shared" si="15"/>
        <v>104512250C10</v>
      </c>
      <c r="R356" s="2" t="str">
        <f t="shared" si="16"/>
        <v>104512250C10</v>
      </c>
      <c r="T356" s="2">
        <v>104500560</v>
      </c>
      <c r="U356" s="2" t="s">
        <v>164</v>
      </c>
      <c r="V356" s="2" t="str">
        <f t="shared" si="17"/>
        <v>104500560KG</v>
      </c>
    </row>
    <row r="357" spans="10:22" x14ac:dyDescent="0.35">
      <c r="J357" s="2" t="s">
        <v>4567</v>
      </c>
      <c r="K357" s="2" t="s">
        <v>4567</v>
      </c>
      <c r="L357" s="2" t="s">
        <v>4568</v>
      </c>
      <c r="M357" s="2" t="s">
        <v>3937</v>
      </c>
      <c r="O357" s="2">
        <v>150001309</v>
      </c>
      <c r="P357" s="20" t="s">
        <v>361</v>
      </c>
      <c r="Q357" s="2" t="str">
        <f t="shared" si="15"/>
        <v>150001309D25</v>
      </c>
      <c r="R357" s="2" t="str">
        <f t="shared" si="16"/>
        <v>150001309D25</v>
      </c>
      <c r="T357" s="2">
        <v>104500580</v>
      </c>
      <c r="U357" s="2" t="s">
        <v>164</v>
      </c>
      <c r="V357" s="2" t="str">
        <f t="shared" si="17"/>
        <v>104500580KG</v>
      </c>
    </row>
    <row r="358" spans="10:22" x14ac:dyDescent="0.35">
      <c r="J358" s="2" t="s">
        <v>4569</v>
      </c>
      <c r="K358" s="2" t="s">
        <v>4569</v>
      </c>
      <c r="L358" s="2" t="s">
        <v>4570</v>
      </c>
      <c r="M358" s="2" t="s">
        <v>3937</v>
      </c>
      <c r="O358" s="2">
        <v>104526100</v>
      </c>
      <c r="P358" s="20" t="s">
        <v>288</v>
      </c>
      <c r="Q358" s="2" t="str">
        <f t="shared" si="15"/>
        <v>104526100C24</v>
      </c>
      <c r="R358" s="2" t="str">
        <f t="shared" si="16"/>
        <v>104526100C24</v>
      </c>
      <c r="T358" s="2">
        <v>104500670</v>
      </c>
      <c r="U358" s="2" t="s">
        <v>164</v>
      </c>
      <c r="V358" s="2" t="str">
        <f t="shared" si="17"/>
        <v>104500670KG</v>
      </c>
    </row>
    <row r="359" spans="10:22" x14ac:dyDescent="0.35">
      <c r="J359" s="2" t="s">
        <v>4571</v>
      </c>
      <c r="K359" s="2" t="s">
        <v>4571</v>
      </c>
      <c r="L359" s="2" t="s">
        <v>4572</v>
      </c>
      <c r="M359" s="2" t="s">
        <v>3937</v>
      </c>
      <c r="O359" s="2">
        <v>150001530</v>
      </c>
      <c r="P359" s="20" t="s">
        <v>43</v>
      </c>
      <c r="Q359" s="2" t="str">
        <f t="shared" si="15"/>
        <v>150001530C12</v>
      </c>
      <c r="R359" s="2" t="str">
        <f t="shared" si="16"/>
        <v>150001530C12</v>
      </c>
      <c r="T359" s="2">
        <v>104500710</v>
      </c>
      <c r="U359" s="2" t="s">
        <v>164</v>
      </c>
      <c r="V359" s="2" t="str">
        <f t="shared" si="17"/>
        <v>104500710KG</v>
      </c>
    </row>
    <row r="360" spans="10:22" x14ac:dyDescent="0.35">
      <c r="J360" s="2" t="s">
        <v>4573</v>
      </c>
      <c r="K360" s="2" t="s">
        <v>4573</v>
      </c>
      <c r="L360" s="2" t="s">
        <v>4574</v>
      </c>
      <c r="M360" s="2" t="s">
        <v>3937</v>
      </c>
      <c r="O360" s="2">
        <v>101500200</v>
      </c>
      <c r="P360" s="20" t="s">
        <v>288</v>
      </c>
      <c r="Q360" s="2" t="str">
        <f t="shared" si="15"/>
        <v>101500200C24</v>
      </c>
      <c r="R360" s="2" t="str">
        <f t="shared" si="16"/>
        <v>101500200C24</v>
      </c>
      <c r="T360" s="2">
        <v>104500730</v>
      </c>
      <c r="U360" s="2" t="s">
        <v>164</v>
      </c>
      <c r="V360" s="2" t="str">
        <f t="shared" si="17"/>
        <v>104500730KG</v>
      </c>
    </row>
    <row r="361" spans="10:22" x14ac:dyDescent="0.35">
      <c r="J361" s="2" t="s">
        <v>4575</v>
      </c>
      <c r="K361" s="2" t="s">
        <v>4575</v>
      </c>
      <c r="L361" s="2" t="s">
        <v>4576</v>
      </c>
      <c r="M361" s="2" t="s">
        <v>3937</v>
      </c>
      <c r="O361" s="2">
        <v>105200920</v>
      </c>
      <c r="P361" s="20" t="s">
        <v>44</v>
      </c>
      <c r="Q361" s="2" t="str">
        <f t="shared" si="15"/>
        <v>105200920UN</v>
      </c>
      <c r="R361" s="2" t="str">
        <f t="shared" si="16"/>
        <v>105200920UN</v>
      </c>
      <c r="T361" s="2">
        <v>104500740</v>
      </c>
      <c r="U361" s="2" t="s">
        <v>164</v>
      </c>
      <c r="V361" s="2" t="str">
        <f t="shared" si="17"/>
        <v>104500740KG</v>
      </c>
    </row>
    <row r="362" spans="10:22" x14ac:dyDescent="0.35">
      <c r="J362" s="2" t="s">
        <v>4577</v>
      </c>
      <c r="K362" s="2" t="s">
        <v>4577</v>
      </c>
      <c r="L362" s="2" t="s">
        <v>4578</v>
      </c>
      <c r="M362" s="2" t="s">
        <v>3937</v>
      </c>
      <c r="O362" s="2">
        <v>101541090</v>
      </c>
      <c r="P362" s="20" t="s">
        <v>288</v>
      </c>
      <c r="Q362" s="2" t="str">
        <f t="shared" si="15"/>
        <v>101541090C24</v>
      </c>
      <c r="R362" s="2" t="str">
        <f t="shared" si="16"/>
        <v>101541090C24</v>
      </c>
      <c r="T362" s="2">
        <v>104500810</v>
      </c>
      <c r="U362" s="2" t="s">
        <v>123</v>
      </c>
      <c r="V362" s="2" t="str">
        <f t="shared" si="17"/>
        <v>1045008102Q</v>
      </c>
    </row>
    <row r="363" spans="10:22" x14ac:dyDescent="0.35">
      <c r="J363" s="2" t="s">
        <v>4579</v>
      </c>
      <c r="K363" s="2" t="s">
        <v>4579</v>
      </c>
      <c r="L363" s="2" t="s">
        <v>4580</v>
      </c>
      <c r="M363" s="2" t="s">
        <v>3937</v>
      </c>
      <c r="O363" s="2">
        <v>150001092</v>
      </c>
      <c r="P363" s="20" t="s">
        <v>61</v>
      </c>
      <c r="Q363" s="2" t="str">
        <f t="shared" si="15"/>
        <v>150001092C10</v>
      </c>
      <c r="R363" s="2" t="str">
        <f t="shared" si="16"/>
        <v>150001092C10</v>
      </c>
      <c r="T363" s="2">
        <v>104500860</v>
      </c>
      <c r="U363" s="2" t="s">
        <v>209</v>
      </c>
      <c r="V363" s="2" t="str">
        <f t="shared" si="17"/>
        <v>104500860C04</v>
      </c>
    </row>
    <row r="364" spans="10:22" x14ac:dyDescent="0.35">
      <c r="J364" s="2" t="s">
        <v>4581</v>
      </c>
      <c r="K364" s="2" t="s">
        <v>4581</v>
      </c>
      <c r="L364" s="2" t="s">
        <v>4582</v>
      </c>
      <c r="M364" s="2" t="s">
        <v>3937</v>
      </c>
      <c r="O364" s="2">
        <v>201700198</v>
      </c>
      <c r="P364" s="20" t="s">
        <v>910</v>
      </c>
      <c r="Q364" s="2" t="str">
        <f t="shared" si="15"/>
        <v>201700198C15</v>
      </c>
      <c r="R364" s="2" t="str">
        <f t="shared" si="16"/>
        <v>201700198C15</v>
      </c>
      <c r="T364" s="2">
        <v>104500860</v>
      </c>
      <c r="U364" s="2" t="s">
        <v>44</v>
      </c>
      <c r="V364" s="2" t="str">
        <f t="shared" si="17"/>
        <v>104500860UN</v>
      </c>
    </row>
    <row r="365" spans="10:22" x14ac:dyDescent="0.35">
      <c r="J365" s="2" t="s">
        <v>4583</v>
      </c>
      <c r="K365" s="2" t="s">
        <v>4583</v>
      </c>
      <c r="L365" s="2" t="s">
        <v>4584</v>
      </c>
      <c r="M365" s="2" t="s">
        <v>3937</v>
      </c>
      <c r="O365" s="2">
        <v>150001770</v>
      </c>
      <c r="P365" s="20" t="s">
        <v>43</v>
      </c>
      <c r="Q365" s="2" t="str">
        <f t="shared" si="15"/>
        <v>150001770C12</v>
      </c>
      <c r="R365" s="2" t="str">
        <f t="shared" si="16"/>
        <v>150001770C12</v>
      </c>
      <c r="T365" s="2">
        <v>104500940</v>
      </c>
      <c r="U365" s="2" t="s">
        <v>53</v>
      </c>
      <c r="V365" s="2" t="str">
        <f t="shared" si="17"/>
        <v>104500940C06</v>
      </c>
    </row>
    <row r="366" spans="10:22" x14ac:dyDescent="0.35">
      <c r="J366" s="2" t="s">
        <v>4585</v>
      </c>
      <c r="K366" s="2" t="s">
        <v>4585</v>
      </c>
      <c r="L366" s="2" t="s">
        <v>4586</v>
      </c>
      <c r="M366" s="2" t="s">
        <v>3937</v>
      </c>
      <c r="O366" s="2">
        <v>150000370</v>
      </c>
      <c r="P366" s="20" t="s">
        <v>61</v>
      </c>
      <c r="Q366" s="2" t="str">
        <f t="shared" si="15"/>
        <v>150000370C10</v>
      </c>
      <c r="R366" s="2" t="str">
        <f t="shared" si="16"/>
        <v>150000370C10</v>
      </c>
      <c r="T366" s="2">
        <v>104500940</v>
      </c>
      <c r="U366" s="2" t="s">
        <v>44</v>
      </c>
      <c r="V366" s="2" t="str">
        <f t="shared" si="17"/>
        <v>104500940UN</v>
      </c>
    </row>
    <row r="367" spans="10:22" x14ac:dyDescent="0.35">
      <c r="J367" s="2" t="s">
        <v>4587</v>
      </c>
      <c r="K367" s="2" t="s">
        <v>4587</v>
      </c>
      <c r="L367" s="2" t="s">
        <v>4588</v>
      </c>
      <c r="M367" s="2" t="s">
        <v>3937</v>
      </c>
      <c r="O367" s="2">
        <v>104522170</v>
      </c>
      <c r="P367" s="20" t="s">
        <v>200</v>
      </c>
      <c r="Q367" s="2" t="str">
        <f t="shared" si="15"/>
        <v>104522170Z00</v>
      </c>
      <c r="R367" s="2" t="str">
        <f t="shared" si="16"/>
        <v>104522170Z00</v>
      </c>
      <c r="T367" s="2">
        <v>104501080</v>
      </c>
      <c r="U367" s="2" t="s">
        <v>53</v>
      </c>
      <c r="V367" s="2" t="str">
        <f t="shared" si="17"/>
        <v>104501080C06</v>
      </c>
    </row>
    <row r="368" spans="10:22" x14ac:dyDescent="0.35">
      <c r="J368" s="2" t="s">
        <v>4589</v>
      </c>
      <c r="K368" s="2" t="s">
        <v>4589</v>
      </c>
      <c r="L368" s="2" t="s">
        <v>4590</v>
      </c>
      <c r="M368" s="2" t="s">
        <v>3937</v>
      </c>
      <c r="O368" s="2">
        <v>104529120</v>
      </c>
      <c r="P368" s="20" t="s">
        <v>61</v>
      </c>
      <c r="Q368" s="2" t="str">
        <f t="shared" si="15"/>
        <v>104529120C10</v>
      </c>
      <c r="R368" s="2" t="str">
        <f t="shared" si="16"/>
        <v>104529120C10</v>
      </c>
      <c r="T368" s="2">
        <v>104501080</v>
      </c>
      <c r="U368" s="2" t="s">
        <v>44</v>
      </c>
      <c r="V368" s="2" t="str">
        <f t="shared" si="17"/>
        <v>104501080UN</v>
      </c>
    </row>
    <row r="369" spans="10:22" x14ac:dyDescent="0.35">
      <c r="J369" s="2" t="s">
        <v>4591</v>
      </c>
      <c r="K369" s="2" t="s">
        <v>4591</v>
      </c>
      <c r="L369" s="2" t="s">
        <v>4592</v>
      </c>
      <c r="M369" s="2" t="s">
        <v>3937</v>
      </c>
      <c r="O369" s="2">
        <v>201230200</v>
      </c>
      <c r="P369" s="20" t="s">
        <v>44</v>
      </c>
      <c r="Q369" s="2" t="str">
        <f t="shared" si="15"/>
        <v>201230200UN</v>
      </c>
      <c r="R369" s="2" t="str">
        <f t="shared" si="16"/>
        <v>201230200UN</v>
      </c>
      <c r="T369" s="2">
        <v>104501110</v>
      </c>
      <c r="U369" s="2" t="s">
        <v>585</v>
      </c>
      <c r="V369" s="2" t="str">
        <f t="shared" si="17"/>
        <v>104501110Z80</v>
      </c>
    </row>
    <row r="370" spans="10:22" x14ac:dyDescent="0.35">
      <c r="J370" s="2" t="s">
        <v>4593</v>
      </c>
      <c r="K370" s="2" t="s">
        <v>4593</v>
      </c>
      <c r="L370" s="2" t="s">
        <v>4594</v>
      </c>
      <c r="M370" s="2" t="s">
        <v>3937</v>
      </c>
      <c r="O370" s="2">
        <v>201112230</v>
      </c>
      <c r="P370" s="20" t="s">
        <v>211</v>
      </c>
      <c r="Q370" s="2" t="str">
        <f t="shared" si="15"/>
        <v>201112230C50</v>
      </c>
      <c r="R370" s="2" t="str">
        <f t="shared" si="16"/>
        <v>201112230C50</v>
      </c>
      <c r="T370" s="2">
        <v>104501150</v>
      </c>
      <c r="U370" s="2" t="s">
        <v>1196</v>
      </c>
      <c r="V370" s="2" t="str">
        <f t="shared" si="17"/>
        <v>104501150S00</v>
      </c>
    </row>
    <row r="371" spans="10:22" x14ac:dyDescent="0.35">
      <c r="J371" s="2" t="s">
        <v>4595</v>
      </c>
      <c r="K371" s="2" t="s">
        <v>4595</v>
      </c>
      <c r="L371" s="2" t="s">
        <v>4596</v>
      </c>
      <c r="M371" s="2" t="s">
        <v>3937</v>
      </c>
      <c r="O371" s="2">
        <v>201700192</v>
      </c>
      <c r="P371" s="20" t="s">
        <v>475</v>
      </c>
      <c r="Q371" s="2" t="str">
        <f t="shared" si="15"/>
        <v>201700192C66</v>
      </c>
      <c r="R371" s="2" t="str">
        <f t="shared" si="16"/>
        <v>201700192C66</v>
      </c>
      <c r="T371" s="2">
        <v>104501170</v>
      </c>
      <c r="U371" s="2" t="s">
        <v>1196</v>
      </c>
      <c r="V371" s="2" t="str">
        <f t="shared" si="17"/>
        <v>104501170S00</v>
      </c>
    </row>
    <row r="372" spans="10:22" x14ac:dyDescent="0.35">
      <c r="J372" s="2" t="s">
        <v>4597</v>
      </c>
      <c r="K372" s="2" t="s">
        <v>4597</v>
      </c>
      <c r="L372" s="2" t="s">
        <v>4598</v>
      </c>
      <c r="M372" s="2" t="s">
        <v>3937</v>
      </c>
      <c r="O372" s="2">
        <v>102500010</v>
      </c>
      <c r="P372" s="20" t="s">
        <v>910</v>
      </c>
      <c r="Q372" s="2" t="str">
        <f t="shared" si="15"/>
        <v>102500010C15</v>
      </c>
      <c r="R372" s="2" t="str">
        <f t="shared" si="16"/>
        <v>102500010C15</v>
      </c>
      <c r="T372" s="2">
        <v>104501190</v>
      </c>
      <c r="U372" s="2" t="s">
        <v>123</v>
      </c>
      <c r="V372" s="2" t="str">
        <f t="shared" si="17"/>
        <v>1045011902Q</v>
      </c>
    </row>
    <row r="373" spans="10:22" x14ac:dyDescent="0.35">
      <c r="J373" s="2" t="s">
        <v>4599</v>
      </c>
      <c r="K373" s="2" t="s">
        <v>4599</v>
      </c>
      <c r="L373" s="2" t="s">
        <v>4600</v>
      </c>
      <c r="M373" s="2" t="s">
        <v>3937</v>
      </c>
      <c r="O373" s="2">
        <v>150001860</v>
      </c>
      <c r="P373" s="20" t="s">
        <v>43</v>
      </c>
      <c r="Q373" s="2" t="str">
        <f t="shared" si="15"/>
        <v>150001860C12</v>
      </c>
      <c r="R373" s="2" t="str">
        <f t="shared" si="16"/>
        <v>150001860C12</v>
      </c>
      <c r="T373" s="2">
        <v>104501230</v>
      </c>
      <c r="U373" s="2" t="s">
        <v>1196</v>
      </c>
      <c r="V373" s="2" t="str">
        <f t="shared" si="17"/>
        <v>104501230S00</v>
      </c>
    </row>
    <row r="374" spans="10:22" x14ac:dyDescent="0.35">
      <c r="J374" s="2" t="s">
        <v>4601</v>
      </c>
      <c r="K374" s="2" t="s">
        <v>4601</v>
      </c>
      <c r="L374" s="2" t="s">
        <v>4602</v>
      </c>
      <c r="M374" s="2" t="s">
        <v>3937</v>
      </c>
      <c r="O374" s="2">
        <v>104525460</v>
      </c>
      <c r="P374" s="20" t="s">
        <v>53</v>
      </c>
      <c r="Q374" s="2" t="str">
        <f t="shared" si="15"/>
        <v>104525460C06</v>
      </c>
      <c r="R374" s="2" t="str">
        <f t="shared" si="16"/>
        <v>104525460C06</v>
      </c>
      <c r="T374" s="2">
        <v>104502340</v>
      </c>
      <c r="U374" s="2" t="s">
        <v>164</v>
      </c>
      <c r="V374" s="2" t="str">
        <f t="shared" si="17"/>
        <v>104502340KG</v>
      </c>
    </row>
    <row r="375" spans="10:22" x14ac:dyDescent="0.35">
      <c r="J375" s="2" t="s">
        <v>4603</v>
      </c>
      <c r="K375" s="2" t="s">
        <v>4603</v>
      </c>
      <c r="L375" s="2" t="s">
        <v>4604</v>
      </c>
      <c r="M375" s="2" t="s">
        <v>3937</v>
      </c>
      <c r="O375" s="2">
        <v>150001782</v>
      </c>
      <c r="P375" s="20" t="s">
        <v>288</v>
      </c>
      <c r="Q375" s="2" t="str">
        <f t="shared" si="15"/>
        <v>150001782C24</v>
      </c>
      <c r="R375" s="2" t="str">
        <f t="shared" si="16"/>
        <v>150001782C24</v>
      </c>
      <c r="T375" s="2">
        <v>104502460</v>
      </c>
      <c r="U375" s="2" t="s">
        <v>211</v>
      </c>
      <c r="V375" s="2" t="str">
        <f t="shared" si="17"/>
        <v>104502460C50</v>
      </c>
    </row>
    <row r="376" spans="10:22" x14ac:dyDescent="0.35">
      <c r="J376" s="2" t="s">
        <v>4605</v>
      </c>
      <c r="K376" s="2" t="s">
        <v>4605</v>
      </c>
      <c r="L376" s="2" t="s">
        <v>4606</v>
      </c>
      <c r="M376" s="2" t="s">
        <v>4150</v>
      </c>
      <c r="O376" s="2">
        <v>104522080</v>
      </c>
      <c r="P376" s="20" t="s">
        <v>125</v>
      </c>
      <c r="Q376" s="2" t="str">
        <f t="shared" si="15"/>
        <v>104522080X00</v>
      </c>
      <c r="R376" s="2" t="str">
        <f t="shared" si="16"/>
        <v>104522080X00</v>
      </c>
      <c r="T376" s="2">
        <v>104502460</v>
      </c>
      <c r="U376" s="2" t="s">
        <v>44</v>
      </c>
      <c r="V376" s="2" t="str">
        <f t="shared" si="17"/>
        <v>104502460UN</v>
      </c>
    </row>
    <row r="377" spans="10:22" x14ac:dyDescent="0.35">
      <c r="J377" s="2" t="s">
        <v>1464</v>
      </c>
      <c r="K377" s="2" t="s">
        <v>1464</v>
      </c>
      <c r="L377" s="2" t="s">
        <v>4607</v>
      </c>
      <c r="M377" s="2" t="s">
        <v>3937</v>
      </c>
      <c r="O377" s="2">
        <v>102100001</v>
      </c>
      <c r="P377" s="20" t="s">
        <v>288</v>
      </c>
      <c r="Q377" s="2" t="str">
        <f t="shared" si="15"/>
        <v>102100001C24</v>
      </c>
      <c r="R377" s="2" t="str">
        <f t="shared" si="16"/>
        <v>102100001C24</v>
      </c>
      <c r="T377" s="2">
        <v>104510130</v>
      </c>
      <c r="U377" s="2" t="s">
        <v>288</v>
      </c>
      <c r="V377" s="2" t="str">
        <f t="shared" si="17"/>
        <v>104510130C24</v>
      </c>
    </row>
    <row r="378" spans="10:22" x14ac:dyDescent="0.35">
      <c r="J378" s="2" t="s">
        <v>4608</v>
      </c>
      <c r="K378" s="2" t="s">
        <v>4608</v>
      </c>
      <c r="L378" s="2" t="s">
        <v>4609</v>
      </c>
      <c r="M378" s="2" t="s">
        <v>4610</v>
      </c>
      <c r="O378" s="2">
        <v>201700222</v>
      </c>
      <c r="P378" s="20" t="s">
        <v>43</v>
      </c>
      <c r="Q378" s="2" t="str">
        <f t="shared" si="15"/>
        <v>201700222C12</v>
      </c>
      <c r="R378" s="2" t="str">
        <f t="shared" si="16"/>
        <v>201700222C12</v>
      </c>
      <c r="T378" s="2">
        <v>104510130</v>
      </c>
      <c r="U378" s="2" t="s">
        <v>242</v>
      </c>
      <c r="V378" s="2" t="str">
        <f t="shared" si="17"/>
        <v>104510130C48</v>
      </c>
    </row>
    <row r="379" spans="10:22" x14ac:dyDescent="0.35">
      <c r="J379" s="2" t="s">
        <v>4611</v>
      </c>
      <c r="K379" s="2" t="s">
        <v>4611</v>
      </c>
      <c r="L379" s="2" t="s">
        <v>4612</v>
      </c>
      <c r="M379" s="2" t="s">
        <v>4449</v>
      </c>
      <c r="O379" s="2">
        <v>108005380</v>
      </c>
      <c r="P379" s="20" t="s">
        <v>2834</v>
      </c>
      <c r="Q379" s="2" t="str">
        <f t="shared" si="15"/>
        <v>108005380C21</v>
      </c>
      <c r="R379" s="2" t="str">
        <f t="shared" si="16"/>
        <v>108005380C21</v>
      </c>
      <c r="T379" s="2">
        <v>104510130</v>
      </c>
      <c r="U379" s="2" t="s">
        <v>44</v>
      </c>
      <c r="V379" s="2" t="str">
        <f t="shared" si="17"/>
        <v>104510130UN</v>
      </c>
    </row>
    <row r="380" spans="10:22" x14ac:dyDescent="0.35">
      <c r="J380" s="2" t="s">
        <v>4613</v>
      </c>
      <c r="K380" s="2" t="s">
        <v>4613</v>
      </c>
      <c r="L380" s="2" t="s">
        <v>4614</v>
      </c>
      <c r="M380" s="2" t="s">
        <v>4087</v>
      </c>
      <c r="O380" s="2">
        <v>150001682</v>
      </c>
      <c r="P380" s="20" t="s">
        <v>339</v>
      </c>
      <c r="Q380" s="2" t="str">
        <f t="shared" si="15"/>
        <v>150001682C30</v>
      </c>
      <c r="R380" s="2" t="str">
        <f t="shared" si="16"/>
        <v>150001682C30</v>
      </c>
      <c r="T380" s="2">
        <v>104510140</v>
      </c>
      <c r="U380" s="2" t="s">
        <v>53</v>
      </c>
      <c r="V380" s="2" t="str">
        <f t="shared" si="17"/>
        <v>104510140C06</v>
      </c>
    </row>
    <row r="381" spans="10:22" x14ac:dyDescent="0.35">
      <c r="J381" s="2" t="s">
        <v>4615</v>
      </c>
      <c r="K381" s="2" t="s">
        <v>4615</v>
      </c>
      <c r="L381" s="2" t="s">
        <v>4616</v>
      </c>
      <c r="M381" s="2" t="s">
        <v>4610</v>
      </c>
      <c r="O381" s="2">
        <v>104522090</v>
      </c>
      <c r="P381" s="20" t="s">
        <v>246</v>
      </c>
      <c r="Q381" s="2" t="str">
        <f t="shared" si="15"/>
        <v>104522090Z20</v>
      </c>
      <c r="R381" s="2" t="str">
        <f t="shared" si="16"/>
        <v>104522090Z20</v>
      </c>
      <c r="T381" s="2">
        <v>104510140</v>
      </c>
      <c r="U381" s="2" t="s">
        <v>44</v>
      </c>
      <c r="V381" s="2" t="str">
        <f t="shared" si="17"/>
        <v>104510140UN</v>
      </c>
    </row>
    <row r="382" spans="10:22" x14ac:dyDescent="0.35">
      <c r="J382" s="2" t="s">
        <v>4617</v>
      </c>
      <c r="K382" s="2" t="s">
        <v>4617</v>
      </c>
      <c r="L382" s="2" t="s">
        <v>4618</v>
      </c>
      <c r="M382" s="2" t="s">
        <v>4165</v>
      </c>
      <c r="O382" s="2">
        <v>101500000</v>
      </c>
      <c r="P382" s="20" t="s">
        <v>242</v>
      </c>
      <c r="Q382" s="2" t="str">
        <f t="shared" si="15"/>
        <v>101500000C48</v>
      </c>
      <c r="R382" s="2" t="str">
        <f t="shared" si="16"/>
        <v>101500000C48</v>
      </c>
      <c r="T382" s="2">
        <v>104510160</v>
      </c>
      <c r="U382" s="2" t="s">
        <v>284</v>
      </c>
      <c r="V382" s="2" t="str">
        <f t="shared" si="17"/>
        <v>104510160C03</v>
      </c>
    </row>
    <row r="383" spans="10:22" x14ac:dyDescent="0.35">
      <c r="J383" s="2" t="s">
        <v>4619</v>
      </c>
      <c r="K383" s="2" t="s">
        <v>4619</v>
      </c>
      <c r="L383" s="2" t="s">
        <v>4620</v>
      </c>
      <c r="M383" s="2" t="s">
        <v>4150</v>
      </c>
      <c r="O383" s="2">
        <v>104522160</v>
      </c>
      <c r="P383" s="20" t="s">
        <v>200</v>
      </c>
      <c r="Q383" s="2" t="str">
        <f t="shared" si="15"/>
        <v>104522160Z00</v>
      </c>
      <c r="R383" s="2" t="str">
        <f t="shared" si="16"/>
        <v>104522160Z00</v>
      </c>
      <c r="T383" s="2">
        <v>104510160</v>
      </c>
      <c r="U383" s="2" t="s">
        <v>44</v>
      </c>
      <c r="V383" s="2" t="str">
        <f t="shared" si="17"/>
        <v>104510160UN</v>
      </c>
    </row>
    <row r="384" spans="10:22" x14ac:dyDescent="0.35">
      <c r="J384" s="2" t="s">
        <v>4621</v>
      </c>
      <c r="K384" s="2" t="s">
        <v>4621</v>
      </c>
      <c r="L384" s="2" t="s">
        <v>4622</v>
      </c>
      <c r="M384" s="2" t="s">
        <v>3937</v>
      </c>
      <c r="O384" s="2">
        <v>104527040</v>
      </c>
      <c r="P384" s="20" t="s">
        <v>361</v>
      </c>
      <c r="Q384" s="2" t="str">
        <f t="shared" si="15"/>
        <v>104527040D25</v>
      </c>
      <c r="R384" s="2" t="str">
        <f t="shared" si="16"/>
        <v>104527040D25</v>
      </c>
      <c r="T384" s="2">
        <v>104510260</v>
      </c>
      <c r="U384" s="2" t="s">
        <v>43</v>
      </c>
      <c r="V384" s="2" t="str">
        <f t="shared" si="17"/>
        <v>104510260C12</v>
      </c>
    </row>
    <row r="385" spans="10:22" x14ac:dyDescent="0.35">
      <c r="J385" s="2" t="s">
        <v>4623</v>
      </c>
      <c r="K385" s="2" t="s">
        <v>4623</v>
      </c>
      <c r="L385" s="2" t="s">
        <v>4624</v>
      </c>
      <c r="M385" s="2" t="s">
        <v>3937</v>
      </c>
      <c r="O385" s="2">
        <v>105200930</v>
      </c>
      <c r="P385" s="20" t="s">
        <v>94</v>
      </c>
      <c r="Q385" s="2" t="str">
        <f t="shared" si="15"/>
        <v>105200930C18</v>
      </c>
      <c r="R385" s="2" t="str">
        <f t="shared" si="16"/>
        <v>105200930C18</v>
      </c>
      <c r="T385" s="2">
        <v>104510260</v>
      </c>
      <c r="U385" s="2" t="s">
        <v>44</v>
      </c>
      <c r="V385" s="2" t="str">
        <f t="shared" si="17"/>
        <v>104510260UN</v>
      </c>
    </row>
    <row r="386" spans="10:22" x14ac:dyDescent="0.35">
      <c r="J386" s="2" t="s">
        <v>4625</v>
      </c>
      <c r="K386" s="2" t="s">
        <v>4625</v>
      </c>
      <c r="L386" s="2" t="s">
        <v>4626</v>
      </c>
      <c r="M386" s="2" t="s">
        <v>3937</v>
      </c>
      <c r="O386" s="2">
        <v>102500001</v>
      </c>
      <c r="P386" s="20" t="s">
        <v>43</v>
      </c>
      <c r="Q386" s="2" t="str">
        <f t="shared" si="15"/>
        <v>102500001C12</v>
      </c>
      <c r="R386" s="2" t="str">
        <f t="shared" si="16"/>
        <v>102500001C12</v>
      </c>
      <c r="T386" s="2">
        <v>104510270</v>
      </c>
      <c r="U386" s="2" t="s">
        <v>43</v>
      </c>
      <c r="V386" s="2" t="str">
        <f t="shared" si="17"/>
        <v>104510270C12</v>
      </c>
    </row>
    <row r="387" spans="10:22" x14ac:dyDescent="0.35">
      <c r="J387" s="2" t="s">
        <v>4627</v>
      </c>
      <c r="K387" s="2" t="s">
        <v>4627</v>
      </c>
      <c r="L387" s="2" t="s">
        <v>4628</v>
      </c>
      <c r="M387" s="2" t="s">
        <v>3937</v>
      </c>
      <c r="O387" s="2">
        <v>104529100</v>
      </c>
      <c r="P387" s="20" t="s">
        <v>1285</v>
      </c>
      <c r="Q387" s="2" t="str">
        <f t="shared" ref="Q387:Q450" si="18">O387&amp;P387</f>
        <v>104529100C13</v>
      </c>
      <c r="R387" s="2" t="str">
        <f t="shared" ref="R387:R450" si="19">VLOOKUP(Q387,V:V,1,0)</f>
        <v>104529100C13</v>
      </c>
      <c r="T387" s="2">
        <v>104510270</v>
      </c>
      <c r="U387" s="2" t="s">
        <v>44</v>
      </c>
      <c r="V387" s="2" t="str">
        <f t="shared" si="17"/>
        <v>104510270UN</v>
      </c>
    </row>
    <row r="388" spans="10:22" x14ac:dyDescent="0.35">
      <c r="J388" s="2" t="s">
        <v>2321</v>
      </c>
      <c r="K388" s="2" t="s">
        <v>2321</v>
      </c>
      <c r="L388" s="2" t="s">
        <v>4629</v>
      </c>
      <c r="M388" s="2" t="s">
        <v>3937</v>
      </c>
      <c r="O388" s="2">
        <v>102500007</v>
      </c>
      <c r="P388" s="20" t="s">
        <v>53</v>
      </c>
      <c r="Q388" s="2" t="str">
        <f t="shared" si="18"/>
        <v>102500007C06</v>
      </c>
      <c r="R388" s="2" t="str">
        <f t="shared" si="19"/>
        <v>102500007C06</v>
      </c>
      <c r="T388" s="2">
        <v>104510290</v>
      </c>
      <c r="U388" s="2" t="s">
        <v>53</v>
      </c>
      <c r="V388" s="2" t="str">
        <f t="shared" ref="V388:V451" si="20">T388&amp;U388</f>
        <v>104510290C06</v>
      </c>
    </row>
    <row r="389" spans="10:22" x14ac:dyDescent="0.35">
      <c r="J389" s="2" t="s">
        <v>4630</v>
      </c>
      <c r="K389" s="2" t="s">
        <v>4630</v>
      </c>
      <c r="L389" s="2" t="s">
        <v>4631</v>
      </c>
      <c r="M389" s="2" t="s">
        <v>3937</v>
      </c>
      <c r="O389" s="2">
        <v>104525110</v>
      </c>
      <c r="P389" s="20" t="s">
        <v>61</v>
      </c>
      <c r="Q389" s="2" t="str">
        <f t="shared" si="18"/>
        <v>104525110C10</v>
      </c>
      <c r="R389" s="2" t="str">
        <f t="shared" si="19"/>
        <v>104525110C10</v>
      </c>
      <c r="T389" s="2">
        <v>104510290</v>
      </c>
      <c r="U389" s="2" t="s">
        <v>44</v>
      </c>
      <c r="V389" s="2" t="str">
        <f t="shared" si="20"/>
        <v>104510290UN</v>
      </c>
    </row>
    <row r="390" spans="10:22" x14ac:dyDescent="0.35">
      <c r="J390" s="2" t="s">
        <v>4632</v>
      </c>
      <c r="K390" s="2" t="s">
        <v>4632</v>
      </c>
      <c r="L390" s="2" t="s">
        <v>4631</v>
      </c>
      <c r="M390" s="2" t="s">
        <v>3937</v>
      </c>
      <c r="O390" s="2">
        <v>150000582</v>
      </c>
      <c r="P390" s="20" t="s">
        <v>910</v>
      </c>
      <c r="Q390" s="2" t="str">
        <f t="shared" si="18"/>
        <v>150000582C15</v>
      </c>
      <c r="R390" s="2" t="str">
        <f t="shared" si="19"/>
        <v>150000582C15</v>
      </c>
      <c r="T390" s="2">
        <v>104510310</v>
      </c>
      <c r="U390" s="2" t="s">
        <v>53</v>
      </c>
      <c r="V390" s="2" t="str">
        <f t="shared" si="20"/>
        <v>104510310C06</v>
      </c>
    </row>
    <row r="391" spans="10:22" x14ac:dyDescent="0.35">
      <c r="J391" s="2" t="s">
        <v>44</v>
      </c>
      <c r="K391" s="2" t="s">
        <v>44</v>
      </c>
      <c r="L391" s="2" t="s">
        <v>2056</v>
      </c>
      <c r="M391" s="2" t="s">
        <v>3937</v>
      </c>
      <c r="O391" s="2">
        <v>104522120</v>
      </c>
      <c r="P391" s="20" t="s">
        <v>200</v>
      </c>
      <c r="Q391" s="2" t="str">
        <f t="shared" si="18"/>
        <v>104522120Z00</v>
      </c>
      <c r="R391" s="2" t="str">
        <f t="shared" si="19"/>
        <v>104522120Z00</v>
      </c>
      <c r="T391" s="2">
        <v>104510310</v>
      </c>
      <c r="U391" s="2" t="s">
        <v>44</v>
      </c>
      <c r="V391" s="2" t="str">
        <f t="shared" si="20"/>
        <v>104510310UN</v>
      </c>
    </row>
    <row r="392" spans="10:22" x14ac:dyDescent="0.35">
      <c r="J392" s="2" t="s">
        <v>4633</v>
      </c>
      <c r="K392" s="2" t="s">
        <v>4633</v>
      </c>
      <c r="L392" s="2" t="s">
        <v>4634</v>
      </c>
      <c r="M392" s="2" t="s">
        <v>3923</v>
      </c>
      <c r="O392" s="2">
        <v>101310045</v>
      </c>
      <c r="P392" s="20" t="s">
        <v>534</v>
      </c>
      <c r="Q392" s="2" t="str">
        <f t="shared" si="18"/>
        <v>101310045C25</v>
      </c>
      <c r="R392" s="2" t="str">
        <f t="shared" si="19"/>
        <v>101310045C25</v>
      </c>
      <c r="T392" s="2">
        <v>104510560</v>
      </c>
      <c r="U392" s="2" t="s">
        <v>176</v>
      </c>
      <c r="V392" s="2" t="str">
        <f t="shared" si="20"/>
        <v>104510560C02</v>
      </c>
    </row>
    <row r="393" spans="10:22" x14ac:dyDescent="0.35">
      <c r="J393" s="2" t="s">
        <v>4635</v>
      </c>
      <c r="K393" s="2" t="s">
        <v>4635</v>
      </c>
      <c r="L393" s="2" t="s">
        <v>4636</v>
      </c>
      <c r="M393" s="2" t="s">
        <v>3937</v>
      </c>
      <c r="O393" s="2">
        <v>201230300</v>
      </c>
      <c r="P393" s="20" t="s">
        <v>44</v>
      </c>
      <c r="Q393" s="2" t="str">
        <f t="shared" si="18"/>
        <v>201230300UN</v>
      </c>
      <c r="R393" s="2" t="str">
        <f t="shared" si="19"/>
        <v>201230300UN</v>
      </c>
      <c r="T393" s="2">
        <v>104510560</v>
      </c>
      <c r="U393" s="2" t="s">
        <v>44</v>
      </c>
      <c r="V393" s="2" t="str">
        <f t="shared" si="20"/>
        <v>104510560UN</v>
      </c>
    </row>
    <row r="394" spans="10:22" x14ac:dyDescent="0.35">
      <c r="J394" s="2" t="s">
        <v>4637</v>
      </c>
      <c r="K394" s="2" t="s">
        <v>4637</v>
      </c>
      <c r="L394" s="2" t="s">
        <v>4638</v>
      </c>
      <c r="M394" s="2" t="s">
        <v>3937</v>
      </c>
      <c r="O394" s="2">
        <v>201700040</v>
      </c>
      <c r="P394" s="20" t="s">
        <v>43</v>
      </c>
      <c r="Q394" s="2" t="str">
        <f t="shared" si="18"/>
        <v>201700040C12</v>
      </c>
      <c r="R394" s="2" t="str">
        <f t="shared" si="19"/>
        <v>201700040C12</v>
      </c>
      <c r="T394" s="2">
        <v>104510620</v>
      </c>
      <c r="U394" s="2" t="s">
        <v>44</v>
      </c>
      <c r="V394" s="2" t="str">
        <f t="shared" si="20"/>
        <v>104510620UN</v>
      </c>
    </row>
    <row r="395" spans="10:22" x14ac:dyDescent="0.35">
      <c r="J395" s="2" t="s">
        <v>4639</v>
      </c>
      <c r="K395" s="2" t="s">
        <v>4639</v>
      </c>
      <c r="L395" s="2" t="s">
        <v>4640</v>
      </c>
      <c r="M395" s="2" t="s">
        <v>3937</v>
      </c>
      <c r="O395" s="2">
        <v>201230120</v>
      </c>
      <c r="P395" s="20" t="s">
        <v>43</v>
      </c>
      <c r="Q395" s="2" t="str">
        <f t="shared" si="18"/>
        <v>201230120C12</v>
      </c>
      <c r="R395" s="2" t="str">
        <f t="shared" si="19"/>
        <v>201230120C12</v>
      </c>
      <c r="T395" s="2">
        <v>104510640</v>
      </c>
      <c r="U395" s="2" t="s">
        <v>44</v>
      </c>
      <c r="V395" s="2" t="str">
        <f t="shared" si="20"/>
        <v>104510640UN</v>
      </c>
    </row>
    <row r="396" spans="10:22" x14ac:dyDescent="0.35">
      <c r="J396" s="2" t="s">
        <v>4641</v>
      </c>
      <c r="K396" s="2" t="s">
        <v>4641</v>
      </c>
      <c r="L396" s="2" t="s">
        <v>4642</v>
      </c>
      <c r="M396" s="2" t="s">
        <v>4296</v>
      </c>
      <c r="O396" s="2">
        <v>150000983</v>
      </c>
      <c r="P396" s="20" t="s">
        <v>53</v>
      </c>
      <c r="Q396" s="2" t="str">
        <f t="shared" si="18"/>
        <v>150000983C06</v>
      </c>
      <c r="R396" s="2" t="str">
        <f t="shared" si="19"/>
        <v>150000983C06</v>
      </c>
      <c r="T396" s="2">
        <v>104510690</v>
      </c>
      <c r="U396" s="2" t="s">
        <v>53</v>
      </c>
      <c r="V396" s="2" t="str">
        <f t="shared" si="20"/>
        <v>104510690C06</v>
      </c>
    </row>
    <row r="397" spans="10:22" x14ac:dyDescent="0.35">
      <c r="J397" s="2" t="s">
        <v>4643</v>
      </c>
      <c r="K397" s="2" t="s">
        <v>4643</v>
      </c>
      <c r="L397" s="2" t="s">
        <v>4644</v>
      </c>
      <c r="M397" s="2" t="s">
        <v>4276</v>
      </c>
      <c r="O397" s="2">
        <v>201700223</v>
      </c>
      <c r="P397" s="20" t="s">
        <v>43</v>
      </c>
      <c r="Q397" s="2" t="str">
        <f t="shared" si="18"/>
        <v>201700223C12</v>
      </c>
      <c r="R397" s="2" t="str">
        <f t="shared" si="19"/>
        <v>201700223C12</v>
      </c>
      <c r="T397" s="2">
        <v>104510690</v>
      </c>
      <c r="U397" s="2" t="s">
        <v>44</v>
      </c>
      <c r="V397" s="2" t="str">
        <f t="shared" si="20"/>
        <v>104510690UN</v>
      </c>
    </row>
    <row r="398" spans="10:22" x14ac:dyDescent="0.35">
      <c r="J398" s="2" t="s">
        <v>4645</v>
      </c>
      <c r="K398" s="2" t="s">
        <v>4645</v>
      </c>
      <c r="L398" s="2" t="s">
        <v>4646</v>
      </c>
      <c r="M398" s="2" t="s">
        <v>4276</v>
      </c>
      <c r="O398" s="2">
        <v>201211550</v>
      </c>
      <c r="P398" s="20" t="s">
        <v>209</v>
      </c>
      <c r="Q398" s="2" t="str">
        <f t="shared" si="18"/>
        <v>201211550C04</v>
      </c>
      <c r="R398" s="2" t="str">
        <f t="shared" si="19"/>
        <v>201211550C04</v>
      </c>
      <c r="T398" s="2">
        <v>104511020</v>
      </c>
      <c r="U398" s="2" t="s">
        <v>128</v>
      </c>
      <c r="V398" s="2" t="str">
        <f t="shared" si="20"/>
        <v>1045110201Q</v>
      </c>
    </row>
    <row r="399" spans="10:22" x14ac:dyDescent="0.35">
      <c r="J399" s="2" t="s">
        <v>131</v>
      </c>
      <c r="K399" s="2" t="s">
        <v>131</v>
      </c>
      <c r="L399" s="2" t="s">
        <v>3373</v>
      </c>
      <c r="M399" s="2" t="s">
        <v>3937</v>
      </c>
      <c r="O399" s="2">
        <v>102500005</v>
      </c>
      <c r="P399" s="20" t="s">
        <v>53</v>
      </c>
      <c r="Q399" s="2" t="str">
        <f t="shared" si="18"/>
        <v>102500005C06</v>
      </c>
      <c r="R399" s="2" t="str">
        <f t="shared" si="19"/>
        <v>102500005C06</v>
      </c>
      <c r="T399" s="2">
        <v>104511060</v>
      </c>
      <c r="U399" s="2" t="s">
        <v>176</v>
      </c>
      <c r="V399" s="2" t="str">
        <f t="shared" si="20"/>
        <v>104511060C02</v>
      </c>
    </row>
    <row r="400" spans="10:22" x14ac:dyDescent="0.35">
      <c r="J400" s="2" t="s">
        <v>4647</v>
      </c>
      <c r="K400" s="2" t="s">
        <v>4647</v>
      </c>
      <c r="L400" s="2" t="s">
        <v>4648</v>
      </c>
      <c r="M400" s="2" t="s">
        <v>3937</v>
      </c>
      <c r="O400" s="2">
        <v>104532830</v>
      </c>
      <c r="P400" s="20" t="s">
        <v>53</v>
      </c>
      <c r="Q400" s="2" t="str">
        <f t="shared" si="18"/>
        <v>104532830C06</v>
      </c>
      <c r="R400" s="2" t="str">
        <f t="shared" si="19"/>
        <v>104532830C06</v>
      </c>
      <c r="T400" s="2">
        <v>104511060</v>
      </c>
      <c r="U400" s="2" t="s">
        <v>44</v>
      </c>
      <c r="V400" s="2" t="str">
        <f t="shared" si="20"/>
        <v>104511060UN</v>
      </c>
    </row>
    <row r="401" spans="10:22" x14ac:dyDescent="0.35">
      <c r="J401" s="2" t="s">
        <v>1462</v>
      </c>
      <c r="K401" s="2" t="s">
        <v>1462</v>
      </c>
      <c r="L401" s="2" t="s">
        <v>3833</v>
      </c>
      <c r="M401" s="2" t="s">
        <v>3937</v>
      </c>
      <c r="O401" s="2">
        <v>104521130</v>
      </c>
      <c r="P401" s="20" t="s">
        <v>128</v>
      </c>
      <c r="Q401" s="2" t="str">
        <f t="shared" si="18"/>
        <v>1045211301Q</v>
      </c>
      <c r="R401" s="2" t="str">
        <f t="shared" si="19"/>
        <v>1045211301Q</v>
      </c>
      <c r="T401" s="2">
        <v>104511090</v>
      </c>
      <c r="U401" s="2" t="s">
        <v>439</v>
      </c>
      <c r="V401" s="2" t="str">
        <f t="shared" si="20"/>
        <v>104511090C01</v>
      </c>
    </row>
    <row r="402" spans="10:22" x14ac:dyDescent="0.35">
      <c r="J402" s="2" t="s">
        <v>4649</v>
      </c>
      <c r="K402" s="2" t="s">
        <v>4649</v>
      </c>
      <c r="L402" s="2" t="s">
        <v>4650</v>
      </c>
      <c r="M402" s="2" t="s">
        <v>3937</v>
      </c>
      <c r="O402" s="2">
        <v>104528780</v>
      </c>
      <c r="P402" s="20" t="s">
        <v>822</v>
      </c>
      <c r="Q402" s="2" t="str">
        <f t="shared" si="18"/>
        <v>104528780Y40</v>
      </c>
      <c r="R402" s="2" t="str">
        <f t="shared" si="19"/>
        <v>104528780Y40</v>
      </c>
      <c r="T402" s="2">
        <v>104511090</v>
      </c>
      <c r="U402" s="2" t="s">
        <v>43</v>
      </c>
      <c r="V402" s="2" t="str">
        <f t="shared" si="20"/>
        <v>104511090C12</v>
      </c>
    </row>
    <row r="403" spans="10:22" x14ac:dyDescent="0.35">
      <c r="J403" s="2" t="s">
        <v>4651</v>
      </c>
      <c r="K403" s="2" t="s">
        <v>4651</v>
      </c>
      <c r="L403" s="2" t="s">
        <v>4652</v>
      </c>
      <c r="M403" s="2" t="s">
        <v>3937</v>
      </c>
      <c r="O403" s="2">
        <v>104528790</v>
      </c>
      <c r="P403" s="20" t="s">
        <v>822</v>
      </c>
      <c r="Q403" s="2" t="str">
        <f t="shared" si="18"/>
        <v>104528790Y40</v>
      </c>
      <c r="R403" s="2" t="str">
        <f t="shared" si="19"/>
        <v>104528790Y40</v>
      </c>
      <c r="T403" s="2">
        <v>104511800</v>
      </c>
      <c r="U403" s="2" t="s">
        <v>200</v>
      </c>
      <c r="V403" s="2" t="str">
        <f t="shared" si="20"/>
        <v>104511800Z00</v>
      </c>
    </row>
    <row r="404" spans="10:22" x14ac:dyDescent="0.35">
      <c r="J404" s="2" t="s">
        <v>4653</v>
      </c>
      <c r="K404" s="2" t="s">
        <v>4653</v>
      </c>
      <c r="L404" s="2" t="s">
        <v>4654</v>
      </c>
      <c r="M404" s="2" t="s">
        <v>4299</v>
      </c>
      <c r="O404" s="2">
        <v>150000764</v>
      </c>
      <c r="P404" s="20" t="s">
        <v>44</v>
      </c>
      <c r="Q404" s="2" t="str">
        <f t="shared" si="18"/>
        <v>150000764UN</v>
      </c>
      <c r="R404" s="2" t="str">
        <f t="shared" si="19"/>
        <v>150000764UN</v>
      </c>
      <c r="T404" s="2">
        <v>104511810</v>
      </c>
      <c r="U404" s="2" t="s">
        <v>200</v>
      </c>
      <c r="V404" s="2" t="str">
        <f t="shared" si="20"/>
        <v>104511810Z00</v>
      </c>
    </row>
    <row r="405" spans="10:22" x14ac:dyDescent="0.35">
      <c r="J405" s="2" t="s">
        <v>4655</v>
      </c>
      <c r="K405" s="2" t="s">
        <v>4655</v>
      </c>
      <c r="L405" s="2" t="s">
        <v>4656</v>
      </c>
      <c r="M405" s="2" t="s">
        <v>3937</v>
      </c>
      <c r="O405" s="2">
        <v>105200800</v>
      </c>
      <c r="P405" s="20" t="s">
        <v>53</v>
      </c>
      <c r="Q405" s="2" t="str">
        <f t="shared" si="18"/>
        <v>105200800C06</v>
      </c>
      <c r="R405" s="2" t="str">
        <f t="shared" si="19"/>
        <v>105200800C06</v>
      </c>
      <c r="T405" s="2">
        <v>104511850</v>
      </c>
      <c r="U405" s="2" t="s">
        <v>164</v>
      </c>
      <c r="V405" s="2" t="str">
        <f t="shared" si="20"/>
        <v>104511850KG</v>
      </c>
    </row>
    <row r="406" spans="10:22" x14ac:dyDescent="0.35">
      <c r="J406" s="2" t="s">
        <v>4657</v>
      </c>
      <c r="K406" s="2" t="s">
        <v>4657</v>
      </c>
      <c r="L406" s="2" t="s">
        <v>4658</v>
      </c>
      <c r="M406" s="2" t="s">
        <v>4276</v>
      </c>
      <c r="O406" s="2">
        <v>104512150</v>
      </c>
      <c r="P406" s="20" t="s">
        <v>61</v>
      </c>
      <c r="Q406" s="2" t="str">
        <f t="shared" si="18"/>
        <v>104512150C10</v>
      </c>
      <c r="R406" s="2" t="str">
        <f t="shared" si="19"/>
        <v>104512150C10</v>
      </c>
      <c r="T406" s="2">
        <v>104511850</v>
      </c>
      <c r="U406" s="2" t="s">
        <v>44</v>
      </c>
      <c r="V406" s="2" t="str">
        <f t="shared" si="20"/>
        <v>104511850UN</v>
      </c>
    </row>
    <row r="407" spans="10:22" x14ac:dyDescent="0.35">
      <c r="J407" s="2" t="s">
        <v>4659</v>
      </c>
      <c r="K407" s="2" t="s">
        <v>4659</v>
      </c>
      <c r="L407" s="2" t="s">
        <v>4660</v>
      </c>
      <c r="M407" s="2" t="s">
        <v>4276</v>
      </c>
      <c r="O407" s="2">
        <v>104526620</v>
      </c>
      <c r="P407" s="20" t="s">
        <v>44</v>
      </c>
      <c r="Q407" s="2" t="str">
        <f t="shared" si="18"/>
        <v>104526620UN</v>
      </c>
      <c r="R407" s="2" t="str">
        <f t="shared" si="19"/>
        <v>104526620UN</v>
      </c>
      <c r="T407" s="2">
        <v>104511950</v>
      </c>
      <c r="U407" s="2" t="s">
        <v>53</v>
      </c>
      <c r="V407" s="2" t="str">
        <f t="shared" si="20"/>
        <v>104511950C06</v>
      </c>
    </row>
    <row r="408" spans="10:22" x14ac:dyDescent="0.35">
      <c r="J408" s="2" t="s">
        <v>4661</v>
      </c>
      <c r="K408" s="2" t="s">
        <v>4661</v>
      </c>
      <c r="L408" s="2" t="s">
        <v>4662</v>
      </c>
      <c r="M408" s="2" t="s">
        <v>4276</v>
      </c>
      <c r="O408" s="2">
        <v>101500120</v>
      </c>
      <c r="P408" s="20" t="s">
        <v>53</v>
      </c>
      <c r="Q408" s="2" t="str">
        <f t="shared" si="18"/>
        <v>101500120C06</v>
      </c>
      <c r="R408" s="2" t="str">
        <f t="shared" si="19"/>
        <v>101500120C06</v>
      </c>
      <c r="T408" s="2">
        <v>104511950</v>
      </c>
      <c r="U408" s="2" t="s">
        <v>44</v>
      </c>
      <c r="V408" s="2" t="str">
        <f t="shared" si="20"/>
        <v>104511950UN</v>
      </c>
    </row>
    <row r="409" spans="10:22" x14ac:dyDescent="0.35">
      <c r="J409" s="2" t="s">
        <v>4663</v>
      </c>
      <c r="K409" s="2" t="s">
        <v>4663</v>
      </c>
      <c r="L409" s="2" t="s">
        <v>4664</v>
      </c>
      <c r="M409" s="2" t="s">
        <v>4299</v>
      </c>
      <c r="O409" s="2">
        <v>104533630</v>
      </c>
      <c r="P409" s="20" t="s">
        <v>470</v>
      </c>
      <c r="Q409" s="2" t="str">
        <f t="shared" si="18"/>
        <v>104533630D04</v>
      </c>
      <c r="R409" s="2" t="str">
        <f t="shared" si="19"/>
        <v>104533630D04</v>
      </c>
      <c r="T409" s="2">
        <v>104511980</v>
      </c>
      <c r="U409" s="2" t="s">
        <v>325</v>
      </c>
      <c r="V409" s="2" t="str">
        <f t="shared" si="20"/>
        <v>104511980D10</v>
      </c>
    </row>
    <row r="410" spans="10:22" x14ac:dyDescent="0.35">
      <c r="J410" s="2" t="s">
        <v>423</v>
      </c>
      <c r="K410" s="2" t="s">
        <v>423</v>
      </c>
      <c r="L410" s="2" t="s">
        <v>3318</v>
      </c>
      <c r="M410" s="2" t="s">
        <v>3937</v>
      </c>
      <c r="O410" s="2">
        <v>104531430</v>
      </c>
      <c r="P410" s="20" t="s">
        <v>112</v>
      </c>
      <c r="Q410" s="2" t="str">
        <f t="shared" si="18"/>
        <v>104531430C16</v>
      </c>
      <c r="R410" s="2" t="str">
        <f t="shared" si="19"/>
        <v>104531430C16</v>
      </c>
      <c r="T410" s="2">
        <v>104511980</v>
      </c>
      <c r="U410" s="2" t="s">
        <v>1102</v>
      </c>
      <c r="V410" s="2" t="str">
        <f t="shared" si="20"/>
        <v>104511980D20</v>
      </c>
    </row>
    <row r="411" spans="10:22" x14ac:dyDescent="0.35">
      <c r="J411" s="2" t="s">
        <v>4665</v>
      </c>
      <c r="K411" s="2" t="s">
        <v>4665</v>
      </c>
      <c r="L411" s="2" t="s">
        <v>4666</v>
      </c>
      <c r="M411" s="2" t="s">
        <v>3937</v>
      </c>
      <c r="O411" s="2">
        <v>104533640</v>
      </c>
      <c r="P411" s="20" t="s">
        <v>1674</v>
      </c>
      <c r="Q411" s="2" t="str">
        <f t="shared" si="18"/>
        <v>104533640D02</v>
      </c>
      <c r="R411" s="2" t="str">
        <f t="shared" si="19"/>
        <v>104533640D02</v>
      </c>
      <c r="T411" s="2">
        <v>104511980</v>
      </c>
      <c r="U411" s="2" t="s">
        <v>44</v>
      </c>
      <c r="V411" s="2" t="str">
        <f t="shared" si="20"/>
        <v>104511980UN</v>
      </c>
    </row>
    <row r="412" spans="10:22" x14ac:dyDescent="0.35">
      <c r="J412" s="2" t="s">
        <v>4667</v>
      </c>
      <c r="K412" s="2" t="s">
        <v>4667</v>
      </c>
      <c r="L412" s="2" t="s">
        <v>4668</v>
      </c>
      <c r="M412" s="2" t="s">
        <v>3937</v>
      </c>
      <c r="O412" s="2">
        <v>104533660</v>
      </c>
      <c r="P412" s="20" t="s">
        <v>1674</v>
      </c>
      <c r="Q412" s="2" t="str">
        <f t="shared" si="18"/>
        <v>104533660D02</v>
      </c>
      <c r="R412" s="2" t="str">
        <f t="shared" si="19"/>
        <v>104533660D02</v>
      </c>
      <c r="T412" s="2">
        <v>104512020</v>
      </c>
      <c r="U412" s="2" t="s">
        <v>643</v>
      </c>
      <c r="V412" s="2" t="str">
        <f t="shared" si="20"/>
        <v>104512020D12</v>
      </c>
    </row>
    <row r="413" spans="10:22" x14ac:dyDescent="0.35">
      <c r="J413" s="2" t="s">
        <v>4669</v>
      </c>
      <c r="K413" s="2" t="s">
        <v>4669</v>
      </c>
      <c r="L413" s="2" t="s">
        <v>4670</v>
      </c>
      <c r="M413" s="2" t="s">
        <v>3937</v>
      </c>
      <c r="O413" s="2">
        <v>104533650</v>
      </c>
      <c r="P413" s="20" t="s">
        <v>1665</v>
      </c>
      <c r="Q413" s="2" t="str">
        <f t="shared" si="18"/>
        <v>104533650D03</v>
      </c>
      <c r="R413" s="2" t="str">
        <f t="shared" si="19"/>
        <v>104533650D03</v>
      </c>
      <c r="T413" s="2">
        <v>104512020</v>
      </c>
      <c r="U413" s="2" t="s">
        <v>44</v>
      </c>
      <c r="V413" s="2" t="str">
        <f t="shared" si="20"/>
        <v>104512020UN</v>
      </c>
    </row>
    <row r="414" spans="10:22" x14ac:dyDescent="0.35">
      <c r="J414" s="2" t="s">
        <v>4671</v>
      </c>
      <c r="K414" s="2" t="s">
        <v>4671</v>
      </c>
      <c r="L414" s="2" t="s">
        <v>4672</v>
      </c>
      <c r="M414" s="2" t="s">
        <v>3937</v>
      </c>
      <c r="O414" s="2">
        <v>201223360</v>
      </c>
      <c r="P414" s="20" t="s">
        <v>43</v>
      </c>
      <c r="Q414" s="2" t="str">
        <f t="shared" si="18"/>
        <v>201223360C12</v>
      </c>
      <c r="R414" s="2" t="str">
        <f t="shared" si="19"/>
        <v>201223360C12</v>
      </c>
      <c r="T414" s="2">
        <v>104512030</v>
      </c>
      <c r="U414" s="2" t="s">
        <v>643</v>
      </c>
      <c r="V414" s="2" t="str">
        <f t="shared" si="20"/>
        <v>104512030D12</v>
      </c>
    </row>
    <row r="415" spans="10:22" x14ac:dyDescent="0.35">
      <c r="J415" s="2" t="s">
        <v>4673</v>
      </c>
      <c r="K415" s="2" t="s">
        <v>4673</v>
      </c>
      <c r="L415" s="2" t="s">
        <v>4674</v>
      </c>
      <c r="M415" s="2" t="s">
        <v>4103</v>
      </c>
      <c r="O415" s="2">
        <v>104522980</v>
      </c>
      <c r="P415" s="20" t="s">
        <v>123</v>
      </c>
      <c r="Q415" s="2" t="str">
        <f t="shared" si="18"/>
        <v>1045229802Q</v>
      </c>
      <c r="R415" s="2" t="str">
        <f t="shared" si="19"/>
        <v>1045229802Q</v>
      </c>
      <c r="T415" s="2">
        <v>104512030</v>
      </c>
      <c r="U415" s="2" t="s">
        <v>44</v>
      </c>
      <c r="V415" s="2" t="str">
        <f t="shared" si="20"/>
        <v>104512030UN</v>
      </c>
    </row>
    <row r="416" spans="10:22" x14ac:dyDescent="0.35">
      <c r="J416" s="2" t="s">
        <v>4675</v>
      </c>
      <c r="K416" s="2" t="s">
        <v>4675</v>
      </c>
      <c r="M416" s="2" t="s">
        <v>4160</v>
      </c>
      <c r="O416" s="2">
        <v>102320050</v>
      </c>
      <c r="P416" s="20" t="s">
        <v>288</v>
      </c>
      <c r="Q416" s="2" t="str">
        <f t="shared" si="18"/>
        <v>102320050C24</v>
      </c>
      <c r="R416" s="2" t="str">
        <f t="shared" si="19"/>
        <v>102320050C24</v>
      </c>
      <c r="T416" s="2">
        <v>104512150</v>
      </c>
      <c r="U416" s="2" t="s">
        <v>61</v>
      </c>
      <c r="V416" s="2" t="str">
        <f t="shared" si="20"/>
        <v>104512150C10</v>
      </c>
    </row>
    <row r="417" spans="10:22" x14ac:dyDescent="0.35">
      <c r="J417" s="2" t="s">
        <v>4676</v>
      </c>
      <c r="K417" s="2" t="s">
        <v>4676</v>
      </c>
      <c r="L417" s="2" t="s">
        <v>4677</v>
      </c>
      <c r="M417" s="2" t="s">
        <v>4678</v>
      </c>
      <c r="O417" s="2">
        <v>102320100</v>
      </c>
      <c r="P417" s="20" t="s">
        <v>288</v>
      </c>
      <c r="Q417" s="2" t="str">
        <f t="shared" si="18"/>
        <v>102320100C24</v>
      </c>
      <c r="R417" s="2" t="str">
        <f t="shared" si="19"/>
        <v>102320100C24</v>
      </c>
      <c r="T417" s="2">
        <v>104512150</v>
      </c>
      <c r="U417" s="2" t="s">
        <v>44</v>
      </c>
      <c r="V417" s="2" t="str">
        <f t="shared" si="20"/>
        <v>104512150UN</v>
      </c>
    </row>
    <row r="418" spans="10:22" x14ac:dyDescent="0.35">
      <c r="J418" s="2" t="s">
        <v>4679</v>
      </c>
      <c r="K418" s="2" t="s">
        <v>4679</v>
      </c>
      <c r="L418" s="2" t="s">
        <v>4680</v>
      </c>
      <c r="M418" s="2" t="s">
        <v>4681</v>
      </c>
      <c r="O418" s="2">
        <v>201700322</v>
      </c>
      <c r="P418" s="20" t="s">
        <v>81</v>
      </c>
      <c r="Q418" s="2" t="str">
        <f t="shared" si="18"/>
        <v>201700322C60</v>
      </c>
      <c r="R418" s="2" t="str">
        <f t="shared" si="19"/>
        <v>201700322C60</v>
      </c>
      <c r="T418" s="2">
        <v>104512160</v>
      </c>
      <c r="U418" s="2" t="s">
        <v>61</v>
      </c>
      <c r="V418" s="2" t="str">
        <f t="shared" si="20"/>
        <v>104512160C10</v>
      </c>
    </row>
    <row r="419" spans="10:22" x14ac:dyDescent="0.35">
      <c r="J419" s="2" t="s">
        <v>125</v>
      </c>
      <c r="K419" s="2" t="s">
        <v>125</v>
      </c>
      <c r="L419" s="2" t="s">
        <v>3754</v>
      </c>
      <c r="M419" s="2" t="s">
        <v>3937</v>
      </c>
      <c r="O419" s="2">
        <v>104501080</v>
      </c>
      <c r="P419" s="20" t="s">
        <v>53</v>
      </c>
      <c r="Q419" s="2" t="str">
        <f t="shared" si="18"/>
        <v>104501080C06</v>
      </c>
      <c r="R419" s="2" t="str">
        <f t="shared" si="19"/>
        <v>104501080C06</v>
      </c>
      <c r="T419" s="2">
        <v>104512160</v>
      </c>
      <c r="U419" s="2" t="s">
        <v>44</v>
      </c>
      <c r="V419" s="2" t="str">
        <f t="shared" si="20"/>
        <v>104512160UN</v>
      </c>
    </row>
    <row r="420" spans="10:22" x14ac:dyDescent="0.35">
      <c r="J420" s="2" t="s">
        <v>4682</v>
      </c>
      <c r="K420" s="2" t="s">
        <v>4682</v>
      </c>
      <c r="L420" s="2" t="s">
        <v>4683</v>
      </c>
      <c r="M420" s="2" t="s">
        <v>3937</v>
      </c>
      <c r="O420" s="2">
        <v>101500300</v>
      </c>
      <c r="P420" s="20" t="s">
        <v>288</v>
      </c>
      <c r="Q420" s="2" t="str">
        <f t="shared" si="18"/>
        <v>101500300C24</v>
      </c>
      <c r="R420" s="2" t="str">
        <f t="shared" si="19"/>
        <v>101500300C24</v>
      </c>
      <c r="T420" s="2">
        <v>104512170</v>
      </c>
      <c r="U420" s="2" t="s">
        <v>365</v>
      </c>
      <c r="V420" s="2" t="str">
        <f t="shared" si="20"/>
        <v>104512170C08</v>
      </c>
    </row>
    <row r="421" spans="10:22" x14ac:dyDescent="0.35">
      <c r="J421" s="2" t="s">
        <v>4684</v>
      </c>
      <c r="K421" s="2" t="s">
        <v>4684</v>
      </c>
      <c r="L421" s="2" t="s">
        <v>4685</v>
      </c>
      <c r="M421" s="2" t="s">
        <v>3937</v>
      </c>
      <c r="O421" s="2">
        <v>104512950</v>
      </c>
      <c r="P421" s="20" t="s">
        <v>209</v>
      </c>
      <c r="Q421" s="2" t="str">
        <f t="shared" si="18"/>
        <v>104512950C04</v>
      </c>
      <c r="R421" s="2" t="str">
        <f t="shared" si="19"/>
        <v>104512950C04</v>
      </c>
      <c r="T421" s="2">
        <v>104512170</v>
      </c>
      <c r="U421" s="2" t="s">
        <v>44</v>
      </c>
      <c r="V421" s="2" t="str">
        <f t="shared" si="20"/>
        <v>104512170UN</v>
      </c>
    </row>
    <row r="422" spans="10:22" x14ac:dyDescent="0.35">
      <c r="J422" s="2" t="s">
        <v>4686</v>
      </c>
      <c r="K422" s="2" t="s">
        <v>4686</v>
      </c>
      <c r="L422" s="2" t="s">
        <v>4687</v>
      </c>
      <c r="M422" s="2" t="s">
        <v>3937</v>
      </c>
      <c r="O422" s="2">
        <v>104360460</v>
      </c>
      <c r="P422" s="20" t="s">
        <v>86</v>
      </c>
      <c r="Q422" s="2" t="str">
        <f t="shared" si="18"/>
        <v>104360460C20</v>
      </c>
      <c r="R422" s="2" t="str">
        <f t="shared" si="19"/>
        <v>104360460C20</v>
      </c>
      <c r="T422" s="2">
        <v>104512230</v>
      </c>
      <c r="U422" s="2" t="s">
        <v>176</v>
      </c>
      <c r="V422" s="2" t="str">
        <f t="shared" si="20"/>
        <v>104512230C02</v>
      </c>
    </row>
    <row r="423" spans="10:22" x14ac:dyDescent="0.35">
      <c r="J423" s="2" t="s">
        <v>4688</v>
      </c>
      <c r="K423" s="2" t="s">
        <v>4688</v>
      </c>
      <c r="L423" s="2" t="s">
        <v>4689</v>
      </c>
      <c r="M423" s="2" t="s">
        <v>3937</v>
      </c>
      <c r="O423" s="2">
        <v>201700306</v>
      </c>
      <c r="P423" s="20" t="s">
        <v>61</v>
      </c>
      <c r="Q423" s="2" t="str">
        <f t="shared" si="18"/>
        <v>201700306C10</v>
      </c>
      <c r="R423" s="2" t="str">
        <f t="shared" si="19"/>
        <v>201700306C10</v>
      </c>
      <c r="T423" s="2">
        <v>104512230</v>
      </c>
      <c r="U423" s="2" t="s">
        <v>44</v>
      </c>
      <c r="V423" s="2" t="str">
        <f t="shared" si="20"/>
        <v>104512230UN</v>
      </c>
    </row>
    <row r="424" spans="10:22" x14ac:dyDescent="0.35">
      <c r="J424" s="2" t="s">
        <v>3523</v>
      </c>
      <c r="K424" s="2" t="s">
        <v>3523</v>
      </c>
      <c r="L424" s="2" t="s">
        <v>3524</v>
      </c>
      <c r="M424" s="2" t="s">
        <v>3937</v>
      </c>
      <c r="O424" s="2">
        <v>104527830</v>
      </c>
      <c r="P424" s="20" t="s">
        <v>61</v>
      </c>
      <c r="Q424" s="2" t="str">
        <f t="shared" si="18"/>
        <v>104527830C10</v>
      </c>
      <c r="R424" s="2" t="str">
        <f t="shared" si="19"/>
        <v>104527830C10</v>
      </c>
      <c r="T424" s="2">
        <v>104512250</v>
      </c>
      <c r="U424" s="2" t="s">
        <v>61</v>
      </c>
      <c r="V424" s="2" t="str">
        <f t="shared" si="20"/>
        <v>104512250C10</v>
      </c>
    </row>
    <row r="425" spans="10:22" x14ac:dyDescent="0.35">
      <c r="J425" s="2" t="s">
        <v>2357</v>
      </c>
      <c r="K425" s="2" t="s">
        <v>2357</v>
      </c>
      <c r="L425" s="2" t="s">
        <v>4690</v>
      </c>
      <c r="M425" s="2" t="s">
        <v>3937</v>
      </c>
      <c r="O425" s="2">
        <v>104530510</v>
      </c>
      <c r="P425" s="20" t="s">
        <v>53</v>
      </c>
      <c r="Q425" s="2" t="str">
        <f t="shared" si="18"/>
        <v>104530510C06</v>
      </c>
      <c r="R425" s="2" t="str">
        <f t="shared" si="19"/>
        <v>104530510C06</v>
      </c>
      <c r="T425" s="2">
        <v>104512250</v>
      </c>
      <c r="U425" s="2" t="s">
        <v>44</v>
      </c>
      <c r="V425" s="2" t="str">
        <f t="shared" si="20"/>
        <v>104512250UN</v>
      </c>
    </row>
    <row r="426" spans="10:22" x14ac:dyDescent="0.35">
      <c r="J426" s="2" t="s">
        <v>441</v>
      </c>
      <c r="K426" s="2" t="s">
        <v>441</v>
      </c>
      <c r="L426" s="2" t="s">
        <v>3311</v>
      </c>
      <c r="M426" s="2" t="s">
        <v>3937</v>
      </c>
      <c r="O426" s="2">
        <v>150000060</v>
      </c>
      <c r="P426" s="20" t="s">
        <v>53</v>
      </c>
      <c r="Q426" s="2" t="str">
        <f t="shared" si="18"/>
        <v>150000060C06</v>
      </c>
      <c r="R426" s="2" t="str">
        <f t="shared" si="19"/>
        <v>150000060C06</v>
      </c>
      <c r="T426" s="2">
        <v>104512290</v>
      </c>
      <c r="U426" s="2" t="s">
        <v>43</v>
      </c>
      <c r="V426" s="2" t="str">
        <f t="shared" si="20"/>
        <v>104512290C12</v>
      </c>
    </row>
    <row r="427" spans="10:22" x14ac:dyDescent="0.35">
      <c r="J427" s="2" t="s">
        <v>4691</v>
      </c>
      <c r="K427" s="2" t="s">
        <v>4691</v>
      </c>
      <c r="L427" s="2" t="s">
        <v>4692</v>
      </c>
      <c r="M427" s="2" t="s">
        <v>3937</v>
      </c>
      <c r="O427" s="2">
        <v>104530760</v>
      </c>
      <c r="P427" s="20" t="s">
        <v>288</v>
      </c>
      <c r="Q427" s="2" t="str">
        <f t="shared" si="18"/>
        <v>104530760C24</v>
      </c>
      <c r="R427" s="2" t="str">
        <f t="shared" si="19"/>
        <v>104530760C24</v>
      </c>
      <c r="T427" s="2">
        <v>104512290</v>
      </c>
      <c r="U427" s="2" t="s">
        <v>44</v>
      </c>
      <c r="V427" s="2" t="str">
        <f t="shared" si="20"/>
        <v>104512290UN</v>
      </c>
    </row>
    <row r="428" spans="10:22" x14ac:dyDescent="0.35">
      <c r="J428" s="2" t="s">
        <v>821</v>
      </c>
      <c r="K428" s="2" t="s">
        <v>821</v>
      </c>
      <c r="L428" s="2" t="s">
        <v>4693</v>
      </c>
      <c r="M428" s="2" t="s">
        <v>3937</v>
      </c>
      <c r="O428" s="2">
        <v>150000880</v>
      </c>
      <c r="P428" s="20" t="s">
        <v>43</v>
      </c>
      <c r="Q428" s="2" t="str">
        <f t="shared" si="18"/>
        <v>150000880C12</v>
      </c>
      <c r="R428" s="2" t="str">
        <f t="shared" si="19"/>
        <v>150000880C12</v>
      </c>
      <c r="T428" s="2">
        <v>104512300</v>
      </c>
      <c r="U428" s="2" t="s">
        <v>248</v>
      </c>
      <c r="V428" s="2" t="str">
        <f t="shared" si="20"/>
        <v>104512300C35</v>
      </c>
    </row>
    <row r="429" spans="10:22" x14ac:dyDescent="0.35">
      <c r="J429" s="2" t="s">
        <v>838</v>
      </c>
      <c r="K429" s="2" t="s">
        <v>838</v>
      </c>
      <c r="L429" s="2" t="s">
        <v>4694</v>
      </c>
      <c r="M429" s="2" t="s">
        <v>3937</v>
      </c>
      <c r="O429" s="2">
        <v>150000368</v>
      </c>
      <c r="P429" s="20" t="s">
        <v>61</v>
      </c>
      <c r="Q429" s="2" t="str">
        <f t="shared" si="18"/>
        <v>150000368C10</v>
      </c>
      <c r="R429" s="2" t="str">
        <f t="shared" si="19"/>
        <v>150000368C10</v>
      </c>
      <c r="T429" s="2">
        <v>104512300</v>
      </c>
      <c r="U429" s="2" t="s">
        <v>44</v>
      </c>
      <c r="V429" s="2" t="str">
        <f t="shared" si="20"/>
        <v>104512300UN</v>
      </c>
    </row>
    <row r="430" spans="10:22" x14ac:dyDescent="0.35">
      <c r="J430" s="2" t="s">
        <v>4695</v>
      </c>
      <c r="K430" s="2" t="s">
        <v>4695</v>
      </c>
      <c r="L430" s="2" t="s">
        <v>4696</v>
      </c>
      <c r="M430" s="2" t="s">
        <v>3937</v>
      </c>
      <c r="O430" s="2">
        <v>102320340</v>
      </c>
      <c r="P430" s="20" t="s">
        <v>760</v>
      </c>
      <c r="Q430" s="2" t="str">
        <f t="shared" si="18"/>
        <v>102320340C09</v>
      </c>
      <c r="R430" s="2" t="str">
        <f t="shared" si="19"/>
        <v>102320340C09</v>
      </c>
      <c r="T430" s="2">
        <v>104512320</v>
      </c>
      <c r="U430" s="2" t="s">
        <v>176</v>
      </c>
      <c r="V430" s="2" t="str">
        <f t="shared" si="20"/>
        <v>104512320C02</v>
      </c>
    </row>
    <row r="431" spans="10:22" x14ac:dyDescent="0.35">
      <c r="J431" s="2" t="s">
        <v>4697</v>
      </c>
      <c r="K431" s="2" t="s">
        <v>4697</v>
      </c>
      <c r="L431" s="2" t="s">
        <v>4698</v>
      </c>
      <c r="M431" s="2" t="s">
        <v>3937</v>
      </c>
      <c r="O431" s="2">
        <v>101520140</v>
      </c>
      <c r="P431" s="20" t="s">
        <v>43</v>
      </c>
      <c r="Q431" s="2" t="str">
        <f t="shared" si="18"/>
        <v>101520140C12</v>
      </c>
      <c r="R431" s="2" t="str">
        <f t="shared" si="19"/>
        <v>101520140C12</v>
      </c>
      <c r="T431" s="2">
        <v>104512320</v>
      </c>
      <c r="U431" s="2" t="s">
        <v>44</v>
      </c>
      <c r="V431" s="2" t="str">
        <f t="shared" si="20"/>
        <v>104512320UN</v>
      </c>
    </row>
    <row r="432" spans="10:22" x14ac:dyDescent="0.35">
      <c r="J432" s="2" t="s">
        <v>4699</v>
      </c>
      <c r="K432" s="2" t="s">
        <v>4699</v>
      </c>
      <c r="L432" s="2" t="s">
        <v>4700</v>
      </c>
      <c r="M432" s="2" t="s">
        <v>3937</v>
      </c>
      <c r="O432" s="2">
        <v>150001766</v>
      </c>
      <c r="P432" s="20" t="s">
        <v>910</v>
      </c>
      <c r="Q432" s="2" t="str">
        <f t="shared" si="18"/>
        <v>150001766C15</v>
      </c>
      <c r="R432" s="2" t="str">
        <f t="shared" si="19"/>
        <v>150001766C15</v>
      </c>
      <c r="T432" s="2">
        <v>104512360</v>
      </c>
      <c r="U432" s="2" t="s">
        <v>61</v>
      </c>
      <c r="V432" s="2" t="str">
        <f t="shared" si="20"/>
        <v>104512360C10</v>
      </c>
    </row>
    <row r="433" spans="10:22" x14ac:dyDescent="0.35">
      <c r="J433" s="2" t="s">
        <v>4701</v>
      </c>
      <c r="K433" s="2" t="s">
        <v>4701</v>
      </c>
      <c r="L433" s="2" t="s">
        <v>4702</v>
      </c>
      <c r="M433" s="2" t="s">
        <v>3937</v>
      </c>
      <c r="O433" s="2">
        <v>101520120</v>
      </c>
      <c r="P433" s="20" t="s">
        <v>288</v>
      </c>
      <c r="Q433" s="2" t="str">
        <f t="shared" si="18"/>
        <v>101520120C24</v>
      </c>
      <c r="R433" s="2" t="str">
        <f t="shared" si="19"/>
        <v>101520120C24</v>
      </c>
      <c r="T433" s="2">
        <v>104512360</v>
      </c>
      <c r="U433" s="2" t="s">
        <v>44</v>
      </c>
      <c r="V433" s="2" t="str">
        <f t="shared" si="20"/>
        <v>104512360UN</v>
      </c>
    </row>
    <row r="434" spans="10:22" x14ac:dyDescent="0.35">
      <c r="J434" s="2" t="s">
        <v>4703</v>
      </c>
      <c r="K434" s="2" t="s">
        <v>4703</v>
      </c>
      <c r="L434" s="2" t="s">
        <v>4704</v>
      </c>
      <c r="M434" s="2" t="s">
        <v>3937</v>
      </c>
      <c r="O434" s="2">
        <v>201211650</v>
      </c>
      <c r="P434" s="20" t="s">
        <v>53</v>
      </c>
      <c r="Q434" s="2" t="str">
        <f t="shared" si="18"/>
        <v>201211650C06</v>
      </c>
      <c r="R434" s="2" t="str">
        <f t="shared" si="19"/>
        <v>201211650C06</v>
      </c>
      <c r="T434" s="2">
        <v>104512390</v>
      </c>
      <c r="U434" s="2" t="s">
        <v>176</v>
      </c>
      <c r="V434" s="2" t="str">
        <f t="shared" si="20"/>
        <v>104512390C02</v>
      </c>
    </row>
    <row r="435" spans="10:22" x14ac:dyDescent="0.35">
      <c r="J435" s="2" t="s">
        <v>4705</v>
      </c>
      <c r="K435" s="2" t="s">
        <v>4705</v>
      </c>
      <c r="L435" s="2" t="s">
        <v>4706</v>
      </c>
      <c r="M435" s="2" t="s">
        <v>3937</v>
      </c>
      <c r="O435" s="2">
        <v>104522970</v>
      </c>
      <c r="P435" s="20" t="s">
        <v>131</v>
      </c>
      <c r="Q435" s="2" t="str">
        <f t="shared" si="18"/>
        <v>104522970V00</v>
      </c>
      <c r="R435" s="2" t="str">
        <f t="shared" si="19"/>
        <v>104522970V00</v>
      </c>
      <c r="T435" s="2">
        <v>104512390</v>
      </c>
      <c r="U435" s="2" t="s">
        <v>44</v>
      </c>
      <c r="V435" s="2" t="str">
        <f t="shared" si="20"/>
        <v>104512390UN</v>
      </c>
    </row>
    <row r="436" spans="10:22" x14ac:dyDescent="0.35">
      <c r="J436" s="2" t="s">
        <v>4707</v>
      </c>
      <c r="K436" s="2" t="s">
        <v>4707</v>
      </c>
      <c r="L436" s="2" t="s">
        <v>4708</v>
      </c>
      <c r="M436" s="2" t="s">
        <v>3937</v>
      </c>
      <c r="O436" s="2">
        <v>101530550</v>
      </c>
      <c r="P436" s="20" t="s">
        <v>53</v>
      </c>
      <c r="Q436" s="2" t="str">
        <f t="shared" si="18"/>
        <v>101530550C06</v>
      </c>
      <c r="R436" s="2" t="str">
        <f t="shared" si="19"/>
        <v>101530550C06</v>
      </c>
      <c r="T436" s="2">
        <v>104512560</v>
      </c>
      <c r="U436" s="2" t="s">
        <v>44</v>
      </c>
      <c r="V436" s="2" t="str">
        <f t="shared" si="20"/>
        <v>104512560UN</v>
      </c>
    </row>
    <row r="437" spans="10:22" x14ac:dyDescent="0.35">
      <c r="J437" s="2" t="s">
        <v>822</v>
      </c>
      <c r="K437" s="2" t="s">
        <v>822</v>
      </c>
      <c r="L437" s="2" t="s">
        <v>4709</v>
      </c>
      <c r="M437" s="2" t="s">
        <v>3937</v>
      </c>
      <c r="O437" s="2">
        <v>101530600</v>
      </c>
      <c r="P437" s="20" t="s">
        <v>53</v>
      </c>
      <c r="Q437" s="2" t="str">
        <f t="shared" si="18"/>
        <v>101530600C06</v>
      </c>
      <c r="R437" s="2" t="str">
        <f t="shared" si="19"/>
        <v>101530600C06</v>
      </c>
      <c r="T437" s="2">
        <v>104512600</v>
      </c>
      <c r="U437" s="2" t="s">
        <v>61</v>
      </c>
      <c r="V437" s="2" t="str">
        <f t="shared" si="20"/>
        <v>104512600C10</v>
      </c>
    </row>
    <row r="438" spans="10:22" x14ac:dyDescent="0.35">
      <c r="J438" s="2" t="s">
        <v>4710</v>
      </c>
      <c r="K438" s="2" t="s">
        <v>4710</v>
      </c>
      <c r="L438" s="2" t="s">
        <v>4711</v>
      </c>
      <c r="M438" s="2" t="s">
        <v>3937</v>
      </c>
      <c r="O438" s="2">
        <v>102100002</v>
      </c>
      <c r="P438" s="20" t="s">
        <v>288</v>
      </c>
      <c r="Q438" s="2" t="str">
        <f t="shared" si="18"/>
        <v>102100002C24</v>
      </c>
      <c r="R438" s="2" t="str">
        <f t="shared" si="19"/>
        <v>102100002C24</v>
      </c>
      <c r="T438" s="2">
        <v>104512600</v>
      </c>
      <c r="U438" s="2" t="s">
        <v>44</v>
      </c>
      <c r="V438" s="2" t="str">
        <f t="shared" si="20"/>
        <v>104512600UN</v>
      </c>
    </row>
    <row r="439" spans="10:22" x14ac:dyDescent="0.35">
      <c r="J439" s="2" t="s">
        <v>676</v>
      </c>
      <c r="K439" s="2" t="s">
        <v>676</v>
      </c>
      <c r="L439" s="2" t="s">
        <v>4712</v>
      </c>
      <c r="M439" s="2" t="s">
        <v>3937</v>
      </c>
      <c r="O439" s="2">
        <v>105201340</v>
      </c>
      <c r="P439" s="20" t="s">
        <v>128</v>
      </c>
      <c r="Q439" s="2" t="str">
        <f t="shared" si="18"/>
        <v>1052013401Q</v>
      </c>
      <c r="R439" s="2" t="str">
        <f t="shared" si="19"/>
        <v>1052013401Q</v>
      </c>
      <c r="T439" s="2">
        <v>104512690</v>
      </c>
      <c r="U439" s="2" t="s">
        <v>44</v>
      </c>
      <c r="V439" s="2" t="str">
        <f t="shared" si="20"/>
        <v>104512690UN</v>
      </c>
    </row>
    <row r="440" spans="10:22" x14ac:dyDescent="0.35">
      <c r="J440" s="2" t="s">
        <v>4713</v>
      </c>
      <c r="K440" s="2" t="s">
        <v>4713</v>
      </c>
      <c r="L440" s="2" t="s">
        <v>4714</v>
      </c>
      <c r="M440" s="2" t="s">
        <v>3937</v>
      </c>
      <c r="O440" s="2">
        <v>104528870</v>
      </c>
      <c r="P440" s="20" t="s">
        <v>176</v>
      </c>
      <c r="Q440" s="2" t="str">
        <f t="shared" si="18"/>
        <v>104528870C02</v>
      </c>
      <c r="R440" s="2" t="str">
        <f t="shared" si="19"/>
        <v>104528870C02</v>
      </c>
      <c r="T440" s="2">
        <v>104512950</v>
      </c>
      <c r="U440" s="2" t="s">
        <v>209</v>
      </c>
      <c r="V440" s="2" t="str">
        <f t="shared" si="20"/>
        <v>104512950C04</v>
      </c>
    </row>
    <row r="441" spans="10:22" x14ac:dyDescent="0.35">
      <c r="J441" s="2" t="s">
        <v>4715</v>
      </c>
      <c r="K441" s="2" t="s">
        <v>4715</v>
      </c>
      <c r="L441" s="2" t="s">
        <v>4716</v>
      </c>
      <c r="M441" s="2" t="s">
        <v>3937</v>
      </c>
      <c r="O441" s="2">
        <v>201703050</v>
      </c>
      <c r="P441" s="20" t="s">
        <v>61</v>
      </c>
      <c r="Q441" s="2" t="str">
        <f t="shared" si="18"/>
        <v>201703050C10</v>
      </c>
      <c r="R441" s="2" t="str">
        <f t="shared" si="19"/>
        <v>201703050C10</v>
      </c>
      <c r="T441" s="2">
        <v>104512950</v>
      </c>
      <c r="U441" s="2" t="s">
        <v>44</v>
      </c>
      <c r="V441" s="2" t="str">
        <f t="shared" si="20"/>
        <v>104512950UN</v>
      </c>
    </row>
    <row r="442" spans="10:22" x14ac:dyDescent="0.35">
      <c r="J442" s="2" t="s">
        <v>4717</v>
      </c>
      <c r="K442" s="2" t="s">
        <v>4717</v>
      </c>
      <c r="L442" s="2" t="s">
        <v>4718</v>
      </c>
      <c r="M442" s="2" t="s">
        <v>3937</v>
      </c>
      <c r="O442" s="2">
        <v>150000388</v>
      </c>
      <c r="P442" s="20" t="s">
        <v>61</v>
      </c>
      <c r="Q442" s="2" t="str">
        <f t="shared" si="18"/>
        <v>150000388C10</v>
      </c>
      <c r="R442" s="2" t="str">
        <f t="shared" si="19"/>
        <v>150000388C10</v>
      </c>
      <c r="T442" s="2">
        <v>104512990</v>
      </c>
      <c r="U442" s="2" t="s">
        <v>61</v>
      </c>
      <c r="V442" s="2" t="str">
        <f t="shared" si="20"/>
        <v>104512990C10</v>
      </c>
    </row>
    <row r="443" spans="10:22" x14ac:dyDescent="0.35">
      <c r="J443" s="2" t="s">
        <v>4719</v>
      </c>
      <c r="K443" s="2" t="s">
        <v>4719</v>
      </c>
      <c r="L443" s="2" t="s">
        <v>4720</v>
      </c>
      <c r="M443" s="2" t="s">
        <v>3937</v>
      </c>
      <c r="O443" s="2">
        <v>104320510</v>
      </c>
      <c r="P443" s="20" t="s">
        <v>288</v>
      </c>
      <c r="Q443" s="2" t="str">
        <f t="shared" si="18"/>
        <v>104320510C24</v>
      </c>
      <c r="R443" s="2" t="str">
        <f t="shared" si="19"/>
        <v>104320510C24</v>
      </c>
      <c r="T443" s="2">
        <v>104512990</v>
      </c>
      <c r="U443" s="2" t="s">
        <v>44</v>
      </c>
      <c r="V443" s="2" t="str">
        <f t="shared" si="20"/>
        <v>104512990UN</v>
      </c>
    </row>
    <row r="444" spans="10:22" x14ac:dyDescent="0.35">
      <c r="J444" s="2" t="s">
        <v>4721</v>
      </c>
      <c r="K444" s="2" t="s">
        <v>4721</v>
      </c>
      <c r="L444" s="2" t="s">
        <v>4722</v>
      </c>
      <c r="M444" s="2" t="s">
        <v>3937</v>
      </c>
      <c r="O444" s="2">
        <v>101520250</v>
      </c>
      <c r="P444" s="20" t="s">
        <v>43</v>
      </c>
      <c r="Q444" s="2" t="str">
        <f t="shared" si="18"/>
        <v>101520250C12</v>
      </c>
      <c r="R444" s="2" t="str">
        <f t="shared" si="19"/>
        <v>101520250C12</v>
      </c>
      <c r="T444" s="2">
        <v>104513000</v>
      </c>
      <c r="U444" s="2" t="s">
        <v>61</v>
      </c>
      <c r="V444" s="2" t="str">
        <f t="shared" si="20"/>
        <v>104513000C10</v>
      </c>
    </row>
    <row r="445" spans="10:22" x14ac:dyDescent="0.35">
      <c r="J445" s="2" t="s">
        <v>4723</v>
      </c>
      <c r="K445" s="2" t="s">
        <v>4723</v>
      </c>
      <c r="L445" s="2" t="s">
        <v>4724</v>
      </c>
      <c r="M445" s="2" t="s">
        <v>3937</v>
      </c>
      <c r="O445" s="2">
        <v>150001898</v>
      </c>
      <c r="P445" s="20" t="s">
        <v>288</v>
      </c>
      <c r="Q445" s="2" t="str">
        <f t="shared" si="18"/>
        <v>150001898C24</v>
      </c>
      <c r="R445" s="2" t="str">
        <f t="shared" si="19"/>
        <v>150001898C24</v>
      </c>
      <c r="T445" s="2">
        <v>104513000</v>
      </c>
      <c r="U445" s="2" t="s">
        <v>325</v>
      </c>
      <c r="V445" s="2" t="str">
        <f t="shared" si="20"/>
        <v>104513000D10</v>
      </c>
    </row>
    <row r="446" spans="10:22" x14ac:dyDescent="0.35">
      <c r="J446" s="2" t="s">
        <v>4725</v>
      </c>
      <c r="K446" s="2" t="s">
        <v>4725</v>
      </c>
      <c r="L446" s="2" t="s">
        <v>4726</v>
      </c>
      <c r="M446" s="2" t="s">
        <v>4087</v>
      </c>
      <c r="O446" s="2">
        <v>104522990</v>
      </c>
      <c r="P446" s="20" t="s">
        <v>131</v>
      </c>
      <c r="Q446" s="2" t="str">
        <f t="shared" si="18"/>
        <v>104522990V00</v>
      </c>
      <c r="R446" s="2" t="str">
        <f t="shared" si="19"/>
        <v>104522990V00</v>
      </c>
      <c r="T446" s="2">
        <v>104513000</v>
      </c>
      <c r="U446" s="2" t="s">
        <v>44</v>
      </c>
      <c r="V446" s="2" t="str">
        <f t="shared" si="20"/>
        <v>104513000UN</v>
      </c>
    </row>
    <row r="447" spans="10:22" x14ac:dyDescent="0.35">
      <c r="J447" s="2" t="s">
        <v>4727</v>
      </c>
      <c r="K447" s="2" t="s">
        <v>4727</v>
      </c>
      <c r="L447" s="2" t="s">
        <v>4728</v>
      </c>
      <c r="M447" s="2" t="s">
        <v>3991</v>
      </c>
      <c r="O447" s="2">
        <v>201700302</v>
      </c>
      <c r="P447" s="20" t="s">
        <v>61</v>
      </c>
      <c r="Q447" s="2" t="str">
        <f t="shared" si="18"/>
        <v>201700302C10</v>
      </c>
      <c r="R447" s="2" t="str">
        <f t="shared" si="19"/>
        <v>201700302C10</v>
      </c>
      <c r="T447" s="2">
        <v>104513080</v>
      </c>
      <c r="U447" s="2" t="s">
        <v>910</v>
      </c>
      <c r="V447" s="2" t="str">
        <f t="shared" si="20"/>
        <v>104513080C15</v>
      </c>
    </row>
    <row r="448" spans="10:22" x14ac:dyDescent="0.35">
      <c r="J448" s="2" t="s">
        <v>4729</v>
      </c>
      <c r="K448" s="2" t="s">
        <v>4729</v>
      </c>
      <c r="L448" s="2" t="s">
        <v>4730</v>
      </c>
      <c r="M448" s="2" t="s">
        <v>4084</v>
      </c>
      <c r="O448" s="2">
        <v>101520200</v>
      </c>
      <c r="P448" s="20" t="s">
        <v>288</v>
      </c>
      <c r="Q448" s="2" t="str">
        <f t="shared" si="18"/>
        <v>101520200C24</v>
      </c>
      <c r="R448" s="2" t="str">
        <f t="shared" si="19"/>
        <v>101520200C24</v>
      </c>
      <c r="T448" s="2">
        <v>104513080</v>
      </c>
      <c r="U448" s="2" t="s">
        <v>44</v>
      </c>
      <c r="V448" s="2" t="str">
        <f t="shared" si="20"/>
        <v>104513080UN</v>
      </c>
    </row>
    <row r="449" spans="10:22" x14ac:dyDescent="0.35">
      <c r="J449" s="2" t="s">
        <v>200</v>
      </c>
      <c r="K449" s="2" t="s">
        <v>200</v>
      </c>
      <c r="L449" s="2" t="s">
        <v>3452</v>
      </c>
      <c r="M449" s="2" t="s">
        <v>3937</v>
      </c>
      <c r="O449" s="2">
        <v>101530450</v>
      </c>
      <c r="P449" s="20" t="s">
        <v>288</v>
      </c>
      <c r="Q449" s="2" t="str">
        <f t="shared" si="18"/>
        <v>101530450C24</v>
      </c>
      <c r="R449" s="2" t="str">
        <f t="shared" si="19"/>
        <v>101530450C24</v>
      </c>
      <c r="T449" s="2">
        <v>104513640</v>
      </c>
      <c r="U449" s="2" t="s">
        <v>61</v>
      </c>
      <c r="V449" s="2" t="str">
        <f t="shared" si="20"/>
        <v>104513640C10</v>
      </c>
    </row>
    <row r="450" spans="10:22" x14ac:dyDescent="0.35">
      <c r="J450" s="2" t="s">
        <v>2647</v>
      </c>
      <c r="K450" s="2" t="s">
        <v>2647</v>
      </c>
      <c r="L450" s="2" t="s">
        <v>4731</v>
      </c>
      <c r="M450" s="2" t="s">
        <v>3937</v>
      </c>
      <c r="O450" s="2">
        <v>102140230</v>
      </c>
      <c r="P450" s="20" t="s">
        <v>112</v>
      </c>
      <c r="Q450" s="2" t="str">
        <f t="shared" si="18"/>
        <v>102140230C16</v>
      </c>
      <c r="R450" s="2" t="str">
        <f t="shared" si="19"/>
        <v>102140230C16</v>
      </c>
      <c r="T450" s="2">
        <v>104513640</v>
      </c>
      <c r="U450" s="2" t="s">
        <v>44</v>
      </c>
      <c r="V450" s="2" t="str">
        <f t="shared" si="20"/>
        <v>104513640UN</v>
      </c>
    </row>
    <row r="451" spans="10:22" x14ac:dyDescent="0.35">
      <c r="J451" s="2" t="s">
        <v>4732</v>
      </c>
      <c r="K451" s="2" t="s">
        <v>4732</v>
      </c>
      <c r="L451" s="2" t="s">
        <v>4733</v>
      </c>
      <c r="M451" s="2" t="s">
        <v>3937</v>
      </c>
      <c r="O451" s="2">
        <v>102140240</v>
      </c>
      <c r="P451" s="20" t="s">
        <v>112</v>
      </c>
      <c r="Q451" s="2" t="str">
        <f t="shared" ref="Q451:Q514" si="21">O451&amp;P451</f>
        <v>102140240C16</v>
      </c>
      <c r="R451" s="2" t="str">
        <f t="shared" ref="R451:R514" si="22">VLOOKUP(Q451,V:V,1,0)</f>
        <v>102140240C16</v>
      </c>
      <c r="T451" s="2">
        <v>104514810</v>
      </c>
      <c r="U451" s="2" t="s">
        <v>53</v>
      </c>
      <c r="V451" s="2" t="str">
        <f t="shared" si="20"/>
        <v>104514810C06</v>
      </c>
    </row>
    <row r="452" spans="10:22" x14ac:dyDescent="0.35">
      <c r="J452" s="2" t="s">
        <v>737</v>
      </c>
      <c r="K452" s="2" t="s">
        <v>737</v>
      </c>
      <c r="L452" s="2" t="s">
        <v>4734</v>
      </c>
      <c r="M452" s="2" t="s">
        <v>3937</v>
      </c>
      <c r="O452" s="2">
        <v>102500022</v>
      </c>
      <c r="P452" s="20" t="s">
        <v>288</v>
      </c>
      <c r="Q452" s="2" t="str">
        <f t="shared" si="21"/>
        <v>102500022C24</v>
      </c>
      <c r="R452" s="2" t="str">
        <f t="shared" si="22"/>
        <v>102500022C24</v>
      </c>
      <c r="T452" s="2">
        <v>104514810</v>
      </c>
      <c r="U452" s="2" t="s">
        <v>44</v>
      </c>
      <c r="V452" s="2" t="str">
        <f t="shared" ref="V452:V515" si="23">T452&amp;U452</f>
        <v>104514810UN</v>
      </c>
    </row>
    <row r="453" spans="10:22" x14ac:dyDescent="0.35">
      <c r="J453" s="2" t="s">
        <v>4735</v>
      </c>
      <c r="K453" s="2" t="s">
        <v>4735</v>
      </c>
      <c r="L453" s="2" t="s">
        <v>4736</v>
      </c>
      <c r="M453" s="2" t="s">
        <v>3937</v>
      </c>
      <c r="O453" s="2">
        <v>101530700</v>
      </c>
      <c r="P453" s="20" t="s">
        <v>288</v>
      </c>
      <c r="Q453" s="2" t="str">
        <f t="shared" si="21"/>
        <v>101530700C24</v>
      </c>
      <c r="R453" s="2" t="str">
        <f t="shared" si="22"/>
        <v>101530700C24</v>
      </c>
      <c r="T453" s="2">
        <v>104514840</v>
      </c>
      <c r="U453" s="2" t="s">
        <v>77</v>
      </c>
      <c r="V453" s="2" t="str">
        <f t="shared" si="23"/>
        <v>104514840CJ</v>
      </c>
    </row>
    <row r="454" spans="10:22" x14ac:dyDescent="0.35">
      <c r="J454" s="2" t="s">
        <v>775</v>
      </c>
      <c r="K454" s="2" t="s">
        <v>775</v>
      </c>
      <c r="L454" s="2" t="s">
        <v>4737</v>
      </c>
      <c r="M454" s="2" t="s">
        <v>3937</v>
      </c>
      <c r="O454" s="2">
        <v>104532130</v>
      </c>
      <c r="P454" s="20" t="s">
        <v>61</v>
      </c>
      <c r="Q454" s="2" t="str">
        <f t="shared" si="21"/>
        <v>104532130C10</v>
      </c>
      <c r="R454" s="2" t="str">
        <f t="shared" si="22"/>
        <v>104532130C10</v>
      </c>
      <c r="T454" s="2">
        <v>104514840</v>
      </c>
      <c r="U454" s="2" t="s">
        <v>44</v>
      </c>
      <c r="V454" s="2" t="str">
        <f t="shared" si="23"/>
        <v>104514840UN</v>
      </c>
    </row>
    <row r="455" spans="10:22" x14ac:dyDescent="0.35">
      <c r="J455" s="2" t="s">
        <v>4738</v>
      </c>
      <c r="K455" s="2" t="s">
        <v>4738</v>
      </c>
      <c r="L455" s="2" t="s">
        <v>4739</v>
      </c>
      <c r="M455" s="2" t="s">
        <v>3937</v>
      </c>
      <c r="O455" s="2">
        <v>104527710</v>
      </c>
      <c r="P455" s="20" t="s">
        <v>242</v>
      </c>
      <c r="Q455" s="2" t="str">
        <f t="shared" si="21"/>
        <v>104527710C48</v>
      </c>
      <c r="R455" s="2" t="str">
        <f t="shared" si="22"/>
        <v>104527710C48</v>
      </c>
      <c r="T455" s="2">
        <v>104514850</v>
      </c>
      <c r="U455" s="2" t="s">
        <v>176</v>
      </c>
      <c r="V455" s="2" t="str">
        <f t="shared" si="23"/>
        <v>104514850C02</v>
      </c>
    </row>
    <row r="456" spans="10:22" x14ac:dyDescent="0.35">
      <c r="J456" s="2" t="s">
        <v>246</v>
      </c>
      <c r="K456" s="2" t="s">
        <v>246</v>
      </c>
      <c r="L456" s="2" t="s">
        <v>3448</v>
      </c>
      <c r="M456" s="2" t="s">
        <v>3937</v>
      </c>
      <c r="O456" s="2">
        <v>101510040</v>
      </c>
      <c r="P456" s="20" t="s">
        <v>53</v>
      </c>
      <c r="Q456" s="2" t="str">
        <f t="shared" si="21"/>
        <v>101510040C06</v>
      </c>
      <c r="R456" s="2" t="str">
        <f t="shared" si="22"/>
        <v>101510040C06</v>
      </c>
      <c r="T456" s="2">
        <v>104514850</v>
      </c>
      <c r="U456" s="2" t="s">
        <v>44</v>
      </c>
      <c r="V456" s="2" t="str">
        <f t="shared" si="23"/>
        <v>104514850UN</v>
      </c>
    </row>
    <row r="457" spans="10:22" x14ac:dyDescent="0.35">
      <c r="J457" s="2" t="s">
        <v>4740</v>
      </c>
      <c r="K457" s="2" t="s">
        <v>4740</v>
      </c>
      <c r="L457" s="2" t="s">
        <v>4741</v>
      </c>
      <c r="M457" s="2" t="s">
        <v>3937</v>
      </c>
      <c r="O457" s="2">
        <v>104528700</v>
      </c>
      <c r="P457" s="20" t="s">
        <v>112</v>
      </c>
      <c r="Q457" s="2" t="str">
        <f t="shared" si="21"/>
        <v>104528700C16</v>
      </c>
      <c r="R457" s="2" t="str">
        <f t="shared" si="22"/>
        <v>104528700C16</v>
      </c>
      <c r="T457" s="2">
        <v>104514870</v>
      </c>
      <c r="U457" s="2" t="s">
        <v>176</v>
      </c>
      <c r="V457" s="2" t="str">
        <f t="shared" si="23"/>
        <v>104514870C02</v>
      </c>
    </row>
    <row r="458" spans="10:22" x14ac:dyDescent="0.35">
      <c r="J458" s="2" t="s">
        <v>1693</v>
      </c>
      <c r="K458" s="2" t="s">
        <v>1693</v>
      </c>
      <c r="L458" s="2" t="s">
        <v>4742</v>
      </c>
      <c r="M458" s="2" t="s">
        <v>3937</v>
      </c>
      <c r="O458" s="2">
        <v>104528220</v>
      </c>
      <c r="P458" s="20" t="s">
        <v>128</v>
      </c>
      <c r="Q458" s="2" t="str">
        <f t="shared" si="21"/>
        <v>1045282201Q</v>
      </c>
      <c r="R458" s="2" t="str">
        <f t="shared" si="22"/>
        <v>1045282201Q</v>
      </c>
      <c r="T458" s="2">
        <v>104514870</v>
      </c>
      <c r="U458" s="2" t="s">
        <v>44</v>
      </c>
      <c r="V458" s="2" t="str">
        <f t="shared" si="23"/>
        <v>104514870UN</v>
      </c>
    </row>
    <row r="459" spans="10:22" x14ac:dyDescent="0.35">
      <c r="J459" s="2" t="s">
        <v>4743</v>
      </c>
      <c r="K459" s="2" t="s">
        <v>4743</v>
      </c>
      <c r="L459" s="2" t="s">
        <v>4744</v>
      </c>
      <c r="M459" s="2" t="s">
        <v>3937</v>
      </c>
      <c r="O459" s="2">
        <v>150000578</v>
      </c>
      <c r="P459" s="20" t="s">
        <v>43</v>
      </c>
      <c r="Q459" s="2" t="str">
        <f t="shared" si="21"/>
        <v>150000578C12</v>
      </c>
      <c r="R459" s="2" t="str">
        <f t="shared" si="22"/>
        <v>150000578C12</v>
      </c>
      <c r="T459" s="2">
        <v>104515100</v>
      </c>
      <c r="U459" s="2" t="s">
        <v>164</v>
      </c>
      <c r="V459" s="2" t="str">
        <f t="shared" si="23"/>
        <v>104515100KG</v>
      </c>
    </row>
    <row r="460" spans="10:22" x14ac:dyDescent="0.35">
      <c r="J460" s="2" t="s">
        <v>4745</v>
      </c>
      <c r="K460" s="2" t="s">
        <v>4745</v>
      </c>
      <c r="L460" s="2" t="s">
        <v>4746</v>
      </c>
      <c r="M460" s="2" t="s">
        <v>3937</v>
      </c>
      <c r="O460" s="2">
        <v>104528750</v>
      </c>
      <c r="P460" s="20" t="s">
        <v>43</v>
      </c>
      <c r="Q460" s="2" t="str">
        <f t="shared" si="21"/>
        <v>104528750C12</v>
      </c>
      <c r="R460" s="2" t="str">
        <f t="shared" si="22"/>
        <v>104528750C12</v>
      </c>
      <c r="T460" s="2">
        <v>104515110</v>
      </c>
      <c r="U460" s="2" t="s">
        <v>209</v>
      </c>
      <c r="V460" s="2" t="str">
        <f t="shared" si="23"/>
        <v>104515110C04</v>
      </c>
    </row>
    <row r="461" spans="10:22" x14ac:dyDescent="0.35">
      <c r="J461" s="2" t="s">
        <v>807</v>
      </c>
      <c r="K461" s="2" t="s">
        <v>807</v>
      </c>
      <c r="L461" s="2" t="s">
        <v>4747</v>
      </c>
      <c r="M461" s="2" t="s">
        <v>3937</v>
      </c>
      <c r="O461" s="2">
        <v>104512600</v>
      </c>
      <c r="P461" s="20" t="s">
        <v>61</v>
      </c>
      <c r="Q461" s="2" t="str">
        <f t="shared" si="21"/>
        <v>104512600C10</v>
      </c>
      <c r="R461" s="2" t="str">
        <f t="shared" si="22"/>
        <v>104512600C10</v>
      </c>
      <c r="T461" s="2">
        <v>104515110</v>
      </c>
      <c r="U461" s="2" t="s">
        <v>44</v>
      </c>
      <c r="V461" s="2" t="str">
        <f t="shared" si="23"/>
        <v>104515110UN</v>
      </c>
    </row>
    <row r="462" spans="10:22" x14ac:dyDescent="0.35">
      <c r="J462" s="2" t="s">
        <v>3819</v>
      </c>
      <c r="K462" s="2" t="s">
        <v>3819</v>
      </c>
      <c r="L462" s="2" t="s">
        <v>3820</v>
      </c>
      <c r="M462" s="2" t="s">
        <v>3937</v>
      </c>
      <c r="O462" s="2">
        <v>104524850</v>
      </c>
      <c r="P462" s="20" t="s">
        <v>112</v>
      </c>
      <c r="Q462" s="2" t="str">
        <f t="shared" si="21"/>
        <v>104524850C16</v>
      </c>
      <c r="R462" s="2" t="str">
        <f t="shared" si="22"/>
        <v>104524850C16</v>
      </c>
      <c r="T462" s="2">
        <v>104515330</v>
      </c>
      <c r="U462" s="2" t="s">
        <v>288</v>
      </c>
      <c r="V462" s="2" t="str">
        <f t="shared" si="23"/>
        <v>104515330C24</v>
      </c>
    </row>
    <row r="463" spans="10:22" x14ac:dyDescent="0.35">
      <c r="J463" s="2" t="s">
        <v>486</v>
      </c>
      <c r="K463" s="2" t="s">
        <v>486</v>
      </c>
      <c r="L463" s="2" t="s">
        <v>4748</v>
      </c>
      <c r="M463" s="2" t="s">
        <v>3937</v>
      </c>
      <c r="O463" s="2">
        <v>150000883</v>
      </c>
      <c r="P463" s="20" t="s">
        <v>112</v>
      </c>
      <c r="Q463" s="2" t="str">
        <f t="shared" si="21"/>
        <v>150000883C16</v>
      </c>
      <c r="R463" s="2" t="str">
        <f t="shared" si="22"/>
        <v>150000883C16</v>
      </c>
      <c r="T463" s="2">
        <v>104515330</v>
      </c>
      <c r="U463" s="2" t="s">
        <v>44</v>
      </c>
      <c r="V463" s="2" t="str">
        <f t="shared" si="23"/>
        <v>104515330UN</v>
      </c>
    </row>
    <row r="464" spans="10:22" x14ac:dyDescent="0.35">
      <c r="J464" s="2" t="s">
        <v>1932</v>
      </c>
      <c r="K464" s="2" t="s">
        <v>1932</v>
      </c>
      <c r="L464" s="2" t="s">
        <v>4749</v>
      </c>
      <c r="M464" s="2" t="s">
        <v>3937</v>
      </c>
      <c r="O464" s="2">
        <v>104511950</v>
      </c>
      <c r="P464" s="20" t="s">
        <v>53</v>
      </c>
      <c r="Q464" s="2" t="str">
        <f t="shared" si="21"/>
        <v>104511950C06</v>
      </c>
      <c r="R464" s="2" t="str">
        <f t="shared" si="22"/>
        <v>104511950C06</v>
      </c>
      <c r="T464" s="2">
        <v>104515390</v>
      </c>
      <c r="U464" s="2" t="s">
        <v>164</v>
      </c>
      <c r="V464" s="2" t="str">
        <f t="shared" si="23"/>
        <v>104515390KG</v>
      </c>
    </row>
    <row r="465" spans="10:22" x14ac:dyDescent="0.35">
      <c r="J465" s="2" t="s">
        <v>4750</v>
      </c>
      <c r="K465" s="2" t="s">
        <v>4750</v>
      </c>
      <c r="L465" s="2" t="s">
        <v>4751</v>
      </c>
      <c r="M465" s="2" t="s">
        <v>3937</v>
      </c>
      <c r="O465" s="2">
        <v>102500019</v>
      </c>
      <c r="P465" s="20" t="s">
        <v>288</v>
      </c>
      <c r="Q465" s="2" t="str">
        <f t="shared" si="21"/>
        <v>102500019C24</v>
      </c>
      <c r="R465" s="2" t="str">
        <f t="shared" si="22"/>
        <v>102500019C24</v>
      </c>
      <c r="T465" s="2">
        <v>104515400</v>
      </c>
      <c r="U465" s="2" t="s">
        <v>164</v>
      </c>
      <c r="V465" s="2" t="str">
        <f t="shared" si="23"/>
        <v>104515400KG</v>
      </c>
    </row>
    <row r="466" spans="10:22" x14ac:dyDescent="0.35">
      <c r="J466" s="2" t="s">
        <v>4752</v>
      </c>
      <c r="K466" s="2" t="s">
        <v>4752</v>
      </c>
      <c r="L466" s="2" t="s">
        <v>4753</v>
      </c>
      <c r="M466" s="2" t="s">
        <v>3937</v>
      </c>
      <c r="O466" s="2">
        <v>150001843</v>
      </c>
      <c r="P466" s="20" t="s">
        <v>43</v>
      </c>
      <c r="Q466" s="2" t="str">
        <f t="shared" si="21"/>
        <v>150001843C12</v>
      </c>
      <c r="R466" s="2" t="str">
        <f t="shared" si="22"/>
        <v>150001843C12</v>
      </c>
      <c r="T466" s="2">
        <v>104515580</v>
      </c>
      <c r="U466" s="2" t="s">
        <v>804</v>
      </c>
      <c r="V466" s="2" t="str">
        <f t="shared" si="23"/>
        <v>104515580C42</v>
      </c>
    </row>
    <row r="467" spans="10:22" x14ac:dyDescent="0.35">
      <c r="J467" s="2" t="s">
        <v>70</v>
      </c>
      <c r="K467" s="2" t="s">
        <v>70</v>
      </c>
      <c r="L467" s="2" t="s">
        <v>4754</v>
      </c>
      <c r="M467" s="2" t="s">
        <v>3937</v>
      </c>
      <c r="O467" s="2">
        <v>201700211</v>
      </c>
      <c r="P467" s="20" t="s">
        <v>43</v>
      </c>
      <c r="Q467" s="2" t="str">
        <f t="shared" si="21"/>
        <v>201700211C12</v>
      </c>
      <c r="R467" s="2" t="str">
        <f t="shared" si="22"/>
        <v>201700211C12</v>
      </c>
      <c r="T467" s="2">
        <v>104515580</v>
      </c>
      <c r="U467" s="2" t="s">
        <v>44</v>
      </c>
      <c r="V467" s="2" t="str">
        <f t="shared" si="23"/>
        <v>104515580UN</v>
      </c>
    </row>
    <row r="468" spans="10:22" x14ac:dyDescent="0.35">
      <c r="J468" s="2" t="s">
        <v>4755</v>
      </c>
      <c r="K468" s="2" t="s">
        <v>4755</v>
      </c>
      <c r="L468" s="2" t="s">
        <v>4756</v>
      </c>
      <c r="M468" s="2" t="s">
        <v>3937</v>
      </c>
      <c r="O468" s="2">
        <v>201200014</v>
      </c>
      <c r="P468" s="20" t="s">
        <v>910</v>
      </c>
      <c r="Q468" s="2" t="str">
        <f t="shared" si="21"/>
        <v>201200014C15</v>
      </c>
      <c r="R468" s="2" t="str">
        <f t="shared" si="22"/>
        <v>201200014C15</v>
      </c>
      <c r="T468" s="2">
        <v>104515840</v>
      </c>
      <c r="U468" s="2" t="s">
        <v>61</v>
      </c>
      <c r="V468" s="2" t="str">
        <f t="shared" si="23"/>
        <v>104515840C10</v>
      </c>
    </row>
    <row r="469" spans="10:22" x14ac:dyDescent="0.35">
      <c r="J469" s="2" t="s">
        <v>589</v>
      </c>
      <c r="K469" s="2" t="s">
        <v>589</v>
      </c>
      <c r="L469" s="2" t="s">
        <v>3532</v>
      </c>
      <c r="M469" s="2" t="s">
        <v>3937</v>
      </c>
      <c r="O469" s="2">
        <v>104511980</v>
      </c>
      <c r="P469" s="20" t="s">
        <v>325</v>
      </c>
      <c r="Q469" s="2" t="str">
        <f t="shared" si="21"/>
        <v>104511980D10</v>
      </c>
      <c r="R469" s="2" t="str">
        <f t="shared" si="22"/>
        <v>104511980D10</v>
      </c>
      <c r="T469" s="2">
        <v>104515840</v>
      </c>
      <c r="U469" s="2" t="s">
        <v>44</v>
      </c>
      <c r="V469" s="2" t="str">
        <f t="shared" si="23"/>
        <v>104515840UN</v>
      </c>
    </row>
    <row r="470" spans="10:22" x14ac:dyDescent="0.35">
      <c r="J470" s="2" t="s">
        <v>4757</v>
      </c>
      <c r="K470" s="2" t="s">
        <v>4757</v>
      </c>
      <c r="L470" s="2" t="s">
        <v>4758</v>
      </c>
      <c r="M470" s="2" t="s">
        <v>3937</v>
      </c>
      <c r="O470" s="2">
        <v>108004050</v>
      </c>
      <c r="P470" s="20" t="s">
        <v>53</v>
      </c>
      <c r="Q470" s="2" t="str">
        <f t="shared" si="21"/>
        <v>108004050C06</v>
      </c>
      <c r="R470" s="2" t="str">
        <f t="shared" si="22"/>
        <v>108004050C06</v>
      </c>
      <c r="T470" s="2">
        <v>104515930</v>
      </c>
      <c r="U470" s="2" t="s">
        <v>86</v>
      </c>
      <c r="V470" s="2" t="str">
        <f t="shared" si="23"/>
        <v>104515930C20</v>
      </c>
    </row>
    <row r="471" spans="10:22" x14ac:dyDescent="0.35">
      <c r="J471" s="2" t="s">
        <v>4759</v>
      </c>
      <c r="K471" s="2" t="s">
        <v>4759</v>
      </c>
      <c r="L471" s="2" t="s">
        <v>4760</v>
      </c>
      <c r="M471" s="2" t="s">
        <v>3937</v>
      </c>
      <c r="O471" s="2">
        <v>150001831</v>
      </c>
      <c r="P471" s="20" t="s">
        <v>242</v>
      </c>
      <c r="Q471" s="2" t="str">
        <f t="shared" si="21"/>
        <v>150001831C48</v>
      </c>
      <c r="R471" s="2" t="str">
        <f t="shared" si="22"/>
        <v>150001831C48</v>
      </c>
      <c r="T471" s="2">
        <v>104515930</v>
      </c>
      <c r="U471" s="2" t="s">
        <v>44</v>
      </c>
      <c r="V471" s="2" t="str">
        <f t="shared" si="23"/>
        <v>104515930UN</v>
      </c>
    </row>
    <row r="472" spans="10:22" x14ac:dyDescent="0.35">
      <c r="J472" s="2" t="s">
        <v>4761</v>
      </c>
      <c r="K472" s="2" t="s">
        <v>4761</v>
      </c>
      <c r="L472" s="2" t="s">
        <v>4762</v>
      </c>
      <c r="M472" s="2" t="s">
        <v>3937</v>
      </c>
      <c r="O472" s="2">
        <v>104525120</v>
      </c>
      <c r="P472" s="20" t="s">
        <v>61</v>
      </c>
      <c r="Q472" s="2" t="str">
        <f t="shared" si="21"/>
        <v>104525120C10</v>
      </c>
      <c r="R472" s="2" t="str">
        <f t="shared" si="22"/>
        <v>104525120C10</v>
      </c>
      <c r="T472" s="2">
        <v>104516010</v>
      </c>
      <c r="U472" s="2" t="s">
        <v>61</v>
      </c>
      <c r="V472" s="2" t="str">
        <f t="shared" si="23"/>
        <v>104516010C10</v>
      </c>
    </row>
    <row r="473" spans="10:22" x14ac:dyDescent="0.35">
      <c r="J473" s="2" t="s">
        <v>4763</v>
      </c>
      <c r="K473" s="2" t="s">
        <v>4763</v>
      </c>
      <c r="L473" s="2" t="s">
        <v>4764</v>
      </c>
      <c r="M473" s="2" t="s">
        <v>3937</v>
      </c>
      <c r="O473" s="2">
        <v>104512230</v>
      </c>
      <c r="P473" s="20" t="s">
        <v>44</v>
      </c>
      <c r="Q473" s="2" t="str">
        <f t="shared" si="21"/>
        <v>104512230UN</v>
      </c>
      <c r="R473" s="2" t="str">
        <f t="shared" si="22"/>
        <v>104512230UN</v>
      </c>
      <c r="T473" s="2">
        <v>104516010</v>
      </c>
      <c r="U473" s="2" t="s">
        <v>44</v>
      </c>
      <c r="V473" s="2" t="str">
        <f t="shared" si="23"/>
        <v>104516010UN</v>
      </c>
    </row>
    <row r="474" spans="10:22" x14ac:dyDescent="0.35">
      <c r="J474" s="2" t="s">
        <v>585</v>
      </c>
      <c r="K474" s="2" t="s">
        <v>585</v>
      </c>
      <c r="L474" s="2" t="s">
        <v>4765</v>
      </c>
      <c r="M474" s="2" t="s">
        <v>3937</v>
      </c>
      <c r="O474" s="2">
        <v>104522040</v>
      </c>
      <c r="P474" s="20" t="s">
        <v>585</v>
      </c>
      <c r="Q474" s="2" t="str">
        <f t="shared" si="21"/>
        <v>104522040Z80</v>
      </c>
      <c r="R474" s="2" t="str">
        <f t="shared" si="22"/>
        <v>104522040Z80</v>
      </c>
      <c r="T474" s="2">
        <v>104516040</v>
      </c>
      <c r="U474" s="2" t="s">
        <v>300</v>
      </c>
      <c r="V474" s="2" t="str">
        <f t="shared" si="23"/>
        <v>104516040C05</v>
      </c>
    </row>
    <row r="475" spans="10:22" x14ac:dyDescent="0.35">
      <c r="J475" s="2" t="s">
        <v>4766</v>
      </c>
      <c r="K475" s="2" t="s">
        <v>4766</v>
      </c>
      <c r="L475" s="2" t="s">
        <v>4767</v>
      </c>
      <c r="M475" s="2" t="s">
        <v>3937</v>
      </c>
      <c r="O475" s="2">
        <v>105000940</v>
      </c>
      <c r="P475" s="20" t="s">
        <v>53</v>
      </c>
      <c r="Q475" s="2" t="str">
        <f t="shared" si="21"/>
        <v>105000940C06</v>
      </c>
      <c r="R475" s="2" t="str">
        <f t="shared" si="22"/>
        <v>105000940C06</v>
      </c>
      <c r="T475" s="2">
        <v>104516040</v>
      </c>
      <c r="U475" s="2" t="s">
        <v>44</v>
      </c>
      <c r="V475" s="2" t="str">
        <f t="shared" si="23"/>
        <v>104516040UN</v>
      </c>
    </row>
    <row r="476" spans="10:22" x14ac:dyDescent="0.35">
      <c r="J476" s="2" t="s">
        <v>4768</v>
      </c>
      <c r="K476" s="2" t="s">
        <v>4768</v>
      </c>
      <c r="L476" s="2" t="s">
        <v>4769</v>
      </c>
      <c r="M476" s="2" t="s">
        <v>3937</v>
      </c>
      <c r="O476" s="2">
        <v>102500009</v>
      </c>
      <c r="P476" s="20" t="s">
        <v>331</v>
      </c>
      <c r="Q476" s="2" t="str">
        <f t="shared" si="21"/>
        <v>102500009C14</v>
      </c>
      <c r="R476" s="2" t="str">
        <f t="shared" si="22"/>
        <v>102500009C14</v>
      </c>
      <c r="T476" s="2">
        <v>104516230</v>
      </c>
      <c r="U476" s="2" t="s">
        <v>439</v>
      </c>
      <c r="V476" s="2" t="str">
        <f t="shared" si="23"/>
        <v>104516230C01</v>
      </c>
    </row>
    <row r="477" spans="10:22" x14ac:dyDescent="0.35">
      <c r="J477" s="2" t="s">
        <v>905</v>
      </c>
      <c r="K477" s="2" t="s">
        <v>905</v>
      </c>
      <c r="L477" s="2" t="s">
        <v>4770</v>
      </c>
      <c r="M477" s="2" t="s">
        <v>3937</v>
      </c>
      <c r="O477" s="2">
        <v>102500011</v>
      </c>
      <c r="P477" s="20" t="s">
        <v>43</v>
      </c>
      <c r="Q477" s="2" t="str">
        <f t="shared" si="21"/>
        <v>102500011C12</v>
      </c>
      <c r="R477" s="2" t="str">
        <f t="shared" si="22"/>
        <v>102500011C12</v>
      </c>
      <c r="T477" s="2">
        <v>104516230</v>
      </c>
      <c r="U477" s="2" t="s">
        <v>44</v>
      </c>
      <c r="V477" s="2" t="str">
        <f t="shared" si="23"/>
        <v>104516230UN</v>
      </c>
    </row>
    <row r="478" spans="10:22" x14ac:dyDescent="0.35">
      <c r="J478" s="2" t="s">
        <v>4771</v>
      </c>
      <c r="K478" s="2" t="s">
        <v>4771</v>
      </c>
      <c r="L478" s="2" t="s">
        <v>4772</v>
      </c>
      <c r="M478" s="2" t="s">
        <v>3937</v>
      </c>
      <c r="O478" s="2">
        <v>150000397</v>
      </c>
      <c r="P478" s="20" t="s">
        <v>44</v>
      </c>
      <c r="Q478" s="2" t="str">
        <f t="shared" si="21"/>
        <v>150000397UN</v>
      </c>
      <c r="R478" s="2" t="str">
        <f t="shared" si="22"/>
        <v>150000397UN</v>
      </c>
      <c r="T478" s="2">
        <v>104516280</v>
      </c>
      <c r="U478" s="2" t="s">
        <v>61</v>
      </c>
      <c r="V478" s="2" t="str">
        <f t="shared" si="23"/>
        <v>104516280C10</v>
      </c>
    </row>
    <row r="479" spans="10:22" x14ac:dyDescent="0.35">
      <c r="J479" s="2" t="s">
        <v>4773</v>
      </c>
      <c r="K479" s="2" t="s">
        <v>4773</v>
      </c>
      <c r="L479" s="2" t="s">
        <v>4774</v>
      </c>
      <c r="M479" s="2" t="s">
        <v>3937</v>
      </c>
      <c r="O479" s="2">
        <v>104530210</v>
      </c>
      <c r="P479" s="20" t="s">
        <v>288</v>
      </c>
      <c r="Q479" s="2" t="str">
        <f t="shared" si="21"/>
        <v>104530210C24</v>
      </c>
      <c r="R479" s="2" t="str">
        <f t="shared" si="22"/>
        <v>104530210C24</v>
      </c>
      <c r="T479" s="2">
        <v>104516280</v>
      </c>
      <c r="U479" s="2" t="s">
        <v>44</v>
      </c>
      <c r="V479" s="2" t="str">
        <f t="shared" si="23"/>
        <v>104516280UN</v>
      </c>
    </row>
    <row r="480" spans="10:22" x14ac:dyDescent="0.35">
      <c r="J480" s="2" t="s">
        <v>4775</v>
      </c>
      <c r="K480" s="2" t="s">
        <v>4775</v>
      </c>
      <c r="L480" s="2" t="s">
        <v>4776</v>
      </c>
      <c r="M480" s="2" t="s">
        <v>4242</v>
      </c>
      <c r="O480" s="2">
        <v>201700191</v>
      </c>
      <c r="P480" s="20" t="s">
        <v>475</v>
      </c>
      <c r="Q480" s="2" t="str">
        <f t="shared" si="21"/>
        <v>201700191C66</v>
      </c>
      <c r="R480" s="2" t="str">
        <f t="shared" si="22"/>
        <v>201700191C66</v>
      </c>
      <c r="T480" s="2">
        <v>104516290</v>
      </c>
      <c r="U480" s="2" t="s">
        <v>61</v>
      </c>
      <c r="V480" s="2" t="str">
        <f t="shared" si="23"/>
        <v>104516290C10</v>
      </c>
    </row>
    <row r="481" spans="10:22" x14ac:dyDescent="0.35">
      <c r="J481" s="2" t="s">
        <v>4777</v>
      </c>
      <c r="K481" s="2" t="s">
        <v>4777</v>
      </c>
      <c r="L481" s="2" t="s">
        <v>4778</v>
      </c>
      <c r="M481" s="2" t="s">
        <v>4098</v>
      </c>
      <c r="O481" s="2">
        <v>104520960</v>
      </c>
      <c r="P481" s="20" t="s">
        <v>128</v>
      </c>
      <c r="Q481" s="2" t="str">
        <f t="shared" si="21"/>
        <v>1045209601Q</v>
      </c>
      <c r="R481" s="2" t="str">
        <f t="shared" si="22"/>
        <v>1045209601Q</v>
      </c>
      <c r="T481" s="2">
        <v>104516290</v>
      </c>
      <c r="U481" s="2" t="s">
        <v>44</v>
      </c>
      <c r="V481" s="2" t="str">
        <f t="shared" si="23"/>
        <v>104516290UN</v>
      </c>
    </row>
    <row r="482" spans="10:22" x14ac:dyDescent="0.35">
      <c r="J482" s="2" t="s">
        <v>4779</v>
      </c>
      <c r="K482" s="2" t="s">
        <v>4779</v>
      </c>
      <c r="L482" s="2" t="s">
        <v>4780</v>
      </c>
      <c r="M482" s="2" t="s">
        <v>4165</v>
      </c>
      <c r="O482" s="2">
        <v>150000332</v>
      </c>
      <c r="P482" s="20" t="s">
        <v>325</v>
      </c>
      <c r="Q482" s="2" t="str">
        <f t="shared" si="21"/>
        <v>150000332D10</v>
      </c>
      <c r="R482" s="2" t="str">
        <f t="shared" si="22"/>
        <v>150000332D10</v>
      </c>
      <c r="T482" s="2">
        <v>104516390</v>
      </c>
      <c r="U482" s="2" t="s">
        <v>288</v>
      </c>
      <c r="V482" s="2" t="str">
        <f t="shared" si="23"/>
        <v>104516390C24</v>
      </c>
    </row>
    <row r="483" spans="10:22" x14ac:dyDescent="0.35">
      <c r="J483" s="2" t="s">
        <v>4781</v>
      </c>
      <c r="K483" s="2" t="s">
        <v>4781</v>
      </c>
      <c r="L483" s="2" t="s">
        <v>4782</v>
      </c>
      <c r="M483" s="2" t="s">
        <v>4165</v>
      </c>
      <c r="O483" s="2">
        <v>102500008</v>
      </c>
      <c r="P483" s="20" t="s">
        <v>53</v>
      </c>
      <c r="Q483" s="2" t="str">
        <f t="shared" si="21"/>
        <v>102500008C06</v>
      </c>
      <c r="R483" s="2" t="str">
        <f t="shared" si="22"/>
        <v>102500008C06</v>
      </c>
      <c r="T483" s="2">
        <v>104516390</v>
      </c>
      <c r="U483" s="2" t="s">
        <v>44</v>
      </c>
      <c r="V483" s="2" t="str">
        <f t="shared" si="23"/>
        <v>104516390UN</v>
      </c>
    </row>
    <row r="484" spans="10:22" x14ac:dyDescent="0.35">
      <c r="J484" s="2" t="s">
        <v>4783</v>
      </c>
      <c r="K484" s="2" t="s">
        <v>4783</v>
      </c>
      <c r="L484" s="2" t="s">
        <v>4784</v>
      </c>
      <c r="M484" s="2" t="s">
        <v>4084</v>
      </c>
      <c r="O484" s="2">
        <v>104524750</v>
      </c>
      <c r="P484" s="20" t="s">
        <v>43</v>
      </c>
      <c r="Q484" s="2" t="str">
        <f t="shared" si="21"/>
        <v>104524750C12</v>
      </c>
      <c r="R484" s="2" t="str">
        <f t="shared" si="22"/>
        <v>104524750C12</v>
      </c>
      <c r="T484" s="2">
        <v>104516530</v>
      </c>
      <c r="U484" s="2" t="s">
        <v>164</v>
      </c>
      <c r="V484" s="2" t="str">
        <f t="shared" si="23"/>
        <v>104516530KG</v>
      </c>
    </row>
    <row r="485" spans="10:22" x14ac:dyDescent="0.35">
      <c r="J485" s="2" t="s">
        <v>4785</v>
      </c>
      <c r="K485" s="2" t="s">
        <v>4785</v>
      </c>
      <c r="L485" s="2" t="s">
        <v>4786</v>
      </c>
      <c r="M485" s="2" t="s">
        <v>4087</v>
      </c>
      <c r="O485" s="2">
        <v>201211360</v>
      </c>
      <c r="P485" s="20" t="s">
        <v>53</v>
      </c>
      <c r="Q485" s="2" t="str">
        <f t="shared" si="21"/>
        <v>201211360C06</v>
      </c>
      <c r="R485" s="2" t="str">
        <f t="shared" si="22"/>
        <v>201211360C06</v>
      </c>
      <c r="T485" s="2">
        <v>104516630</v>
      </c>
      <c r="U485" s="2" t="s">
        <v>209</v>
      </c>
      <c r="V485" s="2" t="str">
        <f t="shared" si="23"/>
        <v>104516630C04</v>
      </c>
    </row>
    <row r="486" spans="10:22" x14ac:dyDescent="0.35">
      <c r="J486" s="2" t="s">
        <v>2985</v>
      </c>
      <c r="K486" s="2" t="s">
        <v>2985</v>
      </c>
      <c r="L486" s="2" t="s">
        <v>2986</v>
      </c>
      <c r="O486" s="2">
        <v>104531070</v>
      </c>
      <c r="P486" s="20" t="s">
        <v>43</v>
      </c>
      <c r="Q486" s="2" t="str">
        <f t="shared" si="21"/>
        <v>104531070C12</v>
      </c>
      <c r="R486" s="2" t="str">
        <f t="shared" si="22"/>
        <v>104531070C12</v>
      </c>
      <c r="T486" s="2">
        <v>104516630</v>
      </c>
      <c r="U486" s="2" t="s">
        <v>44</v>
      </c>
      <c r="V486" s="2" t="str">
        <f t="shared" si="23"/>
        <v>104516630UN</v>
      </c>
    </row>
    <row r="487" spans="10:22" x14ac:dyDescent="0.35">
      <c r="J487" s="3" t="s">
        <v>3165</v>
      </c>
      <c r="K487" s="3" t="s">
        <v>3165</v>
      </c>
      <c r="L487" s="3" t="s">
        <v>4787</v>
      </c>
      <c r="O487" s="2">
        <v>104531620</v>
      </c>
      <c r="P487" s="20" t="s">
        <v>112</v>
      </c>
      <c r="Q487" s="2" t="str">
        <f t="shared" si="21"/>
        <v>104531620C16</v>
      </c>
      <c r="R487" s="2" t="str">
        <f t="shared" si="22"/>
        <v>104531620C16</v>
      </c>
      <c r="T487" s="2">
        <v>104516650</v>
      </c>
      <c r="U487" s="2" t="s">
        <v>209</v>
      </c>
      <c r="V487" s="2" t="str">
        <f t="shared" si="23"/>
        <v>104516650C04</v>
      </c>
    </row>
    <row r="488" spans="10:22" x14ac:dyDescent="0.35">
      <c r="J488" t="s">
        <v>484</v>
      </c>
      <c r="K488" t="s">
        <v>484</v>
      </c>
      <c r="L488" t="s">
        <v>4788</v>
      </c>
      <c r="M488" t="s">
        <v>3937</v>
      </c>
      <c r="O488" s="2">
        <v>102310110</v>
      </c>
      <c r="P488" s="20" t="s">
        <v>288</v>
      </c>
      <c r="Q488" s="2" t="str">
        <f t="shared" si="21"/>
        <v>102310110C24</v>
      </c>
      <c r="R488" s="2" t="str">
        <f t="shared" si="22"/>
        <v>102310110C24</v>
      </c>
      <c r="T488" s="2">
        <v>104516650</v>
      </c>
      <c r="U488" s="2" t="s">
        <v>164</v>
      </c>
      <c r="V488" s="2" t="str">
        <f t="shared" si="23"/>
        <v>104516650KG</v>
      </c>
    </row>
    <row r="489" spans="10:22" x14ac:dyDescent="0.35">
      <c r="J489" s="44" t="s">
        <v>827</v>
      </c>
      <c r="L489" s="2" t="s">
        <v>4789</v>
      </c>
      <c r="O489" s="2">
        <v>104501110</v>
      </c>
      <c r="P489" s="20" t="s">
        <v>585</v>
      </c>
      <c r="Q489" s="2" t="str">
        <f t="shared" si="21"/>
        <v>104501110Z80</v>
      </c>
      <c r="R489" s="2" t="str">
        <f t="shared" si="22"/>
        <v>104501110Z80</v>
      </c>
      <c r="T489" s="2">
        <v>104516650</v>
      </c>
      <c r="U489" s="2" t="s">
        <v>44</v>
      </c>
      <c r="V489" s="2" t="str">
        <f t="shared" si="23"/>
        <v>104516650UN</v>
      </c>
    </row>
    <row r="490" spans="10:22" x14ac:dyDescent="0.35">
      <c r="J490" s="44" t="s">
        <v>1686</v>
      </c>
      <c r="L490" s="2" t="s">
        <v>4790</v>
      </c>
      <c r="O490" s="2">
        <v>104521200</v>
      </c>
      <c r="P490" s="20" t="s">
        <v>1196</v>
      </c>
      <c r="Q490" s="2" t="str">
        <f t="shared" si="21"/>
        <v>104521200S00</v>
      </c>
      <c r="R490" s="2" t="str">
        <f t="shared" si="22"/>
        <v>104521200S00</v>
      </c>
      <c r="T490" s="2">
        <v>104516710</v>
      </c>
      <c r="U490" s="2" t="s">
        <v>339</v>
      </c>
      <c r="V490" s="2" t="str">
        <f t="shared" si="23"/>
        <v>104516710C30</v>
      </c>
    </row>
    <row r="491" spans="10:22" x14ac:dyDescent="0.35">
      <c r="J491" s="44" t="s">
        <v>1467</v>
      </c>
      <c r="L491" s="2" t="s">
        <v>4791</v>
      </c>
      <c r="O491" s="2">
        <v>150000286</v>
      </c>
      <c r="P491" s="20" t="s">
        <v>288</v>
      </c>
      <c r="Q491" s="2" t="str">
        <f t="shared" si="21"/>
        <v>150000286C24</v>
      </c>
      <c r="R491" s="2" t="str">
        <f t="shared" si="22"/>
        <v>150000286C24</v>
      </c>
      <c r="T491" s="2">
        <v>104516710</v>
      </c>
      <c r="U491" s="2" t="s">
        <v>44</v>
      </c>
      <c r="V491" s="2" t="str">
        <f t="shared" si="23"/>
        <v>104516710UN</v>
      </c>
    </row>
    <row r="492" spans="10:22" x14ac:dyDescent="0.35">
      <c r="O492" s="2">
        <v>201700195</v>
      </c>
      <c r="P492" s="20" t="s">
        <v>475</v>
      </c>
      <c r="Q492" s="2" t="str">
        <f t="shared" si="21"/>
        <v>201700195C66</v>
      </c>
      <c r="R492" s="2" t="str">
        <f t="shared" si="22"/>
        <v>201700195C66</v>
      </c>
      <c r="T492" s="2">
        <v>104516720</v>
      </c>
      <c r="U492" s="2" t="s">
        <v>209</v>
      </c>
      <c r="V492" s="2" t="str">
        <f t="shared" si="23"/>
        <v>104516720C04</v>
      </c>
    </row>
    <row r="493" spans="10:22" x14ac:dyDescent="0.35">
      <c r="O493" s="2">
        <v>104514840</v>
      </c>
      <c r="P493" s="20" t="s">
        <v>44</v>
      </c>
      <c r="Q493" s="2" t="str">
        <f t="shared" si="21"/>
        <v>104514840UN</v>
      </c>
      <c r="R493" s="2" t="str">
        <f t="shared" si="22"/>
        <v>104514840UN</v>
      </c>
      <c r="T493" s="2">
        <v>104516720</v>
      </c>
      <c r="U493" s="2" t="s">
        <v>44</v>
      </c>
      <c r="V493" s="2" t="str">
        <f t="shared" si="23"/>
        <v>104516720UN</v>
      </c>
    </row>
    <row r="494" spans="10:22" x14ac:dyDescent="0.35">
      <c r="O494" s="2">
        <v>102500003</v>
      </c>
      <c r="P494" s="20" t="s">
        <v>53</v>
      </c>
      <c r="Q494" s="2" t="str">
        <f t="shared" si="21"/>
        <v>102500003C06</v>
      </c>
      <c r="R494" s="2" t="str">
        <f t="shared" si="22"/>
        <v>102500003C06</v>
      </c>
      <c r="T494" s="2">
        <v>104516760</v>
      </c>
      <c r="U494" s="2" t="s">
        <v>365</v>
      </c>
      <c r="V494" s="2" t="str">
        <f t="shared" si="23"/>
        <v>104516760C08</v>
      </c>
    </row>
    <row r="495" spans="10:22" x14ac:dyDescent="0.35">
      <c r="O495" s="2">
        <v>104530260</v>
      </c>
      <c r="P495" s="20" t="s">
        <v>43</v>
      </c>
      <c r="Q495" s="2" t="str">
        <f t="shared" si="21"/>
        <v>104530260C12</v>
      </c>
      <c r="R495" s="2" t="str">
        <f t="shared" si="22"/>
        <v>104530260C12</v>
      </c>
      <c r="T495" s="2">
        <v>104516760</v>
      </c>
      <c r="U495" s="2" t="s">
        <v>44</v>
      </c>
      <c r="V495" s="2" t="str">
        <f t="shared" si="23"/>
        <v>104516760UN</v>
      </c>
    </row>
    <row r="496" spans="10:22" x14ac:dyDescent="0.35">
      <c r="O496" s="2">
        <v>102500042</v>
      </c>
      <c r="P496" s="20" t="s">
        <v>43</v>
      </c>
      <c r="Q496" s="2" t="str">
        <f t="shared" si="21"/>
        <v>102500042C12</v>
      </c>
      <c r="R496" s="2" t="str">
        <f t="shared" si="22"/>
        <v>102500042C12</v>
      </c>
      <c r="T496" s="2">
        <v>104516790</v>
      </c>
      <c r="U496" s="2" t="s">
        <v>123</v>
      </c>
      <c r="V496" s="2" t="str">
        <f t="shared" si="23"/>
        <v>1045167902Q</v>
      </c>
    </row>
    <row r="497" spans="15:22" x14ac:dyDescent="0.35">
      <c r="O497" s="2">
        <v>104521980</v>
      </c>
      <c r="P497" s="20" t="s">
        <v>378</v>
      </c>
      <c r="Q497" s="2" t="str">
        <f t="shared" si="21"/>
        <v>104521980AJ</v>
      </c>
      <c r="R497" s="2" t="str">
        <f t="shared" si="22"/>
        <v>104521980AJ</v>
      </c>
      <c r="T497" s="2">
        <v>104516790</v>
      </c>
      <c r="U497" s="2" t="s">
        <v>44</v>
      </c>
      <c r="V497" s="2" t="str">
        <f t="shared" si="23"/>
        <v>104516790UN</v>
      </c>
    </row>
    <row r="498" spans="15:22" x14ac:dyDescent="0.35">
      <c r="O498" s="2">
        <v>102500040</v>
      </c>
      <c r="P498" s="20" t="s">
        <v>43</v>
      </c>
      <c r="Q498" s="2" t="str">
        <f t="shared" si="21"/>
        <v>102500040C12</v>
      </c>
      <c r="R498" s="2" t="str">
        <f t="shared" si="22"/>
        <v>102500040C12</v>
      </c>
      <c r="T498" s="2">
        <v>104516790</v>
      </c>
      <c r="U498" s="2" t="s">
        <v>131</v>
      </c>
      <c r="V498" s="2" t="str">
        <f t="shared" si="23"/>
        <v>104516790V00</v>
      </c>
    </row>
    <row r="499" spans="15:22" x14ac:dyDescent="0.35">
      <c r="O499" s="2">
        <v>201113010</v>
      </c>
      <c r="P499" s="20" t="s">
        <v>741</v>
      </c>
      <c r="Q499" s="2" t="str">
        <f t="shared" si="21"/>
        <v>201113010C32</v>
      </c>
      <c r="R499" s="2" t="str">
        <f t="shared" si="22"/>
        <v>201113010C32</v>
      </c>
      <c r="T499" s="2">
        <v>104516850</v>
      </c>
      <c r="U499" s="2" t="s">
        <v>288</v>
      </c>
      <c r="V499" s="2" t="str">
        <f t="shared" si="23"/>
        <v>104516850C24</v>
      </c>
    </row>
    <row r="500" spans="15:22" x14ac:dyDescent="0.35">
      <c r="O500" s="2">
        <v>201700224</v>
      </c>
      <c r="P500" s="20" t="s">
        <v>43</v>
      </c>
      <c r="Q500" s="2" t="str">
        <f t="shared" si="21"/>
        <v>201700224C12</v>
      </c>
      <c r="R500" s="2" t="str">
        <f t="shared" si="22"/>
        <v>201700224C12</v>
      </c>
      <c r="T500" s="2">
        <v>104516850</v>
      </c>
      <c r="U500" s="2" t="s">
        <v>44</v>
      </c>
      <c r="V500" s="2" t="str">
        <f t="shared" si="23"/>
        <v>104516850UN</v>
      </c>
    </row>
    <row r="501" spans="15:22" x14ac:dyDescent="0.35">
      <c r="O501" s="2">
        <v>102500021</v>
      </c>
      <c r="P501" s="20" t="s">
        <v>288</v>
      </c>
      <c r="Q501" s="2" t="str">
        <f t="shared" si="21"/>
        <v>102500021C24</v>
      </c>
      <c r="R501" s="2" t="str">
        <f t="shared" si="22"/>
        <v>102500021C24</v>
      </c>
      <c r="T501" s="2">
        <v>104516860</v>
      </c>
      <c r="U501" s="2" t="s">
        <v>288</v>
      </c>
      <c r="V501" s="2" t="str">
        <f t="shared" si="23"/>
        <v>104516860C24</v>
      </c>
    </row>
    <row r="502" spans="15:22" x14ac:dyDescent="0.35">
      <c r="O502" s="2">
        <v>150001685</v>
      </c>
      <c r="P502" s="20" t="s">
        <v>86</v>
      </c>
      <c r="Q502" s="2" t="str">
        <f t="shared" si="21"/>
        <v>150001685C20</v>
      </c>
      <c r="R502" s="2" t="str">
        <f t="shared" si="22"/>
        <v>150001685C20</v>
      </c>
      <c r="T502" s="2">
        <v>104516860</v>
      </c>
      <c r="U502" s="2" t="s">
        <v>44</v>
      </c>
      <c r="V502" s="2" t="str">
        <f t="shared" si="23"/>
        <v>104516860UN</v>
      </c>
    </row>
    <row r="503" spans="15:22" x14ac:dyDescent="0.35">
      <c r="O503" s="2">
        <v>102500018</v>
      </c>
      <c r="P503" s="20" t="s">
        <v>288</v>
      </c>
      <c r="Q503" s="2" t="str">
        <f t="shared" si="21"/>
        <v>102500018C24</v>
      </c>
      <c r="R503" s="2" t="str">
        <f t="shared" si="22"/>
        <v>102500018C24</v>
      </c>
      <c r="T503" s="2">
        <v>104516950</v>
      </c>
      <c r="U503" s="2" t="s">
        <v>164</v>
      </c>
      <c r="V503" s="2" t="str">
        <f t="shared" si="23"/>
        <v>104516950KG</v>
      </c>
    </row>
    <row r="504" spans="15:22" x14ac:dyDescent="0.35">
      <c r="O504" s="2">
        <v>201700225</v>
      </c>
      <c r="P504" s="20" t="s">
        <v>43</v>
      </c>
      <c r="Q504" s="2" t="str">
        <f t="shared" si="21"/>
        <v>201700225C12</v>
      </c>
      <c r="R504" s="2" t="str">
        <f t="shared" si="22"/>
        <v>201700225C12</v>
      </c>
      <c r="T504" s="2">
        <v>104516990</v>
      </c>
      <c r="U504" s="2" t="s">
        <v>284</v>
      </c>
      <c r="V504" s="2" t="str">
        <f t="shared" si="23"/>
        <v>104516990C03</v>
      </c>
    </row>
    <row r="505" spans="15:22" x14ac:dyDescent="0.35">
      <c r="O505" s="2">
        <v>102500016</v>
      </c>
      <c r="P505" s="20" t="s">
        <v>43</v>
      </c>
      <c r="Q505" s="2" t="str">
        <f t="shared" si="21"/>
        <v>102500016C12</v>
      </c>
      <c r="R505" s="2" t="str">
        <f t="shared" si="22"/>
        <v>102500016C12</v>
      </c>
      <c r="T505" s="2">
        <v>104516990</v>
      </c>
      <c r="U505" s="2" t="s">
        <v>44</v>
      </c>
      <c r="V505" s="2" t="str">
        <f t="shared" si="23"/>
        <v>104516990UN</v>
      </c>
    </row>
    <row r="506" spans="15:22" x14ac:dyDescent="0.35">
      <c r="O506" s="2">
        <v>150001112</v>
      </c>
      <c r="P506" s="20" t="s">
        <v>43</v>
      </c>
      <c r="Q506" s="2" t="str">
        <f t="shared" si="21"/>
        <v>150001112C12</v>
      </c>
      <c r="R506" s="2" t="str">
        <f t="shared" si="22"/>
        <v>150001112C12</v>
      </c>
      <c r="T506" s="2">
        <v>104517000</v>
      </c>
      <c r="U506" s="2" t="s">
        <v>44</v>
      </c>
      <c r="V506" s="2" t="str">
        <f t="shared" si="23"/>
        <v>104517000UN</v>
      </c>
    </row>
    <row r="507" spans="15:22" x14ac:dyDescent="0.35">
      <c r="O507" s="2">
        <v>104530120</v>
      </c>
      <c r="P507" s="20" t="s">
        <v>43</v>
      </c>
      <c r="Q507" s="2" t="str">
        <f t="shared" si="21"/>
        <v>104530120C12</v>
      </c>
      <c r="R507" s="2" t="str">
        <f t="shared" si="22"/>
        <v>104530120C12</v>
      </c>
      <c r="T507" s="2">
        <v>104517010</v>
      </c>
      <c r="U507" s="2" t="s">
        <v>53</v>
      </c>
      <c r="V507" s="2" t="str">
        <f t="shared" si="23"/>
        <v>104517010C06</v>
      </c>
    </row>
    <row r="508" spans="15:22" x14ac:dyDescent="0.35">
      <c r="O508" s="2">
        <v>104527240</v>
      </c>
      <c r="P508" s="20" t="s">
        <v>325</v>
      </c>
      <c r="Q508" s="2" t="str">
        <f t="shared" si="21"/>
        <v>104527240D10</v>
      </c>
      <c r="R508" s="2" t="str">
        <f t="shared" si="22"/>
        <v>104527240D10</v>
      </c>
      <c r="T508" s="2">
        <v>104517010</v>
      </c>
      <c r="U508" s="2" t="s">
        <v>44</v>
      </c>
      <c r="V508" s="2" t="str">
        <f t="shared" si="23"/>
        <v>104517010UN</v>
      </c>
    </row>
    <row r="509" spans="15:22" x14ac:dyDescent="0.35">
      <c r="O509" s="2">
        <v>201700241</v>
      </c>
      <c r="P509" s="20" t="s">
        <v>43</v>
      </c>
      <c r="Q509" s="2" t="str">
        <f t="shared" si="21"/>
        <v>201700241C12</v>
      </c>
      <c r="R509" s="2" t="str">
        <f t="shared" si="22"/>
        <v>201700241C12</v>
      </c>
      <c r="T509" s="2">
        <v>104517040</v>
      </c>
      <c r="U509" s="2" t="s">
        <v>86</v>
      </c>
      <c r="V509" s="2" t="str">
        <f t="shared" si="23"/>
        <v>104517040C20</v>
      </c>
    </row>
    <row r="510" spans="15:22" x14ac:dyDescent="0.35">
      <c r="O510" s="2">
        <v>102310250</v>
      </c>
      <c r="P510" s="20" t="s">
        <v>218</v>
      </c>
      <c r="Q510" s="2" t="str">
        <f t="shared" si="21"/>
        <v>102310250D16</v>
      </c>
      <c r="R510" s="2" t="str">
        <f t="shared" si="22"/>
        <v>102310250D16</v>
      </c>
      <c r="T510" s="2">
        <v>104517040</v>
      </c>
      <c r="U510" s="2" t="s">
        <v>44</v>
      </c>
      <c r="V510" s="2" t="str">
        <f t="shared" si="23"/>
        <v>104517040UN</v>
      </c>
    </row>
    <row r="511" spans="15:22" x14ac:dyDescent="0.35">
      <c r="O511" s="2">
        <v>102201400</v>
      </c>
      <c r="P511" s="20" t="s">
        <v>43</v>
      </c>
      <c r="Q511" s="2" t="str">
        <f t="shared" si="21"/>
        <v>102201400C12</v>
      </c>
      <c r="R511" s="2" t="str">
        <f t="shared" si="22"/>
        <v>102201400C12</v>
      </c>
      <c r="T511" s="2">
        <v>104517100</v>
      </c>
      <c r="U511" s="2" t="s">
        <v>44</v>
      </c>
      <c r="V511" s="2" t="str">
        <f t="shared" si="23"/>
        <v>104517100UN</v>
      </c>
    </row>
    <row r="512" spans="15:22" x14ac:dyDescent="0.35">
      <c r="O512" s="2">
        <v>201700292</v>
      </c>
      <c r="P512" s="20" t="s">
        <v>81</v>
      </c>
      <c r="Q512" s="2" t="str">
        <f t="shared" si="21"/>
        <v>201700292C60</v>
      </c>
      <c r="R512" s="2" t="str">
        <f t="shared" si="22"/>
        <v>201700292C60</v>
      </c>
      <c r="T512" s="2">
        <v>104517120</v>
      </c>
      <c r="U512" s="2" t="s">
        <v>44</v>
      </c>
      <c r="V512" s="2" t="str">
        <f t="shared" si="23"/>
        <v>104517120UN</v>
      </c>
    </row>
    <row r="513" spans="15:22" x14ac:dyDescent="0.35">
      <c r="O513" s="2">
        <v>102500004</v>
      </c>
      <c r="P513" s="20" t="s">
        <v>53</v>
      </c>
      <c r="Q513" s="2" t="str">
        <f t="shared" si="21"/>
        <v>102500004C06</v>
      </c>
      <c r="R513" s="2" t="str">
        <f t="shared" si="22"/>
        <v>102500004C06</v>
      </c>
      <c r="T513" s="2">
        <v>104517130</v>
      </c>
      <c r="U513" s="2" t="s">
        <v>44</v>
      </c>
      <c r="V513" s="2" t="str">
        <f t="shared" si="23"/>
        <v>104517130UN</v>
      </c>
    </row>
    <row r="514" spans="15:22" x14ac:dyDescent="0.35">
      <c r="O514" s="2">
        <v>201700238</v>
      </c>
      <c r="P514" s="20" t="s">
        <v>43</v>
      </c>
      <c r="Q514" s="2" t="str">
        <f t="shared" si="21"/>
        <v>201700238C12</v>
      </c>
      <c r="R514" s="2" t="str">
        <f t="shared" si="22"/>
        <v>201700238C12</v>
      </c>
      <c r="T514" s="2">
        <v>104517140</v>
      </c>
      <c r="U514" s="2" t="s">
        <v>44</v>
      </c>
      <c r="V514" s="2" t="str">
        <f t="shared" si="23"/>
        <v>104517140UN</v>
      </c>
    </row>
    <row r="515" spans="15:22" x14ac:dyDescent="0.35">
      <c r="O515" s="2">
        <v>101150240</v>
      </c>
      <c r="P515" s="20" t="s">
        <v>43</v>
      </c>
      <c r="Q515" s="2" t="str">
        <f t="shared" ref="Q515:Q578" si="24">O515&amp;P515</f>
        <v>101150240C12</v>
      </c>
      <c r="R515" s="2" t="str">
        <f t="shared" ref="R515:R578" si="25">VLOOKUP(Q515,V:V,1,0)</f>
        <v>101150240C12</v>
      </c>
      <c r="T515" s="2">
        <v>104517170</v>
      </c>
      <c r="U515" s="2" t="s">
        <v>176</v>
      </c>
      <c r="V515" s="2" t="str">
        <f t="shared" si="23"/>
        <v>104517170C02</v>
      </c>
    </row>
    <row r="516" spans="15:22" x14ac:dyDescent="0.35">
      <c r="O516" s="2">
        <v>201700239</v>
      </c>
      <c r="P516" s="20" t="s">
        <v>43</v>
      </c>
      <c r="Q516" s="2" t="str">
        <f t="shared" si="24"/>
        <v>201700239C12</v>
      </c>
      <c r="R516" s="2" t="str">
        <f t="shared" si="25"/>
        <v>201700239C12</v>
      </c>
      <c r="T516" s="2">
        <v>104517170</v>
      </c>
      <c r="U516" s="2" t="s">
        <v>44</v>
      </c>
      <c r="V516" s="2" t="str">
        <f t="shared" ref="V516:V579" si="26">T516&amp;U516</f>
        <v>104517170UN</v>
      </c>
    </row>
    <row r="517" spans="15:22" x14ac:dyDescent="0.35">
      <c r="O517" s="2">
        <v>150001768</v>
      </c>
      <c r="P517" s="20" t="s">
        <v>331</v>
      </c>
      <c r="Q517" s="2" t="str">
        <f t="shared" si="24"/>
        <v>150001768C14</v>
      </c>
      <c r="R517" s="2" t="str">
        <f t="shared" si="25"/>
        <v>150001768C14</v>
      </c>
      <c r="T517" s="2">
        <v>104517190</v>
      </c>
      <c r="U517" s="2" t="s">
        <v>44</v>
      </c>
      <c r="V517" s="2" t="str">
        <f t="shared" si="26"/>
        <v>104517190UN</v>
      </c>
    </row>
    <row r="518" spans="15:22" x14ac:dyDescent="0.35">
      <c r="O518" s="2">
        <v>201221650</v>
      </c>
      <c r="P518" s="20" t="s">
        <v>53</v>
      </c>
      <c r="Q518" s="2" t="str">
        <f t="shared" si="24"/>
        <v>201221650C06</v>
      </c>
      <c r="R518" s="2" t="str">
        <f t="shared" si="25"/>
        <v>201221650C06</v>
      </c>
      <c r="T518" s="2">
        <v>104517190</v>
      </c>
      <c r="U518" s="2" t="s">
        <v>200</v>
      </c>
      <c r="V518" s="2" t="str">
        <f t="shared" si="26"/>
        <v>104517190Z00</v>
      </c>
    </row>
    <row r="519" spans="15:22" x14ac:dyDescent="0.35">
      <c r="O519" s="2">
        <v>104522200</v>
      </c>
      <c r="P519" s="20" t="s">
        <v>123</v>
      </c>
      <c r="Q519" s="2" t="str">
        <f t="shared" si="24"/>
        <v>1045222002Q</v>
      </c>
      <c r="R519" s="2" t="str">
        <f t="shared" si="25"/>
        <v>1045222002Q</v>
      </c>
      <c r="T519" s="2">
        <v>104517300</v>
      </c>
      <c r="U519" s="2" t="s">
        <v>44</v>
      </c>
      <c r="V519" s="2" t="str">
        <f t="shared" si="26"/>
        <v>104517300UN</v>
      </c>
    </row>
    <row r="520" spans="15:22" x14ac:dyDescent="0.35">
      <c r="O520" s="2">
        <v>104500810</v>
      </c>
      <c r="P520" s="20" t="s">
        <v>123</v>
      </c>
      <c r="Q520" s="2" t="str">
        <f t="shared" si="24"/>
        <v>1045008102Q</v>
      </c>
      <c r="R520" s="2" t="str">
        <f t="shared" si="25"/>
        <v>1045008102Q</v>
      </c>
      <c r="T520" s="2">
        <v>104517680</v>
      </c>
      <c r="U520" s="2" t="s">
        <v>209</v>
      </c>
      <c r="V520" s="2" t="str">
        <f t="shared" si="26"/>
        <v>104517680C04</v>
      </c>
    </row>
    <row r="521" spans="15:22" x14ac:dyDescent="0.35">
      <c r="O521" s="2">
        <v>104501190</v>
      </c>
      <c r="P521" s="20" t="s">
        <v>123</v>
      </c>
      <c r="Q521" s="2" t="str">
        <f t="shared" si="24"/>
        <v>1045011902Q</v>
      </c>
      <c r="R521" s="2" t="str">
        <f t="shared" si="25"/>
        <v>1045011902Q</v>
      </c>
      <c r="T521" s="2">
        <v>104517680</v>
      </c>
      <c r="U521" s="2" t="s">
        <v>44</v>
      </c>
      <c r="V521" s="2" t="str">
        <f t="shared" si="26"/>
        <v>104517680UN</v>
      </c>
    </row>
    <row r="522" spans="15:22" x14ac:dyDescent="0.35">
      <c r="O522" s="2">
        <v>104530240</v>
      </c>
      <c r="P522" s="20" t="s">
        <v>53</v>
      </c>
      <c r="Q522" s="2" t="str">
        <f t="shared" si="24"/>
        <v>104530240C06</v>
      </c>
      <c r="R522" s="2" t="str">
        <f t="shared" si="25"/>
        <v>104530240C06</v>
      </c>
      <c r="T522" s="2">
        <v>104517930</v>
      </c>
      <c r="U522" s="2" t="s">
        <v>209</v>
      </c>
      <c r="V522" s="2" t="str">
        <f t="shared" si="26"/>
        <v>104517930C04</v>
      </c>
    </row>
    <row r="523" spans="15:22" x14ac:dyDescent="0.35">
      <c r="O523" s="2">
        <v>104530230</v>
      </c>
      <c r="P523" s="20" t="s">
        <v>288</v>
      </c>
      <c r="Q523" s="2" t="str">
        <f t="shared" si="24"/>
        <v>104530230C24</v>
      </c>
      <c r="R523" s="2" t="str">
        <f t="shared" si="25"/>
        <v>104530230C24</v>
      </c>
      <c r="T523" s="2">
        <v>104517930</v>
      </c>
      <c r="U523" s="2" t="s">
        <v>44</v>
      </c>
      <c r="V523" s="2" t="str">
        <f t="shared" si="26"/>
        <v>104517930UN</v>
      </c>
    </row>
    <row r="524" spans="15:22" x14ac:dyDescent="0.35">
      <c r="O524" s="2">
        <v>102500017</v>
      </c>
      <c r="P524" s="20" t="s">
        <v>331</v>
      </c>
      <c r="Q524" s="2" t="str">
        <f t="shared" si="24"/>
        <v>102500017C14</v>
      </c>
      <c r="R524" s="2" t="str">
        <f t="shared" si="25"/>
        <v>102500017C14</v>
      </c>
      <c r="T524" s="2">
        <v>104517950</v>
      </c>
      <c r="U524" s="2" t="s">
        <v>44</v>
      </c>
      <c r="V524" s="2" t="str">
        <f t="shared" si="26"/>
        <v>104517950UN</v>
      </c>
    </row>
    <row r="525" spans="15:22" x14ac:dyDescent="0.35">
      <c r="O525" s="2">
        <v>201230210</v>
      </c>
      <c r="P525" s="20" t="s">
        <v>43</v>
      </c>
      <c r="Q525" s="2" t="str">
        <f t="shared" si="24"/>
        <v>201230210C12</v>
      </c>
      <c r="R525" s="2" t="str">
        <f t="shared" si="25"/>
        <v>201230210C12</v>
      </c>
      <c r="T525" s="2">
        <v>104517960</v>
      </c>
      <c r="U525" s="2" t="s">
        <v>44</v>
      </c>
      <c r="V525" s="2" t="str">
        <f t="shared" si="26"/>
        <v>104517960UN</v>
      </c>
    </row>
    <row r="526" spans="15:22" x14ac:dyDescent="0.35">
      <c r="O526" s="2">
        <v>201221050</v>
      </c>
      <c r="P526" s="20" t="s">
        <v>288</v>
      </c>
      <c r="Q526" s="2" t="str">
        <f t="shared" si="24"/>
        <v>201221050C24</v>
      </c>
      <c r="R526" s="2" t="str">
        <f t="shared" si="25"/>
        <v>201221050C24</v>
      </c>
      <c r="T526" s="2">
        <v>104517970</v>
      </c>
      <c r="U526" s="2" t="s">
        <v>44</v>
      </c>
      <c r="V526" s="2" t="str">
        <f t="shared" si="26"/>
        <v>104517970UN</v>
      </c>
    </row>
    <row r="527" spans="15:22" x14ac:dyDescent="0.35">
      <c r="O527" s="2">
        <v>201700193</v>
      </c>
      <c r="P527" s="20" t="s">
        <v>475</v>
      </c>
      <c r="Q527" s="2" t="str">
        <f t="shared" si="24"/>
        <v>201700193C66</v>
      </c>
      <c r="R527" s="2" t="str">
        <f t="shared" si="25"/>
        <v>201700193C66</v>
      </c>
      <c r="T527" s="2">
        <v>104517980</v>
      </c>
      <c r="U527" s="2" t="s">
        <v>61</v>
      </c>
      <c r="V527" s="2" t="str">
        <f t="shared" si="26"/>
        <v>104517980C10</v>
      </c>
    </row>
    <row r="528" spans="15:22" x14ac:dyDescent="0.35">
      <c r="O528" s="2">
        <v>201222940</v>
      </c>
      <c r="P528" s="20" t="s">
        <v>43</v>
      </c>
      <c r="Q528" s="2" t="str">
        <f t="shared" si="24"/>
        <v>201222940C12</v>
      </c>
      <c r="R528" s="2" t="str">
        <f t="shared" si="25"/>
        <v>201222940C12</v>
      </c>
      <c r="T528" s="2">
        <v>104517980</v>
      </c>
      <c r="U528" s="2" t="s">
        <v>44</v>
      </c>
      <c r="V528" s="2" t="str">
        <f t="shared" si="26"/>
        <v>104517980UN</v>
      </c>
    </row>
    <row r="529" spans="15:22" x14ac:dyDescent="0.35">
      <c r="O529" s="2">
        <v>104526280</v>
      </c>
      <c r="P529" s="20" t="s">
        <v>242</v>
      </c>
      <c r="Q529" s="2" t="str">
        <f t="shared" si="24"/>
        <v>104526280C48</v>
      </c>
      <c r="R529" s="2" t="str">
        <f t="shared" si="25"/>
        <v>104526280C48</v>
      </c>
      <c r="T529" s="2">
        <v>104518070</v>
      </c>
      <c r="U529" s="2" t="s">
        <v>44</v>
      </c>
      <c r="V529" s="2" t="str">
        <f t="shared" si="26"/>
        <v>104518070UN</v>
      </c>
    </row>
    <row r="530" spans="15:22" x14ac:dyDescent="0.35">
      <c r="O530" s="2">
        <v>104524490</v>
      </c>
      <c r="P530" s="20" t="s">
        <v>44</v>
      </c>
      <c r="Q530" s="2" t="str">
        <f t="shared" si="24"/>
        <v>104524490UN</v>
      </c>
      <c r="R530" s="2" t="str">
        <f t="shared" si="25"/>
        <v>104524490UN</v>
      </c>
      <c r="T530" s="2">
        <v>104518070</v>
      </c>
      <c r="U530" s="2" t="s">
        <v>200</v>
      </c>
      <c r="V530" s="2" t="str">
        <f t="shared" si="26"/>
        <v>104518070Z00</v>
      </c>
    </row>
    <row r="531" spans="15:22" x14ac:dyDescent="0.35">
      <c r="O531" s="2">
        <v>201221830</v>
      </c>
      <c r="P531" s="20" t="s">
        <v>288</v>
      </c>
      <c r="Q531" s="2" t="str">
        <f t="shared" si="24"/>
        <v>201221830C24</v>
      </c>
      <c r="R531" s="2" t="str">
        <f t="shared" si="25"/>
        <v>201221830C24</v>
      </c>
      <c r="T531" s="2">
        <v>104518180</v>
      </c>
      <c r="U531" s="2" t="s">
        <v>43</v>
      </c>
      <c r="V531" s="2" t="str">
        <f t="shared" si="26"/>
        <v>104518180C12</v>
      </c>
    </row>
    <row r="532" spans="15:22" x14ac:dyDescent="0.35">
      <c r="O532" s="2">
        <v>201700190</v>
      </c>
      <c r="P532" s="20" t="s">
        <v>475</v>
      </c>
      <c r="Q532" s="2" t="str">
        <f t="shared" si="24"/>
        <v>201700190C66</v>
      </c>
      <c r="R532" s="2" t="str">
        <f t="shared" si="25"/>
        <v>201700190C66</v>
      </c>
      <c r="T532" s="2">
        <v>104518180</v>
      </c>
      <c r="U532" s="2" t="s">
        <v>44</v>
      </c>
      <c r="V532" s="2" t="str">
        <f t="shared" si="26"/>
        <v>104518180UN</v>
      </c>
    </row>
    <row r="533" spans="15:22" x14ac:dyDescent="0.35">
      <c r="O533" s="2">
        <v>104523970</v>
      </c>
      <c r="P533" s="20" t="s">
        <v>1674</v>
      </c>
      <c r="Q533" s="2" t="str">
        <f t="shared" si="24"/>
        <v>104523970D02</v>
      </c>
      <c r="R533" s="2" t="str">
        <f t="shared" si="25"/>
        <v>104523970D02</v>
      </c>
      <c r="T533" s="2">
        <v>104518190</v>
      </c>
      <c r="U533" s="2" t="s">
        <v>53</v>
      </c>
      <c r="V533" s="2" t="str">
        <f t="shared" si="26"/>
        <v>104518190C06</v>
      </c>
    </row>
    <row r="534" spans="15:22" x14ac:dyDescent="0.35">
      <c r="O534" s="2">
        <v>104514850</v>
      </c>
      <c r="P534" s="20" t="s">
        <v>44</v>
      </c>
      <c r="Q534" s="2" t="str">
        <f t="shared" si="24"/>
        <v>104514850UN</v>
      </c>
      <c r="R534" s="2" t="str">
        <f t="shared" si="25"/>
        <v>104514850UN</v>
      </c>
      <c r="T534" s="2">
        <v>104518190</v>
      </c>
      <c r="U534" s="2" t="s">
        <v>44</v>
      </c>
      <c r="V534" s="2" t="str">
        <f t="shared" si="26"/>
        <v>104518190UN</v>
      </c>
    </row>
    <row r="535" spans="15:22" x14ac:dyDescent="0.35">
      <c r="O535" s="2">
        <v>104524900</v>
      </c>
      <c r="P535" s="20" t="s">
        <v>44</v>
      </c>
      <c r="Q535" s="2" t="str">
        <f t="shared" si="24"/>
        <v>104524900UN</v>
      </c>
      <c r="R535" s="2" t="str">
        <f t="shared" si="25"/>
        <v>104524900UN</v>
      </c>
      <c r="T535" s="2">
        <v>104518200</v>
      </c>
      <c r="U535" s="2" t="s">
        <v>53</v>
      </c>
      <c r="V535" s="2" t="str">
        <f t="shared" si="26"/>
        <v>104518200C06</v>
      </c>
    </row>
    <row r="536" spans="15:22" x14ac:dyDescent="0.35">
      <c r="O536" s="2">
        <v>102500041</v>
      </c>
      <c r="P536" s="20" t="s">
        <v>43</v>
      </c>
      <c r="Q536" s="2" t="str">
        <f t="shared" si="24"/>
        <v>102500041C12</v>
      </c>
      <c r="R536" s="2" t="str">
        <f t="shared" si="25"/>
        <v>102500041C12</v>
      </c>
      <c r="T536" s="2">
        <v>104518200</v>
      </c>
      <c r="U536" s="2" t="s">
        <v>44</v>
      </c>
      <c r="V536" s="2" t="str">
        <f t="shared" si="26"/>
        <v>104518200UN</v>
      </c>
    </row>
    <row r="537" spans="15:22" x14ac:dyDescent="0.35">
      <c r="O537" s="2">
        <v>102500012</v>
      </c>
      <c r="P537" s="20" t="s">
        <v>43</v>
      </c>
      <c r="Q537" s="2" t="str">
        <f t="shared" si="24"/>
        <v>102500012C12</v>
      </c>
      <c r="R537" s="2" t="str">
        <f t="shared" si="25"/>
        <v>102500012C12</v>
      </c>
      <c r="T537" s="2">
        <v>104518210</v>
      </c>
      <c r="U537" s="2" t="s">
        <v>53</v>
      </c>
      <c r="V537" s="2" t="str">
        <f t="shared" si="26"/>
        <v>104518210C06</v>
      </c>
    </row>
    <row r="538" spans="15:22" x14ac:dyDescent="0.35">
      <c r="O538" s="2">
        <v>104530190</v>
      </c>
      <c r="P538" s="20" t="s">
        <v>61</v>
      </c>
      <c r="Q538" s="2" t="str">
        <f t="shared" si="24"/>
        <v>104530190C10</v>
      </c>
      <c r="R538" s="2" t="str">
        <f t="shared" si="25"/>
        <v>104530190C10</v>
      </c>
      <c r="T538" s="2">
        <v>104518210</v>
      </c>
      <c r="U538" s="2" t="s">
        <v>44</v>
      </c>
      <c r="V538" s="2" t="str">
        <f t="shared" si="26"/>
        <v>104518210UN</v>
      </c>
    </row>
    <row r="539" spans="15:22" x14ac:dyDescent="0.35">
      <c r="O539" s="2">
        <v>201222770</v>
      </c>
      <c r="P539" s="20" t="s">
        <v>288</v>
      </c>
      <c r="Q539" s="2" t="str">
        <f t="shared" si="24"/>
        <v>201222770C24</v>
      </c>
      <c r="R539" s="2" t="str">
        <f t="shared" si="25"/>
        <v>201222770C24</v>
      </c>
      <c r="T539" s="2">
        <v>104518220</v>
      </c>
      <c r="U539" s="2" t="s">
        <v>53</v>
      </c>
      <c r="V539" s="2" t="str">
        <f t="shared" si="26"/>
        <v>104518220C06</v>
      </c>
    </row>
    <row r="540" spans="15:22" x14ac:dyDescent="0.35">
      <c r="O540" s="2">
        <v>104529110</v>
      </c>
      <c r="P540" s="20" t="s">
        <v>760</v>
      </c>
      <c r="Q540" s="2" t="str">
        <f t="shared" si="24"/>
        <v>104529110C09</v>
      </c>
      <c r="R540" s="2" t="str">
        <f t="shared" si="25"/>
        <v>104529110C09</v>
      </c>
      <c r="T540" s="2">
        <v>104518220</v>
      </c>
      <c r="U540" s="2" t="s">
        <v>44</v>
      </c>
      <c r="V540" s="2" t="str">
        <f t="shared" si="26"/>
        <v>104518220UN</v>
      </c>
    </row>
    <row r="541" spans="15:22" x14ac:dyDescent="0.35">
      <c r="O541" s="2">
        <v>104522140</v>
      </c>
      <c r="P541" s="20" t="s">
        <v>200</v>
      </c>
      <c r="Q541" s="2" t="str">
        <f t="shared" si="24"/>
        <v>104522140Z00</v>
      </c>
      <c r="R541" s="2" t="str">
        <f t="shared" si="25"/>
        <v>104522140Z00</v>
      </c>
      <c r="T541" s="2">
        <v>104518330</v>
      </c>
      <c r="U541" s="2" t="s">
        <v>339</v>
      </c>
      <c r="V541" s="2" t="str">
        <f t="shared" si="26"/>
        <v>104518330C30</v>
      </c>
    </row>
    <row r="542" spans="15:22" x14ac:dyDescent="0.35">
      <c r="O542" s="2">
        <v>102202350</v>
      </c>
      <c r="P542" s="20" t="s">
        <v>288</v>
      </c>
      <c r="Q542" s="2" t="str">
        <f t="shared" si="24"/>
        <v>102202350C24</v>
      </c>
      <c r="R542" s="2" t="str">
        <f t="shared" si="25"/>
        <v>102202350C24</v>
      </c>
      <c r="T542" s="2">
        <v>104518330</v>
      </c>
      <c r="U542" s="2" t="s">
        <v>44</v>
      </c>
      <c r="V542" s="2" t="str">
        <f t="shared" si="26"/>
        <v>104518330UN</v>
      </c>
    </row>
    <row r="543" spans="15:22" x14ac:dyDescent="0.35">
      <c r="O543" s="2">
        <v>102202450</v>
      </c>
      <c r="P543" s="20" t="s">
        <v>288</v>
      </c>
      <c r="Q543" s="2" t="str">
        <f t="shared" si="24"/>
        <v>102202450C24</v>
      </c>
      <c r="R543" s="2" t="str">
        <f t="shared" si="25"/>
        <v>102202450C24</v>
      </c>
      <c r="T543" s="2">
        <v>104518410</v>
      </c>
      <c r="U543" s="2" t="s">
        <v>44</v>
      </c>
      <c r="V543" s="2" t="str">
        <f t="shared" si="26"/>
        <v>104518410UN</v>
      </c>
    </row>
    <row r="544" spans="15:22" x14ac:dyDescent="0.35">
      <c r="O544" s="2">
        <v>102202050</v>
      </c>
      <c r="P544" s="20" t="s">
        <v>288</v>
      </c>
      <c r="Q544" s="2" t="str">
        <f t="shared" si="24"/>
        <v>102202050C24</v>
      </c>
      <c r="R544" s="2" t="str">
        <f t="shared" si="25"/>
        <v>102202050C24</v>
      </c>
      <c r="T544" s="2">
        <v>104518410</v>
      </c>
      <c r="U544" s="2" t="s">
        <v>125</v>
      </c>
      <c r="V544" s="2" t="str">
        <f t="shared" si="26"/>
        <v>104518410X00</v>
      </c>
    </row>
    <row r="545" spans="15:22" x14ac:dyDescent="0.35">
      <c r="O545" s="2">
        <v>201700057</v>
      </c>
      <c r="P545" s="20" t="s">
        <v>43</v>
      </c>
      <c r="Q545" s="2" t="str">
        <f t="shared" si="24"/>
        <v>201700057C12</v>
      </c>
      <c r="R545" s="2" t="str">
        <f t="shared" si="25"/>
        <v>201700057C12</v>
      </c>
      <c r="T545" s="2">
        <v>104518430</v>
      </c>
      <c r="U545" s="2" t="s">
        <v>43</v>
      </c>
      <c r="V545" s="2" t="str">
        <f t="shared" si="26"/>
        <v>104518430C12</v>
      </c>
    </row>
    <row r="546" spans="15:22" x14ac:dyDescent="0.35">
      <c r="O546" s="2">
        <v>201700210</v>
      </c>
      <c r="P546" s="20" t="s">
        <v>43</v>
      </c>
      <c r="Q546" s="2" t="str">
        <f t="shared" si="24"/>
        <v>201700210C12</v>
      </c>
      <c r="R546" s="2" t="str">
        <f t="shared" si="25"/>
        <v>201700210C12</v>
      </c>
      <c r="T546" s="2">
        <v>104518430</v>
      </c>
      <c r="U546" s="2" t="s">
        <v>44</v>
      </c>
      <c r="V546" s="2" t="str">
        <f t="shared" si="26"/>
        <v>104518430UN</v>
      </c>
    </row>
    <row r="547" spans="15:22" x14ac:dyDescent="0.35">
      <c r="O547" s="2">
        <v>201700066</v>
      </c>
      <c r="P547" s="20" t="s">
        <v>43</v>
      </c>
      <c r="Q547" s="2" t="str">
        <f t="shared" si="24"/>
        <v>201700066C12</v>
      </c>
      <c r="R547" s="2" t="str">
        <f t="shared" si="25"/>
        <v>201700066C12</v>
      </c>
      <c r="T547" s="2">
        <v>104518450</v>
      </c>
      <c r="U547" s="2" t="s">
        <v>77</v>
      </c>
      <c r="V547" s="2" t="str">
        <f t="shared" si="26"/>
        <v>104518450CJ</v>
      </c>
    </row>
    <row r="548" spans="15:22" x14ac:dyDescent="0.35">
      <c r="O548" s="2">
        <v>104531640</v>
      </c>
      <c r="P548" s="20" t="s">
        <v>365</v>
      </c>
      <c r="Q548" s="2" t="str">
        <f t="shared" si="24"/>
        <v>104531640C08</v>
      </c>
      <c r="R548" s="2" t="str">
        <f t="shared" si="25"/>
        <v>104531640C08</v>
      </c>
      <c r="T548" s="2">
        <v>104518450</v>
      </c>
      <c r="U548" s="2" t="s">
        <v>164</v>
      </c>
      <c r="V548" s="2" t="str">
        <f t="shared" si="26"/>
        <v>104518450KG</v>
      </c>
    </row>
    <row r="549" spans="15:22" x14ac:dyDescent="0.35">
      <c r="O549" s="2">
        <v>101310075</v>
      </c>
      <c r="P549" s="20" t="s">
        <v>43</v>
      </c>
      <c r="Q549" s="2" t="str">
        <f t="shared" si="24"/>
        <v>101310075C12</v>
      </c>
      <c r="R549" s="2" t="str">
        <f t="shared" si="25"/>
        <v>101310075C12</v>
      </c>
      <c r="T549" s="2">
        <v>104518500</v>
      </c>
      <c r="U549" s="2" t="s">
        <v>61</v>
      </c>
      <c r="V549" s="2" t="str">
        <f t="shared" si="26"/>
        <v>104518500C10</v>
      </c>
    </row>
    <row r="550" spans="15:22" x14ac:dyDescent="0.35">
      <c r="O550" s="2">
        <v>101310076</v>
      </c>
      <c r="P550" s="20" t="s">
        <v>43</v>
      </c>
      <c r="Q550" s="2" t="str">
        <f t="shared" si="24"/>
        <v>101310076C12</v>
      </c>
      <c r="R550" s="2" t="str">
        <f t="shared" si="25"/>
        <v>101310076C12</v>
      </c>
      <c r="T550" s="2">
        <v>104518500</v>
      </c>
      <c r="U550" s="2" t="s">
        <v>44</v>
      </c>
      <c r="V550" s="2" t="str">
        <f t="shared" si="26"/>
        <v>104518500UN</v>
      </c>
    </row>
    <row r="551" spans="15:22" x14ac:dyDescent="0.35">
      <c r="O551" s="2">
        <v>101310077</v>
      </c>
      <c r="P551" s="20" t="s">
        <v>43</v>
      </c>
      <c r="Q551" s="2" t="str">
        <f t="shared" si="24"/>
        <v>101310077C12</v>
      </c>
      <c r="R551" s="2" t="str">
        <f t="shared" si="25"/>
        <v>101310077C12</v>
      </c>
      <c r="T551" s="2">
        <v>104518530</v>
      </c>
      <c r="U551" s="2" t="s">
        <v>44</v>
      </c>
      <c r="V551" s="2" t="str">
        <f t="shared" si="26"/>
        <v>104518530UN</v>
      </c>
    </row>
    <row r="552" spans="15:22" x14ac:dyDescent="0.35">
      <c r="O552" s="2">
        <v>104531100</v>
      </c>
      <c r="P552" s="20" t="s">
        <v>43</v>
      </c>
      <c r="Q552" s="2" t="str">
        <f t="shared" si="24"/>
        <v>104531100C12</v>
      </c>
      <c r="R552" s="2" t="str">
        <f t="shared" si="25"/>
        <v>104531100C12</v>
      </c>
      <c r="T552" s="2">
        <v>104518540</v>
      </c>
      <c r="U552" s="2" t="s">
        <v>44</v>
      </c>
      <c r="V552" s="2" t="str">
        <f t="shared" si="26"/>
        <v>104518540UN</v>
      </c>
    </row>
    <row r="553" spans="15:22" x14ac:dyDescent="0.35">
      <c r="O553" s="2">
        <v>104527550</v>
      </c>
      <c r="P553" s="20" t="s">
        <v>61</v>
      </c>
      <c r="Q553" s="2" t="str">
        <f t="shared" si="24"/>
        <v>104527550C10</v>
      </c>
      <c r="R553" s="2" t="str">
        <f t="shared" si="25"/>
        <v>104527550C10</v>
      </c>
      <c r="T553" s="2">
        <v>104518550</v>
      </c>
      <c r="U553" s="2" t="s">
        <v>44</v>
      </c>
      <c r="V553" s="2" t="str">
        <f t="shared" si="26"/>
        <v>104518550UN</v>
      </c>
    </row>
    <row r="554" spans="15:22" x14ac:dyDescent="0.35">
      <c r="O554" s="2">
        <v>201200011</v>
      </c>
      <c r="P554" s="20" t="s">
        <v>910</v>
      </c>
      <c r="Q554" s="2" t="str">
        <f t="shared" si="24"/>
        <v>201200011C15</v>
      </c>
      <c r="R554" s="2" t="str">
        <f t="shared" si="25"/>
        <v>201200011C15</v>
      </c>
      <c r="T554" s="2">
        <v>104518560</v>
      </c>
      <c r="U554" s="2" t="s">
        <v>44</v>
      </c>
      <c r="V554" s="2" t="str">
        <f t="shared" si="26"/>
        <v>104518560UN</v>
      </c>
    </row>
    <row r="555" spans="15:22" x14ac:dyDescent="0.35">
      <c r="O555" s="2">
        <v>201700243</v>
      </c>
      <c r="P555" s="20" t="s">
        <v>43</v>
      </c>
      <c r="Q555" s="2" t="str">
        <f t="shared" si="24"/>
        <v>201700243C12</v>
      </c>
      <c r="R555" s="2" t="str">
        <f t="shared" si="25"/>
        <v>201700243C12</v>
      </c>
      <c r="T555" s="2">
        <v>104518690</v>
      </c>
      <c r="U555" s="2" t="s">
        <v>164</v>
      </c>
      <c r="V555" s="2" t="str">
        <f t="shared" si="26"/>
        <v>104518690KG</v>
      </c>
    </row>
    <row r="556" spans="15:22" x14ac:dyDescent="0.35">
      <c r="O556" s="2">
        <v>201112050</v>
      </c>
      <c r="P556" s="20" t="s">
        <v>534</v>
      </c>
      <c r="Q556" s="2" t="str">
        <f t="shared" si="24"/>
        <v>201112050C25</v>
      </c>
      <c r="R556" s="2" t="str">
        <f t="shared" si="25"/>
        <v>201112050C25</v>
      </c>
      <c r="T556" s="2">
        <v>104518710</v>
      </c>
      <c r="U556" s="2" t="s">
        <v>242</v>
      </c>
      <c r="V556" s="2" t="str">
        <f t="shared" si="26"/>
        <v>104518710C48</v>
      </c>
    </row>
    <row r="557" spans="15:22" x14ac:dyDescent="0.35">
      <c r="O557" s="2">
        <v>102140420</v>
      </c>
      <c r="P557" s="20" t="s">
        <v>242</v>
      </c>
      <c r="Q557" s="2" t="str">
        <f t="shared" si="24"/>
        <v>102140420C48</v>
      </c>
      <c r="R557" s="2" t="str">
        <f t="shared" si="25"/>
        <v>102140420C48</v>
      </c>
      <c r="T557" s="2">
        <v>104518710</v>
      </c>
      <c r="U557" s="2" t="s">
        <v>44</v>
      </c>
      <c r="V557" s="2" t="str">
        <f t="shared" si="26"/>
        <v>104518710UN</v>
      </c>
    </row>
    <row r="558" spans="15:22" x14ac:dyDescent="0.35">
      <c r="O558" s="2">
        <v>201200013</v>
      </c>
      <c r="P558" s="20" t="s">
        <v>43</v>
      </c>
      <c r="Q558" s="2" t="str">
        <f t="shared" si="24"/>
        <v>201200013C12</v>
      </c>
      <c r="R558" s="2" t="str">
        <f t="shared" si="25"/>
        <v>201200013C12</v>
      </c>
      <c r="T558" s="2">
        <v>104518830</v>
      </c>
      <c r="U558" s="2" t="s">
        <v>164</v>
      </c>
      <c r="V558" s="2" t="str">
        <f t="shared" si="26"/>
        <v>104518830KG</v>
      </c>
    </row>
    <row r="559" spans="15:22" x14ac:dyDescent="0.35">
      <c r="O559" s="2">
        <v>201200010</v>
      </c>
      <c r="P559" s="20" t="s">
        <v>910</v>
      </c>
      <c r="Q559" s="2" t="str">
        <f t="shared" si="24"/>
        <v>201200010C15</v>
      </c>
      <c r="R559" s="2" t="str">
        <f t="shared" si="25"/>
        <v>201200010C15</v>
      </c>
      <c r="T559" s="2">
        <v>104518870</v>
      </c>
      <c r="U559" s="2" t="s">
        <v>300</v>
      </c>
      <c r="V559" s="2" t="str">
        <f t="shared" si="26"/>
        <v>104518870C05</v>
      </c>
    </row>
    <row r="560" spans="15:22" x14ac:dyDescent="0.35">
      <c r="O560" s="2">
        <v>104516010</v>
      </c>
      <c r="P560" s="20" t="s">
        <v>61</v>
      </c>
      <c r="Q560" s="2" t="str">
        <f t="shared" si="24"/>
        <v>104516010C10</v>
      </c>
      <c r="R560" s="2" t="str">
        <f t="shared" si="25"/>
        <v>104516010C10</v>
      </c>
      <c r="T560" s="2">
        <v>104518870</v>
      </c>
      <c r="U560" s="2" t="s">
        <v>44</v>
      </c>
      <c r="V560" s="2" t="str">
        <f t="shared" si="26"/>
        <v>104518870UN</v>
      </c>
    </row>
    <row r="561" spans="15:22" x14ac:dyDescent="0.35">
      <c r="O561" s="2">
        <v>201700009</v>
      </c>
      <c r="P561" s="20" t="s">
        <v>415</v>
      </c>
      <c r="Q561" s="2" t="str">
        <f t="shared" si="24"/>
        <v>201700009C07</v>
      </c>
      <c r="R561" s="2" t="str">
        <f t="shared" si="25"/>
        <v>201700009C07</v>
      </c>
      <c r="T561" s="2">
        <v>104518880</v>
      </c>
      <c r="U561" s="2" t="s">
        <v>300</v>
      </c>
      <c r="V561" s="2" t="str">
        <f t="shared" si="26"/>
        <v>104518880C05</v>
      </c>
    </row>
    <row r="562" spans="15:22" x14ac:dyDescent="0.35">
      <c r="O562" s="2">
        <v>201700245</v>
      </c>
      <c r="P562" s="20" t="s">
        <v>43</v>
      </c>
      <c r="Q562" s="2" t="str">
        <f t="shared" si="24"/>
        <v>201700245C12</v>
      </c>
      <c r="R562" s="2" t="str">
        <f t="shared" si="25"/>
        <v>201700245C12</v>
      </c>
      <c r="T562" s="2">
        <v>104518880</v>
      </c>
      <c r="U562" s="2" t="s">
        <v>44</v>
      </c>
      <c r="V562" s="2" t="str">
        <f t="shared" si="26"/>
        <v>104518880UN</v>
      </c>
    </row>
    <row r="563" spans="15:22" x14ac:dyDescent="0.35">
      <c r="O563" s="2">
        <v>201700008</v>
      </c>
      <c r="P563" s="20" t="s">
        <v>415</v>
      </c>
      <c r="Q563" s="2" t="str">
        <f t="shared" si="24"/>
        <v>201700008C07</v>
      </c>
      <c r="R563" s="2" t="str">
        <f t="shared" si="25"/>
        <v>201700008C07</v>
      </c>
      <c r="T563" s="2">
        <v>104518890</v>
      </c>
      <c r="U563" s="2" t="s">
        <v>300</v>
      </c>
      <c r="V563" s="2" t="str">
        <f t="shared" si="26"/>
        <v>104518890C05</v>
      </c>
    </row>
    <row r="564" spans="15:22" x14ac:dyDescent="0.35">
      <c r="O564" s="2">
        <v>104523570</v>
      </c>
      <c r="P564" s="20" t="s">
        <v>325</v>
      </c>
      <c r="Q564" s="2" t="str">
        <f t="shared" si="24"/>
        <v>104523570D10</v>
      </c>
      <c r="R564" s="2" t="str">
        <f t="shared" si="25"/>
        <v>104523570D10</v>
      </c>
      <c r="T564" s="2">
        <v>104518890</v>
      </c>
      <c r="U564" s="2" t="s">
        <v>44</v>
      </c>
      <c r="V564" s="2" t="str">
        <f t="shared" si="26"/>
        <v>104518890UN</v>
      </c>
    </row>
    <row r="565" spans="15:22" x14ac:dyDescent="0.35">
      <c r="O565" s="2">
        <v>201700199</v>
      </c>
      <c r="P565" s="20" t="s">
        <v>910</v>
      </c>
      <c r="Q565" s="2" t="str">
        <f t="shared" si="24"/>
        <v>201700199C15</v>
      </c>
      <c r="R565" s="2" t="str">
        <f t="shared" si="25"/>
        <v>201700199C15</v>
      </c>
      <c r="T565" s="2">
        <v>104518900</v>
      </c>
      <c r="U565" s="2" t="s">
        <v>300</v>
      </c>
      <c r="V565" s="2" t="str">
        <f t="shared" si="26"/>
        <v>104518900C05</v>
      </c>
    </row>
    <row r="566" spans="15:22" x14ac:dyDescent="0.35">
      <c r="O566" s="2">
        <v>104529020</v>
      </c>
      <c r="P566" s="20" t="s">
        <v>53</v>
      </c>
      <c r="Q566" s="2" t="str">
        <f t="shared" si="24"/>
        <v>104529020C06</v>
      </c>
      <c r="R566" s="2" t="str">
        <f t="shared" si="25"/>
        <v>104529020C06</v>
      </c>
      <c r="T566" s="2">
        <v>104518900</v>
      </c>
      <c r="U566" s="2" t="s">
        <v>44</v>
      </c>
      <c r="V566" s="2" t="str">
        <f t="shared" si="26"/>
        <v>104518900UN</v>
      </c>
    </row>
    <row r="567" spans="15:22" x14ac:dyDescent="0.35">
      <c r="O567" s="2">
        <v>150000324</v>
      </c>
      <c r="P567" s="20" t="s">
        <v>325</v>
      </c>
      <c r="Q567" s="2" t="str">
        <f t="shared" si="24"/>
        <v>150000324D10</v>
      </c>
      <c r="R567" s="2" t="str">
        <f t="shared" si="25"/>
        <v>150000324D10</v>
      </c>
      <c r="T567" s="2">
        <v>104518910</v>
      </c>
      <c r="U567" s="2" t="s">
        <v>61</v>
      </c>
      <c r="V567" s="2" t="str">
        <f t="shared" si="26"/>
        <v>104518910C10</v>
      </c>
    </row>
    <row r="568" spans="15:22" x14ac:dyDescent="0.35">
      <c r="O568" s="2">
        <v>150001807</v>
      </c>
      <c r="P568" s="20" t="s">
        <v>1090</v>
      </c>
      <c r="Q568" s="2" t="str">
        <f t="shared" si="24"/>
        <v>150001807D05</v>
      </c>
      <c r="R568" s="2" t="str">
        <f t="shared" si="25"/>
        <v>150001807D05</v>
      </c>
      <c r="T568" s="2">
        <v>104518910</v>
      </c>
      <c r="U568" s="2" t="s">
        <v>44</v>
      </c>
      <c r="V568" s="2" t="str">
        <f t="shared" si="26"/>
        <v>104518910UN</v>
      </c>
    </row>
    <row r="569" spans="15:22" x14ac:dyDescent="0.35">
      <c r="O569" s="2">
        <v>102140410</v>
      </c>
      <c r="P569" s="20" t="s">
        <v>242</v>
      </c>
      <c r="Q569" s="2" t="str">
        <f t="shared" si="24"/>
        <v>102140410C48</v>
      </c>
      <c r="R569" s="2" t="str">
        <f t="shared" si="25"/>
        <v>102140410C48</v>
      </c>
      <c r="T569" s="2">
        <v>104518920</v>
      </c>
      <c r="U569" s="2" t="s">
        <v>300</v>
      </c>
      <c r="V569" s="2" t="str">
        <f t="shared" si="26"/>
        <v>104518920C05</v>
      </c>
    </row>
    <row r="570" spans="15:22" x14ac:dyDescent="0.35">
      <c r="O570" s="2">
        <v>104527560</v>
      </c>
      <c r="P570" s="20" t="s">
        <v>112</v>
      </c>
      <c r="Q570" s="2" t="str">
        <f t="shared" si="24"/>
        <v>104527560C16</v>
      </c>
      <c r="R570" s="2" t="str">
        <f t="shared" si="25"/>
        <v>104527560C16</v>
      </c>
      <c r="T570" s="2">
        <v>104518920</v>
      </c>
      <c r="U570" s="2" t="s">
        <v>44</v>
      </c>
      <c r="V570" s="2" t="str">
        <f t="shared" si="26"/>
        <v>104518920UN</v>
      </c>
    </row>
    <row r="571" spans="15:22" x14ac:dyDescent="0.35">
      <c r="O571" s="2">
        <v>201700288</v>
      </c>
      <c r="P571" s="20" t="s">
        <v>829</v>
      </c>
      <c r="Q571" s="2" t="str">
        <f t="shared" si="24"/>
        <v>201700288C75</v>
      </c>
      <c r="R571" s="2" t="str">
        <f t="shared" si="25"/>
        <v>201700288C75</v>
      </c>
      <c r="T571" s="2">
        <v>104518950</v>
      </c>
      <c r="U571" s="2" t="s">
        <v>61</v>
      </c>
      <c r="V571" s="2" t="str">
        <f t="shared" si="26"/>
        <v>104518950C10</v>
      </c>
    </row>
    <row r="572" spans="15:22" x14ac:dyDescent="0.35">
      <c r="O572" s="2">
        <v>201700290</v>
      </c>
      <c r="P572" s="20" t="s">
        <v>365</v>
      </c>
      <c r="Q572" s="2" t="str">
        <f t="shared" si="24"/>
        <v>201700290C08</v>
      </c>
      <c r="R572" s="2" t="str">
        <f t="shared" si="25"/>
        <v>201700290C08</v>
      </c>
      <c r="T572" s="2">
        <v>104518950</v>
      </c>
      <c r="U572" s="2" t="s">
        <v>44</v>
      </c>
      <c r="V572" s="2" t="str">
        <f t="shared" si="26"/>
        <v>104518950UN</v>
      </c>
    </row>
    <row r="573" spans="15:22" x14ac:dyDescent="0.35">
      <c r="O573" s="2">
        <v>201200012</v>
      </c>
      <c r="P573" s="20" t="s">
        <v>910</v>
      </c>
      <c r="Q573" s="2" t="str">
        <f t="shared" si="24"/>
        <v>201200012C15</v>
      </c>
      <c r="R573" s="2" t="str">
        <f t="shared" si="25"/>
        <v>201200012C15</v>
      </c>
      <c r="T573" s="2">
        <v>104518960</v>
      </c>
      <c r="U573" s="2" t="s">
        <v>61</v>
      </c>
      <c r="V573" s="2" t="str">
        <f t="shared" si="26"/>
        <v>104518960C10</v>
      </c>
    </row>
    <row r="574" spans="15:22" x14ac:dyDescent="0.35">
      <c r="O574" s="2">
        <v>150001785</v>
      </c>
      <c r="P574" s="20" t="s">
        <v>288</v>
      </c>
      <c r="Q574" s="2" t="str">
        <f t="shared" si="24"/>
        <v>150001785C24</v>
      </c>
      <c r="R574" s="2" t="str">
        <f t="shared" si="25"/>
        <v>150001785C24</v>
      </c>
      <c r="T574" s="2">
        <v>104518960</v>
      </c>
      <c r="U574" s="2" t="s">
        <v>44</v>
      </c>
      <c r="V574" s="2" t="str">
        <f t="shared" si="26"/>
        <v>104518960UN</v>
      </c>
    </row>
    <row r="575" spans="15:22" x14ac:dyDescent="0.35">
      <c r="O575" s="2">
        <v>101510500</v>
      </c>
      <c r="P575" s="20" t="s">
        <v>288</v>
      </c>
      <c r="Q575" s="2" t="str">
        <f t="shared" si="24"/>
        <v>101510500C24</v>
      </c>
      <c r="R575" s="2" t="str">
        <f t="shared" si="25"/>
        <v>101510500C24</v>
      </c>
      <c r="T575" s="2">
        <v>104518970</v>
      </c>
      <c r="U575" s="2" t="s">
        <v>61</v>
      </c>
      <c r="V575" s="2" t="str">
        <f t="shared" si="26"/>
        <v>104518970C10</v>
      </c>
    </row>
    <row r="576" spans="15:22" x14ac:dyDescent="0.35">
      <c r="O576" s="2">
        <v>104530130</v>
      </c>
      <c r="P576" s="20" t="s">
        <v>53</v>
      </c>
      <c r="Q576" s="2" t="str">
        <f t="shared" si="24"/>
        <v>104530130C06</v>
      </c>
      <c r="R576" s="2" t="str">
        <f t="shared" si="25"/>
        <v>104530130C06</v>
      </c>
      <c r="T576" s="2">
        <v>104518970</v>
      </c>
      <c r="U576" s="2" t="s">
        <v>44</v>
      </c>
      <c r="V576" s="2" t="str">
        <f t="shared" si="26"/>
        <v>104518970UN</v>
      </c>
    </row>
    <row r="577" spans="15:22" x14ac:dyDescent="0.35">
      <c r="O577" s="2">
        <v>201700287</v>
      </c>
      <c r="P577" s="20" t="s">
        <v>829</v>
      </c>
      <c r="Q577" s="2" t="str">
        <f t="shared" si="24"/>
        <v>201700287C75</v>
      </c>
      <c r="R577" s="2" t="str">
        <f t="shared" si="25"/>
        <v>201700287C75</v>
      </c>
      <c r="T577" s="2">
        <v>104518980</v>
      </c>
      <c r="U577" s="2" t="s">
        <v>300</v>
      </c>
      <c r="V577" s="2" t="str">
        <f t="shared" si="26"/>
        <v>104518980C05</v>
      </c>
    </row>
    <row r="578" spans="15:22" x14ac:dyDescent="0.35">
      <c r="O578" s="2">
        <v>105000600</v>
      </c>
      <c r="P578" s="20" t="s">
        <v>44</v>
      </c>
      <c r="Q578" s="2" t="str">
        <f t="shared" si="24"/>
        <v>105000600UN</v>
      </c>
      <c r="R578" s="2" t="str">
        <f t="shared" si="25"/>
        <v>105000600UN</v>
      </c>
      <c r="T578" s="2">
        <v>104518980</v>
      </c>
      <c r="U578" s="2" t="s">
        <v>44</v>
      </c>
      <c r="V578" s="2" t="str">
        <f t="shared" si="26"/>
        <v>104518980UN</v>
      </c>
    </row>
    <row r="579" spans="15:22" x14ac:dyDescent="0.35">
      <c r="O579" s="2">
        <v>201210650</v>
      </c>
      <c r="P579" s="20" t="s">
        <v>53</v>
      </c>
      <c r="Q579" s="2" t="str">
        <f t="shared" ref="Q579:Q642" si="27">O579&amp;P579</f>
        <v>201210650C06</v>
      </c>
      <c r="R579" s="2" t="str">
        <f t="shared" ref="R579:R642" si="28">VLOOKUP(Q579,V:V,1,0)</f>
        <v>201210650C06</v>
      </c>
      <c r="T579" s="2">
        <v>104518990</v>
      </c>
      <c r="U579" s="2" t="s">
        <v>300</v>
      </c>
      <c r="V579" s="2" t="str">
        <f t="shared" si="26"/>
        <v>104518990C05</v>
      </c>
    </row>
    <row r="580" spans="15:22" x14ac:dyDescent="0.35">
      <c r="O580" s="2">
        <v>104530250</v>
      </c>
      <c r="P580" s="20" t="s">
        <v>123</v>
      </c>
      <c r="Q580" s="2" t="str">
        <f t="shared" si="27"/>
        <v>1045302502Q</v>
      </c>
      <c r="R580" s="2" t="str">
        <f t="shared" si="28"/>
        <v>1045302502Q</v>
      </c>
      <c r="T580" s="2">
        <v>104518990</v>
      </c>
      <c r="U580" s="2" t="s">
        <v>44</v>
      </c>
      <c r="V580" s="2" t="str">
        <f t="shared" ref="V580:V643" si="29">T580&amp;U580</f>
        <v>104518990UN</v>
      </c>
    </row>
    <row r="581" spans="15:22" x14ac:dyDescent="0.35">
      <c r="O581" s="2">
        <v>102500002</v>
      </c>
      <c r="P581" s="20" t="s">
        <v>43</v>
      </c>
      <c r="Q581" s="2" t="str">
        <f t="shared" si="27"/>
        <v>102500002C12</v>
      </c>
      <c r="R581" s="2" t="str">
        <f t="shared" si="28"/>
        <v>102500002C12</v>
      </c>
      <c r="T581" s="2">
        <v>104519000</v>
      </c>
      <c r="U581" s="2" t="s">
        <v>112</v>
      </c>
      <c r="V581" s="2" t="str">
        <f t="shared" si="29"/>
        <v>104519000C16</v>
      </c>
    </row>
    <row r="582" spans="15:22" x14ac:dyDescent="0.35">
      <c r="O582" s="2">
        <v>104514870</v>
      </c>
      <c r="P582" s="20" t="s">
        <v>44</v>
      </c>
      <c r="Q582" s="2" t="str">
        <f t="shared" si="27"/>
        <v>104514870UN</v>
      </c>
      <c r="R582" s="2" t="str">
        <f t="shared" si="28"/>
        <v>104514870UN</v>
      </c>
      <c r="T582" s="2">
        <v>104519000</v>
      </c>
      <c r="U582" s="2" t="s">
        <v>44</v>
      </c>
      <c r="V582" s="2" t="str">
        <f t="shared" si="29"/>
        <v>104519000UN</v>
      </c>
    </row>
    <row r="583" spans="15:22" x14ac:dyDescent="0.35">
      <c r="O583" s="2">
        <v>201700212</v>
      </c>
      <c r="P583" s="20" t="s">
        <v>43</v>
      </c>
      <c r="Q583" s="2" t="str">
        <f t="shared" si="27"/>
        <v>201700212C12</v>
      </c>
      <c r="R583" s="2" t="str">
        <f t="shared" si="28"/>
        <v>201700212C12</v>
      </c>
      <c r="T583" s="2">
        <v>104519060</v>
      </c>
      <c r="U583" s="2" t="s">
        <v>53</v>
      </c>
      <c r="V583" s="2" t="str">
        <f t="shared" si="29"/>
        <v>104519060C06</v>
      </c>
    </row>
    <row r="584" spans="15:22" x14ac:dyDescent="0.35">
      <c r="O584" s="2">
        <v>101500001</v>
      </c>
      <c r="P584" s="20" t="s">
        <v>242</v>
      </c>
      <c r="Q584" s="2" t="str">
        <f t="shared" si="27"/>
        <v>101500001C48</v>
      </c>
      <c r="R584" s="2" t="str">
        <f t="shared" si="28"/>
        <v>101500001C48</v>
      </c>
      <c r="T584" s="2">
        <v>104519060</v>
      </c>
      <c r="U584" s="2" t="s">
        <v>44</v>
      </c>
      <c r="V584" s="2" t="str">
        <f t="shared" si="29"/>
        <v>104519060UN</v>
      </c>
    </row>
    <row r="585" spans="15:22" x14ac:dyDescent="0.35">
      <c r="O585" s="2">
        <v>104501150</v>
      </c>
      <c r="P585" s="20" t="s">
        <v>1196</v>
      </c>
      <c r="Q585" s="2" t="str">
        <f t="shared" si="27"/>
        <v>104501150S00</v>
      </c>
      <c r="R585" s="2" t="str">
        <f t="shared" si="28"/>
        <v>104501150S00</v>
      </c>
      <c r="T585" s="2">
        <v>104519090</v>
      </c>
      <c r="U585" s="2" t="s">
        <v>77</v>
      </c>
      <c r="V585" s="2" t="str">
        <f t="shared" si="29"/>
        <v>104519090CJ</v>
      </c>
    </row>
    <row r="586" spans="15:22" x14ac:dyDescent="0.35">
      <c r="O586" s="2">
        <v>150000893</v>
      </c>
      <c r="P586" s="20" t="s">
        <v>86</v>
      </c>
      <c r="Q586" s="2" t="str">
        <f t="shared" si="27"/>
        <v>150000893C20</v>
      </c>
      <c r="R586" s="2" t="str">
        <f t="shared" si="28"/>
        <v>150000893C20</v>
      </c>
      <c r="T586" s="2">
        <v>104519090</v>
      </c>
      <c r="U586" s="2" t="s">
        <v>164</v>
      </c>
      <c r="V586" s="2" t="str">
        <f t="shared" si="29"/>
        <v>104519090KG</v>
      </c>
    </row>
    <row r="587" spans="15:22" x14ac:dyDescent="0.35">
      <c r="O587" s="2">
        <v>201700036</v>
      </c>
      <c r="P587" s="20" t="s">
        <v>43</v>
      </c>
      <c r="Q587" s="2" t="str">
        <f t="shared" si="27"/>
        <v>201700036C12</v>
      </c>
      <c r="R587" s="2" t="str">
        <f t="shared" si="28"/>
        <v>201700036C12</v>
      </c>
      <c r="T587" s="2">
        <v>104519110</v>
      </c>
      <c r="U587" s="2" t="s">
        <v>61</v>
      </c>
      <c r="V587" s="2" t="str">
        <f t="shared" si="29"/>
        <v>104519110C10</v>
      </c>
    </row>
    <row r="588" spans="15:22" x14ac:dyDescent="0.35">
      <c r="O588" s="2">
        <v>201700037</v>
      </c>
      <c r="P588" s="20" t="s">
        <v>43</v>
      </c>
      <c r="Q588" s="2" t="str">
        <f t="shared" si="27"/>
        <v>201700037C12</v>
      </c>
      <c r="R588" s="2" t="str">
        <f t="shared" si="28"/>
        <v>201700037C12</v>
      </c>
      <c r="T588" s="2">
        <v>104519110</v>
      </c>
      <c r="U588" s="2" t="s">
        <v>44</v>
      </c>
      <c r="V588" s="2" t="str">
        <f t="shared" si="29"/>
        <v>104519110UN</v>
      </c>
    </row>
    <row r="589" spans="15:22" x14ac:dyDescent="0.35">
      <c r="O589" s="2">
        <v>201700039</v>
      </c>
      <c r="P589" s="20" t="s">
        <v>43</v>
      </c>
      <c r="Q589" s="2" t="str">
        <f t="shared" si="27"/>
        <v>201700039C12</v>
      </c>
      <c r="R589" s="2" t="str">
        <f t="shared" si="28"/>
        <v>201700039C12</v>
      </c>
      <c r="T589" s="2">
        <v>104519120</v>
      </c>
      <c r="U589" s="2" t="s">
        <v>61</v>
      </c>
      <c r="V589" s="2" t="str">
        <f t="shared" si="29"/>
        <v>104519120C10</v>
      </c>
    </row>
    <row r="590" spans="15:22" x14ac:dyDescent="0.35">
      <c r="O590" s="2">
        <v>104530220</v>
      </c>
      <c r="P590" s="20" t="s">
        <v>61</v>
      </c>
      <c r="Q590" s="2" t="str">
        <f t="shared" si="27"/>
        <v>104530220C10</v>
      </c>
      <c r="R590" s="2" t="str">
        <f t="shared" si="28"/>
        <v>104530220C10</v>
      </c>
      <c r="T590" s="2">
        <v>104519120</v>
      </c>
      <c r="U590" s="2" t="s">
        <v>44</v>
      </c>
      <c r="V590" s="2" t="str">
        <f t="shared" si="29"/>
        <v>104519120UN</v>
      </c>
    </row>
    <row r="591" spans="15:22" x14ac:dyDescent="0.35">
      <c r="O591" s="2">
        <v>108000022</v>
      </c>
      <c r="P591" s="20" t="s">
        <v>94</v>
      </c>
      <c r="Q591" s="2" t="str">
        <f t="shared" si="27"/>
        <v>108000022C18</v>
      </c>
      <c r="R591" s="2" t="str">
        <f t="shared" si="28"/>
        <v>108000022C18</v>
      </c>
      <c r="T591" s="2">
        <v>104519130</v>
      </c>
      <c r="U591" s="2" t="s">
        <v>53</v>
      </c>
      <c r="V591" s="2" t="str">
        <f t="shared" si="29"/>
        <v>104519130C06</v>
      </c>
    </row>
    <row r="592" spans="15:22" x14ac:dyDescent="0.35">
      <c r="O592" s="2">
        <v>104530200</v>
      </c>
      <c r="P592" s="20" t="s">
        <v>1196</v>
      </c>
      <c r="Q592" s="2" t="str">
        <f t="shared" si="27"/>
        <v>104530200S00</v>
      </c>
      <c r="R592" s="2" t="str">
        <f t="shared" si="28"/>
        <v>104530200S00</v>
      </c>
      <c r="T592" s="2">
        <v>104519130</v>
      </c>
      <c r="U592" s="2" t="s">
        <v>44</v>
      </c>
      <c r="V592" s="2" t="str">
        <f t="shared" si="29"/>
        <v>104519130UN</v>
      </c>
    </row>
    <row r="593" spans="15:22" x14ac:dyDescent="0.35">
      <c r="O593" s="2">
        <v>104527690</v>
      </c>
      <c r="P593" s="20" t="s">
        <v>125</v>
      </c>
      <c r="Q593" s="2" t="str">
        <f t="shared" si="27"/>
        <v>104527690X00</v>
      </c>
      <c r="R593" s="2" t="str">
        <f t="shared" si="28"/>
        <v>104527690X00</v>
      </c>
      <c r="T593" s="2">
        <v>104519180</v>
      </c>
      <c r="U593" s="2" t="s">
        <v>910</v>
      </c>
      <c r="V593" s="2" t="str">
        <f t="shared" si="29"/>
        <v>104519180C15</v>
      </c>
    </row>
    <row r="594" spans="15:22" x14ac:dyDescent="0.35">
      <c r="O594" s="2">
        <v>104501170</v>
      </c>
      <c r="P594" s="20" t="s">
        <v>1196</v>
      </c>
      <c r="Q594" s="2" t="str">
        <f t="shared" si="27"/>
        <v>104501170S00</v>
      </c>
      <c r="R594" s="2" t="str">
        <f t="shared" si="28"/>
        <v>104501170S00</v>
      </c>
      <c r="T594" s="2">
        <v>104519180</v>
      </c>
      <c r="U594" s="2" t="s">
        <v>164</v>
      </c>
      <c r="V594" s="2" t="str">
        <f t="shared" si="29"/>
        <v>104519180KG</v>
      </c>
    </row>
    <row r="595" spans="15:22" x14ac:dyDescent="0.35">
      <c r="O595" s="2">
        <v>104501230</v>
      </c>
      <c r="P595" s="20" t="s">
        <v>1196</v>
      </c>
      <c r="Q595" s="2" t="str">
        <f t="shared" si="27"/>
        <v>104501230S00</v>
      </c>
      <c r="R595" s="2" t="str">
        <f t="shared" si="28"/>
        <v>104501230S00</v>
      </c>
      <c r="T595" s="2">
        <v>104519220</v>
      </c>
      <c r="U595" s="2" t="s">
        <v>300</v>
      </c>
      <c r="V595" s="2" t="str">
        <f t="shared" si="29"/>
        <v>104519220C05</v>
      </c>
    </row>
    <row r="596" spans="15:22" x14ac:dyDescent="0.35">
      <c r="O596" s="2">
        <v>102500020</v>
      </c>
      <c r="P596" s="20" t="s">
        <v>288</v>
      </c>
      <c r="Q596" s="2" t="str">
        <f t="shared" si="27"/>
        <v>102500020C24</v>
      </c>
      <c r="R596" s="2" t="str">
        <f t="shared" si="28"/>
        <v>102500020C24</v>
      </c>
      <c r="T596" s="2">
        <v>104519220</v>
      </c>
      <c r="U596" s="2" t="s">
        <v>44</v>
      </c>
      <c r="V596" s="2" t="str">
        <f t="shared" si="29"/>
        <v>104519220UN</v>
      </c>
    </row>
    <row r="597" spans="15:22" x14ac:dyDescent="0.35">
      <c r="O597" s="2">
        <v>103800430</v>
      </c>
      <c r="P597" s="20" t="s">
        <v>61</v>
      </c>
      <c r="Q597" s="2" t="str">
        <f t="shared" si="27"/>
        <v>103800430C10</v>
      </c>
      <c r="R597" s="2" t="str">
        <f t="shared" si="28"/>
        <v>103800430C10</v>
      </c>
      <c r="T597" s="2">
        <v>104519230</v>
      </c>
      <c r="U597" s="2" t="s">
        <v>365</v>
      </c>
      <c r="V597" s="2" t="str">
        <f t="shared" si="29"/>
        <v>104519230C08</v>
      </c>
    </row>
    <row r="598" spans="15:22" x14ac:dyDescent="0.35">
      <c r="O598" s="2">
        <v>102201500</v>
      </c>
      <c r="P598" s="20" t="s">
        <v>43</v>
      </c>
      <c r="Q598" s="2" t="str">
        <f t="shared" si="27"/>
        <v>102201500C12</v>
      </c>
      <c r="R598" s="2" t="str">
        <f t="shared" si="28"/>
        <v>102201500C12</v>
      </c>
      <c r="T598" s="2">
        <v>104519230</v>
      </c>
      <c r="U598" s="2" t="s">
        <v>44</v>
      </c>
      <c r="V598" s="2" t="str">
        <f t="shared" si="29"/>
        <v>104519230UN</v>
      </c>
    </row>
    <row r="599" spans="15:22" x14ac:dyDescent="0.35">
      <c r="O599" s="2">
        <v>102201250</v>
      </c>
      <c r="P599" s="20" t="s">
        <v>43</v>
      </c>
      <c r="Q599" s="2" t="str">
        <f t="shared" si="27"/>
        <v>102201250C12</v>
      </c>
      <c r="R599" s="2" t="str">
        <f t="shared" si="28"/>
        <v>102201250C12</v>
      </c>
      <c r="T599" s="2">
        <v>104519250</v>
      </c>
      <c r="U599" s="2" t="s">
        <v>43</v>
      </c>
      <c r="V599" s="2" t="str">
        <f t="shared" si="29"/>
        <v>104519250C12</v>
      </c>
    </row>
    <row r="600" spans="15:22" x14ac:dyDescent="0.35">
      <c r="O600" s="2">
        <v>102201150</v>
      </c>
      <c r="P600" s="20" t="s">
        <v>43</v>
      </c>
      <c r="Q600" s="2" t="str">
        <f t="shared" si="27"/>
        <v>102201150C12</v>
      </c>
      <c r="R600" s="2" t="str">
        <f t="shared" si="28"/>
        <v>102201150C12</v>
      </c>
      <c r="T600" s="2">
        <v>104519250</v>
      </c>
      <c r="U600" s="2" t="s">
        <v>44</v>
      </c>
      <c r="V600" s="2" t="str">
        <f t="shared" si="29"/>
        <v>104519250UN</v>
      </c>
    </row>
    <row r="601" spans="15:22" x14ac:dyDescent="0.35">
      <c r="O601" s="2">
        <v>104520990</v>
      </c>
      <c r="P601" s="20" t="s">
        <v>378</v>
      </c>
      <c r="Q601" s="2" t="str">
        <f t="shared" si="27"/>
        <v>104520990AJ</v>
      </c>
      <c r="R601" s="2" t="str">
        <f t="shared" si="28"/>
        <v>104520990AJ</v>
      </c>
      <c r="T601" s="2">
        <v>104519280</v>
      </c>
      <c r="U601" s="2" t="s">
        <v>61</v>
      </c>
      <c r="V601" s="2" t="str">
        <f t="shared" si="29"/>
        <v>104519280C10</v>
      </c>
    </row>
    <row r="602" spans="15:22" x14ac:dyDescent="0.35">
      <c r="O602" s="2">
        <v>104512690</v>
      </c>
      <c r="P602" s="20" t="s">
        <v>44</v>
      </c>
      <c r="Q602" s="2" t="str">
        <f t="shared" si="27"/>
        <v>104512690UN</v>
      </c>
      <c r="R602" s="2" t="str">
        <f t="shared" si="28"/>
        <v>104512690UN</v>
      </c>
      <c r="T602" s="2">
        <v>104519280</v>
      </c>
      <c r="U602" s="2" t="s">
        <v>86</v>
      </c>
      <c r="V602" s="2" t="str">
        <f t="shared" si="29"/>
        <v>104519280C20</v>
      </c>
    </row>
    <row r="603" spans="15:22" x14ac:dyDescent="0.35">
      <c r="O603" s="2">
        <v>104519850</v>
      </c>
      <c r="P603" s="20" t="s">
        <v>61</v>
      </c>
      <c r="Q603" s="2" t="str">
        <f t="shared" si="27"/>
        <v>104519850C10</v>
      </c>
      <c r="R603" s="2" t="str">
        <f t="shared" si="28"/>
        <v>104519850C10</v>
      </c>
      <c r="T603" s="2">
        <v>104519280</v>
      </c>
      <c r="U603" s="2" t="s">
        <v>164</v>
      </c>
      <c r="V603" s="2" t="str">
        <f t="shared" si="29"/>
        <v>104519280KG</v>
      </c>
    </row>
    <row r="604" spans="15:22" x14ac:dyDescent="0.35">
      <c r="O604" s="2">
        <v>104524100</v>
      </c>
      <c r="P604" s="20" t="s">
        <v>423</v>
      </c>
      <c r="Q604" s="2" t="str">
        <f t="shared" si="27"/>
        <v>104524100W00</v>
      </c>
      <c r="R604" s="2" t="str">
        <f t="shared" si="28"/>
        <v>104524100W00</v>
      </c>
      <c r="T604" s="2">
        <v>104519290</v>
      </c>
      <c r="U604" s="2" t="s">
        <v>300</v>
      </c>
      <c r="V604" s="2" t="str">
        <f t="shared" si="29"/>
        <v>104519290C05</v>
      </c>
    </row>
    <row r="605" spans="15:22" x14ac:dyDescent="0.35">
      <c r="O605" s="2">
        <v>104524110</v>
      </c>
      <c r="P605" s="20" t="s">
        <v>423</v>
      </c>
      <c r="Q605" s="2" t="str">
        <f t="shared" si="27"/>
        <v>104524110W00</v>
      </c>
      <c r="R605" s="2" t="str">
        <f t="shared" si="28"/>
        <v>104524110W00</v>
      </c>
      <c r="T605" s="2">
        <v>104519290</v>
      </c>
      <c r="U605" s="2" t="s">
        <v>164</v>
      </c>
      <c r="V605" s="2" t="str">
        <f t="shared" si="29"/>
        <v>104519290KG</v>
      </c>
    </row>
    <row r="606" spans="15:22" x14ac:dyDescent="0.35">
      <c r="O606" s="2">
        <v>103800460</v>
      </c>
      <c r="P606" s="20" t="s">
        <v>61</v>
      </c>
      <c r="Q606" s="2" t="str">
        <f t="shared" si="27"/>
        <v>103800460C10</v>
      </c>
      <c r="R606" s="2" t="str">
        <f t="shared" si="28"/>
        <v>103800460C10</v>
      </c>
      <c r="T606" s="2">
        <v>104519330</v>
      </c>
      <c r="U606" s="2" t="s">
        <v>773</v>
      </c>
      <c r="V606" s="2" t="str">
        <f t="shared" si="29"/>
        <v>104519330C36</v>
      </c>
    </row>
    <row r="607" spans="15:22" x14ac:dyDescent="0.35">
      <c r="O607" s="2">
        <v>101310038</v>
      </c>
      <c r="P607" s="20" t="s">
        <v>211</v>
      </c>
      <c r="Q607" s="2" t="str">
        <f t="shared" si="27"/>
        <v>101310038C50</v>
      </c>
      <c r="R607" s="2" t="str">
        <f t="shared" si="28"/>
        <v>101310038C50</v>
      </c>
      <c r="T607" s="2">
        <v>104519330</v>
      </c>
      <c r="U607" s="2" t="s">
        <v>804</v>
      </c>
      <c r="V607" s="2" t="str">
        <f t="shared" si="29"/>
        <v>104519330C42</v>
      </c>
    </row>
    <row r="608" spans="15:22" x14ac:dyDescent="0.35">
      <c r="O608" s="2">
        <v>108005510</v>
      </c>
      <c r="P608" s="20" t="s">
        <v>94</v>
      </c>
      <c r="Q608" s="2" t="str">
        <f t="shared" si="27"/>
        <v>108005510C18</v>
      </c>
      <c r="R608" s="2" t="str">
        <f t="shared" si="28"/>
        <v>108005510C18</v>
      </c>
      <c r="T608" s="2">
        <v>104519330</v>
      </c>
      <c r="U608" s="2" t="s">
        <v>242</v>
      </c>
      <c r="V608" s="2" t="str">
        <f t="shared" si="29"/>
        <v>104519330C48</v>
      </c>
    </row>
    <row r="609" spans="15:22" x14ac:dyDescent="0.35">
      <c r="O609" s="2">
        <v>104529810</v>
      </c>
      <c r="P609" s="20" t="s">
        <v>44</v>
      </c>
      <c r="Q609" s="2" t="str">
        <f t="shared" si="27"/>
        <v>104529810UN</v>
      </c>
      <c r="R609" s="2" t="str">
        <f t="shared" si="28"/>
        <v>104529810UN</v>
      </c>
      <c r="T609" s="2">
        <v>104519330</v>
      </c>
      <c r="U609" s="2" t="s">
        <v>44</v>
      </c>
      <c r="V609" s="2" t="str">
        <f t="shared" si="29"/>
        <v>104519330UN</v>
      </c>
    </row>
    <row r="610" spans="15:22" x14ac:dyDescent="0.35">
      <c r="O610" s="2">
        <v>104531450</v>
      </c>
      <c r="P610" s="20" t="s">
        <v>44</v>
      </c>
      <c r="Q610" s="2" t="str">
        <f t="shared" si="27"/>
        <v>104531450UN</v>
      </c>
      <c r="R610" s="2" t="str">
        <f t="shared" si="28"/>
        <v>104531450UN</v>
      </c>
      <c r="T610" s="2">
        <v>104519360</v>
      </c>
      <c r="U610" s="2" t="s">
        <v>288</v>
      </c>
      <c r="V610" s="2" t="str">
        <f t="shared" si="29"/>
        <v>104519360C24</v>
      </c>
    </row>
    <row r="611" spans="15:22" x14ac:dyDescent="0.35">
      <c r="O611" s="2">
        <v>101310039</v>
      </c>
      <c r="P611" s="20" t="s">
        <v>211</v>
      </c>
      <c r="Q611" s="2" t="str">
        <f t="shared" si="27"/>
        <v>101310039C50</v>
      </c>
      <c r="R611" s="2" t="str">
        <f t="shared" si="28"/>
        <v>101310039C50</v>
      </c>
      <c r="T611" s="2">
        <v>104519360</v>
      </c>
      <c r="U611" s="2" t="s">
        <v>44</v>
      </c>
      <c r="V611" s="2" t="str">
        <f t="shared" si="29"/>
        <v>104519360UN</v>
      </c>
    </row>
    <row r="612" spans="15:22" x14ac:dyDescent="0.35">
      <c r="O612" s="2">
        <v>201230620</v>
      </c>
      <c r="P612" s="20" t="s">
        <v>43</v>
      </c>
      <c r="Q612" s="2" t="str">
        <f t="shared" si="27"/>
        <v>201230620C12</v>
      </c>
      <c r="R612" s="2" t="str">
        <f t="shared" si="28"/>
        <v>201230620C12</v>
      </c>
      <c r="T612" s="2">
        <v>104519410</v>
      </c>
      <c r="U612" s="2" t="s">
        <v>44</v>
      </c>
      <c r="V612" s="2" t="str">
        <f t="shared" si="29"/>
        <v>104519410UN</v>
      </c>
    </row>
    <row r="613" spans="15:22" x14ac:dyDescent="0.35">
      <c r="O613" s="2">
        <v>104524930</v>
      </c>
      <c r="P613" s="20" t="s">
        <v>441</v>
      </c>
      <c r="Q613" s="2" t="str">
        <f t="shared" si="27"/>
        <v>104524930Y00</v>
      </c>
      <c r="R613" s="2" t="str">
        <f t="shared" si="28"/>
        <v>104524930Y00</v>
      </c>
      <c r="T613" s="2">
        <v>104519480</v>
      </c>
      <c r="U613" s="2" t="s">
        <v>300</v>
      </c>
      <c r="V613" s="2" t="str">
        <f t="shared" si="29"/>
        <v>104519480C05</v>
      </c>
    </row>
    <row r="614" spans="15:22" x14ac:dyDescent="0.35">
      <c r="O614" s="2">
        <v>104526600</v>
      </c>
      <c r="P614" s="20" t="s">
        <v>44</v>
      </c>
      <c r="Q614" s="2" t="str">
        <f t="shared" si="27"/>
        <v>104526600UN</v>
      </c>
      <c r="R614" s="2" t="str">
        <f t="shared" si="28"/>
        <v>104526600UN</v>
      </c>
      <c r="T614" s="2">
        <v>104519480</v>
      </c>
      <c r="U614" s="2" t="s">
        <v>164</v>
      </c>
      <c r="V614" s="2" t="str">
        <f t="shared" si="29"/>
        <v>104519480KG</v>
      </c>
    </row>
    <row r="615" spans="15:22" x14ac:dyDescent="0.35">
      <c r="O615" s="2">
        <v>201230450</v>
      </c>
      <c r="P615" s="20" t="s">
        <v>44</v>
      </c>
      <c r="Q615" s="2" t="str">
        <f t="shared" si="27"/>
        <v>201230450UN</v>
      </c>
      <c r="R615" s="2" t="str">
        <f t="shared" si="28"/>
        <v>201230450UN</v>
      </c>
      <c r="T615" s="2">
        <v>104519500</v>
      </c>
      <c r="U615" s="2" t="s">
        <v>439</v>
      </c>
      <c r="V615" s="2" t="str">
        <f t="shared" si="29"/>
        <v>104519500C01</v>
      </c>
    </row>
    <row r="616" spans="15:22" x14ac:dyDescent="0.35">
      <c r="O616" s="2">
        <v>104530570</v>
      </c>
      <c r="P616" s="20" t="s">
        <v>209</v>
      </c>
      <c r="Q616" s="2" t="str">
        <f t="shared" si="27"/>
        <v>104530570C04</v>
      </c>
      <c r="R616" s="2" t="str">
        <f t="shared" si="28"/>
        <v>104530570C04</v>
      </c>
      <c r="T616" s="2">
        <v>104519500</v>
      </c>
      <c r="U616" s="2" t="s">
        <v>44</v>
      </c>
      <c r="V616" s="2" t="str">
        <f t="shared" si="29"/>
        <v>104519500UN</v>
      </c>
    </row>
    <row r="617" spans="15:22" x14ac:dyDescent="0.35">
      <c r="O617" s="2">
        <v>104530290</v>
      </c>
      <c r="P617" s="20" t="s">
        <v>209</v>
      </c>
      <c r="Q617" s="2" t="str">
        <f t="shared" si="27"/>
        <v>104530290C04</v>
      </c>
      <c r="R617" s="2" t="str">
        <f t="shared" si="28"/>
        <v>104530290C04</v>
      </c>
      <c r="T617" s="2">
        <v>104519510</v>
      </c>
      <c r="U617" s="2" t="s">
        <v>61</v>
      </c>
      <c r="V617" s="2" t="str">
        <f t="shared" si="29"/>
        <v>104519510C10</v>
      </c>
    </row>
    <row r="618" spans="15:22" x14ac:dyDescent="0.35">
      <c r="O618" s="2">
        <v>104530430</v>
      </c>
      <c r="P618" s="20" t="s">
        <v>53</v>
      </c>
      <c r="Q618" s="2" t="str">
        <f t="shared" si="27"/>
        <v>104530430C06</v>
      </c>
      <c r="R618" s="2" t="str">
        <f t="shared" si="28"/>
        <v>104530430C06</v>
      </c>
      <c r="T618" s="2">
        <v>104519510</v>
      </c>
      <c r="U618" s="2" t="s">
        <v>44</v>
      </c>
      <c r="V618" s="2" t="str">
        <f t="shared" si="29"/>
        <v>104519510UN</v>
      </c>
    </row>
    <row r="619" spans="15:22" x14ac:dyDescent="0.35">
      <c r="O619" s="2">
        <v>150000048</v>
      </c>
      <c r="P619" s="20" t="s">
        <v>1102</v>
      </c>
      <c r="Q619" s="2" t="str">
        <f t="shared" si="27"/>
        <v>150000048D20</v>
      </c>
      <c r="R619" s="2" t="str">
        <f t="shared" si="28"/>
        <v>150000048D20</v>
      </c>
      <c r="T619" s="2">
        <v>104519580</v>
      </c>
      <c r="U619" s="2" t="s">
        <v>209</v>
      </c>
      <c r="V619" s="2" t="str">
        <f t="shared" si="29"/>
        <v>104519580C04</v>
      </c>
    </row>
    <row r="620" spans="15:22" x14ac:dyDescent="0.35">
      <c r="O620" s="2">
        <v>150001787</v>
      </c>
      <c r="P620" s="20" t="s">
        <v>1102</v>
      </c>
      <c r="Q620" s="2" t="str">
        <f t="shared" si="27"/>
        <v>150001787D20</v>
      </c>
      <c r="R620" s="2" t="str">
        <f t="shared" si="28"/>
        <v>150001787D20</v>
      </c>
      <c r="T620" s="2">
        <v>104519580</v>
      </c>
      <c r="U620" s="2" t="s">
        <v>44</v>
      </c>
      <c r="V620" s="2" t="str">
        <f t="shared" si="29"/>
        <v>104519580UN</v>
      </c>
    </row>
    <row r="621" spans="15:22" x14ac:dyDescent="0.35">
      <c r="O621" s="2">
        <v>150001548</v>
      </c>
      <c r="P621" s="20" t="s">
        <v>1102</v>
      </c>
      <c r="Q621" s="2" t="str">
        <f t="shared" si="27"/>
        <v>150001548D20</v>
      </c>
      <c r="R621" s="2" t="str">
        <f t="shared" si="28"/>
        <v>150001548D20</v>
      </c>
      <c r="T621" s="2">
        <v>104519590</v>
      </c>
      <c r="U621" s="2" t="s">
        <v>209</v>
      </c>
      <c r="V621" s="2" t="str">
        <f t="shared" si="29"/>
        <v>104519590C04</v>
      </c>
    </row>
    <row r="622" spans="15:22" x14ac:dyDescent="0.35">
      <c r="O622" s="2">
        <v>104525180</v>
      </c>
      <c r="P622" s="20" t="s">
        <v>44</v>
      </c>
      <c r="Q622" s="2" t="str">
        <f t="shared" si="27"/>
        <v>104525180UN</v>
      </c>
      <c r="R622" s="2" t="str">
        <f t="shared" si="28"/>
        <v>104525180UN</v>
      </c>
      <c r="T622" s="2">
        <v>104519590</v>
      </c>
      <c r="U622" s="2" t="s">
        <v>44</v>
      </c>
      <c r="V622" s="2" t="str">
        <f t="shared" si="29"/>
        <v>104519590UN</v>
      </c>
    </row>
    <row r="623" spans="15:22" x14ac:dyDescent="0.35">
      <c r="O623" s="2">
        <v>150000908</v>
      </c>
      <c r="P623" s="20" t="s">
        <v>44</v>
      </c>
      <c r="Q623" s="2" t="str">
        <f t="shared" si="27"/>
        <v>150000908UN</v>
      </c>
      <c r="R623" s="2" t="str">
        <f t="shared" si="28"/>
        <v>150000908UN</v>
      </c>
      <c r="T623" s="2">
        <v>104519600</v>
      </c>
      <c r="U623" s="2" t="s">
        <v>209</v>
      </c>
      <c r="V623" s="2" t="str">
        <f t="shared" si="29"/>
        <v>104519600C04</v>
      </c>
    </row>
    <row r="624" spans="15:22" x14ac:dyDescent="0.35">
      <c r="O624" s="2">
        <v>201220930</v>
      </c>
      <c r="P624" s="20" t="s">
        <v>288</v>
      </c>
      <c r="Q624" s="2" t="str">
        <f t="shared" si="27"/>
        <v>201220930C24</v>
      </c>
      <c r="R624" s="2" t="str">
        <f t="shared" si="28"/>
        <v>201220930C24</v>
      </c>
      <c r="T624" s="2">
        <v>104519600</v>
      </c>
      <c r="U624" s="2" t="s">
        <v>44</v>
      </c>
      <c r="V624" s="2" t="str">
        <f t="shared" si="29"/>
        <v>104519600UN</v>
      </c>
    </row>
    <row r="625" spans="15:22" x14ac:dyDescent="0.35">
      <c r="O625" s="2">
        <v>102400030</v>
      </c>
      <c r="P625" s="20" t="s">
        <v>331</v>
      </c>
      <c r="Q625" s="2" t="str">
        <f t="shared" si="27"/>
        <v>102400030C14</v>
      </c>
      <c r="R625" s="2" t="str">
        <f t="shared" si="28"/>
        <v>102400030C14</v>
      </c>
      <c r="T625" s="2">
        <v>104519610</v>
      </c>
      <c r="U625" s="2" t="s">
        <v>209</v>
      </c>
      <c r="V625" s="2" t="str">
        <f t="shared" si="29"/>
        <v>104519610C04</v>
      </c>
    </row>
    <row r="626" spans="15:22" x14ac:dyDescent="0.35">
      <c r="O626" s="2">
        <v>102400032</v>
      </c>
      <c r="P626" s="20" t="s">
        <v>331</v>
      </c>
      <c r="Q626" s="2" t="str">
        <f t="shared" si="27"/>
        <v>102400032C14</v>
      </c>
      <c r="R626" s="2" t="str">
        <f t="shared" si="28"/>
        <v>102400032C14</v>
      </c>
      <c r="T626" s="2">
        <v>104519610</v>
      </c>
      <c r="U626" s="2" t="s">
        <v>44</v>
      </c>
      <c r="V626" s="2" t="str">
        <f t="shared" si="29"/>
        <v>104519610UN</v>
      </c>
    </row>
    <row r="627" spans="15:22" x14ac:dyDescent="0.35">
      <c r="O627" s="2">
        <v>104532210</v>
      </c>
      <c r="P627" s="20" t="s">
        <v>81</v>
      </c>
      <c r="Q627" s="2" t="str">
        <f t="shared" si="27"/>
        <v>104532210C60</v>
      </c>
      <c r="R627" s="2" t="str">
        <f t="shared" si="28"/>
        <v>104532210C60</v>
      </c>
      <c r="T627" s="2">
        <v>104519620</v>
      </c>
      <c r="U627" s="2" t="s">
        <v>439</v>
      </c>
      <c r="V627" s="2" t="str">
        <f t="shared" si="29"/>
        <v>104519620C01</v>
      </c>
    </row>
    <row r="628" spans="15:22" x14ac:dyDescent="0.35">
      <c r="O628" s="2">
        <v>104531400</v>
      </c>
      <c r="P628" s="20" t="s">
        <v>61</v>
      </c>
      <c r="Q628" s="2" t="str">
        <f t="shared" si="27"/>
        <v>104531400C10</v>
      </c>
      <c r="R628" s="2" t="str">
        <f t="shared" si="28"/>
        <v>104531400C10</v>
      </c>
      <c r="T628" s="2">
        <v>104519640</v>
      </c>
      <c r="U628" s="2" t="s">
        <v>209</v>
      </c>
      <c r="V628" s="2" t="str">
        <f t="shared" si="29"/>
        <v>104519640C04</v>
      </c>
    </row>
    <row r="629" spans="15:22" x14ac:dyDescent="0.35">
      <c r="O629" s="2">
        <v>104531410</v>
      </c>
      <c r="P629" s="20" t="s">
        <v>61</v>
      </c>
      <c r="Q629" s="2" t="str">
        <f t="shared" si="27"/>
        <v>104531410C10</v>
      </c>
      <c r="R629" s="2" t="str">
        <f t="shared" si="28"/>
        <v>104531410C10</v>
      </c>
      <c r="T629" s="2">
        <v>104519640</v>
      </c>
      <c r="U629" s="2" t="s">
        <v>44</v>
      </c>
      <c r="V629" s="2" t="str">
        <f t="shared" si="29"/>
        <v>104519640UN</v>
      </c>
    </row>
    <row r="630" spans="15:22" x14ac:dyDescent="0.35">
      <c r="O630" s="2">
        <v>104531420</v>
      </c>
      <c r="P630" s="20" t="s">
        <v>61</v>
      </c>
      <c r="Q630" s="2" t="str">
        <f t="shared" si="27"/>
        <v>104531420C10</v>
      </c>
      <c r="R630" s="2" t="str">
        <f t="shared" si="28"/>
        <v>104531420C10</v>
      </c>
      <c r="T630" s="2">
        <v>104519650</v>
      </c>
      <c r="U630" s="2" t="s">
        <v>61</v>
      </c>
      <c r="V630" s="2" t="str">
        <f t="shared" si="29"/>
        <v>104519650C10</v>
      </c>
    </row>
    <row r="631" spans="15:22" x14ac:dyDescent="0.35">
      <c r="O631" s="2">
        <v>104533690</v>
      </c>
      <c r="P631" s="20" t="s">
        <v>43</v>
      </c>
      <c r="Q631" s="2" t="str">
        <f t="shared" si="27"/>
        <v>104533690C12</v>
      </c>
      <c r="R631" s="2" t="str">
        <f t="shared" si="28"/>
        <v>104533690C12</v>
      </c>
      <c r="T631" s="2">
        <v>104519650</v>
      </c>
      <c r="U631" s="2" t="s">
        <v>44</v>
      </c>
      <c r="V631" s="2" t="str">
        <f t="shared" si="29"/>
        <v>104519650UN</v>
      </c>
    </row>
    <row r="632" spans="15:22" x14ac:dyDescent="0.35">
      <c r="O632" s="2">
        <v>104525430</v>
      </c>
      <c r="P632" s="20" t="s">
        <v>209</v>
      </c>
      <c r="Q632" s="2" t="str">
        <f t="shared" si="27"/>
        <v>104525430C04</v>
      </c>
      <c r="R632" s="2" t="str">
        <f t="shared" si="28"/>
        <v>104525430C04</v>
      </c>
      <c r="T632" s="2">
        <v>104519690</v>
      </c>
      <c r="U632" s="2" t="s">
        <v>61</v>
      </c>
      <c r="V632" s="2" t="str">
        <f t="shared" si="29"/>
        <v>104519690C10</v>
      </c>
    </row>
    <row r="633" spans="15:22" x14ac:dyDescent="0.35">
      <c r="O633" s="2">
        <v>104532720</v>
      </c>
      <c r="P633" s="20" t="s">
        <v>288</v>
      </c>
      <c r="Q633" s="2" t="str">
        <f t="shared" si="27"/>
        <v>104532720C24</v>
      </c>
      <c r="R633" s="2" t="str">
        <f t="shared" si="28"/>
        <v>104532720C24</v>
      </c>
      <c r="T633" s="2">
        <v>104519690</v>
      </c>
      <c r="U633" s="2" t="s">
        <v>44</v>
      </c>
      <c r="V633" s="2" t="str">
        <f t="shared" si="29"/>
        <v>104519690UN</v>
      </c>
    </row>
    <row r="634" spans="15:22" x14ac:dyDescent="0.35">
      <c r="O634" s="2">
        <v>104523040</v>
      </c>
      <c r="P634" s="20" t="s">
        <v>131</v>
      </c>
      <c r="Q634" s="2" t="str">
        <f t="shared" si="27"/>
        <v>104523040V00</v>
      </c>
      <c r="R634" s="2" t="str">
        <f t="shared" si="28"/>
        <v>104523040V00</v>
      </c>
      <c r="T634" s="2">
        <v>104519700</v>
      </c>
      <c r="U634" s="2" t="s">
        <v>61</v>
      </c>
      <c r="V634" s="2" t="str">
        <f t="shared" si="29"/>
        <v>104519700C10</v>
      </c>
    </row>
    <row r="635" spans="15:22" x14ac:dyDescent="0.35">
      <c r="O635" s="2">
        <v>104523060</v>
      </c>
      <c r="P635" s="20" t="s">
        <v>131</v>
      </c>
      <c r="Q635" s="2" t="str">
        <f t="shared" si="27"/>
        <v>104523060V00</v>
      </c>
      <c r="R635" s="2" t="str">
        <f t="shared" si="28"/>
        <v>104523060V00</v>
      </c>
      <c r="T635" s="2">
        <v>104519700</v>
      </c>
      <c r="U635" s="2" t="s">
        <v>44</v>
      </c>
      <c r="V635" s="2" t="str">
        <f t="shared" si="29"/>
        <v>104519700UN</v>
      </c>
    </row>
    <row r="636" spans="15:22" x14ac:dyDescent="0.35">
      <c r="O636" s="2">
        <v>104523050</v>
      </c>
      <c r="P636" s="20" t="s">
        <v>131</v>
      </c>
      <c r="Q636" s="2" t="str">
        <f t="shared" si="27"/>
        <v>104523050V00</v>
      </c>
      <c r="R636" s="2" t="str">
        <f t="shared" si="28"/>
        <v>104523050V00</v>
      </c>
      <c r="T636" s="2">
        <v>104519710</v>
      </c>
      <c r="U636" s="2" t="s">
        <v>209</v>
      </c>
      <c r="V636" s="2" t="str">
        <f t="shared" si="29"/>
        <v>104519710C04</v>
      </c>
    </row>
    <row r="637" spans="15:22" x14ac:dyDescent="0.35">
      <c r="O637" s="2">
        <v>104533700</v>
      </c>
      <c r="P637" s="20" t="s">
        <v>53</v>
      </c>
      <c r="Q637" s="2" t="str">
        <f t="shared" si="27"/>
        <v>104533700C06</v>
      </c>
      <c r="R637" s="2" t="str">
        <f t="shared" si="28"/>
        <v>104533700C06</v>
      </c>
      <c r="T637" s="2">
        <v>104519710</v>
      </c>
      <c r="U637" s="2" t="s">
        <v>44</v>
      </c>
      <c r="V637" s="2" t="str">
        <f t="shared" si="29"/>
        <v>104519710UN</v>
      </c>
    </row>
    <row r="638" spans="15:22" x14ac:dyDescent="0.35">
      <c r="O638" s="2">
        <v>104529820</v>
      </c>
      <c r="P638" s="20" t="s">
        <v>61</v>
      </c>
      <c r="Q638" s="2" t="str">
        <f t="shared" si="27"/>
        <v>104529820C10</v>
      </c>
      <c r="R638" s="2" t="str">
        <f t="shared" si="28"/>
        <v>104529820C10</v>
      </c>
      <c r="T638" s="2">
        <v>104519740</v>
      </c>
      <c r="U638" s="2" t="s">
        <v>209</v>
      </c>
      <c r="V638" s="2" t="str">
        <f t="shared" si="29"/>
        <v>104519740C04</v>
      </c>
    </row>
    <row r="639" spans="15:22" x14ac:dyDescent="0.35">
      <c r="O639" s="2">
        <v>104524230</v>
      </c>
      <c r="P639" s="20" t="s">
        <v>200</v>
      </c>
      <c r="Q639" s="2" t="str">
        <f t="shared" si="27"/>
        <v>104524230Z00</v>
      </c>
      <c r="R639" s="2" t="str">
        <f t="shared" si="28"/>
        <v>104524230Z00</v>
      </c>
      <c r="T639" s="2">
        <v>104519740</v>
      </c>
      <c r="U639" s="2" t="s">
        <v>44</v>
      </c>
      <c r="V639" s="2" t="str">
        <f t="shared" si="29"/>
        <v>104519740UN</v>
      </c>
    </row>
    <row r="640" spans="15:22" x14ac:dyDescent="0.35">
      <c r="O640" s="2">
        <v>104524260</v>
      </c>
      <c r="P640" s="20" t="s">
        <v>200</v>
      </c>
      <c r="Q640" s="2" t="str">
        <f t="shared" si="27"/>
        <v>104524260Z00</v>
      </c>
      <c r="R640" s="2" t="str">
        <f t="shared" si="28"/>
        <v>104524260Z00</v>
      </c>
      <c r="T640" s="2">
        <v>104519750</v>
      </c>
      <c r="U640" s="2" t="s">
        <v>209</v>
      </c>
      <c r="V640" s="2" t="str">
        <f t="shared" si="29"/>
        <v>104519750C04</v>
      </c>
    </row>
    <row r="641" spans="15:22" x14ac:dyDescent="0.35">
      <c r="O641" s="2">
        <v>104524250</v>
      </c>
      <c r="P641" s="20" t="s">
        <v>200</v>
      </c>
      <c r="Q641" s="2" t="str">
        <f t="shared" si="27"/>
        <v>104524250Z00</v>
      </c>
      <c r="R641" s="2" t="str">
        <f t="shared" si="28"/>
        <v>104524250Z00</v>
      </c>
      <c r="T641" s="2">
        <v>104519750</v>
      </c>
      <c r="U641" s="2" t="s">
        <v>44</v>
      </c>
      <c r="V641" s="2" t="str">
        <f t="shared" si="29"/>
        <v>104519750UN</v>
      </c>
    </row>
    <row r="642" spans="15:22" x14ac:dyDescent="0.35">
      <c r="O642" s="2">
        <v>104524240</v>
      </c>
      <c r="P642" s="20" t="s">
        <v>200</v>
      </c>
      <c r="Q642" s="2" t="str">
        <f t="shared" si="27"/>
        <v>104524240Z00</v>
      </c>
      <c r="R642" s="2" t="str">
        <f t="shared" si="28"/>
        <v>104524240Z00</v>
      </c>
      <c r="T642" s="2">
        <v>104519800</v>
      </c>
      <c r="U642" s="2" t="s">
        <v>43</v>
      </c>
      <c r="V642" s="2" t="str">
        <f t="shared" si="29"/>
        <v>104519800C12</v>
      </c>
    </row>
    <row r="643" spans="15:22" x14ac:dyDescent="0.35">
      <c r="O643" s="2">
        <v>104533820</v>
      </c>
      <c r="P643" s="20" t="s">
        <v>131</v>
      </c>
      <c r="Q643" s="2" t="str">
        <f t="shared" ref="Q643:Q706" si="30">O643&amp;P643</f>
        <v>104533820V00</v>
      </c>
      <c r="R643" s="2" t="str">
        <f t="shared" ref="R643:R706" si="31">VLOOKUP(Q643,V:V,1,0)</f>
        <v>104533820V00</v>
      </c>
      <c r="T643" s="2">
        <v>104519800</v>
      </c>
      <c r="U643" s="2" t="s">
        <v>44</v>
      </c>
      <c r="V643" s="2" t="str">
        <f t="shared" si="29"/>
        <v>104519800UN</v>
      </c>
    </row>
    <row r="644" spans="15:22" x14ac:dyDescent="0.35">
      <c r="O644" s="2">
        <v>104533870</v>
      </c>
      <c r="P644" s="20" t="s">
        <v>339</v>
      </c>
      <c r="Q644" s="2" t="str">
        <f t="shared" si="30"/>
        <v>104533870C30</v>
      </c>
      <c r="R644" s="2" t="str">
        <f t="shared" si="31"/>
        <v>104533870C30</v>
      </c>
      <c r="T644" s="2">
        <v>104519840</v>
      </c>
      <c r="U644" s="2" t="s">
        <v>300</v>
      </c>
      <c r="V644" s="2" t="str">
        <f t="shared" ref="V644:V707" si="32">T644&amp;U644</f>
        <v>104519840C05</v>
      </c>
    </row>
    <row r="645" spans="15:22" x14ac:dyDescent="0.35">
      <c r="O645" s="2">
        <v>104533880</v>
      </c>
      <c r="P645" s="20" t="s">
        <v>125</v>
      </c>
      <c r="Q645" s="2" t="str">
        <f t="shared" si="30"/>
        <v>104533880X00</v>
      </c>
      <c r="R645" s="2" t="str">
        <f t="shared" si="31"/>
        <v>104533880X00</v>
      </c>
      <c r="T645" s="2">
        <v>104519840</v>
      </c>
      <c r="U645" s="2" t="s">
        <v>164</v>
      </c>
      <c r="V645" s="2" t="str">
        <f t="shared" si="32"/>
        <v>104519840KG</v>
      </c>
    </row>
    <row r="646" spans="15:22" x14ac:dyDescent="0.35">
      <c r="O646" s="2">
        <v>104534010</v>
      </c>
      <c r="P646" s="20" t="s">
        <v>242</v>
      </c>
      <c r="Q646" s="2" t="str">
        <f t="shared" si="30"/>
        <v>104534010C48</v>
      </c>
      <c r="R646" s="2" t="str">
        <f t="shared" si="31"/>
        <v>104534010C48</v>
      </c>
      <c r="T646" s="2">
        <v>104519840</v>
      </c>
      <c r="U646" s="2" t="s">
        <v>44</v>
      </c>
      <c r="V646" s="2" t="str">
        <f t="shared" si="32"/>
        <v>104519840UN</v>
      </c>
    </row>
    <row r="647" spans="15:22" x14ac:dyDescent="0.35">
      <c r="O647" s="2">
        <v>104533710</v>
      </c>
      <c r="P647" s="20" t="s">
        <v>53</v>
      </c>
      <c r="Q647" s="2" t="str">
        <f t="shared" si="30"/>
        <v>104533710C06</v>
      </c>
      <c r="R647" s="2" t="str">
        <f t="shared" si="31"/>
        <v>104533710C06</v>
      </c>
      <c r="T647" s="2">
        <v>104519850</v>
      </c>
      <c r="U647" s="2" t="s">
        <v>61</v>
      </c>
      <c r="V647" s="2" t="str">
        <f t="shared" si="32"/>
        <v>104519850C10</v>
      </c>
    </row>
    <row r="648" spans="15:22" x14ac:dyDescent="0.35">
      <c r="O648" s="2">
        <v>104534020</v>
      </c>
      <c r="P648" s="20" t="s">
        <v>44</v>
      </c>
      <c r="Q648" s="2" t="str">
        <f t="shared" si="30"/>
        <v>104534020UN</v>
      </c>
      <c r="R648" s="2" t="str">
        <f t="shared" si="31"/>
        <v>104534020UN</v>
      </c>
      <c r="T648" s="2">
        <v>104519850</v>
      </c>
      <c r="U648" s="2" t="s">
        <v>44</v>
      </c>
      <c r="V648" s="2" t="str">
        <f t="shared" si="32"/>
        <v>104519850UN</v>
      </c>
    </row>
    <row r="649" spans="15:22" x14ac:dyDescent="0.35">
      <c r="O649" s="2">
        <v>104534040</v>
      </c>
      <c r="P649" s="20" t="s">
        <v>44</v>
      </c>
      <c r="Q649" s="2" t="str">
        <f t="shared" si="30"/>
        <v>104534040UN</v>
      </c>
      <c r="R649" s="2" t="str">
        <f t="shared" si="31"/>
        <v>104534040UN</v>
      </c>
      <c r="T649" s="2">
        <v>104519860</v>
      </c>
      <c r="U649" s="2" t="s">
        <v>61</v>
      </c>
      <c r="V649" s="2" t="str">
        <f t="shared" si="32"/>
        <v>104519860C10</v>
      </c>
    </row>
    <row r="650" spans="15:22" x14ac:dyDescent="0.35">
      <c r="O650" s="2">
        <v>104534050</v>
      </c>
      <c r="P650" s="20" t="s">
        <v>44</v>
      </c>
      <c r="Q650" s="2" t="str">
        <f t="shared" si="30"/>
        <v>104534050UN</v>
      </c>
      <c r="R650" s="2" t="str">
        <f t="shared" si="31"/>
        <v>104534050UN</v>
      </c>
      <c r="T650" s="2">
        <v>104519860</v>
      </c>
      <c r="U650" s="2" t="s">
        <v>44</v>
      </c>
      <c r="V650" s="2" t="str">
        <f t="shared" si="32"/>
        <v>104519860UN</v>
      </c>
    </row>
    <row r="651" spans="15:22" x14ac:dyDescent="0.35">
      <c r="O651" s="2">
        <v>105000300</v>
      </c>
      <c r="P651" s="20" t="s">
        <v>43</v>
      </c>
      <c r="Q651" s="2" t="str">
        <f t="shared" si="30"/>
        <v>105000300C12</v>
      </c>
      <c r="R651" s="2" t="str">
        <f t="shared" si="31"/>
        <v>105000300C12</v>
      </c>
      <c r="T651" s="2">
        <v>104519890</v>
      </c>
      <c r="U651" s="2" t="s">
        <v>244</v>
      </c>
      <c r="V651" s="2" t="str">
        <f t="shared" si="32"/>
        <v>104519890C45</v>
      </c>
    </row>
    <row r="652" spans="15:22" x14ac:dyDescent="0.35">
      <c r="O652" s="2">
        <v>201222320</v>
      </c>
      <c r="P652" s="20" t="s">
        <v>2677</v>
      </c>
      <c r="Q652" s="2" t="str">
        <f t="shared" si="30"/>
        <v>201222320Q80</v>
      </c>
      <c r="R652" s="2" t="str">
        <f t="shared" si="31"/>
        <v>201222320Q80</v>
      </c>
      <c r="T652" s="2">
        <v>104519890</v>
      </c>
      <c r="U652" s="2" t="s">
        <v>44</v>
      </c>
      <c r="V652" s="2" t="str">
        <f t="shared" si="32"/>
        <v>104519890UN</v>
      </c>
    </row>
    <row r="653" spans="15:22" x14ac:dyDescent="0.35">
      <c r="O653" s="2">
        <v>104534090</v>
      </c>
      <c r="P653" s="20" t="s">
        <v>176</v>
      </c>
      <c r="Q653" s="2" t="str">
        <f t="shared" si="30"/>
        <v>104534090C02</v>
      </c>
      <c r="R653" s="2" t="str">
        <f t="shared" si="31"/>
        <v>104534090C02</v>
      </c>
      <c r="T653" s="2">
        <v>104519920</v>
      </c>
      <c r="U653" s="2" t="s">
        <v>325</v>
      </c>
      <c r="V653" s="2" t="str">
        <f t="shared" si="32"/>
        <v>104519920D10</v>
      </c>
    </row>
    <row r="654" spans="15:22" x14ac:dyDescent="0.35">
      <c r="O654" s="2">
        <v>104534160</v>
      </c>
      <c r="P654" s="20" t="s">
        <v>43</v>
      </c>
      <c r="Q654" s="2" t="str">
        <f t="shared" si="30"/>
        <v>104534160C12</v>
      </c>
      <c r="R654" s="2" t="str">
        <f t="shared" si="31"/>
        <v>104534160C12</v>
      </c>
      <c r="T654" s="2">
        <v>104519920</v>
      </c>
      <c r="U654" s="2" t="s">
        <v>44</v>
      </c>
      <c r="V654" s="2" t="str">
        <f t="shared" si="32"/>
        <v>104519920UN</v>
      </c>
    </row>
    <row r="655" spans="15:22" x14ac:dyDescent="0.35">
      <c r="O655" s="2">
        <v>105001000</v>
      </c>
      <c r="P655" s="20" t="s">
        <v>81</v>
      </c>
      <c r="Q655" s="2" t="str">
        <f t="shared" si="30"/>
        <v>105001000C60</v>
      </c>
      <c r="R655" s="2" t="str">
        <f t="shared" si="31"/>
        <v>105001000C60</v>
      </c>
      <c r="T655" s="2">
        <v>104519930</v>
      </c>
      <c r="U655" s="2" t="s">
        <v>164</v>
      </c>
      <c r="V655" s="2" t="str">
        <f t="shared" si="32"/>
        <v>104519930KG</v>
      </c>
    </row>
    <row r="656" spans="15:22" x14ac:dyDescent="0.35">
      <c r="O656" s="2">
        <v>105001050</v>
      </c>
      <c r="P656" s="20" t="s">
        <v>81</v>
      </c>
      <c r="Q656" s="2" t="str">
        <f t="shared" si="30"/>
        <v>105001050C60</v>
      </c>
      <c r="R656" s="2" t="str">
        <f t="shared" si="31"/>
        <v>105001050C60</v>
      </c>
      <c r="T656" s="2">
        <v>104520060</v>
      </c>
      <c r="U656" s="2" t="s">
        <v>53</v>
      </c>
      <c r="V656" s="2" t="str">
        <f t="shared" si="32"/>
        <v>104520060C06</v>
      </c>
    </row>
    <row r="657" spans="15:22" x14ac:dyDescent="0.35">
      <c r="O657" s="2">
        <v>104534100</v>
      </c>
      <c r="P657" s="20" t="s">
        <v>94</v>
      </c>
      <c r="Q657" s="2" t="str">
        <f t="shared" si="30"/>
        <v>104534100C18</v>
      </c>
      <c r="R657" s="2" t="str">
        <f t="shared" si="31"/>
        <v>104534100C18</v>
      </c>
      <c r="T657" s="2">
        <v>104520060</v>
      </c>
      <c r="U657" s="2" t="s">
        <v>44</v>
      </c>
      <c r="V657" s="2" t="str">
        <f t="shared" si="32"/>
        <v>104520060UN</v>
      </c>
    </row>
    <row r="658" spans="15:22" x14ac:dyDescent="0.35">
      <c r="O658" s="2">
        <v>104534150</v>
      </c>
      <c r="P658" s="20" t="s">
        <v>61</v>
      </c>
      <c r="Q658" s="2" t="str">
        <f t="shared" si="30"/>
        <v>104534150C10</v>
      </c>
      <c r="R658" s="2" t="str">
        <f t="shared" si="31"/>
        <v>104534150C10</v>
      </c>
      <c r="T658" s="2">
        <v>104520070</v>
      </c>
      <c r="U658" s="2" t="s">
        <v>53</v>
      </c>
      <c r="V658" s="2" t="str">
        <f t="shared" si="32"/>
        <v>104520070C06</v>
      </c>
    </row>
    <row r="659" spans="15:22" x14ac:dyDescent="0.35">
      <c r="O659" s="2">
        <v>104534210</v>
      </c>
      <c r="P659" s="20" t="s">
        <v>339</v>
      </c>
      <c r="Q659" s="2" t="str">
        <f t="shared" si="30"/>
        <v>104534210C30</v>
      </c>
      <c r="R659" s="2" t="str">
        <f t="shared" si="31"/>
        <v>104534210C30</v>
      </c>
      <c r="T659" s="2">
        <v>104520070</v>
      </c>
      <c r="U659" s="2" t="s">
        <v>44</v>
      </c>
      <c r="V659" s="2" t="str">
        <f t="shared" si="32"/>
        <v>104520070UN</v>
      </c>
    </row>
    <row r="660" spans="15:22" x14ac:dyDescent="0.35">
      <c r="O660" s="2">
        <v>104534120</v>
      </c>
      <c r="P660" s="20" t="s">
        <v>61</v>
      </c>
      <c r="Q660" s="2" t="str">
        <f t="shared" si="30"/>
        <v>104534120C10</v>
      </c>
      <c r="R660" s="2" t="str">
        <f t="shared" si="31"/>
        <v>104534120C10</v>
      </c>
      <c r="T660" s="2">
        <v>104520080</v>
      </c>
      <c r="U660" s="2" t="s">
        <v>53</v>
      </c>
      <c r="V660" s="2" t="str">
        <f t="shared" si="32"/>
        <v>104520080C06</v>
      </c>
    </row>
    <row r="661" spans="15:22" x14ac:dyDescent="0.35">
      <c r="O661" s="2">
        <v>104534180</v>
      </c>
      <c r="P661" s="20" t="s">
        <v>61</v>
      </c>
      <c r="Q661" s="2" t="str">
        <f t="shared" si="30"/>
        <v>104534180C10</v>
      </c>
      <c r="R661" s="2" t="str">
        <f t="shared" si="31"/>
        <v>104534180C10</v>
      </c>
      <c r="T661" s="2">
        <v>104520080</v>
      </c>
      <c r="U661" s="2" t="s">
        <v>44</v>
      </c>
      <c r="V661" s="2" t="str">
        <f t="shared" si="32"/>
        <v>104520080UN</v>
      </c>
    </row>
    <row r="662" spans="15:22" x14ac:dyDescent="0.35">
      <c r="O662" s="2">
        <v>104534130</v>
      </c>
      <c r="P662" s="20" t="s">
        <v>43</v>
      </c>
      <c r="Q662" s="2" t="str">
        <f t="shared" si="30"/>
        <v>104534130C12</v>
      </c>
      <c r="R662" s="2" t="str">
        <f t="shared" si="31"/>
        <v>104534130C12</v>
      </c>
      <c r="T662" s="2">
        <v>104520300</v>
      </c>
      <c r="U662" s="2" t="s">
        <v>288</v>
      </c>
      <c r="V662" s="2" t="str">
        <f t="shared" si="32"/>
        <v>104520300C24</v>
      </c>
    </row>
    <row r="663" spans="15:22" x14ac:dyDescent="0.35">
      <c r="O663" s="2">
        <v>105001100</v>
      </c>
      <c r="P663" s="20" t="s">
        <v>81</v>
      </c>
      <c r="Q663" s="2" t="str">
        <f t="shared" si="30"/>
        <v>105001100C60</v>
      </c>
      <c r="R663" s="2" t="str">
        <f t="shared" si="31"/>
        <v>105001100C60</v>
      </c>
      <c r="T663" s="2">
        <v>104520300</v>
      </c>
      <c r="U663" s="2" t="s">
        <v>44</v>
      </c>
      <c r="V663" s="2" t="str">
        <f t="shared" si="32"/>
        <v>104520300UN</v>
      </c>
    </row>
    <row r="664" spans="15:22" x14ac:dyDescent="0.35">
      <c r="O664" s="2">
        <v>104534170</v>
      </c>
      <c r="P664" s="20" t="s">
        <v>81</v>
      </c>
      <c r="Q664" s="2" t="str">
        <f t="shared" si="30"/>
        <v>104534170C60</v>
      </c>
      <c r="R664" s="2" t="str">
        <f t="shared" si="31"/>
        <v>104534170C60</v>
      </c>
      <c r="T664" s="2">
        <v>104520350</v>
      </c>
      <c r="U664" s="2" t="s">
        <v>44</v>
      </c>
      <c r="V664" s="2" t="str">
        <f t="shared" si="32"/>
        <v>104520350UN</v>
      </c>
    </row>
    <row r="665" spans="15:22" x14ac:dyDescent="0.35">
      <c r="O665" s="2">
        <v>104534140</v>
      </c>
      <c r="P665" s="20" t="s">
        <v>244</v>
      </c>
      <c r="Q665" s="2" t="str">
        <f t="shared" si="30"/>
        <v>104534140C45</v>
      </c>
      <c r="R665" s="2" t="str">
        <f t="shared" si="31"/>
        <v>104534140C45</v>
      </c>
      <c r="T665" s="2">
        <v>104520360</v>
      </c>
      <c r="U665" s="2" t="s">
        <v>44</v>
      </c>
      <c r="V665" s="2" t="str">
        <f t="shared" si="32"/>
        <v>104520360UN</v>
      </c>
    </row>
    <row r="666" spans="15:22" x14ac:dyDescent="0.35">
      <c r="O666" s="2">
        <v>40009385</v>
      </c>
      <c r="P666" s="20" t="s">
        <v>44</v>
      </c>
      <c r="Q666" s="2" t="str">
        <f t="shared" si="30"/>
        <v>40009385UN</v>
      </c>
      <c r="R666" s="2" t="str">
        <f t="shared" si="31"/>
        <v>40009385UN</v>
      </c>
      <c r="T666" s="2">
        <v>104520470</v>
      </c>
      <c r="U666" s="2" t="s">
        <v>77</v>
      </c>
      <c r="V666" s="2" t="str">
        <f t="shared" si="32"/>
        <v>104520470CJ</v>
      </c>
    </row>
    <row r="667" spans="15:22" x14ac:dyDescent="0.35">
      <c r="O667" s="2">
        <v>100093660</v>
      </c>
      <c r="P667" s="20" t="s">
        <v>44</v>
      </c>
      <c r="Q667" s="2" t="str">
        <f t="shared" si="30"/>
        <v>100093660UN</v>
      </c>
      <c r="R667" s="2" t="str">
        <f t="shared" si="31"/>
        <v>100093660UN</v>
      </c>
      <c r="T667" s="2">
        <v>104520470</v>
      </c>
      <c r="U667" s="2" t="s">
        <v>164</v>
      </c>
      <c r="V667" s="2" t="str">
        <f t="shared" si="32"/>
        <v>104520470KG</v>
      </c>
    </row>
    <row r="668" spans="15:22" x14ac:dyDescent="0.35">
      <c r="O668" s="2">
        <v>40009381</v>
      </c>
      <c r="P668" s="20" t="s">
        <v>44</v>
      </c>
      <c r="Q668" s="2" t="str">
        <f t="shared" si="30"/>
        <v>40009381UN</v>
      </c>
      <c r="R668" s="2" t="str">
        <f t="shared" si="31"/>
        <v>40009381UN</v>
      </c>
      <c r="T668" s="2">
        <v>104520490</v>
      </c>
      <c r="U668" s="2" t="s">
        <v>61</v>
      </c>
      <c r="V668" s="2" t="str">
        <f t="shared" si="32"/>
        <v>104520490C10</v>
      </c>
    </row>
    <row r="669" spans="15:22" x14ac:dyDescent="0.35">
      <c r="O669" s="2">
        <v>92009062</v>
      </c>
      <c r="P669" s="20" t="s">
        <v>44</v>
      </c>
      <c r="Q669" s="2" t="str">
        <f t="shared" si="30"/>
        <v>92009062UN</v>
      </c>
      <c r="R669" s="2" t="str">
        <f t="shared" si="31"/>
        <v>92009062UN</v>
      </c>
      <c r="T669" s="2">
        <v>104520490</v>
      </c>
      <c r="U669" s="2" t="s">
        <v>44</v>
      </c>
      <c r="V669" s="2" t="str">
        <f t="shared" si="32"/>
        <v>104520490UN</v>
      </c>
    </row>
    <row r="670" spans="15:22" x14ac:dyDescent="0.35">
      <c r="O670" s="2">
        <v>40522152</v>
      </c>
      <c r="P670" s="20" t="s">
        <v>44</v>
      </c>
      <c r="Q670" s="2" t="str">
        <f t="shared" si="30"/>
        <v>40522152UN</v>
      </c>
      <c r="R670" s="2" t="str">
        <f t="shared" si="31"/>
        <v>40522152UN</v>
      </c>
      <c r="T670" s="2">
        <v>104520520</v>
      </c>
      <c r="U670" s="2" t="s">
        <v>44</v>
      </c>
      <c r="V670" s="2" t="str">
        <f t="shared" si="32"/>
        <v>104520520UN</v>
      </c>
    </row>
    <row r="671" spans="15:22" x14ac:dyDescent="0.35">
      <c r="O671" s="2">
        <v>40002143</v>
      </c>
      <c r="P671" s="20" t="s">
        <v>44</v>
      </c>
      <c r="Q671" s="2" t="str">
        <f t="shared" si="30"/>
        <v>40002143UN</v>
      </c>
      <c r="R671" s="2" t="str">
        <f t="shared" si="31"/>
        <v>40002143UN</v>
      </c>
      <c r="T671" s="2">
        <v>104520530</v>
      </c>
      <c r="U671" s="2" t="s">
        <v>300</v>
      </c>
      <c r="V671" s="2" t="str">
        <f t="shared" si="32"/>
        <v>104520530C05</v>
      </c>
    </row>
    <row r="672" spans="15:22" x14ac:dyDescent="0.35">
      <c r="O672" s="2">
        <v>100093740</v>
      </c>
      <c r="P672" s="20" t="s">
        <v>44</v>
      </c>
      <c r="Q672" s="2" t="str">
        <f t="shared" si="30"/>
        <v>100093740UN</v>
      </c>
      <c r="R672" s="2" t="str">
        <f t="shared" si="31"/>
        <v>100093740UN</v>
      </c>
      <c r="T672" s="2">
        <v>104520530</v>
      </c>
      <c r="U672" s="2" t="s">
        <v>44</v>
      </c>
      <c r="V672" s="2" t="str">
        <f t="shared" si="32"/>
        <v>104520530UN</v>
      </c>
    </row>
    <row r="673" spans="15:22" x14ac:dyDescent="0.35">
      <c r="O673" s="2">
        <v>40002149</v>
      </c>
      <c r="P673" s="20" t="s">
        <v>44</v>
      </c>
      <c r="Q673" s="2" t="str">
        <f t="shared" si="30"/>
        <v>40002149UN</v>
      </c>
      <c r="R673" s="2" t="str">
        <f t="shared" si="31"/>
        <v>40002149UN</v>
      </c>
      <c r="T673" s="2">
        <v>104520560</v>
      </c>
      <c r="U673" s="2" t="s">
        <v>773</v>
      </c>
      <c r="V673" s="2" t="str">
        <f t="shared" si="32"/>
        <v>104520560C36</v>
      </c>
    </row>
    <row r="674" spans="15:22" x14ac:dyDescent="0.35">
      <c r="O674" s="2">
        <v>105201940</v>
      </c>
      <c r="P674" s="20" t="s">
        <v>44</v>
      </c>
      <c r="Q674" s="2" t="str">
        <f t="shared" si="30"/>
        <v>105201940UN</v>
      </c>
      <c r="R674" s="2" t="str">
        <f t="shared" si="31"/>
        <v>105201940UN</v>
      </c>
      <c r="T674" s="2">
        <v>104520560</v>
      </c>
      <c r="U674" s="2" t="s">
        <v>44</v>
      </c>
      <c r="V674" s="2" t="str">
        <f t="shared" si="32"/>
        <v>104520560UN</v>
      </c>
    </row>
    <row r="675" spans="15:22" x14ac:dyDescent="0.35">
      <c r="O675" s="2">
        <v>101710006</v>
      </c>
      <c r="P675" s="20" t="s">
        <v>211</v>
      </c>
      <c r="Q675" s="2" t="str">
        <f t="shared" si="30"/>
        <v>101710006C50</v>
      </c>
      <c r="R675" s="2" t="str">
        <f t="shared" si="31"/>
        <v>101710006C50</v>
      </c>
      <c r="T675" s="2">
        <v>104520580</v>
      </c>
      <c r="U675" s="2" t="s">
        <v>164</v>
      </c>
      <c r="V675" s="2" t="str">
        <f t="shared" si="32"/>
        <v>104520580KG</v>
      </c>
    </row>
    <row r="676" spans="15:22" x14ac:dyDescent="0.35">
      <c r="O676" s="2">
        <v>104523280</v>
      </c>
      <c r="P676" s="20" t="s">
        <v>53</v>
      </c>
      <c r="Q676" s="2" t="str">
        <f t="shared" si="30"/>
        <v>104523280C06</v>
      </c>
      <c r="R676" s="2" t="str">
        <f t="shared" si="31"/>
        <v>104523280C06</v>
      </c>
      <c r="T676" s="2">
        <v>104520620</v>
      </c>
      <c r="U676" s="2" t="s">
        <v>1090</v>
      </c>
      <c r="V676" s="2" t="str">
        <f t="shared" si="32"/>
        <v>104520620D05</v>
      </c>
    </row>
    <row r="677" spans="15:22" x14ac:dyDescent="0.35">
      <c r="O677" s="2">
        <v>101710005</v>
      </c>
      <c r="P677" s="20" t="s">
        <v>61</v>
      </c>
      <c r="Q677" s="2" t="str">
        <f t="shared" si="30"/>
        <v>101710005C10</v>
      </c>
      <c r="R677" s="2" t="str">
        <f t="shared" si="31"/>
        <v>101710005C10</v>
      </c>
      <c r="T677" s="2">
        <v>104520620</v>
      </c>
      <c r="U677" s="2" t="s">
        <v>44</v>
      </c>
      <c r="V677" s="2" t="str">
        <f t="shared" si="32"/>
        <v>104520620UN</v>
      </c>
    </row>
    <row r="678" spans="15:22" x14ac:dyDescent="0.35">
      <c r="O678" s="2">
        <v>968200390</v>
      </c>
      <c r="P678" s="20" t="s">
        <v>44</v>
      </c>
      <c r="Q678" s="2" t="str">
        <f t="shared" si="30"/>
        <v>968200390UN</v>
      </c>
      <c r="R678" s="2" t="str">
        <f t="shared" si="31"/>
        <v>968200390UN</v>
      </c>
      <c r="T678" s="2">
        <v>104520650</v>
      </c>
      <c r="U678" s="2" t="s">
        <v>288</v>
      </c>
      <c r="V678" s="2" t="str">
        <f t="shared" si="32"/>
        <v>104520650C24</v>
      </c>
    </row>
    <row r="679" spans="15:22" x14ac:dyDescent="0.35">
      <c r="O679" s="2">
        <v>968200380</v>
      </c>
      <c r="P679" s="20" t="s">
        <v>209</v>
      </c>
      <c r="Q679" s="2" t="str">
        <f t="shared" si="30"/>
        <v>968200380C04</v>
      </c>
      <c r="R679" s="2" t="str">
        <f t="shared" si="31"/>
        <v>968200380C04</v>
      </c>
      <c r="T679" s="2">
        <v>104520650</v>
      </c>
      <c r="U679" s="2" t="s">
        <v>44</v>
      </c>
      <c r="V679" s="2" t="str">
        <f t="shared" si="32"/>
        <v>104520650UN</v>
      </c>
    </row>
    <row r="680" spans="15:22" x14ac:dyDescent="0.35">
      <c r="O680" s="2">
        <v>968200370</v>
      </c>
      <c r="P680" s="20" t="s">
        <v>53</v>
      </c>
      <c r="Q680" s="2" t="str">
        <f t="shared" si="30"/>
        <v>968200370C06</v>
      </c>
      <c r="R680" s="2" t="str">
        <f t="shared" si="31"/>
        <v>968200370C06</v>
      </c>
      <c r="T680" s="2">
        <v>104520680</v>
      </c>
      <c r="U680" s="2" t="s">
        <v>176</v>
      </c>
      <c r="V680" s="2" t="str">
        <f t="shared" si="32"/>
        <v>104520680C02</v>
      </c>
    </row>
    <row r="681" spans="15:22" x14ac:dyDescent="0.35">
      <c r="O681" s="2">
        <v>104511090</v>
      </c>
      <c r="P681" s="20" t="s">
        <v>43</v>
      </c>
      <c r="Q681" s="2" t="str">
        <f t="shared" si="30"/>
        <v>104511090C12</v>
      </c>
      <c r="R681" s="2" t="str">
        <f t="shared" si="31"/>
        <v>104511090C12</v>
      </c>
      <c r="T681" s="2">
        <v>104520680</v>
      </c>
      <c r="U681" s="2" t="s">
        <v>44</v>
      </c>
      <c r="V681" s="2" t="str">
        <f t="shared" si="32"/>
        <v>104520680UN</v>
      </c>
    </row>
    <row r="682" spans="15:22" x14ac:dyDescent="0.35">
      <c r="O682" s="2">
        <v>104518210</v>
      </c>
      <c r="P682" s="20" t="s">
        <v>53</v>
      </c>
      <c r="Q682" s="2" t="str">
        <f t="shared" si="30"/>
        <v>104518210C06</v>
      </c>
      <c r="R682" s="2" t="str">
        <f t="shared" si="31"/>
        <v>104518210C06</v>
      </c>
      <c r="T682" s="2">
        <v>104520700</v>
      </c>
      <c r="U682" s="2" t="s">
        <v>61</v>
      </c>
      <c r="V682" s="2" t="str">
        <f t="shared" si="32"/>
        <v>104520700C10</v>
      </c>
    </row>
    <row r="683" spans="15:22" x14ac:dyDescent="0.35">
      <c r="O683" s="2">
        <v>108004060</v>
      </c>
      <c r="P683" s="20" t="s">
        <v>43</v>
      </c>
      <c r="Q683" s="2" t="str">
        <f t="shared" si="30"/>
        <v>108004060C12</v>
      </c>
      <c r="R683" s="2" t="str">
        <f t="shared" si="31"/>
        <v>108004060C12</v>
      </c>
      <c r="T683" s="2">
        <v>104520700</v>
      </c>
      <c r="U683" s="2" t="s">
        <v>44</v>
      </c>
      <c r="V683" s="2" t="str">
        <f t="shared" si="32"/>
        <v>104520700UN</v>
      </c>
    </row>
    <row r="684" spans="15:22" x14ac:dyDescent="0.35">
      <c r="O684" s="2">
        <v>104520520</v>
      </c>
      <c r="P684" s="20" t="s">
        <v>44</v>
      </c>
      <c r="Q684" s="2" t="str">
        <f t="shared" si="30"/>
        <v>104520520UN</v>
      </c>
      <c r="R684" s="2" t="str">
        <f t="shared" si="31"/>
        <v>104520520UN</v>
      </c>
      <c r="T684" s="2">
        <v>104520710</v>
      </c>
      <c r="U684" s="2" t="s">
        <v>53</v>
      </c>
      <c r="V684" s="2" t="str">
        <f t="shared" si="32"/>
        <v>104520710C06</v>
      </c>
    </row>
    <row r="685" spans="15:22" x14ac:dyDescent="0.35">
      <c r="O685" s="2">
        <v>104520360</v>
      </c>
      <c r="P685" s="20" t="s">
        <v>44</v>
      </c>
      <c r="Q685" s="2" t="str">
        <f t="shared" si="30"/>
        <v>104520360UN</v>
      </c>
      <c r="R685" s="2" t="str">
        <f t="shared" si="31"/>
        <v>104520360UN</v>
      </c>
      <c r="T685" s="2">
        <v>104520710</v>
      </c>
      <c r="U685" s="2" t="s">
        <v>44</v>
      </c>
      <c r="V685" s="2" t="str">
        <f t="shared" si="32"/>
        <v>104520710UN</v>
      </c>
    </row>
    <row r="686" spans="15:22" x14ac:dyDescent="0.35">
      <c r="O686" s="2">
        <v>104518430</v>
      </c>
      <c r="P686" s="20" t="s">
        <v>43</v>
      </c>
      <c r="Q686" s="2" t="str">
        <f t="shared" si="30"/>
        <v>104518430C12</v>
      </c>
      <c r="R686" s="2" t="str">
        <f t="shared" si="31"/>
        <v>104518430C12</v>
      </c>
      <c r="T686" s="2">
        <v>104520730</v>
      </c>
      <c r="U686" s="2" t="s">
        <v>53</v>
      </c>
      <c r="V686" s="2" t="str">
        <f t="shared" si="32"/>
        <v>104520730C06</v>
      </c>
    </row>
    <row r="687" spans="15:22" x14ac:dyDescent="0.35">
      <c r="O687" s="2">
        <v>201300003</v>
      </c>
      <c r="P687" s="20" t="s">
        <v>61</v>
      </c>
      <c r="Q687" s="2" t="str">
        <f t="shared" si="30"/>
        <v>201300003C10</v>
      </c>
      <c r="R687" s="2" t="str">
        <f t="shared" si="31"/>
        <v>201300003C10</v>
      </c>
      <c r="T687" s="2">
        <v>104520730</v>
      </c>
      <c r="U687" s="2" t="s">
        <v>44</v>
      </c>
      <c r="V687" s="2" t="str">
        <f t="shared" si="32"/>
        <v>104520730UN</v>
      </c>
    </row>
    <row r="688" spans="15:22" x14ac:dyDescent="0.35">
      <c r="O688" s="2">
        <v>104516290</v>
      </c>
      <c r="P688" s="20" t="s">
        <v>61</v>
      </c>
      <c r="Q688" s="2" t="str">
        <f t="shared" si="30"/>
        <v>104516290C10</v>
      </c>
      <c r="R688" s="2" t="str">
        <f t="shared" si="31"/>
        <v>104516290C10</v>
      </c>
      <c r="T688" s="2">
        <v>104520740</v>
      </c>
      <c r="U688" s="2" t="s">
        <v>61</v>
      </c>
      <c r="V688" s="2" t="str">
        <f t="shared" si="32"/>
        <v>104520740C10</v>
      </c>
    </row>
    <row r="689" spans="15:22" x14ac:dyDescent="0.35">
      <c r="O689" s="2">
        <v>104515840</v>
      </c>
      <c r="P689" s="20" t="s">
        <v>61</v>
      </c>
      <c r="Q689" s="2" t="str">
        <f t="shared" si="30"/>
        <v>104515840C10</v>
      </c>
      <c r="R689" s="2" t="str">
        <f t="shared" si="31"/>
        <v>104515840C10</v>
      </c>
      <c r="T689" s="2">
        <v>104520740</v>
      </c>
      <c r="U689" s="2" t="s">
        <v>44</v>
      </c>
      <c r="V689" s="2" t="str">
        <f t="shared" si="32"/>
        <v>104520740UN</v>
      </c>
    </row>
    <row r="690" spans="15:22" x14ac:dyDescent="0.35">
      <c r="O690" s="2">
        <v>104516280</v>
      </c>
      <c r="P690" s="20" t="s">
        <v>61</v>
      </c>
      <c r="Q690" s="2" t="str">
        <f t="shared" si="30"/>
        <v>104516280C10</v>
      </c>
      <c r="R690" s="2" t="str">
        <f t="shared" si="31"/>
        <v>104516280C10</v>
      </c>
      <c r="T690" s="2">
        <v>104520750</v>
      </c>
      <c r="U690" s="2" t="s">
        <v>61</v>
      </c>
      <c r="V690" s="2" t="str">
        <f t="shared" si="32"/>
        <v>104520750C10</v>
      </c>
    </row>
    <row r="691" spans="15:22" x14ac:dyDescent="0.35">
      <c r="O691" s="2">
        <v>101720005</v>
      </c>
      <c r="P691" s="20" t="s">
        <v>741</v>
      </c>
      <c r="Q691" s="2" t="str">
        <f t="shared" si="30"/>
        <v>101720005C32</v>
      </c>
      <c r="R691" s="2" t="str">
        <f t="shared" si="31"/>
        <v>101720005C32</v>
      </c>
      <c r="T691" s="2">
        <v>104520750</v>
      </c>
      <c r="U691" s="2" t="s">
        <v>44</v>
      </c>
      <c r="V691" s="2" t="str">
        <f t="shared" si="32"/>
        <v>104520750UN</v>
      </c>
    </row>
    <row r="692" spans="15:22" x14ac:dyDescent="0.35">
      <c r="O692" s="2">
        <v>101720006</v>
      </c>
      <c r="P692" s="20" t="s">
        <v>112</v>
      </c>
      <c r="Q692" s="2" t="str">
        <f t="shared" si="30"/>
        <v>101720006C16</v>
      </c>
      <c r="R692" s="2" t="str">
        <f t="shared" si="31"/>
        <v>101720006C16</v>
      </c>
      <c r="T692" s="2">
        <v>104520760</v>
      </c>
      <c r="U692" s="2" t="s">
        <v>61</v>
      </c>
      <c r="V692" s="2" t="str">
        <f t="shared" si="32"/>
        <v>104520760C10</v>
      </c>
    </row>
    <row r="693" spans="15:22" x14ac:dyDescent="0.35">
      <c r="O693" s="2">
        <v>150000186</v>
      </c>
      <c r="P693" s="20" t="s">
        <v>218</v>
      </c>
      <c r="Q693" s="2" t="str">
        <f t="shared" si="30"/>
        <v>150000186D16</v>
      </c>
      <c r="R693" s="2" t="str">
        <f t="shared" si="31"/>
        <v>150000186D16</v>
      </c>
      <c r="T693" s="2">
        <v>104520760</v>
      </c>
      <c r="U693" s="2" t="s">
        <v>44</v>
      </c>
      <c r="V693" s="2" t="str">
        <f t="shared" si="32"/>
        <v>104520760UN</v>
      </c>
    </row>
    <row r="694" spans="15:22" x14ac:dyDescent="0.35">
      <c r="O694" s="2">
        <v>150000188</v>
      </c>
      <c r="P694" s="20" t="s">
        <v>218</v>
      </c>
      <c r="Q694" s="2" t="str">
        <f t="shared" si="30"/>
        <v>150000188D16</v>
      </c>
      <c r="R694" s="2" t="str">
        <f t="shared" si="31"/>
        <v>150000188D16</v>
      </c>
      <c r="T694" s="2">
        <v>104520790</v>
      </c>
      <c r="U694" s="2" t="s">
        <v>439</v>
      </c>
      <c r="V694" s="2" t="str">
        <f t="shared" si="32"/>
        <v>104520790C01</v>
      </c>
    </row>
    <row r="695" spans="15:22" x14ac:dyDescent="0.35">
      <c r="O695" s="2">
        <v>104525080</v>
      </c>
      <c r="P695" s="20" t="s">
        <v>288</v>
      </c>
      <c r="Q695" s="2" t="str">
        <f t="shared" si="30"/>
        <v>104525080C24</v>
      </c>
      <c r="R695" s="2" t="str">
        <f t="shared" si="31"/>
        <v>104525080C24</v>
      </c>
      <c r="T695" s="2">
        <v>104520790</v>
      </c>
      <c r="U695" s="2" t="s">
        <v>77</v>
      </c>
      <c r="V695" s="2" t="str">
        <f t="shared" si="32"/>
        <v>104520790CJ</v>
      </c>
    </row>
    <row r="696" spans="15:22" x14ac:dyDescent="0.35">
      <c r="O696" s="2">
        <v>104525090</v>
      </c>
      <c r="P696" s="20" t="s">
        <v>288</v>
      </c>
      <c r="Q696" s="2" t="str">
        <f t="shared" si="30"/>
        <v>104525090C24</v>
      </c>
      <c r="R696" s="2" t="str">
        <f t="shared" si="31"/>
        <v>104525090C24</v>
      </c>
      <c r="T696" s="2">
        <v>104520790</v>
      </c>
      <c r="U696" s="2" t="s">
        <v>164</v>
      </c>
      <c r="V696" s="2" t="str">
        <f t="shared" si="32"/>
        <v>104520790KG</v>
      </c>
    </row>
    <row r="697" spans="15:22" x14ac:dyDescent="0.35">
      <c r="O697" s="2">
        <v>104524660</v>
      </c>
      <c r="P697" s="20" t="s">
        <v>53</v>
      </c>
      <c r="Q697" s="2" t="str">
        <f t="shared" si="30"/>
        <v>104524660C06</v>
      </c>
      <c r="R697" s="2" t="str">
        <f t="shared" si="31"/>
        <v>104524660C06</v>
      </c>
      <c r="T697" s="2">
        <v>104520800</v>
      </c>
      <c r="U697" s="2" t="s">
        <v>439</v>
      </c>
      <c r="V697" s="2" t="str">
        <f t="shared" si="32"/>
        <v>104520800C01</v>
      </c>
    </row>
    <row r="698" spans="15:22" x14ac:dyDescent="0.35">
      <c r="O698" s="2">
        <v>201300001</v>
      </c>
      <c r="P698" s="20" t="s">
        <v>61</v>
      </c>
      <c r="Q698" s="2" t="str">
        <f t="shared" si="30"/>
        <v>201300001C10</v>
      </c>
      <c r="R698" s="2" t="str">
        <f t="shared" si="31"/>
        <v>201300001C10</v>
      </c>
      <c r="T698" s="2">
        <v>104520800</v>
      </c>
      <c r="U698" s="2" t="s">
        <v>164</v>
      </c>
      <c r="V698" s="2" t="str">
        <f t="shared" si="32"/>
        <v>104520800KG</v>
      </c>
    </row>
    <row r="699" spans="15:22" x14ac:dyDescent="0.35">
      <c r="O699" s="2">
        <v>104514810</v>
      </c>
      <c r="P699" s="20" t="s">
        <v>53</v>
      </c>
      <c r="Q699" s="2" t="str">
        <f t="shared" si="30"/>
        <v>104514810C06</v>
      </c>
      <c r="R699" s="2" t="str">
        <f t="shared" si="31"/>
        <v>104514810C06</v>
      </c>
      <c r="T699" s="2">
        <v>104520830</v>
      </c>
      <c r="U699" s="2" t="s">
        <v>832</v>
      </c>
      <c r="V699" s="2" t="str">
        <f t="shared" si="32"/>
        <v>104520830C61</v>
      </c>
    </row>
    <row r="700" spans="15:22" x14ac:dyDescent="0.35">
      <c r="O700" s="2">
        <v>105201430</v>
      </c>
      <c r="P700" s="20" t="s">
        <v>44</v>
      </c>
      <c r="Q700" s="2" t="str">
        <f t="shared" si="30"/>
        <v>105201430UN</v>
      </c>
      <c r="R700" s="2" t="str">
        <f t="shared" si="31"/>
        <v>105201430UN</v>
      </c>
      <c r="T700" s="2">
        <v>104520830</v>
      </c>
      <c r="U700" s="2" t="s">
        <v>44</v>
      </c>
      <c r="V700" s="2" t="str">
        <f t="shared" si="32"/>
        <v>104520830UN</v>
      </c>
    </row>
    <row r="701" spans="15:22" x14ac:dyDescent="0.35">
      <c r="O701" s="2">
        <v>104560910</v>
      </c>
      <c r="P701" s="20" t="s">
        <v>53</v>
      </c>
      <c r="Q701" s="2" t="str">
        <f t="shared" si="30"/>
        <v>104560910C06</v>
      </c>
      <c r="R701" s="2" t="str">
        <f t="shared" si="31"/>
        <v>104560910C06</v>
      </c>
      <c r="T701" s="2">
        <v>104520850</v>
      </c>
      <c r="U701" s="2" t="s">
        <v>77</v>
      </c>
      <c r="V701" s="2" t="str">
        <f t="shared" si="32"/>
        <v>104520850CJ</v>
      </c>
    </row>
    <row r="702" spans="15:22" x14ac:dyDescent="0.35">
      <c r="O702" s="2">
        <v>201400100</v>
      </c>
      <c r="P702" s="20" t="s">
        <v>90</v>
      </c>
      <c r="Q702" s="2" t="str">
        <f t="shared" si="30"/>
        <v>201400100C40</v>
      </c>
      <c r="R702" s="2" t="str">
        <f t="shared" si="31"/>
        <v>201400100C40</v>
      </c>
      <c r="T702" s="2">
        <v>104520850</v>
      </c>
      <c r="U702" s="2" t="s">
        <v>164</v>
      </c>
      <c r="V702" s="2" t="str">
        <f t="shared" si="32"/>
        <v>104520850KG</v>
      </c>
    </row>
    <row r="703" spans="15:22" x14ac:dyDescent="0.35">
      <c r="O703" s="2">
        <v>104528970</v>
      </c>
      <c r="P703" s="20" t="s">
        <v>53</v>
      </c>
      <c r="Q703" s="2" t="str">
        <f t="shared" si="30"/>
        <v>104528970C06</v>
      </c>
      <c r="R703" s="2" t="str">
        <f t="shared" si="31"/>
        <v>104528970C06</v>
      </c>
      <c r="T703" s="2">
        <v>104520860</v>
      </c>
      <c r="U703" s="2" t="s">
        <v>77</v>
      </c>
      <c r="V703" s="2" t="str">
        <f t="shared" si="32"/>
        <v>104520860CJ</v>
      </c>
    </row>
    <row r="704" spans="15:22" x14ac:dyDescent="0.35">
      <c r="O704" s="2">
        <v>104523520</v>
      </c>
      <c r="P704" s="20" t="s">
        <v>53</v>
      </c>
      <c r="Q704" s="2" t="str">
        <f t="shared" si="30"/>
        <v>104523520C06</v>
      </c>
      <c r="R704" s="2" t="str">
        <f t="shared" si="31"/>
        <v>104523520C06</v>
      </c>
      <c r="T704" s="2">
        <v>104520860</v>
      </c>
      <c r="U704" s="2" t="s">
        <v>164</v>
      </c>
      <c r="V704" s="2" t="str">
        <f t="shared" si="32"/>
        <v>104520860KG</v>
      </c>
    </row>
    <row r="705" spans="15:22" x14ac:dyDescent="0.35">
      <c r="O705" s="2">
        <v>101720003</v>
      </c>
      <c r="P705" s="20" t="s">
        <v>211</v>
      </c>
      <c r="Q705" s="2" t="str">
        <f t="shared" si="30"/>
        <v>101720003C50</v>
      </c>
      <c r="R705" s="2" t="str">
        <f t="shared" si="31"/>
        <v>101720003C50</v>
      </c>
      <c r="T705" s="2">
        <v>104520870</v>
      </c>
      <c r="U705" s="2" t="s">
        <v>77</v>
      </c>
      <c r="V705" s="2" t="str">
        <f t="shared" si="32"/>
        <v>104520870CJ</v>
      </c>
    </row>
    <row r="706" spans="15:22" x14ac:dyDescent="0.35">
      <c r="O706" s="2">
        <v>105201820</v>
      </c>
      <c r="P706" s="20" t="s">
        <v>44</v>
      </c>
      <c r="Q706" s="2" t="str">
        <f t="shared" si="30"/>
        <v>105201820UN</v>
      </c>
      <c r="R706" s="2" t="str">
        <f t="shared" si="31"/>
        <v>105201820UN</v>
      </c>
      <c r="T706" s="2">
        <v>104520870</v>
      </c>
      <c r="U706" s="2" t="s">
        <v>164</v>
      </c>
      <c r="V706" s="2" t="str">
        <f t="shared" si="32"/>
        <v>104520870KG</v>
      </c>
    </row>
    <row r="707" spans="15:22" x14ac:dyDescent="0.35">
      <c r="O707" s="2">
        <v>40002122</v>
      </c>
      <c r="P707" s="20" t="s">
        <v>44</v>
      </c>
      <c r="Q707" s="2" t="str">
        <f t="shared" ref="Q707:Q770" si="33">O707&amp;P707</f>
        <v>40002122UN</v>
      </c>
      <c r="R707" s="2" t="str">
        <f t="shared" ref="R707:R770" si="34">VLOOKUP(Q707,V:V,1,0)</f>
        <v>40002122UN</v>
      </c>
      <c r="T707" s="2">
        <v>104520880</v>
      </c>
      <c r="U707" s="2" t="s">
        <v>77</v>
      </c>
      <c r="V707" s="2" t="str">
        <f t="shared" si="32"/>
        <v>104520880CJ</v>
      </c>
    </row>
    <row r="708" spans="15:22" x14ac:dyDescent="0.35">
      <c r="O708" s="2">
        <v>40002138</v>
      </c>
      <c r="P708" s="20" t="s">
        <v>44</v>
      </c>
      <c r="Q708" s="2" t="str">
        <f t="shared" si="33"/>
        <v>40002138UN</v>
      </c>
      <c r="R708" s="2" t="str">
        <f t="shared" si="34"/>
        <v>40002138UN</v>
      </c>
      <c r="T708" s="2">
        <v>104520880</v>
      </c>
      <c r="U708" s="2" t="s">
        <v>164</v>
      </c>
      <c r="V708" s="2" t="str">
        <f t="shared" ref="V708:V771" si="35">T708&amp;U708</f>
        <v>104520880KG</v>
      </c>
    </row>
    <row r="709" spans="15:22" x14ac:dyDescent="0.35">
      <c r="O709" s="2">
        <v>40002161</v>
      </c>
      <c r="P709" s="20" t="s">
        <v>44</v>
      </c>
      <c r="Q709" s="2" t="str">
        <f t="shared" si="33"/>
        <v>40002161UN</v>
      </c>
      <c r="R709" s="2" t="str">
        <f t="shared" si="34"/>
        <v>40002161UN</v>
      </c>
      <c r="T709" s="2">
        <v>104520890</v>
      </c>
      <c r="U709" s="2" t="s">
        <v>77</v>
      </c>
      <c r="V709" s="2" t="str">
        <f t="shared" si="35"/>
        <v>104520890CJ</v>
      </c>
    </row>
    <row r="710" spans="15:22" x14ac:dyDescent="0.35">
      <c r="O710" s="2">
        <v>40002135</v>
      </c>
      <c r="P710" s="20" t="s">
        <v>44</v>
      </c>
      <c r="Q710" s="2" t="str">
        <f t="shared" si="33"/>
        <v>40002135UN</v>
      </c>
      <c r="R710" s="2" t="str">
        <f t="shared" si="34"/>
        <v>40002135UN</v>
      </c>
      <c r="T710" s="2">
        <v>104520890</v>
      </c>
      <c r="U710" s="2" t="s">
        <v>164</v>
      </c>
      <c r="V710" s="2" t="str">
        <f t="shared" si="35"/>
        <v>104520890KG</v>
      </c>
    </row>
    <row r="711" spans="15:22" x14ac:dyDescent="0.35">
      <c r="O711" s="2">
        <v>40002121</v>
      </c>
      <c r="P711" s="20" t="s">
        <v>44</v>
      </c>
      <c r="Q711" s="2" t="str">
        <f t="shared" si="33"/>
        <v>40002121UN</v>
      </c>
      <c r="R711" s="2" t="str">
        <f t="shared" si="34"/>
        <v>40002121UN</v>
      </c>
      <c r="T711" s="2">
        <v>104520910</v>
      </c>
      <c r="U711" s="2" t="s">
        <v>44</v>
      </c>
      <c r="V711" s="2" t="str">
        <f t="shared" si="35"/>
        <v>104520910UN</v>
      </c>
    </row>
    <row r="712" spans="15:22" x14ac:dyDescent="0.35">
      <c r="O712" s="2">
        <v>105201810</v>
      </c>
      <c r="P712" s="20" t="s">
        <v>44</v>
      </c>
      <c r="Q712" s="2" t="str">
        <f t="shared" si="33"/>
        <v>105201810UN</v>
      </c>
      <c r="R712" s="2" t="str">
        <f t="shared" si="34"/>
        <v>105201810UN</v>
      </c>
      <c r="T712" s="2">
        <v>104520910</v>
      </c>
      <c r="U712" s="2" t="s">
        <v>589</v>
      </c>
      <c r="V712" s="2" t="str">
        <f t="shared" si="35"/>
        <v>104520910Z60</v>
      </c>
    </row>
    <row r="713" spans="15:22" x14ac:dyDescent="0.35">
      <c r="O713" s="2">
        <v>100093700</v>
      </c>
      <c r="P713" s="20" t="s">
        <v>44</v>
      </c>
      <c r="Q713" s="2" t="str">
        <f t="shared" si="33"/>
        <v>100093700UN</v>
      </c>
      <c r="R713" s="2" t="str">
        <f t="shared" si="34"/>
        <v>100093700UN</v>
      </c>
      <c r="T713" s="2">
        <v>104520960</v>
      </c>
      <c r="U713" s="2" t="s">
        <v>128</v>
      </c>
      <c r="V713" s="2" t="str">
        <f t="shared" si="35"/>
        <v>1045209601Q</v>
      </c>
    </row>
    <row r="714" spans="15:22" x14ac:dyDescent="0.35">
      <c r="O714" s="2">
        <v>92009223</v>
      </c>
      <c r="P714" s="20" t="s">
        <v>44</v>
      </c>
      <c r="Q714" s="2" t="str">
        <f t="shared" si="33"/>
        <v>92009223UN</v>
      </c>
      <c r="R714" s="2" t="str">
        <f t="shared" si="34"/>
        <v>92009223UN</v>
      </c>
      <c r="T714" s="2">
        <v>104520960</v>
      </c>
      <c r="U714" s="2" t="s">
        <v>53</v>
      </c>
      <c r="V714" s="2" t="str">
        <f t="shared" si="35"/>
        <v>104520960C06</v>
      </c>
    </row>
    <row r="715" spans="15:22" x14ac:dyDescent="0.35">
      <c r="O715" s="2">
        <v>40002142</v>
      </c>
      <c r="P715" s="20" t="s">
        <v>44</v>
      </c>
      <c r="Q715" s="2" t="str">
        <f t="shared" si="33"/>
        <v>40002142UN</v>
      </c>
      <c r="R715" s="2" t="str">
        <f t="shared" si="34"/>
        <v>40002142UN</v>
      </c>
      <c r="T715" s="2">
        <v>104520960</v>
      </c>
      <c r="U715" s="2" t="s">
        <v>44</v>
      </c>
      <c r="V715" s="2" t="str">
        <f t="shared" si="35"/>
        <v>104520960UN</v>
      </c>
    </row>
    <row r="716" spans="15:22" x14ac:dyDescent="0.35">
      <c r="O716" s="2">
        <v>40002131</v>
      </c>
      <c r="P716" s="20" t="s">
        <v>44</v>
      </c>
      <c r="Q716" s="2" t="str">
        <f t="shared" si="33"/>
        <v>40002131UN</v>
      </c>
      <c r="R716" s="2" t="e">
        <f t="shared" si="34"/>
        <v>#N/A</v>
      </c>
      <c r="T716" s="2">
        <v>104520970</v>
      </c>
      <c r="U716" s="2" t="s">
        <v>242</v>
      </c>
      <c r="V716" s="2" t="str">
        <f t="shared" si="35"/>
        <v>104520970C48</v>
      </c>
    </row>
    <row r="717" spans="15:22" x14ac:dyDescent="0.35">
      <c r="O717" s="2">
        <v>40002140</v>
      </c>
      <c r="P717" s="20" t="s">
        <v>44</v>
      </c>
      <c r="Q717" s="2" t="str">
        <f t="shared" si="33"/>
        <v>40002140UN</v>
      </c>
      <c r="R717" s="2" t="str">
        <f t="shared" si="34"/>
        <v>40002140UN</v>
      </c>
      <c r="T717" s="2">
        <v>104520970</v>
      </c>
      <c r="U717" s="2" t="s">
        <v>44</v>
      </c>
      <c r="V717" s="2" t="str">
        <f t="shared" si="35"/>
        <v>104520970UN</v>
      </c>
    </row>
    <row r="718" spans="15:22" x14ac:dyDescent="0.35">
      <c r="O718" s="2">
        <v>40002134</v>
      </c>
      <c r="P718" s="20" t="s">
        <v>44</v>
      </c>
      <c r="Q718" s="2" t="str">
        <f t="shared" si="33"/>
        <v>40002134UN</v>
      </c>
      <c r="R718" s="2" t="str">
        <f t="shared" si="34"/>
        <v>40002134UN</v>
      </c>
      <c r="T718" s="2">
        <v>104520990</v>
      </c>
      <c r="U718" s="2" t="s">
        <v>378</v>
      </c>
      <c r="V718" s="2" t="str">
        <f t="shared" si="35"/>
        <v>104520990AJ</v>
      </c>
    </row>
    <row r="719" spans="15:22" x14ac:dyDescent="0.35">
      <c r="O719" s="2">
        <v>40002155</v>
      </c>
      <c r="P719" s="20" t="s">
        <v>44</v>
      </c>
      <c r="Q719" s="2" t="str">
        <f t="shared" si="33"/>
        <v>40002155UN</v>
      </c>
      <c r="R719" s="2" t="str">
        <f t="shared" si="34"/>
        <v>40002155UN</v>
      </c>
      <c r="T719" s="2">
        <v>104520990</v>
      </c>
      <c r="U719" s="2" t="s">
        <v>164</v>
      </c>
      <c r="V719" s="2" t="str">
        <f t="shared" si="35"/>
        <v>104520990KG</v>
      </c>
    </row>
    <row r="720" spans="15:22" x14ac:dyDescent="0.35">
      <c r="O720" s="2">
        <v>40002157</v>
      </c>
      <c r="P720" s="20" t="s">
        <v>44</v>
      </c>
      <c r="Q720" s="2" t="str">
        <f t="shared" si="33"/>
        <v>40002157UN</v>
      </c>
      <c r="R720" s="2" t="str">
        <f t="shared" si="34"/>
        <v>40002157UN</v>
      </c>
      <c r="T720" s="2">
        <v>104521020</v>
      </c>
      <c r="U720" s="2" t="s">
        <v>44</v>
      </c>
      <c r="V720" s="2" t="str">
        <f t="shared" si="35"/>
        <v>104521020UN</v>
      </c>
    </row>
    <row r="721" spans="15:22" x14ac:dyDescent="0.35">
      <c r="O721" s="2">
        <v>40002128</v>
      </c>
      <c r="P721" s="20" t="s">
        <v>44</v>
      </c>
      <c r="Q721" s="2" t="str">
        <f t="shared" si="33"/>
        <v>40002128UN</v>
      </c>
      <c r="R721" s="2" t="str">
        <f t="shared" si="34"/>
        <v>40002128UN</v>
      </c>
      <c r="T721" s="2">
        <v>104521020</v>
      </c>
      <c r="U721" s="2" t="s">
        <v>200</v>
      </c>
      <c r="V721" s="2" t="str">
        <f t="shared" si="35"/>
        <v>104521020Z00</v>
      </c>
    </row>
    <row r="722" spans="15:22" x14ac:dyDescent="0.35">
      <c r="O722" s="2">
        <v>92009256</v>
      </c>
      <c r="P722" s="20" t="s">
        <v>44</v>
      </c>
      <c r="Q722" s="2" t="str">
        <f t="shared" si="33"/>
        <v>92009256UN</v>
      </c>
      <c r="R722" s="2" t="str">
        <f t="shared" si="34"/>
        <v>92009256UN</v>
      </c>
      <c r="T722" s="2">
        <v>104521030</v>
      </c>
      <c r="U722" s="2" t="s">
        <v>44</v>
      </c>
      <c r="V722" s="2" t="str">
        <f t="shared" si="35"/>
        <v>104521030UN</v>
      </c>
    </row>
    <row r="723" spans="15:22" x14ac:dyDescent="0.35">
      <c r="O723" s="2">
        <v>100093710</v>
      </c>
      <c r="P723" s="20" t="s">
        <v>44</v>
      </c>
      <c r="Q723" s="2" t="str">
        <f t="shared" si="33"/>
        <v>100093710UN</v>
      </c>
      <c r="R723" s="2" t="str">
        <f t="shared" si="34"/>
        <v>100093710UN</v>
      </c>
      <c r="T723" s="2">
        <v>104521030</v>
      </c>
      <c r="U723" s="2" t="s">
        <v>200</v>
      </c>
      <c r="V723" s="2" t="str">
        <f t="shared" si="35"/>
        <v>104521030Z00</v>
      </c>
    </row>
    <row r="724" spans="15:22" x14ac:dyDescent="0.35">
      <c r="O724" s="2">
        <v>92009271</v>
      </c>
      <c r="P724" s="20" t="s">
        <v>44</v>
      </c>
      <c r="Q724" s="2" t="str">
        <f t="shared" si="33"/>
        <v>92009271UN</v>
      </c>
      <c r="R724" s="2" t="str">
        <f t="shared" si="34"/>
        <v>92009271UN</v>
      </c>
      <c r="T724" s="2">
        <v>104521060</v>
      </c>
      <c r="U724" s="2" t="s">
        <v>211</v>
      </c>
      <c r="V724" s="2" t="str">
        <f t="shared" si="35"/>
        <v>104521060C50</v>
      </c>
    </row>
    <row r="725" spans="15:22" x14ac:dyDescent="0.35">
      <c r="O725" s="2">
        <v>92009363</v>
      </c>
      <c r="P725" s="20" t="s">
        <v>44</v>
      </c>
      <c r="Q725" s="2" t="str">
        <f t="shared" si="33"/>
        <v>92009363UN</v>
      </c>
      <c r="R725" s="2" t="str">
        <f t="shared" si="34"/>
        <v>92009363UN</v>
      </c>
      <c r="T725" s="2">
        <v>104521060</v>
      </c>
      <c r="U725" s="2" t="s">
        <v>44</v>
      </c>
      <c r="V725" s="2" t="str">
        <f t="shared" si="35"/>
        <v>104521060UN</v>
      </c>
    </row>
    <row r="726" spans="15:22" x14ac:dyDescent="0.35">
      <c r="O726" s="2">
        <v>40002148</v>
      </c>
      <c r="P726" s="20" t="s">
        <v>44</v>
      </c>
      <c r="Q726" s="2" t="str">
        <f t="shared" si="33"/>
        <v>40002148UN</v>
      </c>
      <c r="R726" s="2" t="str">
        <f t="shared" si="34"/>
        <v>40002148UN</v>
      </c>
      <c r="T726" s="2">
        <v>104521090</v>
      </c>
      <c r="U726" s="2" t="s">
        <v>44</v>
      </c>
      <c r="V726" s="2" t="str">
        <f t="shared" si="35"/>
        <v>104521090UN</v>
      </c>
    </row>
    <row r="727" spans="15:22" x14ac:dyDescent="0.35">
      <c r="O727" s="2">
        <v>105201140</v>
      </c>
      <c r="P727" s="20" t="s">
        <v>44</v>
      </c>
      <c r="Q727" s="2" t="str">
        <f t="shared" si="33"/>
        <v>105201140UN</v>
      </c>
      <c r="R727" s="2" t="str">
        <f t="shared" si="34"/>
        <v>105201140UN</v>
      </c>
      <c r="T727" s="2">
        <v>104521090</v>
      </c>
      <c r="U727" s="2" t="s">
        <v>589</v>
      </c>
      <c r="V727" s="2" t="str">
        <f t="shared" si="35"/>
        <v>104521090Z60</v>
      </c>
    </row>
    <row r="728" spans="15:22" x14ac:dyDescent="0.35">
      <c r="O728" s="2">
        <v>40002119</v>
      </c>
      <c r="P728" s="20" t="s">
        <v>44</v>
      </c>
      <c r="Q728" s="2" t="str">
        <f t="shared" si="33"/>
        <v>40002119UN</v>
      </c>
      <c r="R728" s="2" t="str">
        <f t="shared" si="34"/>
        <v>40002119UN</v>
      </c>
      <c r="T728" s="2">
        <v>104521100</v>
      </c>
      <c r="U728" s="2" t="s">
        <v>768</v>
      </c>
      <c r="V728" s="2" t="str">
        <f t="shared" si="35"/>
        <v>104521100C80</v>
      </c>
    </row>
    <row r="729" spans="15:22" x14ac:dyDescent="0.35">
      <c r="O729" s="2">
        <v>96820032</v>
      </c>
      <c r="P729" s="20" t="s">
        <v>44</v>
      </c>
      <c r="Q729" s="2" t="str">
        <f t="shared" si="33"/>
        <v>96820032UN</v>
      </c>
      <c r="R729" s="2" t="str">
        <f t="shared" si="34"/>
        <v>96820032UN</v>
      </c>
      <c r="T729" s="2">
        <v>104521100</v>
      </c>
      <c r="U729" s="2" t="s">
        <v>44</v>
      </c>
      <c r="V729" s="2" t="str">
        <f t="shared" si="35"/>
        <v>104521100UN</v>
      </c>
    </row>
    <row r="730" spans="15:22" x14ac:dyDescent="0.35">
      <c r="O730" s="2">
        <v>105201000</v>
      </c>
      <c r="P730" s="20" t="s">
        <v>44</v>
      </c>
      <c r="Q730" s="2" t="str">
        <f t="shared" si="33"/>
        <v>105201000UN</v>
      </c>
      <c r="R730" s="2" t="str">
        <f t="shared" si="34"/>
        <v>105201000UN</v>
      </c>
      <c r="T730" s="2">
        <v>104521130</v>
      </c>
      <c r="U730" s="2" t="s">
        <v>128</v>
      </c>
      <c r="V730" s="2" t="str">
        <f t="shared" si="35"/>
        <v>1045211301Q</v>
      </c>
    </row>
    <row r="731" spans="15:22" x14ac:dyDescent="0.35">
      <c r="O731" s="2">
        <v>40642060</v>
      </c>
      <c r="P731" s="20" t="s">
        <v>44</v>
      </c>
      <c r="Q731" s="2" t="str">
        <f t="shared" si="33"/>
        <v>40642060UN</v>
      </c>
      <c r="R731" s="2" t="str">
        <f t="shared" si="34"/>
        <v>40642060UN</v>
      </c>
      <c r="T731" s="2">
        <v>104521130</v>
      </c>
      <c r="U731" s="2" t="s">
        <v>53</v>
      </c>
      <c r="V731" s="2" t="str">
        <f t="shared" si="35"/>
        <v>104521130C06</v>
      </c>
    </row>
    <row r="732" spans="15:22" x14ac:dyDescent="0.35">
      <c r="O732" s="2">
        <v>105200990</v>
      </c>
      <c r="P732" s="20" t="s">
        <v>44</v>
      </c>
      <c r="Q732" s="2" t="str">
        <f t="shared" si="33"/>
        <v>105200990UN</v>
      </c>
      <c r="R732" s="2" t="str">
        <f t="shared" si="34"/>
        <v>105200990UN</v>
      </c>
      <c r="T732" s="2">
        <v>104521130</v>
      </c>
      <c r="U732" s="2" t="s">
        <v>44</v>
      </c>
      <c r="V732" s="2" t="str">
        <f t="shared" si="35"/>
        <v>104521130UN</v>
      </c>
    </row>
    <row r="733" spans="15:22" x14ac:dyDescent="0.35">
      <c r="O733" s="2">
        <v>105200980</v>
      </c>
      <c r="P733" s="20" t="s">
        <v>44</v>
      </c>
      <c r="Q733" s="2" t="str">
        <f t="shared" si="33"/>
        <v>105200980UN</v>
      </c>
      <c r="R733" s="2" t="str">
        <f t="shared" si="34"/>
        <v>105200980UN</v>
      </c>
      <c r="T733" s="2">
        <v>104521140</v>
      </c>
      <c r="U733" s="2" t="s">
        <v>44</v>
      </c>
      <c r="V733" s="2" t="str">
        <f t="shared" si="35"/>
        <v>104521140UN</v>
      </c>
    </row>
    <row r="734" spans="15:22" x14ac:dyDescent="0.35">
      <c r="O734" s="2">
        <v>104518560</v>
      </c>
      <c r="P734" s="20" t="s">
        <v>44</v>
      </c>
      <c r="Q734" s="2" t="str">
        <f t="shared" si="33"/>
        <v>104518560UN</v>
      </c>
      <c r="R734" s="2" t="str">
        <f t="shared" si="34"/>
        <v>104518560UN</v>
      </c>
      <c r="T734" s="2">
        <v>104521140</v>
      </c>
      <c r="U734" s="2" t="s">
        <v>585</v>
      </c>
      <c r="V734" s="2" t="str">
        <f t="shared" si="35"/>
        <v>104521140Z80</v>
      </c>
    </row>
    <row r="735" spans="15:22" x14ac:dyDescent="0.35">
      <c r="O735" s="2">
        <v>100093730</v>
      </c>
      <c r="P735" s="20" t="s">
        <v>44</v>
      </c>
      <c r="Q735" s="2" t="str">
        <f t="shared" si="33"/>
        <v>100093730UN</v>
      </c>
      <c r="R735" s="2" t="str">
        <f t="shared" si="34"/>
        <v>100093730UN</v>
      </c>
      <c r="T735" s="2">
        <v>104521200</v>
      </c>
      <c r="U735" s="2" t="s">
        <v>1196</v>
      </c>
      <c r="V735" s="2" t="str">
        <f t="shared" si="35"/>
        <v>104521200S00</v>
      </c>
    </row>
    <row r="736" spans="15:22" x14ac:dyDescent="0.35">
      <c r="O736" s="2">
        <v>104519130</v>
      </c>
      <c r="P736" s="20" t="s">
        <v>53</v>
      </c>
      <c r="Q736" s="2" t="str">
        <f t="shared" si="33"/>
        <v>104519130C06</v>
      </c>
      <c r="R736" s="2" t="str">
        <f t="shared" si="34"/>
        <v>104519130C06</v>
      </c>
      <c r="T736" s="2">
        <v>104521200</v>
      </c>
      <c r="U736" s="2" t="s">
        <v>44</v>
      </c>
      <c r="V736" s="2" t="str">
        <f t="shared" si="35"/>
        <v>104521200UN</v>
      </c>
    </row>
    <row r="737" spans="15:22" x14ac:dyDescent="0.35">
      <c r="O737" s="2">
        <v>104518550</v>
      </c>
      <c r="P737" s="20" t="s">
        <v>44</v>
      </c>
      <c r="Q737" s="2" t="str">
        <f t="shared" si="33"/>
        <v>104518550UN</v>
      </c>
      <c r="R737" s="2" t="str">
        <f t="shared" si="34"/>
        <v>104518550UN</v>
      </c>
      <c r="T737" s="2">
        <v>104521210</v>
      </c>
      <c r="U737" s="2" t="s">
        <v>77</v>
      </c>
      <c r="V737" s="2" t="str">
        <f t="shared" si="35"/>
        <v>104521210CJ</v>
      </c>
    </row>
    <row r="738" spans="15:22" x14ac:dyDescent="0.35">
      <c r="O738" s="2">
        <v>104529610</v>
      </c>
      <c r="P738" s="20" t="s">
        <v>61</v>
      </c>
      <c r="Q738" s="2" t="str">
        <f t="shared" si="33"/>
        <v>104529610C10</v>
      </c>
      <c r="R738" s="2" t="str">
        <f t="shared" si="34"/>
        <v>104529610C10</v>
      </c>
      <c r="T738" s="2">
        <v>104521210</v>
      </c>
      <c r="U738" s="2" t="s">
        <v>164</v>
      </c>
      <c r="V738" s="2" t="str">
        <f t="shared" si="35"/>
        <v>104521210KG</v>
      </c>
    </row>
    <row r="739" spans="15:22" x14ac:dyDescent="0.35">
      <c r="O739" s="2">
        <v>104517040</v>
      </c>
      <c r="P739" s="20" t="s">
        <v>86</v>
      </c>
      <c r="Q739" s="2" t="str">
        <f t="shared" si="33"/>
        <v>104517040C20</v>
      </c>
      <c r="R739" s="2" t="str">
        <f t="shared" si="34"/>
        <v>104517040C20</v>
      </c>
      <c r="T739" s="2">
        <v>104521400</v>
      </c>
      <c r="U739" s="2" t="s">
        <v>44</v>
      </c>
      <c r="V739" s="2" t="str">
        <f t="shared" si="35"/>
        <v>104521400UN</v>
      </c>
    </row>
    <row r="740" spans="15:22" x14ac:dyDescent="0.35">
      <c r="O740" s="2">
        <v>40002147</v>
      </c>
      <c r="P740" s="20" t="s">
        <v>44</v>
      </c>
      <c r="Q740" s="2" t="str">
        <f t="shared" si="33"/>
        <v>40002147UN</v>
      </c>
      <c r="R740" s="2" t="str">
        <f t="shared" si="34"/>
        <v>40002147UN</v>
      </c>
      <c r="T740" s="2">
        <v>104521400</v>
      </c>
      <c r="U740" s="2" t="s">
        <v>200</v>
      </c>
      <c r="V740" s="2" t="str">
        <f t="shared" si="35"/>
        <v>104521400Z00</v>
      </c>
    </row>
    <row r="741" spans="15:22" x14ac:dyDescent="0.35">
      <c r="O741" s="2">
        <v>92009365</v>
      </c>
      <c r="P741" s="20" t="s">
        <v>44</v>
      </c>
      <c r="Q741" s="2" t="str">
        <f t="shared" si="33"/>
        <v>92009365UN</v>
      </c>
      <c r="R741" s="2" t="str">
        <f t="shared" si="34"/>
        <v>92009365UN</v>
      </c>
      <c r="T741" s="2">
        <v>104521430</v>
      </c>
      <c r="U741" s="2" t="s">
        <v>164</v>
      </c>
      <c r="V741" s="2" t="str">
        <f t="shared" si="35"/>
        <v>104521430KG</v>
      </c>
    </row>
    <row r="742" spans="15:22" x14ac:dyDescent="0.35">
      <c r="O742" s="2">
        <v>104517980</v>
      </c>
      <c r="P742" s="20" t="s">
        <v>61</v>
      </c>
      <c r="Q742" s="2" t="str">
        <f t="shared" si="33"/>
        <v>104517980C10</v>
      </c>
      <c r="R742" s="2" t="str">
        <f t="shared" si="34"/>
        <v>104517980C10</v>
      </c>
      <c r="T742" s="2">
        <v>104521580</v>
      </c>
      <c r="U742" s="2" t="s">
        <v>61</v>
      </c>
      <c r="V742" s="2" t="str">
        <f t="shared" si="35"/>
        <v>104521580C10</v>
      </c>
    </row>
    <row r="743" spans="15:22" x14ac:dyDescent="0.35">
      <c r="O743" s="2">
        <v>104500330</v>
      </c>
      <c r="P743" s="20" t="s">
        <v>53</v>
      </c>
      <c r="Q743" s="2" t="str">
        <f t="shared" si="33"/>
        <v>104500330C06</v>
      </c>
      <c r="R743" s="2" t="str">
        <f t="shared" si="34"/>
        <v>104500330C06</v>
      </c>
      <c r="T743" s="2">
        <v>104521580</v>
      </c>
      <c r="U743" s="2" t="s">
        <v>44</v>
      </c>
      <c r="V743" s="2" t="str">
        <f t="shared" si="35"/>
        <v>104521580UN</v>
      </c>
    </row>
    <row r="744" spans="15:22" x14ac:dyDescent="0.35">
      <c r="O744" s="2">
        <v>104522590</v>
      </c>
      <c r="P744" s="20" t="s">
        <v>676</v>
      </c>
      <c r="Q744" s="2" t="str">
        <f t="shared" si="33"/>
        <v>104522590Y50</v>
      </c>
      <c r="R744" s="2" t="str">
        <f t="shared" si="34"/>
        <v>104522590Y50</v>
      </c>
      <c r="T744" s="2">
        <v>104521590</v>
      </c>
      <c r="U744" s="2" t="s">
        <v>61</v>
      </c>
      <c r="V744" s="2" t="str">
        <f t="shared" si="35"/>
        <v>104521590C10</v>
      </c>
    </row>
    <row r="745" spans="15:22" x14ac:dyDescent="0.35">
      <c r="O745" s="2">
        <v>104529600</v>
      </c>
      <c r="P745" s="20" t="s">
        <v>61</v>
      </c>
      <c r="Q745" s="2" t="str">
        <f t="shared" si="33"/>
        <v>104529600C10</v>
      </c>
      <c r="R745" s="2" t="str">
        <f t="shared" si="34"/>
        <v>104529600C10</v>
      </c>
      <c r="T745" s="2">
        <v>104521590</v>
      </c>
      <c r="U745" s="2" t="s">
        <v>44</v>
      </c>
      <c r="V745" s="2" t="str">
        <f t="shared" si="35"/>
        <v>104521590UN</v>
      </c>
    </row>
    <row r="746" spans="15:22" x14ac:dyDescent="0.35">
      <c r="O746" s="2">
        <v>104518540</v>
      </c>
      <c r="P746" s="20" t="s">
        <v>44</v>
      </c>
      <c r="Q746" s="2" t="str">
        <f t="shared" si="33"/>
        <v>104518540UN</v>
      </c>
      <c r="R746" s="2" t="str">
        <f t="shared" si="34"/>
        <v>104518540UN</v>
      </c>
      <c r="T746" s="2">
        <v>104521600</v>
      </c>
      <c r="U746" s="2" t="s">
        <v>61</v>
      </c>
      <c r="V746" s="2" t="str">
        <f t="shared" si="35"/>
        <v>104521600C10</v>
      </c>
    </row>
    <row r="747" spans="15:22" x14ac:dyDescent="0.35">
      <c r="O747" s="2">
        <v>40642100</v>
      </c>
      <c r="P747" s="20" t="s">
        <v>439</v>
      </c>
      <c r="Q747" s="2" t="str">
        <f t="shared" si="33"/>
        <v>40642100C01</v>
      </c>
      <c r="R747" s="2" t="str">
        <f t="shared" si="34"/>
        <v>40642100C01</v>
      </c>
      <c r="T747" s="2">
        <v>104521600</v>
      </c>
      <c r="U747" s="2" t="s">
        <v>44</v>
      </c>
      <c r="V747" s="2" t="str">
        <f t="shared" si="35"/>
        <v>104521600UN</v>
      </c>
    </row>
    <row r="748" spans="15:22" x14ac:dyDescent="0.35">
      <c r="O748" s="2">
        <v>40005008</v>
      </c>
      <c r="P748" s="20" t="s">
        <v>44</v>
      </c>
      <c r="Q748" s="2" t="str">
        <f t="shared" si="33"/>
        <v>40005008UN</v>
      </c>
      <c r="R748" s="2" t="str">
        <f t="shared" si="34"/>
        <v>40005008UN</v>
      </c>
      <c r="T748" s="2">
        <v>104521640</v>
      </c>
      <c r="U748" s="2" t="s">
        <v>44</v>
      </c>
      <c r="V748" s="2" t="str">
        <f t="shared" si="35"/>
        <v>104521640UN</v>
      </c>
    </row>
    <row r="749" spans="15:22" x14ac:dyDescent="0.35">
      <c r="O749" s="2">
        <v>104520910</v>
      </c>
      <c r="P749" s="20" t="s">
        <v>589</v>
      </c>
      <c r="Q749" s="2" t="str">
        <f t="shared" si="33"/>
        <v>104520910Z60</v>
      </c>
      <c r="R749" s="2" t="str">
        <f t="shared" si="34"/>
        <v>104520910Z60</v>
      </c>
      <c r="T749" s="2">
        <v>104521650</v>
      </c>
      <c r="U749" s="2" t="s">
        <v>325</v>
      </c>
      <c r="V749" s="2" t="str">
        <f t="shared" si="35"/>
        <v>104521650D10</v>
      </c>
    </row>
    <row r="750" spans="15:22" x14ac:dyDescent="0.35">
      <c r="O750" s="2">
        <v>104522600</v>
      </c>
      <c r="P750" s="20" t="s">
        <v>131</v>
      </c>
      <c r="Q750" s="2" t="str">
        <f t="shared" si="33"/>
        <v>104522600V00</v>
      </c>
      <c r="R750" s="2" t="str">
        <f t="shared" si="34"/>
        <v>104522600V00</v>
      </c>
      <c r="T750" s="2">
        <v>104521650</v>
      </c>
      <c r="U750" s="2" t="s">
        <v>44</v>
      </c>
      <c r="V750" s="2" t="str">
        <f t="shared" si="35"/>
        <v>104521650UN</v>
      </c>
    </row>
    <row r="751" spans="15:22" x14ac:dyDescent="0.35">
      <c r="O751" s="2">
        <v>104531280</v>
      </c>
      <c r="P751" s="20" t="s">
        <v>288</v>
      </c>
      <c r="Q751" s="2" t="str">
        <f t="shared" si="33"/>
        <v>104531280C24</v>
      </c>
      <c r="R751" s="2" t="str">
        <f t="shared" si="34"/>
        <v>104531280C24</v>
      </c>
      <c r="T751" s="2">
        <v>104521670</v>
      </c>
      <c r="U751" s="2" t="s">
        <v>77</v>
      </c>
      <c r="V751" s="2" t="str">
        <f t="shared" si="35"/>
        <v>104521670CJ</v>
      </c>
    </row>
    <row r="752" spans="15:22" x14ac:dyDescent="0.35">
      <c r="O752" s="2">
        <v>104531320</v>
      </c>
      <c r="P752" s="20" t="s">
        <v>288</v>
      </c>
      <c r="Q752" s="2" t="str">
        <f t="shared" si="33"/>
        <v>104531320C24</v>
      </c>
      <c r="R752" s="2" t="str">
        <f t="shared" si="34"/>
        <v>104531320C24</v>
      </c>
      <c r="T752" s="2">
        <v>104521670</v>
      </c>
      <c r="U752" s="2" t="s">
        <v>164</v>
      </c>
      <c r="V752" s="2" t="str">
        <f t="shared" si="35"/>
        <v>104521670KG</v>
      </c>
    </row>
    <row r="753" spans="15:22" x14ac:dyDescent="0.35">
      <c r="O753" s="2">
        <v>104523790</v>
      </c>
      <c r="P753" s="20" t="s">
        <v>200</v>
      </c>
      <c r="Q753" s="2" t="str">
        <f t="shared" si="33"/>
        <v>104523790Z00</v>
      </c>
      <c r="R753" s="2" t="str">
        <f t="shared" si="34"/>
        <v>104523790Z00</v>
      </c>
      <c r="T753" s="2">
        <v>104521680</v>
      </c>
      <c r="U753" s="2" t="s">
        <v>43</v>
      </c>
      <c r="V753" s="2" t="str">
        <f t="shared" si="35"/>
        <v>104521680C12</v>
      </c>
    </row>
    <row r="754" spans="15:22" x14ac:dyDescent="0.35">
      <c r="O754" s="2">
        <v>104523810</v>
      </c>
      <c r="P754" s="20" t="s">
        <v>200</v>
      </c>
      <c r="Q754" s="2" t="str">
        <f t="shared" si="33"/>
        <v>104523810Z00</v>
      </c>
      <c r="R754" s="2" t="str">
        <f t="shared" si="34"/>
        <v>104523810Z00</v>
      </c>
      <c r="T754" s="2">
        <v>104521680</v>
      </c>
      <c r="U754" s="2" t="s">
        <v>44</v>
      </c>
      <c r="V754" s="2" t="str">
        <f t="shared" si="35"/>
        <v>104521680UN</v>
      </c>
    </row>
    <row r="755" spans="15:22" x14ac:dyDescent="0.35">
      <c r="O755" s="2">
        <v>104523840</v>
      </c>
      <c r="P755" s="20" t="s">
        <v>200</v>
      </c>
      <c r="Q755" s="2" t="str">
        <f t="shared" si="33"/>
        <v>104523840Z00</v>
      </c>
      <c r="R755" s="2" t="str">
        <f t="shared" si="34"/>
        <v>104523840Z00</v>
      </c>
      <c r="T755" s="2">
        <v>104521690</v>
      </c>
      <c r="U755" s="2" t="s">
        <v>128</v>
      </c>
      <c r="V755" s="2" t="str">
        <f t="shared" si="35"/>
        <v>1045216901Q</v>
      </c>
    </row>
    <row r="756" spans="15:22" x14ac:dyDescent="0.35">
      <c r="O756" s="2">
        <v>104531290</v>
      </c>
      <c r="P756" s="20" t="s">
        <v>288</v>
      </c>
      <c r="Q756" s="2" t="str">
        <f t="shared" si="33"/>
        <v>104531290C24</v>
      </c>
      <c r="R756" s="2" t="str">
        <f t="shared" si="34"/>
        <v>104531290C24</v>
      </c>
      <c r="T756" s="2">
        <v>104521690</v>
      </c>
      <c r="U756" s="2" t="s">
        <v>44</v>
      </c>
      <c r="V756" s="2" t="str">
        <f t="shared" si="35"/>
        <v>104521690UN</v>
      </c>
    </row>
    <row r="757" spans="15:22" x14ac:dyDescent="0.35">
      <c r="O757" s="2">
        <v>104531330</v>
      </c>
      <c r="P757" s="20" t="s">
        <v>288</v>
      </c>
      <c r="Q757" s="2" t="str">
        <f t="shared" si="33"/>
        <v>104531330C24</v>
      </c>
      <c r="R757" s="2" t="str">
        <f t="shared" si="34"/>
        <v>104531330C24</v>
      </c>
      <c r="T757" s="2">
        <v>104521710</v>
      </c>
      <c r="U757" s="2" t="s">
        <v>242</v>
      </c>
      <c r="V757" s="2" t="str">
        <f t="shared" si="35"/>
        <v>104521710C48</v>
      </c>
    </row>
    <row r="758" spans="15:22" x14ac:dyDescent="0.35">
      <c r="O758" s="2">
        <v>104526540</v>
      </c>
      <c r="P758" s="20" t="s">
        <v>242</v>
      </c>
      <c r="Q758" s="2" t="str">
        <f t="shared" si="33"/>
        <v>104526540C48</v>
      </c>
      <c r="R758" s="2" t="str">
        <f t="shared" si="34"/>
        <v>104526540C48</v>
      </c>
      <c r="T758" s="2">
        <v>104521710</v>
      </c>
      <c r="U758" s="2" t="s">
        <v>44</v>
      </c>
      <c r="V758" s="2" t="str">
        <f t="shared" si="35"/>
        <v>104521710UN</v>
      </c>
    </row>
    <row r="759" spans="15:22" x14ac:dyDescent="0.35">
      <c r="O759" s="2">
        <v>104523800</v>
      </c>
      <c r="P759" s="20" t="s">
        <v>200</v>
      </c>
      <c r="Q759" s="2" t="str">
        <f t="shared" si="33"/>
        <v>104523800Z00</v>
      </c>
      <c r="R759" s="2" t="str">
        <f t="shared" si="34"/>
        <v>104523800Z00</v>
      </c>
      <c r="T759" s="2">
        <v>104521720</v>
      </c>
      <c r="U759" s="2" t="s">
        <v>44</v>
      </c>
      <c r="V759" s="2" t="str">
        <f t="shared" si="35"/>
        <v>104521720UN</v>
      </c>
    </row>
    <row r="760" spans="15:22" x14ac:dyDescent="0.35">
      <c r="O760" s="2">
        <v>104521030</v>
      </c>
      <c r="P760" s="20" t="s">
        <v>200</v>
      </c>
      <c r="Q760" s="2" t="str">
        <f t="shared" si="33"/>
        <v>104521030Z00</v>
      </c>
      <c r="R760" s="2" t="str">
        <f t="shared" si="34"/>
        <v>104521030Z00</v>
      </c>
      <c r="T760" s="2">
        <v>104521720</v>
      </c>
      <c r="U760" s="2" t="s">
        <v>585</v>
      </c>
      <c r="V760" s="2" t="str">
        <f t="shared" si="35"/>
        <v>104521720Z80</v>
      </c>
    </row>
    <row r="761" spans="15:22" x14ac:dyDescent="0.35">
      <c r="O761" s="2">
        <v>104523830</v>
      </c>
      <c r="P761" s="20" t="s">
        <v>200</v>
      </c>
      <c r="Q761" s="2" t="str">
        <f t="shared" si="33"/>
        <v>104523830Z00</v>
      </c>
      <c r="R761" s="2" t="str">
        <f t="shared" si="34"/>
        <v>104523830Z00</v>
      </c>
      <c r="T761" s="2">
        <v>104521730</v>
      </c>
      <c r="U761" s="2" t="s">
        <v>176</v>
      </c>
      <c r="V761" s="2" t="str">
        <f t="shared" si="35"/>
        <v>104521730C02</v>
      </c>
    </row>
    <row r="762" spans="15:22" x14ac:dyDescent="0.35">
      <c r="O762" s="2">
        <v>104531310</v>
      </c>
      <c r="P762" s="20" t="s">
        <v>288</v>
      </c>
      <c r="Q762" s="2" t="str">
        <f t="shared" si="33"/>
        <v>104531310C24</v>
      </c>
      <c r="R762" s="2" t="str">
        <f t="shared" si="34"/>
        <v>104531310C24</v>
      </c>
      <c r="T762" s="2">
        <v>104521730</v>
      </c>
      <c r="U762" s="2" t="s">
        <v>44</v>
      </c>
      <c r="V762" s="2" t="str">
        <f t="shared" si="35"/>
        <v>104521730UN</v>
      </c>
    </row>
    <row r="763" spans="15:22" x14ac:dyDescent="0.35">
      <c r="O763" s="2">
        <v>104531340</v>
      </c>
      <c r="P763" s="20" t="s">
        <v>288</v>
      </c>
      <c r="Q763" s="2" t="str">
        <f t="shared" si="33"/>
        <v>104531340C24</v>
      </c>
      <c r="R763" s="2" t="str">
        <f t="shared" si="34"/>
        <v>104531340C24</v>
      </c>
      <c r="T763" s="2">
        <v>104521750</v>
      </c>
      <c r="U763" s="2" t="s">
        <v>164</v>
      </c>
      <c r="V763" s="2" t="str">
        <f t="shared" si="35"/>
        <v>104521750KG</v>
      </c>
    </row>
    <row r="764" spans="15:22" x14ac:dyDescent="0.35">
      <c r="O764" s="2">
        <v>104518530</v>
      </c>
      <c r="P764" s="20" t="s">
        <v>44</v>
      </c>
      <c r="Q764" s="2" t="str">
        <f t="shared" si="33"/>
        <v>104518530UN</v>
      </c>
      <c r="R764" s="2" t="str">
        <f t="shared" si="34"/>
        <v>104518530UN</v>
      </c>
      <c r="T764" s="2">
        <v>104521770</v>
      </c>
      <c r="U764" s="2" t="s">
        <v>209</v>
      </c>
      <c r="V764" s="2" t="str">
        <f t="shared" si="35"/>
        <v>104521770C04</v>
      </c>
    </row>
    <row r="765" spans="15:22" x14ac:dyDescent="0.35">
      <c r="O765" s="2">
        <v>150000829</v>
      </c>
      <c r="P765" s="20" t="s">
        <v>53</v>
      </c>
      <c r="Q765" s="2" t="str">
        <f t="shared" si="33"/>
        <v>150000829C06</v>
      </c>
      <c r="R765" s="2" t="str">
        <f t="shared" si="34"/>
        <v>150000829C06</v>
      </c>
      <c r="T765" s="2">
        <v>104521770</v>
      </c>
      <c r="U765" s="2" t="s">
        <v>44</v>
      </c>
      <c r="V765" s="2" t="str">
        <f t="shared" si="35"/>
        <v>104521770UN</v>
      </c>
    </row>
    <row r="766" spans="15:22" x14ac:dyDescent="0.35">
      <c r="O766" s="2">
        <v>104521020</v>
      </c>
      <c r="P766" s="20" t="s">
        <v>200</v>
      </c>
      <c r="Q766" s="2" t="str">
        <f t="shared" si="33"/>
        <v>104521020Z00</v>
      </c>
      <c r="R766" s="2" t="str">
        <f t="shared" si="34"/>
        <v>104521020Z00</v>
      </c>
      <c r="T766" s="2">
        <v>104521820</v>
      </c>
      <c r="U766" s="2" t="s">
        <v>176</v>
      </c>
      <c r="V766" s="2" t="str">
        <f t="shared" si="35"/>
        <v>104521820C02</v>
      </c>
    </row>
    <row r="767" spans="15:22" x14ac:dyDescent="0.35">
      <c r="O767" s="2">
        <v>104518410</v>
      </c>
      <c r="P767" s="20" t="s">
        <v>125</v>
      </c>
      <c r="Q767" s="2" t="str">
        <f t="shared" si="33"/>
        <v>104518410X00</v>
      </c>
      <c r="R767" s="2" t="str">
        <f t="shared" si="34"/>
        <v>104518410X00</v>
      </c>
      <c r="T767" s="2">
        <v>104521820</v>
      </c>
      <c r="U767" s="2" t="s">
        <v>44</v>
      </c>
      <c r="V767" s="2" t="str">
        <f t="shared" si="35"/>
        <v>104521820UN</v>
      </c>
    </row>
    <row r="768" spans="15:22" x14ac:dyDescent="0.35">
      <c r="O768" s="2">
        <v>101720004</v>
      </c>
      <c r="P768" s="20" t="s">
        <v>61</v>
      </c>
      <c r="Q768" s="2" t="str">
        <f t="shared" si="33"/>
        <v>101720004C10</v>
      </c>
      <c r="R768" s="2" t="str">
        <f t="shared" si="34"/>
        <v>101720004C10</v>
      </c>
      <c r="T768" s="2">
        <v>104521840</v>
      </c>
      <c r="U768" s="2" t="s">
        <v>439</v>
      </c>
      <c r="V768" s="2" t="str">
        <f t="shared" si="35"/>
        <v>104521840C01</v>
      </c>
    </row>
    <row r="769" spans="15:22" x14ac:dyDescent="0.35">
      <c r="O769" s="2">
        <v>40002118</v>
      </c>
      <c r="P769" s="20" t="s">
        <v>44</v>
      </c>
      <c r="Q769" s="2" t="str">
        <f t="shared" si="33"/>
        <v>40002118UN</v>
      </c>
      <c r="R769" s="2" t="str">
        <f t="shared" si="34"/>
        <v>40002118UN</v>
      </c>
      <c r="T769" s="2">
        <v>104521920</v>
      </c>
      <c r="U769" s="2" t="s">
        <v>804</v>
      </c>
      <c r="V769" s="2" t="str">
        <f t="shared" si="35"/>
        <v>104521920C42</v>
      </c>
    </row>
    <row r="770" spans="15:22" x14ac:dyDescent="0.35">
      <c r="O770" s="2">
        <v>40009378</v>
      </c>
      <c r="P770" s="20" t="s">
        <v>44</v>
      </c>
      <c r="Q770" s="2" t="str">
        <f t="shared" si="33"/>
        <v>40009378UN</v>
      </c>
      <c r="R770" s="2" t="str">
        <f t="shared" si="34"/>
        <v>40009378UN</v>
      </c>
      <c r="T770" s="2">
        <v>104521920</v>
      </c>
      <c r="U770" s="2" t="s">
        <v>44</v>
      </c>
      <c r="V770" s="2" t="str">
        <f t="shared" si="35"/>
        <v>104521920UN</v>
      </c>
    </row>
    <row r="771" spans="15:22" x14ac:dyDescent="0.35">
      <c r="O771" s="2">
        <v>150000828</v>
      </c>
      <c r="P771" s="20" t="s">
        <v>43</v>
      </c>
      <c r="Q771" s="2" t="str">
        <f t="shared" ref="Q771:Q834" si="36">O771&amp;P771</f>
        <v>150000828C12</v>
      </c>
      <c r="R771" s="2" t="str">
        <f t="shared" ref="R771:R834" si="37">VLOOKUP(Q771,V:V,1,0)</f>
        <v>150000828C12</v>
      </c>
      <c r="T771" s="2">
        <v>104521950</v>
      </c>
      <c r="U771" s="2" t="s">
        <v>242</v>
      </c>
      <c r="V771" s="2" t="str">
        <f t="shared" si="35"/>
        <v>104521950C48</v>
      </c>
    </row>
    <row r="772" spans="15:22" x14ac:dyDescent="0.35">
      <c r="O772" s="2">
        <v>104516230</v>
      </c>
      <c r="P772" s="20" t="s">
        <v>439</v>
      </c>
      <c r="Q772" s="2" t="str">
        <f t="shared" si="36"/>
        <v>104516230C01</v>
      </c>
      <c r="R772" s="2" t="str">
        <f t="shared" si="37"/>
        <v>104516230C01</v>
      </c>
      <c r="T772" s="2">
        <v>104521950</v>
      </c>
      <c r="U772" s="2" t="s">
        <v>44</v>
      </c>
      <c r="V772" s="2" t="str">
        <f t="shared" ref="V772:V835" si="38">T772&amp;U772</f>
        <v>104521950UN</v>
      </c>
    </row>
    <row r="773" spans="15:22" x14ac:dyDescent="0.35">
      <c r="O773" s="2">
        <v>40009377</v>
      </c>
      <c r="P773" s="20" t="s">
        <v>44</v>
      </c>
      <c r="Q773" s="2" t="str">
        <f t="shared" si="36"/>
        <v>40009377UN</v>
      </c>
      <c r="R773" s="2" t="str">
        <f t="shared" si="37"/>
        <v>40009377UN</v>
      </c>
      <c r="T773" s="2">
        <v>104521960</v>
      </c>
      <c r="U773" s="2" t="s">
        <v>44</v>
      </c>
      <c r="V773" s="2" t="str">
        <f t="shared" si="38"/>
        <v>104521960UN</v>
      </c>
    </row>
    <row r="774" spans="15:22" x14ac:dyDescent="0.35">
      <c r="O774" s="2">
        <v>104510260</v>
      </c>
      <c r="P774" s="20" t="s">
        <v>43</v>
      </c>
      <c r="Q774" s="2" t="str">
        <f t="shared" si="36"/>
        <v>104510260C12</v>
      </c>
      <c r="R774" s="2" t="str">
        <f t="shared" si="37"/>
        <v>104510260C12</v>
      </c>
      <c r="T774" s="2">
        <v>104521960</v>
      </c>
      <c r="U774" s="2" t="s">
        <v>125</v>
      </c>
      <c r="V774" s="2" t="str">
        <f t="shared" si="38"/>
        <v>104521960X00</v>
      </c>
    </row>
    <row r="775" spans="15:22" x14ac:dyDescent="0.35">
      <c r="O775" s="2">
        <v>40002139</v>
      </c>
      <c r="P775" s="20" t="s">
        <v>44</v>
      </c>
      <c r="Q775" s="2" t="str">
        <f t="shared" si="36"/>
        <v>40002139UN</v>
      </c>
      <c r="R775" s="2" t="str">
        <f t="shared" si="37"/>
        <v>40002139UN</v>
      </c>
      <c r="T775" s="2">
        <v>104521980</v>
      </c>
      <c r="U775" s="2" t="s">
        <v>378</v>
      </c>
      <c r="V775" s="2" t="str">
        <f t="shared" si="38"/>
        <v>104521980AJ</v>
      </c>
    </row>
    <row r="776" spans="15:22" x14ac:dyDescent="0.35">
      <c r="O776" s="2">
        <v>40009376</v>
      </c>
      <c r="P776" s="20" t="s">
        <v>44</v>
      </c>
      <c r="Q776" s="2" t="str">
        <f t="shared" si="36"/>
        <v>40009376UN</v>
      </c>
      <c r="R776" s="2" t="str">
        <f t="shared" si="37"/>
        <v>40009376UN</v>
      </c>
      <c r="T776" s="2">
        <v>104521980</v>
      </c>
      <c r="U776" s="2" t="s">
        <v>164</v>
      </c>
      <c r="V776" s="2" t="str">
        <f t="shared" si="38"/>
        <v>104521980KG</v>
      </c>
    </row>
    <row r="777" spans="15:22" x14ac:dyDescent="0.35">
      <c r="O777" s="2">
        <v>40009375</v>
      </c>
      <c r="P777" s="20" t="s">
        <v>44</v>
      </c>
      <c r="Q777" s="2" t="str">
        <f t="shared" si="36"/>
        <v>40009375UN</v>
      </c>
      <c r="R777" s="2" t="e">
        <f t="shared" si="37"/>
        <v>#N/A</v>
      </c>
      <c r="T777" s="2">
        <v>104522020</v>
      </c>
      <c r="U777" s="2" t="s">
        <v>288</v>
      </c>
      <c r="V777" s="2" t="str">
        <f t="shared" si="38"/>
        <v>104522020C24</v>
      </c>
    </row>
    <row r="778" spans="15:22" x14ac:dyDescent="0.35">
      <c r="O778" s="2">
        <v>101710002</v>
      </c>
      <c r="P778" s="20" t="s">
        <v>211</v>
      </c>
      <c r="Q778" s="2" t="str">
        <f t="shared" si="36"/>
        <v>101710002C50</v>
      </c>
      <c r="R778" s="2" t="str">
        <f t="shared" si="37"/>
        <v>101710002C50</v>
      </c>
      <c r="T778" s="2">
        <v>104522020</v>
      </c>
      <c r="U778" s="2" t="s">
        <v>44</v>
      </c>
      <c r="V778" s="2" t="str">
        <f t="shared" si="38"/>
        <v>104522020UN</v>
      </c>
    </row>
    <row r="779" spans="15:22" x14ac:dyDescent="0.35">
      <c r="O779" s="2">
        <v>104522350</v>
      </c>
      <c r="P779" s="20" t="s">
        <v>44</v>
      </c>
      <c r="Q779" s="2" t="str">
        <f t="shared" si="36"/>
        <v>104522350UN</v>
      </c>
      <c r="R779" s="2" t="str">
        <f t="shared" si="37"/>
        <v>104522350UN</v>
      </c>
      <c r="T779" s="2">
        <v>104522030</v>
      </c>
      <c r="U779" s="2" t="s">
        <v>378</v>
      </c>
      <c r="V779" s="2" t="str">
        <f t="shared" si="38"/>
        <v>104522030AJ</v>
      </c>
    </row>
    <row r="780" spans="15:22" x14ac:dyDescent="0.35">
      <c r="O780" s="2">
        <v>104522320</v>
      </c>
      <c r="P780" s="20" t="s">
        <v>44</v>
      </c>
      <c r="Q780" s="2" t="str">
        <f t="shared" si="36"/>
        <v>104522320UN</v>
      </c>
      <c r="R780" s="2" t="str">
        <f t="shared" si="37"/>
        <v>104522320UN</v>
      </c>
      <c r="T780" s="2">
        <v>104522030</v>
      </c>
      <c r="U780" s="2" t="s">
        <v>164</v>
      </c>
      <c r="V780" s="2" t="str">
        <f t="shared" si="38"/>
        <v>104522030KG</v>
      </c>
    </row>
    <row r="781" spans="15:22" x14ac:dyDescent="0.35">
      <c r="O781" s="2">
        <v>101710001</v>
      </c>
      <c r="P781" s="20" t="s">
        <v>61</v>
      </c>
      <c r="Q781" s="2" t="str">
        <f t="shared" si="36"/>
        <v>101710001C10</v>
      </c>
      <c r="R781" s="2" t="str">
        <f t="shared" si="37"/>
        <v>101710001C10</v>
      </c>
      <c r="T781" s="2">
        <v>104522040</v>
      </c>
      <c r="U781" s="2" t="s">
        <v>44</v>
      </c>
      <c r="V781" s="2" t="str">
        <f t="shared" si="38"/>
        <v>104522040UN</v>
      </c>
    </row>
    <row r="782" spans="15:22" x14ac:dyDescent="0.35">
      <c r="O782" s="2">
        <v>105201570</v>
      </c>
      <c r="P782" s="20" t="s">
        <v>53</v>
      </c>
      <c r="Q782" s="2" t="str">
        <f t="shared" si="36"/>
        <v>105201570C06</v>
      </c>
      <c r="R782" s="2" t="str">
        <f t="shared" si="37"/>
        <v>105201570C06</v>
      </c>
      <c r="T782" s="2">
        <v>104522040</v>
      </c>
      <c r="U782" s="2" t="s">
        <v>585</v>
      </c>
      <c r="V782" s="2" t="str">
        <f t="shared" si="38"/>
        <v>104522040Z80</v>
      </c>
    </row>
    <row r="783" spans="15:22" x14ac:dyDescent="0.35">
      <c r="O783" s="2">
        <v>104502460</v>
      </c>
      <c r="P783" s="20" t="s">
        <v>211</v>
      </c>
      <c r="Q783" s="2" t="str">
        <f t="shared" si="36"/>
        <v>104502460C50</v>
      </c>
      <c r="R783" s="2" t="str">
        <f t="shared" si="37"/>
        <v>104502460C50</v>
      </c>
      <c r="T783" s="2">
        <v>104522050</v>
      </c>
      <c r="U783" s="2" t="s">
        <v>44</v>
      </c>
      <c r="V783" s="2" t="str">
        <f t="shared" si="38"/>
        <v>104522050UN</v>
      </c>
    </row>
    <row r="784" spans="15:22" x14ac:dyDescent="0.35">
      <c r="O784" s="2">
        <v>104523010</v>
      </c>
      <c r="P784" s="20" t="s">
        <v>44</v>
      </c>
      <c r="Q784" s="2" t="str">
        <f t="shared" si="36"/>
        <v>104523010UN</v>
      </c>
      <c r="R784" s="2" t="str">
        <f t="shared" si="37"/>
        <v>104523010UN</v>
      </c>
      <c r="T784" s="2">
        <v>104522050</v>
      </c>
      <c r="U784" s="2" t="s">
        <v>585</v>
      </c>
      <c r="V784" s="2" t="str">
        <f t="shared" si="38"/>
        <v>104522050Z80</v>
      </c>
    </row>
    <row r="785" spans="15:22" x14ac:dyDescent="0.35">
      <c r="O785" s="2">
        <v>104510290</v>
      </c>
      <c r="P785" s="20" t="s">
        <v>53</v>
      </c>
      <c r="Q785" s="2" t="str">
        <f t="shared" si="36"/>
        <v>104510290C06</v>
      </c>
      <c r="R785" s="2" t="str">
        <f t="shared" si="37"/>
        <v>104510290C06</v>
      </c>
      <c r="T785" s="2">
        <v>104522060</v>
      </c>
      <c r="U785" s="2" t="s">
        <v>44</v>
      </c>
      <c r="V785" s="2" t="str">
        <f t="shared" si="38"/>
        <v>104522060UN</v>
      </c>
    </row>
    <row r="786" spans="15:22" x14ac:dyDescent="0.35">
      <c r="O786" s="2">
        <v>104510270</v>
      </c>
      <c r="P786" s="20" t="s">
        <v>43</v>
      </c>
      <c r="Q786" s="2" t="str">
        <f t="shared" si="36"/>
        <v>104510270C12</v>
      </c>
      <c r="R786" s="2" t="str">
        <f t="shared" si="37"/>
        <v>104510270C12</v>
      </c>
      <c r="T786" s="2">
        <v>104522060</v>
      </c>
      <c r="U786" s="2" t="s">
        <v>1462</v>
      </c>
      <c r="V786" s="2" t="str">
        <f t="shared" si="38"/>
        <v>104522060V28</v>
      </c>
    </row>
    <row r="787" spans="15:22" x14ac:dyDescent="0.35">
      <c r="O787" s="2">
        <v>105201580</v>
      </c>
      <c r="P787" s="20" t="s">
        <v>53</v>
      </c>
      <c r="Q787" s="2" t="str">
        <f t="shared" si="36"/>
        <v>105201580C06</v>
      </c>
      <c r="R787" s="2" t="str">
        <f t="shared" si="37"/>
        <v>105201580C06</v>
      </c>
      <c r="T787" s="2">
        <v>104522080</v>
      </c>
      <c r="U787" s="2" t="s">
        <v>44</v>
      </c>
      <c r="V787" s="2" t="str">
        <f t="shared" si="38"/>
        <v>104522080UN</v>
      </c>
    </row>
    <row r="788" spans="15:22" x14ac:dyDescent="0.35">
      <c r="O788" s="2">
        <v>104522380</v>
      </c>
      <c r="P788" s="20" t="s">
        <v>44</v>
      </c>
      <c r="Q788" s="2" t="str">
        <f t="shared" si="36"/>
        <v>104522380UN</v>
      </c>
      <c r="R788" s="2" t="str">
        <f t="shared" si="37"/>
        <v>104522380UN</v>
      </c>
      <c r="T788" s="2">
        <v>104522080</v>
      </c>
      <c r="U788" s="2" t="s">
        <v>125</v>
      </c>
      <c r="V788" s="2" t="str">
        <f t="shared" si="38"/>
        <v>104522080X00</v>
      </c>
    </row>
    <row r="789" spans="15:22" x14ac:dyDescent="0.35">
      <c r="O789" s="2">
        <v>104522360</v>
      </c>
      <c r="P789" s="20" t="s">
        <v>44</v>
      </c>
      <c r="Q789" s="2" t="str">
        <f t="shared" si="36"/>
        <v>104522360UN</v>
      </c>
      <c r="R789" s="2" t="str">
        <f t="shared" si="37"/>
        <v>104522360UN</v>
      </c>
      <c r="T789" s="2">
        <v>104522090</v>
      </c>
      <c r="U789" s="2" t="s">
        <v>44</v>
      </c>
      <c r="V789" s="2" t="str">
        <f t="shared" si="38"/>
        <v>104522090UN</v>
      </c>
    </row>
    <row r="790" spans="15:22" x14ac:dyDescent="0.35">
      <c r="O790" s="2">
        <v>104522330</v>
      </c>
      <c r="P790" s="20" t="s">
        <v>44</v>
      </c>
      <c r="Q790" s="2" t="str">
        <f t="shared" si="36"/>
        <v>104522330UN</v>
      </c>
      <c r="R790" s="2" t="str">
        <f t="shared" si="37"/>
        <v>104522330UN</v>
      </c>
      <c r="T790" s="2">
        <v>104522090</v>
      </c>
      <c r="U790" s="2" t="s">
        <v>246</v>
      </c>
      <c r="V790" s="2" t="str">
        <f t="shared" si="38"/>
        <v>104522090Z20</v>
      </c>
    </row>
    <row r="791" spans="15:22" x14ac:dyDescent="0.35">
      <c r="O791" s="2">
        <v>104510310</v>
      </c>
      <c r="P791" s="20" t="s">
        <v>53</v>
      </c>
      <c r="Q791" s="2" t="str">
        <f t="shared" si="36"/>
        <v>104510310C06</v>
      </c>
      <c r="R791" s="2" t="str">
        <f t="shared" si="37"/>
        <v>104510310C06</v>
      </c>
      <c r="T791" s="2">
        <v>104522120</v>
      </c>
      <c r="U791" s="2" t="s">
        <v>44</v>
      </c>
      <c r="V791" s="2" t="str">
        <f t="shared" si="38"/>
        <v>104522120UN</v>
      </c>
    </row>
    <row r="792" spans="15:22" x14ac:dyDescent="0.35">
      <c r="O792" s="2">
        <v>104523020</v>
      </c>
      <c r="P792" s="20" t="s">
        <v>44</v>
      </c>
      <c r="Q792" s="2" t="str">
        <f t="shared" si="36"/>
        <v>104523020UN</v>
      </c>
      <c r="R792" s="2" t="str">
        <f t="shared" si="37"/>
        <v>104523020UN</v>
      </c>
      <c r="T792" s="2">
        <v>104522120</v>
      </c>
      <c r="U792" s="2" t="s">
        <v>200</v>
      </c>
      <c r="V792" s="2" t="str">
        <f t="shared" si="38"/>
        <v>104522120Z00</v>
      </c>
    </row>
    <row r="793" spans="15:22" x14ac:dyDescent="0.35">
      <c r="O793" s="2">
        <v>104523030</v>
      </c>
      <c r="P793" s="20" t="s">
        <v>44</v>
      </c>
      <c r="Q793" s="2" t="str">
        <f t="shared" si="36"/>
        <v>104523030UN</v>
      </c>
      <c r="R793" s="2" t="str">
        <f t="shared" si="37"/>
        <v>104523030UN</v>
      </c>
      <c r="T793" s="2">
        <v>104522130</v>
      </c>
      <c r="U793" s="2" t="s">
        <v>44</v>
      </c>
      <c r="V793" s="2" t="str">
        <f t="shared" si="38"/>
        <v>104522130UN</v>
      </c>
    </row>
    <row r="794" spans="15:22" x14ac:dyDescent="0.35">
      <c r="O794" s="2">
        <v>101710009</v>
      </c>
      <c r="P794" s="20" t="s">
        <v>61</v>
      </c>
      <c r="Q794" s="2" t="str">
        <f t="shared" si="36"/>
        <v>101710009C10</v>
      </c>
      <c r="R794" s="2" t="str">
        <f t="shared" si="37"/>
        <v>101710009C10</v>
      </c>
      <c r="T794" s="2">
        <v>104522130</v>
      </c>
      <c r="U794" s="2" t="s">
        <v>200</v>
      </c>
      <c r="V794" s="2" t="str">
        <f t="shared" si="38"/>
        <v>104522130Z00</v>
      </c>
    </row>
    <row r="795" spans="15:22" x14ac:dyDescent="0.35">
      <c r="O795" s="2">
        <v>40004996</v>
      </c>
      <c r="P795" s="20" t="s">
        <v>44</v>
      </c>
      <c r="Q795" s="2" t="str">
        <f t="shared" si="36"/>
        <v>40004996UN</v>
      </c>
      <c r="R795" s="2" t="str">
        <f t="shared" si="37"/>
        <v>40004996UN</v>
      </c>
      <c r="T795" s="2">
        <v>104522140</v>
      </c>
      <c r="U795" s="2" t="s">
        <v>44</v>
      </c>
      <c r="V795" s="2" t="str">
        <f t="shared" si="38"/>
        <v>104522140UN</v>
      </c>
    </row>
    <row r="796" spans="15:22" x14ac:dyDescent="0.35">
      <c r="O796" s="2">
        <v>104522370</v>
      </c>
      <c r="P796" s="20" t="s">
        <v>44</v>
      </c>
      <c r="Q796" s="2" t="str">
        <f t="shared" si="36"/>
        <v>104522370UN</v>
      </c>
      <c r="R796" s="2" t="str">
        <f t="shared" si="37"/>
        <v>104522370UN</v>
      </c>
      <c r="T796" s="2">
        <v>104522140</v>
      </c>
      <c r="U796" s="2" t="s">
        <v>200</v>
      </c>
      <c r="V796" s="2" t="str">
        <f t="shared" si="38"/>
        <v>104522140Z00</v>
      </c>
    </row>
    <row r="797" spans="15:22" x14ac:dyDescent="0.35">
      <c r="O797" s="2">
        <v>104522340</v>
      </c>
      <c r="P797" s="20" t="s">
        <v>44</v>
      </c>
      <c r="Q797" s="2" t="str">
        <f t="shared" si="36"/>
        <v>104522340UN</v>
      </c>
      <c r="R797" s="2" t="str">
        <f t="shared" si="37"/>
        <v>104522340UN</v>
      </c>
      <c r="T797" s="2">
        <v>104522150</v>
      </c>
      <c r="U797" s="2" t="s">
        <v>44</v>
      </c>
      <c r="V797" s="2" t="str">
        <f t="shared" si="38"/>
        <v>104522150UN</v>
      </c>
    </row>
    <row r="798" spans="15:22" x14ac:dyDescent="0.35">
      <c r="O798" s="2">
        <v>104521140</v>
      </c>
      <c r="P798" s="20" t="s">
        <v>585</v>
      </c>
      <c r="Q798" s="2" t="str">
        <f t="shared" si="36"/>
        <v>104521140Z80</v>
      </c>
      <c r="R798" s="2" t="str">
        <f t="shared" si="37"/>
        <v>104521140Z80</v>
      </c>
      <c r="T798" s="2">
        <v>104522150</v>
      </c>
      <c r="U798" s="2" t="s">
        <v>200</v>
      </c>
      <c r="V798" s="2" t="str">
        <f t="shared" si="38"/>
        <v>104522150Z00</v>
      </c>
    </row>
    <row r="799" spans="15:22" x14ac:dyDescent="0.35">
      <c r="O799" s="2">
        <v>104523850</v>
      </c>
      <c r="P799" s="20" t="s">
        <v>200</v>
      </c>
      <c r="Q799" s="2" t="str">
        <f t="shared" si="36"/>
        <v>104523850Z00</v>
      </c>
      <c r="R799" s="2" t="str">
        <f t="shared" si="37"/>
        <v>104523850Z00</v>
      </c>
      <c r="T799" s="2">
        <v>104522160</v>
      </c>
      <c r="U799" s="2" t="s">
        <v>44</v>
      </c>
      <c r="V799" s="2" t="str">
        <f t="shared" si="38"/>
        <v>104522160UN</v>
      </c>
    </row>
    <row r="800" spans="15:22" x14ac:dyDescent="0.35">
      <c r="O800" s="2">
        <v>104529480</v>
      </c>
      <c r="P800" s="20" t="s">
        <v>200</v>
      </c>
      <c r="Q800" s="2" t="str">
        <f t="shared" si="36"/>
        <v>104529480Z00</v>
      </c>
      <c r="R800" s="2" t="str">
        <f t="shared" si="37"/>
        <v>104529480Z00</v>
      </c>
      <c r="T800" s="2">
        <v>104522160</v>
      </c>
      <c r="U800" s="2" t="s">
        <v>200</v>
      </c>
      <c r="V800" s="2" t="str">
        <f t="shared" si="38"/>
        <v>104522160Z00</v>
      </c>
    </row>
    <row r="801" spans="15:22" x14ac:dyDescent="0.35">
      <c r="O801" s="2">
        <v>201400050</v>
      </c>
      <c r="P801" s="20" t="s">
        <v>86</v>
      </c>
      <c r="Q801" s="2" t="str">
        <f t="shared" si="36"/>
        <v>201400050C20</v>
      </c>
      <c r="R801" s="2" t="str">
        <f t="shared" si="37"/>
        <v>201400050C20</v>
      </c>
      <c r="T801" s="2">
        <v>104522170</v>
      </c>
      <c r="U801" s="2" t="s">
        <v>44</v>
      </c>
      <c r="V801" s="2" t="str">
        <f t="shared" si="38"/>
        <v>104522170UN</v>
      </c>
    </row>
    <row r="802" spans="15:22" x14ac:dyDescent="0.35">
      <c r="O802" s="2">
        <v>101720001</v>
      </c>
      <c r="P802" s="20" t="s">
        <v>61</v>
      </c>
      <c r="Q802" s="2" t="str">
        <f t="shared" si="36"/>
        <v>101720001C10</v>
      </c>
      <c r="R802" s="2" t="str">
        <f t="shared" si="37"/>
        <v>101720001C10</v>
      </c>
      <c r="T802" s="2">
        <v>104522170</v>
      </c>
      <c r="U802" s="2" t="s">
        <v>200</v>
      </c>
      <c r="V802" s="2" t="str">
        <f t="shared" si="38"/>
        <v>104522170Z00</v>
      </c>
    </row>
    <row r="803" spans="15:22" x14ac:dyDescent="0.35">
      <c r="O803" s="2">
        <v>104511800</v>
      </c>
      <c r="P803" s="20" t="s">
        <v>200</v>
      </c>
      <c r="Q803" s="2" t="str">
        <f t="shared" si="36"/>
        <v>104511800Z00</v>
      </c>
      <c r="R803" s="2" t="str">
        <f t="shared" si="37"/>
        <v>104511800Z00</v>
      </c>
      <c r="T803" s="2">
        <v>104522190</v>
      </c>
      <c r="U803" s="2" t="s">
        <v>123</v>
      </c>
      <c r="V803" s="2" t="str">
        <f t="shared" si="38"/>
        <v>1045221902Q</v>
      </c>
    </row>
    <row r="804" spans="15:22" x14ac:dyDescent="0.35">
      <c r="O804" s="2">
        <v>150001266</v>
      </c>
      <c r="P804" s="20" t="s">
        <v>43</v>
      </c>
      <c r="Q804" s="2" t="str">
        <f t="shared" si="36"/>
        <v>150001266C12</v>
      </c>
      <c r="R804" s="2" t="str">
        <f t="shared" si="37"/>
        <v>150001266C12</v>
      </c>
      <c r="T804" s="2">
        <v>104522190</v>
      </c>
      <c r="U804" s="2" t="s">
        <v>44</v>
      </c>
      <c r="V804" s="2" t="str">
        <f t="shared" si="38"/>
        <v>104522190UN</v>
      </c>
    </row>
    <row r="805" spans="15:22" x14ac:dyDescent="0.35">
      <c r="O805" s="2">
        <v>104511810</v>
      </c>
      <c r="P805" s="20" t="s">
        <v>200</v>
      </c>
      <c r="Q805" s="2" t="str">
        <f t="shared" si="36"/>
        <v>104511810Z00</v>
      </c>
      <c r="R805" s="2" t="str">
        <f t="shared" si="37"/>
        <v>104511810Z00</v>
      </c>
      <c r="T805" s="2">
        <v>104522200</v>
      </c>
      <c r="U805" s="2" t="s">
        <v>123</v>
      </c>
      <c r="V805" s="2" t="str">
        <f t="shared" si="38"/>
        <v>1045222002Q</v>
      </c>
    </row>
    <row r="806" spans="15:22" x14ac:dyDescent="0.35">
      <c r="O806" s="2">
        <v>101600080</v>
      </c>
      <c r="P806" s="20" t="s">
        <v>53</v>
      </c>
      <c r="Q806" s="2" t="str">
        <f t="shared" si="36"/>
        <v>101600080C06</v>
      </c>
      <c r="R806" s="2" t="str">
        <f t="shared" si="37"/>
        <v>101600080C06</v>
      </c>
      <c r="T806" s="2">
        <v>104522200</v>
      </c>
      <c r="U806" s="2" t="s">
        <v>44</v>
      </c>
      <c r="V806" s="2" t="str">
        <f t="shared" si="38"/>
        <v>104522200UN</v>
      </c>
    </row>
    <row r="807" spans="15:22" x14ac:dyDescent="0.35">
      <c r="O807" s="2">
        <v>150001720</v>
      </c>
      <c r="P807" s="20" t="s">
        <v>643</v>
      </c>
      <c r="Q807" s="2" t="str">
        <f t="shared" si="36"/>
        <v>150001720D12</v>
      </c>
      <c r="R807" s="2" t="str">
        <f t="shared" si="37"/>
        <v>150001720D12</v>
      </c>
      <c r="T807" s="2">
        <v>104522210</v>
      </c>
      <c r="U807" s="2" t="s">
        <v>128</v>
      </c>
      <c r="V807" s="2" t="str">
        <f t="shared" si="38"/>
        <v>1045222101Q</v>
      </c>
    </row>
    <row r="808" spans="15:22" x14ac:dyDescent="0.35">
      <c r="O808" s="2">
        <v>150001718</v>
      </c>
      <c r="P808" s="20" t="s">
        <v>643</v>
      </c>
      <c r="Q808" s="2" t="str">
        <f t="shared" si="36"/>
        <v>150001718D12</v>
      </c>
      <c r="R808" s="2" t="str">
        <f t="shared" si="37"/>
        <v>150001718D12</v>
      </c>
      <c r="T808" s="2">
        <v>104522210</v>
      </c>
      <c r="U808" s="2" t="s">
        <v>44</v>
      </c>
      <c r="V808" s="2" t="str">
        <f t="shared" si="38"/>
        <v>104522210UN</v>
      </c>
    </row>
    <row r="809" spans="15:22" x14ac:dyDescent="0.35">
      <c r="O809" s="2">
        <v>104522390</v>
      </c>
      <c r="P809" s="20" t="s">
        <v>44</v>
      </c>
      <c r="Q809" s="2" t="str">
        <f t="shared" si="36"/>
        <v>104522390UN</v>
      </c>
      <c r="R809" s="2" t="str">
        <f t="shared" si="37"/>
        <v>104522390UN</v>
      </c>
      <c r="T809" s="2">
        <v>104522280</v>
      </c>
      <c r="U809" s="2" t="s">
        <v>164</v>
      </c>
      <c r="V809" s="2" t="str">
        <f t="shared" si="38"/>
        <v>104522280KG</v>
      </c>
    </row>
    <row r="810" spans="15:22" x14ac:dyDescent="0.35">
      <c r="O810" s="2">
        <v>104515930</v>
      </c>
      <c r="P810" s="20" t="s">
        <v>86</v>
      </c>
      <c r="Q810" s="2" t="str">
        <f t="shared" si="36"/>
        <v>104515930C20</v>
      </c>
      <c r="R810" s="2" t="str">
        <f t="shared" si="37"/>
        <v>104515930C20</v>
      </c>
      <c r="T810" s="2">
        <v>104522300</v>
      </c>
      <c r="U810" s="2" t="s">
        <v>53</v>
      </c>
      <c r="V810" s="2" t="str">
        <f t="shared" si="38"/>
        <v>104522300C06</v>
      </c>
    </row>
    <row r="811" spans="15:22" x14ac:dyDescent="0.35">
      <c r="O811" s="2">
        <v>201300200</v>
      </c>
      <c r="P811" s="20" t="s">
        <v>86</v>
      </c>
      <c r="Q811" s="2" t="str">
        <f t="shared" si="36"/>
        <v>201300200C20</v>
      </c>
      <c r="R811" s="2" t="str">
        <f t="shared" si="37"/>
        <v>201300200C20</v>
      </c>
      <c r="T811" s="2">
        <v>104522300</v>
      </c>
      <c r="U811" s="2" t="s">
        <v>415</v>
      </c>
      <c r="V811" s="2" t="str">
        <f t="shared" si="38"/>
        <v>104522300C07</v>
      </c>
    </row>
    <row r="812" spans="15:22" x14ac:dyDescent="0.35">
      <c r="O812" s="2">
        <v>105020070</v>
      </c>
      <c r="P812" s="20" t="s">
        <v>44</v>
      </c>
      <c r="Q812" s="2" t="str">
        <f t="shared" si="36"/>
        <v>105020070UN</v>
      </c>
      <c r="R812" s="2" t="str">
        <f t="shared" si="37"/>
        <v>105020070UN</v>
      </c>
      <c r="T812" s="2">
        <v>104522300</v>
      </c>
      <c r="U812" s="2" t="s">
        <v>44</v>
      </c>
      <c r="V812" s="2" t="str">
        <f t="shared" si="38"/>
        <v>104522300UN</v>
      </c>
    </row>
    <row r="813" spans="15:22" x14ac:dyDescent="0.35">
      <c r="O813" s="2">
        <v>40002150</v>
      </c>
      <c r="P813" s="20" t="s">
        <v>44</v>
      </c>
      <c r="Q813" s="2" t="str">
        <f t="shared" si="36"/>
        <v>40002150UN</v>
      </c>
      <c r="R813" s="2" t="str">
        <f t="shared" si="37"/>
        <v>40002150UN</v>
      </c>
      <c r="T813" s="2">
        <v>104522310</v>
      </c>
      <c r="U813" s="2" t="s">
        <v>164</v>
      </c>
      <c r="V813" s="2" t="str">
        <f t="shared" si="38"/>
        <v>104522310KG</v>
      </c>
    </row>
    <row r="814" spans="15:22" x14ac:dyDescent="0.35">
      <c r="O814" s="2">
        <v>40002156</v>
      </c>
      <c r="P814" s="20" t="s">
        <v>44</v>
      </c>
      <c r="Q814" s="2" t="str">
        <f t="shared" si="36"/>
        <v>40002156UN</v>
      </c>
      <c r="R814" s="2" t="str">
        <f t="shared" si="37"/>
        <v>40002156UN</v>
      </c>
      <c r="T814" s="2">
        <v>104522320</v>
      </c>
      <c r="U814" s="2" t="s">
        <v>44</v>
      </c>
      <c r="V814" s="2" t="str">
        <f t="shared" si="38"/>
        <v>104522320UN</v>
      </c>
    </row>
    <row r="815" spans="15:22" x14ac:dyDescent="0.35">
      <c r="O815" s="2">
        <v>104522610</v>
      </c>
      <c r="P815" s="20" t="s">
        <v>44</v>
      </c>
      <c r="Q815" s="2" t="str">
        <f t="shared" si="36"/>
        <v>104522610UN</v>
      </c>
      <c r="R815" s="2" t="str">
        <f t="shared" si="37"/>
        <v>104522610UN</v>
      </c>
      <c r="T815" s="2">
        <v>104522330</v>
      </c>
      <c r="U815" s="2" t="s">
        <v>44</v>
      </c>
      <c r="V815" s="2" t="str">
        <f t="shared" si="38"/>
        <v>104522330UN</v>
      </c>
    </row>
    <row r="816" spans="15:22" x14ac:dyDescent="0.35">
      <c r="O816" s="2">
        <v>104520350</v>
      </c>
      <c r="P816" s="20" t="s">
        <v>44</v>
      </c>
      <c r="Q816" s="2" t="str">
        <f t="shared" si="36"/>
        <v>104520350UN</v>
      </c>
      <c r="R816" s="2" t="str">
        <f t="shared" si="37"/>
        <v>104520350UN</v>
      </c>
      <c r="T816" s="2">
        <v>104522340</v>
      </c>
      <c r="U816" s="2" t="s">
        <v>44</v>
      </c>
      <c r="V816" s="2" t="str">
        <f t="shared" si="38"/>
        <v>104522340UN</v>
      </c>
    </row>
    <row r="817" spans="15:22" x14ac:dyDescent="0.35">
      <c r="O817" s="2">
        <v>104518180</v>
      </c>
      <c r="P817" s="20" t="s">
        <v>43</v>
      </c>
      <c r="Q817" s="2" t="str">
        <f t="shared" si="36"/>
        <v>104518180C12</v>
      </c>
      <c r="R817" s="2" t="str">
        <f t="shared" si="37"/>
        <v>104518180C12</v>
      </c>
      <c r="T817" s="2">
        <v>104522350</v>
      </c>
      <c r="U817" s="2" t="s">
        <v>44</v>
      </c>
      <c r="V817" s="2" t="str">
        <f t="shared" si="38"/>
        <v>104522350UN</v>
      </c>
    </row>
    <row r="818" spans="15:22" x14ac:dyDescent="0.35">
      <c r="O818" s="2">
        <v>104519500</v>
      </c>
      <c r="P818" s="20" t="s">
        <v>439</v>
      </c>
      <c r="Q818" s="2" t="str">
        <f t="shared" si="36"/>
        <v>104519500C01</v>
      </c>
      <c r="R818" s="2" t="str">
        <f t="shared" si="37"/>
        <v>104519500C01</v>
      </c>
      <c r="T818" s="2">
        <v>104522360</v>
      </c>
      <c r="U818" s="2" t="s">
        <v>44</v>
      </c>
      <c r="V818" s="2" t="str">
        <f t="shared" si="38"/>
        <v>104522360UN</v>
      </c>
    </row>
    <row r="819" spans="15:22" x14ac:dyDescent="0.35">
      <c r="O819" s="2">
        <v>104518200</v>
      </c>
      <c r="P819" s="20" t="s">
        <v>53</v>
      </c>
      <c r="Q819" s="2" t="str">
        <f t="shared" si="36"/>
        <v>104518200C06</v>
      </c>
      <c r="R819" s="2" t="str">
        <f t="shared" si="37"/>
        <v>104518200C06</v>
      </c>
      <c r="T819" s="2">
        <v>104522370</v>
      </c>
      <c r="U819" s="2" t="s">
        <v>44</v>
      </c>
      <c r="V819" s="2" t="str">
        <f t="shared" si="38"/>
        <v>104522370UN</v>
      </c>
    </row>
    <row r="820" spans="15:22" x14ac:dyDescent="0.35">
      <c r="O820" s="2">
        <v>104518190</v>
      </c>
      <c r="P820" s="20" t="s">
        <v>53</v>
      </c>
      <c r="Q820" s="2" t="str">
        <f t="shared" si="36"/>
        <v>104518190C06</v>
      </c>
      <c r="R820" s="2" t="str">
        <f t="shared" si="37"/>
        <v>104518190C06</v>
      </c>
      <c r="T820" s="2">
        <v>104522380</v>
      </c>
      <c r="U820" s="2" t="s">
        <v>44</v>
      </c>
      <c r="V820" s="2" t="str">
        <f t="shared" si="38"/>
        <v>104522380UN</v>
      </c>
    </row>
    <row r="821" spans="15:22" x14ac:dyDescent="0.35">
      <c r="O821" s="2">
        <v>40002159</v>
      </c>
      <c r="P821" s="20" t="s">
        <v>44</v>
      </c>
      <c r="Q821" s="2" t="str">
        <f t="shared" si="36"/>
        <v>40002159UN</v>
      </c>
      <c r="R821" s="2" t="str">
        <f t="shared" si="37"/>
        <v>40002159UN</v>
      </c>
      <c r="T821" s="2">
        <v>104522390</v>
      </c>
      <c r="U821" s="2" t="s">
        <v>44</v>
      </c>
      <c r="V821" s="2" t="str">
        <f t="shared" si="38"/>
        <v>104522390UN</v>
      </c>
    </row>
    <row r="822" spans="15:22" x14ac:dyDescent="0.35">
      <c r="O822" s="2">
        <v>104523870</v>
      </c>
      <c r="P822" s="20" t="s">
        <v>44</v>
      </c>
      <c r="Q822" s="2" t="str">
        <f t="shared" si="36"/>
        <v>104523870UN</v>
      </c>
      <c r="R822" s="2" t="str">
        <f t="shared" si="37"/>
        <v>104523870UN</v>
      </c>
      <c r="T822" s="2">
        <v>104522460</v>
      </c>
      <c r="U822" s="2" t="s">
        <v>61</v>
      </c>
      <c r="V822" s="2" t="str">
        <f t="shared" si="38"/>
        <v>104522460C10</v>
      </c>
    </row>
    <row r="823" spans="15:22" x14ac:dyDescent="0.35">
      <c r="O823" s="2">
        <v>104500320</v>
      </c>
      <c r="P823" s="20" t="s">
        <v>53</v>
      </c>
      <c r="Q823" s="2" t="str">
        <f t="shared" si="36"/>
        <v>104500320C06</v>
      </c>
      <c r="R823" s="2" t="str">
        <f t="shared" si="37"/>
        <v>104500320C06</v>
      </c>
      <c r="T823" s="2">
        <v>104522460</v>
      </c>
      <c r="U823" s="2" t="s">
        <v>44</v>
      </c>
      <c r="V823" s="2" t="str">
        <f t="shared" si="38"/>
        <v>104522460UN</v>
      </c>
    </row>
    <row r="824" spans="15:22" x14ac:dyDescent="0.35">
      <c r="O824" s="2">
        <v>104521060</v>
      </c>
      <c r="P824" s="20" t="s">
        <v>211</v>
      </c>
      <c r="Q824" s="2" t="str">
        <f t="shared" si="36"/>
        <v>104521060C50</v>
      </c>
      <c r="R824" s="2" t="str">
        <f t="shared" si="37"/>
        <v>104521060C50</v>
      </c>
      <c r="T824" s="2">
        <v>104522470</v>
      </c>
      <c r="U824" s="2" t="s">
        <v>61</v>
      </c>
      <c r="V824" s="2" t="str">
        <f t="shared" si="38"/>
        <v>104522470C10</v>
      </c>
    </row>
    <row r="825" spans="15:22" x14ac:dyDescent="0.35">
      <c r="O825" s="2">
        <v>104518220</v>
      </c>
      <c r="P825" s="20" t="s">
        <v>53</v>
      </c>
      <c r="Q825" s="2" t="str">
        <f t="shared" si="36"/>
        <v>104518220C06</v>
      </c>
      <c r="R825" s="2" t="str">
        <f t="shared" si="37"/>
        <v>104518220C06</v>
      </c>
      <c r="T825" s="2">
        <v>104522470</v>
      </c>
      <c r="U825" s="2" t="s">
        <v>44</v>
      </c>
      <c r="V825" s="2" t="str">
        <f t="shared" si="38"/>
        <v>104522470UN</v>
      </c>
    </row>
    <row r="826" spans="15:22" x14ac:dyDescent="0.35">
      <c r="O826" s="2">
        <v>104532100</v>
      </c>
      <c r="P826" s="20" t="s">
        <v>176</v>
      </c>
      <c r="Q826" s="2" t="str">
        <f t="shared" si="36"/>
        <v>104532100C02</v>
      </c>
      <c r="R826" s="2" t="str">
        <f t="shared" si="37"/>
        <v>104532100C02</v>
      </c>
      <c r="T826" s="2">
        <v>104522480</v>
      </c>
      <c r="U826" s="2" t="s">
        <v>61</v>
      </c>
      <c r="V826" s="2" t="str">
        <f t="shared" si="38"/>
        <v>104522480C10</v>
      </c>
    </row>
    <row r="827" spans="15:22" x14ac:dyDescent="0.35">
      <c r="O827" s="2">
        <v>104529590</v>
      </c>
      <c r="P827" s="20" t="s">
        <v>53</v>
      </c>
      <c r="Q827" s="2" t="str">
        <f t="shared" si="36"/>
        <v>104529590C06</v>
      </c>
      <c r="R827" s="2" t="str">
        <f t="shared" si="37"/>
        <v>104529590C06</v>
      </c>
      <c r="T827" s="2">
        <v>104522480</v>
      </c>
      <c r="U827" s="2" t="s">
        <v>44</v>
      </c>
      <c r="V827" s="2" t="str">
        <f t="shared" si="38"/>
        <v>104522480UN</v>
      </c>
    </row>
    <row r="828" spans="15:22" x14ac:dyDescent="0.35">
      <c r="O828" s="2">
        <v>104523750</v>
      </c>
      <c r="P828" s="20" t="s">
        <v>482</v>
      </c>
      <c r="Q828" s="2" t="str">
        <f t="shared" si="36"/>
        <v>104523750C27</v>
      </c>
      <c r="R828" s="2" t="str">
        <f t="shared" si="37"/>
        <v>104523750C27</v>
      </c>
      <c r="T828" s="2">
        <v>104522490</v>
      </c>
      <c r="U828" s="2" t="s">
        <v>44</v>
      </c>
      <c r="V828" s="2" t="str">
        <f t="shared" si="38"/>
        <v>104522490UN</v>
      </c>
    </row>
    <row r="829" spans="15:22" x14ac:dyDescent="0.35">
      <c r="O829" s="2">
        <v>104524840</v>
      </c>
      <c r="P829" s="20" t="s">
        <v>288</v>
      </c>
      <c r="Q829" s="2" t="str">
        <f t="shared" si="36"/>
        <v>104524840C24</v>
      </c>
      <c r="R829" s="2" t="str">
        <f t="shared" si="37"/>
        <v>104524840C24</v>
      </c>
      <c r="T829" s="2">
        <v>104522520</v>
      </c>
      <c r="U829" s="2" t="s">
        <v>209</v>
      </c>
      <c r="V829" s="2" t="str">
        <f t="shared" si="38"/>
        <v>104522520C04</v>
      </c>
    </row>
    <row r="830" spans="15:22" x14ac:dyDescent="0.35">
      <c r="O830" s="2">
        <v>104519330</v>
      </c>
      <c r="P830" s="20" t="s">
        <v>242</v>
      </c>
      <c r="Q830" s="2" t="str">
        <f t="shared" si="36"/>
        <v>104519330C48</v>
      </c>
      <c r="R830" s="2" t="str">
        <f t="shared" si="37"/>
        <v>104519330C48</v>
      </c>
      <c r="T830" s="2">
        <v>104522520</v>
      </c>
      <c r="U830" s="2" t="s">
        <v>44</v>
      </c>
      <c r="V830" s="2" t="str">
        <f t="shared" si="38"/>
        <v>104522520UN</v>
      </c>
    </row>
    <row r="831" spans="15:22" x14ac:dyDescent="0.35">
      <c r="O831" s="2">
        <v>104529190</v>
      </c>
      <c r="P831" s="20" t="s">
        <v>288</v>
      </c>
      <c r="Q831" s="2" t="str">
        <f t="shared" si="36"/>
        <v>104529190C24</v>
      </c>
      <c r="R831" s="2" t="str">
        <f t="shared" si="37"/>
        <v>104529190C24</v>
      </c>
      <c r="T831" s="2">
        <v>104522530</v>
      </c>
      <c r="U831" s="2" t="s">
        <v>61</v>
      </c>
      <c r="V831" s="2" t="str">
        <f t="shared" si="38"/>
        <v>104522530C10</v>
      </c>
    </row>
    <row r="832" spans="15:22" x14ac:dyDescent="0.35">
      <c r="O832" s="2">
        <v>104523510</v>
      </c>
      <c r="P832" s="20" t="s">
        <v>339</v>
      </c>
      <c r="Q832" s="2" t="str">
        <f t="shared" si="36"/>
        <v>104523510C30</v>
      </c>
      <c r="R832" s="2" t="str">
        <f t="shared" si="37"/>
        <v>104523510C30</v>
      </c>
      <c r="T832" s="2">
        <v>104522530</v>
      </c>
      <c r="U832" s="2" t="s">
        <v>44</v>
      </c>
      <c r="V832" s="2" t="str">
        <f t="shared" si="38"/>
        <v>104522530UN</v>
      </c>
    </row>
    <row r="833" spans="15:22" x14ac:dyDescent="0.35">
      <c r="O833" s="2">
        <v>104519360</v>
      </c>
      <c r="P833" s="20" t="s">
        <v>288</v>
      </c>
      <c r="Q833" s="2" t="str">
        <f t="shared" si="36"/>
        <v>104519360C24</v>
      </c>
      <c r="R833" s="2" t="str">
        <f t="shared" si="37"/>
        <v>104519360C24</v>
      </c>
      <c r="T833" s="2">
        <v>104522590</v>
      </c>
      <c r="U833" s="2" t="s">
        <v>44</v>
      </c>
      <c r="V833" s="2" t="str">
        <f t="shared" si="38"/>
        <v>104522590UN</v>
      </c>
    </row>
    <row r="834" spans="15:22" x14ac:dyDescent="0.35">
      <c r="O834" s="2">
        <v>104533520</v>
      </c>
      <c r="P834" s="20" t="s">
        <v>164</v>
      </c>
      <c r="Q834" s="2" t="str">
        <f t="shared" si="36"/>
        <v>104533520KG</v>
      </c>
      <c r="R834" s="2" t="str">
        <f t="shared" si="37"/>
        <v>104533520KG</v>
      </c>
      <c r="T834" s="2">
        <v>104522590</v>
      </c>
      <c r="U834" s="2" t="s">
        <v>676</v>
      </c>
      <c r="V834" s="2" t="str">
        <f t="shared" si="38"/>
        <v>104522590Y50</v>
      </c>
    </row>
    <row r="835" spans="15:22" x14ac:dyDescent="0.35">
      <c r="O835" s="2">
        <v>104529970</v>
      </c>
      <c r="P835" s="20" t="s">
        <v>164</v>
      </c>
      <c r="Q835" s="2" t="str">
        <f t="shared" ref="Q835:Q898" si="39">O835&amp;P835</f>
        <v>104529970KG</v>
      </c>
      <c r="R835" s="2" t="str">
        <f t="shared" ref="R835:R898" si="40">VLOOKUP(Q835,V:V,1,0)</f>
        <v>104529970KG</v>
      </c>
      <c r="T835" s="2">
        <v>104522600</v>
      </c>
      <c r="U835" s="2" t="s">
        <v>44</v>
      </c>
      <c r="V835" s="2" t="str">
        <f t="shared" si="38"/>
        <v>104522600UN</v>
      </c>
    </row>
    <row r="836" spans="15:22" x14ac:dyDescent="0.35">
      <c r="O836" s="2">
        <v>104529980</v>
      </c>
      <c r="P836" s="20" t="s">
        <v>164</v>
      </c>
      <c r="Q836" s="2" t="str">
        <f t="shared" si="39"/>
        <v>104529980KG</v>
      </c>
      <c r="R836" s="2" t="str">
        <f t="shared" si="40"/>
        <v>104529980KG</v>
      </c>
      <c r="T836" s="2">
        <v>104522600</v>
      </c>
      <c r="U836" s="2" t="s">
        <v>131</v>
      </c>
      <c r="V836" s="2" t="str">
        <f t="shared" ref="V836:V899" si="41">T836&amp;U836</f>
        <v>104522600V00</v>
      </c>
    </row>
    <row r="837" spans="15:22" x14ac:dyDescent="0.35">
      <c r="O837" s="2">
        <v>104533510</v>
      </c>
      <c r="P837" s="20" t="s">
        <v>164</v>
      </c>
      <c r="Q837" s="2" t="str">
        <f t="shared" si="39"/>
        <v>104533510KG</v>
      </c>
      <c r="R837" s="2" t="str">
        <f t="shared" si="40"/>
        <v>104533510KG</v>
      </c>
      <c r="T837" s="2">
        <v>104522610</v>
      </c>
      <c r="U837" s="2" t="s">
        <v>44</v>
      </c>
      <c r="V837" s="2" t="str">
        <f t="shared" si="41"/>
        <v>104522610UN</v>
      </c>
    </row>
    <row r="838" spans="15:22" x14ac:dyDescent="0.35">
      <c r="O838" s="2">
        <v>104533500</v>
      </c>
      <c r="P838" s="20" t="s">
        <v>164</v>
      </c>
      <c r="Q838" s="2" t="str">
        <f t="shared" si="39"/>
        <v>104533500KG</v>
      </c>
      <c r="R838" s="2" t="str">
        <f t="shared" si="40"/>
        <v>104533500KG</v>
      </c>
      <c r="T838" s="2">
        <v>104522660</v>
      </c>
      <c r="U838" s="2" t="s">
        <v>44</v>
      </c>
      <c r="V838" s="2" t="str">
        <f t="shared" si="41"/>
        <v>104522660UN</v>
      </c>
    </row>
    <row r="839" spans="15:22" x14ac:dyDescent="0.35">
      <c r="O839" s="2">
        <v>104529940</v>
      </c>
      <c r="P839" s="20" t="s">
        <v>164</v>
      </c>
      <c r="Q839" s="2" t="str">
        <f t="shared" si="39"/>
        <v>104529940KG</v>
      </c>
      <c r="R839" s="2" t="str">
        <f t="shared" si="40"/>
        <v>104529940KG</v>
      </c>
      <c r="T839" s="2">
        <v>104522660</v>
      </c>
      <c r="U839" s="2" t="s">
        <v>822</v>
      </c>
      <c r="V839" s="2" t="str">
        <f t="shared" si="41"/>
        <v>104522660Y40</v>
      </c>
    </row>
    <row r="840" spans="15:22" x14ac:dyDescent="0.35">
      <c r="O840" s="2">
        <v>104529950</v>
      </c>
      <c r="P840" s="20" t="s">
        <v>164</v>
      </c>
      <c r="Q840" s="2" t="str">
        <f t="shared" si="39"/>
        <v>104529950KG</v>
      </c>
      <c r="R840" s="2" t="str">
        <f t="shared" si="40"/>
        <v>104529950KG</v>
      </c>
      <c r="T840" s="2">
        <v>104522670</v>
      </c>
      <c r="U840" s="2" t="s">
        <v>439</v>
      </c>
      <c r="V840" s="2" t="str">
        <f t="shared" si="41"/>
        <v>104522670C01</v>
      </c>
    </row>
    <row r="841" spans="15:22" x14ac:dyDescent="0.35">
      <c r="O841" s="2">
        <v>104529960</v>
      </c>
      <c r="P841" s="20" t="s">
        <v>164</v>
      </c>
      <c r="Q841" s="2" t="str">
        <f t="shared" si="39"/>
        <v>104529960KG</v>
      </c>
      <c r="R841" s="2" t="str">
        <f t="shared" si="40"/>
        <v>104529960KG</v>
      </c>
      <c r="T841" s="2">
        <v>104522670</v>
      </c>
      <c r="U841" s="2" t="s">
        <v>44</v>
      </c>
      <c r="V841" s="2" t="str">
        <f t="shared" si="41"/>
        <v>104522670UN</v>
      </c>
    </row>
    <row r="842" spans="15:22" x14ac:dyDescent="0.35">
      <c r="O842" s="2">
        <v>150001947</v>
      </c>
      <c r="P842" s="20" t="s">
        <v>164</v>
      </c>
      <c r="Q842" s="2" t="str">
        <f t="shared" si="39"/>
        <v>150001947KG</v>
      </c>
      <c r="R842" s="2" t="str">
        <f t="shared" si="40"/>
        <v>150001947KG</v>
      </c>
      <c r="T842" s="2">
        <v>104522890</v>
      </c>
      <c r="U842" s="2" t="s">
        <v>300</v>
      </c>
      <c r="V842" s="2" t="str">
        <f t="shared" si="41"/>
        <v>104522890C05</v>
      </c>
    </row>
    <row r="843" spans="15:22" x14ac:dyDescent="0.35">
      <c r="O843" s="2">
        <v>104523480</v>
      </c>
      <c r="P843" s="20" t="s">
        <v>164</v>
      </c>
      <c r="Q843" s="2" t="str">
        <f t="shared" si="39"/>
        <v>104523480KG</v>
      </c>
      <c r="R843" s="2" t="str">
        <f t="shared" si="40"/>
        <v>104523480KG</v>
      </c>
      <c r="T843" s="2">
        <v>104522890</v>
      </c>
      <c r="U843" s="2" t="s">
        <v>44</v>
      </c>
      <c r="V843" s="2" t="str">
        <f t="shared" si="41"/>
        <v>104522890UN</v>
      </c>
    </row>
    <row r="844" spans="15:22" x14ac:dyDescent="0.35">
      <c r="O844" s="2">
        <v>104500560</v>
      </c>
      <c r="P844" s="20" t="s">
        <v>164</v>
      </c>
      <c r="Q844" s="2" t="str">
        <f t="shared" si="39"/>
        <v>104500560KG</v>
      </c>
      <c r="R844" s="2" t="str">
        <f t="shared" si="40"/>
        <v>104500560KG</v>
      </c>
      <c r="T844" s="2">
        <v>104522910</v>
      </c>
      <c r="U844" s="2" t="s">
        <v>43</v>
      </c>
      <c r="V844" s="2" t="str">
        <f t="shared" si="41"/>
        <v>104522910C12</v>
      </c>
    </row>
    <row r="845" spans="15:22" x14ac:dyDescent="0.35">
      <c r="O845" s="2">
        <v>104500740</v>
      </c>
      <c r="P845" s="20" t="s">
        <v>164</v>
      </c>
      <c r="Q845" s="2" t="str">
        <f t="shared" si="39"/>
        <v>104500740KG</v>
      </c>
      <c r="R845" s="2" t="str">
        <f t="shared" si="40"/>
        <v>104500740KG</v>
      </c>
      <c r="T845" s="2">
        <v>104522910</v>
      </c>
      <c r="U845" s="2" t="s">
        <v>44</v>
      </c>
      <c r="V845" s="2" t="str">
        <f t="shared" si="41"/>
        <v>104522910UN</v>
      </c>
    </row>
    <row r="846" spans="15:22" x14ac:dyDescent="0.35">
      <c r="O846" s="2">
        <v>104500730</v>
      </c>
      <c r="P846" s="20" t="s">
        <v>164</v>
      </c>
      <c r="Q846" s="2" t="str">
        <f t="shared" si="39"/>
        <v>104500730KG</v>
      </c>
      <c r="R846" s="2" t="str">
        <f t="shared" si="40"/>
        <v>104500730KG</v>
      </c>
      <c r="T846" s="2">
        <v>104522970</v>
      </c>
      <c r="U846" s="2" t="s">
        <v>44</v>
      </c>
      <c r="V846" s="2" t="str">
        <f t="shared" si="41"/>
        <v>104522970UN</v>
      </c>
    </row>
    <row r="847" spans="15:22" x14ac:dyDescent="0.35">
      <c r="O847" s="2">
        <v>104518830</v>
      </c>
      <c r="P847" s="20" t="s">
        <v>164</v>
      </c>
      <c r="Q847" s="2" t="str">
        <f t="shared" si="39"/>
        <v>104518830KG</v>
      </c>
      <c r="R847" s="2" t="str">
        <f t="shared" si="40"/>
        <v>104518830KG</v>
      </c>
      <c r="T847" s="2">
        <v>104522970</v>
      </c>
      <c r="U847" s="2" t="s">
        <v>131</v>
      </c>
      <c r="V847" s="2" t="str">
        <f t="shared" si="41"/>
        <v>104522970V00</v>
      </c>
    </row>
    <row r="848" spans="15:22" x14ac:dyDescent="0.35">
      <c r="O848" s="2">
        <v>104518690</v>
      </c>
      <c r="P848" s="20" t="s">
        <v>164</v>
      </c>
      <c r="Q848" s="2" t="str">
        <f t="shared" si="39"/>
        <v>104518690KG</v>
      </c>
      <c r="R848" s="2" t="str">
        <f t="shared" si="40"/>
        <v>104518690KG</v>
      </c>
      <c r="T848" s="2">
        <v>104522980</v>
      </c>
      <c r="U848" s="2" t="s">
        <v>123</v>
      </c>
      <c r="V848" s="2" t="str">
        <f t="shared" si="41"/>
        <v>1045229802Q</v>
      </c>
    </row>
    <row r="849" spans="15:22" x14ac:dyDescent="0.35">
      <c r="O849" s="2">
        <v>104524940</v>
      </c>
      <c r="P849" s="20" t="s">
        <v>164</v>
      </c>
      <c r="Q849" s="2" t="str">
        <f t="shared" si="39"/>
        <v>104524940KG</v>
      </c>
      <c r="R849" s="2" t="str">
        <f t="shared" si="40"/>
        <v>104524940KG</v>
      </c>
      <c r="T849" s="2">
        <v>104522980</v>
      </c>
      <c r="U849" s="2" t="s">
        <v>44</v>
      </c>
      <c r="V849" s="2" t="str">
        <f t="shared" si="41"/>
        <v>104522980UN</v>
      </c>
    </row>
    <row r="850" spans="15:22" x14ac:dyDescent="0.35">
      <c r="O850" s="2">
        <v>150001945</v>
      </c>
      <c r="P850" s="20" t="s">
        <v>164</v>
      </c>
      <c r="Q850" s="2" t="str">
        <f t="shared" si="39"/>
        <v>150001945KG</v>
      </c>
      <c r="R850" s="2" t="str">
        <f t="shared" si="40"/>
        <v>150001945KG</v>
      </c>
      <c r="T850" s="2">
        <v>104522990</v>
      </c>
      <c r="U850" s="2" t="s">
        <v>44</v>
      </c>
      <c r="V850" s="2" t="str">
        <f t="shared" si="41"/>
        <v>104522990UN</v>
      </c>
    </row>
    <row r="851" spans="15:22" x14ac:dyDescent="0.35">
      <c r="O851" s="2">
        <v>104500710</v>
      </c>
      <c r="P851" s="20" t="s">
        <v>164</v>
      </c>
      <c r="Q851" s="2" t="str">
        <f t="shared" si="39"/>
        <v>104500710KG</v>
      </c>
      <c r="R851" s="2" t="str">
        <f t="shared" si="40"/>
        <v>104500710KG</v>
      </c>
      <c r="T851" s="2">
        <v>104522990</v>
      </c>
      <c r="U851" s="2" t="s">
        <v>131</v>
      </c>
      <c r="V851" s="2" t="str">
        <f t="shared" si="41"/>
        <v>104522990V00</v>
      </c>
    </row>
    <row r="852" spans="15:22" x14ac:dyDescent="0.35">
      <c r="O852" s="2">
        <v>104500670</v>
      </c>
      <c r="P852" s="20" t="s">
        <v>164</v>
      </c>
      <c r="Q852" s="2" t="str">
        <f t="shared" si="39"/>
        <v>104500670KG</v>
      </c>
      <c r="R852" s="2" t="str">
        <f t="shared" si="40"/>
        <v>104500670KG</v>
      </c>
      <c r="T852" s="2">
        <v>104523000</v>
      </c>
      <c r="U852" s="2" t="s">
        <v>123</v>
      </c>
      <c r="V852" s="2" t="str">
        <f t="shared" si="41"/>
        <v>1045230002Q</v>
      </c>
    </row>
    <row r="853" spans="15:22" x14ac:dyDescent="0.35">
      <c r="O853" s="2">
        <v>104523770</v>
      </c>
      <c r="P853" s="20" t="s">
        <v>164</v>
      </c>
      <c r="Q853" s="2" t="str">
        <f t="shared" si="39"/>
        <v>104523770KG</v>
      </c>
      <c r="R853" s="2" t="str">
        <f t="shared" si="40"/>
        <v>104523770KG</v>
      </c>
      <c r="T853" s="2">
        <v>104523000</v>
      </c>
      <c r="U853" s="2" t="s">
        <v>44</v>
      </c>
      <c r="V853" s="2" t="str">
        <f t="shared" si="41"/>
        <v>104523000UN</v>
      </c>
    </row>
    <row r="854" spans="15:22" x14ac:dyDescent="0.35">
      <c r="O854" s="2">
        <v>104500580</v>
      </c>
      <c r="P854" s="20" t="s">
        <v>164</v>
      </c>
      <c r="Q854" s="2" t="str">
        <f t="shared" si="39"/>
        <v>104500580KG</v>
      </c>
      <c r="R854" s="2" t="str">
        <f t="shared" si="40"/>
        <v>104500580KG</v>
      </c>
      <c r="T854" s="2">
        <v>104523010</v>
      </c>
      <c r="U854" s="2" t="s">
        <v>44</v>
      </c>
      <c r="V854" s="2" t="str">
        <f t="shared" si="41"/>
        <v>104523010UN</v>
      </c>
    </row>
    <row r="855" spans="15:22" x14ac:dyDescent="0.35">
      <c r="O855" s="2">
        <v>104521750</v>
      </c>
      <c r="P855" s="20" t="s">
        <v>164</v>
      </c>
      <c r="Q855" s="2" t="str">
        <f t="shared" si="39"/>
        <v>104521750KG</v>
      </c>
      <c r="R855" s="2" t="str">
        <f t="shared" si="40"/>
        <v>104521750KG</v>
      </c>
      <c r="T855" s="2">
        <v>104523020</v>
      </c>
      <c r="U855" s="2" t="s">
        <v>44</v>
      </c>
      <c r="V855" s="2" t="str">
        <f t="shared" si="41"/>
        <v>104523020UN</v>
      </c>
    </row>
    <row r="856" spans="15:22" x14ac:dyDescent="0.35">
      <c r="O856" s="2">
        <v>104520580</v>
      </c>
      <c r="P856" s="20" t="s">
        <v>164</v>
      </c>
      <c r="Q856" s="2" t="str">
        <f t="shared" si="39"/>
        <v>104520580KG</v>
      </c>
      <c r="R856" s="2" t="str">
        <f t="shared" si="40"/>
        <v>104520580KG</v>
      </c>
      <c r="T856" s="2">
        <v>104523030</v>
      </c>
      <c r="U856" s="2" t="s">
        <v>44</v>
      </c>
      <c r="V856" s="2" t="str">
        <f t="shared" si="41"/>
        <v>104523030UN</v>
      </c>
    </row>
    <row r="857" spans="15:22" x14ac:dyDescent="0.35">
      <c r="O857" s="2">
        <v>104534190</v>
      </c>
      <c r="P857" s="20" t="s">
        <v>482</v>
      </c>
      <c r="Q857" s="2" t="str">
        <f t="shared" si="39"/>
        <v>104534190C27</v>
      </c>
      <c r="R857" s="2" t="str">
        <f t="shared" si="40"/>
        <v>104534190C27</v>
      </c>
      <c r="T857" s="2">
        <v>104523040</v>
      </c>
      <c r="U857" s="2" t="s">
        <v>44</v>
      </c>
      <c r="V857" s="2" t="str">
        <f t="shared" si="41"/>
        <v>104523040UN</v>
      </c>
    </row>
    <row r="858" spans="15:22" x14ac:dyDescent="0.35">
      <c r="O858" s="2">
        <v>104529240</v>
      </c>
      <c r="P858" s="20" t="s">
        <v>53</v>
      </c>
      <c r="Q858" s="2" t="str">
        <f t="shared" si="39"/>
        <v>104529240C06</v>
      </c>
      <c r="R858" s="2" t="str">
        <f t="shared" si="40"/>
        <v>104529240C06</v>
      </c>
      <c r="T858" s="2">
        <v>104523040</v>
      </c>
      <c r="U858" s="2" t="s">
        <v>131</v>
      </c>
      <c r="V858" s="2" t="str">
        <f t="shared" si="41"/>
        <v>104523040V00</v>
      </c>
    </row>
    <row r="859" spans="15:22" x14ac:dyDescent="0.35">
      <c r="O859" s="2">
        <v>104529630</v>
      </c>
      <c r="P859" s="20" t="s">
        <v>61</v>
      </c>
      <c r="Q859" s="2" t="str">
        <f t="shared" si="39"/>
        <v>104529630C10</v>
      </c>
      <c r="R859" s="2" t="str">
        <f t="shared" si="40"/>
        <v>104529630C10</v>
      </c>
      <c r="T859" s="2">
        <v>104523050</v>
      </c>
      <c r="U859" s="2" t="s">
        <v>44</v>
      </c>
      <c r="V859" s="2" t="str">
        <f t="shared" si="41"/>
        <v>104523050UN</v>
      </c>
    </row>
    <row r="860" spans="15:22" x14ac:dyDescent="0.35">
      <c r="O860" s="2">
        <v>104528850</v>
      </c>
      <c r="P860" s="20" t="s">
        <v>61</v>
      </c>
      <c r="Q860" s="2" t="str">
        <f t="shared" si="39"/>
        <v>104528850C10</v>
      </c>
      <c r="R860" s="2" t="str">
        <f t="shared" si="40"/>
        <v>104528850C10</v>
      </c>
      <c r="T860" s="2">
        <v>104523050</v>
      </c>
      <c r="U860" s="2" t="s">
        <v>131</v>
      </c>
      <c r="V860" s="2" t="str">
        <f t="shared" si="41"/>
        <v>104523050V00</v>
      </c>
    </row>
    <row r="861" spans="15:22" x14ac:dyDescent="0.35">
      <c r="O861" s="2">
        <v>104520740</v>
      </c>
      <c r="P861" s="20" t="s">
        <v>61</v>
      </c>
      <c r="Q861" s="2" t="str">
        <f t="shared" si="39"/>
        <v>104520740C10</v>
      </c>
      <c r="R861" s="2" t="str">
        <f t="shared" si="40"/>
        <v>104520740C10</v>
      </c>
      <c r="T861" s="2">
        <v>104523060</v>
      </c>
      <c r="U861" s="2" t="s">
        <v>44</v>
      </c>
      <c r="V861" s="2" t="str">
        <f t="shared" si="41"/>
        <v>104523060UN</v>
      </c>
    </row>
    <row r="862" spans="15:22" x14ac:dyDescent="0.35">
      <c r="O862" s="2">
        <v>104519890</v>
      </c>
      <c r="P862" s="20" t="s">
        <v>244</v>
      </c>
      <c r="Q862" s="2" t="str">
        <f t="shared" si="39"/>
        <v>104519890C45</v>
      </c>
      <c r="R862" s="2" t="str">
        <f t="shared" si="40"/>
        <v>104519890C45</v>
      </c>
      <c r="T862" s="2">
        <v>104523060</v>
      </c>
      <c r="U862" s="2" t="s">
        <v>131</v>
      </c>
      <c r="V862" s="2" t="str">
        <f t="shared" si="41"/>
        <v>104523060V00</v>
      </c>
    </row>
    <row r="863" spans="15:22" x14ac:dyDescent="0.35">
      <c r="O863" s="2">
        <v>104520760</v>
      </c>
      <c r="P863" s="20" t="s">
        <v>61</v>
      </c>
      <c r="Q863" s="2" t="str">
        <f t="shared" si="39"/>
        <v>104520760C10</v>
      </c>
      <c r="R863" s="2" t="str">
        <f t="shared" si="40"/>
        <v>104520760C10</v>
      </c>
      <c r="T863" s="2">
        <v>104523080</v>
      </c>
      <c r="U863" s="2" t="s">
        <v>365</v>
      </c>
      <c r="V863" s="2" t="str">
        <f t="shared" si="41"/>
        <v>104523080C08</v>
      </c>
    </row>
    <row r="864" spans="15:22" x14ac:dyDescent="0.35">
      <c r="O864" s="2">
        <v>104520750</v>
      </c>
      <c r="P864" s="20" t="s">
        <v>61</v>
      </c>
      <c r="Q864" s="2" t="str">
        <f t="shared" si="39"/>
        <v>104520750C10</v>
      </c>
      <c r="R864" s="2" t="str">
        <f t="shared" si="40"/>
        <v>104520750C10</v>
      </c>
      <c r="T864" s="2">
        <v>104523080</v>
      </c>
      <c r="U864" s="2" t="s">
        <v>44</v>
      </c>
      <c r="V864" s="2" t="str">
        <f t="shared" si="41"/>
        <v>104523080UN</v>
      </c>
    </row>
    <row r="865" spans="15:22" x14ac:dyDescent="0.35">
      <c r="O865" s="2">
        <v>104526690</v>
      </c>
      <c r="P865" s="20" t="s">
        <v>81</v>
      </c>
      <c r="Q865" s="2" t="str">
        <f t="shared" si="39"/>
        <v>104526690C60</v>
      </c>
      <c r="R865" s="2" t="str">
        <f t="shared" si="40"/>
        <v>104526690C60</v>
      </c>
      <c r="T865" s="2">
        <v>104523100</v>
      </c>
      <c r="U865" s="2" t="s">
        <v>804</v>
      </c>
      <c r="V865" s="2" t="str">
        <f t="shared" si="41"/>
        <v>104523100C42</v>
      </c>
    </row>
    <row r="866" spans="15:22" x14ac:dyDescent="0.35">
      <c r="O866" s="2">
        <v>104522530</v>
      </c>
      <c r="P866" s="20" t="s">
        <v>61</v>
      </c>
      <c r="Q866" s="2" t="str">
        <f t="shared" si="39"/>
        <v>104522530C10</v>
      </c>
      <c r="R866" s="2" t="str">
        <f t="shared" si="40"/>
        <v>104522530C10</v>
      </c>
      <c r="T866" s="2">
        <v>104523100</v>
      </c>
      <c r="U866" s="2" t="s">
        <v>44</v>
      </c>
      <c r="V866" s="2" t="str">
        <f t="shared" si="41"/>
        <v>104523100UN</v>
      </c>
    </row>
    <row r="867" spans="15:22" x14ac:dyDescent="0.35">
      <c r="O867" s="2">
        <v>201400000</v>
      </c>
      <c r="P867" s="20" t="s">
        <v>44</v>
      </c>
      <c r="Q867" s="2" t="str">
        <f t="shared" si="39"/>
        <v>201400000UN</v>
      </c>
      <c r="R867" s="2" t="str">
        <f t="shared" si="40"/>
        <v>201400000UN</v>
      </c>
      <c r="T867" s="2">
        <v>104523140</v>
      </c>
      <c r="U867" s="2" t="s">
        <v>164</v>
      </c>
      <c r="V867" s="2" t="str">
        <f t="shared" si="41"/>
        <v>104523140KG</v>
      </c>
    </row>
    <row r="868" spans="15:22" x14ac:dyDescent="0.35">
      <c r="O868" s="2">
        <v>104529770</v>
      </c>
      <c r="P868" s="20" t="s">
        <v>53</v>
      </c>
      <c r="Q868" s="2" t="str">
        <f t="shared" si="39"/>
        <v>104529770C06</v>
      </c>
      <c r="R868" s="2" t="str">
        <f t="shared" si="40"/>
        <v>104529770C06</v>
      </c>
      <c r="T868" s="2">
        <v>104523150</v>
      </c>
      <c r="U868" s="2" t="s">
        <v>762</v>
      </c>
      <c r="V868" s="2" t="str">
        <f t="shared" si="41"/>
        <v>104523150C72</v>
      </c>
    </row>
    <row r="869" spans="15:22" x14ac:dyDescent="0.35">
      <c r="O869" s="2">
        <v>104529800</v>
      </c>
      <c r="P869" s="20" t="s">
        <v>53</v>
      </c>
      <c r="Q869" s="2" t="str">
        <f t="shared" si="39"/>
        <v>104529800C06</v>
      </c>
      <c r="R869" s="2" t="str">
        <f t="shared" si="40"/>
        <v>104529800C06</v>
      </c>
      <c r="T869" s="2">
        <v>104523150</v>
      </c>
      <c r="U869" s="2" t="s">
        <v>44</v>
      </c>
      <c r="V869" s="2" t="str">
        <f t="shared" si="41"/>
        <v>104523150UN</v>
      </c>
    </row>
    <row r="870" spans="15:22" x14ac:dyDescent="0.35">
      <c r="O870" s="2">
        <v>201701000</v>
      </c>
      <c r="P870" s="20" t="s">
        <v>44</v>
      </c>
      <c r="Q870" s="2" t="str">
        <f t="shared" si="39"/>
        <v>201701000UN</v>
      </c>
      <c r="R870" s="2" t="str">
        <f t="shared" si="40"/>
        <v>201701000UN</v>
      </c>
      <c r="T870" s="2">
        <v>104523160</v>
      </c>
      <c r="U870" s="2" t="s">
        <v>773</v>
      </c>
      <c r="V870" s="2" t="str">
        <f t="shared" si="41"/>
        <v>104523160C36</v>
      </c>
    </row>
    <row r="871" spans="15:22" x14ac:dyDescent="0.35">
      <c r="O871" s="2">
        <v>104351690</v>
      </c>
      <c r="P871" s="20" t="s">
        <v>905</v>
      </c>
      <c r="Q871" s="2" t="str">
        <f t="shared" si="39"/>
        <v>104351690Z92</v>
      </c>
      <c r="R871" s="2" t="str">
        <f t="shared" si="40"/>
        <v>104351690Z92</v>
      </c>
      <c r="T871" s="2">
        <v>104523160</v>
      </c>
      <c r="U871" s="2" t="s">
        <v>44</v>
      </c>
      <c r="V871" s="2" t="str">
        <f t="shared" si="41"/>
        <v>104523160UN</v>
      </c>
    </row>
    <row r="872" spans="15:22" x14ac:dyDescent="0.35">
      <c r="O872" s="2">
        <v>209100057</v>
      </c>
      <c r="P872" s="20" t="s">
        <v>90</v>
      </c>
      <c r="Q872" s="2" t="str">
        <f t="shared" si="39"/>
        <v>209100057C40</v>
      </c>
      <c r="R872" s="2" t="str">
        <f t="shared" si="40"/>
        <v>209100057C40</v>
      </c>
      <c r="T872" s="2">
        <v>104523170</v>
      </c>
      <c r="U872" s="2" t="s">
        <v>44</v>
      </c>
      <c r="V872" s="2" t="str">
        <f t="shared" si="41"/>
        <v>104523170UN</v>
      </c>
    </row>
    <row r="873" spans="15:22" x14ac:dyDescent="0.35">
      <c r="O873" s="2">
        <v>104531900</v>
      </c>
      <c r="P873" s="20" t="s">
        <v>43</v>
      </c>
      <c r="Q873" s="2" t="str">
        <f t="shared" si="39"/>
        <v>104531900C12</v>
      </c>
      <c r="R873" s="2" t="str">
        <f t="shared" si="40"/>
        <v>104531900C12</v>
      </c>
      <c r="T873" s="2">
        <v>104523170</v>
      </c>
      <c r="U873" s="2" t="s">
        <v>775</v>
      </c>
      <c r="V873" s="2" t="str">
        <f t="shared" si="41"/>
        <v>104523170Z12</v>
      </c>
    </row>
    <row r="874" spans="15:22" x14ac:dyDescent="0.35">
      <c r="O874" s="2">
        <v>104531910</v>
      </c>
      <c r="P874" s="20" t="s">
        <v>43</v>
      </c>
      <c r="Q874" s="2" t="str">
        <f t="shared" si="39"/>
        <v>104531910C12</v>
      </c>
      <c r="R874" s="2" t="str">
        <f t="shared" si="40"/>
        <v>104531910C12</v>
      </c>
      <c r="T874" s="2">
        <v>104523240</v>
      </c>
      <c r="U874" s="2" t="s">
        <v>61</v>
      </c>
      <c r="V874" s="2" t="str">
        <f t="shared" si="41"/>
        <v>104523240C10</v>
      </c>
    </row>
    <row r="875" spans="15:22" x14ac:dyDescent="0.35">
      <c r="O875" s="2">
        <v>104532070</v>
      </c>
      <c r="P875" s="20" t="s">
        <v>43</v>
      </c>
      <c r="Q875" s="2" t="str">
        <f t="shared" si="39"/>
        <v>104532070C12</v>
      </c>
      <c r="R875" s="2" t="str">
        <f t="shared" si="40"/>
        <v>104532070C12</v>
      </c>
      <c r="T875" s="2">
        <v>104523240</v>
      </c>
      <c r="U875" s="2" t="s">
        <v>44</v>
      </c>
      <c r="V875" s="2" t="str">
        <f t="shared" si="41"/>
        <v>104523240UN</v>
      </c>
    </row>
    <row r="876" spans="15:22" x14ac:dyDescent="0.35">
      <c r="O876" s="2">
        <v>104532060</v>
      </c>
      <c r="P876" s="20" t="s">
        <v>43</v>
      </c>
      <c r="Q876" s="2" t="str">
        <f t="shared" si="39"/>
        <v>104532060C12</v>
      </c>
      <c r="R876" s="2" t="str">
        <f t="shared" si="40"/>
        <v>104532060C12</v>
      </c>
      <c r="T876" s="2">
        <v>104523280</v>
      </c>
      <c r="U876" s="2" t="s">
        <v>53</v>
      </c>
      <c r="V876" s="2" t="str">
        <f t="shared" si="41"/>
        <v>104523280C06</v>
      </c>
    </row>
    <row r="877" spans="15:22" x14ac:dyDescent="0.35">
      <c r="O877" s="2">
        <v>104532080</v>
      </c>
      <c r="P877" s="20" t="s">
        <v>43</v>
      </c>
      <c r="Q877" s="2" t="str">
        <f t="shared" si="39"/>
        <v>104532080C12</v>
      </c>
      <c r="R877" s="2" t="str">
        <f t="shared" si="40"/>
        <v>104532080C12</v>
      </c>
      <c r="T877" s="2">
        <v>104523280</v>
      </c>
      <c r="U877" s="2" t="s">
        <v>44</v>
      </c>
      <c r="V877" s="2" t="str">
        <f t="shared" si="41"/>
        <v>104523280UN</v>
      </c>
    </row>
    <row r="878" spans="15:22" x14ac:dyDescent="0.35">
      <c r="O878" s="2">
        <v>104532040</v>
      </c>
      <c r="P878" s="20" t="s">
        <v>43</v>
      </c>
      <c r="Q878" s="2" t="str">
        <f t="shared" si="39"/>
        <v>104532040C12</v>
      </c>
      <c r="R878" s="2" t="str">
        <f t="shared" si="40"/>
        <v>104532040C12</v>
      </c>
      <c r="T878" s="2">
        <v>104523350</v>
      </c>
      <c r="U878" s="2" t="s">
        <v>365</v>
      </c>
      <c r="V878" s="2" t="str">
        <f t="shared" si="41"/>
        <v>104523350C08</v>
      </c>
    </row>
    <row r="879" spans="15:22" x14ac:dyDescent="0.35">
      <c r="O879" s="2">
        <v>104532050</v>
      </c>
      <c r="P879" s="20" t="s">
        <v>43</v>
      </c>
      <c r="Q879" s="2" t="str">
        <f t="shared" si="39"/>
        <v>104532050C12</v>
      </c>
      <c r="R879" s="2" t="str">
        <f t="shared" si="40"/>
        <v>104532050C12</v>
      </c>
      <c r="T879" s="2">
        <v>104523350</v>
      </c>
      <c r="U879" s="2" t="s">
        <v>61</v>
      </c>
      <c r="V879" s="2" t="str">
        <f t="shared" si="41"/>
        <v>104523350C10</v>
      </c>
    </row>
    <row r="880" spans="15:22" x14ac:dyDescent="0.35">
      <c r="O880" s="2">
        <v>209100029</v>
      </c>
      <c r="P880" s="20" t="s">
        <v>86</v>
      </c>
      <c r="Q880" s="2" t="str">
        <f t="shared" si="39"/>
        <v>209100029C20</v>
      </c>
      <c r="R880" s="2" t="str">
        <f t="shared" si="40"/>
        <v>209100029C20</v>
      </c>
      <c r="T880" s="2">
        <v>104523350</v>
      </c>
      <c r="U880" s="2" t="s">
        <v>44</v>
      </c>
      <c r="V880" s="2" t="str">
        <f t="shared" si="41"/>
        <v>104523350UN</v>
      </c>
    </row>
    <row r="881" spans="15:22" x14ac:dyDescent="0.35">
      <c r="O881" s="2">
        <v>104531730</v>
      </c>
      <c r="P881" s="20" t="s">
        <v>209</v>
      </c>
      <c r="Q881" s="2" t="str">
        <f t="shared" si="39"/>
        <v>104531730C04</v>
      </c>
      <c r="R881" s="2" t="str">
        <f t="shared" si="40"/>
        <v>104531730C04</v>
      </c>
      <c r="T881" s="2">
        <v>104523380</v>
      </c>
      <c r="U881" s="2" t="s">
        <v>43</v>
      </c>
      <c r="V881" s="2" t="str">
        <f t="shared" si="41"/>
        <v>104523380C12</v>
      </c>
    </row>
    <row r="882" spans="15:22" x14ac:dyDescent="0.35">
      <c r="O882" s="2">
        <v>104531890</v>
      </c>
      <c r="P882" s="20" t="s">
        <v>43</v>
      </c>
      <c r="Q882" s="2" t="str">
        <f t="shared" si="39"/>
        <v>104531890C12</v>
      </c>
      <c r="R882" s="2" t="str">
        <f t="shared" si="40"/>
        <v>104531890C12</v>
      </c>
      <c r="T882" s="2">
        <v>104523380</v>
      </c>
      <c r="U882" s="2" t="s">
        <v>44</v>
      </c>
      <c r="V882" s="2" t="str">
        <f t="shared" si="41"/>
        <v>104523380UN</v>
      </c>
    </row>
    <row r="883" spans="15:22" x14ac:dyDescent="0.35">
      <c r="O883" s="2">
        <v>104531820</v>
      </c>
      <c r="P883" s="20" t="s">
        <v>53</v>
      </c>
      <c r="Q883" s="2" t="str">
        <f t="shared" si="39"/>
        <v>104531820C06</v>
      </c>
      <c r="R883" s="2" t="str">
        <f t="shared" si="40"/>
        <v>104531820C06</v>
      </c>
      <c r="T883" s="2">
        <v>104523390</v>
      </c>
      <c r="U883" s="2" t="s">
        <v>43</v>
      </c>
      <c r="V883" s="2" t="str">
        <f t="shared" si="41"/>
        <v>104523390C12</v>
      </c>
    </row>
    <row r="884" spans="15:22" x14ac:dyDescent="0.35">
      <c r="O884" s="2">
        <v>104531810</v>
      </c>
      <c r="P884" s="20" t="s">
        <v>53</v>
      </c>
      <c r="Q884" s="2" t="str">
        <f t="shared" si="39"/>
        <v>104531810C06</v>
      </c>
      <c r="R884" s="2" t="str">
        <f t="shared" si="40"/>
        <v>104531810C06</v>
      </c>
      <c r="T884" s="2">
        <v>104523390</v>
      </c>
      <c r="U884" s="2" t="s">
        <v>44</v>
      </c>
      <c r="V884" s="2" t="str">
        <f t="shared" si="41"/>
        <v>104523390UN</v>
      </c>
    </row>
    <row r="885" spans="15:22" x14ac:dyDescent="0.35">
      <c r="O885" s="2">
        <v>104531840</v>
      </c>
      <c r="P885" s="20" t="s">
        <v>53</v>
      </c>
      <c r="Q885" s="2" t="str">
        <f t="shared" si="39"/>
        <v>104531840C06</v>
      </c>
      <c r="R885" s="2" t="str">
        <f t="shared" si="40"/>
        <v>104531840C06</v>
      </c>
      <c r="T885" s="2">
        <v>104523400</v>
      </c>
      <c r="U885" s="2" t="s">
        <v>43</v>
      </c>
      <c r="V885" s="2" t="str">
        <f t="shared" si="41"/>
        <v>104523400C12</v>
      </c>
    </row>
    <row r="886" spans="15:22" x14ac:dyDescent="0.35">
      <c r="O886" s="2">
        <v>104531860</v>
      </c>
      <c r="P886" s="20" t="s">
        <v>43</v>
      </c>
      <c r="Q886" s="2" t="str">
        <f t="shared" si="39"/>
        <v>104531860C12</v>
      </c>
      <c r="R886" s="2" t="str">
        <f t="shared" si="40"/>
        <v>104531860C12</v>
      </c>
      <c r="T886" s="2">
        <v>104523400</v>
      </c>
      <c r="U886" s="2" t="s">
        <v>44</v>
      </c>
      <c r="V886" s="2" t="str">
        <f t="shared" si="41"/>
        <v>104523400UN</v>
      </c>
    </row>
    <row r="887" spans="15:22" x14ac:dyDescent="0.35">
      <c r="O887" s="2">
        <v>104531870</v>
      </c>
      <c r="P887" s="20" t="s">
        <v>43</v>
      </c>
      <c r="Q887" s="2" t="str">
        <f t="shared" si="39"/>
        <v>104531870C12</v>
      </c>
      <c r="R887" s="2" t="str">
        <f t="shared" si="40"/>
        <v>104531870C12</v>
      </c>
      <c r="T887" s="2">
        <v>104523470</v>
      </c>
      <c r="U887" s="2" t="s">
        <v>325</v>
      </c>
      <c r="V887" s="2" t="str">
        <f t="shared" si="41"/>
        <v>104523470D10</v>
      </c>
    </row>
    <row r="888" spans="15:22" x14ac:dyDescent="0.35">
      <c r="O888" s="2">
        <v>104531850</v>
      </c>
      <c r="P888" s="20" t="s">
        <v>43</v>
      </c>
      <c r="Q888" s="2" t="str">
        <f t="shared" si="39"/>
        <v>104531850C12</v>
      </c>
      <c r="R888" s="2" t="str">
        <f t="shared" si="40"/>
        <v>104531850C12</v>
      </c>
      <c r="T888" s="2">
        <v>104523470</v>
      </c>
      <c r="U888" s="2" t="s">
        <v>44</v>
      </c>
      <c r="V888" s="2" t="str">
        <f t="shared" si="41"/>
        <v>104523470UN</v>
      </c>
    </row>
    <row r="889" spans="15:22" x14ac:dyDescent="0.35">
      <c r="O889" s="2">
        <v>104531830</v>
      </c>
      <c r="P889" s="20" t="s">
        <v>53</v>
      </c>
      <c r="Q889" s="2" t="str">
        <f t="shared" si="39"/>
        <v>104531830C06</v>
      </c>
      <c r="R889" s="2" t="str">
        <f t="shared" si="40"/>
        <v>104531830C06</v>
      </c>
      <c r="T889" s="2">
        <v>104523480</v>
      </c>
      <c r="U889" s="2" t="s">
        <v>164</v>
      </c>
      <c r="V889" s="2" t="str">
        <f t="shared" si="41"/>
        <v>104523480KG</v>
      </c>
    </row>
    <row r="890" spans="15:22" x14ac:dyDescent="0.35">
      <c r="O890" s="2">
        <v>104531790</v>
      </c>
      <c r="P890" s="20" t="s">
        <v>43</v>
      </c>
      <c r="Q890" s="2" t="str">
        <f t="shared" si="39"/>
        <v>104531790C12</v>
      </c>
      <c r="R890" s="2" t="str">
        <f t="shared" si="40"/>
        <v>104531790C12</v>
      </c>
      <c r="T890" s="2">
        <v>104523490</v>
      </c>
      <c r="U890" s="2" t="s">
        <v>211</v>
      </c>
      <c r="V890" s="2" t="str">
        <f t="shared" si="41"/>
        <v>104523490C50</v>
      </c>
    </row>
    <row r="891" spans="15:22" x14ac:dyDescent="0.35">
      <c r="O891" s="2">
        <v>104530440</v>
      </c>
      <c r="P891" s="20" t="s">
        <v>43</v>
      </c>
      <c r="Q891" s="2" t="str">
        <f t="shared" si="39"/>
        <v>104530440C12</v>
      </c>
      <c r="R891" s="2" t="str">
        <f t="shared" si="40"/>
        <v>104530440C12</v>
      </c>
      <c r="T891" s="2">
        <v>104523490</v>
      </c>
      <c r="U891" s="2" t="s">
        <v>44</v>
      </c>
      <c r="V891" s="2" t="str">
        <f t="shared" si="41"/>
        <v>104523490UN</v>
      </c>
    </row>
    <row r="892" spans="15:22" x14ac:dyDescent="0.35">
      <c r="O892" s="2">
        <v>104531920</v>
      </c>
      <c r="P892" s="20" t="s">
        <v>53</v>
      </c>
      <c r="Q892" s="2" t="str">
        <f t="shared" si="39"/>
        <v>104531920C06</v>
      </c>
      <c r="R892" s="2" t="str">
        <f t="shared" si="40"/>
        <v>104531920C06</v>
      </c>
      <c r="T892" s="2">
        <v>104523500</v>
      </c>
      <c r="U892" s="2" t="s">
        <v>211</v>
      </c>
      <c r="V892" s="2" t="str">
        <f t="shared" si="41"/>
        <v>104523500C50</v>
      </c>
    </row>
    <row r="893" spans="15:22" x14ac:dyDescent="0.35">
      <c r="O893" s="2">
        <v>104531930</v>
      </c>
      <c r="P893" s="20" t="s">
        <v>53</v>
      </c>
      <c r="Q893" s="2" t="str">
        <f t="shared" si="39"/>
        <v>104531930C06</v>
      </c>
      <c r="R893" s="2" t="str">
        <f t="shared" si="40"/>
        <v>104531930C06</v>
      </c>
      <c r="T893" s="2">
        <v>104523500</v>
      </c>
      <c r="U893" s="2" t="s">
        <v>44</v>
      </c>
      <c r="V893" s="2" t="str">
        <f t="shared" si="41"/>
        <v>104523500UN</v>
      </c>
    </row>
    <row r="894" spans="15:22" x14ac:dyDescent="0.35">
      <c r="O894" s="2">
        <v>104531940</v>
      </c>
      <c r="P894" s="20" t="s">
        <v>53</v>
      </c>
      <c r="Q894" s="2" t="str">
        <f t="shared" si="39"/>
        <v>104531940C06</v>
      </c>
      <c r="R894" s="2" t="str">
        <f t="shared" si="40"/>
        <v>104531940C06</v>
      </c>
      <c r="T894" s="2">
        <v>104523510</v>
      </c>
      <c r="U894" s="2" t="s">
        <v>339</v>
      </c>
      <c r="V894" s="2" t="str">
        <f t="shared" si="41"/>
        <v>104523510C30</v>
      </c>
    </row>
    <row r="895" spans="15:22" x14ac:dyDescent="0.35">
      <c r="O895" s="2">
        <v>104531950</v>
      </c>
      <c r="P895" s="20" t="s">
        <v>53</v>
      </c>
      <c r="Q895" s="2" t="str">
        <f t="shared" si="39"/>
        <v>104531950C06</v>
      </c>
      <c r="R895" s="2" t="str">
        <f t="shared" si="40"/>
        <v>104531950C06</v>
      </c>
      <c r="T895" s="2">
        <v>104523510</v>
      </c>
      <c r="U895" s="2" t="s">
        <v>44</v>
      </c>
      <c r="V895" s="2" t="str">
        <f t="shared" si="41"/>
        <v>104523510UN</v>
      </c>
    </row>
    <row r="896" spans="15:22" x14ac:dyDescent="0.35">
      <c r="O896" s="2">
        <v>209100040</v>
      </c>
      <c r="P896" s="20" t="s">
        <v>365</v>
      </c>
      <c r="Q896" s="2" t="str">
        <f t="shared" si="39"/>
        <v>209100040C08</v>
      </c>
      <c r="R896" s="2" t="str">
        <f t="shared" si="40"/>
        <v>209100040C08</v>
      </c>
      <c r="T896" s="2">
        <v>104523520</v>
      </c>
      <c r="U896" s="2" t="s">
        <v>53</v>
      </c>
      <c r="V896" s="2" t="str">
        <f t="shared" si="41"/>
        <v>104523520C06</v>
      </c>
    </row>
    <row r="897" spans="15:22" x14ac:dyDescent="0.35">
      <c r="O897" s="2">
        <v>209100041</v>
      </c>
      <c r="P897" s="20" t="s">
        <v>365</v>
      </c>
      <c r="Q897" s="2" t="str">
        <f t="shared" si="39"/>
        <v>209100041C08</v>
      </c>
      <c r="R897" s="2" t="str">
        <f t="shared" si="40"/>
        <v>209100041C08</v>
      </c>
      <c r="T897" s="2">
        <v>104523520</v>
      </c>
      <c r="U897" s="2" t="s">
        <v>44</v>
      </c>
      <c r="V897" s="2" t="str">
        <f t="shared" si="41"/>
        <v>104523520UN</v>
      </c>
    </row>
    <row r="898" spans="15:22" x14ac:dyDescent="0.35">
      <c r="O898" s="2">
        <v>104531490</v>
      </c>
      <c r="P898" s="20" t="s">
        <v>589</v>
      </c>
      <c r="Q898" s="2" t="str">
        <f t="shared" si="39"/>
        <v>104531490Z60</v>
      </c>
      <c r="R898" s="2" t="str">
        <f t="shared" si="40"/>
        <v>104531490Z60</v>
      </c>
      <c r="T898" s="2">
        <v>104523530</v>
      </c>
      <c r="U898" s="2" t="s">
        <v>1674</v>
      </c>
      <c r="V898" s="2" t="str">
        <f t="shared" si="41"/>
        <v>104523530D02</v>
      </c>
    </row>
    <row r="899" spans="15:22" x14ac:dyDescent="0.35">
      <c r="O899" s="2">
        <v>104531990</v>
      </c>
      <c r="P899" s="20" t="s">
        <v>53</v>
      </c>
      <c r="Q899" s="2" t="str">
        <f t="shared" ref="Q899:Q962" si="42">O899&amp;P899</f>
        <v>104531990C06</v>
      </c>
      <c r="R899" s="2" t="str">
        <f t="shared" ref="R899:R962" si="43">VLOOKUP(Q899,V:V,1,0)</f>
        <v>104531990C06</v>
      </c>
      <c r="T899" s="2">
        <v>104523530</v>
      </c>
      <c r="U899" s="2" t="s">
        <v>44</v>
      </c>
      <c r="V899" s="2" t="str">
        <f t="shared" si="41"/>
        <v>104523530UN</v>
      </c>
    </row>
    <row r="900" spans="15:22" x14ac:dyDescent="0.35">
      <c r="O900" s="2">
        <v>209100032</v>
      </c>
      <c r="P900" s="20" t="s">
        <v>43</v>
      </c>
      <c r="Q900" s="2" t="str">
        <f t="shared" si="42"/>
        <v>209100032C12</v>
      </c>
      <c r="R900" s="2" t="str">
        <f t="shared" si="43"/>
        <v>209100032C12</v>
      </c>
      <c r="T900" s="2">
        <v>104523570</v>
      </c>
      <c r="U900" s="2" t="s">
        <v>325</v>
      </c>
      <c r="V900" s="2" t="str">
        <f t="shared" ref="V900:V963" si="44">T900&amp;U900</f>
        <v>104523570D10</v>
      </c>
    </row>
    <row r="901" spans="15:22" x14ac:dyDescent="0.35">
      <c r="O901" s="2">
        <v>104531880</v>
      </c>
      <c r="P901" s="20" t="s">
        <v>43</v>
      </c>
      <c r="Q901" s="2" t="str">
        <f t="shared" si="42"/>
        <v>104531880C12</v>
      </c>
      <c r="R901" s="2" t="str">
        <f t="shared" si="43"/>
        <v>104531880C12</v>
      </c>
      <c r="T901" s="2">
        <v>104523570</v>
      </c>
      <c r="U901" s="2" t="s">
        <v>44</v>
      </c>
      <c r="V901" s="2" t="str">
        <f t="shared" si="44"/>
        <v>104523570UN</v>
      </c>
    </row>
    <row r="902" spans="15:22" x14ac:dyDescent="0.35">
      <c r="O902" s="2">
        <v>104531360</v>
      </c>
      <c r="P902" s="20" t="s">
        <v>43</v>
      </c>
      <c r="Q902" s="2" t="str">
        <f t="shared" si="42"/>
        <v>104531360C12</v>
      </c>
      <c r="R902" s="2" t="str">
        <f t="shared" si="43"/>
        <v>104531360C12</v>
      </c>
      <c r="T902" s="2">
        <v>104523580</v>
      </c>
      <c r="U902" s="2" t="s">
        <v>325</v>
      </c>
      <c r="V902" s="2" t="str">
        <f t="shared" si="44"/>
        <v>104523580D10</v>
      </c>
    </row>
    <row r="903" spans="15:22" x14ac:dyDescent="0.35">
      <c r="O903" s="2">
        <v>104532510</v>
      </c>
      <c r="P903" s="20" t="s">
        <v>44</v>
      </c>
      <c r="Q903" s="2" t="str">
        <f t="shared" si="42"/>
        <v>104532510UN</v>
      </c>
      <c r="R903" s="2" t="str">
        <f t="shared" si="43"/>
        <v>104532510UN</v>
      </c>
      <c r="T903" s="2">
        <v>104523580</v>
      </c>
      <c r="U903" s="2" t="s">
        <v>44</v>
      </c>
      <c r="V903" s="2" t="str">
        <f t="shared" si="44"/>
        <v>104523580UN</v>
      </c>
    </row>
    <row r="904" spans="15:22" x14ac:dyDescent="0.35">
      <c r="O904" s="2">
        <v>104532550</v>
      </c>
      <c r="P904" s="20" t="s">
        <v>44</v>
      </c>
      <c r="Q904" s="2" t="str">
        <f t="shared" si="42"/>
        <v>104532550UN</v>
      </c>
      <c r="R904" s="2" t="str">
        <f t="shared" si="43"/>
        <v>104532550UN</v>
      </c>
      <c r="T904" s="2">
        <v>104523590</v>
      </c>
      <c r="U904" s="2" t="s">
        <v>325</v>
      </c>
      <c r="V904" s="2" t="str">
        <f t="shared" si="44"/>
        <v>104523590D10</v>
      </c>
    </row>
    <row r="905" spans="15:22" x14ac:dyDescent="0.35">
      <c r="O905" s="2">
        <v>104532480</v>
      </c>
      <c r="P905" s="20" t="s">
        <v>44</v>
      </c>
      <c r="Q905" s="2" t="str">
        <f t="shared" si="42"/>
        <v>104532480UN</v>
      </c>
      <c r="R905" s="2" t="str">
        <f t="shared" si="43"/>
        <v>104532480UN</v>
      </c>
      <c r="T905" s="2">
        <v>104523590</v>
      </c>
      <c r="U905" s="2" t="s">
        <v>44</v>
      </c>
      <c r="V905" s="2" t="str">
        <f t="shared" si="44"/>
        <v>104523590UN</v>
      </c>
    </row>
    <row r="906" spans="15:22" x14ac:dyDescent="0.35">
      <c r="O906" s="2">
        <v>104532150</v>
      </c>
      <c r="P906" s="20" t="s">
        <v>176</v>
      </c>
      <c r="Q906" s="2" t="str">
        <f t="shared" si="42"/>
        <v>104532150C02</v>
      </c>
      <c r="R906" s="2" t="str">
        <f t="shared" si="43"/>
        <v>104532150C02</v>
      </c>
      <c r="T906" s="2">
        <v>104523640</v>
      </c>
      <c r="U906" s="2" t="s">
        <v>164</v>
      </c>
      <c r="V906" s="2" t="str">
        <f t="shared" si="44"/>
        <v>104523640KG</v>
      </c>
    </row>
    <row r="907" spans="15:22" x14ac:dyDescent="0.35">
      <c r="O907" s="2">
        <v>104532170</v>
      </c>
      <c r="P907" s="20" t="s">
        <v>176</v>
      </c>
      <c r="Q907" s="2" t="str">
        <f t="shared" si="42"/>
        <v>104532170C02</v>
      </c>
      <c r="R907" s="2" t="str">
        <f t="shared" si="43"/>
        <v>104532170C02</v>
      </c>
      <c r="T907" s="2">
        <v>104523650</v>
      </c>
      <c r="U907" s="2" t="s">
        <v>164</v>
      </c>
      <c r="V907" s="2" t="str">
        <f t="shared" si="44"/>
        <v>104523650KG</v>
      </c>
    </row>
    <row r="908" spans="15:22" x14ac:dyDescent="0.35">
      <c r="O908" s="2">
        <v>104532180</v>
      </c>
      <c r="P908" s="20" t="s">
        <v>176</v>
      </c>
      <c r="Q908" s="2" t="str">
        <f t="shared" si="42"/>
        <v>104532180C02</v>
      </c>
      <c r="R908" s="2" t="str">
        <f t="shared" si="43"/>
        <v>104532180C02</v>
      </c>
      <c r="T908" s="2">
        <v>104523750</v>
      </c>
      <c r="U908" s="2" t="s">
        <v>482</v>
      </c>
      <c r="V908" s="2" t="str">
        <f t="shared" si="44"/>
        <v>104523750C27</v>
      </c>
    </row>
    <row r="909" spans="15:22" x14ac:dyDescent="0.35">
      <c r="O909" s="2">
        <v>104532440</v>
      </c>
      <c r="P909" s="20" t="s">
        <v>44</v>
      </c>
      <c r="Q909" s="2" t="str">
        <f t="shared" si="42"/>
        <v>104532440UN</v>
      </c>
      <c r="R909" s="2" t="str">
        <f t="shared" si="43"/>
        <v>104532440UN</v>
      </c>
      <c r="T909" s="2">
        <v>104523750</v>
      </c>
      <c r="U909" s="2" t="s">
        <v>44</v>
      </c>
      <c r="V909" s="2" t="str">
        <f t="shared" si="44"/>
        <v>104523750UN</v>
      </c>
    </row>
    <row r="910" spans="15:22" x14ac:dyDescent="0.35">
      <c r="O910" s="2">
        <v>104532450</v>
      </c>
      <c r="P910" s="20" t="s">
        <v>44</v>
      </c>
      <c r="Q910" s="2" t="str">
        <f t="shared" si="42"/>
        <v>104532450UN</v>
      </c>
      <c r="R910" s="2" t="str">
        <f t="shared" si="43"/>
        <v>104532450UN</v>
      </c>
      <c r="T910" s="2">
        <v>104523760</v>
      </c>
      <c r="U910" s="2" t="s">
        <v>77</v>
      </c>
      <c r="V910" s="2" t="str">
        <f t="shared" si="44"/>
        <v>104523760CJ</v>
      </c>
    </row>
    <row r="911" spans="15:22" x14ac:dyDescent="0.35">
      <c r="O911" s="2">
        <v>104532190</v>
      </c>
      <c r="P911" s="20" t="s">
        <v>176</v>
      </c>
      <c r="Q911" s="2" t="str">
        <f t="shared" si="42"/>
        <v>104532190C02</v>
      </c>
      <c r="R911" s="2" t="str">
        <f t="shared" si="43"/>
        <v>104532190C02</v>
      </c>
      <c r="T911" s="2">
        <v>104523760</v>
      </c>
      <c r="U911" s="2" t="s">
        <v>164</v>
      </c>
      <c r="V911" s="2" t="str">
        <f t="shared" si="44"/>
        <v>104523760KG</v>
      </c>
    </row>
    <row r="912" spans="15:22" x14ac:dyDescent="0.35">
      <c r="O912" s="2">
        <v>104532200</v>
      </c>
      <c r="P912" s="20" t="s">
        <v>176</v>
      </c>
      <c r="Q912" s="2" t="str">
        <f t="shared" si="42"/>
        <v>104532200C02</v>
      </c>
      <c r="R912" s="2" t="str">
        <f t="shared" si="43"/>
        <v>104532200C02</v>
      </c>
      <c r="T912" s="2">
        <v>104523770</v>
      </c>
      <c r="U912" s="2" t="s">
        <v>164</v>
      </c>
      <c r="V912" s="2" t="str">
        <f t="shared" si="44"/>
        <v>104523770KG</v>
      </c>
    </row>
    <row r="913" spans="15:22" x14ac:dyDescent="0.35">
      <c r="O913" s="2">
        <v>104532500</v>
      </c>
      <c r="P913" s="20" t="s">
        <v>209</v>
      </c>
      <c r="Q913" s="2" t="str">
        <f t="shared" si="42"/>
        <v>104532500C04</v>
      </c>
      <c r="R913" s="2" t="str">
        <f t="shared" si="43"/>
        <v>104532500C04</v>
      </c>
      <c r="T913" s="2">
        <v>104523790</v>
      </c>
      <c r="U913" s="2" t="s">
        <v>44</v>
      </c>
      <c r="V913" s="2" t="str">
        <f t="shared" si="44"/>
        <v>104523790UN</v>
      </c>
    </row>
    <row r="914" spans="15:22" x14ac:dyDescent="0.35">
      <c r="O914" s="2">
        <v>104532160</v>
      </c>
      <c r="P914" s="20" t="s">
        <v>176</v>
      </c>
      <c r="Q914" s="2" t="str">
        <f t="shared" si="42"/>
        <v>104532160C02</v>
      </c>
      <c r="R914" s="2" t="str">
        <f t="shared" si="43"/>
        <v>104532160C02</v>
      </c>
      <c r="T914" s="2">
        <v>104523790</v>
      </c>
      <c r="U914" s="2" t="s">
        <v>200</v>
      </c>
      <c r="V914" s="2" t="str">
        <f t="shared" si="44"/>
        <v>104523790Z00</v>
      </c>
    </row>
    <row r="915" spans="15:22" x14ac:dyDescent="0.35">
      <c r="O915" s="2">
        <v>104532540</v>
      </c>
      <c r="P915" s="20" t="s">
        <v>209</v>
      </c>
      <c r="Q915" s="2" t="str">
        <f t="shared" si="42"/>
        <v>104532540C04</v>
      </c>
      <c r="R915" s="2" t="str">
        <f t="shared" si="43"/>
        <v>104532540C04</v>
      </c>
      <c r="T915" s="2">
        <v>104523800</v>
      </c>
      <c r="U915" s="2" t="s">
        <v>44</v>
      </c>
      <c r="V915" s="2" t="str">
        <f t="shared" si="44"/>
        <v>104523800UN</v>
      </c>
    </row>
    <row r="916" spans="15:22" x14ac:dyDescent="0.35">
      <c r="O916" s="2">
        <v>104532470</v>
      </c>
      <c r="P916" s="20" t="s">
        <v>209</v>
      </c>
      <c r="Q916" s="2" t="str">
        <f t="shared" si="42"/>
        <v>104532470C04</v>
      </c>
      <c r="R916" s="2" t="str">
        <f t="shared" si="43"/>
        <v>104532470C04</v>
      </c>
      <c r="T916" s="2">
        <v>104523800</v>
      </c>
      <c r="U916" s="2" t="s">
        <v>200</v>
      </c>
      <c r="V916" s="2" t="str">
        <f t="shared" si="44"/>
        <v>104523800Z00</v>
      </c>
    </row>
    <row r="917" spans="15:22" x14ac:dyDescent="0.35">
      <c r="O917" s="2">
        <v>104532490</v>
      </c>
      <c r="P917" s="20" t="s">
        <v>209</v>
      </c>
      <c r="Q917" s="2" t="str">
        <f t="shared" si="42"/>
        <v>104532490C04</v>
      </c>
      <c r="R917" s="2" t="str">
        <f t="shared" si="43"/>
        <v>104532490C04</v>
      </c>
      <c r="T917" s="2">
        <v>104523810</v>
      </c>
      <c r="U917" s="2" t="s">
        <v>44</v>
      </c>
      <c r="V917" s="2" t="str">
        <f t="shared" si="44"/>
        <v>104523810UN</v>
      </c>
    </row>
    <row r="918" spans="15:22" x14ac:dyDescent="0.35">
      <c r="O918" s="2">
        <v>104532530</v>
      </c>
      <c r="P918" s="20" t="s">
        <v>209</v>
      </c>
      <c r="Q918" s="2" t="str">
        <f t="shared" si="42"/>
        <v>104532530C04</v>
      </c>
      <c r="R918" s="2" t="str">
        <f t="shared" si="43"/>
        <v>104532530C04</v>
      </c>
      <c r="T918" s="2">
        <v>104523810</v>
      </c>
      <c r="U918" s="2" t="s">
        <v>200</v>
      </c>
      <c r="V918" s="2" t="str">
        <f t="shared" si="44"/>
        <v>104523810Z00</v>
      </c>
    </row>
    <row r="919" spans="15:22" x14ac:dyDescent="0.35">
      <c r="O919" s="2">
        <v>104532520</v>
      </c>
      <c r="P919" s="20" t="s">
        <v>209</v>
      </c>
      <c r="Q919" s="2" t="str">
        <f t="shared" si="42"/>
        <v>104532520C04</v>
      </c>
      <c r="R919" s="2" t="str">
        <f t="shared" si="43"/>
        <v>104532520C04</v>
      </c>
      <c r="T919" s="2">
        <v>104523830</v>
      </c>
      <c r="U919" s="2" t="s">
        <v>44</v>
      </c>
      <c r="V919" s="2" t="str">
        <f t="shared" si="44"/>
        <v>104523830UN</v>
      </c>
    </row>
    <row r="920" spans="15:22" x14ac:dyDescent="0.35">
      <c r="O920" s="2">
        <v>104532460</v>
      </c>
      <c r="P920" s="20" t="s">
        <v>209</v>
      </c>
      <c r="Q920" s="2" t="str">
        <f t="shared" si="42"/>
        <v>104532460C04</v>
      </c>
      <c r="R920" s="2" t="str">
        <f t="shared" si="43"/>
        <v>104532460C04</v>
      </c>
      <c r="T920" s="2">
        <v>104523830</v>
      </c>
      <c r="U920" s="2" t="s">
        <v>200</v>
      </c>
      <c r="V920" s="2" t="str">
        <f t="shared" si="44"/>
        <v>104523830Z00</v>
      </c>
    </row>
    <row r="921" spans="15:22" x14ac:dyDescent="0.35">
      <c r="O921" s="2">
        <v>104532390</v>
      </c>
      <c r="P921" s="20" t="s">
        <v>43</v>
      </c>
      <c r="Q921" s="2" t="str">
        <f t="shared" si="42"/>
        <v>104532390C12</v>
      </c>
      <c r="R921" s="2" t="str">
        <f t="shared" si="43"/>
        <v>104532390C12</v>
      </c>
      <c r="T921" s="2">
        <v>104523840</v>
      </c>
      <c r="U921" s="2" t="s">
        <v>44</v>
      </c>
      <c r="V921" s="2" t="str">
        <f t="shared" si="44"/>
        <v>104523840UN</v>
      </c>
    </row>
    <row r="922" spans="15:22" x14ac:dyDescent="0.35">
      <c r="O922" s="2">
        <v>104532400</v>
      </c>
      <c r="P922" s="20" t="s">
        <v>43</v>
      </c>
      <c r="Q922" s="2" t="str">
        <f t="shared" si="42"/>
        <v>104532400C12</v>
      </c>
      <c r="R922" s="2" t="str">
        <f t="shared" si="43"/>
        <v>104532400C12</v>
      </c>
      <c r="T922" s="2">
        <v>104523840</v>
      </c>
      <c r="U922" s="2" t="s">
        <v>200</v>
      </c>
      <c r="V922" s="2" t="str">
        <f t="shared" si="44"/>
        <v>104523840Z00</v>
      </c>
    </row>
    <row r="923" spans="15:22" x14ac:dyDescent="0.35">
      <c r="O923" s="2">
        <v>104532430</v>
      </c>
      <c r="P923" s="20" t="s">
        <v>765</v>
      </c>
      <c r="Q923" s="2" t="str">
        <f t="shared" si="42"/>
        <v>104532430C90</v>
      </c>
      <c r="R923" s="2" t="str">
        <f t="shared" si="43"/>
        <v>104532430C90</v>
      </c>
      <c r="T923" s="2">
        <v>104523850</v>
      </c>
      <c r="U923" s="2" t="s">
        <v>44</v>
      </c>
      <c r="V923" s="2" t="str">
        <f t="shared" si="44"/>
        <v>104523850UN</v>
      </c>
    </row>
    <row r="924" spans="15:22" x14ac:dyDescent="0.35">
      <c r="O924" s="2">
        <v>104532570</v>
      </c>
      <c r="P924" s="20" t="s">
        <v>53</v>
      </c>
      <c r="Q924" s="2" t="str">
        <f t="shared" si="42"/>
        <v>104532570C06</v>
      </c>
      <c r="R924" s="2" t="str">
        <f t="shared" si="43"/>
        <v>104532570C06</v>
      </c>
      <c r="T924" s="2">
        <v>104523850</v>
      </c>
      <c r="U924" s="2" t="s">
        <v>200</v>
      </c>
      <c r="V924" s="2" t="str">
        <f t="shared" si="44"/>
        <v>104523850Z00</v>
      </c>
    </row>
    <row r="925" spans="15:22" x14ac:dyDescent="0.35">
      <c r="O925" s="2">
        <v>104532580</v>
      </c>
      <c r="P925" s="20" t="s">
        <v>53</v>
      </c>
      <c r="Q925" s="2" t="str">
        <f t="shared" si="42"/>
        <v>104532580C06</v>
      </c>
      <c r="R925" s="2" t="str">
        <f t="shared" si="43"/>
        <v>104532580C06</v>
      </c>
      <c r="T925" s="2">
        <v>104523870</v>
      </c>
      <c r="U925" s="2" t="s">
        <v>44</v>
      </c>
      <c r="V925" s="2" t="str">
        <f t="shared" si="44"/>
        <v>104523870UN</v>
      </c>
    </row>
    <row r="926" spans="15:22" x14ac:dyDescent="0.35">
      <c r="O926" s="2">
        <v>104532590</v>
      </c>
      <c r="P926" s="20" t="s">
        <v>53</v>
      </c>
      <c r="Q926" s="2" t="str">
        <f t="shared" si="42"/>
        <v>104532590C06</v>
      </c>
      <c r="R926" s="2" t="str">
        <f t="shared" si="43"/>
        <v>104532590C06</v>
      </c>
      <c r="T926" s="2">
        <v>104523880</v>
      </c>
      <c r="U926" s="2" t="s">
        <v>300</v>
      </c>
      <c r="V926" s="2" t="str">
        <f t="shared" si="44"/>
        <v>104523880C05</v>
      </c>
    </row>
    <row r="927" spans="15:22" x14ac:dyDescent="0.35">
      <c r="O927" s="2">
        <v>104532600</v>
      </c>
      <c r="P927" s="20" t="s">
        <v>53</v>
      </c>
      <c r="Q927" s="2" t="str">
        <f t="shared" si="42"/>
        <v>104532600C06</v>
      </c>
      <c r="R927" s="2" t="str">
        <f t="shared" si="43"/>
        <v>104532600C06</v>
      </c>
      <c r="T927" s="2">
        <v>104523880</v>
      </c>
      <c r="U927" s="2" t="s">
        <v>44</v>
      </c>
      <c r="V927" s="2" t="str">
        <f t="shared" si="44"/>
        <v>104523880UN</v>
      </c>
    </row>
    <row r="928" spans="15:22" x14ac:dyDescent="0.35">
      <c r="O928" s="2">
        <v>104531800</v>
      </c>
      <c r="P928" s="20" t="s">
        <v>43</v>
      </c>
      <c r="Q928" s="2" t="str">
        <f t="shared" si="42"/>
        <v>104531800C12</v>
      </c>
      <c r="R928" s="2" t="str">
        <f t="shared" si="43"/>
        <v>104531800C12</v>
      </c>
      <c r="T928" s="2">
        <v>104523890</v>
      </c>
      <c r="U928" s="2" t="s">
        <v>300</v>
      </c>
      <c r="V928" s="2" t="str">
        <f t="shared" si="44"/>
        <v>104523890C05</v>
      </c>
    </row>
    <row r="929" spans="15:22" x14ac:dyDescent="0.35">
      <c r="O929" s="2">
        <v>104531780</v>
      </c>
      <c r="P929" s="20" t="s">
        <v>43</v>
      </c>
      <c r="Q929" s="2" t="str">
        <f t="shared" si="42"/>
        <v>104531780C12</v>
      </c>
      <c r="R929" s="2" t="str">
        <f t="shared" si="43"/>
        <v>104531780C12</v>
      </c>
      <c r="T929" s="2">
        <v>104523890</v>
      </c>
      <c r="U929" s="2" t="s">
        <v>44</v>
      </c>
      <c r="V929" s="2" t="str">
        <f t="shared" si="44"/>
        <v>104523890UN</v>
      </c>
    </row>
    <row r="930" spans="15:22" x14ac:dyDescent="0.35">
      <c r="O930" s="2">
        <v>104531650</v>
      </c>
      <c r="P930" s="20" t="s">
        <v>43</v>
      </c>
      <c r="Q930" s="2" t="str">
        <f t="shared" si="42"/>
        <v>104531650C12</v>
      </c>
      <c r="R930" s="2" t="str">
        <f t="shared" si="43"/>
        <v>104531650C12</v>
      </c>
      <c r="T930" s="2">
        <v>104523930</v>
      </c>
      <c r="U930" s="2" t="s">
        <v>288</v>
      </c>
      <c r="V930" s="2" t="str">
        <f t="shared" si="44"/>
        <v>104523930C24</v>
      </c>
    </row>
    <row r="931" spans="15:22" x14ac:dyDescent="0.35">
      <c r="O931" s="2">
        <v>104531960</v>
      </c>
      <c r="P931" s="20" t="s">
        <v>53</v>
      </c>
      <c r="Q931" s="2" t="str">
        <f t="shared" si="42"/>
        <v>104531960C06</v>
      </c>
      <c r="R931" s="2" t="str">
        <f t="shared" si="43"/>
        <v>104531960C06</v>
      </c>
      <c r="T931" s="2">
        <v>104523930</v>
      </c>
      <c r="U931" s="2" t="s">
        <v>44</v>
      </c>
      <c r="V931" s="2" t="str">
        <f t="shared" si="44"/>
        <v>104523930UN</v>
      </c>
    </row>
    <row r="932" spans="15:22" x14ac:dyDescent="0.35">
      <c r="O932" s="2">
        <v>104531970</v>
      </c>
      <c r="P932" s="20" t="s">
        <v>53</v>
      </c>
      <c r="Q932" s="2" t="str">
        <f t="shared" si="42"/>
        <v>104531970C06</v>
      </c>
      <c r="R932" s="2" t="str">
        <f t="shared" si="43"/>
        <v>104531970C06</v>
      </c>
      <c r="T932" s="2">
        <v>104523950</v>
      </c>
      <c r="U932" s="2" t="s">
        <v>470</v>
      </c>
      <c r="V932" s="2" t="str">
        <f t="shared" si="44"/>
        <v>104523950D04</v>
      </c>
    </row>
    <row r="933" spans="15:22" x14ac:dyDescent="0.35">
      <c r="O933" s="2">
        <v>104531980</v>
      </c>
      <c r="P933" s="20" t="s">
        <v>53</v>
      </c>
      <c r="Q933" s="2" t="str">
        <f t="shared" si="42"/>
        <v>104531980C06</v>
      </c>
      <c r="R933" s="2" t="str">
        <f t="shared" si="43"/>
        <v>104531980C06</v>
      </c>
      <c r="T933" s="2">
        <v>104523950</v>
      </c>
      <c r="U933" s="2" t="s">
        <v>44</v>
      </c>
      <c r="V933" s="2" t="str">
        <f t="shared" si="44"/>
        <v>104523950UN</v>
      </c>
    </row>
    <row r="934" spans="15:22" x14ac:dyDescent="0.35">
      <c r="O934" s="2">
        <v>104531750</v>
      </c>
      <c r="P934" s="20" t="s">
        <v>288</v>
      </c>
      <c r="Q934" s="2" t="str">
        <f t="shared" si="42"/>
        <v>104531750C24</v>
      </c>
      <c r="R934" s="2" t="str">
        <f t="shared" si="43"/>
        <v>104531750C24</v>
      </c>
      <c r="T934" s="2">
        <v>104523960</v>
      </c>
      <c r="U934" s="2" t="s">
        <v>43</v>
      </c>
      <c r="V934" s="2" t="str">
        <f t="shared" si="44"/>
        <v>104523960C12</v>
      </c>
    </row>
    <row r="935" spans="15:22" x14ac:dyDescent="0.35">
      <c r="O935" s="2">
        <v>104532090</v>
      </c>
      <c r="P935" s="20" t="s">
        <v>288</v>
      </c>
      <c r="Q935" s="2" t="str">
        <f t="shared" si="42"/>
        <v>104532090C24</v>
      </c>
      <c r="R935" s="2" t="str">
        <f t="shared" si="43"/>
        <v>104532090C24</v>
      </c>
      <c r="T935" s="2">
        <v>104523960</v>
      </c>
      <c r="U935" s="2" t="s">
        <v>44</v>
      </c>
      <c r="V935" s="2" t="str">
        <f t="shared" si="44"/>
        <v>104523960UN</v>
      </c>
    </row>
    <row r="936" spans="15:22" x14ac:dyDescent="0.35">
      <c r="O936" s="2">
        <v>104532000</v>
      </c>
      <c r="P936" s="20" t="s">
        <v>43</v>
      </c>
      <c r="Q936" s="2" t="str">
        <f t="shared" si="42"/>
        <v>104532000C12</v>
      </c>
      <c r="R936" s="2" t="str">
        <f t="shared" si="43"/>
        <v>104532000C12</v>
      </c>
      <c r="T936" s="2">
        <v>104523970</v>
      </c>
      <c r="U936" s="2" t="s">
        <v>1674</v>
      </c>
      <c r="V936" s="2" t="str">
        <f t="shared" si="44"/>
        <v>104523970D02</v>
      </c>
    </row>
    <row r="937" spans="15:22" x14ac:dyDescent="0.35">
      <c r="O937" s="2">
        <v>104532010</v>
      </c>
      <c r="P937" s="20" t="s">
        <v>43</v>
      </c>
      <c r="Q937" s="2" t="str">
        <f t="shared" si="42"/>
        <v>104532010C12</v>
      </c>
      <c r="R937" s="2" t="str">
        <f t="shared" si="43"/>
        <v>104532010C12</v>
      </c>
      <c r="T937" s="2">
        <v>104523970</v>
      </c>
      <c r="U937" s="2" t="s">
        <v>44</v>
      </c>
      <c r="V937" s="2" t="str">
        <f t="shared" si="44"/>
        <v>104523970UN</v>
      </c>
    </row>
    <row r="938" spans="15:22" x14ac:dyDescent="0.35">
      <c r="O938" s="2">
        <v>104532020</v>
      </c>
      <c r="P938" s="20" t="s">
        <v>43</v>
      </c>
      <c r="Q938" s="2" t="str">
        <f t="shared" si="42"/>
        <v>104532020C12</v>
      </c>
      <c r="R938" s="2" t="str">
        <f t="shared" si="43"/>
        <v>104532020C12</v>
      </c>
      <c r="T938" s="2">
        <v>104523990</v>
      </c>
      <c r="U938" s="2" t="s">
        <v>242</v>
      </c>
      <c r="V938" s="2" t="str">
        <f t="shared" si="44"/>
        <v>104523990C48</v>
      </c>
    </row>
    <row r="939" spans="15:22" x14ac:dyDescent="0.35">
      <c r="O939" s="2">
        <v>104532030</v>
      </c>
      <c r="P939" s="20" t="s">
        <v>43</v>
      </c>
      <c r="Q939" s="2" t="str">
        <f t="shared" si="42"/>
        <v>104532030C12</v>
      </c>
      <c r="R939" s="2" t="str">
        <f t="shared" si="43"/>
        <v>104532030C12</v>
      </c>
      <c r="T939" s="2">
        <v>104523990</v>
      </c>
      <c r="U939" s="2" t="s">
        <v>44</v>
      </c>
      <c r="V939" s="2" t="str">
        <f t="shared" si="44"/>
        <v>104523990UN</v>
      </c>
    </row>
    <row r="940" spans="15:22" x14ac:dyDescent="0.35">
      <c r="O940" s="2">
        <v>104531770</v>
      </c>
      <c r="P940" s="20" t="s">
        <v>288</v>
      </c>
      <c r="Q940" s="2" t="str">
        <f t="shared" si="42"/>
        <v>104531770C24</v>
      </c>
      <c r="R940" s="2" t="str">
        <f t="shared" si="43"/>
        <v>104531770C24</v>
      </c>
      <c r="T940" s="2">
        <v>104524040</v>
      </c>
      <c r="U940" s="2" t="s">
        <v>53</v>
      </c>
      <c r="V940" s="2" t="str">
        <f t="shared" si="44"/>
        <v>104524040C06</v>
      </c>
    </row>
    <row r="941" spans="15:22" x14ac:dyDescent="0.35">
      <c r="O941" s="2">
        <v>104531760</v>
      </c>
      <c r="P941" s="20" t="s">
        <v>288</v>
      </c>
      <c r="Q941" s="2" t="str">
        <f t="shared" si="42"/>
        <v>104531760C24</v>
      </c>
      <c r="R941" s="2" t="str">
        <f t="shared" si="43"/>
        <v>104531760C24</v>
      </c>
      <c r="T941" s="2">
        <v>104524040</v>
      </c>
      <c r="U941" s="2" t="s">
        <v>44</v>
      </c>
      <c r="V941" s="2" t="str">
        <f t="shared" si="44"/>
        <v>104524040UN</v>
      </c>
    </row>
    <row r="942" spans="15:22" x14ac:dyDescent="0.35">
      <c r="O942" s="2">
        <v>209100058</v>
      </c>
      <c r="P942" s="20" t="s">
        <v>482</v>
      </c>
      <c r="Q942" s="2" t="str">
        <f t="shared" si="42"/>
        <v>209100058C27</v>
      </c>
      <c r="R942" s="2" t="str">
        <f t="shared" si="43"/>
        <v>209100058C27</v>
      </c>
      <c r="T942" s="2">
        <v>104524090</v>
      </c>
      <c r="U942" s="2" t="s">
        <v>164</v>
      </c>
      <c r="V942" s="2" t="str">
        <f t="shared" si="44"/>
        <v>104524090KG</v>
      </c>
    </row>
    <row r="943" spans="15:22" x14ac:dyDescent="0.35">
      <c r="O943" s="2">
        <v>104533310</v>
      </c>
      <c r="P943" s="20" t="s">
        <v>378</v>
      </c>
      <c r="Q943" s="2" t="str">
        <f t="shared" si="42"/>
        <v>104533310AJ</v>
      </c>
      <c r="R943" s="2" t="str">
        <f t="shared" si="43"/>
        <v>104533310AJ</v>
      </c>
      <c r="T943" s="2">
        <v>104524100</v>
      </c>
      <c r="U943" s="2" t="s">
        <v>534</v>
      </c>
      <c r="V943" s="2" t="str">
        <f t="shared" si="44"/>
        <v>104524100C25</v>
      </c>
    </row>
    <row r="944" spans="15:22" x14ac:dyDescent="0.35">
      <c r="O944" s="2">
        <v>104533440</v>
      </c>
      <c r="P944" s="20" t="s">
        <v>378</v>
      </c>
      <c r="Q944" s="2" t="str">
        <f t="shared" si="42"/>
        <v>104533440AJ</v>
      </c>
      <c r="R944" s="2" t="str">
        <f t="shared" si="43"/>
        <v>104533440AJ</v>
      </c>
      <c r="T944" s="2">
        <v>104524100</v>
      </c>
      <c r="U944" s="2" t="s">
        <v>44</v>
      </c>
      <c r="V944" s="2" t="str">
        <f t="shared" si="44"/>
        <v>104524100UN</v>
      </c>
    </row>
    <row r="945" spans="15:22" x14ac:dyDescent="0.35">
      <c r="O945" s="2">
        <v>104533420</v>
      </c>
      <c r="P945" s="20" t="s">
        <v>378</v>
      </c>
      <c r="Q945" s="2" t="str">
        <f t="shared" si="42"/>
        <v>104533420AJ</v>
      </c>
      <c r="R945" s="2" t="str">
        <f t="shared" si="43"/>
        <v>104533420AJ</v>
      </c>
      <c r="T945" s="2">
        <v>104524100</v>
      </c>
      <c r="U945" s="2" t="s">
        <v>423</v>
      </c>
      <c r="V945" s="2" t="str">
        <f t="shared" si="44"/>
        <v>104524100W00</v>
      </c>
    </row>
    <row r="946" spans="15:22" x14ac:dyDescent="0.35">
      <c r="O946" s="2">
        <v>104533400</v>
      </c>
      <c r="P946" s="20" t="s">
        <v>378</v>
      </c>
      <c r="Q946" s="2" t="str">
        <f t="shared" si="42"/>
        <v>104533400AJ</v>
      </c>
      <c r="R946" s="2" t="str">
        <f t="shared" si="43"/>
        <v>104533400AJ</v>
      </c>
      <c r="T946" s="2">
        <v>104524110</v>
      </c>
      <c r="U946" s="2" t="s">
        <v>534</v>
      </c>
      <c r="V946" s="2" t="str">
        <f t="shared" si="44"/>
        <v>104524110C25</v>
      </c>
    </row>
    <row r="947" spans="15:22" x14ac:dyDescent="0.35">
      <c r="O947" s="2">
        <v>104533260</v>
      </c>
      <c r="P947" s="20" t="s">
        <v>378</v>
      </c>
      <c r="Q947" s="2" t="str">
        <f t="shared" si="42"/>
        <v>104533260AJ</v>
      </c>
      <c r="R947" s="2" t="str">
        <f t="shared" si="43"/>
        <v>104533260AJ</v>
      </c>
      <c r="T947" s="2">
        <v>104524110</v>
      </c>
      <c r="U947" s="2" t="s">
        <v>44</v>
      </c>
      <c r="V947" s="2" t="str">
        <f t="shared" si="44"/>
        <v>104524110UN</v>
      </c>
    </row>
    <row r="948" spans="15:22" x14ac:dyDescent="0.35">
      <c r="O948" s="2">
        <v>104533370</v>
      </c>
      <c r="P948" s="20" t="s">
        <v>378</v>
      </c>
      <c r="Q948" s="2" t="str">
        <f t="shared" si="42"/>
        <v>104533370AJ</v>
      </c>
      <c r="R948" s="2" t="str">
        <f t="shared" si="43"/>
        <v>104533370AJ</v>
      </c>
      <c r="T948" s="2">
        <v>104524110</v>
      </c>
      <c r="U948" s="2" t="s">
        <v>423</v>
      </c>
      <c r="V948" s="2" t="str">
        <f t="shared" si="44"/>
        <v>104524110W00</v>
      </c>
    </row>
    <row r="949" spans="15:22" x14ac:dyDescent="0.35">
      <c r="O949" s="2">
        <v>104533250</v>
      </c>
      <c r="P949" s="20" t="s">
        <v>378</v>
      </c>
      <c r="Q949" s="2" t="str">
        <f t="shared" si="42"/>
        <v>104533250AJ</v>
      </c>
      <c r="R949" s="2" t="str">
        <f t="shared" si="43"/>
        <v>104533250AJ</v>
      </c>
      <c r="T949" s="2">
        <v>104524120</v>
      </c>
      <c r="U949" s="2" t="s">
        <v>43</v>
      </c>
      <c r="V949" s="2" t="str">
        <f t="shared" si="44"/>
        <v>104524120C12</v>
      </c>
    </row>
    <row r="950" spans="15:22" x14ac:dyDescent="0.35">
      <c r="O950" s="2">
        <v>104533430</v>
      </c>
      <c r="P950" s="20" t="s">
        <v>378</v>
      </c>
      <c r="Q950" s="2" t="str">
        <f t="shared" si="42"/>
        <v>104533430AJ</v>
      </c>
      <c r="R950" s="2" t="str">
        <f t="shared" si="43"/>
        <v>104533430AJ</v>
      </c>
      <c r="T950" s="2">
        <v>104524120</v>
      </c>
      <c r="U950" s="2" t="s">
        <v>44</v>
      </c>
      <c r="V950" s="2" t="str">
        <f t="shared" si="44"/>
        <v>104524120UN</v>
      </c>
    </row>
    <row r="951" spans="15:22" x14ac:dyDescent="0.35">
      <c r="O951" s="2">
        <v>104533190</v>
      </c>
      <c r="P951" s="20" t="s">
        <v>43</v>
      </c>
      <c r="Q951" s="2" t="str">
        <f t="shared" si="42"/>
        <v>104533190C12</v>
      </c>
      <c r="R951" s="2" t="str">
        <f t="shared" si="43"/>
        <v>104533190C12</v>
      </c>
      <c r="T951" s="2">
        <v>104524120</v>
      </c>
      <c r="U951" s="2" t="s">
        <v>423</v>
      </c>
      <c r="V951" s="2" t="str">
        <f t="shared" si="44"/>
        <v>104524120W00</v>
      </c>
    </row>
    <row r="952" spans="15:22" x14ac:dyDescent="0.35">
      <c r="O952" s="2">
        <v>104533200</v>
      </c>
      <c r="P952" s="20" t="s">
        <v>43</v>
      </c>
      <c r="Q952" s="2" t="str">
        <f t="shared" si="42"/>
        <v>104533200C12</v>
      </c>
      <c r="R952" s="2" t="str">
        <f t="shared" si="43"/>
        <v>104533200C12</v>
      </c>
      <c r="T952" s="2">
        <v>104524130</v>
      </c>
      <c r="U952" s="2" t="s">
        <v>43</v>
      </c>
      <c r="V952" s="2" t="str">
        <f t="shared" si="44"/>
        <v>104524130C12</v>
      </c>
    </row>
    <row r="953" spans="15:22" x14ac:dyDescent="0.35">
      <c r="O953" s="2">
        <v>104533180</v>
      </c>
      <c r="P953" s="20" t="s">
        <v>43</v>
      </c>
      <c r="Q953" s="2" t="str">
        <f t="shared" si="42"/>
        <v>104533180C12</v>
      </c>
      <c r="R953" s="2" t="str">
        <f t="shared" si="43"/>
        <v>104533180C12</v>
      </c>
      <c r="T953" s="2">
        <v>104524130</v>
      </c>
      <c r="U953" s="2" t="s">
        <v>44</v>
      </c>
      <c r="V953" s="2" t="str">
        <f t="shared" si="44"/>
        <v>104524130UN</v>
      </c>
    </row>
    <row r="954" spans="15:22" x14ac:dyDescent="0.35">
      <c r="O954" s="2">
        <v>104533320</v>
      </c>
      <c r="P954" s="20" t="s">
        <v>300</v>
      </c>
      <c r="Q954" s="2" t="str">
        <f t="shared" si="42"/>
        <v>104533320C05</v>
      </c>
      <c r="R954" s="2" t="str">
        <f t="shared" si="43"/>
        <v>104533320C05</v>
      </c>
      <c r="T954" s="2">
        <v>104524130</v>
      </c>
      <c r="U954" s="2" t="s">
        <v>423</v>
      </c>
      <c r="V954" s="2" t="str">
        <f t="shared" si="44"/>
        <v>104524130W00</v>
      </c>
    </row>
    <row r="955" spans="15:22" x14ac:dyDescent="0.35">
      <c r="O955" s="2">
        <v>104524170</v>
      </c>
      <c r="P955" s="20" t="s">
        <v>43</v>
      </c>
      <c r="Q955" s="2" t="str">
        <f t="shared" si="42"/>
        <v>104524170C12</v>
      </c>
      <c r="R955" s="2" t="str">
        <f t="shared" si="43"/>
        <v>104524170C12</v>
      </c>
      <c r="T955" s="2">
        <v>104524160</v>
      </c>
      <c r="U955" s="2" t="s">
        <v>43</v>
      </c>
      <c r="V955" s="2" t="str">
        <f t="shared" si="44"/>
        <v>104524160C12</v>
      </c>
    </row>
    <row r="956" spans="15:22" x14ac:dyDescent="0.35">
      <c r="O956" s="2">
        <v>104300300</v>
      </c>
      <c r="P956" s="20" t="s">
        <v>209</v>
      </c>
      <c r="Q956" s="2" t="str">
        <f t="shared" si="42"/>
        <v>104300300C04</v>
      </c>
      <c r="R956" s="2" t="str">
        <f t="shared" si="43"/>
        <v>104300300C04</v>
      </c>
      <c r="T956" s="2">
        <v>104524160</v>
      </c>
      <c r="U956" s="2" t="s">
        <v>44</v>
      </c>
      <c r="V956" s="2" t="str">
        <f t="shared" si="44"/>
        <v>104524160UN</v>
      </c>
    </row>
    <row r="957" spans="15:22" x14ac:dyDescent="0.35">
      <c r="O957" s="2">
        <v>104510140</v>
      </c>
      <c r="P957" s="20" t="s">
        <v>53</v>
      </c>
      <c r="Q957" s="2" t="str">
        <f t="shared" si="42"/>
        <v>104510140C06</v>
      </c>
      <c r="R957" s="2" t="str">
        <f t="shared" si="43"/>
        <v>104510140C06</v>
      </c>
      <c r="T957" s="2">
        <v>104524170</v>
      </c>
      <c r="U957" s="2" t="s">
        <v>43</v>
      </c>
      <c r="V957" s="2" t="str">
        <f t="shared" si="44"/>
        <v>104524170C12</v>
      </c>
    </row>
    <row r="958" spans="15:22" x14ac:dyDescent="0.35">
      <c r="O958" s="2">
        <v>104523350</v>
      </c>
      <c r="P958" s="20" t="s">
        <v>61</v>
      </c>
      <c r="Q958" s="2" t="str">
        <f t="shared" si="42"/>
        <v>104523350C10</v>
      </c>
      <c r="R958" s="2" t="str">
        <f t="shared" si="43"/>
        <v>104523350C10</v>
      </c>
      <c r="T958" s="2">
        <v>104524170</v>
      </c>
      <c r="U958" s="2" t="s">
        <v>44</v>
      </c>
      <c r="V958" s="2" t="str">
        <f t="shared" si="44"/>
        <v>104524170UN</v>
      </c>
    </row>
    <row r="959" spans="15:22" x14ac:dyDescent="0.35">
      <c r="O959" s="2">
        <v>104310440</v>
      </c>
      <c r="P959" s="20" t="s">
        <v>61</v>
      </c>
      <c r="Q959" s="2" t="str">
        <f t="shared" si="42"/>
        <v>104310440C10</v>
      </c>
      <c r="R959" s="2" t="str">
        <f t="shared" si="43"/>
        <v>104310440C10</v>
      </c>
      <c r="T959" s="2">
        <v>104524180</v>
      </c>
      <c r="U959" s="2" t="s">
        <v>43</v>
      </c>
      <c r="V959" s="2" t="str">
        <f t="shared" si="44"/>
        <v>104524180C12</v>
      </c>
    </row>
    <row r="960" spans="15:22" x14ac:dyDescent="0.35">
      <c r="O960" s="2">
        <v>104522030</v>
      </c>
      <c r="P960" s="20" t="s">
        <v>378</v>
      </c>
      <c r="Q960" s="2" t="str">
        <f t="shared" si="42"/>
        <v>104522030AJ</v>
      </c>
      <c r="R960" s="2" t="str">
        <f t="shared" si="43"/>
        <v>104522030AJ</v>
      </c>
      <c r="T960" s="2">
        <v>104524180</v>
      </c>
      <c r="U960" s="2" t="s">
        <v>44</v>
      </c>
      <c r="V960" s="2" t="str">
        <f t="shared" si="44"/>
        <v>104524180UN</v>
      </c>
    </row>
    <row r="961" spans="15:22" x14ac:dyDescent="0.35">
      <c r="O961" s="2">
        <v>150000009</v>
      </c>
      <c r="P961" s="20" t="s">
        <v>43</v>
      </c>
      <c r="Q961" s="2" t="str">
        <f t="shared" si="42"/>
        <v>150000009C12</v>
      </c>
      <c r="R961" s="2" t="str">
        <f t="shared" si="43"/>
        <v>150000009C12</v>
      </c>
      <c r="T961" s="2">
        <v>104524190</v>
      </c>
      <c r="U961" s="2" t="s">
        <v>43</v>
      </c>
      <c r="V961" s="2" t="str">
        <f t="shared" si="44"/>
        <v>104524190C12</v>
      </c>
    </row>
    <row r="962" spans="15:22" x14ac:dyDescent="0.35">
      <c r="O962" s="2">
        <v>104524160</v>
      </c>
      <c r="P962" s="20" t="s">
        <v>43</v>
      </c>
      <c r="Q962" s="2" t="str">
        <f t="shared" si="42"/>
        <v>104524160C12</v>
      </c>
      <c r="R962" s="2" t="str">
        <f t="shared" si="43"/>
        <v>104524160C12</v>
      </c>
      <c r="T962" s="2">
        <v>104524190</v>
      </c>
      <c r="U962" s="2" t="s">
        <v>44</v>
      </c>
      <c r="V962" s="2" t="str">
        <f t="shared" si="44"/>
        <v>104524190UN</v>
      </c>
    </row>
    <row r="963" spans="15:22" x14ac:dyDescent="0.35">
      <c r="O963" s="2">
        <v>150001229</v>
      </c>
      <c r="P963" s="20" t="s">
        <v>209</v>
      </c>
      <c r="Q963" s="2" t="str">
        <f t="shared" ref="Q963:Q1026" si="45">O963&amp;P963</f>
        <v>150001229C04</v>
      </c>
      <c r="R963" s="2" t="str">
        <f t="shared" ref="R963:R1026" si="46">VLOOKUP(Q963,V:V,1,0)</f>
        <v>150001229C04</v>
      </c>
      <c r="T963" s="2">
        <v>104524200</v>
      </c>
      <c r="U963" s="2" t="s">
        <v>43</v>
      </c>
      <c r="V963" s="2" t="str">
        <f t="shared" si="44"/>
        <v>104524200C12</v>
      </c>
    </row>
    <row r="964" spans="15:22" x14ac:dyDescent="0.35">
      <c r="O964" s="2">
        <v>104527820</v>
      </c>
      <c r="P964" s="20" t="s">
        <v>43</v>
      </c>
      <c r="Q964" s="2" t="str">
        <f t="shared" si="45"/>
        <v>104527820C12</v>
      </c>
      <c r="R964" s="2" t="str">
        <f t="shared" si="46"/>
        <v>104527820C12</v>
      </c>
      <c r="T964" s="2">
        <v>104524200</v>
      </c>
      <c r="U964" s="2" t="s">
        <v>44</v>
      </c>
      <c r="V964" s="2" t="str">
        <f t="shared" ref="V964:V1027" si="47">T964&amp;U964</f>
        <v>104524200UN</v>
      </c>
    </row>
    <row r="965" spans="15:22" x14ac:dyDescent="0.35">
      <c r="O965" s="2">
        <v>104529640</v>
      </c>
      <c r="P965" s="20" t="s">
        <v>90</v>
      </c>
      <c r="Q965" s="2" t="str">
        <f t="shared" si="45"/>
        <v>104529640C40</v>
      </c>
      <c r="R965" s="2" t="str">
        <f t="shared" si="46"/>
        <v>104529640C40</v>
      </c>
      <c r="T965" s="2">
        <v>104524220</v>
      </c>
      <c r="U965" s="2" t="s">
        <v>128</v>
      </c>
      <c r="V965" s="2" t="str">
        <f t="shared" si="47"/>
        <v>1045242201Q</v>
      </c>
    </row>
    <row r="966" spans="15:22" x14ac:dyDescent="0.35">
      <c r="O966" s="2">
        <v>104517100</v>
      </c>
      <c r="P966" s="20" t="s">
        <v>44</v>
      </c>
      <c r="Q966" s="2" t="str">
        <f t="shared" si="45"/>
        <v>104517100UN</v>
      </c>
      <c r="R966" s="2" t="str">
        <f t="shared" si="46"/>
        <v>104517100UN</v>
      </c>
      <c r="T966" s="2">
        <v>104524220</v>
      </c>
      <c r="U966" s="2" t="s">
        <v>61</v>
      </c>
      <c r="V966" s="2" t="str">
        <f t="shared" si="47"/>
        <v>104524220C10</v>
      </c>
    </row>
    <row r="967" spans="15:22" x14ac:dyDescent="0.35">
      <c r="O967" s="2">
        <v>104517000</v>
      </c>
      <c r="P967" s="20" t="s">
        <v>44</v>
      </c>
      <c r="Q967" s="2" t="str">
        <f t="shared" si="45"/>
        <v>104517000UN</v>
      </c>
      <c r="R967" s="2" t="str">
        <f t="shared" si="46"/>
        <v>104517000UN</v>
      </c>
      <c r="T967" s="2">
        <v>104524220</v>
      </c>
      <c r="U967" s="2" t="s">
        <v>44</v>
      </c>
      <c r="V967" s="2" t="str">
        <f t="shared" si="47"/>
        <v>104524220UN</v>
      </c>
    </row>
    <row r="968" spans="15:22" x14ac:dyDescent="0.35">
      <c r="O968" s="2">
        <v>104517120</v>
      </c>
      <c r="P968" s="20" t="s">
        <v>44</v>
      </c>
      <c r="Q968" s="2" t="str">
        <f t="shared" si="45"/>
        <v>104517120UN</v>
      </c>
      <c r="R968" s="2" t="str">
        <f t="shared" si="46"/>
        <v>104517120UN</v>
      </c>
      <c r="T968" s="2">
        <v>104524230</v>
      </c>
      <c r="U968" s="2" t="s">
        <v>61</v>
      </c>
      <c r="V968" s="2" t="str">
        <f t="shared" si="47"/>
        <v>104524230C10</v>
      </c>
    </row>
    <row r="969" spans="15:22" x14ac:dyDescent="0.35">
      <c r="O969" s="2">
        <v>104517140</v>
      </c>
      <c r="P969" s="20" t="s">
        <v>44</v>
      </c>
      <c r="Q969" s="2" t="str">
        <f t="shared" si="45"/>
        <v>104517140UN</v>
      </c>
      <c r="R969" s="2" t="str">
        <f t="shared" si="46"/>
        <v>104517140UN</v>
      </c>
      <c r="T969" s="2">
        <v>104524230</v>
      </c>
      <c r="U969" s="2" t="s">
        <v>44</v>
      </c>
      <c r="V969" s="2" t="str">
        <f t="shared" si="47"/>
        <v>104524230UN</v>
      </c>
    </row>
    <row r="970" spans="15:22" x14ac:dyDescent="0.35">
      <c r="O970" s="2">
        <v>104517950</v>
      </c>
      <c r="P970" s="20" t="s">
        <v>44</v>
      </c>
      <c r="Q970" s="2" t="str">
        <f t="shared" si="45"/>
        <v>104517950UN</v>
      </c>
      <c r="R970" s="2" t="str">
        <f t="shared" si="46"/>
        <v>104517950UN</v>
      </c>
      <c r="T970" s="2">
        <v>104524230</v>
      </c>
      <c r="U970" s="2" t="s">
        <v>200</v>
      </c>
      <c r="V970" s="2" t="str">
        <f t="shared" si="47"/>
        <v>104524230Z00</v>
      </c>
    </row>
    <row r="971" spans="15:22" x14ac:dyDescent="0.35">
      <c r="O971" s="2">
        <v>104517130</v>
      </c>
      <c r="P971" s="20" t="s">
        <v>44</v>
      </c>
      <c r="Q971" s="2" t="str">
        <f t="shared" si="45"/>
        <v>104517130UN</v>
      </c>
      <c r="R971" s="2" t="str">
        <f t="shared" si="46"/>
        <v>104517130UN</v>
      </c>
      <c r="T971" s="2">
        <v>104524240</v>
      </c>
      <c r="U971" s="2" t="s">
        <v>61</v>
      </c>
      <c r="V971" s="2" t="str">
        <f t="shared" si="47"/>
        <v>104524240C10</v>
      </c>
    </row>
    <row r="972" spans="15:22" x14ac:dyDescent="0.35">
      <c r="O972" s="2">
        <v>104517300</v>
      </c>
      <c r="P972" s="20" t="s">
        <v>44</v>
      </c>
      <c r="Q972" s="2" t="str">
        <f t="shared" si="45"/>
        <v>104517300UN</v>
      </c>
      <c r="R972" s="2" t="str">
        <f t="shared" si="46"/>
        <v>104517300UN</v>
      </c>
      <c r="T972" s="2">
        <v>104524240</v>
      </c>
      <c r="U972" s="2" t="s">
        <v>44</v>
      </c>
      <c r="V972" s="2" t="str">
        <f t="shared" si="47"/>
        <v>104524240UN</v>
      </c>
    </row>
    <row r="973" spans="15:22" x14ac:dyDescent="0.35">
      <c r="O973" s="2">
        <v>104529830</v>
      </c>
      <c r="P973" s="20" t="s">
        <v>209</v>
      </c>
      <c r="Q973" s="2" t="str">
        <f t="shared" si="45"/>
        <v>104529830C04</v>
      </c>
      <c r="R973" s="2" t="str">
        <f t="shared" si="46"/>
        <v>104529830C04</v>
      </c>
      <c r="T973" s="2">
        <v>104524240</v>
      </c>
      <c r="U973" s="2" t="s">
        <v>200</v>
      </c>
      <c r="V973" s="2" t="str">
        <f t="shared" si="47"/>
        <v>104524240Z00</v>
      </c>
    </row>
    <row r="974" spans="15:22" x14ac:dyDescent="0.35">
      <c r="O974" s="2">
        <v>104517970</v>
      </c>
      <c r="P974" s="20" t="s">
        <v>44</v>
      </c>
      <c r="Q974" s="2" t="str">
        <f t="shared" si="45"/>
        <v>104517970UN</v>
      </c>
      <c r="R974" s="2" t="str">
        <f t="shared" si="46"/>
        <v>104517970UN</v>
      </c>
      <c r="T974" s="2">
        <v>104524250</v>
      </c>
      <c r="U974" s="2" t="s">
        <v>61</v>
      </c>
      <c r="V974" s="2" t="str">
        <f t="shared" si="47"/>
        <v>104524250C10</v>
      </c>
    </row>
    <row r="975" spans="15:22" x14ac:dyDescent="0.35">
      <c r="O975" s="2">
        <v>104517960</v>
      </c>
      <c r="P975" s="20" t="s">
        <v>44</v>
      </c>
      <c r="Q975" s="2" t="str">
        <f t="shared" si="45"/>
        <v>104517960UN</v>
      </c>
      <c r="R975" s="2" t="str">
        <f t="shared" si="46"/>
        <v>104517960UN</v>
      </c>
      <c r="T975" s="2">
        <v>104524250</v>
      </c>
      <c r="U975" s="2" t="s">
        <v>44</v>
      </c>
      <c r="V975" s="2" t="str">
        <f t="shared" si="47"/>
        <v>104524250UN</v>
      </c>
    </row>
    <row r="976" spans="15:22" x14ac:dyDescent="0.35">
      <c r="O976" s="2">
        <v>104529840</v>
      </c>
      <c r="P976" s="20" t="s">
        <v>209</v>
      </c>
      <c r="Q976" s="2" t="str">
        <f t="shared" si="45"/>
        <v>104529840C04</v>
      </c>
      <c r="R976" s="2" t="str">
        <f t="shared" si="46"/>
        <v>104529840C04</v>
      </c>
      <c r="T976" s="2">
        <v>104524250</v>
      </c>
      <c r="U976" s="2" t="s">
        <v>200</v>
      </c>
      <c r="V976" s="2" t="str">
        <f t="shared" si="47"/>
        <v>104524250Z00</v>
      </c>
    </row>
    <row r="977" spans="15:22" x14ac:dyDescent="0.35">
      <c r="O977" s="2">
        <v>209100038</v>
      </c>
      <c r="P977" s="20" t="s">
        <v>86</v>
      </c>
      <c r="Q977" s="2" t="str">
        <f t="shared" si="45"/>
        <v>209100038C20</v>
      </c>
      <c r="R977" s="2" t="str">
        <f t="shared" si="46"/>
        <v>209100038C20</v>
      </c>
      <c r="T977" s="2">
        <v>104524260</v>
      </c>
      <c r="U977" s="2" t="s">
        <v>61</v>
      </c>
      <c r="V977" s="2" t="str">
        <f t="shared" si="47"/>
        <v>104524260C10</v>
      </c>
    </row>
    <row r="978" spans="15:22" x14ac:dyDescent="0.35">
      <c r="O978" s="2">
        <v>104528840</v>
      </c>
      <c r="P978" s="20" t="s">
        <v>61</v>
      </c>
      <c r="Q978" s="2" t="str">
        <f t="shared" si="45"/>
        <v>104528840C10</v>
      </c>
      <c r="R978" s="2" t="str">
        <f t="shared" si="46"/>
        <v>104528840C10</v>
      </c>
      <c r="T978" s="2">
        <v>104524260</v>
      </c>
      <c r="U978" s="2" t="s">
        <v>44</v>
      </c>
      <c r="V978" s="2" t="str">
        <f t="shared" si="47"/>
        <v>104524260UN</v>
      </c>
    </row>
    <row r="979" spans="15:22" x14ac:dyDescent="0.35">
      <c r="O979" s="2">
        <v>150000018</v>
      </c>
      <c r="P979" s="20" t="s">
        <v>242</v>
      </c>
      <c r="Q979" s="2" t="str">
        <f t="shared" si="45"/>
        <v>150000018C48</v>
      </c>
      <c r="R979" s="2" t="str">
        <f t="shared" si="46"/>
        <v>150000018C48</v>
      </c>
      <c r="T979" s="2">
        <v>104524260</v>
      </c>
      <c r="U979" s="2" t="s">
        <v>200</v>
      </c>
      <c r="V979" s="2" t="str">
        <f t="shared" si="47"/>
        <v>104524260Z00</v>
      </c>
    </row>
    <row r="980" spans="15:22" x14ac:dyDescent="0.35">
      <c r="O980" s="2">
        <v>104519110</v>
      </c>
      <c r="P980" s="20" t="s">
        <v>61</v>
      </c>
      <c r="Q980" s="2" t="str">
        <f t="shared" si="45"/>
        <v>104519110C10</v>
      </c>
      <c r="R980" s="2" t="str">
        <f t="shared" si="46"/>
        <v>104519110C10</v>
      </c>
      <c r="T980" s="2">
        <v>104524270</v>
      </c>
      <c r="U980" s="2" t="s">
        <v>44</v>
      </c>
      <c r="V980" s="2" t="str">
        <f t="shared" si="47"/>
        <v>104524270UN</v>
      </c>
    </row>
    <row r="981" spans="15:22" x14ac:dyDescent="0.35">
      <c r="O981" s="2">
        <v>150002096</v>
      </c>
      <c r="P981" s="20" t="s">
        <v>365</v>
      </c>
      <c r="Q981" s="2" t="str">
        <f t="shared" si="45"/>
        <v>150002096C08</v>
      </c>
      <c r="R981" s="2" t="str">
        <f t="shared" si="46"/>
        <v>150002096C08</v>
      </c>
      <c r="T981" s="2">
        <v>104524270</v>
      </c>
      <c r="U981" s="2" t="s">
        <v>1462</v>
      </c>
      <c r="V981" s="2" t="str">
        <f t="shared" si="47"/>
        <v>104524270V28</v>
      </c>
    </row>
    <row r="982" spans="15:22" x14ac:dyDescent="0.35">
      <c r="O982" s="2">
        <v>104303300</v>
      </c>
      <c r="P982" s="20" t="s">
        <v>61</v>
      </c>
      <c r="Q982" s="2" t="str">
        <f t="shared" si="45"/>
        <v>104303300C10</v>
      </c>
      <c r="R982" s="2" t="str">
        <f t="shared" si="46"/>
        <v>104303300C10</v>
      </c>
      <c r="T982" s="2">
        <v>104524310</v>
      </c>
      <c r="U982" s="2" t="s">
        <v>43</v>
      </c>
      <c r="V982" s="2" t="str">
        <f t="shared" si="47"/>
        <v>104524310C12</v>
      </c>
    </row>
    <row r="983" spans="15:22" x14ac:dyDescent="0.35">
      <c r="O983" s="2">
        <v>104529040</v>
      </c>
      <c r="P983" s="20" t="s">
        <v>61</v>
      </c>
      <c r="Q983" s="2" t="str">
        <f t="shared" si="45"/>
        <v>104529040C10</v>
      </c>
      <c r="R983" s="2" t="str">
        <f t="shared" si="46"/>
        <v>104529040C10</v>
      </c>
      <c r="T983" s="2">
        <v>104524310</v>
      </c>
      <c r="U983" s="2" t="s">
        <v>44</v>
      </c>
      <c r="V983" s="2" t="str">
        <f t="shared" si="47"/>
        <v>104524310UN</v>
      </c>
    </row>
    <row r="984" spans="15:22" x14ac:dyDescent="0.35">
      <c r="O984" s="2">
        <v>104520530</v>
      </c>
      <c r="P984" s="20" t="s">
        <v>300</v>
      </c>
      <c r="Q984" s="2" t="str">
        <f t="shared" si="45"/>
        <v>104520530C05</v>
      </c>
      <c r="R984" s="2" t="str">
        <f t="shared" si="46"/>
        <v>104520530C05</v>
      </c>
      <c r="T984" s="2">
        <v>104524330</v>
      </c>
      <c r="U984" s="2" t="s">
        <v>53</v>
      </c>
      <c r="V984" s="2" t="str">
        <f t="shared" si="47"/>
        <v>104524330C06</v>
      </c>
    </row>
    <row r="985" spans="15:22" x14ac:dyDescent="0.35">
      <c r="O985" s="2">
        <v>104524690</v>
      </c>
      <c r="P985" s="20" t="s">
        <v>61</v>
      </c>
      <c r="Q985" s="2" t="str">
        <f t="shared" si="45"/>
        <v>104524690C10</v>
      </c>
      <c r="R985" s="2" t="str">
        <f t="shared" si="46"/>
        <v>104524690C10</v>
      </c>
      <c r="T985" s="2">
        <v>104524330</v>
      </c>
      <c r="U985" s="2" t="s">
        <v>44</v>
      </c>
      <c r="V985" s="2" t="str">
        <f t="shared" si="47"/>
        <v>104524330UN</v>
      </c>
    </row>
    <row r="986" spans="15:22" x14ac:dyDescent="0.35">
      <c r="O986" s="2">
        <v>104529510</v>
      </c>
      <c r="P986" s="20" t="s">
        <v>44</v>
      </c>
      <c r="Q986" s="2" t="str">
        <f t="shared" si="45"/>
        <v>104529510UN</v>
      </c>
      <c r="R986" s="2" t="str">
        <f t="shared" si="46"/>
        <v>104529510UN</v>
      </c>
      <c r="T986" s="2">
        <v>104524340</v>
      </c>
      <c r="U986" s="2" t="s">
        <v>77</v>
      </c>
      <c r="V986" s="2" t="str">
        <f t="shared" si="47"/>
        <v>104524340CJ</v>
      </c>
    </row>
    <row r="987" spans="15:22" x14ac:dyDescent="0.35">
      <c r="O987" s="2">
        <v>104510160</v>
      </c>
      <c r="P987" s="20" t="s">
        <v>284</v>
      </c>
      <c r="Q987" s="2" t="str">
        <f t="shared" si="45"/>
        <v>104510160C03</v>
      </c>
      <c r="R987" s="2" t="str">
        <f t="shared" si="46"/>
        <v>104510160C03</v>
      </c>
      <c r="T987" s="2">
        <v>104524340</v>
      </c>
      <c r="U987" s="2" t="s">
        <v>164</v>
      </c>
      <c r="V987" s="2" t="str">
        <f t="shared" si="47"/>
        <v>104524340KG</v>
      </c>
    </row>
    <row r="988" spans="15:22" x14ac:dyDescent="0.35">
      <c r="O988" s="2">
        <v>150000311</v>
      </c>
      <c r="P988" s="20" t="s">
        <v>44</v>
      </c>
      <c r="Q988" s="2" t="str">
        <f t="shared" si="45"/>
        <v>150000311UN</v>
      </c>
      <c r="R988" s="2" t="str">
        <f t="shared" si="46"/>
        <v>150000311UN</v>
      </c>
      <c r="T988" s="2">
        <v>104524350</v>
      </c>
      <c r="U988" s="2" t="s">
        <v>300</v>
      </c>
      <c r="V988" s="2" t="str">
        <f t="shared" si="47"/>
        <v>104524350C05</v>
      </c>
    </row>
    <row r="989" spans="15:22" x14ac:dyDescent="0.35">
      <c r="O989" s="2">
        <v>104529550</v>
      </c>
      <c r="P989" s="20" t="s">
        <v>43</v>
      </c>
      <c r="Q989" s="2" t="str">
        <f t="shared" si="45"/>
        <v>104529550C12</v>
      </c>
      <c r="R989" s="2" t="str">
        <f t="shared" si="46"/>
        <v>104529550C12</v>
      </c>
      <c r="T989" s="2">
        <v>104524350</v>
      </c>
      <c r="U989" s="2" t="s">
        <v>44</v>
      </c>
      <c r="V989" s="2" t="str">
        <f t="shared" si="47"/>
        <v>104524350UN</v>
      </c>
    </row>
    <row r="990" spans="15:22" x14ac:dyDescent="0.35">
      <c r="O990" s="2">
        <v>104529210</v>
      </c>
      <c r="P990" s="20" t="s">
        <v>209</v>
      </c>
      <c r="Q990" s="2" t="str">
        <f t="shared" si="45"/>
        <v>104529210C04</v>
      </c>
      <c r="R990" s="2" t="str">
        <f t="shared" si="46"/>
        <v>104529210C04</v>
      </c>
      <c r="T990" s="2">
        <v>104524370</v>
      </c>
      <c r="U990" s="2" t="s">
        <v>288</v>
      </c>
      <c r="V990" s="2" t="str">
        <f t="shared" si="47"/>
        <v>104524370C24</v>
      </c>
    </row>
    <row r="991" spans="15:22" x14ac:dyDescent="0.35">
      <c r="O991" s="2">
        <v>104519120</v>
      </c>
      <c r="P991" s="20" t="s">
        <v>61</v>
      </c>
      <c r="Q991" s="2" t="str">
        <f t="shared" si="45"/>
        <v>104519120C10</v>
      </c>
      <c r="R991" s="2" t="str">
        <f t="shared" si="46"/>
        <v>104519120C10</v>
      </c>
      <c r="T991" s="2">
        <v>104524370</v>
      </c>
      <c r="U991" s="2" t="s">
        <v>44</v>
      </c>
      <c r="V991" s="2" t="str">
        <f t="shared" si="47"/>
        <v>104524370UN</v>
      </c>
    </row>
    <row r="992" spans="15:22" x14ac:dyDescent="0.35">
      <c r="O992" s="2">
        <v>104300450</v>
      </c>
      <c r="P992" s="20" t="s">
        <v>209</v>
      </c>
      <c r="Q992" s="2" t="str">
        <f t="shared" si="45"/>
        <v>104300450C04</v>
      </c>
      <c r="R992" s="2" t="str">
        <f t="shared" si="46"/>
        <v>104300450C04</v>
      </c>
      <c r="T992" s="2">
        <v>104524380</v>
      </c>
      <c r="U992" s="2" t="s">
        <v>288</v>
      </c>
      <c r="V992" s="2" t="str">
        <f t="shared" si="47"/>
        <v>104524380C24</v>
      </c>
    </row>
    <row r="993" spans="15:22" x14ac:dyDescent="0.35">
      <c r="O993" s="2">
        <v>104528500</v>
      </c>
      <c r="P993" s="20" t="s">
        <v>61</v>
      </c>
      <c r="Q993" s="2" t="str">
        <f t="shared" si="45"/>
        <v>104528500C10</v>
      </c>
      <c r="R993" s="2" t="str">
        <f t="shared" si="46"/>
        <v>104528500C10</v>
      </c>
      <c r="T993" s="2">
        <v>104524380</v>
      </c>
      <c r="U993" s="2" t="s">
        <v>44</v>
      </c>
      <c r="V993" s="2" t="str">
        <f t="shared" si="47"/>
        <v>104524380UN</v>
      </c>
    </row>
    <row r="994" spans="15:22" x14ac:dyDescent="0.35">
      <c r="O994" s="2">
        <v>104524350</v>
      </c>
      <c r="P994" s="20" t="s">
        <v>300</v>
      </c>
      <c r="Q994" s="2" t="str">
        <f t="shared" si="45"/>
        <v>104524350C05</v>
      </c>
      <c r="R994" s="2" t="str">
        <f t="shared" si="46"/>
        <v>104524350C05</v>
      </c>
      <c r="T994" s="2">
        <v>104524390</v>
      </c>
      <c r="U994" s="2" t="s">
        <v>288</v>
      </c>
      <c r="V994" s="2" t="str">
        <f t="shared" si="47"/>
        <v>104524390C24</v>
      </c>
    </row>
    <row r="995" spans="15:22" x14ac:dyDescent="0.35">
      <c r="O995" s="2">
        <v>104528210</v>
      </c>
      <c r="P995" s="20" t="s">
        <v>43</v>
      </c>
      <c r="Q995" s="2" t="str">
        <f t="shared" si="45"/>
        <v>104528210C12</v>
      </c>
      <c r="R995" s="2" t="str">
        <f t="shared" si="46"/>
        <v>104528210C12</v>
      </c>
      <c r="T995" s="2">
        <v>104524390</v>
      </c>
      <c r="U995" s="2" t="s">
        <v>44</v>
      </c>
      <c r="V995" s="2" t="str">
        <f t="shared" si="47"/>
        <v>104524390UN</v>
      </c>
    </row>
    <row r="996" spans="15:22" x14ac:dyDescent="0.35">
      <c r="O996" s="2">
        <v>104518970</v>
      </c>
      <c r="P996" s="20" t="s">
        <v>61</v>
      </c>
      <c r="Q996" s="2" t="str">
        <f t="shared" si="45"/>
        <v>104518970C10</v>
      </c>
      <c r="R996" s="2" t="str">
        <f t="shared" si="46"/>
        <v>104518970C10</v>
      </c>
      <c r="T996" s="2">
        <v>104524400</v>
      </c>
      <c r="U996" s="2" t="s">
        <v>53</v>
      </c>
      <c r="V996" s="2" t="str">
        <f t="shared" si="47"/>
        <v>104524400C06</v>
      </c>
    </row>
    <row r="997" spans="15:22" x14ac:dyDescent="0.35">
      <c r="O997" s="2">
        <v>150000379</v>
      </c>
      <c r="P997" s="20" t="s">
        <v>61</v>
      </c>
      <c r="Q997" s="2" t="str">
        <f t="shared" si="45"/>
        <v>150000379C10</v>
      </c>
      <c r="R997" s="2" t="str">
        <f t="shared" si="46"/>
        <v>150000379C10</v>
      </c>
      <c r="T997" s="2">
        <v>104524400</v>
      </c>
      <c r="U997" s="2" t="s">
        <v>44</v>
      </c>
      <c r="V997" s="2" t="str">
        <f t="shared" si="47"/>
        <v>104524400UN</v>
      </c>
    </row>
    <row r="998" spans="15:22" x14ac:dyDescent="0.35">
      <c r="O998" s="2">
        <v>104526550</v>
      </c>
      <c r="P998" s="20" t="s">
        <v>288</v>
      </c>
      <c r="Q998" s="2" t="str">
        <f t="shared" si="45"/>
        <v>104526550C24</v>
      </c>
      <c r="R998" s="2" t="str">
        <f t="shared" si="46"/>
        <v>104526550C24</v>
      </c>
      <c r="T998" s="2">
        <v>104524410</v>
      </c>
      <c r="U998" s="2" t="s">
        <v>53</v>
      </c>
      <c r="V998" s="2" t="str">
        <f t="shared" si="47"/>
        <v>104524410C06</v>
      </c>
    </row>
    <row r="999" spans="15:22" x14ac:dyDescent="0.35">
      <c r="O999" s="2">
        <v>104530330</v>
      </c>
      <c r="P999" s="20" t="s">
        <v>53</v>
      </c>
      <c r="Q999" s="2" t="str">
        <f t="shared" si="45"/>
        <v>104530330C06</v>
      </c>
      <c r="R999" s="2" t="str">
        <f t="shared" si="46"/>
        <v>104530330C06</v>
      </c>
      <c r="T999" s="2">
        <v>104524410</v>
      </c>
      <c r="U999" s="2" t="s">
        <v>44</v>
      </c>
      <c r="V999" s="2" t="str">
        <f t="shared" si="47"/>
        <v>104524410UN</v>
      </c>
    </row>
    <row r="1000" spans="15:22" x14ac:dyDescent="0.35">
      <c r="O1000" s="2">
        <v>150000378</v>
      </c>
      <c r="P1000" s="20" t="s">
        <v>61</v>
      </c>
      <c r="Q1000" s="2" t="str">
        <f t="shared" si="45"/>
        <v>150000378C10</v>
      </c>
      <c r="R1000" s="2" t="str">
        <f t="shared" si="46"/>
        <v>150000378C10</v>
      </c>
      <c r="T1000" s="2">
        <v>104524420</v>
      </c>
      <c r="U1000" s="2" t="s">
        <v>43</v>
      </c>
      <c r="V1000" s="2" t="str">
        <f t="shared" si="47"/>
        <v>104524420C12</v>
      </c>
    </row>
    <row r="1001" spans="15:22" x14ac:dyDescent="0.35">
      <c r="O1001" s="2">
        <v>104300720</v>
      </c>
      <c r="P1001" s="20" t="s">
        <v>209</v>
      </c>
      <c r="Q1001" s="2" t="str">
        <f t="shared" si="45"/>
        <v>104300720C04</v>
      </c>
      <c r="R1001" s="2" t="str">
        <f t="shared" si="46"/>
        <v>104300720C04</v>
      </c>
      <c r="T1001" s="2">
        <v>104524420</v>
      </c>
      <c r="U1001" s="2" t="s">
        <v>44</v>
      </c>
      <c r="V1001" s="2" t="str">
        <f t="shared" si="47"/>
        <v>104524420UN</v>
      </c>
    </row>
    <row r="1002" spans="15:22" x14ac:dyDescent="0.35">
      <c r="O1002" s="2">
        <v>104524570</v>
      </c>
      <c r="P1002" s="20" t="s">
        <v>378</v>
      </c>
      <c r="Q1002" s="2" t="str">
        <f t="shared" si="45"/>
        <v>104524570AJ</v>
      </c>
      <c r="R1002" s="2" t="str">
        <f t="shared" si="46"/>
        <v>104524570AJ</v>
      </c>
      <c r="T1002" s="2">
        <v>104524440</v>
      </c>
      <c r="U1002" s="2" t="s">
        <v>339</v>
      </c>
      <c r="V1002" s="2" t="str">
        <f t="shared" si="47"/>
        <v>104524440C30</v>
      </c>
    </row>
    <row r="1003" spans="15:22" x14ac:dyDescent="0.35">
      <c r="O1003" s="2">
        <v>104521730</v>
      </c>
      <c r="P1003" s="20" t="s">
        <v>176</v>
      </c>
      <c r="Q1003" s="2" t="str">
        <f t="shared" si="45"/>
        <v>104521730C02</v>
      </c>
      <c r="R1003" s="2" t="str">
        <f t="shared" si="46"/>
        <v>104521730C02</v>
      </c>
      <c r="T1003" s="2">
        <v>104524440</v>
      </c>
      <c r="U1003" s="2" t="s">
        <v>44</v>
      </c>
      <c r="V1003" s="2" t="str">
        <f t="shared" si="47"/>
        <v>104524440UN</v>
      </c>
    </row>
    <row r="1004" spans="15:22" x14ac:dyDescent="0.35">
      <c r="O1004" s="2">
        <v>104518960</v>
      </c>
      <c r="P1004" s="20" t="s">
        <v>61</v>
      </c>
      <c r="Q1004" s="2" t="str">
        <f t="shared" si="45"/>
        <v>104518960C10</v>
      </c>
      <c r="R1004" s="2" t="str">
        <f t="shared" si="46"/>
        <v>104518960C10</v>
      </c>
      <c r="T1004" s="2">
        <v>104524450</v>
      </c>
      <c r="U1004" s="2" t="s">
        <v>339</v>
      </c>
      <c r="V1004" s="2" t="str">
        <f t="shared" si="47"/>
        <v>104524450C30</v>
      </c>
    </row>
    <row r="1005" spans="15:22" x14ac:dyDescent="0.35">
      <c r="O1005" s="2">
        <v>104527450</v>
      </c>
      <c r="P1005" s="20" t="s">
        <v>288</v>
      </c>
      <c r="Q1005" s="2" t="str">
        <f t="shared" si="45"/>
        <v>104527450C24</v>
      </c>
      <c r="R1005" s="2" t="str">
        <f t="shared" si="46"/>
        <v>104527450C24</v>
      </c>
      <c r="T1005" s="2">
        <v>104524450</v>
      </c>
      <c r="U1005" s="2" t="s">
        <v>44</v>
      </c>
      <c r="V1005" s="2" t="str">
        <f t="shared" si="47"/>
        <v>104524450UN</v>
      </c>
    </row>
    <row r="1006" spans="15:22" x14ac:dyDescent="0.35">
      <c r="O1006" s="2">
        <v>104520300</v>
      </c>
      <c r="P1006" s="20" t="s">
        <v>288</v>
      </c>
      <c r="Q1006" s="2" t="str">
        <f t="shared" si="45"/>
        <v>104520300C24</v>
      </c>
      <c r="R1006" s="2" t="str">
        <f t="shared" si="46"/>
        <v>104520300C24</v>
      </c>
      <c r="T1006" s="2">
        <v>104524460</v>
      </c>
      <c r="U1006" s="2" t="s">
        <v>339</v>
      </c>
      <c r="V1006" s="2" t="str">
        <f t="shared" si="47"/>
        <v>104524460C30</v>
      </c>
    </row>
    <row r="1007" spans="15:22" x14ac:dyDescent="0.35">
      <c r="O1007" s="2">
        <v>104517010</v>
      </c>
      <c r="P1007" s="20" t="s">
        <v>53</v>
      </c>
      <c r="Q1007" s="2" t="str">
        <f t="shared" si="45"/>
        <v>104517010C06</v>
      </c>
      <c r="R1007" s="2" t="str">
        <f t="shared" si="46"/>
        <v>104517010C06</v>
      </c>
      <c r="T1007" s="2">
        <v>104524460</v>
      </c>
      <c r="U1007" s="2" t="s">
        <v>44</v>
      </c>
      <c r="V1007" s="2" t="str">
        <f t="shared" si="47"/>
        <v>104524460UN</v>
      </c>
    </row>
    <row r="1008" spans="15:22" x14ac:dyDescent="0.35">
      <c r="O1008" s="2">
        <v>104523170</v>
      </c>
      <c r="P1008" s="20" t="s">
        <v>775</v>
      </c>
      <c r="Q1008" s="2" t="str">
        <f t="shared" si="45"/>
        <v>104523170Z12</v>
      </c>
      <c r="R1008" s="2" t="str">
        <f t="shared" si="46"/>
        <v>104523170Z12</v>
      </c>
      <c r="T1008" s="2">
        <v>104524470</v>
      </c>
      <c r="U1008" s="2" t="s">
        <v>339</v>
      </c>
      <c r="V1008" s="2" t="str">
        <f t="shared" si="47"/>
        <v>104524470C30</v>
      </c>
    </row>
    <row r="1009" spans="15:22" x14ac:dyDescent="0.35">
      <c r="O1009" s="2">
        <v>104360380</v>
      </c>
      <c r="P1009" s="20" t="s">
        <v>43</v>
      </c>
      <c r="Q1009" s="2" t="str">
        <f t="shared" si="45"/>
        <v>104360380C12</v>
      </c>
      <c r="R1009" s="2" t="str">
        <f t="shared" si="46"/>
        <v>104360380C12</v>
      </c>
      <c r="T1009" s="2">
        <v>104524470</v>
      </c>
      <c r="U1009" s="2" t="s">
        <v>44</v>
      </c>
      <c r="V1009" s="2" t="str">
        <f t="shared" si="47"/>
        <v>104524470UN</v>
      </c>
    </row>
    <row r="1010" spans="15:22" x14ac:dyDescent="0.35">
      <c r="O1010" s="2">
        <v>104527970</v>
      </c>
      <c r="P1010" s="20" t="s">
        <v>43</v>
      </c>
      <c r="Q1010" s="2" t="str">
        <f t="shared" si="45"/>
        <v>104527970C12</v>
      </c>
      <c r="R1010" s="2" t="str">
        <f t="shared" si="46"/>
        <v>104527970C12</v>
      </c>
      <c r="T1010" s="2">
        <v>104524480</v>
      </c>
      <c r="U1010" s="2" t="s">
        <v>378</v>
      </c>
      <c r="V1010" s="2" t="str">
        <f t="shared" si="47"/>
        <v>104524480AJ</v>
      </c>
    </row>
    <row r="1011" spans="15:22" x14ac:dyDescent="0.35">
      <c r="O1011" s="2">
        <v>104527720</v>
      </c>
      <c r="P1011" s="20" t="s">
        <v>43</v>
      </c>
      <c r="Q1011" s="2" t="str">
        <f t="shared" si="45"/>
        <v>104527720C12</v>
      </c>
      <c r="R1011" s="2" t="str">
        <f t="shared" si="46"/>
        <v>104527720C12</v>
      </c>
      <c r="T1011" s="2">
        <v>104524490</v>
      </c>
      <c r="U1011" s="2" t="s">
        <v>61</v>
      </c>
      <c r="V1011" s="2" t="str">
        <f t="shared" si="47"/>
        <v>104524490C10</v>
      </c>
    </row>
    <row r="1012" spans="15:22" x14ac:dyDescent="0.35">
      <c r="O1012" s="2">
        <v>104516990</v>
      </c>
      <c r="P1012" s="20" t="s">
        <v>284</v>
      </c>
      <c r="Q1012" s="2" t="str">
        <f t="shared" si="45"/>
        <v>104516990C03</v>
      </c>
      <c r="R1012" s="2" t="str">
        <f t="shared" si="46"/>
        <v>104516990C03</v>
      </c>
      <c r="T1012" s="2">
        <v>104524490</v>
      </c>
      <c r="U1012" s="2" t="s">
        <v>44</v>
      </c>
      <c r="V1012" s="2" t="str">
        <f t="shared" si="47"/>
        <v>104524490UN</v>
      </c>
    </row>
    <row r="1013" spans="15:22" x14ac:dyDescent="0.35">
      <c r="O1013" s="2">
        <v>150001224</v>
      </c>
      <c r="P1013" s="20" t="s">
        <v>209</v>
      </c>
      <c r="Q1013" s="2" t="str">
        <f t="shared" si="45"/>
        <v>150001224C04</v>
      </c>
      <c r="R1013" s="2" t="str">
        <f t="shared" si="46"/>
        <v>150001224C04</v>
      </c>
      <c r="T1013" s="2">
        <v>104524500</v>
      </c>
      <c r="U1013" s="2" t="s">
        <v>61</v>
      </c>
      <c r="V1013" s="2" t="str">
        <f t="shared" si="47"/>
        <v>104524500C10</v>
      </c>
    </row>
    <row r="1014" spans="15:22" x14ac:dyDescent="0.35">
      <c r="O1014" s="2">
        <v>150002076</v>
      </c>
      <c r="P1014" s="20" t="s">
        <v>345</v>
      </c>
      <c r="Q1014" s="2" t="str">
        <f t="shared" si="45"/>
        <v>150002076D30</v>
      </c>
      <c r="R1014" s="2" t="str">
        <f t="shared" si="46"/>
        <v>150002076D30</v>
      </c>
      <c r="T1014" s="2">
        <v>104524500</v>
      </c>
      <c r="U1014" s="2" t="s">
        <v>44</v>
      </c>
      <c r="V1014" s="2" t="str">
        <f t="shared" si="47"/>
        <v>104524500UN</v>
      </c>
    </row>
    <row r="1015" spans="15:22" x14ac:dyDescent="0.35">
      <c r="O1015" s="2">
        <v>104520650</v>
      </c>
      <c r="P1015" s="20" t="s">
        <v>288</v>
      </c>
      <c r="Q1015" s="2" t="str">
        <f t="shared" si="45"/>
        <v>104520650C24</v>
      </c>
      <c r="R1015" s="2" t="str">
        <f t="shared" si="46"/>
        <v>104520650C24</v>
      </c>
      <c r="T1015" s="2">
        <v>104524510</v>
      </c>
      <c r="U1015" s="2" t="s">
        <v>61</v>
      </c>
      <c r="V1015" s="2" t="str">
        <f t="shared" si="47"/>
        <v>104524510C10</v>
      </c>
    </row>
    <row r="1016" spans="15:22" x14ac:dyDescent="0.35">
      <c r="O1016" s="2">
        <v>104524040</v>
      </c>
      <c r="P1016" s="20" t="s">
        <v>53</v>
      </c>
      <c r="Q1016" s="2" t="str">
        <f t="shared" si="45"/>
        <v>104524040C06</v>
      </c>
      <c r="R1016" s="2" t="str">
        <f t="shared" si="46"/>
        <v>104524040C06</v>
      </c>
      <c r="T1016" s="2">
        <v>104524510</v>
      </c>
      <c r="U1016" s="2" t="s">
        <v>44</v>
      </c>
      <c r="V1016" s="2" t="str">
        <f t="shared" si="47"/>
        <v>104524510UN</v>
      </c>
    </row>
    <row r="1017" spans="15:22" x14ac:dyDescent="0.35">
      <c r="O1017" s="2">
        <v>101310214</v>
      </c>
      <c r="P1017" s="20" t="s">
        <v>61</v>
      </c>
      <c r="Q1017" s="2" t="str">
        <f t="shared" si="45"/>
        <v>101310214C10</v>
      </c>
      <c r="R1017" s="2" t="str">
        <f t="shared" si="46"/>
        <v>101310214C10</v>
      </c>
      <c r="T1017" s="2">
        <v>104524520</v>
      </c>
      <c r="U1017" s="2" t="s">
        <v>61</v>
      </c>
      <c r="V1017" s="2" t="str">
        <f t="shared" si="47"/>
        <v>104524520C10</v>
      </c>
    </row>
    <row r="1018" spans="15:22" x14ac:dyDescent="0.35">
      <c r="O1018" s="2">
        <v>104522520</v>
      </c>
      <c r="P1018" s="20" t="s">
        <v>209</v>
      </c>
      <c r="Q1018" s="2" t="str">
        <f t="shared" si="45"/>
        <v>104522520C04</v>
      </c>
      <c r="R1018" s="2" t="str">
        <f t="shared" si="46"/>
        <v>104522520C04</v>
      </c>
      <c r="T1018" s="2">
        <v>104524520</v>
      </c>
      <c r="U1018" s="2" t="s">
        <v>44</v>
      </c>
      <c r="V1018" s="2" t="str">
        <f t="shared" si="47"/>
        <v>104524520UN</v>
      </c>
    </row>
    <row r="1019" spans="15:22" x14ac:dyDescent="0.35">
      <c r="O1019" s="2">
        <v>104521720</v>
      </c>
      <c r="P1019" s="20" t="s">
        <v>585</v>
      </c>
      <c r="Q1019" s="2" t="str">
        <f t="shared" si="45"/>
        <v>104521720Z80</v>
      </c>
      <c r="R1019" s="2" t="str">
        <f t="shared" si="46"/>
        <v>104521720Z80</v>
      </c>
      <c r="T1019" s="2">
        <v>104524540</v>
      </c>
      <c r="U1019" s="2" t="s">
        <v>43</v>
      </c>
      <c r="V1019" s="2" t="str">
        <f t="shared" si="47"/>
        <v>104524540C12</v>
      </c>
    </row>
    <row r="1020" spans="15:22" x14ac:dyDescent="0.35">
      <c r="O1020" s="2">
        <v>104528040</v>
      </c>
      <c r="P1020" s="20" t="s">
        <v>242</v>
      </c>
      <c r="Q1020" s="2" t="str">
        <f t="shared" si="45"/>
        <v>104528040C48</v>
      </c>
      <c r="R1020" s="2" t="str">
        <f t="shared" si="46"/>
        <v>104528040C48</v>
      </c>
      <c r="T1020" s="2">
        <v>104524540</v>
      </c>
      <c r="U1020" s="2" t="s">
        <v>164</v>
      </c>
      <c r="V1020" s="2" t="str">
        <f t="shared" si="47"/>
        <v>104524540KG</v>
      </c>
    </row>
    <row r="1021" spans="15:22" x14ac:dyDescent="0.35">
      <c r="O1021" s="2">
        <v>104528650</v>
      </c>
      <c r="P1021" s="20" t="s">
        <v>365</v>
      </c>
      <c r="Q1021" s="2" t="str">
        <f t="shared" si="45"/>
        <v>104528650C08</v>
      </c>
      <c r="R1021" s="2" t="str">
        <f t="shared" si="46"/>
        <v>104528650C08</v>
      </c>
      <c r="T1021" s="2">
        <v>104524550</v>
      </c>
      <c r="U1021" s="2" t="s">
        <v>53</v>
      </c>
      <c r="V1021" s="2" t="str">
        <f t="shared" si="47"/>
        <v>104524550C06</v>
      </c>
    </row>
    <row r="1022" spans="15:22" x14ac:dyDescent="0.35">
      <c r="O1022" s="2">
        <v>104528660</v>
      </c>
      <c r="P1022" s="20" t="s">
        <v>365</v>
      </c>
      <c r="Q1022" s="2" t="str">
        <f t="shared" si="45"/>
        <v>104528660C08</v>
      </c>
      <c r="R1022" s="2" t="str">
        <f t="shared" si="46"/>
        <v>104528660C08</v>
      </c>
      <c r="T1022" s="2">
        <v>104524550</v>
      </c>
      <c r="U1022" s="2" t="s">
        <v>44</v>
      </c>
      <c r="V1022" s="2" t="str">
        <f t="shared" si="47"/>
        <v>104524550UN</v>
      </c>
    </row>
    <row r="1023" spans="15:22" x14ac:dyDescent="0.35">
      <c r="O1023" s="2">
        <v>104528640</v>
      </c>
      <c r="P1023" s="20" t="s">
        <v>365</v>
      </c>
      <c r="Q1023" s="2" t="str">
        <f t="shared" si="45"/>
        <v>104528640C08</v>
      </c>
      <c r="R1023" s="2" t="str">
        <f t="shared" si="46"/>
        <v>104528640C08</v>
      </c>
      <c r="T1023" s="2">
        <v>104524570</v>
      </c>
      <c r="U1023" s="2" t="s">
        <v>378</v>
      </c>
      <c r="V1023" s="2" t="str">
        <f t="shared" si="47"/>
        <v>104524570AJ</v>
      </c>
    </row>
    <row r="1024" spans="15:22" x14ac:dyDescent="0.35">
      <c r="O1024" s="2">
        <v>104521680</v>
      </c>
      <c r="P1024" s="20" t="s">
        <v>43</v>
      </c>
      <c r="Q1024" s="2" t="str">
        <f t="shared" si="45"/>
        <v>104521680C12</v>
      </c>
      <c r="R1024" s="2" t="str">
        <f t="shared" si="46"/>
        <v>104521680C12</v>
      </c>
      <c r="T1024" s="2">
        <v>104524660</v>
      </c>
      <c r="U1024" s="2" t="s">
        <v>53</v>
      </c>
      <c r="V1024" s="2" t="str">
        <f t="shared" si="47"/>
        <v>104524660C06</v>
      </c>
    </row>
    <row r="1025" spans="15:22" x14ac:dyDescent="0.35">
      <c r="O1025" s="2">
        <v>104330930</v>
      </c>
      <c r="P1025" s="20" t="s">
        <v>209</v>
      </c>
      <c r="Q1025" s="2" t="str">
        <f t="shared" si="45"/>
        <v>104330930C04</v>
      </c>
      <c r="R1025" s="2" t="str">
        <f t="shared" si="46"/>
        <v>104330930C04</v>
      </c>
      <c r="T1025" s="2">
        <v>104524660</v>
      </c>
      <c r="U1025" s="2" t="s">
        <v>44</v>
      </c>
      <c r="V1025" s="2" t="str">
        <f t="shared" si="47"/>
        <v>104524660UN</v>
      </c>
    </row>
    <row r="1026" spans="15:22" x14ac:dyDescent="0.35">
      <c r="O1026" s="2">
        <v>104529030</v>
      </c>
      <c r="P1026" s="20" t="s">
        <v>768</v>
      </c>
      <c r="Q1026" s="2" t="str">
        <f t="shared" si="45"/>
        <v>104529030C80</v>
      </c>
      <c r="R1026" s="2" t="str">
        <f t="shared" si="46"/>
        <v>104529030C80</v>
      </c>
      <c r="T1026" s="2">
        <v>104524690</v>
      </c>
      <c r="U1026" s="2" t="s">
        <v>61</v>
      </c>
      <c r="V1026" s="2" t="str">
        <f t="shared" si="47"/>
        <v>104524690C10</v>
      </c>
    </row>
    <row r="1027" spans="15:22" x14ac:dyDescent="0.35">
      <c r="O1027" s="2">
        <v>104330880</v>
      </c>
      <c r="P1027" s="20" t="s">
        <v>53</v>
      </c>
      <c r="Q1027" s="2" t="str">
        <f t="shared" ref="Q1027:Q1090" si="48">O1027&amp;P1027</f>
        <v>104330880C06</v>
      </c>
      <c r="R1027" s="2" t="str">
        <f t="shared" ref="R1027:R1090" si="49">VLOOKUP(Q1027,V:V,1,0)</f>
        <v>104330880C06</v>
      </c>
      <c r="T1027" s="2">
        <v>104524690</v>
      </c>
      <c r="U1027" s="2" t="s">
        <v>44</v>
      </c>
      <c r="V1027" s="2" t="str">
        <f t="shared" si="47"/>
        <v>104524690UN</v>
      </c>
    </row>
    <row r="1028" spans="15:22" x14ac:dyDescent="0.35">
      <c r="O1028" s="2">
        <v>104528980</v>
      </c>
      <c r="P1028" s="20" t="s">
        <v>246</v>
      </c>
      <c r="Q1028" s="2" t="str">
        <f t="shared" si="48"/>
        <v>104528980Z20</v>
      </c>
      <c r="R1028" s="2" t="str">
        <f t="shared" si="49"/>
        <v>104528980Z20</v>
      </c>
      <c r="T1028" s="2">
        <v>104524700</v>
      </c>
      <c r="U1028" s="2" t="s">
        <v>1674</v>
      </c>
      <c r="V1028" s="2" t="str">
        <f t="shared" ref="V1028:V1091" si="50">T1028&amp;U1028</f>
        <v>104524700D02</v>
      </c>
    </row>
    <row r="1029" spans="15:22" x14ac:dyDescent="0.35">
      <c r="O1029" s="2">
        <v>104528810</v>
      </c>
      <c r="P1029" s="20" t="s">
        <v>300</v>
      </c>
      <c r="Q1029" s="2" t="str">
        <f t="shared" si="48"/>
        <v>104528810C05</v>
      </c>
      <c r="R1029" s="2" t="str">
        <f t="shared" si="49"/>
        <v>104528810C05</v>
      </c>
      <c r="T1029" s="2">
        <v>104524700</v>
      </c>
      <c r="U1029" s="2" t="s">
        <v>44</v>
      </c>
      <c r="V1029" s="2" t="str">
        <f t="shared" si="50"/>
        <v>104524700UN</v>
      </c>
    </row>
    <row r="1030" spans="15:22" x14ac:dyDescent="0.35">
      <c r="O1030" s="2">
        <v>104519510</v>
      </c>
      <c r="P1030" s="20" t="s">
        <v>61</v>
      </c>
      <c r="Q1030" s="2" t="str">
        <f t="shared" si="48"/>
        <v>104519510C10</v>
      </c>
      <c r="R1030" s="2" t="str">
        <f t="shared" si="49"/>
        <v>104519510C10</v>
      </c>
      <c r="T1030" s="2">
        <v>104524710</v>
      </c>
      <c r="U1030" s="2" t="s">
        <v>300</v>
      </c>
      <c r="V1030" s="2" t="str">
        <f t="shared" si="50"/>
        <v>104524710C05</v>
      </c>
    </row>
    <row r="1031" spans="15:22" x14ac:dyDescent="0.35">
      <c r="O1031" s="2">
        <v>150000760</v>
      </c>
      <c r="P1031" s="20" t="s">
        <v>61</v>
      </c>
      <c r="Q1031" s="2" t="str">
        <f t="shared" si="48"/>
        <v>150000760C10</v>
      </c>
      <c r="R1031" s="2" t="str">
        <f t="shared" si="49"/>
        <v>150000760C10</v>
      </c>
      <c r="T1031" s="2">
        <v>104524710</v>
      </c>
      <c r="U1031" s="2" t="s">
        <v>44</v>
      </c>
      <c r="V1031" s="2" t="str">
        <f t="shared" si="50"/>
        <v>104524710UN</v>
      </c>
    </row>
    <row r="1032" spans="15:22" x14ac:dyDescent="0.35">
      <c r="O1032" s="2">
        <v>104528820</v>
      </c>
      <c r="P1032" s="20" t="s">
        <v>43</v>
      </c>
      <c r="Q1032" s="2" t="str">
        <f t="shared" si="48"/>
        <v>104528820C12</v>
      </c>
      <c r="R1032" s="2" t="str">
        <f t="shared" si="49"/>
        <v>104528820C12</v>
      </c>
      <c r="T1032" s="2">
        <v>104524720</v>
      </c>
      <c r="U1032" s="2" t="s">
        <v>300</v>
      </c>
      <c r="V1032" s="2" t="str">
        <f t="shared" si="50"/>
        <v>104524720C05</v>
      </c>
    </row>
    <row r="1033" spans="15:22" x14ac:dyDescent="0.35">
      <c r="O1033" s="2">
        <v>104512560</v>
      </c>
      <c r="P1033" s="20" t="s">
        <v>44</v>
      </c>
      <c r="Q1033" s="2" t="str">
        <f t="shared" si="48"/>
        <v>104512560UN</v>
      </c>
      <c r="R1033" s="2" t="str">
        <f t="shared" si="49"/>
        <v>104512560UN</v>
      </c>
      <c r="T1033" s="2">
        <v>104524720</v>
      </c>
      <c r="U1033" s="2" t="s">
        <v>44</v>
      </c>
      <c r="V1033" s="2" t="str">
        <f t="shared" si="50"/>
        <v>104524720UN</v>
      </c>
    </row>
    <row r="1034" spans="15:22" x14ac:dyDescent="0.35">
      <c r="O1034" s="2">
        <v>104330400</v>
      </c>
      <c r="P1034" s="20" t="s">
        <v>209</v>
      </c>
      <c r="Q1034" s="2" t="str">
        <f t="shared" si="48"/>
        <v>104330400C04</v>
      </c>
      <c r="R1034" s="2" t="str">
        <f t="shared" si="49"/>
        <v>104330400C04</v>
      </c>
      <c r="T1034" s="2">
        <v>104524730</v>
      </c>
      <c r="U1034" s="2" t="s">
        <v>300</v>
      </c>
      <c r="V1034" s="2" t="str">
        <f t="shared" si="50"/>
        <v>104524730C05</v>
      </c>
    </row>
    <row r="1035" spans="15:22" x14ac:dyDescent="0.35">
      <c r="O1035" s="2">
        <v>104528560</v>
      </c>
      <c r="P1035" s="20" t="s">
        <v>209</v>
      </c>
      <c r="Q1035" s="2" t="str">
        <f t="shared" si="48"/>
        <v>104528560C04</v>
      </c>
      <c r="R1035" s="2" t="str">
        <f t="shared" si="49"/>
        <v>104528560C04</v>
      </c>
      <c r="T1035" s="2">
        <v>104524730</v>
      </c>
      <c r="U1035" s="2" t="s">
        <v>44</v>
      </c>
      <c r="V1035" s="2" t="str">
        <f t="shared" si="50"/>
        <v>104524730UN</v>
      </c>
    </row>
    <row r="1036" spans="15:22" x14ac:dyDescent="0.35">
      <c r="O1036" s="2">
        <v>104528540</v>
      </c>
      <c r="P1036" s="20" t="s">
        <v>209</v>
      </c>
      <c r="Q1036" s="2" t="str">
        <f t="shared" si="48"/>
        <v>104528540C04</v>
      </c>
      <c r="R1036" s="2" t="str">
        <f t="shared" si="49"/>
        <v>104528540C04</v>
      </c>
      <c r="T1036" s="2">
        <v>104524740</v>
      </c>
      <c r="U1036" s="2" t="s">
        <v>300</v>
      </c>
      <c r="V1036" s="2" t="str">
        <f t="shared" si="50"/>
        <v>104524740C05</v>
      </c>
    </row>
    <row r="1037" spans="15:22" x14ac:dyDescent="0.35">
      <c r="O1037" s="2">
        <v>104528550</v>
      </c>
      <c r="P1037" s="20" t="s">
        <v>209</v>
      </c>
      <c r="Q1037" s="2" t="str">
        <f t="shared" si="48"/>
        <v>104528550C04</v>
      </c>
      <c r="R1037" s="2" t="str">
        <f t="shared" si="49"/>
        <v>104528550C04</v>
      </c>
      <c r="T1037" s="2">
        <v>104524740</v>
      </c>
      <c r="U1037" s="2" t="s">
        <v>44</v>
      </c>
      <c r="V1037" s="2" t="str">
        <f t="shared" si="50"/>
        <v>104524740UN</v>
      </c>
    </row>
    <row r="1038" spans="15:22" x14ac:dyDescent="0.35">
      <c r="O1038" s="2">
        <v>104517680</v>
      </c>
      <c r="P1038" s="20" t="s">
        <v>209</v>
      </c>
      <c r="Q1038" s="2" t="str">
        <f t="shared" si="48"/>
        <v>104517680C04</v>
      </c>
      <c r="R1038" s="2" t="str">
        <f t="shared" si="49"/>
        <v>104517680C04</v>
      </c>
      <c r="T1038" s="2">
        <v>104524750</v>
      </c>
      <c r="U1038" s="2" t="s">
        <v>43</v>
      </c>
      <c r="V1038" s="2" t="str">
        <f t="shared" si="50"/>
        <v>104524750C12</v>
      </c>
    </row>
    <row r="1039" spans="15:22" x14ac:dyDescent="0.35">
      <c r="O1039" s="2">
        <v>101820108</v>
      </c>
      <c r="P1039" s="20" t="s">
        <v>288</v>
      </c>
      <c r="Q1039" s="2" t="str">
        <f t="shared" si="48"/>
        <v>101820108C24</v>
      </c>
      <c r="R1039" s="2" t="str">
        <f t="shared" si="49"/>
        <v>101820108C24</v>
      </c>
      <c r="T1039" s="2">
        <v>104524750</v>
      </c>
      <c r="U1039" s="2" t="s">
        <v>44</v>
      </c>
      <c r="V1039" s="2" t="str">
        <f t="shared" si="50"/>
        <v>104524750UN</v>
      </c>
    </row>
    <row r="1040" spans="15:22" x14ac:dyDescent="0.35">
      <c r="O1040" s="2">
        <v>105154030</v>
      </c>
      <c r="P1040" s="20" t="s">
        <v>768</v>
      </c>
      <c r="Q1040" s="2" t="str">
        <f t="shared" si="48"/>
        <v>105154030C80</v>
      </c>
      <c r="R1040" s="2" t="str">
        <f t="shared" si="49"/>
        <v>105154030C80</v>
      </c>
      <c r="T1040" s="2">
        <v>104524830</v>
      </c>
      <c r="U1040" s="2" t="s">
        <v>331</v>
      </c>
      <c r="V1040" s="2" t="str">
        <f t="shared" si="50"/>
        <v>104524830C14</v>
      </c>
    </row>
    <row r="1041" spans="15:22" x14ac:dyDescent="0.35">
      <c r="O1041" s="2">
        <v>104516860</v>
      </c>
      <c r="P1041" s="20" t="s">
        <v>288</v>
      </c>
      <c r="Q1041" s="2" t="str">
        <f t="shared" si="48"/>
        <v>104516860C24</v>
      </c>
      <c r="R1041" s="2" t="str">
        <f t="shared" si="49"/>
        <v>104516860C24</v>
      </c>
      <c r="T1041" s="2">
        <v>104524830</v>
      </c>
      <c r="U1041" s="2" t="s">
        <v>44</v>
      </c>
      <c r="V1041" s="2" t="str">
        <f t="shared" si="50"/>
        <v>104524830UN</v>
      </c>
    </row>
    <row r="1042" spans="15:22" x14ac:dyDescent="0.35">
      <c r="O1042" s="2">
        <v>104300500</v>
      </c>
      <c r="P1042" s="20" t="s">
        <v>209</v>
      </c>
      <c r="Q1042" s="2" t="str">
        <f t="shared" si="48"/>
        <v>104300500C04</v>
      </c>
      <c r="R1042" s="2" t="str">
        <f t="shared" si="49"/>
        <v>104300500C04</v>
      </c>
      <c r="T1042" s="2">
        <v>104524840</v>
      </c>
      <c r="U1042" s="2" t="s">
        <v>288</v>
      </c>
      <c r="V1042" s="2" t="str">
        <f t="shared" si="50"/>
        <v>104524840C24</v>
      </c>
    </row>
    <row r="1043" spans="15:22" x14ac:dyDescent="0.35">
      <c r="O1043" s="2">
        <v>104516720</v>
      </c>
      <c r="P1043" s="20" t="s">
        <v>209</v>
      </c>
      <c r="Q1043" s="2" t="str">
        <f t="shared" si="48"/>
        <v>104516720C04</v>
      </c>
      <c r="R1043" s="2" t="str">
        <f t="shared" si="49"/>
        <v>104516720C04</v>
      </c>
      <c r="T1043" s="2">
        <v>104524840</v>
      </c>
      <c r="U1043" s="2" t="s">
        <v>44</v>
      </c>
      <c r="V1043" s="2" t="str">
        <f t="shared" si="50"/>
        <v>104524840UN</v>
      </c>
    </row>
    <row r="1044" spans="15:22" x14ac:dyDescent="0.35">
      <c r="O1044" s="2">
        <v>104527850</v>
      </c>
      <c r="P1044" s="20" t="s">
        <v>242</v>
      </c>
      <c r="Q1044" s="2" t="str">
        <f t="shared" si="48"/>
        <v>104527850C48</v>
      </c>
      <c r="R1044" s="2" t="str">
        <f t="shared" si="49"/>
        <v>104527850C48</v>
      </c>
      <c r="T1044" s="2">
        <v>104524850</v>
      </c>
      <c r="U1044" s="2" t="s">
        <v>43</v>
      </c>
      <c r="V1044" s="2" t="str">
        <f t="shared" si="50"/>
        <v>104524850C12</v>
      </c>
    </row>
    <row r="1045" spans="15:22" x14ac:dyDescent="0.35">
      <c r="O1045" s="2">
        <v>104529460</v>
      </c>
      <c r="P1045" s="20" t="s">
        <v>737</v>
      </c>
      <c r="Q1045" s="2" t="str">
        <f t="shared" si="48"/>
        <v>104529460Z10</v>
      </c>
      <c r="R1045" s="2" t="str">
        <f t="shared" si="49"/>
        <v>104529460Z10</v>
      </c>
      <c r="T1045" s="2">
        <v>104524850</v>
      </c>
      <c r="U1045" s="2" t="s">
        <v>112</v>
      </c>
      <c r="V1045" s="2" t="str">
        <f t="shared" si="50"/>
        <v>104524850C16</v>
      </c>
    </row>
    <row r="1046" spans="15:22" x14ac:dyDescent="0.35">
      <c r="O1046" s="2">
        <v>104519620</v>
      </c>
      <c r="P1046" s="20" t="s">
        <v>439</v>
      </c>
      <c r="Q1046" s="2" t="str">
        <f t="shared" si="48"/>
        <v>104519620C01</v>
      </c>
      <c r="R1046" s="2" t="str">
        <f t="shared" si="49"/>
        <v>104519620C01</v>
      </c>
      <c r="T1046" s="2">
        <v>104524850</v>
      </c>
      <c r="U1046" s="2" t="s">
        <v>44</v>
      </c>
      <c r="V1046" s="2" t="str">
        <f t="shared" si="50"/>
        <v>104524850UN</v>
      </c>
    </row>
    <row r="1047" spans="15:22" x14ac:dyDescent="0.35">
      <c r="O1047" s="2">
        <v>104524470</v>
      </c>
      <c r="P1047" s="20" t="s">
        <v>339</v>
      </c>
      <c r="Q1047" s="2" t="str">
        <f t="shared" si="48"/>
        <v>104524470C30</v>
      </c>
      <c r="R1047" s="2" t="str">
        <f t="shared" si="49"/>
        <v>104524470C30</v>
      </c>
      <c r="T1047" s="2">
        <v>104524860</v>
      </c>
      <c r="U1047" s="2" t="s">
        <v>176</v>
      </c>
      <c r="V1047" s="2" t="str">
        <f t="shared" si="50"/>
        <v>104524860C02</v>
      </c>
    </row>
    <row r="1048" spans="15:22" x14ac:dyDescent="0.35">
      <c r="O1048" s="2">
        <v>104529000</v>
      </c>
      <c r="P1048" s="20" t="s">
        <v>246</v>
      </c>
      <c r="Q1048" s="2" t="str">
        <f t="shared" si="48"/>
        <v>104529000Z20</v>
      </c>
      <c r="R1048" s="2" t="str">
        <f t="shared" si="49"/>
        <v>104529000Z20</v>
      </c>
      <c r="T1048" s="2">
        <v>104524860</v>
      </c>
      <c r="U1048" s="2" t="s">
        <v>44</v>
      </c>
      <c r="V1048" s="2" t="str">
        <f t="shared" si="50"/>
        <v>104524860UN</v>
      </c>
    </row>
    <row r="1049" spans="15:22" x14ac:dyDescent="0.35">
      <c r="O1049" s="2">
        <v>104524450</v>
      </c>
      <c r="P1049" s="20" t="s">
        <v>339</v>
      </c>
      <c r="Q1049" s="2" t="str">
        <f t="shared" si="48"/>
        <v>104524450C30</v>
      </c>
      <c r="R1049" s="2" t="str">
        <f t="shared" si="49"/>
        <v>104524450C30</v>
      </c>
      <c r="T1049" s="2">
        <v>104524900</v>
      </c>
      <c r="U1049" s="2" t="s">
        <v>44</v>
      </c>
      <c r="V1049" s="2" t="str">
        <f t="shared" si="50"/>
        <v>104524900UN</v>
      </c>
    </row>
    <row r="1050" spans="15:22" x14ac:dyDescent="0.35">
      <c r="O1050" s="2">
        <v>150001225</v>
      </c>
      <c r="P1050" s="20" t="s">
        <v>209</v>
      </c>
      <c r="Q1050" s="2" t="str">
        <f t="shared" si="48"/>
        <v>150001225C04</v>
      </c>
      <c r="R1050" s="2" t="str">
        <f t="shared" si="49"/>
        <v>150001225C04</v>
      </c>
      <c r="T1050" s="2">
        <v>104524910</v>
      </c>
      <c r="U1050" s="2" t="s">
        <v>44</v>
      </c>
      <c r="V1050" s="2" t="str">
        <f t="shared" si="50"/>
        <v>104524910UN</v>
      </c>
    </row>
    <row r="1051" spans="15:22" x14ac:dyDescent="0.35">
      <c r="O1051" s="2">
        <v>105154020</v>
      </c>
      <c r="P1051" s="20" t="s">
        <v>242</v>
      </c>
      <c r="Q1051" s="2" t="str">
        <f t="shared" si="48"/>
        <v>105154020C48</v>
      </c>
      <c r="R1051" s="2" t="str">
        <f t="shared" si="49"/>
        <v>105154020C48</v>
      </c>
      <c r="T1051" s="2">
        <v>104524930</v>
      </c>
      <c r="U1051" s="2" t="s">
        <v>534</v>
      </c>
      <c r="V1051" s="2" t="str">
        <f t="shared" si="50"/>
        <v>104524930C25</v>
      </c>
    </row>
    <row r="1052" spans="15:22" x14ac:dyDescent="0.35">
      <c r="O1052" s="2">
        <v>104527740</v>
      </c>
      <c r="P1052" s="20" t="s">
        <v>43</v>
      </c>
      <c r="Q1052" s="2" t="str">
        <f t="shared" si="48"/>
        <v>104527740C12</v>
      </c>
      <c r="R1052" s="2" t="str">
        <f t="shared" si="49"/>
        <v>104527740C12</v>
      </c>
      <c r="T1052" s="2">
        <v>104524930</v>
      </c>
      <c r="U1052" s="2" t="s">
        <v>44</v>
      </c>
      <c r="V1052" s="2" t="str">
        <f t="shared" si="50"/>
        <v>104524930UN</v>
      </c>
    </row>
    <row r="1053" spans="15:22" x14ac:dyDescent="0.35">
      <c r="O1053" s="2">
        <v>150000007</v>
      </c>
      <c r="P1053" s="20" t="s">
        <v>760</v>
      </c>
      <c r="Q1053" s="2" t="str">
        <f t="shared" si="48"/>
        <v>150000007C09</v>
      </c>
      <c r="R1053" s="2" t="str">
        <f t="shared" si="49"/>
        <v>150000007C09</v>
      </c>
      <c r="T1053" s="2">
        <v>104524930</v>
      </c>
      <c r="U1053" s="2" t="s">
        <v>441</v>
      </c>
      <c r="V1053" s="2" t="str">
        <f t="shared" si="50"/>
        <v>104524930Y00</v>
      </c>
    </row>
    <row r="1054" spans="15:22" x14ac:dyDescent="0.35">
      <c r="O1054" s="2">
        <v>104527750</v>
      </c>
      <c r="P1054" s="20" t="s">
        <v>43</v>
      </c>
      <c r="Q1054" s="2" t="str">
        <f t="shared" si="48"/>
        <v>104527750C12</v>
      </c>
      <c r="R1054" s="2" t="str">
        <f t="shared" si="49"/>
        <v>104527750C12</v>
      </c>
      <c r="T1054" s="2">
        <v>104524940</v>
      </c>
      <c r="U1054" s="2" t="s">
        <v>164</v>
      </c>
      <c r="V1054" s="2" t="str">
        <f t="shared" si="50"/>
        <v>104524940KG</v>
      </c>
    </row>
    <row r="1055" spans="15:22" x14ac:dyDescent="0.35">
      <c r="O1055" s="2">
        <v>104520970</v>
      </c>
      <c r="P1055" s="20" t="s">
        <v>242</v>
      </c>
      <c r="Q1055" s="2" t="str">
        <f t="shared" si="48"/>
        <v>104520970C48</v>
      </c>
      <c r="R1055" s="2" t="str">
        <f t="shared" si="49"/>
        <v>104520970C48</v>
      </c>
      <c r="T1055" s="2">
        <v>104524960</v>
      </c>
      <c r="U1055" s="2" t="s">
        <v>534</v>
      </c>
      <c r="V1055" s="2" t="str">
        <f t="shared" si="50"/>
        <v>104524960C25</v>
      </c>
    </row>
    <row r="1056" spans="15:22" x14ac:dyDescent="0.35">
      <c r="O1056" s="2">
        <v>104500450</v>
      </c>
      <c r="P1056" s="20" t="s">
        <v>209</v>
      </c>
      <c r="Q1056" s="2" t="str">
        <f t="shared" si="48"/>
        <v>104500450C04</v>
      </c>
      <c r="R1056" s="2" t="str">
        <f t="shared" si="49"/>
        <v>104500450C04</v>
      </c>
      <c r="T1056" s="2">
        <v>104524960</v>
      </c>
      <c r="U1056" s="2" t="s">
        <v>44</v>
      </c>
      <c r="V1056" s="2" t="str">
        <f t="shared" si="50"/>
        <v>104524960UN</v>
      </c>
    </row>
    <row r="1057" spans="15:22" x14ac:dyDescent="0.35">
      <c r="O1057" s="2">
        <v>105154770</v>
      </c>
      <c r="P1057" s="20" t="s">
        <v>242</v>
      </c>
      <c r="Q1057" s="2" t="str">
        <f t="shared" si="48"/>
        <v>105154770C48</v>
      </c>
      <c r="R1057" s="2" t="str">
        <f t="shared" si="49"/>
        <v>105154770C48</v>
      </c>
      <c r="T1057" s="2">
        <v>104524960</v>
      </c>
      <c r="U1057" s="2" t="s">
        <v>423</v>
      </c>
      <c r="V1057" s="2" t="str">
        <f t="shared" si="50"/>
        <v>104524960W00</v>
      </c>
    </row>
    <row r="1058" spans="15:22" x14ac:dyDescent="0.35">
      <c r="O1058" s="2">
        <v>104527760</v>
      </c>
      <c r="P1058" s="20" t="s">
        <v>90</v>
      </c>
      <c r="Q1058" s="2" t="str">
        <f t="shared" si="48"/>
        <v>104527760C40</v>
      </c>
      <c r="R1058" s="2" t="str">
        <f t="shared" si="49"/>
        <v>104527760C40</v>
      </c>
      <c r="T1058" s="2">
        <v>104525040</v>
      </c>
      <c r="U1058" s="2" t="s">
        <v>910</v>
      </c>
      <c r="V1058" s="2" t="str">
        <f t="shared" si="50"/>
        <v>104525040C15</v>
      </c>
    </row>
    <row r="1059" spans="15:22" x14ac:dyDescent="0.35">
      <c r="O1059" s="2">
        <v>104529290</v>
      </c>
      <c r="P1059" s="20" t="s">
        <v>246</v>
      </c>
      <c r="Q1059" s="2" t="str">
        <f t="shared" si="48"/>
        <v>104529290Z20</v>
      </c>
      <c r="R1059" s="2" t="str">
        <f t="shared" si="49"/>
        <v>104529290Z20</v>
      </c>
      <c r="T1059" s="2">
        <v>104525040</v>
      </c>
      <c r="U1059" s="2" t="s">
        <v>44</v>
      </c>
      <c r="V1059" s="2" t="str">
        <f t="shared" si="50"/>
        <v>104525040UN</v>
      </c>
    </row>
    <row r="1060" spans="15:22" x14ac:dyDescent="0.35">
      <c r="O1060" s="2">
        <v>150001822</v>
      </c>
      <c r="P1060" s="20" t="s">
        <v>1691</v>
      </c>
      <c r="Q1060" s="2" t="str">
        <f t="shared" si="48"/>
        <v>150001822C44</v>
      </c>
      <c r="R1060" s="2" t="str">
        <f t="shared" si="49"/>
        <v>150001822C44</v>
      </c>
      <c r="T1060" s="2">
        <v>104525080</v>
      </c>
      <c r="U1060" s="2" t="s">
        <v>288</v>
      </c>
      <c r="V1060" s="2" t="str">
        <f t="shared" si="50"/>
        <v>104525080C24</v>
      </c>
    </row>
    <row r="1061" spans="15:22" x14ac:dyDescent="0.35">
      <c r="O1061" s="2">
        <v>104528590</v>
      </c>
      <c r="P1061" s="20" t="s">
        <v>53</v>
      </c>
      <c r="Q1061" s="2" t="str">
        <f t="shared" si="48"/>
        <v>104528590C06</v>
      </c>
      <c r="R1061" s="2" t="str">
        <f t="shared" si="49"/>
        <v>104528590C06</v>
      </c>
      <c r="T1061" s="2">
        <v>104525080</v>
      </c>
      <c r="U1061" s="2" t="s">
        <v>44</v>
      </c>
      <c r="V1061" s="2" t="str">
        <f t="shared" si="50"/>
        <v>104525080UN</v>
      </c>
    </row>
    <row r="1062" spans="15:22" x14ac:dyDescent="0.35">
      <c r="O1062" s="2">
        <v>104528580</v>
      </c>
      <c r="P1062" s="20" t="s">
        <v>53</v>
      </c>
      <c r="Q1062" s="2" t="str">
        <f t="shared" si="48"/>
        <v>104528580C06</v>
      </c>
      <c r="R1062" s="2" t="str">
        <f t="shared" si="49"/>
        <v>104528580C06</v>
      </c>
      <c r="T1062" s="2">
        <v>104525090</v>
      </c>
      <c r="U1062" s="2" t="s">
        <v>288</v>
      </c>
      <c r="V1062" s="2" t="str">
        <f t="shared" si="50"/>
        <v>104525090C24</v>
      </c>
    </row>
    <row r="1063" spans="15:22" x14ac:dyDescent="0.35">
      <c r="O1063" s="2">
        <v>104521710</v>
      </c>
      <c r="P1063" s="20" t="s">
        <v>242</v>
      </c>
      <c r="Q1063" s="2" t="str">
        <f t="shared" si="48"/>
        <v>104521710C48</v>
      </c>
      <c r="R1063" s="2" t="str">
        <f t="shared" si="49"/>
        <v>104521710C48</v>
      </c>
      <c r="T1063" s="2">
        <v>104525090</v>
      </c>
      <c r="U1063" s="2" t="s">
        <v>44</v>
      </c>
      <c r="V1063" s="2" t="str">
        <f t="shared" si="50"/>
        <v>104525090UN</v>
      </c>
    </row>
    <row r="1064" spans="15:22" x14ac:dyDescent="0.35">
      <c r="O1064" s="2">
        <v>104521090</v>
      </c>
      <c r="P1064" s="20" t="s">
        <v>589</v>
      </c>
      <c r="Q1064" s="2" t="str">
        <f t="shared" si="48"/>
        <v>104521090Z60</v>
      </c>
      <c r="R1064" s="2" t="str">
        <f t="shared" si="49"/>
        <v>104521090Z60</v>
      </c>
      <c r="T1064" s="2">
        <v>104525110</v>
      </c>
      <c r="U1064" s="2" t="s">
        <v>61</v>
      </c>
      <c r="V1064" s="2" t="str">
        <f t="shared" si="50"/>
        <v>104525110C10</v>
      </c>
    </row>
    <row r="1065" spans="15:22" x14ac:dyDescent="0.35">
      <c r="O1065" s="2">
        <v>104530050</v>
      </c>
      <c r="P1065" s="20" t="s">
        <v>43</v>
      </c>
      <c r="Q1065" s="2" t="str">
        <f t="shared" si="48"/>
        <v>104530050C12</v>
      </c>
      <c r="R1065" s="2" t="str">
        <f t="shared" si="49"/>
        <v>104530050C12</v>
      </c>
      <c r="T1065" s="2">
        <v>104525110</v>
      </c>
      <c r="U1065" s="2" t="s">
        <v>44</v>
      </c>
      <c r="V1065" s="2" t="str">
        <f t="shared" si="50"/>
        <v>104525110UN</v>
      </c>
    </row>
    <row r="1066" spans="15:22" x14ac:dyDescent="0.35">
      <c r="O1066" s="2">
        <v>104530010</v>
      </c>
      <c r="P1066" s="20" t="s">
        <v>339</v>
      </c>
      <c r="Q1066" s="2" t="str">
        <f t="shared" si="48"/>
        <v>104530010C30</v>
      </c>
      <c r="R1066" s="2" t="str">
        <f t="shared" si="49"/>
        <v>104530010C30</v>
      </c>
      <c r="T1066" s="2">
        <v>104525120</v>
      </c>
      <c r="U1066" s="2" t="s">
        <v>61</v>
      </c>
      <c r="V1066" s="2" t="str">
        <f t="shared" si="50"/>
        <v>104525120C10</v>
      </c>
    </row>
    <row r="1067" spans="15:22" x14ac:dyDescent="0.35">
      <c r="O1067" s="2">
        <v>104530020</v>
      </c>
      <c r="P1067" s="20" t="s">
        <v>339</v>
      </c>
      <c r="Q1067" s="2" t="str">
        <f t="shared" si="48"/>
        <v>104530020C30</v>
      </c>
      <c r="R1067" s="2" t="str">
        <f t="shared" si="49"/>
        <v>104530020C30</v>
      </c>
      <c r="T1067" s="2">
        <v>104525120</v>
      </c>
      <c r="U1067" s="2" t="s">
        <v>44</v>
      </c>
      <c r="V1067" s="2" t="str">
        <f t="shared" si="50"/>
        <v>104525120UN</v>
      </c>
    </row>
    <row r="1068" spans="15:22" x14ac:dyDescent="0.35">
      <c r="O1068" s="2">
        <v>150001821</v>
      </c>
      <c r="P1068" s="20" t="s">
        <v>1314</v>
      </c>
      <c r="Q1068" s="2" t="str">
        <f t="shared" si="48"/>
        <v>150001821C56</v>
      </c>
      <c r="R1068" s="2" t="str">
        <f t="shared" si="49"/>
        <v>150001821C56</v>
      </c>
      <c r="T1068" s="2">
        <v>104525130</v>
      </c>
      <c r="U1068" s="2" t="s">
        <v>61</v>
      </c>
      <c r="V1068" s="2" t="str">
        <f t="shared" si="50"/>
        <v>104525130C10</v>
      </c>
    </row>
    <row r="1069" spans="15:22" x14ac:dyDescent="0.35">
      <c r="O1069" s="2">
        <v>107600010</v>
      </c>
      <c r="P1069" s="20" t="s">
        <v>43</v>
      </c>
      <c r="Q1069" s="2" t="str">
        <f t="shared" si="48"/>
        <v>107600010C12</v>
      </c>
      <c r="R1069" s="2" t="str">
        <f t="shared" si="49"/>
        <v>107600010C12</v>
      </c>
      <c r="T1069" s="2">
        <v>104525130</v>
      </c>
      <c r="U1069" s="2" t="s">
        <v>44</v>
      </c>
      <c r="V1069" s="2" t="str">
        <f t="shared" si="50"/>
        <v>104525130UN</v>
      </c>
    </row>
    <row r="1070" spans="15:22" x14ac:dyDescent="0.35">
      <c r="O1070" s="2">
        <v>107600020</v>
      </c>
      <c r="P1070" s="20" t="s">
        <v>43</v>
      </c>
      <c r="Q1070" s="2" t="str">
        <f t="shared" si="48"/>
        <v>107600020C12</v>
      </c>
      <c r="R1070" s="2" t="str">
        <f t="shared" si="49"/>
        <v>107600020C12</v>
      </c>
      <c r="T1070" s="2">
        <v>104525140</v>
      </c>
      <c r="U1070" s="2" t="s">
        <v>44</v>
      </c>
      <c r="V1070" s="2" t="str">
        <f t="shared" si="50"/>
        <v>104525140UN</v>
      </c>
    </row>
    <row r="1071" spans="15:22" x14ac:dyDescent="0.35">
      <c r="O1071" s="2">
        <v>104330870</v>
      </c>
      <c r="P1071" s="20" t="s">
        <v>209</v>
      </c>
      <c r="Q1071" s="2" t="str">
        <f t="shared" si="48"/>
        <v>104330870C04</v>
      </c>
      <c r="R1071" s="2" t="str">
        <f t="shared" si="49"/>
        <v>104330870C04</v>
      </c>
      <c r="T1071" s="2">
        <v>104525140</v>
      </c>
      <c r="U1071" s="2" t="s">
        <v>200</v>
      </c>
      <c r="V1071" s="2" t="str">
        <f t="shared" si="50"/>
        <v>104525140Z00</v>
      </c>
    </row>
    <row r="1072" spans="15:22" x14ac:dyDescent="0.35">
      <c r="O1072" s="2">
        <v>104529780</v>
      </c>
      <c r="P1072" s="20" t="s">
        <v>53</v>
      </c>
      <c r="Q1072" s="2" t="str">
        <f t="shared" si="48"/>
        <v>104529780C06</v>
      </c>
      <c r="R1072" s="2" t="str">
        <f t="shared" si="49"/>
        <v>104529780C06</v>
      </c>
      <c r="T1072" s="2">
        <v>104525150</v>
      </c>
      <c r="U1072" s="2" t="s">
        <v>43</v>
      </c>
      <c r="V1072" s="2" t="str">
        <f t="shared" si="50"/>
        <v>104525150C12</v>
      </c>
    </row>
    <row r="1073" spans="15:22" x14ac:dyDescent="0.35">
      <c r="O1073" s="2">
        <v>104529790</v>
      </c>
      <c r="P1073" s="20" t="s">
        <v>53</v>
      </c>
      <c r="Q1073" s="2" t="str">
        <f t="shared" si="48"/>
        <v>104529790C06</v>
      </c>
      <c r="R1073" s="2" t="str">
        <f t="shared" si="49"/>
        <v>104529790C06</v>
      </c>
      <c r="T1073" s="2">
        <v>104525150</v>
      </c>
      <c r="U1073" s="2" t="s">
        <v>44</v>
      </c>
      <c r="V1073" s="2" t="str">
        <f t="shared" si="50"/>
        <v>104525150UN</v>
      </c>
    </row>
    <row r="1074" spans="15:22" x14ac:dyDescent="0.35">
      <c r="O1074" s="2">
        <v>104529760</v>
      </c>
      <c r="P1074" s="20" t="s">
        <v>53</v>
      </c>
      <c r="Q1074" s="2" t="str">
        <f t="shared" si="48"/>
        <v>104529760C06</v>
      </c>
      <c r="R1074" s="2" t="str">
        <f t="shared" si="49"/>
        <v>104529760C06</v>
      </c>
      <c r="T1074" s="2">
        <v>104525170</v>
      </c>
      <c r="U1074" s="2" t="s">
        <v>53</v>
      </c>
      <c r="V1074" s="2" t="str">
        <f t="shared" si="50"/>
        <v>104525170C06</v>
      </c>
    </row>
    <row r="1075" spans="15:22" x14ac:dyDescent="0.35">
      <c r="O1075" s="2">
        <v>150000092</v>
      </c>
      <c r="P1075" s="20" t="s">
        <v>288</v>
      </c>
      <c r="Q1075" s="2" t="str">
        <f t="shared" si="48"/>
        <v>150000092C24</v>
      </c>
      <c r="R1075" s="2" t="str">
        <f t="shared" si="49"/>
        <v>150000092C24</v>
      </c>
      <c r="T1075" s="2">
        <v>104525170</v>
      </c>
      <c r="U1075" s="2" t="s">
        <v>44</v>
      </c>
      <c r="V1075" s="2" t="str">
        <f t="shared" si="50"/>
        <v>104525170UN</v>
      </c>
    </row>
    <row r="1076" spans="15:22" x14ac:dyDescent="0.35">
      <c r="O1076" s="2">
        <v>150000094</v>
      </c>
      <c r="P1076" s="20" t="s">
        <v>288</v>
      </c>
      <c r="Q1076" s="2" t="str">
        <f t="shared" si="48"/>
        <v>150000094C24</v>
      </c>
      <c r="R1076" s="2" t="str">
        <f t="shared" si="49"/>
        <v>150000094C24</v>
      </c>
      <c r="T1076" s="2">
        <v>104525180</v>
      </c>
      <c r="U1076" s="2" t="s">
        <v>43</v>
      </c>
      <c r="V1076" s="2" t="str">
        <f t="shared" si="50"/>
        <v>104525180C12</v>
      </c>
    </row>
    <row r="1077" spans="15:22" x14ac:dyDescent="0.35">
      <c r="O1077" s="2">
        <v>150000093</v>
      </c>
      <c r="P1077" s="20" t="s">
        <v>288</v>
      </c>
      <c r="Q1077" s="2" t="str">
        <f t="shared" si="48"/>
        <v>150000093C24</v>
      </c>
      <c r="R1077" s="2" t="str">
        <f t="shared" si="49"/>
        <v>150000093C24</v>
      </c>
      <c r="T1077" s="2">
        <v>104525180</v>
      </c>
      <c r="U1077" s="2" t="s">
        <v>44</v>
      </c>
      <c r="V1077" s="2" t="str">
        <f t="shared" si="50"/>
        <v>104525180UN</v>
      </c>
    </row>
    <row r="1078" spans="15:22" x14ac:dyDescent="0.35">
      <c r="O1078" s="2">
        <v>150001049</v>
      </c>
      <c r="P1078" s="20" t="s">
        <v>288</v>
      </c>
      <c r="Q1078" s="2" t="str">
        <f t="shared" si="48"/>
        <v>150001049C24</v>
      </c>
      <c r="R1078" s="2" t="str">
        <f t="shared" si="49"/>
        <v>150001049C24</v>
      </c>
      <c r="T1078" s="2">
        <v>104525280</v>
      </c>
      <c r="U1078" s="2" t="s">
        <v>61</v>
      </c>
      <c r="V1078" s="2" t="str">
        <f t="shared" si="50"/>
        <v>104525280C10</v>
      </c>
    </row>
    <row r="1079" spans="15:22" x14ac:dyDescent="0.35">
      <c r="O1079" s="2">
        <v>107600040</v>
      </c>
      <c r="P1079" s="20" t="s">
        <v>43</v>
      </c>
      <c r="Q1079" s="2" t="str">
        <f t="shared" si="48"/>
        <v>107600040C12</v>
      </c>
      <c r="R1079" s="2" t="str">
        <f t="shared" si="49"/>
        <v>107600040C12</v>
      </c>
      <c r="T1079" s="2">
        <v>104525280</v>
      </c>
      <c r="U1079" s="2" t="s">
        <v>44</v>
      </c>
      <c r="V1079" s="2" t="str">
        <f t="shared" si="50"/>
        <v>104525280UN</v>
      </c>
    </row>
    <row r="1080" spans="15:22" x14ac:dyDescent="0.35">
      <c r="O1080" s="2">
        <v>107600030</v>
      </c>
      <c r="P1080" s="20" t="s">
        <v>43</v>
      </c>
      <c r="Q1080" s="2" t="str">
        <f t="shared" si="48"/>
        <v>107600030C12</v>
      </c>
      <c r="R1080" s="2" t="str">
        <f t="shared" si="49"/>
        <v>107600030C12</v>
      </c>
      <c r="T1080" s="2">
        <v>104525430</v>
      </c>
      <c r="U1080" s="2" t="s">
        <v>209</v>
      </c>
      <c r="V1080" s="2" t="str">
        <f t="shared" si="50"/>
        <v>104525430C04</v>
      </c>
    </row>
    <row r="1081" spans="15:22" x14ac:dyDescent="0.35">
      <c r="O1081" s="2">
        <v>150001197</v>
      </c>
      <c r="P1081" s="20" t="s">
        <v>44</v>
      </c>
      <c r="Q1081" s="2" t="str">
        <f t="shared" si="48"/>
        <v>150001197UN</v>
      </c>
      <c r="R1081" s="2" t="str">
        <f t="shared" si="49"/>
        <v>150001197UN</v>
      </c>
      <c r="T1081" s="2">
        <v>104525430</v>
      </c>
      <c r="U1081" s="2" t="s">
        <v>44</v>
      </c>
      <c r="V1081" s="2" t="str">
        <f t="shared" si="50"/>
        <v>104525430UN</v>
      </c>
    </row>
    <row r="1082" spans="15:22" x14ac:dyDescent="0.35">
      <c r="O1082" s="2">
        <v>104254140</v>
      </c>
      <c r="P1082" s="20" t="s">
        <v>762</v>
      </c>
      <c r="Q1082" s="2" t="str">
        <f t="shared" si="48"/>
        <v>104254140C72</v>
      </c>
      <c r="R1082" s="2" t="str">
        <f t="shared" si="49"/>
        <v>104254140C72</v>
      </c>
      <c r="T1082" s="2">
        <v>104525450</v>
      </c>
      <c r="U1082" s="2" t="s">
        <v>43</v>
      </c>
      <c r="V1082" s="2" t="str">
        <f t="shared" si="50"/>
        <v>104525450C12</v>
      </c>
    </row>
    <row r="1083" spans="15:22" x14ac:dyDescent="0.35">
      <c r="O1083" s="2">
        <v>104254150</v>
      </c>
      <c r="P1083" s="20" t="s">
        <v>242</v>
      </c>
      <c r="Q1083" s="2" t="str">
        <f t="shared" si="48"/>
        <v>104254150C48</v>
      </c>
      <c r="R1083" s="2" t="str">
        <f t="shared" si="49"/>
        <v>104254150C48</v>
      </c>
      <c r="T1083" s="2">
        <v>104525450</v>
      </c>
      <c r="U1083" s="2" t="s">
        <v>44</v>
      </c>
      <c r="V1083" s="2" t="str">
        <f t="shared" si="50"/>
        <v>104525450UN</v>
      </c>
    </row>
    <row r="1084" spans="15:22" x14ac:dyDescent="0.35">
      <c r="O1084" s="2">
        <v>104523150</v>
      </c>
      <c r="P1084" s="20" t="s">
        <v>762</v>
      </c>
      <c r="Q1084" s="2" t="str">
        <f t="shared" si="48"/>
        <v>104523150C72</v>
      </c>
      <c r="R1084" s="2" t="str">
        <f t="shared" si="49"/>
        <v>104523150C72</v>
      </c>
      <c r="T1084" s="2">
        <v>104525460</v>
      </c>
      <c r="U1084" s="2" t="s">
        <v>53</v>
      </c>
      <c r="V1084" s="2" t="str">
        <f t="shared" si="50"/>
        <v>104525460C06</v>
      </c>
    </row>
    <row r="1085" spans="15:22" x14ac:dyDescent="0.35">
      <c r="O1085" s="2">
        <v>104330230</v>
      </c>
      <c r="P1085" s="20" t="s">
        <v>209</v>
      </c>
      <c r="Q1085" s="2" t="str">
        <f t="shared" si="48"/>
        <v>104330230C04</v>
      </c>
      <c r="R1085" s="2" t="str">
        <f t="shared" si="49"/>
        <v>104330230C04</v>
      </c>
      <c r="T1085" s="2">
        <v>104525460</v>
      </c>
      <c r="U1085" s="2" t="s">
        <v>44</v>
      </c>
      <c r="V1085" s="2" t="str">
        <f t="shared" si="50"/>
        <v>104525460UN</v>
      </c>
    </row>
    <row r="1086" spans="15:22" x14ac:dyDescent="0.35">
      <c r="O1086" s="2">
        <v>104523160</v>
      </c>
      <c r="P1086" s="20" t="s">
        <v>773</v>
      </c>
      <c r="Q1086" s="2" t="str">
        <f t="shared" si="48"/>
        <v>104523160C36</v>
      </c>
      <c r="R1086" s="2" t="str">
        <f t="shared" si="49"/>
        <v>104523160C36</v>
      </c>
      <c r="T1086" s="2">
        <v>104525470</v>
      </c>
      <c r="U1086" s="2" t="s">
        <v>365</v>
      </c>
      <c r="V1086" s="2" t="str">
        <f t="shared" si="50"/>
        <v>104525470C08</v>
      </c>
    </row>
    <row r="1087" spans="15:22" x14ac:dyDescent="0.35">
      <c r="O1087" s="2">
        <v>201701100</v>
      </c>
      <c r="P1087" s="20" t="s">
        <v>44</v>
      </c>
      <c r="Q1087" s="2" t="str">
        <f t="shared" si="48"/>
        <v>201701100UN</v>
      </c>
      <c r="R1087" s="2" t="str">
        <f t="shared" si="49"/>
        <v>201701100UN</v>
      </c>
      <c r="T1087" s="2">
        <v>104525470</v>
      </c>
      <c r="U1087" s="2" t="s">
        <v>44</v>
      </c>
      <c r="V1087" s="2" t="str">
        <f t="shared" si="50"/>
        <v>104525470UN</v>
      </c>
    </row>
    <row r="1088" spans="15:22" x14ac:dyDescent="0.35">
      <c r="O1088" s="2">
        <v>104519710</v>
      </c>
      <c r="P1088" s="20" t="s">
        <v>209</v>
      </c>
      <c r="Q1088" s="2" t="str">
        <f t="shared" si="48"/>
        <v>104519710C04</v>
      </c>
      <c r="R1088" s="2" t="str">
        <f t="shared" si="49"/>
        <v>104519710C04</v>
      </c>
      <c r="T1088" s="2">
        <v>104525480</v>
      </c>
      <c r="U1088" s="2" t="s">
        <v>365</v>
      </c>
      <c r="V1088" s="2" t="str">
        <f t="shared" si="50"/>
        <v>104525480C08</v>
      </c>
    </row>
    <row r="1089" spans="15:22" x14ac:dyDescent="0.35">
      <c r="O1089" s="2">
        <v>105154330</v>
      </c>
      <c r="P1089" s="20" t="s">
        <v>81</v>
      </c>
      <c r="Q1089" s="2" t="str">
        <f t="shared" si="48"/>
        <v>105154330C60</v>
      </c>
      <c r="R1089" s="2" t="str">
        <f t="shared" si="49"/>
        <v>105154330C60</v>
      </c>
      <c r="T1089" s="2">
        <v>104525480</v>
      </c>
      <c r="U1089" s="2" t="s">
        <v>44</v>
      </c>
      <c r="V1089" s="2" t="str">
        <f t="shared" si="50"/>
        <v>104525480UN</v>
      </c>
    </row>
    <row r="1090" spans="15:22" x14ac:dyDescent="0.35">
      <c r="O1090" s="2">
        <v>104527430</v>
      </c>
      <c r="P1090" s="20" t="s">
        <v>209</v>
      </c>
      <c r="Q1090" s="2" t="str">
        <f t="shared" si="48"/>
        <v>104527430C04</v>
      </c>
      <c r="R1090" s="2" t="str">
        <f t="shared" si="49"/>
        <v>104527430C04</v>
      </c>
      <c r="T1090" s="2">
        <v>104525490</v>
      </c>
      <c r="U1090" s="2" t="s">
        <v>773</v>
      </c>
      <c r="V1090" s="2" t="str">
        <f t="shared" si="50"/>
        <v>104525490C36</v>
      </c>
    </row>
    <row r="1091" spans="15:22" x14ac:dyDescent="0.35">
      <c r="O1091" s="2">
        <v>104527520</v>
      </c>
      <c r="P1091" s="20" t="s">
        <v>209</v>
      </c>
      <c r="Q1091" s="2" t="str">
        <f t="shared" ref="Q1091:Q1154" si="51">O1091&amp;P1091</f>
        <v>104527520C04</v>
      </c>
      <c r="R1091" s="2" t="str">
        <f t="shared" ref="R1091:R1154" si="52">VLOOKUP(Q1091,V:V,1,0)</f>
        <v>104527520C04</v>
      </c>
      <c r="T1091" s="2">
        <v>104525490</v>
      </c>
      <c r="U1091" s="2" t="s">
        <v>44</v>
      </c>
      <c r="V1091" s="2" t="str">
        <f t="shared" si="50"/>
        <v>104525490UN</v>
      </c>
    </row>
    <row r="1092" spans="15:22" x14ac:dyDescent="0.35">
      <c r="O1092" s="2">
        <v>104519700</v>
      </c>
      <c r="P1092" s="20" t="s">
        <v>61</v>
      </c>
      <c r="Q1092" s="2" t="str">
        <f t="shared" si="51"/>
        <v>104519700C10</v>
      </c>
      <c r="R1092" s="2" t="str">
        <f t="shared" si="52"/>
        <v>104519700C10</v>
      </c>
      <c r="T1092" s="2">
        <v>104525500</v>
      </c>
      <c r="U1092" s="2" t="s">
        <v>44</v>
      </c>
      <c r="V1092" s="2" t="str">
        <f t="shared" ref="V1092:V1155" si="53">T1092&amp;U1092</f>
        <v>104525500UN</v>
      </c>
    </row>
    <row r="1093" spans="15:22" x14ac:dyDescent="0.35">
      <c r="O1093" s="2">
        <v>104330690</v>
      </c>
      <c r="P1093" s="20" t="s">
        <v>209</v>
      </c>
      <c r="Q1093" s="2" t="str">
        <f t="shared" si="51"/>
        <v>104330690C04</v>
      </c>
      <c r="R1093" s="2" t="str">
        <f t="shared" si="52"/>
        <v>104330690C04</v>
      </c>
      <c r="T1093" s="2">
        <v>104525500</v>
      </c>
      <c r="U1093" s="2" t="s">
        <v>125</v>
      </c>
      <c r="V1093" s="2" t="str">
        <f t="shared" si="53"/>
        <v>104525500X00</v>
      </c>
    </row>
    <row r="1094" spans="15:22" x14ac:dyDescent="0.35">
      <c r="O1094" s="2">
        <v>104512020</v>
      </c>
      <c r="P1094" s="20" t="s">
        <v>643</v>
      </c>
      <c r="Q1094" s="2" t="str">
        <f t="shared" si="51"/>
        <v>104512020D12</v>
      </c>
      <c r="R1094" s="2" t="str">
        <f t="shared" si="52"/>
        <v>104512020D12</v>
      </c>
      <c r="T1094" s="2">
        <v>104525610</v>
      </c>
      <c r="U1094" s="2" t="s">
        <v>43</v>
      </c>
      <c r="V1094" s="2" t="str">
        <f t="shared" si="53"/>
        <v>104525610C12</v>
      </c>
    </row>
    <row r="1095" spans="15:22" x14ac:dyDescent="0.35">
      <c r="O1095" s="2">
        <v>150000002</v>
      </c>
      <c r="P1095" s="20" t="s">
        <v>61</v>
      </c>
      <c r="Q1095" s="2" t="str">
        <f t="shared" si="51"/>
        <v>150000002C10</v>
      </c>
      <c r="R1095" s="2" t="str">
        <f t="shared" si="52"/>
        <v>150000002C10</v>
      </c>
      <c r="T1095" s="2">
        <v>104525610</v>
      </c>
      <c r="U1095" s="2" t="s">
        <v>44</v>
      </c>
      <c r="V1095" s="2" t="str">
        <f t="shared" si="53"/>
        <v>104525610UN</v>
      </c>
    </row>
    <row r="1096" spans="15:22" x14ac:dyDescent="0.35">
      <c r="O1096" s="2">
        <v>150000990</v>
      </c>
      <c r="P1096" s="20" t="s">
        <v>53</v>
      </c>
      <c r="Q1096" s="2" t="str">
        <f t="shared" si="51"/>
        <v>150000990C06</v>
      </c>
      <c r="R1096" s="2" t="str">
        <f t="shared" si="52"/>
        <v>150000990C06</v>
      </c>
      <c r="T1096" s="2">
        <v>104525760</v>
      </c>
      <c r="U1096" s="2" t="s">
        <v>288</v>
      </c>
      <c r="V1096" s="2" t="str">
        <f t="shared" si="53"/>
        <v>104525760C24</v>
      </c>
    </row>
    <row r="1097" spans="15:22" x14ac:dyDescent="0.35">
      <c r="O1097" s="2">
        <v>104518910</v>
      </c>
      <c r="P1097" s="20" t="s">
        <v>61</v>
      </c>
      <c r="Q1097" s="2" t="str">
        <f t="shared" si="51"/>
        <v>104518910C10</v>
      </c>
      <c r="R1097" s="2" t="str">
        <f t="shared" si="52"/>
        <v>104518910C10</v>
      </c>
      <c r="T1097" s="2">
        <v>104525760</v>
      </c>
      <c r="U1097" s="2" t="s">
        <v>44</v>
      </c>
      <c r="V1097" s="2" t="str">
        <f t="shared" si="53"/>
        <v>104525760UN</v>
      </c>
    </row>
    <row r="1098" spans="15:22" x14ac:dyDescent="0.35">
      <c r="O1098" s="2">
        <v>150000095</v>
      </c>
      <c r="P1098" s="20" t="s">
        <v>53</v>
      </c>
      <c r="Q1098" s="2" t="str">
        <f t="shared" si="51"/>
        <v>150000095C06</v>
      </c>
      <c r="R1098" s="2" t="str">
        <f t="shared" si="52"/>
        <v>150000095C06</v>
      </c>
      <c r="T1098" s="2">
        <v>104525770</v>
      </c>
      <c r="U1098" s="2" t="s">
        <v>325</v>
      </c>
      <c r="V1098" s="2" t="str">
        <f t="shared" si="53"/>
        <v>104525770D10</v>
      </c>
    </row>
    <row r="1099" spans="15:22" x14ac:dyDescent="0.35">
      <c r="O1099" s="2">
        <v>104519610</v>
      </c>
      <c r="P1099" s="20" t="s">
        <v>209</v>
      </c>
      <c r="Q1099" s="2" t="str">
        <f t="shared" si="51"/>
        <v>104519610C04</v>
      </c>
      <c r="R1099" s="2" t="str">
        <f t="shared" si="52"/>
        <v>104519610C04</v>
      </c>
      <c r="T1099" s="2">
        <v>104525770</v>
      </c>
      <c r="U1099" s="2" t="s">
        <v>44</v>
      </c>
      <c r="V1099" s="2" t="str">
        <f t="shared" si="53"/>
        <v>104525770UN</v>
      </c>
    </row>
    <row r="1100" spans="15:22" x14ac:dyDescent="0.35">
      <c r="O1100" s="2">
        <v>104300050</v>
      </c>
      <c r="P1100" s="20" t="s">
        <v>300</v>
      </c>
      <c r="Q1100" s="2" t="str">
        <f t="shared" si="51"/>
        <v>104300050C05</v>
      </c>
      <c r="R1100" s="2" t="str">
        <f t="shared" si="52"/>
        <v>104300050C05</v>
      </c>
      <c r="T1100" s="2">
        <v>104525830</v>
      </c>
      <c r="U1100" s="2" t="s">
        <v>209</v>
      </c>
      <c r="V1100" s="2" t="str">
        <f t="shared" si="53"/>
        <v>104525830C04</v>
      </c>
    </row>
    <row r="1101" spans="15:22" x14ac:dyDescent="0.35">
      <c r="O1101" s="2">
        <v>150001771</v>
      </c>
      <c r="P1101" s="20" t="s">
        <v>300</v>
      </c>
      <c r="Q1101" s="2" t="str">
        <f t="shared" si="51"/>
        <v>150001771C05</v>
      </c>
      <c r="R1101" s="2" t="str">
        <f t="shared" si="52"/>
        <v>150001771C05</v>
      </c>
      <c r="T1101" s="2">
        <v>104525830</v>
      </c>
      <c r="U1101" s="2" t="s">
        <v>44</v>
      </c>
      <c r="V1101" s="2" t="str">
        <f t="shared" si="53"/>
        <v>104525830UN</v>
      </c>
    </row>
    <row r="1102" spans="15:22" x14ac:dyDescent="0.35">
      <c r="O1102" s="2">
        <v>104528570</v>
      </c>
      <c r="P1102" s="20" t="s">
        <v>53</v>
      </c>
      <c r="Q1102" s="2" t="str">
        <f t="shared" si="51"/>
        <v>104528570C06</v>
      </c>
      <c r="R1102" s="2" t="str">
        <f t="shared" si="52"/>
        <v>104528570C06</v>
      </c>
      <c r="T1102" s="2">
        <v>104526060</v>
      </c>
      <c r="U1102" s="2" t="s">
        <v>325</v>
      </c>
      <c r="V1102" s="2" t="str">
        <f t="shared" si="53"/>
        <v>104526060D10</v>
      </c>
    </row>
    <row r="1103" spans="15:22" x14ac:dyDescent="0.35">
      <c r="O1103" s="2">
        <v>104517170</v>
      </c>
      <c r="P1103" s="20" t="s">
        <v>44</v>
      </c>
      <c r="Q1103" s="2" t="str">
        <f t="shared" si="51"/>
        <v>104517170UN</v>
      </c>
      <c r="R1103" s="2" t="str">
        <f t="shared" si="52"/>
        <v>104517170UN</v>
      </c>
      <c r="T1103" s="2">
        <v>104526060</v>
      </c>
      <c r="U1103" s="2" t="s">
        <v>44</v>
      </c>
      <c r="V1103" s="2" t="str">
        <f t="shared" si="53"/>
        <v>104526060UN</v>
      </c>
    </row>
    <row r="1104" spans="15:22" x14ac:dyDescent="0.35">
      <c r="O1104" s="2">
        <v>104528530</v>
      </c>
      <c r="P1104" s="20" t="s">
        <v>209</v>
      </c>
      <c r="Q1104" s="2" t="str">
        <f t="shared" si="51"/>
        <v>104528530C04</v>
      </c>
      <c r="R1104" s="2" t="str">
        <f t="shared" si="52"/>
        <v>104528530C04</v>
      </c>
      <c r="T1104" s="2">
        <v>104526070</v>
      </c>
      <c r="U1104" s="2" t="s">
        <v>325</v>
      </c>
      <c r="V1104" s="2" t="str">
        <f t="shared" si="53"/>
        <v>104526070D10</v>
      </c>
    </row>
    <row r="1105" spans="15:22" x14ac:dyDescent="0.35">
      <c r="O1105" s="2">
        <v>201350000</v>
      </c>
      <c r="P1105" s="20" t="s">
        <v>112</v>
      </c>
      <c r="Q1105" s="2" t="str">
        <f t="shared" si="51"/>
        <v>201350000C16</v>
      </c>
      <c r="R1105" s="2" t="str">
        <f t="shared" si="52"/>
        <v>201350000C16</v>
      </c>
      <c r="T1105" s="2">
        <v>104526070</v>
      </c>
      <c r="U1105" s="2" t="s">
        <v>44</v>
      </c>
      <c r="V1105" s="2" t="str">
        <f t="shared" si="53"/>
        <v>104526070UN</v>
      </c>
    </row>
    <row r="1106" spans="15:22" x14ac:dyDescent="0.35">
      <c r="O1106" s="2">
        <v>104519740</v>
      </c>
      <c r="P1106" s="20" t="s">
        <v>209</v>
      </c>
      <c r="Q1106" s="2" t="str">
        <f t="shared" si="51"/>
        <v>104519740C04</v>
      </c>
      <c r="R1106" s="2" t="str">
        <f t="shared" si="52"/>
        <v>104519740C04</v>
      </c>
      <c r="T1106" s="2">
        <v>104526080</v>
      </c>
      <c r="U1106" s="2" t="s">
        <v>61</v>
      </c>
      <c r="V1106" s="2" t="str">
        <f t="shared" si="53"/>
        <v>104526080C10</v>
      </c>
    </row>
    <row r="1107" spans="15:22" x14ac:dyDescent="0.35">
      <c r="O1107" s="2">
        <v>100093790</v>
      </c>
      <c r="P1107" s="20" t="s">
        <v>61</v>
      </c>
      <c r="Q1107" s="2" t="str">
        <f t="shared" si="51"/>
        <v>100093790C10</v>
      </c>
      <c r="R1107" s="2" t="str">
        <f t="shared" si="52"/>
        <v>100093790C10</v>
      </c>
      <c r="T1107" s="2">
        <v>104526080</v>
      </c>
      <c r="U1107" s="2" t="s">
        <v>44</v>
      </c>
      <c r="V1107" s="2" t="str">
        <f t="shared" si="53"/>
        <v>104526080UN</v>
      </c>
    </row>
    <row r="1108" spans="15:22" x14ac:dyDescent="0.35">
      <c r="O1108" s="2">
        <v>104528520</v>
      </c>
      <c r="P1108" s="20" t="s">
        <v>61</v>
      </c>
      <c r="Q1108" s="2" t="str">
        <f t="shared" si="51"/>
        <v>104528520C10</v>
      </c>
      <c r="R1108" s="2" t="str">
        <f t="shared" si="52"/>
        <v>104528520C10</v>
      </c>
      <c r="T1108" s="2">
        <v>104526090</v>
      </c>
      <c r="U1108" s="2" t="s">
        <v>61</v>
      </c>
      <c r="V1108" s="2" t="str">
        <f t="shared" si="53"/>
        <v>104526090C10</v>
      </c>
    </row>
    <row r="1109" spans="15:22" x14ac:dyDescent="0.35">
      <c r="O1109" s="2">
        <v>104303640</v>
      </c>
      <c r="P1109" s="20" t="s">
        <v>415</v>
      </c>
      <c r="Q1109" s="2" t="str">
        <f t="shared" si="51"/>
        <v>104303640C07</v>
      </c>
      <c r="R1109" s="2" t="str">
        <f t="shared" si="52"/>
        <v>104303640C07</v>
      </c>
      <c r="T1109" s="2">
        <v>104526090</v>
      </c>
      <c r="U1109" s="2" t="s">
        <v>44</v>
      </c>
      <c r="V1109" s="2" t="str">
        <f t="shared" si="53"/>
        <v>104526090UN</v>
      </c>
    </row>
    <row r="1110" spans="15:22" x14ac:dyDescent="0.35">
      <c r="O1110" s="2">
        <v>104525040</v>
      </c>
      <c r="P1110" s="20" t="s">
        <v>910</v>
      </c>
      <c r="Q1110" s="2" t="str">
        <f t="shared" si="51"/>
        <v>104525040C15</v>
      </c>
      <c r="R1110" s="2" t="str">
        <f t="shared" si="52"/>
        <v>104525040C15</v>
      </c>
      <c r="T1110" s="2">
        <v>104526100</v>
      </c>
      <c r="U1110" s="2" t="s">
        <v>288</v>
      </c>
      <c r="V1110" s="2" t="str">
        <f t="shared" si="53"/>
        <v>104526100C24</v>
      </c>
    </row>
    <row r="1111" spans="15:22" x14ac:dyDescent="0.35">
      <c r="O1111" s="2">
        <v>104521600</v>
      </c>
      <c r="P1111" s="20" t="s">
        <v>61</v>
      </c>
      <c r="Q1111" s="2" t="str">
        <f t="shared" si="51"/>
        <v>104521600C10</v>
      </c>
      <c r="R1111" s="2" t="str">
        <f t="shared" si="52"/>
        <v>104521600C10</v>
      </c>
      <c r="T1111" s="2">
        <v>104526100</v>
      </c>
      <c r="U1111" s="2" t="s">
        <v>44</v>
      </c>
      <c r="V1111" s="2" t="str">
        <f t="shared" si="53"/>
        <v>104526100UN</v>
      </c>
    </row>
    <row r="1112" spans="15:22" x14ac:dyDescent="0.35">
      <c r="O1112" s="2">
        <v>104525770</v>
      </c>
      <c r="P1112" s="20" t="s">
        <v>325</v>
      </c>
      <c r="Q1112" s="2" t="str">
        <f t="shared" si="51"/>
        <v>104525770D10</v>
      </c>
      <c r="R1112" s="2" t="str">
        <f t="shared" si="52"/>
        <v>104525770D10</v>
      </c>
      <c r="T1112" s="2">
        <v>104526240</v>
      </c>
      <c r="U1112" s="2" t="s">
        <v>61</v>
      </c>
      <c r="V1112" s="2" t="str">
        <f t="shared" si="53"/>
        <v>104526240C10</v>
      </c>
    </row>
    <row r="1113" spans="15:22" x14ac:dyDescent="0.35">
      <c r="O1113" s="2">
        <v>104516850</v>
      </c>
      <c r="P1113" s="20" t="s">
        <v>288</v>
      </c>
      <c r="Q1113" s="2" t="str">
        <f t="shared" si="51"/>
        <v>104516850C24</v>
      </c>
      <c r="R1113" s="2" t="str">
        <f t="shared" si="52"/>
        <v>104516850C24</v>
      </c>
      <c r="T1113" s="2">
        <v>104526240</v>
      </c>
      <c r="U1113" s="2" t="s">
        <v>339</v>
      </c>
      <c r="V1113" s="2" t="str">
        <f t="shared" si="53"/>
        <v>104526240C30</v>
      </c>
    </row>
    <row r="1114" spans="15:22" x14ac:dyDescent="0.35">
      <c r="O1114" s="2">
        <v>104527420</v>
      </c>
      <c r="P1114" s="20" t="s">
        <v>209</v>
      </c>
      <c r="Q1114" s="2" t="str">
        <f t="shared" si="51"/>
        <v>104527420C04</v>
      </c>
      <c r="R1114" s="2" t="str">
        <f t="shared" si="52"/>
        <v>104527420C04</v>
      </c>
      <c r="T1114" s="2">
        <v>104526240</v>
      </c>
      <c r="U1114" s="2" t="s">
        <v>44</v>
      </c>
      <c r="V1114" s="2" t="str">
        <f t="shared" si="53"/>
        <v>104526240UN</v>
      </c>
    </row>
    <row r="1115" spans="15:22" x14ac:dyDescent="0.35">
      <c r="O1115" s="2">
        <v>104517190</v>
      </c>
      <c r="P1115" s="20" t="s">
        <v>200</v>
      </c>
      <c r="Q1115" s="2" t="str">
        <f t="shared" si="51"/>
        <v>104517190Z00</v>
      </c>
      <c r="R1115" s="2" t="str">
        <f t="shared" si="52"/>
        <v>104517190Z00</v>
      </c>
      <c r="T1115" s="2">
        <v>104526280</v>
      </c>
      <c r="U1115" s="2" t="s">
        <v>242</v>
      </c>
      <c r="V1115" s="2" t="str">
        <f t="shared" si="53"/>
        <v>104526280C48</v>
      </c>
    </row>
    <row r="1116" spans="15:22" x14ac:dyDescent="0.35">
      <c r="O1116" s="2">
        <v>104528510</v>
      </c>
      <c r="P1116" s="20" t="s">
        <v>61</v>
      </c>
      <c r="Q1116" s="2" t="str">
        <f t="shared" si="51"/>
        <v>104528510C10</v>
      </c>
      <c r="R1116" s="2" t="str">
        <f t="shared" si="52"/>
        <v>104528510C10</v>
      </c>
      <c r="T1116" s="2">
        <v>104526280</v>
      </c>
      <c r="U1116" s="2" t="s">
        <v>44</v>
      </c>
      <c r="V1116" s="2" t="str">
        <f t="shared" si="53"/>
        <v>104526280UN</v>
      </c>
    </row>
    <row r="1117" spans="15:22" x14ac:dyDescent="0.35">
      <c r="O1117" s="2">
        <v>104528720</v>
      </c>
      <c r="P1117" s="20" t="s">
        <v>43</v>
      </c>
      <c r="Q1117" s="2" t="str">
        <f t="shared" si="51"/>
        <v>104528720C12</v>
      </c>
      <c r="R1117" s="2" t="str">
        <f t="shared" si="52"/>
        <v>104528720C12</v>
      </c>
      <c r="T1117" s="2">
        <v>104526530</v>
      </c>
      <c r="U1117" s="2" t="s">
        <v>288</v>
      </c>
      <c r="V1117" s="2" t="str">
        <f t="shared" si="53"/>
        <v>104526530C24</v>
      </c>
    </row>
    <row r="1118" spans="15:22" x14ac:dyDescent="0.35">
      <c r="O1118" s="2">
        <v>104512030</v>
      </c>
      <c r="P1118" s="20" t="s">
        <v>643</v>
      </c>
      <c r="Q1118" s="2" t="str">
        <f t="shared" si="51"/>
        <v>104512030D12</v>
      </c>
      <c r="R1118" s="2" t="str">
        <f t="shared" si="52"/>
        <v>104512030D12</v>
      </c>
      <c r="T1118" s="2">
        <v>104526530</v>
      </c>
      <c r="U1118" s="2" t="s">
        <v>44</v>
      </c>
      <c r="V1118" s="2" t="str">
        <f t="shared" si="53"/>
        <v>104526530UN</v>
      </c>
    </row>
    <row r="1119" spans="15:22" x14ac:dyDescent="0.35">
      <c r="O1119" s="2">
        <v>104521580</v>
      </c>
      <c r="P1119" s="20" t="s">
        <v>61</v>
      </c>
      <c r="Q1119" s="2" t="str">
        <f t="shared" si="51"/>
        <v>104521580C10</v>
      </c>
      <c r="R1119" s="2" t="str">
        <f t="shared" si="52"/>
        <v>104521580C10</v>
      </c>
      <c r="T1119" s="2">
        <v>104526540</v>
      </c>
      <c r="U1119" s="2" t="s">
        <v>242</v>
      </c>
      <c r="V1119" s="2" t="str">
        <f t="shared" si="53"/>
        <v>104526540C48</v>
      </c>
    </row>
    <row r="1120" spans="15:22" x14ac:dyDescent="0.35">
      <c r="O1120" s="2">
        <v>104518710</v>
      </c>
      <c r="P1120" s="20" t="s">
        <v>242</v>
      </c>
      <c r="Q1120" s="2" t="str">
        <f t="shared" si="51"/>
        <v>104518710C48</v>
      </c>
      <c r="R1120" s="2" t="str">
        <f t="shared" si="52"/>
        <v>104518710C48</v>
      </c>
      <c r="T1120" s="2">
        <v>104526540</v>
      </c>
      <c r="U1120" s="2" t="s">
        <v>44</v>
      </c>
      <c r="V1120" s="2" t="str">
        <f t="shared" si="53"/>
        <v>104526540UN</v>
      </c>
    </row>
    <row r="1121" spans="15:22" x14ac:dyDescent="0.35">
      <c r="O1121" s="2">
        <v>104521100</v>
      </c>
      <c r="P1121" s="20" t="s">
        <v>768</v>
      </c>
      <c r="Q1121" s="2" t="str">
        <f t="shared" si="51"/>
        <v>104521100C80</v>
      </c>
      <c r="R1121" s="2" t="str">
        <f t="shared" si="52"/>
        <v>104521100C80</v>
      </c>
      <c r="T1121" s="2">
        <v>104526550</v>
      </c>
      <c r="U1121" s="2" t="s">
        <v>288</v>
      </c>
      <c r="V1121" s="2" t="str">
        <f t="shared" si="53"/>
        <v>104526550C24</v>
      </c>
    </row>
    <row r="1122" spans="15:22" x14ac:dyDescent="0.35">
      <c r="O1122" s="2">
        <v>104527460</v>
      </c>
      <c r="P1122" s="20" t="s">
        <v>288</v>
      </c>
      <c r="Q1122" s="2" t="str">
        <f t="shared" si="51"/>
        <v>104527460C24</v>
      </c>
      <c r="R1122" s="2" t="str">
        <f t="shared" si="52"/>
        <v>104527460C24</v>
      </c>
      <c r="T1122" s="2">
        <v>104526550</v>
      </c>
      <c r="U1122" s="2" t="s">
        <v>44</v>
      </c>
      <c r="V1122" s="2" t="str">
        <f t="shared" si="53"/>
        <v>104526550UN</v>
      </c>
    </row>
    <row r="1123" spans="15:22" x14ac:dyDescent="0.35">
      <c r="O1123" s="2">
        <v>150000765</v>
      </c>
      <c r="P1123" s="20" t="s">
        <v>61</v>
      </c>
      <c r="Q1123" s="2" t="str">
        <f t="shared" si="51"/>
        <v>150000765C10</v>
      </c>
      <c r="R1123" s="2" t="str">
        <f t="shared" si="52"/>
        <v>150000765C10</v>
      </c>
      <c r="T1123" s="2">
        <v>104526560</v>
      </c>
      <c r="U1123" s="2" t="s">
        <v>325</v>
      </c>
      <c r="V1123" s="2" t="str">
        <f t="shared" si="53"/>
        <v>104526560D10</v>
      </c>
    </row>
    <row r="1124" spans="15:22" x14ac:dyDescent="0.35">
      <c r="O1124" s="2">
        <v>104519750</v>
      </c>
      <c r="P1124" s="20" t="s">
        <v>209</v>
      </c>
      <c r="Q1124" s="2" t="str">
        <f t="shared" si="51"/>
        <v>104519750C04</v>
      </c>
      <c r="R1124" s="2" t="str">
        <f t="shared" si="52"/>
        <v>104519750C04</v>
      </c>
      <c r="T1124" s="2">
        <v>104526560</v>
      </c>
      <c r="U1124" s="2" t="s">
        <v>44</v>
      </c>
      <c r="V1124" s="2" t="str">
        <f t="shared" si="53"/>
        <v>104526560UN</v>
      </c>
    </row>
    <row r="1125" spans="15:22" x14ac:dyDescent="0.35">
      <c r="O1125" s="2">
        <v>100093620</v>
      </c>
      <c r="P1125" s="20" t="s">
        <v>61</v>
      </c>
      <c r="Q1125" s="2" t="str">
        <f t="shared" si="51"/>
        <v>100093620C10</v>
      </c>
      <c r="R1125" s="2" t="str">
        <f t="shared" si="52"/>
        <v>100093620C10</v>
      </c>
      <c r="T1125" s="2">
        <v>104526570</v>
      </c>
      <c r="U1125" s="2" t="s">
        <v>325</v>
      </c>
      <c r="V1125" s="2" t="str">
        <f t="shared" si="53"/>
        <v>104526570D10</v>
      </c>
    </row>
    <row r="1126" spans="15:22" x14ac:dyDescent="0.35">
      <c r="O1126" s="2">
        <v>104254030</v>
      </c>
      <c r="P1126" s="20" t="s">
        <v>838</v>
      </c>
      <c r="Q1126" s="2" t="str">
        <f t="shared" si="51"/>
        <v>104254030Y14</v>
      </c>
      <c r="R1126" s="2" t="str">
        <f t="shared" si="52"/>
        <v>104254030Y14</v>
      </c>
      <c r="T1126" s="2">
        <v>104526570</v>
      </c>
      <c r="U1126" s="2" t="s">
        <v>44</v>
      </c>
      <c r="V1126" s="2" t="str">
        <f t="shared" si="53"/>
        <v>104526570UN</v>
      </c>
    </row>
    <row r="1127" spans="15:22" x14ac:dyDescent="0.35">
      <c r="O1127" s="2">
        <v>104524180</v>
      </c>
      <c r="P1127" s="20" t="s">
        <v>43</v>
      </c>
      <c r="Q1127" s="2" t="str">
        <f t="shared" si="51"/>
        <v>104524180C12</v>
      </c>
      <c r="R1127" s="2" t="str">
        <f t="shared" si="52"/>
        <v>104524180C12</v>
      </c>
      <c r="T1127" s="2">
        <v>104526580</v>
      </c>
      <c r="U1127" s="2" t="s">
        <v>44</v>
      </c>
      <c r="V1127" s="2" t="str">
        <f t="shared" si="53"/>
        <v>104526580UN</v>
      </c>
    </row>
    <row r="1128" spans="15:22" x14ac:dyDescent="0.35">
      <c r="O1128" s="2">
        <v>104528070</v>
      </c>
      <c r="P1128" s="20" t="s">
        <v>339</v>
      </c>
      <c r="Q1128" s="2" t="str">
        <f t="shared" si="51"/>
        <v>104528070C30</v>
      </c>
      <c r="R1128" s="2" t="str">
        <f t="shared" si="52"/>
        <v>104528070C30</v>
      </c>
      <c r="T1128" s="2">
        <v>104526580</v>
      </c>
      <c r="U1128" s="2" t="s">
        <v>441</v>
      </c>
      <c r="V1128" s="2" t="str">
        <f t="shared" si="53"/>
        <v>104526580Y00</v>
      </c>
    </row>
    <row r="1129" spans="15:22" x14ac:dyDescent="0.35">
      <c r="O1129" s="2">
        <v>104512990</v>
      </c>
      <c r="P1129" s="20" t="s">
        <v>61</v>
      </c>
      <c r="Q1129" s="2" t="str">
        <f t="shared" si="51"/>
        <v>104512990C10</v>
      </c>
      <c r="R1129" s="2" t="str">
        <f t="shared" si="52"/>
        <v>104512990C10</v>
      </c>
      <c r="T1129" s="2">
        <v>104526600</v>
      </c>
      <c r="U1129" s="2" t="s">
        <v>211</v>
      </c>
      <c r="V1129" s="2" t="str">
        <f t="shared" si="53"/>
        <v>104526600C50</v>
      </c>
    </row>
    <row r="1130" spans="15:22" x14ac:dyDescent="0.35">
      <c r="O1130" s="2">
        <v>105154040</v>
      </c>
      <c r="P1130" s="20" t="s">
        <v>768</v>
      </c>
      <c r="Q1130" s="2" t="str">
        <f t="shared" si="51"/>
        <v>105154040C80</v>
      </c>
      <c r="R1130" s="2" t="str">
        <f t="shared" si="52"/>
        <v>105154040C80</v>
      </c>
      <c r="T1130" s="2">
        <v>104526600</v>
      </c>
      <c r="U1130" s="2" t="s">
        <v>44</v>
      </c>
      <c r="V1130" s="2" t="str">
        <f t="shared" si="53"/>
        <v>104526600UN</v>
      </c>
    </row>
    <row r="1131" spans="15:22" x14ac:dyDescent="0.35">
      <c r="O1131" s="2">
        <v>104321040</v>
      </c>
      <c r="P1131" s="20" t="s">
        <v>61</v>
      </c>
      <c r="Q1131" s="2" t="str">
        <f t="shared" si="51"/>
        <v>104321040C10</v>
      </c>
      <c r="R1131" s="2" t="str">
        <f t="shared" si="52"/>
        <v>104321040C10</v>
      </c>
      <c r="T1131" s="2">
        <v>104526620</v>
      </c>
      <c r="U1131" s="2" t="s">
        <v>331</v>
      </c>
      <c r="V1131" s="2" t="str">
        <f t="shared" si="53"/>
        <v>104526620C14</v>
      </c>
    </row>
    <row r="1132" spans="15:22" x14ac:dyDescent="0.35">
      <c r="O1132" s="2">
        <v>104330920</v>
      </c>
      <c r="P1132" s="20" t="s">
        <v>209</v>
      </c>
      <c r="Q1132" s="2" t="str">
        <f t="shared" si="51"/>
        <v>104330920C04</v>
      </c>
      <c r="R1132" s="2" t="str">
        <f t="shared" si="52"/>
        <v>104330920C04</v>
      </c>
      <c r="T1132" s="2">
        <v>104526620</v>
      </c>
      <c r="U1132" s="2" t="s">
        <v>44</v>
      </c>
      <c r="V1132" s="2" t="str">
        <f t="shared" si="53"/>
        <v>104526620UN</v>
      </c>
    </row>
    <row r="1133" spans="15:22" x14ac:dyDescent="0.35">
      <c r="O1133" s="2">
        <v>104510620</v>
      </c>
      <c r="P1133" s="20" t="s">
        <v>44</v>
      </c>
      <c r="Q1133" s="2" t="str">
        <f t="shared" si="51"/>
        <v>104510620UN</v>
      </c>
      <c r="R1133" s="2" t="str">
        <f t="shared" si="52"/>
        <v>104510620UN</v>
      </c>
      <c r="T1133" s="2">
        <v>104526690</v>
      </c>
      <c r="U1133" s="2" t="s">
        <v>288</v>
      </c>
      <c r="V1133" s="2" t="str">
        <f t="shared" si="53"/>
        <v>104526690C24</v>
      </c>
    </row>
    <row r="1134" spans="15:22" x14ac:dyDescent="0.35">
      <c r="O1134" s="2">
        <v>104351590</v>
      </c>
      <c r="P1134" s="20" t="s">
        <v>200</v>
      </c>
      <c r="Q1134" s="2" t="str">
        <f t="shared" si="51"/>
        <v>104351590Z00</v>
      </c>
      <c r="R1134" s="2" t="str">
        <f t="shared" si="52"/>
        <v>104351590Z00</v>
      </c>
      <c r="T1134" s="2">
        <v>104526690</v>
      </c>
      <c r="U1134" s="2" t="s">
        <v>81</v>
      </c>
      <c r="V1134" s="2" t="str">
        <f t="shared" si="53"/>
        <v>104526690C60</v>
      </c>
    </row>
    <row r="1135" spans="15:22" x14ac:dyDescent="0.35">
      <c r="O1135" s="2">
        <v>104524440</v>
      </c>
      <c r="P1135" s="20" t="s">
        <v>339</v>
      </c>
      <c r="Q1135" s="2" t="str">
        <f t="shared" si="51"/>
        <v>104524440C30</v>
      </c>
      <c r="R1135" s="2" t="str">
        <f t="shared" si="52"/>
        <v>104524440C30</v>
      </c>
      <c r="T1135" s="2">
        <v>104526690</v>
      </c>
      <c r="U1135" s="2" t="s">
        <v>44</v>
      </c>
      <c r="V1135" s="2" t="str">
        <f t="shared" si="53"/>
        <v>104526690UN</v>
      </c>
    </row>
    <row r="1136" spans="15:22" x14ac:dyDescent="0.35">
      <c r="O1136" s="2">
        <v>102300260</v>
      </c>
      <c r="P1136" s="20" t="s">
        <v>43</v>
      </c>
      <c r="Q1136" s="2" t="str">
        <f t="shared" si="51"/>
        <v>102300260C12</v>
      </c>
      <c r="R1136" s="2" t="str">
        <f t="shared" si="52"/>
        <v>102300260C12</v>
      </c>
      <c r="T1136" s="2">
        <v>104526710</v>
      </c>
      <c r="U1136" s="2" t="s">
        <v>1665</v>
      </c>
      <c r="V1136" s="2" t="str">
        <f t="shared" si="53"/>
        <v>104526710D03</v>
      </c>
    </row>
    <row r="1137" spans="15:22" x14ac:dyDescent="0.35">
      <c r="O1137" s="2">
        <v>104521820</v>
      </c>
      <c r="P1137" s="20" t="s">
        <v>176</v>
      </c>
      <c r="Q1137" s="2" t="str">
        <f t="shared" si="51"/>
        <v>104521820C02</v>
      </c>
      <c r="R1137" s="2" t="str">
        <f t="shared" si="52"/>
        <v>104521820C02</v>
      </c>
      <c r="T1137" s="2">
        <v>104526710</v>
      </c>
      <c r="U1137" s="2" t="s">
        <v>44</v>
      </c>
      <c r="V1137" s="2" t="str">
        <f t="shared" si="53"/>
        <v>104526710UN</v>
      </c>
    </row>
    <row r="1138" spans="15:22" x14ac:dyDescent="0.35">
      <c r="O1138" s="2">
        <v>101310213</v>
      </c>
      <c r="P1138" s="20" t="s">
        <v>61</v>
      </c>
      <c r="Q1138" s="2" t="str">
        <f t="shared" si="51"/>
        <v>101310213C10</v>
      </c>
      <c r="R1138" s="2" t="str">
        <f t="shared" si="52"/>
        <v>101310213C10</v>
      </c>
      <c r="T1138" s="2">
        <v>104526960</v>
      </c>
      <c r="U1138" s="2" t="s">
        <v>345</v>
      </c>
      <c r="V1138" s="2" t="str">
        <f t="shared" si="53"/>
        <v>104526960D30</v>
      </c>
    </row>
    <row r="1139" spans="15:22" x14ac:dyDescent="0.35">
      <c r="O1139" s="2">
        <v>104524200</v>
      </c>
      <c r="P1139" s="20" t="s">
        <v>43</v>
      </c>
      <c r="Q1139" s="2" t="str">
        <f t="shared" si="51"/>
        <v>104524200C12</v>
      </c>
      <c r="R1139" s="2" t="str">
        <f t="shared" si="52"/>
        <v>104524200C12</v>
      </c>
      <c r="T1139" s="2">
        <v>104526960</v>
      </c>
      <c r="U1139" s="2" t="s">
        <v>44</v>
      </c>
      <c r="V1139" s="2" t="str">
        <f t="shared" si="53"/>
        <v>104526960UN</v>
      </c>
    </row>
    <row r="1140" spans="15:22" x14ac:dyDescent="0.35">
      <c r="O1140" s="2">
        <v>104528080</v>
      </c>
      <c r="P1140" s="20" t="s">
        <v>339</v>
      </c>
      <c r="Q1140" s="2" t="str">
        <f t="shared" si="51"/>
        <v>104528080C30</v>
      </c>
      <c r="R1140" s="2" t="str">
        <f t="shared" si="52"/>
        <v>104528080C30</v>
      </c>
      <c r="T1140" s="2">
        <v>104526970</v>
      </c>
      <c r="U1140" s="2" t="s">
        <v>345</v>
      </c>
      <c r="V1140" s="2" t="str">
        <f t="shared" si="53"/>
        <v>104526970D30</v>
      </c>
    </row>
    <row r="1141" spans="15:22" x14ac:dyDescent="0.35">
      <c r="O1141" s="2">
        <v>104529530</v>
      </c>
      <c r="P1141" s="20" t="s">
        <v>242</v>
      </c>
      <c r="Q1141" s="2" t="str">
        <f t="shared" si="51"/>
        <v>104529530C48</v>
      </c>
      <c r="R1141" s="2" t="str">
        <f t="shared" si="52"/>
        <v>104529530C48</v>
      </c>
      <c r="T1141" s="2">
        <v>104526970</v>
      </c>
      <c r="U1141" s="2" t="s">
        <v>44</v>
      </c>
      <c r="V1141" s="2" t="str">
        <f t="shared" si="53"/>
        <v>104526970UN</v>
      </c>
    </row>
    <row r="1142" spans="15:22" x14ac:dyDescent="0.35">
      <c r="O1142" s="2">
        <v>104528690</v>
      </c>
      <c r="P1142" s="20" t="s">
        <v>43</v>
      </c>
      <c r="Q1142" s="2" t="str">
        <f t="shared" si="51"/>
        <v>104528690C12</v>
      </c>
      <c r="R1142" s="2" t="str">
        <f t="shared" si="52"/>
        <v>104528690C12</v>
      </c>
      <c r="T1142" s="2">
        <v>104526980</v>
      </c>
      <c r="U1142" s="2" t="s">
        <v>345</v>
      </c>
      <c r="V1142" s="2" t="str">
        <f t="shared" si="53"/>
        <v>104526980D30</v>
      </c>
    </row>
    <row r="1143" spans="15:22" x14ac:dyDescent="0.35">
      <c r="O1143" s="2">
        <v>150000429</v>
      </c>
      <c r="P1143" s="20" t="s">
        <v>209</v>
      </c>
      <c r="Q1143" s="2" t="str">
        <f t="shared" si="51"/>
        <v>150000429C04</v>
      </c>
      <c r="R1143" s="2" t="str">
        <f t="shared" si="52"/>
        <v>150000429C04</v>
      </c>
      <c r="T1143" s="2">
        <v>104526980</v>
      </c>
      <c r="U1143" s="2" t="s">
        <v>44</v>
      </c>
      <c r="V1143" s="2" t="str">
        <f t="shared" si="53"/>
        <v>104526980UN</v>
      </c>
    </row>
    <row r="1144" spans="15:22" x14ac:dyDescent="0.35">
      <c r="O1144" s="2">
        <v>104524460</v>
      </c>
      <c r="P1144" s="20" t="s">
        <v>339</v>
      </c>
      <c r="Q1144" s="2" t="str">
        <f t="shared" si="51"/>
        <v>104524460C30</v>
      </c>
      <c r="R1144" s="2" t="str">
        <f t="shared" si="52"/>
        <v>104524460C30</v>
      </c>
      <c r="T1144" s="2">
        <v>104526990</v>
      </c>
      <c r="U1144" s="2" t="s">
        <v>345</v>
      </c>
      <c r="V1144" s="2" t="str">
        <f t="shared" si="53"/>
        <v>104526990D30</v>
      </c>
    </row>
    <row r="1145" spans="15:22" x14ac:dyDescent="0.35">
      <c r="O1145" s="2">
        <v>150000899</v>
      </c>
      <c r="P1145" s="20" t="s">
        <v>90</v>
      </c>
      <c r="Q1145" s="2" t="str">
        <f t="shared" si="51"/>
        <v>150000899C40</v>
      </c>
      <c r="R1145" s="2" t="str">
        <f t="shared" si="52"/>
        <v>150000899C40</v>
      </c>
      <c r="T1145" s="2">
        <v>104526990</v>
      </c>
      <c r="U1145" s="2" t="s">
        <v>44</v>
      </c>
      <c r="V1145" s="2" t="str">
        <f t="shared" si="53"/>
        <v>104526990UN</v>
      </c>
    </row>
    <row r="1146" spans="15:22" x14ac:dyDescent="0.35">
      <c r="O1146" s="2">
        <v>104530060</v>
      </c>
      <c r="P1146" s="20" t="s">
        <v>43</v>
      </c>
      <c r="Q1146" s="2" t="str">
        <f t="shared" si="51"/>
        <v>104530060C12</v>
      </c>
      <c r="R1146" s="2" t="str">
        <f t="shared" si="52"/>
        <v>104530060C12</v>
      </c>
      <c r="T1146" s="2">
        <v>104527000</v>
      </c>
      <c r="U1146" s="2" t="s">
        <v>345</v>
      </c>
      <c r="V1146" s="2" t="str">
        <f t="shared" si="53"/>
        <v>104527000D30</v>
      </c>
    </row>
    <row r="1147" spans="15:22" x14ac:dyDescent="0.35">
      <c r="O1147" s="2">
        <v>150000392</v>
      </c>
      <c r="P1147" s="20" t="s">
        <v>43</v>
      </c>
      <c r="Q1147" s="2" t="str">
        <f t="shared" si="51"/>
        <v>150000392C12</v>
      </c>
      <c r="R1147" s="2" t="str">
        <f t="shared" si="52"/>
        <v>150000392C12</v>
      </c>
      <c r="T1147" s="2">
        <v>104527000</v>
      </c>
      <c r="U1147" s="2" t="s">
        <v>44</v>
      </c>
      <c r="V1147" s="2" t="str">
        <f t="shared" si="53"/>
        <v>104527000UN</v>
      </c>
    </row>
    <row r="1148" spans="15:22" x14ac:dyDescent="0.35">
      <c r="O1148" s="2">
        <v>150001223</v>
      </c>
      <c r="P1148" s="20" t="s">
        <v>209</v>
      </c>
      <c r="Q1148" s="2" t="str">
        <f t="shared" si="51"/>
        <v>150001223C04</v>
      </c>
      <c r="R1148" s="2" t="str">
        <f t="shared" si="52"/>
        <v>150001223C04</v>
      </c>
      <c r="T1148" s="2">
        <v>104527010</v>
      </c>
      <c r="U1148" s="2" t="s">
        <v>345</v>
      </c>
      <c r="V1148" s="2" t="str">
        <f t="shared" si="53"/>
        <v>104527010D30</v>
      </c>
    </row>
    <row r="1149" spans="15:22" x14ac:dyDescent="0.35">
      <c r="O1149" s="2">
        <v>150000374</v>
      </c>
      <c r="P1149" s="20" t="s">
        <v>61</v>
      </c>
      <c r="Q1149" s="2" t="str">
        <f t="shared" si="51"/>
        <v>150000374C10</v>
      </c>
      <c r="R1149" s="2" t="str">
        <f t="shared" si="52"/>
        <v>150000374C10</v>
      </c>
      <c r="T1149" s="2">
        <v>104527010</v>
      </c>
      <c r="U1149" s="2" t="s">
        <v>44</v>
      </c>
      <c r="V1149" s="2" t="str">
        <f t="shared" si="53"/>
        <v>104527010UN</v>
      </c>
    </row>
    <row r="1150" spans="15:22" x14ac:dyDescent="0.35">
      <c r="O1150" s="2">
        <v>104529470</v>
      </c>
      <c r="P1150" s="20" t="s">
        <v>3523</v>
      </c>
      <c r="Q1150" s="2" t="str">
        <f t="shared" si="51"/>
        <v>104529470X75</v>
      </c>
      <c r="R1150" s="2" t="str">
        <f t="shared" si="52"/>
        <v>104529470X75</v>
      </c>
      <c r="T1150" s="2">
        <v>104527020</v>
      </c>
      <c r="U1150" s="2" t="s">
        <v>345</v>
      </c>
      <c r="V1150" s="2" t="str">
        <f t="shared" si="53"/>
        <v>104527020D30</v>
      </c>
    </row>
    <row r="1151" spans="15:22" x14ac:dyDescent="0.35">
      <c r="O1151" s="2">
        <v>100093780</v>
      </c>
      <c r="P1151" s="20" t="s">
        <v>61</v>
      </c>
      <c r="Q1151" s="2" t="str">
        <f t="shared" si="51"/>
        <v>100093780C10</v>
      </c>
      <c r="R1151" s="2" t="str">
        <f t="shared" si="52"/>
        <v>100093780C10</v>
      </c>
      <c r="T1151" s="2">
        <v>104527020</v>
      </c>
      <c r="U1151" s="2" t="s">
        <v>44</v>
      </c>
      <c r="V1151" s="2" t="str">
        <f t="shared" si="53"/>
        <v>104527020UN</v>
      </c>
    </row>
    <row r="1152" spans="15:22" x14ac:dyDescent="0.35">
      <c r="O1152" s="2">
        <v>150001227</v>
      </c>
      <c r="P1152" s="20" t="s">
        <v>209</v>
      </c>
      <c r="Q1152" s="2" t="str">
        <f t="shared" si="51"/>
        <v>150001227C04</v>
      </c>
      <c r="R1152" s="2" t="str">
        <f t="shared" si="52"/>
        <v>150001227C04</v>
      </c>
      <c r="T1152" s="2">
        <v>104527030</v>
      </c>
      <c r="U1152" s="2" t="s">
        <v>345</v>
      </c>
      <c r="V1152" s="2" t="str">
        <f t="shared" si="53"/>
        <v>104527030D30</v>
      </c>
    </row>
    <row r="1153" spans="15:22" x14ac:dyDescent="0.35">
      <c r="O1153" s="2">
        <v>150001228</v>
      </c>
      <c r="P1153" s="20" t="s">
        <v>209</v>
      </c>
      <c r="Q1153" s="2" t="str">
        <f t="shared" si="51"/>
        <v>150001228C04</v>
      </c>
      <c r="R1153" s="2" t="str">
        <f t="shared" si="52"/>
        <v>150001228C04</v>
      </c>
      <c r="T1153" s="2">
        <v>104527030</v>
      </c>
      <c r="U1153" s="2" t="s">
        <v>44</v>
      </c>
      <c r="V1153" s="2" t="str">
        <f t="shared" si="53"/>
        <v>104527030UN</v>
      </c>
    </row>
    <row r="1154" spans="15:22" x14ac:dyDescent="0.35">
      <c r="O1154" s="2">
        <v>104524190</v>
      </c>
      <c r="P1154" s="20" t="s">
        <v>43</v>
      </c>
      <c r="Q1154" s="2" t="str">
        <f t="shared" si="51"/>
        <v>104524190C12</v>
      </c>
      <c r="R1154" s="2" t="str">
        <f t="shared" si="52"/>
        <v>104524190C12</v>
      </c>
      <c r="T1154" s="2">
        <v>104527040</v>
      </c>
      <c r="U1154" s="2" t="s">
        <v>361</v>
      </c>
      <c r="V1154" s="2" t="str">
        <f t="shared" si="53"/>
        <v>104527040D25</v>
      </c>
    </row>
    <row r="1155" spans="15:22" x14ac:dyDescent="0.35">
      <c r="O1155" s="2">
        <v>104521590</v>
      </c>
      <c r="P1155" s="20" t="s">
        <v>61</v>
      </c>
      <c r="Q1155" s="2" t="str">
        <f t="shared" ref="Q1155:Q1218" si="54">O1155&amp;P1155</f>
        <v>104521590C10</v>
      </c>
      <c r="R1155" s="2" t="str">
        <f t="shared" ref="R1155:R1218" si="55">VLOOKUP(Q1155,V:V,1,0)</f>
        <v>104521590C10</v>
      </c>
      <c r="T1155" s="2">
        <v>104527040</v>
      </c>
      <c r="U1155" s="2" t="s">
        <v>44</v>
      </c>
      <c r="V1155" s="2" t="str">
        <f t="shared" si="53"/>
        <v>104527040UN</v>
      </c>
    </row>
    <row r="1156" spans="15:22" x14ac:dyDescent="0.35">
      <c r="O1156" s="2">
        <v>104301050</v>
      </c>
      <c r="P1156" s="20" t="s">
        <v>209</v>
      </c>
      <c r="Q1156" s="2" t="str">
        <f t="shared" si="54"/>
        <v>104301050C04</v>
      </c>
      <c r="R1156" s="2" t="str">
        <f t="shared" si="55"/>
        <v>104301050C04</v>
      </c>
      <c r="T1156" s="2">
        <v>104527050</v>
      </c>
      <c r="U1156" s="2" t="s">
        <v>361</v>
      </c>
      <c r="V1156" s="2" t="str">
        <f t="shared" ref="V1156:V1219" si="56">T1156&amp;U1156</f>
        <v>104527050D25</v>
      </c>
    </row>
    <row r="1157" spans="15:22" x14ac:dyDescent="0.35">
      <c r="O1157" s="2">
        <v>104330270</v>
      </c>
      <c r="P1157" s="20" t="s">
        <v>209</v>
      </c>
      <c r="Q1157" s="2" t="str">
        <f t="shared" si="54"/>
        <v>104330270C04</v>
      </c>
      <c r="R1157" s="2" t="str">
        <f t="shared" si="55"/>
        <v>104330270C04</v>
      </c>
      <c r="T1157" s="2">
        <v>104527050</v>
      </c>
      <c r="U1157" s="2" t="s">
        <v>44</v>
      </c>
      <c r="V1157" s="2" t="str">
        <f t="shared" si="56"/>
        <v>104527050UN</v>
      </c>
    </row>
    <row r="1158" spans="15:22" x14ac:dyDescent="0.35">
      <c r="O1158" s="2">
        <v>104510640</v>
      </c>
      <c r="P1158" s="20" t="s">
        <v>44</v>
      </c>
      <c r="Q1158" s="2" t="str">
        <f t="shared" si="54"/>
        <v>104510640UN</v>
      </c>
      <c r="R1158" s="2" t="str">
        <f t="shared" si="55"/>
        <v>104510640UN</v>
      </c>
      <c r="T1158" s="2">
        <v>104527060</v>
      </c>
      <c r="U1158" s="2" t="s">
        <v>361</v>
      </c>
      <c r="V1158" s="2" t="str">
        <f t="shared" si="56"/>
        <v>104527060D25</v>
      </c>
    </row>
    <row r="1159" spans="15:22" x14ac:dyDescent="0.35">
      <c r="O1159" s="2">
        <v>104515580</v>
      </c>
      <c r="P1159" s="20" t="s">
        <v>804</v>
      </c>
      <c r="Q1159" s="2" t="str">
        <f t="shared" si="54"/>
        <v>104515580C42</v>
      </c>
      <c r="R1159" s="2" t="str">
        <f t="shared" si="55"/>
        <v>104515580C42</v>
      </c>
      <c r="T1159" s="2">
        <v>104527060</v>
      </c>
      <c r="U1159" s="2" t="s">
        <v>44</v>
      </c>
      <c r="V1159" s="2" t="str">
        <f t="shared" si="56"/>
        <v>104527060UN</v>
      </c>
    </row>
    <row r="1160" spans="15:22" x14ac:dyDescent="0.35">
      <c r="O1160" s="2">
        <v>100095030</v>
      </c>
      <c r="P1160" s="20" t="s">
        <v>61</v>
      </c>
      <c r="Q1160" s="2" t="str">
        <f t="shared" si="54"/>
        <v>100095030C10</v>
      </c>
      <c r="R1160" s="2" t="str">
        <f t="shared" si="55"/>
        <v>100095030C10</v>
      </c>
      <c r="T1160" s="2">
        <v>104527240</v>
      </c>
      <c r="U1160" s="2" t="s">
        <v>325</v>
      </c>
      <c r="V1160" s="2" t="str">
        <f t="shared" si="56"/>
        <v>104527240D10</v>
      </c>
    </row>
    <row r="1161" spans="15:22" x14ac:dyDescent="0.35">
      <c r="O1161" s="2">
        <v>104520830</v>
      </c>
      <c r="P1161" s="20" t="s">
        <v>832</v>
      </c>
      <c r="Q1161" s="2" t="str">
        <f t="shared" si="54"/>
        <v>104520830C61</v>
      </c>
      <c r="R1161" s="2" t="str">
        <f t="shared" si="55"/>
        <v>104520830C61</v>
      </c>
      <c r="T1161" s="2">
        <v>104527240</v>
      </c>
      <c r="U1161" s="2" t="s">
        <v>44</v>
      </c>
      <c r="V1161" s="2" t="str">
        <f t="shared" si="56"/>
        <v>104527240UN</v>
      </c>
    </row>
    <row r="1162" spans="15:22" x14ac:dyDescent="0.35">
      <c r="O1162" s="2">
        <v>104518070</v>
      </c>
      <c r="P1162" s="20" t="s">
        <v>200</v>
      </c>
      <c r="Q1162" s="2" t="str">
        <f t="shared" si="54"/>
        <v>104518070Z00</v>
      </c>
      <c r="R1162" s="2" t="str">
        <f t="shared" si="55"/>
        <v>104518070Z00</v>
      </c>
      <c r="T1162" s="2">
        <v>104527310</v>
      </c>
      <c r="U1162" s="2" t="s">
        <v>43</v>
      </c>
      <c r="V1162" s="2" t="str">
        <f t="shared" si="56"/>
        <v>104527310C12</v>
      </c>
    </row>
    <row r="1163" spans="15:22" x14ac:dyDescent="0.35">
      <c r="O1163" s="2">
        <v>104303010</v>
      </c>
      <c r="P1163" s="20" t="s">
        <v>209</v>
      </c>
      <c r="Q1163" s="2" t="str">
        <f t="shared" si="54"/>
        <v>104303010C04</v>
      </c>
      <c r="R1163" s="2" t="str">
        <f t="shared" si="55"/>
        <v>104303010C04</v>
      </c>
      <c r="T1163" s="2">
        <v>104527310</v>
      </c>
      <c r="U1163" s="2" t="s">
        <v>44</v>
      </c>
      <c r="V1163" s="2" t="str">
        <f t="shared" si="56"/>
        <v>104527310UN</v>
      </c>
    </row>
    <row r="1164" spans="15:22" x14ac:dyDescent="0.35">
      <c r="O1164" s="2">
        <v>104529280</v>
      </c>
      <c r="P1164" s="20" t="s">
        <v>807</v>
      </c>
      <c r="Q1164" s="2" t="str">
        <f t="shared" si="54"/>
        <v>104529280Z30</v>
      </c>
      <c r="R1164" s="2" t="str">
        <f t="shared" si="55"/>
        <v>104529280Z30</v>
      </c>
      <c r="T1164" s="2">
        <v>104527320</v>
      </c>
      <c r="U1164" s="2" t="s">
        <v>325</v>
      </c>
      <c r="V1164" s="2" t="str">
        <f t="shared" si="56"/>
        <v>104527320D10</v>
      </c>
    </row>
    <row r="1165" spans="15:22" x14ac:dyDescent="0.35">
      <c r="O1165" s="2">
        <v>104521770</v>
      </c>
      <c r="P1165" s="20" t="s">
        <v>209</v>
      </c>
      <c r="Q1165" s="2" t="str">
        <f t="shared" si="54"/>
        <v>104521770C04</v>
      </c>
      <c r="R1165" s="2" t="str">
        <f t="shared" si="55"/>
        <v>104521770C04</v>
      </c>
      <c r="T1165" s="2">
        <v>104527320</v>
      </c>
      <c r="U1165" s="2" t="s">
        <v>44</v>
      </c>
      <c r="V1165" s="2" t="str">
        <f t="shared" si="56"/>
        <v>104527320UN</v>
      </c>
    </row>
    <row r="1166" spans="15:22" x14ac:dyDescent="0.35">
      <c r="O1166" s="2">
        <v>150000892</v>
      </c>
      <c r="P1166" s="20" t="s">
        <v>86</v>
      </c>
      <c r="Q1166" s="2" t="str">
        <f t="shared" si="54"/>
        <v>150000892C20</v>
      </c>
      <c r="R1166" s="2" t="str">
        <f t="shared" si="55"/>
        <v>150000892C20</v>
      </c>
      <c r="T1166" s="2">
        <v>104527380</v>
      </c>
      <c r="U1166" s="2" t="s">
        <v>325</v>
      </c>
      <c r="V1166" s="2" t="str">
        <f t="shared" si="56"/>
        <v>104527380D10</v>
      </c>
    </row>
    <row r="1167" spans="15:22" x14ac:dyDescent="0.35">
      <c r="O1167" s="2">
        <v>150000373</v>
      </c>
      <c r="P1167" s="20" t="s">
        <v>61</v>
      </c>
      <c r="Q1167" s="2" t="str">
        <f t="shared" si="54"/>
        <v>150000373C10</v>
      </c>
      <c r="R1167" s="2" t="str">
        <f t="shared" si="55"/>
        <v>150000373C10</v>
      </c>
      <c r="T1167" s="2">
        <v>104527380</v>
      </c>
      <c r="U1167" s="2" t="s">
        <v>44</v>
      </c>
      <c r="V1167" s="2" t="str">
        <f t="shared" si="56"/>
        <v>104527380UN</v>
      </c>
    </row>
    <row r="1168" spans="15:22" x14ac:dyDescent="0.35">
      <c r="O1168" s="2">
        <v>104528990</v>
      </c>
      <c r="P1168" s="20" t="s">
        <v>246</v>
      </c>
      <c r="Q1168" s="2" t="str">
        <f t="shared" si="54"/>
        <v>104528990Z20</v>
      </c>
      <c r="R1168" s="2" t="str">
        <f t="shared" si="55"/>
        <v>104528990Z20</v>
      </c>
      <c r="T1168" s="2">
        <v>104527410</v>
      </c>
      <c r="U1168" s="2" t="s">
        <v>53</v>
      </c>
      <c r="V1168" s="2" t="str">
        <f t="shared" si="56"/>
        <v>104527410C06</v>
      </c>
    </row>
    <row r="1169" spans="15:22" x14ac:dyDescent="0.35">
      <c r="O1169" s="2">
        <v>100095080</v>
      </c>
      <c r="P1169" s="20" t="s">
        <v>61</v>
      </c>
      <c r="Q1169" s="2" t="str">
        <f t="shared" si="54"/>
        <v>100095080C10</v>
      </c>
      <c r="R1169" s="2" t="str">
        <f t="shared" si="55"/>
        <v>100095080C10</v>
      </c>
      <c r="T1169" s="2">
        <v>104527410</v>
      </c>
      <c r="U1169" s="2" t="s">
        <v>44</v>
      </c>
      <c r="V1169" s="2" t="str">
        <f t="shared" si="56"/>
        <v>104527410UN</v>
      </c>
    </row>
    <row r="1170" spans="15:22" x14ac:dyDescent="0.35">
      <c r="O1170" s="2">
        <v>104529270</v>
      </c>
      <c r="P1170" s="20" t="s">
        <v>807</v>
      </c>
      <c r="Q1170" s="2" t="str">
        <f t="shared" si="54"/>
        <v>104529270Z30</v>
      </c>
      <c r="R1170" s="2" t="str">
        <f t="shared" si="55"/>
        <v>104529270Z30</v>
      </c>
      <c r="T1170" s="2">
        <v>104527420</v>
      </c>
      <c r="U1170" s="2" t="s">
        <v>209</v>
      </c>
      <c r="V1170" s="2" t="str">
        <f t="shared" si="56"/>
        <v>104527420C04</v>
      </c>
    </row>
    <row r="1171" spans="15:22" x14ac:dyDescent="0.35">
      <c r="O1171" s="2">
        <v>104529220</v>
      </c>
      <c r="P1171" s="20" t="s">
        <v>53</v>
      </c>
      <c r="Q1171" s="2" t="str">
        <f t="shared" si="54"/>
        <v>104529220C06</v>
      </c>
      <c r="R1171" s="2" t="str">
        <f t="shared" si="55"/>
        <v>104529220C06</v>
      </c>
      <c r="T1171" s="2">
        <v>104527420</v>
      </c>
      <c r="U1171" s="2" t="s">
        <v>44</v>
      </c>
      <c r="V1171" s="2" t="str">
        <f t="shared" si="56"/>
        <v>104527420UN</v>
      </c>
    </row>
    <row r="1172" spans="15:22" x14ac:dyDescent="0.35">
      <c r="O1172" s="2">
        <v>104519690</v>
      </c>
      <c r="P1172" s="20" t="s">
        <v>61</v>
      </c>
      <c r="Q1172" s="2" t="str">
        <f t="shared" si="54"/>
        <v>104519690C10</v>
      </c>
      <c r="R1172" s="2" t="str">
        <f t="shared" si="55"/>
        <v>104519690C10</v>
      </c>
      <c r="T1172" s="2">
        <v>104527430</v>
      </c>
      <c r="U1172" s="2" t="s">
        <v>209</v>
      </c>
      <c r="V1172" s="2" t="str">
        <f t="shared" si="56"/>
        <v>104527430C04</v>
      </c>
    </row>
    <row r="1173" spans="15:22" x14ac:dyDescent="0.35">
      <c r="O1173" s="2">
        <v>104518330</v>
      </c>
      <c r="P1173" s="20" t="s">
        <v>339</v>
      </c>
      <c r="Q1173" s="2" t="str">
        <f t="shared" si="54"/>
        <v>104518330C30</v>
      </c>
      <c r="R1173" s="2" t="str">
        <f t="shared" si="55"/>
        <v>104518330C30</v>
      </c>
      <c r="T1173" s="2">
        <v>104527430</v>
      </c>
      <c r="U1173" s="2" t="s">
        <v>44</v>
      </c>
      <c r="V1173" s="2" t="str">
        <f t="shared" si="56"/>
        <v>104527430UN</v>
      </c>
    </row>
    <row r="1174" spans="15:22" x14ac:dyDescent="0.35">
      <c r="O1174" s="2">
        <v>104519590</v>
      </c>
      <c r="P1174" s="20" t="s">
        <v>209</v>
      </c>
      <c r="Q1174" s="2" t="str">
        <f t="shared" si="54"/>
        <v>104519590C04</v>
      </c>
      <c r="R1174" s="2" t="str">
        <f t="shared" si="55"/>
        <v>104519590C04</v>
      </c>
      <c r="T1174" s="2">
        <v>104527450</v>
      </c>
      <c r="U1174" s="2" t="s">
        <v>288</v>
      </c>
      <c r="V1174" s="2" t="str">
        <f t="shared" si="56"/>
        <v>104527450C24</v>
      </c>
    </row>
    <row r="1175" spans="15:22" x14ac:dyDescent="0.35">
      <c r="O1175" s="2">
        <v>104522660</v>
      </c>
      <c r="P1175" s="20" t="s">
        <v>822</v>
      </c>
      <c r="Q1175" s="2" t="str">
        <f t="shared" si="54"/>
        <v>104522660Y40</v>
      </c>
      <c r="R1175" s="2" t="str">
        <f t="shared" si="55"/>
        <v>104522660Y40</v>
      </c>
      <c r="T1175" s="2">
        <v>104527450</v>
      </c>
      <c r="U1175" s="2" t="s">
        <v>44</v>
      </c>
      <c r="V1175" s="2" t="str">
        <f t="shared" si="56"/>
        <v>104527450UN</v>
      </c>
    </row>
    <row r="1176" spans="15:22" x14ac:dyDescent="0.35">
      <c r="O1176" s="2">
        <v>104254040</v>
      </c>
      <c r="P1176" s="20" t="s">
        <v>248</v>
      </c>
      <c r="Q1176" s="2" t="str">
        <f t="shared" si="54"/>
        <v>104254040C35</v>
      </c>
      <c r="R1176" s="2" t="str">
        <f t="shared" si="55"/>
        <v>104254040C35</v>
      </c>
      <c r="T1176" s="2">
        <v>104527460</v>
      </c>
      <c r="U1176" s="2" t="s">
        <v>288</v>
      </c>
      <c r="V1176" s="2" t="str">
        <f t="shared" si="56"/>
        <v>104527460C24</v>
      </c>
    </row>
    <row r="1177" spans="15:22" x14ac:dyDescent="0.35">
      <c r="O1177" s="2">
        <v>150000001</v>
      </c>
      <c r="P1177" s="20" t="s">
        <v>61</v>
      </c>
      <c r="Q1177" s="2" t="str">
        <f t="shared" si="54"/>
        <v>150000001C10</v>
      </c>
      <c r="R1177" s="2" t="str">
        <f t="shared" si="55"/>
        <v>150000001C10</v>
      </c>
      <c r="T1177" s="2">
        <v>104527460</v>
      </c>
      <c r="U1177" s="2" t="s">
        <v>44</v>
      </c>
      <c r="V1177" s="2" t="str">
        <f t="shared" si="56"/>
        <v>104527460UN</v>
      </c>
    </row>
    <row r="1178" spans="15:22" x14ac:dyDescent="0.35">
      <c r="O1178" s="2">
        <v>104300530</v>
      </c>
      <c r="P1178" s="20" t="s">
        <v>209</v>
      </c>
      <c r="Q1178" s="2" t="str">
        <f t="shared" si="54"/>
        <v>104300530C04</v>
      </c>
      <c r="R1178" s="2" t="str">
        <f t="shared" si="55"/>
        <v>104300530C04</v>
      </c>
      <c r="T1178" s="2">
        <v>104527490</v>
      </c>
      <c r="U1178" s="2" t="s">
        <v>1665</v>
      </c>
      <c r="V1178" s="2" t="str">
        <f t="shared" si="56"/>
        <v>104527490D03</v>
      </c>
    </row>
    <row r="1179" spans="15:22" x14ac:dyDescent="0.35">
      <c r="O1179" s="2">
        <v>104515110</v>
      </c>
      <c r="P1179" s="20" t="s">
        <v>209</v>
      </c>
      <c r="Q1179" s="2" t="str">
        <f t="shared" si="54"/>
        <v>104515110C04</v>
      </c>
      <c r="R1179" s="2" t="str">
        <f t="shared" si="55"/>
        <v>104515110C04</v>
      </c>
      <c r="T1179" s="2">
        <v>104527490</v>
      </c>
      <c r="U1179" s="2" t="s">
        <v>44</v>
      </c>
      <c r="V1179" s="2" t="str">
        <f t="shared" si="56"/>
        <v>104527490UN</v>
      </c>
    </row>
    <row r="1180" spans="15:22" x14ac:dyDescent="0.35">
      <c r="O1180" s="2">
        <v>150000276</v>
      </c>
      <c r="P1180" s="20" t="s">
        <v>43</v>
      </c>
      <c r="Q1180" s="2" t="str">
        <f t="shared" si="54"/>
        <v>150000276C12</v>
      </c>
      <c r="R1180" s="2" t="str">
        <f t="shared" si="55"/>
        <v>150000276C12</v>
      </c>
      <c r="T1180" s="2">
        <v>104527500</v>
      </c>
      <c r="U1180" s="2" t="s">
        <v>44</v>
      </c>
      <c r="V1180" s="2" t="str">
        <f t="shared" si="56"/>
        <v>104527500UN</v>
      </c>
    </row>
    <row r="1181" spans="15:22" x14ac:dyDescent="0.35">
      <c r="O1181" s="2">
        <v>104521210</v>
      </c>
      <c r="P1181" s="20" t="s">
        <v>77</v>
      </c>
      <c r="Q1181" s="2" t="str">
        <f t="shared" si="54"/>
        <v>104521210CJ</v>
      </c>
      <c r="R1181" s="2" t="str">
        <f t="shared" si="55"/>
        <v>104521210CJ</v>
      </c>
      <c r="T1181" s="2">
        <v>104527520</v>
      </c>
      <c r="U1181" s="2" t="s">
        <v>209</v>
      </c>
      <c r="V1181" s="2" t="str">
        <f t="shared" si="56"/>
        <v>104527520C04</v>
      </c>
    </row>
    <row r="1182" spans="15:22" x14ac:dyDescent="0.35">
      <c r="O1182" s="2">
        <v>104517930</v>
      </c>
      <c r="P1182" s="20" t="s">
        <v>209</v>
      </c>
      <c r="Q1182" s="2" t="str">
        <f t="shared" si="54"/>
        <v>104517930C04</v>
      </c>
      <c r="R1182" s="2" t="str">
        <f t="shared" si="55"/>
        <v>104517930C04</v>
      </c>
      <c r="T1182" s="2">
        <v>104527520</v>
      </c>
      <c r="U1182" s="2" t="s">
        <v>44</v>
      </c>
      <c r="V1182" s="2" t="str">
        <f t="shared" si="56"/>
        <v>104527520UN</v>
      </c>
    </row>
    <row r="1183" spans="15:22" x14ac:dyDescent="0.35">
      <c r="O1183" s="2">
        <v>104519650</v>
      </c>
      <c r="P1183" s="20" t="s">
        <v>61</v>
      </c>
      <c r="Q1183" s="2" t="str">
        <f t="shared" si="54"/>
        <v>104519650C10</v>
      </c>
      <c r="R1183" s="2" t="str">
        <f t="shared" si="55"/>
        <v>104519650C10</v>
      </c>
      <c r="T1183" s="2">
        <v>104527530</v>
      </c>
      <c r="U1183" s="2" t="s">
        <v>61</v>
      </c>
      <c r="V1183" s="2" t="str">
        <f t="shared" si="56"/>
        <v>104527530C10</v>
      </c>
    </row>
    <row r="1184" spans="15:22" x14ac:dyDescent="0.35">
      <c r="O1184" s="2">
        <v>104519580</v>
      </c>
      <c r="P1184" s="20" t="s">
        <v>209</v>
      </c>
      <c r="Q1184" s="2" t="str">
        <f t="shared" si="54"/>
        <v>104519580C04</v>
      </c>
      <c r="R1184" s="2" t="str">
        <f t="shared" si="55"/>
        <v>104519580C04</v>
      </c>
      <c r="T1184" s="2">
        <v>104527530</v>
      </c>
      <c r="U1184" s="2" t="s">
        <v>44</v>
      </c>
      <c r="V1184" s="2" t="str">
        <f t="shared" si="56"/>
        <v>104527530UN</v>
      </c>
    </row>
    <row r="1185" spans="15:22" x14ac:dyDescent="0.35">
      <c r="O1185" s="2">
        <v>105154610</v>
      </c>
      <c r="P1185" s="20" t="s">
        <v>339</v>
      </c>
      <c r="Q1185" s="2" t="str">
        <f t="shared" si="54"/>
        <v>105154610C30</v>
      </c>
      <c r="R1185" s="2" t="str">
        <f t="shared" si="55"/>
        <v>105154610C30</v>
      </c>
      <c r="T1185" s="2">
        <v>104527550</v>
      </c>
      <c r="U1185" s="2" t="s">
        <v>61</v>
      </c>
      <c r="V1185" s="2" t="str">
        <f t="shared" si="56"/>
        <v>104527550C10</v>
      </c>
    </row>
    <row r="1186" spans="15:22" x14ac:dyDescent="0.35">
      <c r="O1186" s="2">
        <v>104513640</v>
      </c>
      <c r="P1186" s="20" t="s">
        <v>61</v>
      </c>
      <c r="Q1186" s="2" t="str">
        <f t="shared" si="54"/>
        <v>104513640C10</v>
      </c>
      <c r="R1186" s="2" t="str">
        <f t="shared" si="55"/>
        <v>104513640C10</v>
      </c>
      <c r="T1186" s="2">
        <v>104527550</v>
      </c>
      <c r="U1186" s="2" t="s">
        <v>44</v>
      </c>
      <c r="V1186" s="2" t="str">
        <f t="shared" si="56"/>
        <v>104527550UN</v>
      </c>
    </row>
    <row r="1187" spans="15:22" x14ac:dyDescent="0.35">
      <c r="O1187" s="2">
        <v>150000372</v>
      </c>
      <c r="P1187" s="20" t="s">
        <v>61</v>
      </c>
      <c r="Q1187" s="2" t="str">
        <f t="shared" si="54"/>
        <v>150000372C10</v>
      </c>
      <c r="R1187" s="2" t="str">
        <f t="shared" si="55"/>
        <v>150000372C10</v>
      </c>
      <c r="T1187" s="2">
        <v>104527560</v>
      </c>
      <c r="U1187" s="2" t="s">
        <v>112</v>
      </c>
      <c r="V1187" s="2" t="str">
        <f t="shared" si="56"/>
        <v>104527560C16</v>
      </c>
    </row>
    <row r="1188" spans="15:22" x14ac:dyDescent="0.35">
      <c r="O1188" s="2">
        <v>104530000</v>
      </c>
      <c r="P1188" s="20" t="s">
        <v>339</v>
      </c>
      <c r="Q1188" s="2" t="str">
        <f t="shared" si="54"/>
        <v>104530000C30</v>
      </c>
      <c r="R1188" s="2" t="str">
        <f t="shared" si="55"/>
        <v>104530000C30</v>
      </c>
      <c r="T1188" s="2">
        <v>104527560</v>
      </c>
      <c r="U1188" s="2" t="s">
        <v>44</v>
      </c>
      <c r="V1188" s="2" t="str">
        <f t="shared" si="56"/>
        <v>104527560UN</v>
      </c>
    </row>
    <row r="1189" spans="15:22" x14ac:dyDescent="0.35">
      <c r="O1189" s="2">
        <v>104520710</v>
      </c>
      <c r="P1189" s="20" t="s">
        <v>53</v>
      </c>
      <c r="Q1189" s="2" t="str">
        <f t="shared" si="54"/>
        <v>104520710C06</v>
      </c>
      <c r="R1189" s="2" t="str">
        <f t="shared" si="55"/>
        <v>104520710C06</v>
      </c>
      <c r="T1189" s="2">
        <v>104527570</v>
      </c>
      <c r="U1189" s="2" t="s">
        <v>209</v>
      </c>
      <c r="V1189" s="2" t="str">
        <f t="shared" si="56"/>
        <v>104527570C04</v>
      </c>
    </row>
    <row r="1190" spans="15:22" x14ac:dyDescent="0.35">
      <c r="O1190" s="2">
        <v>104530040</v>
      </c>
      <c r="P1190" s="20" t="s">
        <v>339</v>
      </c>
      <c r="Q1190" s="2" t="str">
        <f t="shared" si="54"/>
        <v>104530040C30</v>
      </c>
      <c r="R1190" s="2" t="str">
        <f t="shared" si="55"/>
        <v>104530040C30</v>
      </c>
      <c r="T1190" s="2">
        <v>104527570</v>
      </c>
      <c r="U1190" s="2" t="s">
        <v>44</v>
      </c>
      <c r="V1190" s="2" t="str">
        <f t="shared" si="56"/>
        <v>104527570UN</v>
      </c>
    </row>
    <row r="1191" spans="15:22" x14ac:dyDescent="0.35">
      <c r="O1191" s="2">
        <v>104530030</v>
      </c>
      <c r="P1191" s="20" t="s">
        <v>339</v>
      </c>
      <c r="Q1191" s="2" t="str">
        <f t="shared" si="54"/>
        <v>104530030C30</v>
      </c>
      <c r="R1191" s="2" t="str">
        <f t="shared" si="55"/>
        <v>104530030C30</v>
      </c>
      <c r="T1191" s="2">
        <v>104527640</v>
      </c>
      <c r="U1191" s="2" t="s">
        <v>209</v>
      </c>
      <c r="V1191" s="2" t="str">
        <f t="shared" si="56"/>
        <v>104527640C04</v>
      </c>
    </row>
    <row r="1192" spans="15:22" x14ac:dyDescent="0.35">
      <c r="O1192" s="2">
        <v>209100028</v>
      </c>
      <c r="P1192" s="20" t="s">
        <v>86</v>
      </c>
      <c r="Q1192" s="2" t="str">
        <f t="shared" si="54"/>
        <v>209100028C20</v>
      </c>
      <c r="R1192" s="2" t="str">
        <f t="shared" si="55"/>
        <v>209100028C20</v>
      </c>
      <c r="T1192" s="2">
        <v>104527640</v>
      </c>
      <c r="U1192" s="2" t="s">
        <v>44</v>
      </c>
      <c r="V1192" s="2" t="str">
        <f t="shared" si="56"/>
        <v>104527640UN</v>
      </c>
    </row>
    <row r="1193" spans="15:22" x14ac:dyDescent="0.35">
      <c r="O1193" s="2">
        <v>104519600</v>
      </c>
      <c r="P1193" s="20" t="s">
        <v>209</v>
      </c>
      <c r="Q1193" s="2" t="str">
        <f t="shared" si="54"/>
        <v>104519600C04</v>
      </c>
      <c r="R1193" s="2" t="str">
        <f t="shared" si="55"/>
        <v>104519600C04</v>
      </c>
      <c r="T1193" s="2">
        <v>104527650</v>
      </c>
      <c r="U1193" s="2" t="s">
        <v>209</v>
      </c>
      <c r="V1193" s="2" t="str">
        <f t="shared" si="56"/>
        <v>104527650C04</v>
      </c>
    </row>
    <row r="1194" spans="15:22" x14ac:dyDescent="0.35">
      <c r="O1194" s="2">
        <v>104520700</v>
      </c>
      <c r="P1194" s="20" t="s">
        <v>61</v>
      </c>
      <c r="Q1194" s="2" t="str">
        <f t="shared" si="54"/>
        <v>104520700C10</v>
      </c>
      <c r="R1194" s="2" t="str">
        <f t="shared" si="55"/>
        <v>104520700C10</v>
      </c>
      <c r="T1194" s="2">
        <v>104527650</v>
      </c>
      <c r="U1194" s="2" t="s">
        <v>44</v>
      </c>
      <c r="V1194" s="2" t="str">
        <f t="shared" si="56"/>
        <v>104527650UN</v>
      </c>
    </row>
    <row r="1195" spans="15:22" x14ac:dyDescent="0.35">
      <c r="O1195" s="2">
        <v>104519640</v>
      </c>
      <c r="P1195" s="20" t="s">
        <v>209</v>
      </c>
      <c r="Q1195" s="2" t="str">
        <f t="shared" si="54"/>
        <v>104519640C04</v>
      </c>
      <c r="R1195" s="2" t="str">
        <f t="shared" si="55"/>
        <v>104519640C04</v>
      </c>
      <c r="T1195" s="2">
        <v>104527660</v>
      </c>
      <c r="U1195" s="2" t="s">
        <v>44</v>
      </c>
      <c r="V1195" s="2" t="str">
        <f t="shared" si="56"/>
        <v>104527660UN</v>
      </c>
    </row>
    <row r="1196" spans="15:22" x14ac:dyDescent="0.35">
      <c r="O1196" s="2">
        <v>104512360</v>
      </c>
      <c r="P1196" s="20" t="s">
        <v>61</v>
      </c>
      <c r="Q1196" s="2" t="str">
        <f t="shared" si="54"/>
        <v>104512360C10</v>
      </c>
      <c r="R1196" s="2" t="str">
        <f t="shared" si="55"/>
        <v>104512360C10</v>
      </c>
      <c r="T1196" s="2">
        <v>104527660</v>
      </c>
      <c r="U1196" s="2" t="s">
        <v>441</v>
      </c>
      <c r="V1196" s="2" t="str">
        <f t="shared" si="56"/>
        <v>104527660Y00</v>
      </c>
    </row>
    <row r="1197" spans="15:22" x14ac:dyDescent="0.35">
      <c r="O1197" s="2">
        <v>104520730</v>
      </c>
      <c r="P1197" s="20" t="s">
        <v>53</v>
      </c>
      <c r="Q1197" s="2" t="str">
        <f t="shared" si="54"/>
        <v>104520730C06</v>
      </c>
      <c r="R1197" s="2" t="str">
        <f t="shared" si="55"/>
        <v>104520730C06</v>
      </c>
      <c r="T1197" s="2">
        <v>104527670</v>
      </c>
      <c r="U1197" s="2" t="s">
        <v>44</v>
      </c>
      <c r="V1197" s="2" t="str">
        <f t="shared" si="56"/>
        <v>104527670UN</v>
      </c>
    </row>
    <row r="1198" spans="15:22" x14ac:dyDescent="0.35">
      <c r="O1198" s="2">
        <v>104524910</v>
      </c>
      <c r="P1198" s="20" t="s">
        <v>44</v>
      </c>
      <c r="Q1198" s="2" t="str">
        <f t="shared" si="54"/>
        <v>104524910UN</v>
      </c>
      <c r="R1198" s="2" t="str">
        <f t="shared" si="55"/>
        <v>104524910UN</v>
      </c>
      <c r="T1198" s="2">
        <v>104527670</v>
      </c>
      <c r="U1198" s="2" t="s">
        <v>441</v>
      </c>
      <c r="V1198" s="2" t="str">
        <f t="shared" si="56"/>
        <v>104527670Y00</v>
      </c>
    </row>
    <row r="1199" spans="15:22" x14ac:dyDescent="0.35">
      <c r="O1199" s="2">
        <v>104321070</v>
      </c>
      <c r="P1199" s="20" t="s">
        <v>209</v>
      </c>
      <c r="Q1199" s="2" t="str">
        <f t="shared" si="54"/>
        <v>104321070C04</v>
      </c>
      <c r="R1199" s="2" t="str">
        <f t="shared" si="55"/>
        <v>104321070C04</v>
      </c>
      <c r="T1199" s="2">
        <v>104527680</v>
      </c>
      <c r="U1199" s="2" t="s">
        <v>44</v>
      </c>
      <c r="V1199" s="2" t="str">
        <f t="shared" si="56"/>
        <v>104527680UN</v>
      </c>
    </row>
    <row r="1200" spans="15:22" x14ac:dyDescent="0.35">
      <c r="O1200" s="2">
        <v>104527310</v>
      </c>
      <c r="P1200" s="20" t="s">
        <v>43</v>
      </c>
      <c r="Q1200" s="2" t="str">
        <f t="shared" si="54"/>
        <v>104527310C12</v>
      </c>
      <c r="R1200" s="2" t="str">
        <f t="shared" si="55"/>
        <v>104527310C12</v>
      </c>
      <c r="T1200" s="2">
        <v>104527680</v>
      </c>
      <c r="U1200" s="2" t="s">
        <v>441</v>
      </c>
      <c r="V1200" s="2" t="str">
        <f t="shared" si="56"/>
        <v>104527680Y00</v>
      </c>
    </row>
    <row r="1201" spans="15:22" x14ac:dyDescent="0.35">
      <c r="O1201" s="2">
        <v>150000017</v>
      </c>
      <c r="P1201" s="20" t="s">
        <v>242</v>
      </c>
      <c r="Q1201" s="2" t="str">
        <f t="shared" si="54"/>
        <v>150000017C48</v>
      </c>
      <c r="R1201" s="2" t="str">
        <f t="shared" si="55"/>
        <v>150000017C48</v>
      </c>
      <c r="T1201" s="2">
        <v>104527690</v>
      </c>
      <c r="U1201" s="2" t="s">
        <v>44</v>
      </c>
      <c r="V1201" s="2" t="str">
        <f t="shared" si="56"/>
        <v>104527690UN</v>
      </c>
    </row>
    <row r="1202" spans="15:22" x14ac:dyDescent="0.35">
      <c r="O1202" s="2">
        <v>104331010</v>
      </c>
      <c r="P1202" s="20" t="s">
        <v>284</v>
      </c>
      <c r="Q1202" s="2" t="str">
        <f t="shared" si="54"/>
        <v>104331010C03</v>
      </c>
      <c r="R1202" s="2" t="str">
        <f t="shared" si="55"/>
        <v>104331010C03</v>
      </c>
      <c r="T1202" s="2">
        <v>104527690</v>
      </c>
      <c r="U1202" s="2" t="s">
        <v>125</v>
      </c>
      <c r="V1202" s="2" t="str">
        <f t="shared" si="56"/>
        <v>104527690X00</v>
      </c>
    </row>
    <row r="1203" spans="15:22" x14ac:dyDescent="0.35">
      <c r="O1203" s="2">
        <v>104518950</v>
      </c>
      <c r="P1203" s="20" t="s">
        <v>61</v>
      </c>
      <c r="Q1203" s="2" t="str">
        <f t="shared" si="54"/>
        <v>104518950C10</v>
      </c>
      <c r="R1203" s="2" t="str">
        <f t="shared" si="55"/>
        <v>104518950C10</v>
      </c>
      <c r="T1203" s="2">
        <v>104527700</v>
      </c>
      <c r="U1203" s="2" t="s">
        <v>288</v>
      </c>
      <c r="V1203" s="2" t="str">
        <f t="shared" si="56"/>
        <v>104527700C24</v>
      </c>
    </row>
    <row r="1204" spans="15:22" x14ac:dyDescent="0.35">
      <c r="O1204" s="2">
        <v>105154370</v>
      </c>
      <c r="P1204" s="20" t="s">
        <v>176</v>
      </c>
      <c r="Q1204" s="2" t="str">
        <f t="shared" si="54"/>
        <v>105154370C02</v>
      </c>
      <c r="R1204" s="2" t="str">
        <f t="shared" si="55"/>
        <v>105154370C02</v>
      </c>
      <c r="T1204" s="2">
        <v>104527700</v>
      </c>
      <c r="U1204" s="2" t="s">
        <v>44</v>
      </c>
      <c r="V1204" s="2" t="str">
        <f t="shared" si="56"/>
        <v>104527700UN</v>
      </c>
    </row>
    <row r="1205" spans="15:22" x14ac:dyDescent="0.35">
      <c r="O1205" s="2">
        <v>104533730</v>
      </c>
      <c r="P1205" s="20" t="s">
        <v>43</v>
      </c>
      <c r="Q1205" s="2" t="str">
        <f t="shared" si="54"/>
        <v>104533730C12</v>
      </c>
      <c r="R1205" s="2" t="str">
        <f t="shared" si="55"/>
        <v>104533730C12</v>
      </c>
      <c r="T1205" s="2">
        <v>104527710</v>
      </c>
      <c r="U1205" s="2" t="s">
        <v>242</v>
      </c>
      <c r="V1205" s="2" t="str">
        <f t="shared" si="56"/>
        <v>104527710C48</v>
      </c>
    </row>
    <row r="1206" spans="15:22" x14ac:dyDescent="0.35">
      <c r="O1206" s="2">
        <v>104533960</v>
      </c>
      <c r="P1206" s="20" t="s">
        <v>53</v>
      </c>
      <c r="Q1206" s="2" t="str">
        <f t="shared" si="54"/>
        <v>104533960C06</v>
      </c>
      <c r="R1206" s="2" t="str">
        <f t="shared" si="55"/>
        <v>104533960C06</v>
      </c>
      <c r="T1206" s="2">
        <v>104527710</v>
      </c>
      <c r="U1206" s="2" t="s">
        <v>44</v>
      </c>
      <c r="V1206" s="2" t="str">
        <f t="shared" si="56"/>
        <v>104527710UN</v>
      </c>
    </row>
    <row r="1207" spans="15:22" x14ac:dyDescent="0.35">
      <c r="O1207" s="2">
        <v>104533680</v>
      </c>
      <c r="P1207" s="20" t="s">
        <v>94</v>
      </c>
      <c r="Q1207" s="2" t="str">
        <f t="shared" si="54"/>
        <v>104533680C18</v>
      </c>
      <c r="R1207" s="2" t="str">
        <f t="shared" si="55"/>
        <v>104533680C18</v>
      </c>
      <c r="T1207" s="2">
        <v>104527720</v>
      </c>
      <c r="U1207" s="2" t="s">
        <v>43</v>
      </c>
      <c r="V1207" s="2" t="str">
        <f t="shared" si="56"/>
        <v>104527720C12</v>
      </c>
    </row>
    <row r="1208" spans="15:22" x14ac:dyDescent="0.35">
      <c r="O1208" s="2">
        <v>104524480</v>
      </c>
      <c r="P1208" s="20" t="s">
        <v>378</v>
      </c>
      <c r="Q1208" s="2" t="str">
        <f t="shared" si="54"/>
        <v>104524480AJ</v>
      </c>
      <c r="R1208" s="2" t="str">
        <f t="shared" si="55"/>
        <v>104524480AJ</v>
      </c>
      <c r="T1208" s="2">
        <v>104527720</v>
      </c>
      <c r="U1208" s="2" t="s">
        <v>44</v>
      </c>
      <c r="V1208" s="2" t="str">
        <f t="shared" si="56"/>
        <v>104527720UN</v>
      </c>
    </row>
    <row r="1209" spans="15:22" x14ac:dyDescent="0.35">
      <c r="O1209" s="2">
        <v>104519000</v>
      </c>
      <c r="P1209" s="20" t="s">
        <v>112</v>
      </c>
      <c r="Q1209" s="2" t="str">
        <f t="shared" si="54"/>
        <v>104519000C16</v>
      </c>
      <c r="R1209" s="2" t="str">
        <f t="shared" si="55"/>
        <v>104519000C16</v>
      </c>
      <c r="T1209" s="2">
        <v>104527740</v>
      </c>
      <c r="U1209" s="2" t="s">
        <v>43</v>
      </c>
      <c r="V1209" s="2" t="str">
        <f t="shared" si="56"/>
        <v>104527740C12</v>
      </c>
    </row>
    <row r="1210" spans="15:22" x14ac:dyDescent="0.35">
      <c r="O1210" s="2">
        <v>104340050</v>
      </c>
      <c r="P1210" s="20" t="s">
        <v>61</v>
      </c>
      <c r="Q1210" s="2" t="str">
        <f t="shared" si="54"/>
        <v>104340050C10</v>
      </c>
      <c r="R1210" s="2" t="str">
        <f t="shared" si="55"/>
        <v>104340050C10</v>
      </c>
      <c r="T1210" s="2">
        <v>104527740</v>
      </c>
      <c r="U1210" s="2" t="s">
        <v>44</v>
      </c>
      <c r="V1210" s="2" t="str">
        <f t="shared" si="56"/>
        <v>104527740UN</v>
      </c>
    </row>
    <row r="1211" spans="15:22" x14ac:dyDescent="0.35">
      <c r="O1211" s="2">
        <v>104523500</v>
      </c>
      <c r="P1211" s="20" t="s">
        <v>211</v>
      </c>
      <c r="Q1211" s="2" t="str">
        <f t="shared" si="54"/>
        <v>104523500C50</v>
      </c>
      <c r="R1211" s="2" t="str">
        <f t="shared" si="55"/>
        <v>104523500C50</v>
      </c>
      <c r="T1211" s="2">
        <v>104527750</v>
      </c>
      <c r="U1211" s="2" t="s">
        <v>43</v>
      </c>
      <c r="V1211" s="2" t="str">
        <f t="shared" si="56"/>
        <v>104527750C12</v>
      </c>
    </row>
    <row r="1212" spans="15:22" x14ac:dyDescent="0.35">
      <c r="O1212" s="2">
        <v>104528020</v>
      </c>
      <c r="P1212" s="20" t="s">
        <v>211</v>
      </c>
      <c r="Q1212" s="2" t="str">
        <f t="shared" si="54"/>
        <v>104528020C50</v>
      </c>
      <c r="R1212" s="2" t="str">
        <f t="shared" si="55"/>
        <v>104528020C50</v>
      </c>
      <c r="T1212" s="2">
        <v>104527750</v>
      </c>
      <c r="U1212" s="2" t="s">
        <v>44</v>
      </c>
      <c r="V1212" s="2" t="str">
        <f t="shared" si="56"/>
        <v>104527750UN</v>
      </c>
    </row>
    <row r="1213" spans="15:22" x14ac:dyDescent="0.35">
      <c r="O1213" s="2">
        <v>104528030</v>
      </c>
      <c r="P1213" s="20" t="s">
        <v>61</v>
      </c>
      <c r="Q1213" s="2" t="str">
        <f t="shared" si="54"/>
        <v>104528030C10</v>
      </c>
      <c r="R1213" s="2" t="str">
        <f t="shared" si="55"/>
        <v>104528030C10</v>
      </c>
      <c r="T1213" s="2">
        <v>104527760</v>
      </c>
      <c r="U1213" s="2" t="s">
        <v>90</v>
      </c>
      <c r="V1213" s="2" t="str">
        <f t="shared" si="56"/>
        <v>104527760C40</v>
      </c>
    </row>
    <row r="1214" spans="15:22" x14ac:dyDescent="0.35">
      <c r="O1214" s="2">
        <v>104523240</v>
      </c>
      <c r="P1214" s="20" t="s">
        <v>61</v>
      </c>
      <c r="Q1214" s="2" t="str">
        <f t="shared" si="54"/>
        <v>104523240C10</v>
      </c>
      <c r="R1214" s="2" t="str">
        <f t="shared" si="55"/>
        <v>104523240C10</v>
      </c>
      <c r="T1214" s="2">
        <v>104527760</v>
      </c>
      <c r="U1214" s="2" t="s">
        <v>44</v>
      </c>
      <c r="V1214" s="2" t="str">
        <f t="shared" si="56"/>
        <v>104527760UN</v>
      </c>
    </row>
    <row r="1215" spans="15:22" x14ac:dyDescent="0.35">
      <c r="O1215" s="2">
        <v>104522890</v>
      </c>
      <c r="P1215" s="20" t="s">
        <v>300</v>
      </c>
      <c r="Q1215" s="2" t="str">
        <f t="shared" si="54"/>
        <v>104522890C05</v>
      </c>
      <c r="R1215" s="2" t="str">
        <f t="shared" si="55"/>
        <v>104522890C05</v>
      </c>
      <c r="T1215" s="2">
        <v>104527820</v>
      </c>
      <c r="U1215" s="2" t="s">
        <v>43</v>
      </c>
      <c r="V1215" s="2" t="str">
        <f t="shared" si="56"/>
        <v>104527820C12</v>
      </c>
    </row>
    <row r="1216" spans="15:22" x14ac:dyDescent="0.35">
      <c r="O1216" s="2">
        <v>104528010</v>
      </c>
      <c r="P1216" s="20" t="s">
        <v>61</v>
      </c>
      <c r="Q1216" s="2" t="str">
        <f t="shared" si="54"/>
        <v>104528010C10</v>
      </c>
      <c r="R1216" s="2" t="str">
        <f t="shared" si="55"/>
        <v>104528010C10</v>
      </c>
      <c r="T1216" s="2">
        <v>104527820</v>
      </c>
      <c r="U1216" s="2" t="s">
        <v>44</v>
      </c>
      <c r="V1216" s="2" t="str">
        <f t="shared" si="56"/>
        <v>104527820UN</v>
      </c>
    </row>
    <row r="1217" spans="15:22" x14ac:dyDescent="0.35">
      <c r="O1217" s="2">
        <v>104341110</v>
      </c>
      <c r="P1217" s="20" t="s">
        <v>86</v>
      </c>
      <c r="Q1217" s="2" t="str">
        <f t="shared" si="54"/>
        <v>104341110C20</v>
      </c>
      <c r="R1217" s="2" t="str">
        <f t="shared" si="55"/>
        <v>104341110C20</v>
      </c>
      <c r="T1217" s="2">
        <v>104527830</v>
      </c>
      <c r="U1217" s="2" t="s">
        <v>61</v>
      </c>
      <c r="V1217" s="2" t="str">
        <f t="shared" si="56"/>
        <v>104527830C10</v>
      </c>
    </row>
    <row r="1218" spans="15:22" x14ac:dyDescent="0.35">
      <c r="O1218" s="2">
        <v>104531660</v>
      </c>
      <c r="P1218" s="20" t="s">
        <v>53</v>
      </c>
      <c r="Q1218" s="2" t="str">
        <f t="shared" si="54"/>
        <v>104531660C06</v>
      </c>
      <c r="R1218" s="2" t="str">
        <f t="shared" si="55"/>
        <v>104531660C06</v>
      </c>
      <c r="T1218" s="2">
        <v>104527830</v>
      </c>
      <c r="U1218" s="2" t="s">
        <v>44</v>
      </c>
      <c r="V1218" s="2" t="str">
        <f t="shared" si="56"/>
        <v>104527830UN</v>
      </c>
    </row>
    <row r="1219" spans="15:22" x14ac:dyDescent="0.35">
      <c r="O1219" s="2">
        <v>104531670</v>
      </c>
      <c r="P1219" s="20" t="s">
        <v>300</v>
      </c>
      <c r="Q1219" s="2" t="str">
        <f t="shared" ref="Q1219:Q1282" si="57">O1219&amp;P1219</f>
        <v>104531670C05</v>
      </c>
      <c r="R1219" s="2" t="str">
        <f t="shared" ref="R1219:R1282" si="58">VLOOKUP(Q1219,V:V,1,0)</f>
        <v>104531670C05</v>
      </c>
      <c r="T1219" s="2">
        <v>104527850</v>
      </c>
      <c r="U1219" s="2" t="s">
        <v>773</v>
      </c>
      <c r="V1219" s="2" t="str">
        <f t="shared" si="56"/>
        <v>104527850C36</v>
      </c>
    </row>
    <row r="1220" spans="15:22" x14ac:dyDescent="0.35">
      <c r="O1220" s="2">
        <v>104531700</v>
      </c>
      <c r="P1220" s="20" t="s">
        <v>288</v>
      </c>
      <c r="Q1220" s="2" t="str">
        <f t="shared" si="57"/>
        <v>104531700C24</v>
      </c>
      <c r="R1220" s="2" t="str">
        <f t="shared" si="58"/>
        <v>104531700C24</v>
      </c>
      <c r="T1220" s="2">
        <v>104527850</v>
      </c>
      <c r="U1220" s="2" t="s">
        <v>242</v>
      </c>
      <c r="V1220" s="2" t="str">
        <f t="shared" ref="V1220:V1283" si="59">T1220&amp;U1220</f>
        <v>104527850C48</v>
      </c>
    </row>
    <row r="1221" spans="15:22" x14ac:dyDescent="0.35">
      <c r="O1221" s="2">
        <v>104531680</v>
      </c>
      <c r="P1221" s="20" t="s">
        <v>176</v>
      </c>
      <c r="Q1221" s="2" t="str">
        <f t="shared" si="57"/>
        <v>104531680C02</v>
      </c>
      <c r="R1221" s="2" t="str">
        <f t="shared" si="58"/>
        <v>104531680C02</v>
      </c>
      <c r="T1221" s="2">
        <v>104527850</v>
      </c>
      <c r="U1221" s="2" t="s">
        <v>44</v>
      </c>
      <c r="V1221" s="2" t="str">
        <f t="shared" si="59"/>
        <v>104527850UN</v>
      </c>
    </row>
    <row r="1222" spans="15:22" x14ac:dyDescent="0.35">
      <c r="O1222" s="2">
        <v>104531720</v>
      </c>
      <c r="P1222" s="20" t="s">
        <v>176</v>
      </c>
      <c r="Q1222" s="2" t="str">
        <f t="shared" si="57"/>
        <v>104531720C02</v>
      </c>
      <c r="R1222" s="2" t="str">
        <f t="shared" si="58"/>
        <v>104531720C02</v>
      </c>
      <c r="T1222" s="2">
        <v>104527870</v>
      </c>
      <c r="U1222" s="2" t="s">
        <v>44</v>
      </c>
      <c r="V1222" s="2" t="str">
        <f t="shared" si="59"/>
        <v>104527870UN</v>
      </c>
    </row>
    <row r="1223" spans="15:22" x14ac:dyDescent="0.35">
      <c r="O1223" s="2">
        <v>104531690</v>
      </c>
      <c r="P1223" s="20" t="s">
        <v>176</v>
      </c>
      <c r="Q1223" s="2" t="str">
        <f t="shared" si="57"/>
        <v>104531690C02</v>
      </c>
      <c r="R1223" s="2" t="str">
        <f t="shared" si="58"/>
        <v>104531690C02</v>
      </c>
      <c r="T1223" s="2">
        <v>104527870</v>
      </c>
      <c r="U1223" s="2" t="s">
        <v>125</v>
      </c>
      <c r="V1223" s="2" t="str">
        <f t="shared" si="59"/>
        <v>104527870X00</v>
      </c>
    </row>
    <row r="1224" spans="15:22" x14ac:dyDescent="0.35">
      <c r="O1224" s="2">
        <v>104520800</v>
      </c>
      <c r="P1224" s="20" t="s">
        <v>439</v>
      </c>
      <c r="Q1224" s="2" t="str">
        <f t="shared" si="57"/>
        <v>104520800C01</v>
      </c>
      <c r="R1224" s="2" t="str">
        <f t="shared" si="58"/>
        <v>104520800C01</v>
      </c>
      <c r="T1224" s="2">
        <v>104527890</v>
      </c>
      <c r="U1224" s="2" t="s">
        <v>1665</v>
      </c>
      <c r="V1224" s="2" t="str">
        <f t="shared" si="59"/>
        <v>104527890D03</v>
      </c>
    </row>
    <row r="1225" spans="15:22" x14ac:dyDescent="0.35">
      <c r="O1225" s="2">
        <v>104529620</v>
      </c>
      <c r="P1225" s="20" t="s">
        <v>2410</v>
      </c>
      <c r="Q1225" s="2" t="str">
        <f t="shared" si="57"/>
        <v>104529620D96</v>
      </c>
      <c r="R1225" s="2" t="str">
        <f t="shared" si="58"/>
        <v>104529620D96</v>
      </c>
      <c r="T1225" s="2">
        <v>104527900</v>
      </c>
      <c r="U1225" s="2" t="s">
        <v>209</v>
      </c>
      <c r="V1225" s="2" t="str">
        <f t="shared" si="59"/>
        <v>104527900C04</v>
      </c>
    </row>
    <row r="1226" spans="15:22" x14ac:dyDescent="0.35">
      <c r="O1226" s="2">
        <v>104515330</v>
      </c>
      <c r="P1226" s="20" t="s">
        <v>288</v>
      </c>
      <c r="Q1226" s="2" t="str">
        <f t="shared" si="57"/>
        <v>104515330C24</v>
      </c>
      <c r="R1226" s="2" t="str">
        <f t="shared" si="58"/>
        <v>104515330C24</v>
      </c>
      <c r="T1226" s="2">
        <v>104527900</v>
      </c>
      <c r="U1226" s="2" t="s">
        <v>44</v>
      </c>
      <c r="V1226" s="2" t="str">
        <f t="shared" si="59"/>
        <v>104527900UN</v>
      </c>
    </row>
    <row r="1227" spans="15:22" x14ac:dyDescent="0.35">
      <c r="O1227" s="2">
        <v>104533830</v>
      </c>
      <c r="P1227" s="20" t="s">
        <v>53</v>
      </c>
      <c r="Q1227" s="2" t="str">
        <f t="shared" si="57"/>
        <v>104533830C06</v>
      </c>
      <c r="R1227" s="2" t="str">
        <f t="shared" si="58"/>
        <v>104533830C06</v>
      </c>
      <c r="T1227" s="2">
        <v>104527910</v>
      </c>
      <c r="U1227" s="2" t="s">
        <v>90</v>
      </c>
      <c r="V1227" s="2" t="str">
        <f t="shared" si="59"/>
        <v>104527910C40</v>
      </c>
    </row>
    <row r="1228" spans="15:22" x14ac:dyDescent="0.35">
      <c r="O1228" s="2">
        <v>104533780</v>
      </c>
      <c r="P1228" s="20" t="s">
        <v>77</v>
      </c>
      <c r="Q1228" s="2" t="str">
        <f t="shared" si="57"/>
        <v>104533780CJ</v>
      </c>
      <c r="R1228" s="2" t="str">
        <f t="shared" si="58"/>
        <v>104533780CJ</v>
      </c>
      <c r="T1228" s="2">
        <v>104527910</v>
      </c>
      <c r="U1228" s="2" t="s">
        <v>44</v>
      </c>
      <c r="V1228" s="2" t="str">
        <f t="shared" si="59"/>
        <v>104527910UN</v>
      </c>
    </row>
    <row r="1229" spans="15:22" x14ac:dyDescent="0.35">
      <c r="O1229" s="2">
        <v>104533770</v>
      </c>
      <c r="P1229" s="20" t="s">
        <v>365</v>
      </c>
      <c r="Q1229" s="2" t="str">
        <f t="shared" si="57"/>
        <v>104533770C08</v>
      </c>
      <c r="R1229" s="2" t="str">
        <f t="shared" si="58"/>
        <v>104533770C08</v>
      </c>
      <c r="T1229" s="2">
        <v>104527920</v>
      </c>
      <c r="U1229" s="2" t="s">
        <v>90</v>
      </c>
      <c r="V1229" s="2" t="str">
        <f t="shared" si="59"/>
        <v>104527920C40</v>
      </c>
    </row>
    <row r="1230" spans="15:22" x14ac:dyDescent="0.35">
      <c r="O1230" s="2">
        <v>104531020</v>
      </c>
      <c r="P1230" s="20" t="s">
        <v>804</v>
      </c>
      <c r="Q1230" s="2" t="str">
        <f t="shared" si="57"/>
        <v>104531020C42</v>
      </c>
      <c r="R1230" s="2" t="str">
        <f t="shared" si="58"/>
        <v>104531020C42</v>
      </c>
      <c r="T1230" s="2">
        <v>104527920</v>
      </c>
      <c r="U1230" s="2" t="s">
        <v>44</v>
      </c>
      <c r="V1230" s="2" t="str">
        <f t="shared" si="59"/>
        <v>104527920UN</v>
      </c>
    </row>
    <row r="1231" spans="15:22" x14ac:dyDescent="0.35">
      <c r="O1231" s="2">
        <v>104531030</v>
      </c>
      <c r="P1231" s="20" t="s">
        <v>81</v>
      </c>
      <c r="Q1231" s="2" t="str">
        <f t="shared" si="57"/>
        <v>104531030C60</v>
      </c>
      <c r="R1231" s="2" t="str">
        <f t="shared" si="58"/>
        <v>104531030C60</v>
      </c>
      <c r="T1231" s="2">
        <v>104527930</v>
      </c>
      <c r="U1231" s="2" t="s">
        <v>910</v>
      </c>
      <c r="V1231" s="2" t="str">
        <f t="shared" si="59"/>
        <v>104527930C15</v>
      </c>
    </row>
    <row r="1232" spans="15:22" x14ac:dyDescent="0.35">
      <c r="O1232" s="2">
        <v>104531040</v>
      </c>
      <c r="P1232" s="20" t="s">
        <v>81</v>
      </c>
      <c r="Q1232" s="2" t="str">
        <f t="shared" si="57"/>
        <v>104531040C60</v>
      </c>
      <c r="R1232" s="2" t="str">
        <f t="shared" si="58"/>
        <v>104531040C60</v>
      </c>
      <c r="T1232" s="2">
        <v>104527930</v>
      </c>
      <c r="U1232" s="2" t="s">
        <v>44</v>
      </c>
      <c r="V1232" s="2" t="str">
        <f t="shared" si="59"/>
        <v>104527930UN</v>
      </c>
    </row>
    <row r="1233" spans="15:22" x14ac:dyDescent="0.35">
      <c r="O1233" s="2">
        <v>104531050</v>
      </c>
      <c r="P1233" s="20" t="s">
        <v>61</v>
      </c>
      <c r="Q1233" s="2" t="str">
        <f t="shared" si="57"/>
        <v>104531050C10</v>
      </c>
      <c r="R1233" s="2" t="str">
        <f t="shared" si="58"/>
        <v>104531050C10</v>
      </c>
      <c r="T1233" s="2">
        <v>104527940</v>
      </c>
      <c r="U1233" s="2" t="s">
        <v>90</v>
      </c>
      <c r="V1233" s="2" t="str">
        <f t="shared" si="59"/>
        <v>104527940C40</v>
      </c>
    </row>
    <row r="1234" spans="15:22" x14ac:dyDescent="0.35">
      <c r="O1234" s="2">
        <v>104532700</v>
      </c>
      <c r="P1234" s="20" t="s">
        <v>164</v>
      </c>
      <c r="Q1234" s="2" t="str">
        <f t="shared" si="57"/>
        <v>104532700KG</v>
      </c>
      <c r="R1234" s="2" t="str">
        <f t="shared" si="58"/>
        <v>104532700KG</v>
      </c>
      <c r="T1234" s="2">
        <v>104527940</v>
      </c>
      <c r="U1234" s="2" t="s">
        <v>44</v>
      </c>
      <c r="V1234" s="2" t="str">
        <f t="shared" si="59"/>
        <v>104527940UN</v>
      </c>
    </row>
    <row r="1235" spans="15:22" x14ac:dyDescent="0.35">
      <c r="O1235" s="2">
        <v>104532710</v>
      </c>
      <c r="P1235" s="20" t="s">
        <v>53</v>
      </c>
      <c r="Q1235" s="2" t="str">
        <f t="shared" si="57"/>
        <v>104532710C06</v>
      </c>
      <c r="R1235" s="2" t="str">
        <f t="shared" si="58"/>
        <v>104532710C06</v>
      </c>
      <c r="T1235" s="2">
        <v>104527950</v>
      </c>
      <c r="U1235" s="2" t="s">
        <v>90</v>
      </c>
      <c r="V1235" s="2" t="str">
        <f t="shared" si="59"/>
        <v>104527950C40</v>
      </c>
    </row>
    <row r="1236" spans="15:22" x14ac:dyDescent="0.35">
      <c r="O1236" s="2">
        <v>104532630</v>
      </c>
      <c r="P1236" s="20" t="s">
        <v>164</v>
      </c>
      <c r="Q1236" s="2" t="str">
        <f t="shared" si="57"/>
        <v>104532630KG</v>
      </c>
      <c r="R1236" s="2" t="str">
        <f t="shared" si="58"/>
        <v>104532630KG</v>
      </c>
      <c r="T1236" s="2">
        <v>104527950</v>
      </c>
      <c r="U1236" s="2" t="s">
        <v>44</v>
      </c>
      <c r="V1236" s="2" t="str">
        <f t="shared" si="59"/>
        <v>104527950UN</v>
      </c>
    </row>
    <row r="1237" spans="15:22" x14ac:dyDescent="0.35">
      <c r="O1237" s="2">
        <v>104532640</v>
      </c>
      <c r="P1237" s="20" t="s">
        <v>164</v>
      </c>
      <c r="Q1237" s="2" t="str">
        <f t="shared" si="57"/>
        <v>104532640KG</v>
      </c>
      <c r="R1237" s="2" t="str">
        <f t="shared" si="58"/>
        <v>104532640KG</v>
      </c>
      <c r="T1237" s="2">
        <v>104527960</v>
      </c>
      <c r="U1237" s="2" t="s">
        <v>90</v>
      </c>
      <c r="V1237" s="2" t="str">
        <f t="shared" si="59"/>
        <v>104527960C40</v>
      </c>
    </row>
    <row r="1238" spans="15:22" x14ac:dyDescent="0.35">
      <c r="O1238" s="2">
        <v>104532660</v>
      </c>
      <c r="P1238" s="20" t="s">
        <v>44</v>
      </c>
      <c r="Q1238" s="2" t="str">
        <f t="shared" si="57"/>
        <v>104532660UN</v>
      </c>
      <c r="R1238" s="2" t="str">
        <f t="shared" si="58"/>
        <v>104532660UN</v>
      </c>
      <c r="T1238" s="2">
        <v>104527960</v>
      </c>
      <c r="U1238" s="2" t="s">
        <v>44</v>
      </c>
      <c r="V1238" s="2" t="str">
        <f t="shared" si="59"/>
        <v>104527960UN</v>
      </c>
    </row>
    <row r="1239" spans="15:22" x14ac:dyDescent="0.35">
      <c r="O1239" s="2">
        <v>104532670</v>
      </c>
      <c r="P1239" s="20" t="s">
        <v>164</v>
      </c>
      <c r="Q1239" s="2" t="str">
        <f t="shared" si="57"/>
        <v>104532670KG</v>
      </c>
      <c r="R1239" s="2" t="str">
        <f t="shared" si="58"/>
        <v>104532670KG</v>
      </c>
      <c r="T1239" s="2">
        <v>104527970</v>
      </c>
      <c r="U1239" s="2" t="s">
        <v>43</v>
      </c>
      <c r="V1239" s="2" t="str">
        <f t="shared" si="59"/>
        <v>104527970C12</v>
      </c>
    </row>
    <row r="1240" spans="15:22" x14ac:dyDescent="0.35">
      <c r="O1240" s="2">
        <v>104532680</v>
      </c>
      <c r="P1240" s="20" t="s">
        <v>164</v>
      </c>
      <c r="Q1240" s="2" t="str">
        <f t="shared" si="57"/>
        <v>104532680KG</v>
      </c>
      <c r="R1240" s="2" t="str">
        <f t="shared" si="58"/>
        <v>104532680KG</v>
      </c>
      <c r="T1240" s="2">
        <v>104527970</v>
      </c>
      <c r="U1240" s="2" t="s">
        <v>44</v>
      </c>
      <c r="V1240" s="2" t="str">
        <f t="shared" si="59"/>
        <v>104527970UN</v>
      </c>
    </row>
    <row r="1241" spans="15:22" x14ac:dyDescent="0.35">
      <c r="O1241" s="2">
        <v>104532690</v>
      </c>
      <c r="P1241" s="20" t="s">
        <v>164</v>
      </c>
      <c r="Q1241" s="2" t="str">
        <f t="shared" si="57"/>
        <v>104532690KG</v>
      </c>
      <c r="R1241" s="2" t="str">
        <f t="shared" si="58"/>
        <v>104532690KG</v>
      </c>
      <c r="T1241" s="2">
        <v>104528000</v>
      </c>
      <c r="U1241" s="2" t="s">
        <v>77</v>
      </c>
      <c r="V1241" s="2" t="str">
        <f t="shared" si="59"/>
        <v>104528000CJ</v>
      </c>
    </row>
    <row r="1242" spans="15:22" x14ac:dyDescent="0.35">
      <c r="O1242" s="2">
        <v>104532610</v>
      </c>
      <c r="P1242" s="20" t="s">
        <v>53</v>
      </c>
      <c r="Q1242" s="2" t="str">
        <f t="shared" si="57"/>
        <v>104532610C06</v>
      </c>
      <c r="R1242" s="2" t="str">
        <f t="shared" si="58"/>
        <v>104532610C06</v>
      </c>
      <c r="T1242" s="2">
        <v>104528010</v>
      </c>
      <c r="U1242" s="2" t="s">
        <v>61</v>
      </c>
      <c r="V1242" s="2" t="str">
        <f t="shared" si="59"/>
        <v>104528010C10</v>
      </c>
    </row>
    <row r="1243" spans="15:22" x14ac:dyDescent="0.35">
      <c r="O1243" s="2">
        <v>104532620</v>
      </c>
      <c r="P1243" s="20" t="s">
        <v>284</v>
      </c>
      <c r="Q1243" s="2" t="str">
        <f t="shared" si="57"/>
        <v>104532620C03</v>
      </c>
      <c r="R1243" s="2" t="str">
        <f t="shared" si="58"/>
        <v>104532620C03</v>
      </c>
      <c r="T1243" s="2">
        <v>104528010</v>
      </c>
      <c r="U1243" s="2" t="s">
        <v>164</v>
      </c>
      <c r="V1243" s="2" t="str">
        <f t="shared" si="59"/>
        <v>104528010KG</v>
      </c>
    </row>
    <row r="1244" spans="15:22" x14ac:dyDescent="0.35">
      <c r="O1244" s="2">
        <v>104533530</v>
      </c>
      <c r="P1244" s="20" t="s">
        <v>43</v>
      </c>
      <c r="Q1244" s="2" t="str">
        <f t="shared" si="57"/>
        <v>104533530C12</v>
      </c>
      <c r="R1244" s="2" t="str">
        <f t="shared" si="58"/>
        <v>104533530C12</v>
      </c>
      <c r="T1244" s="2">
        <v>104528020</v>
      </c>
      <c r="U1244" s="2" t="s">
        <v>43</v>
      </c>
      <c r="V1244" s="2" t="str">
        <f t="shared" si="59"/>
        <v>104528020C12</v>
      </c>
    </row>
    <row r="1245" spans="15:22" x14ac:dyDescent="0.35">
      <c r="O1245" s="2">
        <v>104533540</v>
      </c>
      <c r="P1245" s="20" t="s">
        <v>43</v>
      </c>
      <c r="Q1245" s="2" t="str">
        <f t="shared" si="57"/>
        <v>104533540C12</v>
      </c>
      <c r="R1245" s="2" t="str">
        <f t="shared" si="58"/>
        <v>104533540C12</v>
      </c>
      <c r="T1245" s="2">
        <v>104528020</v>
      </c>
      <c r="U1245" s="2" t="s">
        <v>288</v>
      </c>
      <c r="V1245" s="2" t="str">
        <f t="shared" si="59"/>
        <v>104528020C24</v>
      </c>
    </row>
    <row r="1246" spans="15:22" x14ac:dyDescent="0.35">
      <c r="O1246" s="2">
        <v>104533550</v>
      </c>
      <c r="P1246" s="20" t="s">
        <v>43</v>
      </c>
      <c r="Q1246" s="2" t="str">
        <f t="shared" si="57"/>
        <v>104533550C12</v>
      </c>
      <c r="R1246" s="2" t="str">
        <f t="shared" si="58"/>
        <v>104533550C12</v>
      </c>
      <c r="T1246" s="2">
        <v>104528020</v>
      </c>
      <c r="U1246" s="2" t="s">
        <v>211</v>
      </c>
      <c r="V1246" s="2" t="str">
        <f t="shared" si="59"/>
        <v>104528020C50</v>
      </c>
    </row>
    <row r="1247" spans="15:22" x14ac:dyDescent="0.35">
      <c r="O1247" s="2">
        <v>104531000</v>
      </c>
      <c r="P1247" s="20" t="s">
        <v>331</v>
      </c>
      <c r="Q1247" s="2" t="str">
        <f t="shared" si="57"/>
        <v>104531000C14</v>
      </c>
      <c r="R1247" s="2" t="str">
        <f t="shared" si="58"/>
        <v>104531000C14</v>
      </c>
      <c r="T1247" s="2">
        <v>104528020</v>
      </c>
      <c r="U1247" s="2" t="s">
        <v>44</v>
      </c>
      <c r="V1247" s="2" t="str">
        <f t="shared" si="59"/>
        <v>104528020UN</v>
      </c>
    </row>
    <row r="1248" spans="15:22" x14ac:dyDescent="0.35">
      <c r="O1248" s="2">
        <v>104530100</v>
      </c>
      <c r="P1248" s="20" t="s">
        <v>339</v>
      </c>
      <c r="Q1248" s="2" t="str">
        <f t="shared" si="57"/>
        <v>104530100C30</v>
      </c>
      <c r="R1248" s="2" t="str">
        <f t="shared" si="58"/>
        <v>104530100C30</v>
      </c>
      <c r="T1248" s="2">
        <v>104528030</v>
      </c>
      <c r="U1248" s="2" t="s">
        <v>61</v>
      </c>
      <c r="V1248" s="2" t="str">
        <f t="shared" si="59"/>
        <v>104528030C10</v>
      </c>
    </row>
    <row r="1249" spans="15:22" x14ac:dyDescent="0.35">
      <c r="O1249" s="2">
        <v>104530420</v>
      </c>
      <c r="P1249" s="20" t="s">
        <v>61</v>
      </c>
      <c r="Q1249" s="2" t="str">
        <f t="shared" si="57"/>
        <v>104530420C10</v>
      </c>
      <c r="R1249" s="2" t="str">
        <f t="shared" si="58"/>
        <v>104530420C10</v>
      </c>
      <c r="T1249" s="2">
        <v>104528030</v>
      </c>
      <c r="U1249" s="2" t="s">
        <v>44</v>
      </c>
      <c r="V1249" s="2" t="str">
        <f t="shared" si="59"/>
        <v>104528030UN</v>
      </c>
    </row>
    <row r="1250" spans="15:22" x14ac:dyDescent="0.35">
      <c r="O1250" s="2">
        <v>104530660</v>
      </c>
      <c r="P1250" s="20" t="s">
        <v>86</v>
      </c>
      <c r="Q1250" s="2" t="str">
        <f t="shared" si="57"/>
        <v>104530660C20</v>
      </c>
      <c r="R1250" s="2" t="str">
        <f t="shared" si="58"/>
        <v>104530660C20</v>
      </c>
      <c r="T1250" s="2">
        <v>104528040</v>
      </c>
      <c r="U1250" s="2" t="s">
        <v>242</v>
      </c>
      <c r="V1250" s="2" t="str">
        <f t="shared" si="59"/>
        <v>104528040C48</v>
      </c>
    </row>
    <row r="1251" spans="15:22" x14ac:dyDescent="0.35">
      <c r="O1251" s="2">
        <v>104530600</v>
      </c>
      <c r="P1251" s="20" t="s">
        <v>86</v>
      </c>
      <c r="Q1251" s="2" t="str">
        <f t="shared" si="57"/>
        <v>104530600C20</v>
      </c>
      <c r="R1251" s="2" t="str">
        <f t="shared" si="58"/>
        <v>104530600C20</v>
      </c>
      <c r="T1251" s="2">
        <v>104528040</v>
      </c>
      <c r="U1251" s="2" t="s">
        <v>44</v>
      </c>
      <c r="V1251" s="2" t="str">
        <f t="shared" si="59"/>
        <v>104528040UN</v>
      </c>
    </row>
    <row r="1252" spans="15:22" x14ac:dyDescent="0.35">
      <c r="O1252" s="2">
        <v>104530620</v>
      </c>
      <c r="P1252" s="20" t="s">
        <v>86</v>
      </c>
      <c r="Q1252" s="2" t="str">
        <f t="shared" si="57"/>
        <v>104530620C20</v>
      </c>
      <c r="R1252" s="2" t="str">
        <f t="shared" si="58"/>
        <v>104530620C20</v>
      </c>
      <c r="T1252" s="2">
        <v>104528070</v>
      </c>
      <c r="U1252" s="2" t="s">
        <v>339</v>
      </c>
      <c r="V1252" s="2" t="str">
        <f t="shared" si="59"/>
        <v>104528070C30</v>
      </c>
    </row>
    <row r="1253" spans="15:22" x14ac:dyDescent="0.35">
      <c r="O1253" s="2">
        <v>104530640</v>
      </c>
      <c r="P1253" s="20" t="s">
        <v>86</v>
      </c>
      <c r="Q1253" s="2" t="str">
        <f t="shared" si="57"/>
        <v>104530640C20</v>
      </c>
      <c r="R1253" s="2" t="str">
        <f t="shared" si="58"/>
        <v>104530640C20</v>
      </c>
      <c r="T1253" s="2">
        <v>104528080</v>
      </c>
      <c r="U1253" s="2" t="s">
        <v>339</v>
      </c>
      <c r="V1253" s="2" t="str">
        <f t="shared" si="59"/>
        <v>104528080C30</v>
      </c>
    </row>
    <row r="1254" spans="15:22" x14ac:dyDescent="0.35">
      <c r="O1254" s="2">
        <v>104530650</v>
      </c>
      <c r="P1254" s="20" t="s">
        <v>300</v>
      </c>
      <c r="Q1254" s="2" t="str">
        <f t="shared" si="57"/>
        <v>104530650C05</v>
      </c>
      <c r="R1254" s="2" t="str">
        <f t="shared" si="58"/>
        <v>104530650C05</v>
      </c>
      <c r="T1254" s="2">
        <v>104528100</v>
      </c>
      <c r="U1254" s="2" t="s">
        <v>61</v>
      </c>
      <c r="V1254" s="2" t="str">
        <f t="shared" si="59"/>
        <v>104528100C10</v>
      </c>
    </row>
    <row r="1255" spans="15:22" x14ac:dyDescent="0.35">
      <c r="O1255" s="2">
        <v>104530400</v>
      </c>
      <c r="P1255" s="20" t="s">
        <v>86</v>
      </c>
      <c r="Q1255" s="2" t="str">
        <f t="shared" si="57"/>
        <v>104530400C20</v>
      </c>
      <c r="R1255" s="2" t="str">
        <f t="shared" si="58"/>
        <v>104530400C20</v>
      </c>
      <c r="T1255" s="2">
        <v>104528100</v>
      </c>
      <c r="U1255" s="2" t="s">
        <v>44</v>
      </c>
      <c r="V1255" s="2" t="str">
        <f t="shared" si="59"/>
        <v>104528100UN</v>
      </c>
    </row>
    <row r="1256" spans="15:22" x14ac:dyDescent="0.35">
      <c r="O1256" s="2">
        <v>104530090</v>
      </c>
      <c r="P1256" s="20" t="s">
        <v>86</v>
      </c>
      <c r="Q1256" s="2" t="str">
        <f t="shared" si="57"/>
        <v>104530090C20</v>
      </c>
      <c r="R1256" s="2" t="str">
        <f t="shared" si="58"/>
        <v>104530090C20</v>
      </c>
      <c r="T1256" s="2">
        <v>104528160</v>
      </c>
      <c r="U1256" s="2" t="s">
        <v>61</v>
      </c>
      <c r="V1256" s="2" t="str">
        <f t="shared" si="59"/>
        <v>104528160C10</v>
      </c>
    </row>
    <row r="1257" spans="15:22" x14ac:dyDescent="0.35">
      <c r="O1257" s="2">
        <v>104533140</v>
      </c>
      <c r="P1257" s="20" t="s">
        <v>209</v>
      </c>
      <c r="Q1257" s="2" t="str">
        <f t="shared" si="57"/>
        <v>104533140C04</v>
      </c>
      <c r="R1257" s="2" t="str">
        <f t="shared" si="58"/>
        <v>104533140C04</v>
      </c>
      <c r="T1257" s="2">
        <v>104528160</v>
      </c>
      <c r="U1257" s="2" t="s">
        <v>44</v>
      </c>
      <c r="V1257" s="2" t="str">
        <f t="shared" si="59"/>
        <v>104528160UN</v>
      </c>
    </row>
    <row r="1258" spans="15:22" x14ac:dyDescent="0.35">
      <c r="O1258" s="2">
        <v>104531710</v>
      </c>
      <c r="P1258" s="20" t="s">
        <v>61</v>
      </c>
      <c r="Q1258" s="2" t="str">
        <f t="shared" si="57"/>
        <v>104531710C10</v>
      </c>
      <c r="R1258" s="2" t="str">
        <f t="shared" si="58"/>
        <v>104531710C10</v>
      </c>
      <c r="T1258" s="2">
        <v>104528170</v>
      </c>
      <c r="U1258" s="2" t="s">
        <v>61</v>
      </c>
      <c r="V1258" s="2" t="str">
        <f t="shared" si="59"/>
        <v>104528170C10</v>
      </c>
    </row>
    <row r="1259" spans="15:22" x14ac:dyDescent="0.35">
      <c r="O1259" s="2">
        <v>104530450</v>
      </c>
      <c r="P1259" s="20" t="s">
        <v>339</v>
      </c>
      <c r="Q1259" s="2" t="str">
        <f t="shared" si="57"/>
        <v>104530450C30</v>
      </c>
      <c r="R1259" s="2" t="str">
        <f t="shared" si="58"/>
        <v>104530450C30</v>
      </c>
      <c r="T1259" s="2">
        <v>104528170</v>
      </c>
      <c r="U1259" s="2" t="s">
        <v>44</v>
      </c>
      <c r="V1259" s="2" t="str">
        <f t="shared" si="59"/>
        <v>104528170UN</v>
      </c>
    </row>
    <row r="1260" spans="15:22" x14ac:dyDescent="0.35">
      <c r="O1260" s="2">
        <v>104532340</v>
      </c>
      <c r="P1260" s="20" t="s">
        <v>77</v>
      </c>
      <c r="Q1260" s="2" t="str">
        <f t="shared" si="57"/>
        <v>104532340CJ</v>
      </c>
      <c r="R1260" s="2" t="str">
        <f t="shared" si="58"/>
        <v>104532340CJ</v>
      </c>
      <c r="T1260" s="2">
        <v>104528210</v>
      </c>
      <c r="U1260" s="2" t="s">
        <v>43</v>
      </c>
      <c r="V1260" s="2" t="str">
        <f t="shared" si="59"/>
        <v>104528210C12</v>
      </c>
    </row>
    <row r="1261" spans="15:22" x14ac:dyDescent="0.35">
      <c r="O1261" s="2">
        <v>104532360</v>
      </c>
      <c r="P1261" s="20" t="s">
        <v>77</v>
      </c>
      <c r="Q1261" s="2" t="str">
        <f t="shared" si="57"/>
        <v>104532360CJ</v>
      </c>
      <c r="R1261" s="2" t="str">
        <f t="shared" si="58"/>
        <v>104532360CJ</v>
      </c>
      <c r="T1261" s="2">
        <v>104528210</v>
      </c>
      <c r="U1261" s="2" t="s">
        <v>44</v>
      </c>
      <c r="V1261" s="2" t="str">
        <f t="shared" si="59"/>
        <v>104528210UN</v>
      </c>
    </row>
    <row r="1262" spans="15:22" x14ac:dyDescent="0.35">
      <c r="O1262" s="2">
        <v>104532350</v>
      </c>
      <c r="P1262" s="20" t="s">
        <v>77</v>
      </c>
      <c r="Q1262" s="2" t="str">
        <f t="shared" si="57"/>
        <v>104532350CJ</v>
      </c>
      <c r="R1262" s="2" t="str">
        <f t="shared" si="58"/>
        <v>104532350CJ</v>
      </c>
      <c r="T1262" s="2">
        <v>104528220</v>
      </c>
      <c r="U1262" s="2" t="s">
        <v>128</v>
      </c>
      <c r="V1262" s="2" t="str">
        <f t="shared" si="59"/>
        <v>1045282201Q</v>
      </c>
    </row>
    <row r="1263" spans="15:22" x14ac:dyDescent="0.35">
      <c r="O1263" s="2">
        <v>104532380</v>
      </c>
      <c r="P1263" s="20" t="s">
        <v>77</v>
      </c>
      <c r="Q1263" s="2" t="str">
        <f t="shared" si="57"/>
        <v>104532380CJ</v>
      </c>
      <c r="R1263" s="2" t="str">
        <f t="shared" si="58"/>
        <v>104532380CJ</v>
      </c>
      <c r="T1263" s="2">
        <v>104528220</v>
      </c>
      <c r="U1263" s="2" t="s">
        <v>44</v>
      </c>
      <c r="V1263" s="2" t="str">
        <f t="shared" si="59"/>
        <v>104528220UN</v>
      </c>
    </row>
    <row r="1264" spans="15:22" x14ac:dyDescent="0.35">
      <c r="O1264" s="2">
        <v>104532810</v>
      </c>
      <c r="P1264" s="20" t="s">
        <v>209</v>
      </c>
      <c r="Q1264" s="2" t="str">
        <f t="shared" si="57"/>
        <v>104532810C04</v>
      </c>
      <c r="R1264" s="2" t="str">
        <f t="shared" si="58"/>
        <v>104532810C04</v>
      </c>
      <c r="T1264" s="2">
        <v>104528280</v>
      </c>
      <c r="U1264" s="2" t="s">
        <v>44</v>
      </c>
      <c r="V1264" s="2" t="str">
        <f t="shared" si="59"/>
        <v>104528280UN</v>
      </c>
    </row>
    <row r="1265" spans="15:22" x14ac:dyDescent="0.35">
      <c r="O1265" s="2">
        <v>104530410</v>
      </c>
      <c r="P1265" s="20" t="s">
        <v>339</v>
      </c>
      <c r="Q1265" s="2" t="str">
        <f t="shared" si="57"/>
        <v>104530410C30</v>
      </c>
      <c r="R1265" s="2" t="str">
        <f t="shared" si="58"/>
        <v>104530410C30</v>
      </c>
      <c r="T1265" s="2">
        <v>104528280</v>
      </c>
      <c r="U1265" s="2" t="s">
        <v>1462</v>
      </c>
      <c r="V1265" s="2" t="str">
        <f t="shared" si="59"/>
        <v>104528280V28</v>
      </c>
    </row>
    <row r="1266" spans="15:22" x14ac:dyDescent="0.35">
      <c r="O1266" s="2">
        <v>104530340</v>
      </c>
      <c r="P1266" s="20" t="s">
        <v>53</v>
      </c>
      <c r="Q1266" s="2" t="str">
        <f t="shared" si="57"/>
        <v>104530340C06</v>
      </c>
      <c r="R1266" s="2" t="str">
        <f t="shared" si="58"/>
        <v>104530340C06</v>
      </c>
      <c r="T1266" s="2">
        <v>104528290</v>
      </c>
      <c r="U1266" s="2" t="s">
        <v>44</v>
      </c>
      <c r="V1266" s="2" t="str">
        <f t="shared" si="59"/>
        <v>104528290UN</v>
      </c>
    </row>
    <row r="1267" spans="15:22" x14ac:dyDescent="0.35">
      <c r="O1267" s="2">
        <v>104532820</v>
      </c>
      <c r="P1267" s="20" t="s">
        <v>209</v>
      </c>
      <c r="Q1267" s="2" t="str">
        <f t="shared" si="57"/>
        <v>104532820C04</v>
      </c>
      <c r="R1267" s="2" t="str">
        <f t="shared" si="58"/>
        <v>104532820C04</v>
      </c>
      <c r="T1267" s="2">
        <v>104528290</v>
      </c>
      <c r="U1267" s="2" t="s">
        <v>1462</v>
      </c>
      <c r="V1267" s="2" t="str">
        <f t="shared" si="59"/>
        <v>104528290V28</v>
      </c>
    </row>
    <row r="1268" spans="15:22" x14ac:dyDescent="0.35">
      <c r="O1268" s="2">
        <v>104518990</v>
      </c>
      <c r="P1268" s="20" t="s">
        <v>300</v>
      </c>
      <c r="Q1268" s="2" t="str">
        <f t="shared" si="57"/>
        <v>104518990C05</v>
      </c>
      <c r="R1268" s="2" t="str">
        <f t="shared" si="58"/>
        <v>104518990C05</v>
      </c>
      <c r="T1268" s="2">
        <v>104528350</v>
      </c>
      <c r="U1268" s="2" t="s">
        <v>44</v>
      </c>
      <c r="V1268" s="2" t="str">
        <f t="shared" si="59"/>
        <v>104528350UN</v>
      </c>
    </row>
    <row r="1269" spans="15:22" x14ac:dyDescent="0.35">
      <c r="O1269" s="2">
        <v>103510260</v>
      </c>
      <c r="P1269" s="20" t="s">
        <v>300</v>
      </c>
      <c r="Q1269" s="2" t="str">
        <f t="shared" si="57"/>
        <v>103510260C05</v>
      </c>
      <c r="R1269" s="2" t="str">
        <f t="shared" si="58"/>
        <v>103510260C05</v>
      </c>
      <c r="T1269" s="2">
        <v>104528360</v>
      </c>
      <c r="U1269" s="2" t="s">
        <v>44</v>
      </c>
      <c r="V1269" s="2" t="str">
        <f t="shared" si="59"/>
        <v>104528360UN</v>
      </c>
    </row>
    <row r="1270" spans="15:22" x14ac:dyDescent="0.35">
      <c r="O1270" s="2">
        <v>104528630</v>
      </c>
      <c r="P1270" s="20" t="s">
        <v>209</v>
      </c>
      <c r="Q1270" s="2" t="str">
        <f t="shared" si="57"/>
        <v>104528630C04</v>
      </c>
      <c r="R1270" s="2" t="str">
        <f t="shared" si="58"/>
        <v>104528630C04</v>
      </c>
      <c r="T1270" s="2">
        <v>104528370</v>
      </c>
      <c r="U1270" s="2" t="s">
        <v>44</v>
      </c>
      <c r="V1270" s="2" t="str">
        <f t="shared" si="59"/>
        <v>104528370UN</v>
      </c>
    </row>
    <row r="1271" spans="15:22" x14ac:dyDescent="0.35">
      <c r="O1271" s="2">
        <v>150001761</v>
      </c>
      <c r="P1271" s="20" t="s">
        <v>325</v>
      </c>
      <c r="Q1271" s="2" t="str">
        <f t="shared" si="57"/>
        <v>150001761D10</v>
      </c>
      <c r="R1271" s="2" t="str">
        <f t="shared" si="58"/>
        <v>150001761D10</v>
      </c>
      <c r="T1271" s="2">
        <v>104528380</v>
      </c>
      <c r="U1271" s="2" t="s">
        <v>44</v>
      </c>
      <c r="V1271" s="2" t="str">
        <f t="shared" si="59"/>
        <v>104528380UN</v>
      </c>
    </row>
    <row r="1272" spans="15:22" x14ac:dyDescent="0.35">
      <c r="O1272" s="2">
        <v>150001929</v>
      </c>
      <c r="P1272" s="20" t="s">
        <v>43</v>
      </c>
      <c r="Q1272" s="2" t="str">
        <f t="shared" si="57"/>
        <v>150001929C12</v>
      </c>
      <c r="R1272" s="2" t="str">
        <f t="shared" si="58"/>
        <v>150001929C12</v>
      </c>
      <c r="T1272" s="2">
        <v>104528390</v>
      </c>
      <c r="U1272" s="2" t="s">
        <v>44</v>
      </c>
      <c r="V1272" s="2" t="str">
        <f t="shared" si="59"/>
        <v>104528390UN</v>
      </c>
    </row>
    <row r="1273" spans="15:22" x14ac:dyDescent="0.35">
      <c r="O1273" s="2">
        <v>104529130</v>
      </c>
      <c r="P1273" s="20" t="s">
        <v>300</v>
      </c>
      <c r="Q1273" s="2" t="str">
        <f t="shared" si="57"/>
        <v>104529130C05</v>
      </c>
      <c r="R1273" s="2" t="str">
        <f t="shared" si="58"/>
        <v>104529130C05</v>
      </c>
      <c r="T1273" s="2">
        <v>104528400</v>
      </c>
      <c r="U1273" s="2" t="s">
        <v>44</v>
      </c>
      <c r="V1273" s="2" t="str">
        <f t="shared" si="59"/>
        <v>104528400UN</v>
      </c>
    </row>
    <row r="1274" spans="15:22" x14ac:dyDescent="0.35">
      <c r="O1274" s="2">
        <v>104529060</v>
      </c>
      <c r="P1274" s="20" t="s">
        <v>77</v>
      </c>
      <c r="Q1274" s="2" t="str">
        <f t="shared" si="57"/>
        <v>104529060CJ</v>
      </c>
      <c r="R1274" s="2" t="str">
        <f t="shared" si="58"/>
        <v>104529060CJ</v>
      </c>
      <c r="T1274" s="2">
        <v>104528420</v>
      </c>
      <c r="U1274" s="2" t="s">
        <v>345</v>
      </c>
      <c r="V1274" s="2" t="str">
        <f t="shared" si="59"/>
        <v>104528420D30</v>
      </c>
    </row>
    <row r="1275" spans="15:22" x14ac:dyDescent="0.35">
      <c r="O1275" s="2">
        <v>104524550</v>
      </c>
      <c r="P1275" s="20" t="s">
        <v>53</v>
      </c>
      <c r="Q1275" s="2" t="str">
        <f t="shared" si="57"/>
        <v>104524550C06</v>
      </c>
      <c r="R1275" s="2" t="str">
        <f t="shared" si="58"/>
        <v>104524550C06</v>
      </c>
      <c r="T1275" s="2">
        <v>104528420</v>
      </c>
      <c r="U1275" s="2" t="s">
        <v>44</v>
      </c>
      <c r="V1275" s="2" t="str">
        <f t="shared" si="59"/>
        <v>104528420UN</v>
      </c>
    </row>
    <row r="1276" spans="15:22" x14ac:dyDescent="0.35">
      <c r="O1276" s="2">
        <v>104502340</v>
      </c>
      <c r="P1276" s="20" t="s">
        <v>164</v>
      </c>
      <c r="Q1276" s="2" t="str">
        <f t="shared" si="57"/>
        <v>104502340KG</v>
      </c>
      <c r="R1276" s="2" t="str">
        <f t="shared" si="58"/>
        <v>104502340KG</v>
      </c>
      <c r="T1276" s="2">
        <v>104528490</v>
      </c>
      <c r="U1276" s="2" t="s">
        <v>44</v>
      </c>
      <c r="V1276" s="2" t="str">
        <f t="shared" si="59"/>
        <v>104528490UN</v>
      </c>
    </row>
    <row r="1277" spans="15:22" x14ac:dyDescent="0.35">
      <c r="O1277" s="2">
        <v>104529880</v>
      </c>
      <c r="P1277" s="20" t="s">
        <v>164</v>
      </c>
      <c r="Q1277" s="2" t="str">
        <f t="shared" si="57"/>
        <v>104529880KG</v>
      </c>
      <c r="R1277" s="2" t="str">
        <f t="shared" si="58"/>
        <v>104529880KG</v>
      </c>
      <c r="T1277" s="2">
        <v>104528490</v>
      </c>
      <c r="U1277" s="2" t="s">
        <v>125</v>
      </c>
      <c r="V1277" s="2" t="str">
        <f t="shared" si="59"/>
        <v>104528490X00</v>
      </c>
    </row>
    <row r="1278" spans="15:22" x14ac:dyDescent="0.35">
      <c r="O1278" s="2">
        <v>150001989</v>
      </c>
      <c r="P1278" s="20" t="s">
        <v>164</v>
      </c>
      <c r="Q1278" s="2" t="str">
        <f t="shared" si="57"/>
        <v>150001989KG</v>
      </c>
      <c r="R1278" s="2" t="str">
        <f t="shared" si="58"/>
        <v>150001989KG</v>
      </c>
      <c r="T1278" s="2">
        <v>104528500</v>
      </c>
      <c r="U1278" s="2" t="s">
        <v>61</v>
      </c>
      <c r="V1278" s="2" t="str">
        <f t="shared" si="59"/>
        <v>104528500C10</v>
      </c>
    </row>
    <row r="1279" spans="15:22" x14ac:dyDescent="0.35">
      <c r="O1279" s="2">
        <v>103502100</v>
      </c>
      <c r="P1279" s="20" t="s">
        <v>164</v>
      </c>
      <c r="Q1279" s="2" t="str">
        <f t="shared" si="57"/>
        <v>103502100KG</v>
      </c>
      <c r="R1279" s="2" t="str">
        <f t="shared" si="58"/>
        <v>103502100KG</v>
      </c>
      <c r="T1279" s="2">
        <v>104528500</v>
      </c>
      <c r="U1279" s="2" t="s">
        <v>44</v>
      </c>
      <c r="V1279" s="2" t="str">
        <f t="shared" si="59"/>
        <v>104528500UN</v>
      </c>
    </row>
    <row r="1280" spans="15:22" x14ac:dyDescent="0.35">
      <c r="O1280" s="2">
        <v>150001928</v>
      </c>
      <c r="P1280" s="20" t="s">
        <v>43</v>
      </c>
      <c r="Q1280" s="2" t="str">
        <f t="shared" si="57"/>
        <v>150001928C12</v>
      </c>
      <c r="R1280" s="2" t="str">
        <f t="shared" si="58"/>
        <v>150001928C12</v>
      </c>
      <c r="T1280" s="2">
        <v>104528510</v>
      </c>
      <c r="U1280" s="2" t="s">
        <v>61</v>
      </c>
      <c r="V1280" s="2" t="str">
        <f t="shared" si="59"/>
        <v>104528510C10</v>
      </c>
    </row>
    <row r="1281" spans="15:22" x14ac:dyDescent="0.35">
      <c r="O1281" s="2">
        <v>150001936</v>
      </c>
      <c r="P1281" s="20" t="s">
        <v>61</v>
      </c>
      <c r="Q1281" s="2" t="str">
        <f t="shared" si="57"/>
        <v>150001936C10</v>
      </c>
      <c r="R1281" s="2" t="str">
        <f t="shared" si="58"/>
        <v>150001936C10</v>
      </c>
      <c r="T1281" s="2">
        <v>104528510</v>
      </c>
      <c r="U1281" s="2" t="s">
        <v>44</v>
      </c>
      <c r="V1281" s="2" t="str">
        <f t="shared" si="59"/>
        <v>104528510UN</v>
      </c>
    </row>
    <row r="1282" spans="15:22" x14ac:dyDescent="0.35">
      <c r="O1282" s="2">
        <v>150000006</v>
      </c>
      <c r="P1282" s="20" t="s">
        <v>86</v>
      </c>
      <c r="Q1282" s="2" t="str">
        <f t="shared" si="57"/>
        <v>150000006C20</v>
      </c>
      <c r="R1282" s="2" t="str">
        <f t="shared" si="58"/>
        <v>150000006C20</v>
      </c>
      <c r="T1282" s="2">
        <v>104528520</v>
      </c>
      <c r="U1282" s="2" t="s">
        <v>61</v>
      </c>
      <c r="V1282" s="2" t="str">
        <f t="shared" si="59"/>
        <v>104528520C10</v>
      </c>
    </row>
    <row r="1283" spans="15:22" x14ac:dyDescent="0.35">
      <c r="O1283" s="2">
        <v>104516950</v>
      </c>
      <c r="P1283" s="20" t="s">
        <v>164</v>
      </c>
      <c r="Q1283" s="2" t="str">
        <f t="shared" ref="Q1283:Q1346" si="60">O1283&amp;P1283</f>
        <v>104516950KG</v>
      </c>
      <c r="R1283" s="2" t="str">
        <f t="shared" ref="R1283:R1346" si="61">VLOOKUP(Q1283,V:V,1,0)</f>
        <v>104516950KG</v>
      </c>
      <c r="T1283" s="2">
        <v>104528520</v>
      </c>
      <c r="U1283" s="2" t="s">
        <v>44</v>
      </c>
      <c r="V1283" s="2" t="str">
        <f t="shared" si="59"/>
        <v>104528520UN</v>
      </c>
    </row>
    <row r="1284" spans="15:22" x14ac:dyDescent="0.35">
      <c r="O1284" s="2">
        <v>104521430</v>
      </c>
      <c r="P1284" s="20" t="s">
        <v>164</v>
      </c>
      <c r="Q1284" s="2" t="str">
        <f t="shared" si="60"/>
        <v>104521430KG</v>
      </c>
      <c r="R1284" s="2" t="str">
        <f t="shared" si="61"/>
        <v>104521430KG</v>
      </c>
      <c r="T1284" s="2">
        <v>104528530</v>
      </c>
      <c r="U1284" s="2" t="s">
        <v>209</v>
      </c>
      <c r="V1284" s="2" t="str">
        <f t="shared" ref="V1284:V1347" si="62">T1284&amp;U1284</f>
        <v>104528530C04</v>
      </c>
    </row>
    <row r="1285" spans="15:22" x14ac:dyDescent="0.35">
      <c r="O1285" s="2">
        <v>150001994</v>
      </c>
      <c r="P1285" s="20" t="s">
        <v>164</v>
      </c>
      <c r="Q1285" s="2" t="str">
        <f t="shared" si="60"/>
        <v>150001994KG</v>
      </c>
      <c r="R1285" s="2" t="str">
        <f t="shared" si="61"/>
        <v>150001994KG</v>
      </c>
      <c r="T1285" s="2">
        <v>104528530</v>
      </c>
      <c r="U1285" s="2" t="s">
        <v>44</v>
      </c>
      <c r="V1285" s="2" t="str">
        <f t="shared" si="62"/>
        <v>104528530UN</v>
      </c>
    </row>
    <row r="1286" spans="15:22" x14ac:dyDescent="0.35">
      <c r="O1286" s="2">
        <v>104522280</v>
      </c>
      <c r="P1286" s="20" t="s">
        <v>164</v>
      </c>
      <c r="Q1286" s="2" t="str">
        <f t="shared" si="60"/>
        <v>104522280KG</v>
      </c>
      <c r="R1286" s="2" t="str">
        <f t="shared" si="61"/>
        <v>104522280KG</v>
      </c>
      <c r="T1286" s="2">
        <v>104528540</v>
      </c>
      <c r="U1286" s="2" t="s">
        <v>209</v>
      </c>
      <c r="V1286" s="2" t="str">
        <f t="shared" si="62"/>
        <v>104528540C04</v>
      </c>
    </row>
    <row r="1287" spans="15:22" x14ac:dyDescent="0.35">
      <c r="O1287" s="2">
        <v>104523140</v>
      </c>
      <c r="P1287" s="20" t="s">
        <v>164</v>
      </c>
      <c r="Q1287" s="2" t="str">
        <f t="shared" si="60"/>
        <v>104523140KG</v>
      </c>
      <c r="R1287" s="2" t="str">
        <f t="shared" si="61"/>
        <v>104523140KG</v>
      </c>
      <c r="T1287" s="2">
        <v>104528540</v>
      </c>
      <c r="U1287" s="2" t="s">
        <v>44</v>
      </c>
      <c r="V1287" s="2" t="str">
        <f t="shared" si="62"/>
        <v>104528540UN</v>
      </c>
    </row>
    <row r="1288" spans="15:22" x14ac:dyDescent="0.35">
      <c r="O1288" s="2">
        <v>105045260</v>
      </c>
      <c r="P1288" s="20" t="s">
        <v>164</v>
      </c>
      <c r="Q1288" s="2" t="str">
        <f t="shared" si="60"/>
        <v>105045260KG</v>
      </c>
      <c r="R1288" s="2" t="str">
        <f t="shared" si="61"/>
        <v>105045260KG</v>
      </c>
      <c r="T1288" s="2">
        <v>104528550</v>
      </c>
      <c r="U1288" s="2" t="s">
        <v>209</v>
      </c>
      <c r="V1288" s="2" t="str">
        <f t="shared" si="62"/>
        <v>104528550C04</v>
      </c>
    </row>
    <row r="1289" spans="15:22" x14ac:dyDescent="0.35">
      <c r="O1289" s="2">
        <v>104519220</v>
      </c>
      <c r="P1289" s="20" t="s">
        <v>300</v>
      </c>
      <c r="Q1289" s="2" t="str">
        <f t="shared" si="60"/>
        <v>104519220C05</v>
      </c>
      <c r="R1289" s="2" t="str">
        <f t="shared" si="61"/>
        <v>104519220C05</v>
      </c>
      <c r="T1289" s="2">
        <v>104528550</v>
      </c>
      <c r="U1289" s="2" t="s">
        <v>44</v>
      </c>
      <c r="V1289" s="2" t="str">
        <f t="shared" si="62"/>
        <v>104528550UN</v>
      </c>
    </row>
    <row r="1290" spans="15:22" x14ac:dyDescent="0.35">
      <c r="O1290" s="2">
        <v>104533810</v>
      </c>
      <c r="P1290" s="20" t="s">
        <v>164</v>
      </c>
      <c r="Q1290" s="2" t="str">
        <f t="shared" si="60"/>
        <v>104533810KG</v>
      </c>
      <c r="R1290" s="2" t="str">
        <f t="shared" si="61"/>
        <v>104533810KG</v>
      </c>
      <c r="T1290" s="2">
        <v>104528560</v>
      </c>
      <c r="U1290" s="2" t="s">
        <v>209</v>
      </c>
      <c r="V1290" s="2" t="str">
        <f t="shared" si="62"/>
        <v>104528560C04</v>
      </c>
    </row>
    <row r="1291" spans="15:22" x14ac:dyDescent="0.35">
      <c r="O1291" s="2">
        <v>104520890</v>
      </c>
      <c r="P1291" s="20" t="s">
        <v>77</v>
      </c>
      <c r="Q1291" s="2" t="str">
        <f t="shared" si="60"/>
        <v>104520890CJ</v>
      </c>
      <c r="R1291" s="2" t="str">
        <f t="shared" si="61"/>
        <v>104520890CJ</v>
      </c>
      <c r="T1291" s="2">
        <v>104528560</v>
      </c>
      <c r="U1291" s="2" t="s">
        <v>44</v>
      </c>
      <c r="V1291" s="2" t="str">
        <f t="shared" si="62"/>
        <v>104528560UN</v>
      </c>
    </row>
    <row r="1292" spans="15:22" x14ac:dyDescent="0.35">
      <c r="O1292" s="2">
        <v>104522310</v>
      </c>
      <c r="P1292" s="20" t="s">
        <v>164</v>
      </c>
      <c r="Q1292" s="2" t="str">
        <f t="shared" si="60"/>
        <v>104522310KG</v>
      </c>
      <c r="R1292" s="2" t="str">
        <f t="shared" si="61"/>
        <v>104522310KG</v>
      </c>
      <c r="T1292" s="2">
        <v>104528570</v>
      </c>
      <c r="U1292" s="2" t="s">
        <v>53</v>
      </c>
      <c r="V1292" s="2" t="str">
        <f t="shared" si="62"/>
        <v>104528570C06</v>
      </c>
    </row>
    <row r="1293" spans="15:22" x14ac:dyDescent="0.35">
      <c r="O1293" s="2">
        <v>104532650</v>
      </c>
      <c r="P1293" s="20" t="s">
        <v>43</v>
      </c>
      <c r="Q1293" s="2" t="str">
        <f t="shared" si="60"/>
        <v>104532650C12</v>
      </c>
      <c r="R1293" s="2" t="str">
        <f t="shared" si="61"/>
        <v>104532650C12</v>
      </c>
      <c r="T1293" s="2">
        <v>104528570</v>
      </c>
      <c r="U1293" s="2" t="s">
        <v>44</v>
      </c>
      <c r="V1293" s="2" t="str">
        <f t="shared" si="62"/>
        <v>104528570UN</v>
      </c>
    </row>
    <row r="1294" spans="15:22" x14ac:dyDescent="0.35">
      <c r="O1294" s="2">
        <v>104521670</v>
      </c>
      <c r="P1294" s="20" t="s">
        <v>77</v>
      </c>
      <c r="Q1294" s="2" t="str">
        <f t="shared" si="60"/>
        <v>104521670CJ</v>
      </c>
      <c r="R1294" s="2" t="str">
        <f t="shared" si="61"/>
        <v>104521670CJ</v>
      </c>
      <c r="T1294" s="2">
        <v>104528580</v>
      </c>
      <c r="U1294" s="2" t="s">
        <v>53</v>
      </c>
      <c r="V1294" s="2" t="str">
        <f t="shared" si="62"/>
        <v>104528580C06</v>
      </c>
    </row>
    <row r="1295" spans="15:22" x14ac:dyDescent="0.35">
      <c r="O1295" s="2">
        <v>104531380</v>
      </c>
      <c r="P1295" s="20" t="s">
        <v>534</v>
      </c>
      <c r="Q1295" s="2" t="str">
        <f t="shared" si="60"/>
        <v>104531380C25</v>
      </c>
      <c r="R1295" s="2" t="str">
        <f t="shared" si="61"/>
        <v>104531380C25</v>
      </c>
      <c r="T1295" s="2">
        <v>104528580</v>
      </c>
      <c r="U1295" s="2" t="s">
        <v>44</v>
      </c>
      <c r="V1295" s="2" t="str">
        <f t="shared" si="62"/>
        <v>104528580UN</v>
      </c>
    </row>
    <row r="1296" spans="15:22" x14ac:dyDescent="0.35">
      <c r="O1296" s="2">
        <v>104519480</v>
      </c>
      <c r="P1296" s="20" t="s">
        <v>300</v>
      </c>
      <c r="Q1296" s="2" t="str">
        <f t="shared" si="60"/>
        <v>104519480C05</v>
      </c>
      <c r="R1296" s="2" t="str">
        <f t="shared" si="61"/>
        <v>104519480C05</v>
      </c>
      <c r="T1296" s="2">
        <v>104528590</v>
      </c>
      <c r="U1296" s="2" t="s">
        <v>53</v>
      </c>
      <c r="V1296" s="2" t="str">
        <f t="shared" si="62"/>
        <v>104528590C06</v>
      </c>
    </row>
    <row r="1297" spans="15:22" x14ac:dyDescent="0.35">
      <c r="O1297" s="2">
        <v>104340780</v>
      </c>
      <c r="P1297" s="20" t="s">
        <v>300</v>
      </c>
      <c r="Q1297" s="2" t="str">
        <f t="shared" si="60"/>
        <v>104340780C05</v>
      </c>
      <c r="R1297" s="2" t="str">
        <f t="shared" si="61"/>
        <v>104340780C05</v>
      </c>
      <c r="T1297" s="2">
        <v>104528590</v>
      </c>
      <c r="U1297" s="2" t="s">
        <v>44</v>
      </c>
      <c r="V1297" s="2" t="str">
        <f t="shared" si="62"/>
        <v>104528590UN</v>
      </c>
    </row>
    <row r="1298" spans="15:22" x14ac:dyDescent="0.35">
      <c r="O1298" s="2">
        <v>104340790</v>
      </c>
      <c r="P1298" s="20" t="s">
        <v>300</v>
      </c>
      <c r="Q1298" s="2" t="str">
        <f t="shared" si="60"/>
        <v>104340790C05</v>
      </c>
      <c r="R1298" s="2" t="str">
        <f t="shared" si="61"/>
        <v>104340790C05</v>
      </c>
      <c r="T1298" s="2">
        <v>104528600</v>
      </c>
      <c r="U1298" s="2" t="s">
        <v>61</v>
      </c>
      <c r="V1298" s="2" t="str">
        <f t="shared" si="62"/>
        <v>104528600C10</v>
      </c>
    </row>
    <row r="1299" spans="15:22" x14ac:dyDescent="0.35">
      <c r="O1299" s="2">
        <v>104519290</v>
      </c>
      <c r="P1299" s="20" t="s">
        <v>300</v>
      </c>
      <c r="Q1299" s="2" t="str">
        <f t="shared" si="60"/>
        <v>104519290C05</v>
      </c>
      <c r="R1299" s="2" t="str">
        <f t="shared" si="61"/>
        <v>104519290C05</v>
      </c>
      <c r="T1299" s="2">
        <v>104528600</v>
      </c>
      <c r="U1299" s="2" t="s">
        <v>44</v>
      </c>
      <c r="V1299" s="2" t="str">
        <f t="shared" si="62"/>
        <v>104528600UN</v>
      </c>
    </row>
    <row r="1300" spans="15:22" x14ac:dyDescent="0.35">
      <c r="O1300" s="2">
        <v>104529170</v>
      </c>
      <c r="P1300" s="20" t="s">
        <v>300</v>
      </c>
      <c r="Q1300" s="2" t="str">
        <f t="shared" si="60"/>
        <v>104529170C05</v>
      </c>
      <c r="R1300" s="2" t="str">
        <f t="shared" si="61"/>
        <v>104529170C05</v>
      </c>
      <c r="T1300" s="2">
        <v>104528630</v>
      </c>
      <c r="U1300" s="2" t="s">
        <v>209</v>
      </c>
      <c r="V1300" s="2" t="str">
        <f t="shared" si="62"/>
        <v>104528630C04</v>
      </c>
    </row>
    <row r="1301" spans="15:22" x14ac:dyDescent="0.35">
      <c r="O1301" s="2">
        <v>104524740</v>
      </c>
      <c r="P1301" s="20" t="s">
        <v>300</v>
      </c>
      <c r="Q1301" s="2" t="str">
        <f t="shared" si="60"/>
        <v>104524740C05</v>
      </c>
      <c r="R1301" s="2" t="str">
        <f t="shared" si="61"/>
        <v>104524740C05</v>
      </c>
      <c r="T1301" s="2">
        <v>104528630</v>
      </c>
      <c r="U1301" s="2" t="s">
        <v>44</v>
      </c>
      <c r="V1301" s="2" t="str">
        <f t="shared" si="62"/>
        <v>104528630UN</v>
      </c>
    </row>
    <row r="1302" spans="15:22" x14ac:dyDescent="0.35">
      <c r="O1302" s="2">
        <v>104340040</v>
      </c>
      <c r="P1302" s="20" t="s">
        <v>61</v>
      </c>
      <c r="Q1302" s="2" t="str">
        <f t="shared" si="60"/>
        <v>104340040C10</v>
      </c>
      <c r="R1302" s="2" t="str">
        <f t="shared" si="61"/>
        <v>104340040C10</v>
      </c>
      <c r="T1302" s="2">
        <v>104528640</v>
      </c>
      <c r="U1302" s="2" t="s">
        <v>365</v>
      </c>
      <c r="V1302" s="2" t="str">
        <f t="shared" si="62"/>
        <v>104528640C08</v>
      </c>
    </row>
    <row r="1303" spans="15:22" x14ac:dyDescent="0.35">
      <c r="O1303" s="2">
        <v>104524710</v>
      </c>
      <c r="P1303" s="20" t="s">
        <v>300</v>
      </c>
      <c r="Q1303" s="2" t="str">
        <f t="shared" si="60"/>
        <v>104524710C05</v>
      </c>
      <c r="R1303" s="2" t="str">
        <f t="shared" si="61"/>
        <v>104524710C05</v>
      </c>
      <c r="T1303" s="2">
        <v>104528640</v>
      </c>
      <c r="U1303" s="2" t="s">
        <v>44</v>
      </c>
      <c r="V1303" s="2" t="str">
        <f t="shared" si="62"/>
        <v>104528640UN</v>
      </c>
    </row>
    <row r="1304" spans="15:22" x14ac:dyDescent="0.35">
      <c r="O1304" s="2">
        <v>104524730</v>
      </c>
      <c r="P1304" s="20" t="s">
        <v>300</v>
      </c>
      <c r="Q1304" s="2" t="str">
        <f t="shared" si="60"/>
        <v>104524730C05</v>
      </c>
      <c r="R1304" s="2" t="str">
        <f t="shared" si="61"/>
        <v>104524730C05</v>
      </c>
      <c r="T1304" s="2">
        <v>104528650</v>
      </c>
      <c r="U1304" s="2" t="s">
        <v>365</v>
      </c>
      <c r="V1304" s="2" t="str">
        <f t="shared" si="62"/>
        <v>104528650C08</v>
      </c>
    </row>
    <row r="1305" spans="15:22" x14ac:dyDescent="0.35">
      <c r="O1305" s="2">
        <v>104524720</v>
      </c>
      <c r="P1305" s="20" t="s">
        <v>300</v>
      </c>
      <c r="Q1305" s="2" t="str">
        <f t="shared" si="60"/>
        <v>104524720C05</v>
      </c>
      <c r="R1305" s="2" t="str">
        <f t="shared" si="61"/>
        <v>104524720C05</v>
      </c>
      <c r="T1305" s="2">
        <v>104528650</v>
      </c>
      <c r="U1305" s="2" t="s">
        <v>44</v>
      </c>
      <c r="V1305" s="2" t="str">
        <f t="shared" si="62"/>
        <v>104528650UN</v>
      </c>
    </row>
    <row r="1306" spans="15:22" x14ac:dyDescent="0.35">
      <c r="O1306" s="2">
        <v>104528960</v>
      </c>
      <c r="P1306" s="20" t="s">
        <v>53</v>
      </c>
      <c r="Q1306" s="2" t="str">
        <f t="shared" si="60"/>
        <v>104528960C06</v>
      </c>
      <c r="R1306" s="2" t="str">
        <f t="shared" si="61"/>
        <v>104528960C06</v>
      </c>
      <c r="T1306" s="2">
        <v>104528660</v>
      </c>
      <c r="U1306" s="2" t="s">
        <v>365</v>
      </c>
      <c r="V1306" s="2" t="str">
        <f t="shared" si="62"/>
        <v>104528660C08</v>
      </c>
    </row>
    <row r="1307" spans="15:22" x14ac:dyDescent="0.35">
      <c r="O1307" s="2">
        <v>105045840</v>
      </c>
      <c r="P1307" s="20" t="s">
        <v>331</v>
      </c>
      <c r="Q1307" s="2" t="str">
        <f t="shared" si="60"/>
        <v>105045840C14</v>
      </c>
      <c r="R1307" s="2" t="str">
        <f t="shared" si="61"/>
        <v>105045840C14</v>
      </c>
      <c r="T1307" s="2">
        <v>104528660</v>
      </c>
      <c r="U1307" s="2" t="s">
        <v>44</v>
      </c>
      <c r="V1307" s="2" t="str">
        <f t="shared" si="62"/>
        <v>104528660UN</v>
      </c>
    </row>
    <row r="1308" spans="15:22" x14ac:dyDescent="0.35">
      <c r="O1308" s="2">
        <v>104516650</v>
      </c>
      <c r="P1308" s="20" t="s">
        <v>209</v>
      </c>
      <c r="Q1308" s="2" t="str">
        <f t="shared" si="60"/>
        <v>104516650C04</v>
      </c>
      <c r="R1308" s="2" t="str">
        <f t="shared" si="61"/>
        <v>104516650C04</v>
      </c>
      <c r="T1308" s="2">
        <v>104528690</v>
      </c>
      <c r="U1308" s="2" t="s">
        <v>43</v>
      </c>
      <c r="V1308" s="2" t="str">
        <f t="shared" si="62"/>
        <v>104528690C12</v>
      </c>
    </row>
    <row r="1309" spans="15:22" x14ac:dyDescent="0.35">
      <c r="O1309" s="2">
        <v>104520880</v>
      </c>
      <c r="P1309" s="20" t="s">
        <v>77</v>
      </c>
      <c r="Q1309" s="2" t="str">
        <f t="shared" si="60"/>
        <v>104520880CJ</v>
      </c>
      <c r="R1309" s="2" t="str">
        <f t="shared" si="61"/>
        <v>104520880CJ</v>
      </c>
      <c r="T1309" s="2">
        <v>104528690</v>
      </c>
      <c r="U1309" s="2" t="s">
        <v>44</v>
      </c>
      <c r="V1309" s="2" t="str">
        <f t="shared" si="62"/>
        <v>104528690UN</v>
      </c>
    </row>
    <row r="1310" spans="15:22" x14ac:dyDescent="0.35">
      <c r="O1310" s="2">
        <v>105045390</v>
      </c>
      <c r="P1310" s="20" t="s">
        <v>176</v>
      </c>
      <c r="Q1310" s="2" t="str">
        <f t="shared" si="60"/>
        <v>105045390C02</v>
      </c>
      <c r="R1310" s="2" t="str">
        <f t="shared" si="61"/>
        <v>105045390C02</v>
      </c>
      <c r="T1310" s="2">
        <v>104528700</v>
      </c>
      <c r="U1310" s="2" t="s">
        <v>112</v>
      </c>
      <c r="V1310" s="2" t="str">
        <f t="shared" si="62"/>
        <v>104528700C16</v>
      </c>
    </row>
    <row r="1311" spans="15:22" x14ac:dyDescent="0.35">
      <c r="O1311" s="2">
        <v>104528950</v>
      </c>
      <c r="P1311" s="20" t="s">
        <v>53</v>
      </c>
      <c r="Q1311" s="2" t="str">
        <f t="shared" si="60"/>
        <v>104528950C06</v>
      </c>
      <c r="R1311" s="2" t="str">
        <f t="shared" si="61"/>
        <v>104528950C06</v>
      </c>
      <c r="T1311" s="2">
        <v>104528700</v>
      </c>
      <c r="U1311" s="2" t="s">
        <v>44</v>
      </c>
      <c r="V1311" s="2" t="str">
        <f t="shared" si="62"/>
        <v>104528700UN</v>
      </c>
    </row>
    <row r="1312" spans="15:22" x14ac:dyDescent="0.35">
      <c r="O1312" s="2">
        <v>104524330</v>
      </c>
      <c r="P1312" s="20" t="s">
        <v>53</v>
      </c>
      <c r="Q1312" s="2" t="str">
        <f t="shared" si="60"/>
        <v>104524330C06</v>
      </c>
      <c r="R1312" s="2" t="str">
        <f t="shared" si="61"/>
        <v>104524330C06</v>
      </c>
      <c r="T1312" s="2">
        <v>104528710</v>
      </c>
      <c r="U1312" s="2" t="s">
        <v>112</v>
      </c>
      <c r="V1312" s="2" t="str">
        <f t="shared" si="62"/>
        <v>104528710C16</v>
      </c>
    </row>
    <row r="1313" spans="15:22" x14ac:dyDescent="0.35">
      <c r="O1313" s="2">
        <v>104523490</v>
      </c>
      <c r="P1313" s="20" t="s">
        <v>211</v>
      </c>
      <c r="Q1313" s="2" t="str">
        <f t="shared" si="60"/>
        <v>104523490C50</v>
      </c>
      <c r="R1313" s="2" t="str">
        <f t="shared" si="61"/>
        <v>104523490C50</v>
      </c>
      <c r="T1313" s="2">
        <v>104528710</v>
      </c>
      <c r="U1313" s="2" t="s">
        <v>44</v>
      </c>
      <c r="V1313" s="2" t="str">
        <f t="shared" si="62"/>
        <v>104528710UN</v>
      </c>
    </row>
    <row r="1314" spans="15:22" x14ac:dyDescent="0.35">
      <c r="O1314" s="2">
        <v>104516630</v>
      </c>
      <c r="P1314" s="20" t="s">
        <v>209</v>
      </c>
      <c r="Q1314" s="2" t="str">
        <f t="shared" si="60"/>
        <v>104516630C04</v>
      </c>
      <c r="R1314" s="2" t="str">
        <f t="shared" si="61"/>
        <v>104516630C04</v>
      </c>
      <c r="T1314" s="2">
        <v>104528720</v>
      </c>
      <c r="U1314" s="2" t="s">
        <v>43</v>
      </c>
      <c r="V1314" s="2" t="str">
        <f t="shared" si="62"/>
        <v>104528720C12</v>
      </c>
    </row>
    <row r="1315" spans="15:22" x14ac:dyDescent="0.35">
      <c r="O1315" s="2">
        <v>104516760</v>
      </c>
      <c r="P1315" s="20" t="s">
        <v>365</v>
      </c>
      <c r="Q1315" s="2" t="str">
        <f t="shared" si="60"/>
        <v>104516760C08</v>
      </c>
      <c r="R1315" s="2" t="str">
        <f t="shared" si="61"/>
        <v>104516760C08</v>
      </c>
      <c r="T1315" s="2">
        <v>104528720</v>
      </c>
      <c r="U1315" s="2" t="s">
        <v>44</v>
      </c>
      <c r="V1315" s="2" t="str">
        <f t="shared" si="62"/>
        <v>104528720UN</v>
      </c>
    </row>
    <row r="1316" spans="15:22" x14ac:dyDescent="0.35">
      <c r="O1316" s="2">
        <v>104527530</v>
      </c>
      <c r="P1316" s="20" t="s">
        <v>61</v>
      </c>
      <c r="Q1316" s="2" t="str">
        <f t="shared" si="60"/>
        <v>104527530C10</v>
      </c>
      <c r="R1316" s="2" t="str">
        <f t="shared" si="61"/>
        <v>104527530C10</v>
      </c>
      <c r="T1316" s="2">
        <v>104528730</v>
      </c>
      <c r="U1316" s="2" t="s">
        <v>209</v>
      </c>
      <c r="V1316" s="2" t="str">
        <f t="shared" si="62"/>
        <v>104528730C04</v>
      </c>
    </row>
    <row r="1317" spans="15:22" x14ac:dyDescent="0.35">
      <c r="O1317" s="2">
        <v>104339920</v>
      </c>
      <c r="P1317" s="20" t="s">
        <v>86</v>
      </c>
      <c r="Q1317" s="2" t="str">
        <f t="shared" si="60"/>
        <v>104339920C20</v>
      </c>
      <c r="R1317" s="2" t="str">
        <f t="shared" si="61"/>
        <v>104339920C20</v>
      </c>
      <c r="T1317" s="2">
        <v>104528730</v>
      </c>
      <c r="U1317" s="2" t="s">
        <v>44</v>
      </c>
      <c r="V1317" s="2" t="str">
        <f t="shared" si="62"/>
        <v>104528730UN</v>
      </c>
    </row>
    <row r="1318" spans="15:22" x14ac:dyDescent="0.35">
      <c r="O1318" s="2">
        <v>104523080</v>
      </c>
      <c r="P1318" s="20" t="s">
        <v>365</v>
      </c>
      <c r="Q1318" s="2" t="str">
        <f t="shared" si="60"/>
        <v>104523080C08</v>
      </c>
      <c r="R1318" s="2" t="str">
        <f t="shared" si="61"/>
        <v>104523080C08</v>
      </c>
      <c r="T1318" s="2">
        <v>104528740</v>
      </c>
      <c r="U1318" s="2" t="s">
        <v>43</v>
      </c>
      <c r="V1318" s="2" t="str">
        <f t="shared" si="62"/>
        <v>104528740C12</v>
      </c>
    </row>
    <row r="1319" spans="15:22" x14ac:dyDescent="0.35">
      <c r="O1319" s="2">
        <v>150001938</v>
      </c>
      <c r="P1319" s="20" t="s">
        <v>300</v>
      </c>
      <c r="Q1319" s="2" t="str">
        <f t="shared" si="60"/>
        <v>150001938C05</v>
      </c>
      <c r="R1319" s="2" t="str">
        <f t="shared" si="61"/>
        <v>150001938C05</v>
      </c>
      <c r="T1319" s="2">
        <v>104528740</v>
      </c>
      <c r="U1319" s="2" t="s">
        <v>44</v>
      </c>
      <c r="V1319" s="2" t="str">
        <f t="shared" si="62"/>
        <v>104528740UN</v>
      </c>
    </row>
    <row r="1320" spans="15:22" x14ac:dyDescent="0.35">
      <c r="O1320" s="2">
        <v>104520870</v>
      </c>
      <c r="P1320" s="20" t="s">
        <v>77</v>
      </c>
      <c r="Q1320" s="2" t="str">
        <f t="shared" si="60"/>
        <v>104520870CJ</v>
      </c>
      <c r="R1320" s="2" t="str">
        <f t="shared" si="61"/>
        <v>104520870CJ</v>
      </c>
      <c r="T1320" s="2">
        <v>104528750</v>
      </c>
      <c r="U1320" s="2" t="s">
        <v>43</v>
      </c>
      <c r="V1320" s="2" t="str">
        <f t="shared" si="62"/>
        <v>104528750C12</v>
      </c>
    </row>
    <row r="1321" spans="15:22" x14ac:dyDescent="0.35">
      <c r="O1321" s="2">
        <v>104522300</v>
      </c>
      <c r="P1321" s="20" t="s">
        <v>53</v>
      </c>
      <c r="Q1321" s="2" t="str">
        <f t="shared" si="60"/>
        <v>104522300C06</v>
      </c>
      <c r="R1321" s="2" t="str">
        <f t="shared" si="61"/>
        <v>104522300C06</v>
      </c>
      <c r="T1321" s="2">
        <v>104528750</v>
      </c>
      <c r="U1321" s="2" t="s">
        <v>44</v>
      </c>
      <c r="V1321" s="2" t="str">
        <f t="shared" si="62"/>
        <v>104528750UN</v>
      </c>
    </row>
    <row r="1322" spans="15:22" x14ac:dyDescent="0.35">
      <c r="O1322" s="2">
        <v>104518920</v>
      </c>
      <c r="P1322" s="20" t="s">
        <v>300</v>
      </c>
      <c r="Q1322" s="2" t="str">
        <f t="shared" si="60"/>
        <v>104518920C05</v>
      </c>
      <c r="R1322" s="2" t="str">
        <f t="shared" si="61"/>
        <v>104518920C05</v>
      </c>
      <c r="T1322" s="2">
        <v>104528760</v>
      </c>
      <c r="U1322" s="2" t="s">
        <v>284</v>
      </c>
      <c r="V1322" s="2" t="str">
        <f t="shared" si="62"/>
        <v>104528760C03</v>
      </c>
    </row>
    <row r="1323" spans="15:22" x14ac:dyDescent="0.35">
      <c r="O1323" s="2">
        <v>104527410</v>
      </c>
      <c r="P1323" s="20" t="s">
        <v>53</v>
      </c>
      <c r="Q1323" s="2" t="str">
        <f t="shared" si="60"/>
        <v>104527410C06</v>
      </c>
      <c r="R1323" s="2" t="str">
        <f t="shared" si="61"/>
        <v>104527410C06</v>
      </c>
      <c r="T1323" s="2">
        <v>104528760</v>
      </c>
      <c r="U1323" s="2" t="s">
        <v>44</v>
      </c>
      <c r="V1323" s="2" t="str">
        <f t="shared" si="62"/>
        <v>104528760UN</v>
      </c>
    </row>
    <row r="1324" spans="15:22" x14ac:dyDescent="0.35">
      <c r="O1324" s="2">
        <v>105045500</v>
      </c>
      <c r="P1324" s="20" t="s">
        <v>53</v>
      </c>
      <c r="Q1324" s="2" t="str">
        <f t="shared" si="60"/>
        <v>105045500C06</v>
      </c>
      <c r="R1324" s="2" t="str">
        <f t="shared" si="61"/>
        <v>105045500C06</v>
      </c>
      <c r="T1324" s="2">
        <v>104528770</v>
      </c>
      <c r="U1324" s="2" t="s">
        <v>44</v>
      </c>
      <c r="V1324" s="2" t="str">
        <f t="shared" si="62"/>
        <v>104528770UN</v>
      </c>
    </row>
    <row r="1325" spans="15:22" x14ac:dyDescent="0.35">
      <c r="O1325" s="2">
        <v>150001939</v>
      </c>
      <c r="P1325" s="20" t="s">
        <v>300</v>
      </c>
      <c r="Q1325" s="2" t="str">
        <f t="shared" si="60"/>
        <v>150001939C05</v>
      </c>
      <c r="R1325" s="2" t="str">
        <f t="shared" si="61"/>
        <v>150001939C05</v>
      </c>
      <c r="T1325" s="2">
        <v>104528770</v>
      </c>
      <c r="U1325" s="2" t="s">
        <v>822</v>
      </c>
      <c r="V1325" s="2" t="str">
        <f t="shared" si="62"/>
        <v>104528770Y40</v>
      </c>
    </row>
    <row r="1326" spans="15:22" x14ac:dyDescent="0.35">
      <c r="O1326" s="2">
        <v>104524310</v>
      </c>
      <c r="P1326" s="20" t="s">
        <v>43</v>
      </c>
      <c r="Q1326" s="2" t="str">
        <f t="shared" si="60"/>
        <v>104524310C12</v>
      </c>
      <c r="R1326" s="2" t="str">
        <f t="shared" si="61"/>
        <v>104524310C12</v>
      </c>
      <c r="T1326" s="2">
        <v>104528780</v>
      </c>
      <c r="U1326" s="2" t="s">
        <v>44</v>
      </c>
      <c r="V1326" s="2" t="str">
        <f t="shared" si="62"/>
        <v>104528780UN</v>
      </c>
    </row>
    <row r="1327" spans="15:22" x14ac:dyDescent="0.35">
      <c r="O1327" s="2">
        <v>104518880</v>
      </c>
      <c r="P1327" s="20" t="s">
        <v>300</v>
      </c>
      <c r="Q1327" s="2" t="str">
        <f t="shared" si="60"/>
        <v>104518880C05</v>
      </c>
      <c r="R1327" s="2" t="str">
        <f t="shared" si="61"/>
        <v>104518880C05</v>
      </c>
      <c r="T1327" s="2">
        <v>104528780</v>
      </c>
      <c r="U1327" s="2" t="s">
        <v>822</v>
      </c>
      <c r="V1327" s="2" t="str">
        <f t="shared" si="62"/>
        <v>104528780Y40</v>
      </c>
    </row>
    <row r="1328" spans="15:22" x14ac:dyDescent="0.35">
      <c r="O1328" s="2">
        <v>104524540</v>
      </c>
      <c r="P1328" s="20" t="s">
        <v>43</v>
      </c>
      <c r="Q1328" s="2" t="str">
        <f t="shared" si="60"/>
        <v>104524540C12</v>
      </c>
      <c r="R1328" s="2" t="str">
        <f t="shared" si="61"/>
        <v>104524540C12</v>
      </c>
      <c r="T1328" s="2">
        <v>104528790</v>
      </c>
      <c r="U1328" s="2" t="s">
        <v>44</v>
      </c>
      <c r="V1328" s="2" t="str">
        <f t="shared" si="62"/>
        <v>104528790UN</v>
      </c>
    </row>
    <row r="1329" spans="15:22" x14ac:dyDescent="0.35">
      <c r="O1329" s="2">
        <v>104520860</v>
      </c>
      <c r="P1329" s="20" t="s">
        <v>77</v>
      </c>
      <c r="Q1329" s="2" t="str">
        <f t="shared" si="60"/>
        <v>104520860CJ</v>
      </c>
      <c r="R1329" s="2" t="str">
        <f t="shared" si="61"/>
        <v>104520860CJ</v>
      </c>
      <c r="T1329" s="2">
        <v>104528790</v>
      </c>
      <c r="U1329" s="2" t="s">
        <v>822</v>
      </c>
      <c r="V1329" s="2" t="str">
        <f t="shared" si="62"/>
        <v>104528790Y40</v>
      </c>
    </row>
    <row r="1330" spans="15:22" x14ac:dyDescent="0.35">
      <c r="O1330" s="2">
        <v>150001930</v>
      </c>
      <c r="P1330" s="20" t="s">
        <v>61</v>
      </c>
      <c r="Q1330" s="2" t="str">
        <f t="shared" si="60"/>
        <v>150001930C10</v>
      </c>
      <c r="R1330" s="2" t="str">
        <f t="shared" si="61"/>
        <v>150001930C10</v>
      </c>
      <c r="T1330" s="2">
        <v>104528810</v>
      </c>
      <c r="U1330" s="2" t="s">
        <v>300</v>
      </c>
      <c r="V1330" s="2" t="str">
        <f t="shared" si="62"/>
        <v>104528810C05</v>
      </c>
    </row>
    <row r="1331" spans="15:22" x14ac:dyDescent="0.35">
      <c r="O1331" s="2">
        <v>104530390</v>
      </c>
      <c r="P1331" s="20" t="s">
        <v>284</v>
      </c>
      <c r="Q1331" s="2" t="str">
        <f t="shared" si="60"/>
        <v>104530390C03</v>
      </c>
      <c r="R1331" s="2" t="str">
        <f t="shared" si="61"/>
        <v>104530390C03</v>
      </c>
      <c r="T1331" s="2">
        <v>104528810</v>
      </c>
      <c r="U1331" s="2" t="s">
        <v>44</v>
      </c>
      <c r="V1331" s="2" t="str">
        <f t="shared" si="62"/>
        <v>104528810UN</v>
      </c>
    </row>
    <row r="1332" spans="15:22" x14ac:dyDescent="0.35">
      <c r="O1332" s="2">
        <v>150000714</v>
      </c>
      <c r="P1332" s="20" t="s">
        <v>94</v>
      </c>
      <c r="Q1332" s="2" t="str">
        <f t="shared" si="60"/>
        <v>150000714C18</v>
      </c>
      <c r="R1332" s="2" t="str">
        <f t="shared" si="61"/>
        <v>150000714C18</v>
      </c>
      <c r="T1332" s="2">
        <v>104528820</v>
      </c>
      <c r="U1332" s="2" t="s">
        <v>43</v>
      </c>
      <c r="V1332" s="2" t="str">
        <f t="shared" si="62"/>
        <v>104528820C12</v>
      </c>
    </row>
    <row r="1333" spans="15:22" x14ac:dyDescent="0.35">
      <c r="O1333" s="2">
        <v>104518900</v>
      </c>
      <c r="P1333" s="20" t="s">
        <v>300</v>
      </c>
      <c r="Q1333" s="2" t="str">
        <f t="shared" si="60"/>
        <v>104518900C05</v>
      </c>
      <c r="R1333" s="2" t="str">
        <f t="shared" si="61"/>
        <v>104518900C05</v>
      </c>
      <c r="T1333" s="2">
        <v>104528820</v>
      </c>
      <c r="U1333" s="2" t="s">
        <v>44</v>
      </c>
      <c r="V1333" s="2" t="str">
        <f t="shared" si="62"/>
        <v>104528820UN</v>
      </c>
    </row>
    <row r="1334" spans="15:22" x14ac:dyDescent="0.35">
      <c r="O1334" s="2">
        <v>150000008</v>
      </c>
      <c r="P1334" s="20" t="s">
        <v>94</v>
      </c>
      <c r="Q1334" s="2" t="str">
        <f t="shared" si="60"/>
        <v>150000008C18</v>
      </c>
      <c r="R1334" s="2" t="str">
        <f t="shared" si="61"/>
        <v>150000008C18</v>
      </c>
      <c r="T1334" s="2">
        <v>104528840</v>
      </c>
      <c r="U1334" s="2" t="s">
        <v>61</v>
      </c>
      <c r="V1334" s="2" t="str">
        <f t="shared" si="62"/>
        <v>104528840C10</v>
      </c>
    </row>
    <row r="1335" spans="15:22" x14ac:dyDescent="0.35">
      <c r="O1335" s="2">
        <v>150000932</v>
      </c>
      <c r="P1335" s="20" t="s">
        <v>43</v>
      </c>
      <c r="Q1335" s="2" t="str">
        <f t="shared" si="60"/>
        <v>150000932C12</v>
      </c>
      <c r="R1335" s="2" t="str">
        <f t="shared" si="61"/>
        <v>150000932C12</v>
      </c>
      <c r="T1335" s="2">
        <v>104528840</v>
      </c>
      <c r="U1335" s="2" t="s">
        <v>44</v>
      </c>
      <c r="V1335" s="2" t="str">
        <f t="shared" si="62"/>
        <v>104528840UN</v>
      </c>
    </row>
    <row r="1336" spans="15:22" x14ac:dyDescent="0.35">
      <c r="O1336" s="2">
        <v>150000721</v>
      </c>
      <c r="P1336" s="20" t="s">
        <v>94</v>
      </c>
      <c r="Q1336" s="2" t="str">
        <f t="shared" si="60"/>
        <v>150000721C18</v>
      </c>
      <c r="R1336" s="2" t="str">
        <f t="shared" si="61"/>
        <v>150000721C18</v>
      </c>
      <c r="T1336" s="2">
        <v>104528850</v>
      </c>
      <c r="U1336" s="2" t="s">
        <v>61</v>
      </c>
      <c r="V1336" s="2" t="str">
        <f t="shared" si="62"/>
        <v>104528850C10</v>
      </c>
    </row>
    <row r="1337" spans="15:22" x14ac:dyDescent="0.35">
      <c r="O1337" s="2">
        <v>150000722</v>
      </c>
      <c r="P1337" s="20" t="s">
        <v>94</v>
      </c>
      <c r="Q1337" s="2" t="str">
        <f t="shared" si="60"/>
        <v>150000722C18</v>
      </c>
      <c r="R1337" s="2" t="str">
        <f t="shared" si="61"/>
        <v>150000722C18</v>
      </c>
      <c r="T1337" s="2">
        <v>104528850</v>
      </c>
      <c r="U1337" s="2" t="s">
        <v>44</v>
      </c>
      <c r="V1337" s="2" t="str">
        <f t="shared" si="62"/>
        <v>104528850UN</v>
      </c>
    </row>
    <row r="1338" spans="15:22" x14ac:dyDescent="0.35">
      <c r="O1338" s="2">
        <v>150001998</v>
      </c>
      <c r="P1338" s="20" t="s">
        <v>300</v>
      </c>
      <c r="Q1338" s="2" t="str">
        <f t="shared" si="60"/>
        <v>150001998C05</v>
      </c>
      <c r="R1338" s="2" t="str">
        <f t="shared" si="61"/>
        <v>150001998C05</v>
      </c>
      <c r="T1338" s="2">
        <v>104528870</v>
      </c>
      <c r="U1338" s="2" t="s">
        <v>176</v>
      </c>
      <c r="V1338" s="2" t="str">
        <f t="shared" si="62"/>
        <v>104528870C02</v>
      </c>
    </row>
    <row r="1339" spans="15:22" x14ac:dyDescent="0.35">
      <c r="O1339" s="2">
        <v>150000718</v>
      </c>
      <c r="P1339" s="20" t="s">
        <v>94</v>
      </c>
      <c r="Q1339" s="2" t="str">
        <f t="shared" si="60"/>
        <v>150000718C18</v>
      </c>
      <c r="R1339" s="2" t="str">
        <f t="shared" si="61"/>
        <v>150000718C18</v>
      </c>
      <c r="T1339" s="2">
        <v>104528870</v>
      </c>
      <c r="U1339" s="2" t="s">
        <v>44</v>
      </c>
      <c r="V1339" s="2" t="str">
        <f t="shared" si="62"/>
        <v>104528870UN</v>
      </c>
    </row>
    <row r="1340" spans="15:22" x14ac:dyDescent="0.35">
      <c r="O1340" s="2">
        <v>104528000</v>
      </c>
      <c r="P1340" s="20" t="s">
        <v>77</v>
      </c>
      <c r="Q1340" s="2" t="str">
        <f t="shared" si="60"/>
        <v>104528000CJ</v>
      </c>
      <c r="R1340" s="2" t="str">
        <f t="shared" si="61"/>
        <v>104528000CJ</v>
      </c>
      <c r="T1340" s="2">
        <v>104528880</v>
      </c>
      <c r="U1340" s="2" t="s">
        <v>331</v>
      </c>
      <c r="V1340" s="2" t="str">
        <f t="shared" si="62"/>
        <v>104528880C14</v>
      </c>
    </row>
    <row r="1341" spans="15:22" x14ac:dyDescent="0.35">
      <c r="O1341" s="2">
        <v>104525830</v>
      </c>
      <c r="P1341" s="20" t="s">
        <v>209</v>
      </c>
      <c r="Q1341" s="2" t="str">
        <f t="shared" si="60"/>
        <v>104525830C04</v>
      </c>
      <c r="R1341" s="2" t="str">
        <f t="shared" si="61"/>
        <v>104525830C04</v>
      </c>
      <c r="T1341" s="2">
        <v>104528880</v>
      </c>
      <c r="U1341" s="2" t="s">
        <v>44</v>
      </c>
      <c r="V1341" s="2" t="str">
        <f t="shared" si="62"/>
        <v>104528880UN</v>
      </c>
    </row>
    <row r="1342" spans="15:22" x14ac:dyDescent="0.35">
      <c r="O1342" s="2">
        <v>104515100</v>
      </c>
      <c r="P1342" s="20" t="s">
        <v>164</v>
      </c>
      <c r="Q1342" s="2" t="str">
        <f t="shared" si="60"/>
        <v>104515100KG</v>
      </c>
      <c r="R1342" s="2" t="str">
        <f t="shared" si="61"/>
        <v>104515100KG</v>
      </c>
      <c r="T1342" s="2">
        <v>104528900</v>
      </c>
      <c r="U1342" s="2" t="s">
        <v>61</v>
      </c>
      <c r="V1342" s="2" t="str">
        <f t="shared" si="62"/>
        <v>104528900C10</v>
      </c>
    </row>
    <row r="1343" spans="15:22" x14ac:dyDescent="0.35">
      <c r="O1343" s="2">
        <v>104519860</v>
      </c>
      <c r="P1343" s="20" t="s">
        <v>61</v>
      </c>
      <c r="Q1343" s="2" t="str">
        <f t="shared" si="60"/>
        <v>104519860C10</v>
      </c>
      <c r="R1343" s="2" t="str">
        <f t="shared" si="61"/>
        <v>104519860C10</v>
      </c>
      <c r="T1343" s="2">
        <v>104528900</v>
      </c>
      <c r="U1343" s="2" t="s">
        <v>44</v>
      </c>
      <c r="V1343" s="2" t="str">
        <f t="shared" si="62"/>
        <v>104528900UN</v>
      </c>
    </row>
    <row r="1344" spans="15:22" x14ac:dyDescent="0.35">
      <c r="O1344" s="2">
        <v>104531370</v>
      </c>
      <c r="P1344" s="20" t="s">
        <v>534</v>
      </c>
      <c r="Q1344" s="2" t="str">
        <f t="shared" si="60"/>
        <v>104531370C25</v>
      </c>
      <c r="R1344" s="2" t="str">
        <f t="shared" si="61"/>
        <v>104531370C25</v>
      </c>
      <c r="T1344" s="2">
        <v>104528940</v>
      </c>
      <c r="U1344" s="2" t="s">
        <v>53</v>
      </c>
      <c r="V1344" s="2" t="str">
        <f t="shared" si="62"/>
        <v>104528940C06</v>
      </c>
    </row>
    <row r="1345" spans="15:22" x14ac:dyDescent="0.35">
      <c r="O1345" s="2">
        <v>104527900</v>
      </c>
      <c r="P1345" s="20" t="s">
        <v>209</v>
      </c>
      <c r="Q1345" s="2" t="str">
        <f t="shared" si="60"/>
        <v>104527900C04</v>
      </c>
      <c r="R1345" s="2" t="str">
        <f t="shared" si="61"/>
        <v>104527900C04</v>
      </c>
      <c r="T1345" s="2">
        <v>104528940</v>
      </c>
      <c r="U1345" s="2" t="s">
        <v>44</v>
      </c>
      <c r="V1345" s="2" t="str">
        <f t="shared" si="62"/>
        <v>104528940UN</v>
      </c>
    </row>
    <row r="1346" spans="15:22" x14ac:dyDescent="0.35">
      <c r="O1346" s="2">
        <v>104528940</v>
      </c>
      <c r="P1346" s="20" t="s">
        <v>53</v>
      </c>
      <c r="Q1346" s="2" t="str">
        <f t="shared" si="60"/>
        <v>104528940C06</v>
      </c>
      <c r="R1346" s="2" t="str">
        <f t="shared" si="61"/>
        <v>104528940C06</v>
      </c>
      <c r="T1346" s="2">
        <v>104528950</v>
      </c>
      <c r="U1346" s="2" t="s">
        <v>53</v>
      </c>
      <c r="V1346" s="2" t="str">
        <f t="shared" si="62"/>
        <v>104528950C06</v>
      </c>
    </row>
    <row r="1347" spans="15:22" x14ac:dyDescent="0.35">
      <c r="O1347" s="2">
        <v>104523400</v>
      </c>
      <c r="P1347" s="20" t="s">
        <v>43</v>
      </c>
      <c r="Q1347" s="2" t="str">
        <f t="shared" ref="Q1347:Q1394" si="63">O1347&amp;P1347</f>
        <v>104523400C12</v>
      </c>
      <c r="R1347" s="2" t="str">
        <f t="shared" ref="R1347:R1410" si="64">VLOOKUP(Q1347,V:V,1,0)</f>
        <v>104523400C12</v>
      </c>
      <c r="T1347" s="2">
        <v>104528950</v>
      </c>
      <c r="U1347" s="2" t="s">
        <v>44</v>
      </c>
      <c r="V1347" s="2" t="str">
        <f t="shared" si="62"/>
        <v>104528950UN</v>
      </c>
    </row>
    <row r="1348" spans="15:22" x14ac:dyDescent="0.35">
      <c r="O1348" s="2">
        <v>104523390</v>
      </c>
      <c r="P1348" s="20" t="s">
        <v>43</v>
      </c>
      <c r="Q1348" s="2" t="str">
        <f t="shared" si="63"/>
        <v>104523390C12</v>
      </c>
      <c r="R1348" s="2" t="str">
        <f t="shared" si="64"/>
        <v>104523390C12</v>
      </c>
      <c r="T1348" s="2">
        <v>104528960</v>
      </c>
      <c r="U1348" s="2" t="s">
        <v>53</v>
      </c>
      <c r="V1348" s="2" t="str">
        <f t="shared" ref="V1348:V1411" si="65">T1348&amp;U1348</f>
        <v>104528960C06</v>
      </c>
    </row>
    <row r="1349" spans="15:22" x14ac:dyDescent="0.35">
      <c r="O1349" s="2">
        <v>104515390</v>
      </c>
      <c r="P1349" s="20" t="s">
        <v>164</v>
      </c>
      <c r="Q1349" s="2" t="str">
        <f t="shared" si="63"/>
        <v>104515390KG</v>
      </c>
      <c r="R1349" s="2" t="str">
        <f t="shared" si="64"/>
        <v>104515390KG</v>
      </c>
      <c r="T1349" s="2">
        <v>104528960</v>
      </c>
      <c r="U1349" s="2" t="s">
        <v>44</v>
      </c>
      <c r="V1349" s="2" t="str">
        <f t="shared" si="65"/>
        <v>104528960UN</v>
      </c>
    </row>
    <row r="1350" spans="15:22" x14ac:dyDescent="0.35">
      <c r="O1350" s="2">
        <v>103001080</v>
      </c>
      <c r="P1350" s="20" t="s">
        <v>176</v>
      </c>
      <c r="Q1350" s="2" t="str">
        <f t="shared" si="63"/>
        <v>103001080C02</v>
      </c>
      <c r="R1350" s="2" t="str">
        <f t="shared" si="64"/>
        <v>103001080C02</v>
      </c>
      <c r="T1350" s="2">
        <v>104528970</v>
      </c>
      <c r="U1350" s="2" t="s">
        <v>53</v>
      </c>
      <c r="V1350" s="2" t="str">
        <f t="shared" si="65"/>
        <v>104528970C06</v>
      </c>
    </row>
    <row r="1351" spans="15:22" x14ac:dyDescent="0.35">
      <c r="O1351" s="2">
        <v>150000725</v>
      </c>
      <c r="P1351" s="20" t="s">
        <v>242</v>
      </c>
      <c r="Q1351" s="2" t="str">
        <f t="shared" si="63"/>
        <v>150000725C48</v>
      </c>
      <c r="R1351" s="2" t="str">
        <f t="shared" si="64"/>
        <v>150000725C48</v>
      </c>
      <c r="T1351" s="2">
        <v>104528970</v>
      </c>
      <c r="U1351" s="2" t="s">
        <v>44</v>
      </c>
      <c r="V1351" s="2" t="str">
        <f t="shared" si="65"/>
        <v>104528970UN</v>
      </c>
    </row>
    <row r="1352" spans="15:22" x14ac:dyDescent="0.35">
      <c r="O1352" s="2">
        <v>150000727</v>
      </c>
      <c r="P1352" s="20" t="s">
        <v>242</v>
      </c>
      <c r="Q1352" s="2" t="str">
        <f t="shared" si="63"/>
        <v>150000727C48</v>
      </c>
      <c r="R1352" s="2" t="str">
        <f t="shared" si="64"/>
        <v>150000727C48</v>
      </c>
      <c r="T1352" s="2">
        <v>104528980</v>
      </c>
      <c r="U1352" s="2" t="s">
        <v>44</v>
      </c>
      <c r="V1352" s="2" t="str">
        <f t="shared" si="65"/>
        <v>104528980UN</v>
      </c>
    </row>
    <row r="1353" spans="15:22" x14ac:dyDescent="0.35">
      <c r="O1353" s="2">
        <v>150000726</v>
      </c>
      <c r="P1353" s="20" t="s">
        <v>242</v>
      </c>
      <c r="Q1353" s="2" t="str">
        <f t="shared" si="63"/>
        <v>150000726C48</v>
      </c>
      <c r="R1353" s="2" t="str">
        <f t="shared" si="64"/>
        <v>150000726C48</v>
      </c>
      <c r="T1353" s="2">
        <v>104528980</v>
      </c>
      <c r="U1353" s="2" t="s">
        <v>246</v>
      </c>
      <c r="V1353" s="2" t="str">
        <f t="shared" si="65"/>
        <v>104528980Z20</v>
      </c>
    </row>
    <row r="1354" spans="15:22" x14ac:dyDescent="0.35">
      <c r="O1354" s="2">
        <v>150000724</v>
      </c>
      <c r="P1354" s="20" t="s">
        <v>242</v>
      </c>
      <c r="Q1354" s="2" t="str">
        <f t="shared" si="63"/>
        <v>150000724C48</v>
      </c>
      <c r="R1354" s="2" t="str">
        <f t="shared" si="64"/>
        <v>150000724C48</v>
      </c>
      <c r="T1354" s="2">
        <v>104528990</v>
      </c>
      <c r="U1354" s="2" t="s">
        <v>44</v>
      </c>
      <c r="V1354" s="2" t="str">
        <f t="shared" si="65"/>
        <v>104528990UN</v>
      </c>
    </row>
    <row r="1355" spans="15:22" x14ac:dyDescent="0.35">
      <c r="O1355" s="2">
        <v>104332050</v>
      </c>
      <c r="P1355" s="20" t="s">
        <v>176</v>
      </c>
      <c r="Q1355" s="2" t="str">
        <f t="shared" si="63"/>
        <v>104332050C02</v>
      </c>
      <c r="R1355" s="2" t="str">
        <f t="shared" si="64"/>
        <v>104332050C02</v>
      </c>
      <c r="T1355" s="2">
        <v>104528990</v>
      </c>
      <c r="U1355" s="2" t="s">
        <v>246</v>
      </c>
      <c r="V1355" s="2" t="str">
        <f t="shared" si="65"/>
        <v>104528990Z20</v>
      </c>
    </row>
    <row r="1356" spans="15:22" x14ac:dyDescent="0.35">
      <c r="O1356" s="2">
        <v>104531540</v>
      </c>
      <c r="P1356" s="20" t="s">
        <v>365</v>
      </c>
      <c r="Q1356" s="2" t="str">
        <f t="shared" si="63"/>
        <v>104531540C08</v>
      </c>
      <c r="R1356" s="2" t="str">
        <f t="shared" si="64"/>
        <v>104531540C08</v>
      </c>
      <c r="T1356" s="2">
        <v>104529000</v>
      </c>
      <c r="U1356" s="2" t="s">
        <v>44</v>
      </c>
      <c r="V1356" s="2" t="str">
        <f t="shared" si="65"/>
        <v>104529000UN</v>
      </c>
    </row>
    <row r="1357" spans="15:22" x14ac:dyDescent="0.35">
      <c r="O1357" s="2">
        <v>104531560</v>
      </c>
      <c r="P1357" s="20" t="s">
        <v>365</v>
      </c>
      <c r="Q1357" s="2" t="str">
        <f t="shared" si="63"/>
        <v>104531560C08</v>
      </c>
      <c r="R1357" s="2" t="str">
        <f t="shared" si="64"/>
        <v>104531560C08</v>
      </c>
      <c r="T1357" s="2">
        <v>104529000</v>
      </c>
      <c r="U1357" s="2" t="s">
        <v>246</v>
      </c>
      <c r="V1357" s="2" t="str">
        <f t="shared" si="65"/>
        <v>104529000Z20</v>
      </c>
    </row>
    <row r="1358" spans="15:22" x14ac:dyDescent="0.35">
      <c r="O1358" s="2">
        <v>104531550</v>
      </c>
      <c r="P1358" s="20" t="s">
        <v>365</v>
      </c>
      <c r="Q1358" s="2" t="str">
        <f t="shared" si="63"/>
        <v>104531550C08</v>
      </c>
      <c r="R1358" s="2" t="str">
        <f t="shared" si="64"/>
        <v>104531550C08</v>
      </c>
      <c r="T1358" s="2">
        <v>104529010</v>
      </c>
      <c r="U1358" s="2" t="s">
        <v>760</v>
      </c>
      <c r="V1358" s="2" t="str">
        <f t="shared" si="65"/>
        <v>104529010C09</v>
      </c>
    </row>
    <row r="1359" spans="15:22" x14ac:dyDescent="0.35">
      <c r="O1359" s="2">
        <v>150001144</v>
      </c>
      <c r="P1359" s="20" t="s">
        <v>242</v>
      </c>
      <c r="Q1359" s="2" t="str">
        <f t="shared" si="63"/>
        <v>150001144C48</v>
      </c>
      <c r="R1359" s="2" t="str">
        <f t="shared" si="64"/>
        <v>150001144C48</v>
      </c>
      <c r="T1359" s="2">
        <v>104529010</v>
      </c>
      <c r="U1359" s="2" t="s">
        <v>44</v>
      </c>
      <c r="V1359" s="2" t="str">
        <f t="shared" si="65"/>
        <v>104529010UN</v>
      </c>
    </row>
    <row r="1360" spans="15:22" x14ac:dyDescent="0.35">
      <c r="O1360" s="2">
        <v>150001146</v>
      </c>
      <c r="P1360" s="20" t="s">
        <v>242</v>
      </c>
      <c r="Q1360" s="2" t="str">
        <f t="shared" si="63"/>
        <v>150001146C48</v>
      </c>
      <c r="R1360" s="2" t="str">
        <f t="shared" si="64"/>
        <v>150001146C48</v>
      </c>
      <c r="T1360" s="2">
        <v>104529020</v>
      </c>
      <c r="U1360" s="2" t="s">
        <v>53</v>
      </c>
      <c r="V1360" s="2" t="str">
        <f t="shared" si="65"/>
        <v>104529020C06</v>
      </c>
    </row>
    <row r="1361" spans="15:22" x14ac:dyDescent="0.35">
      <c r="O1361" s="2">
        <v>150001143</v>
      </c>
      <c r="P1361" s="20" t="s">
        <v>242</v>
      </c>
      <c r="Q1361" s="2" t="str">
        <f t="shared" si="63"/>
        <v>150001143C48</v>
      </c>
      <c r="R1361" s="2" t="str">
        <f t="shared" si="64"/>
        <v>150001143C48</v>
      </c>
      <c r="T1361" s="2">
        <v>104529020</v>
      </c>
      <c r="U1361" s="2" t="s">
        <v>44</v>
      </c>
      <c r="V1361" s="2" t="str">
        <f t="shared" si="65"/>
        <v>104529020UN</v>
      </c>
    </row>
    <row r="1362" spans="15:22" x14ac:dyDescent="0.35">
      <c r="O1362" s="2">
        <v>104516530</v>
      </c>
      <c r="P1362" s="20" t="s">
        <v>164</v>
      </c>
      <c r="Q1362" s="2" t="str">
        <f t="shared" si="63"/>
        <v>104516530KG</v>
      </c>
      <c r="R1362" s="2" t="str">
        <f t="shared" si="64"/>
        <v>104516530KG</v>
      </c>
      <c r="T1362" s="2">
        <v>104529030</v>
      </c>
      <c r="U1362" s="2" t="s">
        <v>768</v>
      </c>
      <c r="V1362" s="2" t="str">
        <f t="shared" si="65"/>
        <v>104529030C80</v>
      </c>
    </row>
    <row r="1363" spans="15:22" x14ac:dyDescent="0.35">
      <c r="O1363" s="2">
        <v>103000900</v>
      </c>
      <c r="P1363" s="20" t="s">
        <v>164</v>
      </c>
      <c r="Q1363" s="2" t="str">
        <f t="shared" si="63"/>
        <v>103000900KG</v>
      </c>
      <c r="R1363" s="2" t="str">
        <f t="shared" si="64"/>
        <v>103000900KG</v>
      </c>
      <c r="T1363" s="2">
        <v>104529030</v>
      </c>
      <c r="U1363" s="2" t="s">
        <v>44</v>
      </c>
      <c r="V1363" s="2" t="str">
        <f t="shared" si="65"/>
        <v>104529030UN</v>
      </c>
    </row>
    <row r="1364" spans="15:22" x14ac:dyDescent="0.35">
      <c r="O1364" s="2">
        <v>104519090</v>
      </c>
      <c r="P1364" s="20" t="s">
        <v>164</v>
      </c>
      <c r="Q1364" s="2" t="str">
        <f t="shared" si="63"/>
        <v>104519090KG</v>
      </c>
      <c r="R1364" s="2" t="str">
        <f t="shared" si="64"/>
        <v>104519090KG</v>
      </c>
      <c r="T1364" s="2">
        <v>104529040</v>
      </c>
      <c r="U1364" s="2" t="s">
        <v>61</v>
      </c>
      <c r="V1364" s="2" t="str">
        <f t="shared" si="65"/>
        <v>104529040C10</v>
      </c>
    </row>
    <row r="1365" spans="15:22" x14ac:dyDescent="0.35">
      <c r="O1365" s="2">
        <v>104531510</v>
      </c>
      <c r="P1365" s="20" t="s">
        <v>773</v>
      </c>
      <c r="Q1365" s="2" t="str">
        <f t="shared" si="63"/>
        <v>104531510C36</v>
      </c>
      <c r="R1365" s="2" t="str">
        <f t="shared" si="64"/>
        <v>104531510C36</v>
      </c>
      <c r="T1365" s="2">
        <v>104529040</v>
      </c>
      <c r="U1365" s="2" t="s">
        <v>44</v>
      </c>
      <c r="V1365" s="2" t="str">
        <f t="shared" si="65"/>
        <v>104529040UN</v>
      </c>
    </row>
    <row r="1366" spans="15:22" x14ac:dyDescent="0.35">
      <c r="O1366" s="2">
        <v>104531520</v>
      </c>
      <c r="P1366" s="20" t="s">
        <v>773</v>
      </c>
      <c r="Q1366" s="2" t="str">
        <f t="shared" si="63"/>
        <v>104531520C36</v>
      </c>
      <c r="R1366" s="2" t="str">
        <f t="shared" si="64"/>
        <v>104531520C36</v>
      </c>
      <c r="T1366" s="2">
        <v>104529060</v>
      </c>
      <c r="U1366" s="2" t="s">
        <v>77</v>
      </c>
      <c r="V1366" s="2" t="str">
        <f t="shared" si="65"/>
        <v>104529060CJ</v>
      </c>
    </row>
    <row r="1367" spans="15:22" x14ac:dyDescent="0.35">
      <c r="O1367" s="2">
        <v>104531530</v>
      </c>
      <c r="P1367" s="20" t="s">
        <v>773</v>
      </c>
      <c r="Q1367" s="2" t="str">
        <f t="shared" si="63"/>
        <v>104531530C36</v>
      </c>
      <c r="R1367" s="2" t="str">
        <f t="shared" si="64"/>
        <v>104531530C36</v>
      </c>
      <c r="T1367" s="2">
        <v>104529060</v>
      </c>
      <c r="U1367" s="2" t="s">
        <v>164</v>
      </c>
      <c r="V1367" s="2" t="str">
        <f t="shared" si="65"/>
        <v>104529060KG</v>
      </c>
    </row>
    <row r="1368" spans="15:22" x14ac:dyDescent="0.35">
      <c r="O1368" s="2">
        <v>105045310</v>
      </c>
      <c r="P1368" s="20" t="s">
        <v>164</v>
      </c>
      <c r="Q1368" s="2" t="str">
        <f t="shared" si="63"/>
        <v>105045310KG</v>
      </c>
      <c r="R1368" s="2" t="str">
        <f t="shared" si="64"/>
        <v>105045310KG</v>
      </c>
      <c r="T1368" s="2">
        <v>104529080</v>
      </c>
      <c r="U1368" s="2" t="s">
        <v>365</v>
      </c>
      <c r="V1368" s="2" t="str">
        <f t="shared" si="65"/>
        <v>104529080C08</v>
      </c>
    </row>
    <row r="1369" spans="15:22" x14ac:dyDescent="0.35">
      <c r="O1369" s="2">
        <v>104531570</v>
      </c>
      <c r="P1369" s="20" t="s">
        <v>773</v>
      </c>
      <c r="Q1369" s="2" t="str">
        <f t="shared" si="63"/>
        <v>104531570C36</v>
      </c>
      <c r="R1369" s="2" t="str">
        <f t="shared" si="64"/>
        <v>104531570C36</v>
      </c>
      <c r="T1369" s="2">
        <v>104529080</v>
      </c>
      <c r="U1369" s="2" t="s">
        <v>44</v>
      </c>
      <c r="V1369" s="2" t="str">
        <f t="shared" si="65"/>
        <v>104529080UN</v>
      </c>
    </row>
    <row r="1370" spans="15:22" x14ac:dyDescent="0.35">
      <c r="O1370" s="2">
        <v>104531590</v>
      </c>
      <c r="P1370" s="20" t="s">
        <v>773</v>
      </c>
      <c r="Q1370" s="2" t="str">
        <f t="shared" si="63"/>
        <v>104531590C36</v>
      </c>
      <c r="R1370" s="2" t="str">
        <f t="shared" si="64"/>
        <v>104531590C36</v>
      </c>
      <c r="T1370" s="2">
        <v>104529100</v>
      </c>
      <c r="U1370" s="2" t="s">
        <v>1285</v>
      </c>
      <c r="V1370" s="2" t="str">
        <f t="shared" si="65"/>
        <v>104529100C13</v>
      </c>
    </row>
    <row r="1371" spans="15:22" x14ac:dyDescent="0.35">
      <c r="O1371" s="2">
        <v>104531580</v>
      </c>
      <c r="P1371" s="20" t="s">
        <v>773</v>
      </c>
      <c r="Q1371" s="2" t="str">
        <f t="shared" si="63"/>
        <v>104531580C36</v>
      </c>
      <c r="R1371" s="2" t="str">
        <f t="shared" si="64"/>
        <v>104531580C36</v>
      </c>
      <c r="T1371" s="2">
        <v>104529100</v>
      </c>
      <c r="U1371" s="2" t="s">
        <v>44</v>
      </c>
      <c r="V1371" s="2" t="str">
        <f t="shared" si="65"/>
        <v>104529100UN</v>
      </c>
    </row>
    <row r="1372" spans="15:22" x14ac:dyDescent="0.35">
      <c r="O1372" s="2">
        <v>104500500</v>
      </c>
      <c r="P1372" s="20" t="s">
        <v>164</v>
      </c>
      <c r="Q1372" s="2" t="str">
        <f t="shared" si="63"/>
        <v>104500500KG</v>
      </c>
      <c r="R1372" s="2" t="str">
        <f t="shared" si="64"/>
        <v>104500500KG</v>
      </c>
      <c r="T1372" s="2">
        <v>104529110</v>
      </c>
      <c r="U1372" s="2" t="s">
        <v>760</v>
      </c>
      <c r="V1372" s="2" t="str">
        <f t="shared" si="65"/>
        <v>104529110C09</v>
      </c>
    </row>
    <row r="1373" spans="15:22" x14ac:dyDescent="0.35">
      <c r="O1373" s="2">
        <v>104518450</v>
      </c>
      <c r="P1373" s="20" t="s">
        <v>164</v>
      </c>
      <c r="Q1373" s="2" t="str">
        <f t="shared" si="63"/>
        <v>104518450KG</v>
      </c>
      <c r="R1373" s="2" t="str">
        <f t="shared" si="64"/>
        <v>104518450KG</v>
      </c>
      <c r="T1373" s="2">
        <v>104529110</v>
      </c>
      <c r="U1373" s="2" t="s">
        <v>44</v>
      </c>
      <c r="V1373" s="2" t="str">
        <f t="shared" si="65"/>
        <v>104529110UN</v>
      </c>
    </row>
    <row r="1374" spans="15:22" x14ac:dyDescent="0.35">
      <c r="O1374" s="2">
        <v>104519930</v>
      </c>
      <c r="P1374" s="20" t="s">
        <v>164</v>
      </c>
      <c r="Q1374" s="2" t="str">
        <f t="shared" si="63"/>
        <v>104519930KG</v>
      </c>
      <c r="R1374" s="2" t="str">
        <f t="shared" si="64"/>
        <v>104519930KG</v>
      </c>
      <c r="T1374" s="2">
        <v>104529120</v>
      </c>
      <c r="U1374" s="2" t="s">
        <v>61</v>
      </c>
      <c r="V1374" s="2" t="str">
        <f t="shared" si="65"/>
        <v>104529120C10</v>
      </c>
    </row>
    <row r="1375" spans="15:22" x14ac:dyDescent="0.35">
      <c r="O1375" s="2">
        <v>104524090</v>
      </c>
      <c r="P1375" s="20" t="s">
        <v>164</v>
      </c>
      <c r="Q1375" s="2" t="str">
        <f t="shared" si="63"/>
        <v>104524090KG</v>
      </c>
      <c r="R1375" s="2" t="str">
        <f t="shared" si="64"/>
        <v>104524090KG</v>
      </c>
      <c r="T1375" s="2">
        <v>104529120</v>
      </c>
      <c r="U1375" s="2" t="s">
        <v>44</v>
      </c>
      <c r="V1375" s="2" t="str">
        <f t="shared" si="65"/>
        <v>104529120UN</v>
      </c>
    </row>
    <row r="1376" spans="15:22" x14ac:dyDescent="0.35">
      <c r="O1376" s="2">
        <v>150001984</v>
      </c>
      <c r="P1376" s="20" t="s">
        <v>164</v>
      </c>
      <c r="Q1376" s="2" t="str">
        <f t="shared" si="63"/>
        <v>150001984KG</v>
      </c>
      <c r="R1376" s="2" t="str">
        <f t="shared" si="64"/>
        <v>150001984KG</v>
      </c>
      <c r="T1376" s="2">
        <v>104529130</v>
      </c>
      <c r="U1376" s="2" t="s">
        <v>300</v>
      </c>
      <c r="V1376" s="2" t="str">
        <f t="shared" si="65"/>
        <v>104529130C05</v>
      </c>
    </row>
    <row r="1377" spans="15:22" x14ac:dyDescent="0.35">
      <c r="O1377" s="2">
        <v>104523650</v>
      </c>
      <c r="P1377" s="20" t="s">
        <v>164</v>
      </c>
      <c r="Q1377" s="2" t="str">
        <f t="shared" si="63"/>
        <v>104523650KG</v>
      </c>
      <c r="R1377" s="2" t="str">
        <f t="shared" si="64"/>
        <v>104523650KG</v>
      </c>
      <c r="T1377" s="2">
        <v>104529130</v>
      </c>
      <c r="U1377" s="2" t="s">
        <v>44</v>
      </c>
      <c r="V1377" s="2" t="str">
        <f t="shared" si="65"/>
        <v>104529130UN</v>
      </c>
    </row>
    <row r="1378" spans="15:22" x14ac:dyDescent="0.35">
      <c r="O1378" s="2">
        <v>105045110</v>
      </c>
      <c r="P1378" s="20" t="s">
        <v>176</v>
      </c>
      <c r="Q1378" s="2" t="str">
        <f t="shared" si="63"/>
        <v>105045110C02</v>
      </c>
      <c r="R1378" s="2" t="str">
        <f t="shared" si="64"/>
        <v>105045110C02</v>
      </c>
      <c r="T1378" s="2">
        <v>104529150</v>
      </c>
      <c r="U1378" s="2" t="s">
        <v>61</v>
      </c>
      <c r="V1378" s="2" t="str">
        <f t="shared" si="65"/>
        <v>104529150C10</v>
      </c>
    </row>
    <row r="1379" spans="15:22" x14ac:dyDescent="0.35">
      <c r="O1379" s="2">
        <v>104343570</v>
      </c>
      <c r="P1379" s="20" t="s">
        <v>164</v>
      </c>
      <c r="Q1379" s="2" t="str">
        <f t="shared" si="63"/>
        <v>104343570KG</v>
      </c>
      <c r="R1379" s="2" t="str">
        <f t="shared" si="64"/>
        <v>104343570KG</v>
      </c>
      <c r="T1379" s="2">
        <v>104529150</v>
      </c>
      <c r="U1379" s="2" t="s">
        <v>44</v>
      </c>
      <c r="V1379" s="2" t="str">
        <f t="shared" si="65"/>
        <v>104529150UN</v>
      </c>
    </row>
    <row r="1380" spans="15:22" x14ac:dyDescent="0.35">
      <c r="O1380" s="2">
        <v>104343310</v>
      </c>
      <c r="P1380" s="20" t="s">
        <v>164</v>
      </c>
      <c r="Q1380" s="2" t="str">
        <f t="shared" si="63"/>
        <v>104343310KG</v>
      </c>
      <c r="R1380" s="2" t="str">
        <f t="shared" si="64"/>
        <v>104343310KG</v>
      </c>
      <c r="T1380" s="2">
        <v>104529170</v>
      </c>
      <c r="U1380" s="2" t="s">
        <v>300</v>
      </c>
      <c r="V1380" s="2" t="str">
        <f t="shared" si="65"/>
        <v>104529170C05</v>
      </c>
    </row>
    <row r="1381" spans="15:22" x14ac:dyDescent="0.35">
      <c r="O1381" s="2">
        <v>104528170</v>
      </c>
      <c r="P1381" s="20" t="s">
        <v>61</v>
      </c>
      <c r="Q1381" s="2" t="str">
        <f t="shared" si="63"/>
        <v>104528170C10</v>
      </c>
      <c r="R1381" s="2" t="str">
        <f t="shared" si="64"/>
        <v>104528170C10</v>
      </c>
      <c r="T1381" s="2">
        <v>104529170</v>
      </c>
      <c r="U1381" s="2" t="s">
        <v>44</v>
      </c>
      <c r="V1381" s="2" t="str">
        <f t="shared" si="65"/>
        <v>104529170UN</v>
      </c>
    </row>
    <row r="1382" spans="15:22" x14ac:dyDescent="0.35">
      <c r="O1382" s="2">
        <v>104524340</v>
      </c>
      <c r="P1382" s="20" t="s">
        <v>77</v>
      </c>
      <c r="Q1382" s="2" t="str">
        <f t="shared" si="63"/>
        <v>104524340CJ</v>
      </c>
      <c r="R1382" s="2" t="str">
        <f t="shared" si="64"/>
        <v>104524340CJ</v>
      </c>
      <c r="T1382" s="2">
        <v>104529180</v>
      </c>
      <c r="U1382" s="2" t="s">
        <v>44</v>
      </c>
      <c r="V1382" s="2" t="str">
        <f t="shared" si="65"/>
        <v>104529180UN</v>
      </c>
    </row>
    <row r="1383" spans="15:22" x14ac:dyDescent="0.35">
      <c r="O1383" s="2">
        <v>104341100</v>
      </c>
      <c r="P1383" s="20" t="s">
        <v>77</v>
      </c>
      <c r="Q1383" s="2" t="str">
        <f t="shared" si="63"/>
        <v>104341100CJ</v>
      </c>
      <c r="R1383" s="2" t="str">
        <f t="shared" si="64"/>
        <v>104341100CJ</v>
      </c>
      <c r="T1383" s="2">
        <v>104529180</v>
      </c>
      <c r="U1383" s="2" t="s">
        <v>131</v>
      </c>
      <c r="V1383" s="2" t="str">
        <f t="shared" si="65"/>
        <v>104529180V00</v>
      </c>
    </row>
    <row r="1384" spans="15:22" x14ac:dyDescent="0.35">
      <c r="O1384" s="2">
        <v>104529700</v>
      </c>
      <c r="P1384" s="20" t="s">
        <v>77</v>
      </c>
      <c r="Q1384" s="2" t="str">
        <f t="shared" si="63"/>
        <v>104529700CJ</v>
      </c>
      <c r="R1384" s="2" t="str">
        <f t="shared" si="64"/>
        <v>104529700CJ</v>
      </c>
      <c r="T1384" s="2">
        <v>104529190</v>
      </c>
      <c r="U1384" s="2" t="s">
        <v>288</v>
      </c>
      <c r="V1384" s="2" t="str">
        <f t="shared" si="65"/>
        <v>104529190C24</v>
      </c>
    </row>
    <row r="1385" spans="15:22" x14ac:dyDescent="0.35">
      <c r="O1385" s="2">
        <v>150002001</v>
      </c>
      <c r="P1385" s="20" t="s">
        <v>164</v>
      </c>
      <c r="Q1385" s="2" t="str">
        <f t="shared" si="63"/>
        <v>150002001KG</v>
      </c>
      <c r="R1385" s="2" t="str">
        <f t="shared" si="64"/>
        <v>150002001KG</v>
      </c>
      <c r="T1385" s="2">
        <v>104529190</v>
      </c>
      <c r="U1385" s="2" t="s">
        <v>44</v>
      </c>
      <c r="V1385" s="2" t="str">
        <f t="shared" si="65"/>
        <v>104529190UN</v>
      </c>
    </row>
    <row r="1386" spans="15:22" x14ac:dyDescent="0.35">
      <c r="O1386" s="2">
        <v>104525470</v>
      </c>
      <c r="P1386" s="20" t="s">
        <v>365</v>
      </c>
      <c r="Q1386" s="2" t="str">
        <f t="shared" si="63"/>
        <v>104525470C08</v>
      </c>
      <c r="R1386" s="2" t="str">
        <f t="shared" si="64"/>
        <v>104525470C08</v>
      </c>
      <c r="T1386" s="2">
        <v>104529210</v>
      </c>
      <c r="U1386" s="2" t="s">
        <v>209</v>
      </c>
      <c r="V1386" s="2" t="str">
        <f t="shared" si="65"/>
        <v>104529210C04</v>
      </c>
    </row>
    <row r="1387" spans="15:22" x14ac:dyDescent="0.35">
      <c r="O1387" s="2">
        <v>105045700</v>
      </c>
      <c r="P1387" s="20" t="s">
        <v>164</v>
      </c>
      <c r="Q1387" s="2" t="str">
        <f t="shared" si="63"/>
        <v>105045700KG</v>
      </c>
      <c r="R1387" s="2" t="str">
        <f t="shared" si="64"/>
        <v>105045700KG</v>
      </c>
      <c r="T1387" s="2">
        <v>104529210</v>
      </c>
      <c r="U1387" s="2" t="s">
        <v>44</v>
      </c>
      <c r="V1387" s="2" t="str">
        <f t="shared" si="65"/>
        <v>104529210UN</v>
      </c>
    </row>
    <row r="1388" spans="15:22" x14ac:dyDescent="0.35">
      <c r="O1388" s="2">
        <v>104532800</v>
      </c>
      <c r="P1388" s="20" t="s">
        <v>300</v>
      </c>
      <c r="Q1388" s="2" t="str">
        <f t="shared" si="63"/>
        <v>104532800C05</v>
      </c>
      <c r="R1388" s="2" t="str">
        <f t="shared" si="64"/>
        <v>104532800C05</v>
      </c>
      <c r="T1388" s="2">
        <v>104529220</v>
      </c>
      <c r="U1388" s="2" t="s">
        <v>53</v>
      </c>
      <c r="V1388" s="2" t="str">
        <f t="shared" si="65"/>
        <v>104529220C06</v>
      </c>
    </row>
    <row r="1389" spans="15:22" x14ac:dyDescent="0.35">
      <c r="O1389" s="2">
        <v>150000729</v>
      </c>
      <c r="P1389" s="20" t="s">
        <v>242</v>
      </c>
      <c r="Q1389" s="2" t="str">
        <f t="shared" si="63"/>
        <v>150000729C48</v>
      </c>
      <c r="R1389" s="2" t="str">
        <f t="shared" si="64"/>
        <v>150000729C48</v>
      </c>
      <c r="T1389" s="2">
        <v>104529220</v>
      </c>
      <c r="U1389" s="2" t="s">
        <v>44</v>
      </c>
      <c r="V1389" s="2" t="str">
        <f t="shared" si="65"/>
        <v>104529220UN</v>
      </c>
    </row>
    <row r="1390" spans="15:22" x14ac:dyDescent="0.35">
      <c r="O1390" s="2">
        <v>150001993</v>
      </c>
      <c r="P1390" s="20" t="s">
        <v>164</v>
      </c>
      <c r="Q1390" s="2" t="str">
        <f t="shared" si="63"/>
        <v>150001993KG</v>
      </c>
      <c r="R1390" s="2" t="str">
        <f t="shared" si="64"/>
        <v>150001993KG</v>
      </c>
      <c r="T1390" s="2">
        <v>104529230</v>
      </c>
      <c r="U1390" s="2" t="s">
        <v>43</v>
      </c>
      <c r="V1390" s="2" t="str">
        <f t="shared" si="65"/>
        <v>104529230C12</v>
      </c>
    </row>
    <row r="1391" spans="15:22" x14ac:dyDescent="0.35">
      <c r="O1391" s="2">
        <v>104515400</v>
      </c>
      <c r="P1391" s="20" t="s">
        <v>164</v>
      </c>
      <c r="Q1391" s="2" t="str">
        <f t="shared" si="63"/>
        <v>104515400KG</v>
      </c>
      <c r="R1391" s="2" t="str">
        <f t="shared" si="64"/>
        <v>104515400KG</v>
      </c>
      <c r="T1391" s="2">
        <v>104529230</v>
      </c>
      <c r="U1391" s="2" t="s">
        <v>44</v>
      </c>
      <c r="V1391" s="2" t="str">
        <f t="shared" si="65"/>
        <v>104529230UN</v>
      </c>
    </row>
    <row r="1392" spans="15:22" x14ac:dyDescent="0.35">
      <c r="O1392" s="2">
        <v>150000730</v>
      </c>
      <c r="P1392" s="20" t="s">
        <v>242</v>
      </c>
      <c r="Q1392" s="2" t="str">
        <f t="shared" si="63"/>
        <v>150000730C48</v>
      </c>
      <c r="R1392" s="2" t="str">
        <f t="shared" si="64"/>
        <v>150000730C48</v>
      </c>
      <c r="T1392" s="2">
        <v>104529240</v>
      </c>
      <c r="U1392" s="2" t="s">
        <v>53</v>
      </c>
      <c r="V1392" s="2" t="str">
        <f t="shared" si="65"/>
        <v>104529240C06</v>
      </c>
    </row>
    <row r="1393" spans="15:22" x14ac:dyDescent="0.35">
      <c r="O1393" s="2">
        <v>150000723</v>
      </c>
      <c r="P1393" s="20" t="s">
        <v>94</v>
      </c>
      <c r="Q1393" s="2" t="str">
        <f t="shared" si="63"/>
        <v>150000723C18</v>
      </c>
      <c r="R1393" s="2" t="str">
        <f t="shared" si="64"/>
        <v>150000723C18</v>
      </c>
      <c r="T1393" s="2">
        <v>104529240</v>
      </c>
      <c r="U1393" s="2" t="s">
        <v>44</v>
      </c>
      <c r="V1393" s="2" t="str">
        <f t="shared" si="65"/>
        <v>104529240UN</v>
      </c>
    </row>
    <row r="1394" spans="15:22" x14ac:dyDescent="0.35">
      <c r="O1394" s="2">
        <v>150000720</v>
      </c>
      <c r="P1394" s="20" t="s">
        <v>94</v>
      </c>
      <c r="Q1394" s="2" t="str">
        <f t="shared" si="63"/>
        <v>150000720C18</v>
      </c>
      <c r="R1394" s="2" t="str">
        <f t="shared" si="64"/>
        <v>150000720C18</v>
      </c>
      <c r="T1394" s="2">
        <v>104529260</v>
      </c>
      <c r="U1394" s="2" t="s">
        <v>43</v>
      </c>
      <c r="V1394" s="2" t="str">
        <f t="shared" si="65"/>
        <v>104529260C12</v>
      </c>
    </row>
    <row r="1395" spans="15:22" x14ac:dyDescent="0.35">
      <c r="O1395" s="2">
        <v>150001944</v>
      </c>
      <c r="P1395" s="20" t="s">
        <v>164</v>
      </c>
      <c r="Q1395" s="2" t="str">
        <f>O1395&amp;P1395</f>
        <v>150001944KG</v>
      </c>
      <c r="R1395" s="2" t="str">
        <f t="shared" si="64"/>
        <v>150001944KG</v>
      </c>
      <c r="T1395" s="2">
        <v>104529260</v>
      </c>
      <c r="U1395" s="2" t="s">
        <v>44</v>
      </c>
      <c r="V1395" s="2" t="str">
        <f t="shared" si="65"/>
        <v>104529260UN</v>
      </c>
    </row>
    <row r="1396" spans="15:22" x14ac:dyDescent="0.35">
      <c r="O1396" s="2">
        <v>104343260</v>
      </c>
      <c r="P1396" s="20" t="s">
        <v>164</v>
      </c>
      <c r="Q1396" s="2" t="str">
        <f>O1396&amp;P1396</f>
        <v>104343260KG</v>
      </c>
      <c r="R1396" s="2" t="str">
        <f t="shared" si="64"/>
        <v>104343260KG</v>
      </c>
      <c r="T1396" s="2">
        <v>104529270</v>
      </c>
      <c r="U1396" s="2" t="s">
        <v>44</v>
      </c>
      <c r="V1396" s="2" t="str">
        <f t="shared" si="65"/>
        <v>104529270UN</v>
      </c>
    </row>
    <row r="1397" spans="15:22" x14ac:dyDescent="0.35">
      <c r="O1397" s="2">
        <v>150000711</v>
      </c>
      <c r="P1397" s="20" t="s">
        <v>90</v>
      </c>
      <c r="Q1397" s="2" t="str">
        <f>O1397&amp;P1397</f>
        <v>150000711C40</v>
      </c>
      <c r="R1397" s="2" t="str">
        <f t="shared" si="64"/>
        <v>150000711C40</v>
      </c>
      <c r="T1397" s="2">
        <v>104529270</v>
      </c>
      <c r="U1397" s="2" t="s">
        <v>807</v>
      </c>
      <c r="V1397" s="2" t="str">
        <f t="shared" si="65"/>
        <v>104529270Z30</v>
      </c>
    </row>
    <row r="1398" spans="15:22" x14ac:dyDescent="0.35">
      <c r="O1398" s="2">
        <v>105345340</v>
      </c>
      <c r="P1398" s="2" t="s">
        <v>77</v>
      </c>
      <c r="Q1398" s="2" t="str">
        <f t="shared" ref="Q1398:Q1461" si="66">O1398&amp;P1398</f>
        <v>105345340CJ</v>
      </c>
      <c r="R1398" s="2" t="str">
        <f t="shared" si="64"/>
        <v>105345340CJ</v>
      </c>
      <c r="T1398" s="2">
        <v>104529280</v>
      </c>
      <c r="U1398" s="2" t="s">
        <v>44</v>
      </c>
      <c r="V1398" s="2" t="str">
        <f t="shared" si="65"/>
        <v>104529280UN</v>
      </c>
    </row>
    <row r="1399" spans="15:22" x14ac:dyDescent="0.35">
      <c r="O1399" s="2">
        <v>150001593</v>
      </c>
      <c r="P1399" s="2" t="s">
        <v>43</v>
      </c>
      <c r="Q1399" s="2" t="str">
        <f t="shared" si="66"/>
        <v>150001593C12</v>
      </c>
      <c r="R1399" s="2" t="str">
        <f t="shared" si="64"/>
        <v>150001593C12</v>
      </c>
      <c r="T1399" s="2">
        <v>104529280</v>
      </c>
      <c r="U1399" s="2" t="s">
        <v>807</v>
      </c>
      <c r="V1399" s="2" t="str">
        <f t="shared" si="65"/>
        <v>104529280Z30</v>
      </c>
    </row>
    <row r="1400" spans="15:22" x14ac:dyDescent="0.35">
      <c r="O1400" s="2">
        <v>150001016</v>
      </c>
      <c r="P1400" s="2" t="s">
        <v>164</v>
      </c>
      <c r="Q1400" s="2" t="str">
        <f t="shared" si="66"/>
        <v>150001016KG</v>
      </c>
      <c r="R1400" s="2" t="str">
        <f t="shared" si="64"/>
        <v>150001016KG</v>
      </c>
      <c r="T1400" s="2">
        <v>104529290</v>
      </c>
      <c r="U1400" s="2" t="s">
        <v>44</v>
      </c>
      <c r="V1400" s="2" t="str">
        <f t="shared" si="65"/>
        <v>104529290UN</v>
      </c>
    </row>
    <row r="1401" spans="15:22" x14ac:dyDescent="0.35">
      <c r="O1401" s="2">
        <v>104528740</v>
      </c>
      <c r="P1401" s="2" t="s">
        <v>44</v>
      </c>
      <c r="Q1401" s="2" t="str">
        <f t="shared" si="66"/>
        <v>104528740UN</v>
      </c>
      <c r="R1401" s="2" t="str">
        <f t="shared" si="64"/>
        <v>104528740UN</v>
      </c>
      <c r="T1401" s="2">
        <v>104529290</v>
      </c>
      <c r="U1401" s="2" t="s">
        <v>246</v>
      </c>
      <c r="V1401" s="2" t="str">
        <f t="shared" si="65"/>
        <v>104529290Z20</v>
      </c>
    </row>
    <row r="1402" spans="15:22" x14ac:dyDescent="0.35">
      <c r="O1402" s="2">
        <v>104519060</v>
      </c>
      <c r="P1402" s="2" t="s">
        <v>53</v>
      </c>
      <c r="Q1402" s="2" t="str">
        <f t="shared" si="66"/>
        <v>104519060C06</v>
      </c>
      <c r="R1402" s="2" t="str">
        <f t="shared" si="64"/>
        <v>104519060C06</v>
      </c>
      <c r="T1402" s="2">
        <v>104529300</v>
      </c>
      <c r="U1402" s="2" t="s">
        <v>43</v>
      </c>
      <c r="V1402" s="2" t="str">
        <f t="shared" si="65"/>
        <v>104529300C12</v>
      </c>
    </row>
    <row r="1403" spans="15:22" x14ac:dyDescent="0.35">
      <c r="O1403" s="2">
        <v>150001070</v>
      </c>
      <c r="P1403" s="2" t="s">
        <v>288</v>
      </c>
      <c r="Q1403" s="2" t="str">
        <f t="shared" si="66"/>
        <v>150001070C24</v>
      </c>
      <c r="R1403" s="2" t="str">
        <f t="shared" si="64"/>
        <v>150001070C24</v>
      </c>
      <c r="T1403" s="2">
        <v>104529300</v>
      </c>
      <c r="U1403" s="2" t="s">
        <v>44</v>
      </c>
      <c r="V1403" s="2" t="str">
        <f t="shared" si="65"/>
        <v>104529300UN</v>
      </c>
    </row>
    <row r="1404" spans="15:22" x14ac:dyDescent="0.35">
      <c r="O1404" s="2">
        <v>150002034</v>
      </c>
      <c r="P1404" s="2" t="s">
        <v>44</v>
      </c>
      <c r="Q1404" s="2" t="str">
        <f t="shared" si="66"/>
        <v>150002034UN</v>
      </c>
      <c r="R1404" s="2" t="str">
        <f t="shared" si="64"/>
        <v>150002034UN</v>
      </c>
      <c r="T1404" s="2">
        <v>104529460</v>
      </c>
      <c r="U1404" s="2" t="s">
        <v>44</v>
      </c>
      <c r="V1404" s="2" t="str">
        <f t="shared" si="65"/>
        <v>104529460UN</v>
      </c>
    </row>
    <row r="1405" spans="15:22" x14ac:dyDescent="0.35">
      <c r="O1405" s="2">
        <v>104529560</v>
      </c>
      <c r="P1405" s="2" t="s">
        <v>164</v>
      </c>
      <c r="Q1405" s="2" t="str">
        <f t="shared" si="66"/>
        <v>104529560KG</v>
      </c>
      <c r="R1405" s="2" t="str">
        <f t="shared" si="64"/>
        <v>104529560KG</v>
      </c>
      <c r="T1405" s="2">
        <v>104529460</v>
      </c>
      <c r="U1405" s="2" t="s">
        <v>737</v>
      </c>
      <c r="V1405" s="2" t="str">
        <f t="shared" si="65"/>
        <v>104529460Z10</v>
      </c>
    </row>
    <row r="1406" spans="15:22" x14ac:dyDescent="0.35">
      <c r="O1406" s="2">
        <v>104519800</v>
      </c>
      <c r="P1406" s="2" t="s">
        <v>43</v>
      </c>
      <c r="Q1406" s="2" t="str">
        <f t="shared" si="66"/>
        <v>104519800C12</v>
      </c>
      <c r="R1406" s="2" t="str">
        <f t="shared" si="64"/>
        <v>104519800C12</v>
      </c>
      <c r="T1406" s="2">
        <v>104529470</v>
      </c>
      <c r="U1406" s="2" t="s">
        <v>44</v>
      </c>
      <c r="V1406" s="2" t="str">
        <f t="shared" si="65"/>
        <v>104529470UN</v>
      </c>
    </row>
    <row r="1407" spans="15:22" x14ac:dyDescent="0.35">
      <c r="O1407" s="2">
        <v>104523760</v>
      </c>
      <c r="P1407" s="2" t="s">
        <v>77</v>
      </c>
      <c r="Q1407" s="2" t="str">
        <f t="shared" si="66"/>
        <v>104523760CJ</v>
      </c>
      <c r="R1407" s="2" t="str">
        <f t="shared" si="64"/>
        <v>104523760CJ</v>
      </c>
      <c r="T1407" s="2">
        <v>104529470</v>
      </c>
      <c r="U1407" s="2" t="s">
        <v>3523</v>
      </c>
      <c r="V1407" s="2" t="str">
        <f t="shared" si="65"/>
        <v>104529470X75</v>
      </c>
    </row>
    <row r="1408" spans="15:22" x14ac:dyDescent="0.35">
      <c r="O1408" s="2">
        <v>150000702</v>
      </c>
      <c r="P1408" s="2" t="s">
        <v>43</v>
      </c>
      <c r="Q1408" s="2" t="str">
        <f t="shared" si="66"/>
        <v>150000702C12</v>
      </c>
      <c r="R1408" s="2" t="str">
        <f t="shared" si="64"/>
        <v>150000702C12</v>
      </c>
      <c r="T1408" s="2">
        <v>104529480</v>
      </c>
      <c r="U1408" s="2" t="s">
        <v>44</v>
      </c>
      <c r="V1408" s="2" t="str">
        <f t="shared" si="65"/>
        <v>104529480UN</v>
      </c>
    </row>
    <row r="1409" spans="15:22" x14ac:dyDescent="0.35">
      <c r="O1409" s="2">
        <v>150000704</v>
      </c>
      <c r="P1409" s="2" t="s">
        <v>43</v>
      </c>
      <c r="Q1409" s="2" t="str">
        <f t="shared" si="66"/>
        <v>150000704C12</v>
      </c>
      <c r="R1409" s="2" t="str">
        <f t="shared" si="64"/>
        <v>150000704C12</v>
      </c>
      <c r="T1409" s="2">
        <v>104529480</v>
      </c>
      <c r="U1409" s="2" t="s">
        <v>200</v>
      </c>
      <c r="V1409" s="2" t="str">
        <f t="shared" si="65"/>
        <v>104529480Z00</v>
      </c>
    </row>
    <row r="1410" spans="15:22" x14ac:dyDescent="0.35">
      <c r="O1410" s="2">
        <v>150002033</v>
      </c>
      <c r="P1410" s="2" t="s">
        <v>44</v>
      </c>
      <c r="Q1410" s="2" t="str">
        <f t="shared" si="66"/>
        <v>150002033UN</v>
      </c>
      <c r="R1410" s="2" t="str">
        <f t="shared" si="64"/>
        <v>150002033UN</v>
      </c>
      <c r="T1410" s="2">
        <v>104529510</v>
      </c>
      <c r="U1410" s="2" t="s">
        <v>44</v>
      </c>
      <c r="V1410" s="2" t="str">
        <f t="shared" si="65"/>
        <v>104529510UN</v>
      </c>
    </row>
    <row r="1411" spans="15:22" x14ac:dyDescent="0.35">
      <c r="O1411" s="2">
        <v>103601720</v>
      </c>
      <c r="P1411" s="2" t="s">
        <v>164</v>
      </c>
      <c r="Q1411" s="2" t="str">
        <f t="shared" si="66"/>
        <v>103601720KG</v>
      </c>
      <c r="R1411" s="2" t="str">
        <f t="shared" ref="R1411:R1467" si="67">VLOOKUP(Q1411,V:V,1,0)</f>
        <v>103601720KG</v>
      </c>
      <c r="T1411" s="2">
        <v>104529530</v>
      </c>
      <c r="U1411" s="2" t="s">
        <v>242</v>
      </c>
      <c r="V1411" s="2" t="str">
        <f t="shared" si="65"/>
        <v>104529530C48</v>
      </c>
    </row>
    <row r="1412" spans="15:22" x14ac:dyDescent="0.35">
      <c r="O1412" s="2">
        <v>104528730</v>
      </c>
      <c r="P1412" s="2" t="s">
        <v>209</v>
      </c>
      <c r="Q1412" s="2" t="str">
        <f t="shared" si="66"/>
        <v>104528730C04</v>
      </c>
      <c r="R1412" s="2" t="str">
        <f t="shared" si="67"/>
        <v>104528730C04</v>
      </c>
      <c r="T1412" s="2">
        <v>104529530</v>
      </c>
      <c r="U1412" s="2" t="s">
        <v>44</v>
      </c>
      <c r="V1412" s="2" t="str">
        <f t="shared" ref="V1412:V1475" si="68">T1412&amp;U1412</f>
        <v>104529530UN</v>
      </c>
    </row>
    <row r="1413" spans="15:22" x14ac:dyDescent="0.35">
      <c r="O1413" s="2">
        <v>104528760</v>
      </c>
      <c r="P1413" s="2" t="s">
        <v>284</v>
      </c>
      <c r="Q1413" s="2" t="str">
        <f t="shared" si="66"/>
        <v>104528760C03</v>
      </c>
      <c r="R1413" s="2" t="str">
        <f t="shared" si="67"/>
        <v>104528760C03</v>
      </c>
      <c r="T1413" s="2">
        <v>104529550</v>
      </c>
      <c r="U1413" s="2" t="s">
        <v>43</v>
      </c>
      <c r="V1413" s="2" t="str">
        <f t="shared" si="68"/>
        <v>104529550C12</v>
      </c>
    </row>
    <row r="1414" spans="15:22" x14ac:dyDescent="0.35">
      <c r="O1414" s="2">
        <v>104520470</v>
      </c>
      <c r="P1414" s="2" t="s">
        <v>77</v>
      </c>
      <c r="Q1414" s="2" t="str">
        <f t="shared" si="66"/>
        <v>104520470CJ</v>
      </c>
      <c r="R1414" s="2" t="str">
        <f t="shared" si="67"/>
        <v>104520470CJ</v>
      </c>
      <c r="T1414" s="2">
        <v>104529550</v>
      </c>
      <c r="U1414" s="2" t="s">
        <v>44</v>
      </c>
      <c r="V1414" s="2" t="str">
        <f t="shared" si="68"/>
        <v>104529550UN</v>
      </c>
    </row>
    <row r="1415" spans="15:22" x14ac:dyDescent="0.35">
      <c r="O1415" s="2">
        <v>104527650</v>
      </c>
      <c r="P1415" s="2" t="s">
        <v>209</v>
      </c>
      <c r="Q1415" s="2" t="str">
        <f t="shared" si="66"/>
        <v>104527650C04</v>
      </c>
      <c r="R1415" s="2" t="str">
        <f t="shared" si="67"/>
        <v>104527650C04</v>
      </c>
      <c r="T1415" s="2">
        <v>104529560</v>
      </c>
      <c r="U1415" s="2" t="s">
        <v>77</v>
      </c>
      <c r="V1415" s="2" t="str">
        <f t="shared" si="68"/>
        <v>104529560CJ</v>
      </c>
    </row>
    <row r="1416" spans="15:22" x14ac:dyDescent="0.35">
      <c r="O1416" s="2">
        <v>104520680</v>
      </c>
      <c r="P1416" s="2" t="s">
        <v>176</v>
      </c>
      <c r="Q1416" s="2" t="str">
        <f t="shared" si="66"/>
        <v>104520680C02</v>
      </c>
      <c r="R1416" s="2" t="str">
        <f t="shared" si="67"/>
        <v>104520680C02</v>
      </c>
      <c r="T1416" s="2">
        <v>104529560</v>
      </c>
      <c r="U1416" s="2" t="s">
        <v>164</v>
      </c>
      <c r="V1416" s="2" t="str">
        <f t="shared" si="68"/>
        <v>104529560KG</v>
      </c>
    </row>
    <row r="1417" spans="15:22" x14ac:dyDescent="0.35">
      <c r="O1417" s="2">
        <v>150002000</v>
      </c>
      <c r="P1417" s="2" t="s">
        <v>164</v>
      </c>
      <c r="Q1417" s="2" t="str">
        <f t="shared" si="66"/>
        <v>150002000KG</v>
      </c>
      <c r="R1417" s="2" t="str">
        <f t="shared" si="67"/>
        <v>150002000KG</v>
      </c>
      <c r="T1417" s="2">
        <v>104529580</v>
      </c>
      <c r="U1417" s="2" t="s">
        <v>176</v>
      </c>
      <c r="V1417" s="2" t="str">
        <f t="shared" si="68"/>
        <v>104529580C02</v>
      </c>
    </row>
    <row r="1418" spans="15:22" x14ac:dyDescent="0.35">
      <c r="O1418" s="2">
        <v>104532370</v>
      </c>
      <c r="P1418" s="2" t="s">
        <v>44</v>
      </c>
      <c r="Q1418" s="2" t="str">
        <f t="shared" si="66"/>
        <v>104532370UN</v>
      </c>
      <c r="R1418" s="2" t="str">
        <f t="shared" si="67"/>
        <v>104532370UN</v>
      </c>
      <c r="T1418" s="2">
        <v>104529580</v>
      </c>
      <c r="U1418" s="2" t="s">
        <v>44</v>
      </c>
      <c r="V1418" s="2" t="str">
        <f t="shared" si="68"/>
        <v>104529580UN</v>
      </c>
    </row>
    <row r="1419" spans="15:22" x14ac:dyDescent="0.35">
      <c r="O1419" s="2">
        <v>150000005</v>
      </c>
      <c r="P1419" s="2" t="s">
        <v>43</v>
      </c>
      <c r="Q1419" s="2" t="str">
        <f t="shared" si="66"/>
        <v>150000005C12</v>
      </c>
      <c r="R1419" s="2" t="str">
        <f t="shared" si="67"/>
        <v>150000005C12</v>
      </c>
      <c r="T1419" s="2">
        <v>104529590</v>
      </c>
      <c r="U1419" s="2" t="s">
        <v>53</v>
      </c>
      <c r="V1419" s="2" t="str">
        <f t="shared" si="68"/>
        <v>104529590C06</v>
      </c>
    </row>
    <row r="1420" spans="15:22" x14ac:dyDescent="0.35">
      <c r="O1420" s="2">
        <v>104518980</v>
      </c>
      <c r="P1420" s="2" t="s">
        <v>300</v>
      </c>
      <c r="Q1420" s="2" t="str">
        <f t="shared" si="66"/>
        <v>104518980C05</v>
      </c>
      <c r="R1420" s="2" t="str">
        <f t="shared" si="67"/>
        <v>104518980C05</v>
      </c>
      <c r="T1420" s="2">
        <v>104529590</v>
      </c>
      <c r="U1420" s="2" t="s">
        <v>44</v>
      </c>
      <c r="V1420" s="2" t="str">
        <f t="shared" si="68"/>
        <v>104529590UN</v>
      </c>
    </row>
    <row r="1421" spans="15:22" x14ac:dyDescent="0.35">
      <c r="O1421" s="2">
        <v>104519840</v>
      </c>
      <c r="P1421" s="2" t="s">
        <v>300</v>
      </c>
      <c r="Q1421" s="2" t="str">
        <f t="shared" si="66"/>
        <v>104519840C05</v>
      </c>
      <c r="R1421" s="2" t="str">
        <f t="shared" si="67"/>
        <v>104519840C05</v>
      </c>
      <c r="T1421" s="2">
        <v>104529600</v>
      </c>
      <c r="U1421" s="2" t="s">
        <v>61</v>
      </c>
      <c r="V1421" s="2" t="str">
        <f t="shared" si="68"/>
        <v>104529600C10</v>
      </c>
    </row>
    <row r="1422" spans="15:22" x14ac:dyDescent="0.35">
      <c r="O1422" s="2">
        <v>104527570</v>
      </c>
      <c r="P1422" s="2" t="s">
        <v>209</v>
      </c>
      <c r="Q1422" s="2" t="str">
        <f t="shared" si="66"/>
        <v>104527570C04</v>
      </c>
      <c r="R1422" s="2" t="str">
        <f t="shared" si="67"/>
        <v>104527570C04</v>
      </c>
      <c r="T1422" s="2">
        <v>104529600</v>
      </c>
      <c r="U1422" s="2" t="s">
        <v>44</v>
      </c>
      <c r="V1422" s="2" t="str">
        <f t="shared" si="68"/>
        <v>104529600UN</v>
      </c>
    </row>
    <row r="1423" spans="15:22" x14ac:dyDescent="0.35">
      <c r="O1423" s="2">
        <v>150001020</v>
      </c>
      <c r="P1423" s="2" t="s">
        <v>218</v>
      </c>
      <c r="Q1423" s="2" t="str">
        <f t="shared" si="66"/>
        <v>150001020D16</v>
      </c>
      <c r="R1423" s="2" t="str">
        <f t="shared" si="67"/>
        <v>150001020D16</v>
      </c>
      <c r="T1423" s="2">
        <v>104529610</v>
      </c>
      <c r="U1423" s="2" t="s">
        <v>61</v>
      </c>
      <c r="V1423" s="2" t="str">
        <f t="shared" si="68"/>
        <v>104529610C10</v>
      </c>
    </row>
    <row r="1424" spans="15:22" x14ac:dyDescent="0.35">
      <c r="O1424" s="2">
        <v>150001921</v>
      </c>
      <c r="P1424" s="2" t="s">
        <v>164</v>
      </c>
      <c r="Q1424" s="2" t="str">
        <f t="shared" si="66"/>
        <v>150001921KG</v>
      </c>
      <c r="R1424" s="2" t="str">
        <f t="shared" si="67"/>
        <v>150001921KG</v>
      </c>
      <c r="T1424" s="2">
        <v>104529610</v>
      </c>
      <c r="U1424" s="2" t="s">
        <v>44</v>
      </c>
      <c r="V1424" s="2" t="str">
        <f t="shared" si="68"/>
        <v>104529610UN</v>
      </c>
    </row>
    <row r="1425" spans="15:22" x14ac:dyDescent="0.35">
      <c r="O1425" s="2">
        <v>104523640</v>
      </c>
      <c r="P1425" s="2" t="s">
        <v>164</v>
      </c>
      <c r="Q1425" s="2" t="str">
        <f t="shared" si="66"/>
        <v>104523640KG</v>
      </c>
      <c r="R1425" s="2" t="str">
        <f t="shared" si="67"/>
        <v>104523640KG</v>
      </c>
      <c r="T1425" s="2">
        <v>104529620</v>
      </c>
      <c r="U1425" s="2" t="s">
        <v>209</v>
      </c>
      <c r="V1425" s="2" t="str">
        <f t="shared" si="68"/>
        <v>104529620C04</v>
      </c>
    </row>
    <row r="1426" spans="15:22" x14ac:dyDescent="0.35">
      <c r="O1426" s="2">
        <v>104523380</v>
      </c>
      <c r="P1426" s="2" t="s">
        <v>43</v>
      </c>
      <c r="Q1426" s="2" t="str">
        <f t="shared" si="66"/>
        <v>104523380C12</v>
      </c>
      <c r="R1426" s="2" t="str">
        <f t="shared" si="67"/>
        <v>104523380C12</v>
      </c>
      <c r="T1426" s="2">
        <v>104529620</v>
      </c>
      <c r="U1426" s="2" t="s">
        <v>2410</v>
      </c>
      <c r="V1426" s="2" t="str">
        <f t="shared" si="68"/>
        <v>104529620D96</v>
      </c>
    </row>
    <row r="1427" spans="15:22" x14ac:dyDescent="0.35">
      <c r="O1427" s="2">
        <v>150001986</v>
      </c>
      <c r="P1427" s="2" t="s">
        <v>164</v>
      </c>
      <c r="Q1427" s="2" t="str">
        <f t="shared" si="66"/>
        <v>150001986KG</v>
      </c>
      <c r="R1427" s="2" t="str">
        <f t="shared" si="67"/>
        <v>150001986KG</v>
      </c>
      <c r="T1427" s="2">
        <v>104529620</v>
      </c>
      <c r="U1427" s="2" t="s">
        <v>44</v>
      </c>
      <c r="V1427" s="2" t="str">
        <f t="shared" si="68"/>
        <v>104529620UN</v>
      </c>
    </row>
    <row r="1428" spans="15:22" x14ac:dyDescent="0.35">
      <c r="O1428" s="2">
        <v>104522910</v>
      </c>
      <c r="P1428" s="2" t="s">
        <v>43</v>
      </c>
      <c r="Q1428" s="2" t="str">
        <f t="shared" si="66"/>
        <v>104522910C12</v>
      </c>
      <c r="R1428" s="2" t="str">
        <f t="shared" si="67"/>
        <v>104522910C12</v>
      </c>
      <c r="T1428" s="2">
        <v>104529630</v>
      </c>
      <c r="U1428" s="2" t="s">
        <v>61</v>
      </c>
      <c r="V1428" s="2" t="str">
        <f t="shared" si="68"/>
        <v>104529630C10</v>
      </c>
    </row>
    <row r="1429" spans="15:22" x14ac:dyDescent="0.35">
      <c r="O1429" s="2">
        <v>150001436</v>
      </c>
      <c r="P1429" s="2" t="s">
        <v>288</v>
      </c>
      <c r="Q1429" s="2" t="str">
        <f t="shared" si="66"/>
        <v>150001436C24</v>
      </c>
      <c r="R1429" s="2" t="str">
        <f t="shared" si="67"/>
        <v>150001436C24</v>
      </c>
      <c r="T1429" s="2">
        <v>104529630</v>
      </c>
      <c r="U1429" s="2" t="s">
        <v>44</v>
      </c>
      <c r="V1429" s="2" t="str">
        <f t="shared" si="68"/>
        <v>104529630UN</v>
      </c>
    </row>
    <row r="1430" spans="15:22" x14ac:dyDescent="0.35">
      <c r="O1430" s="2">
        <v>105045630</v>
      </c>
      <c r="P1430" s="2" t="s">
        <v>164</v>
      </c>
      <c r="Q1430" s="2" t="str">
        <f t="shared" si="66"/>
        <v>105045630KG</v>
      </c>
      <c r="R1430" s="2" t="str">
        <f t="shared" si="67"/>
        <v>105045630KG</v>
      </c>
      <c r="T1430" s="2">
        <v>104529640</v>
      </c>
      <c r="U1430" s="2" t="s">
        <v>90</v>
      </c>
      <c r="V1430" s="2" t="str">
        <f t="shared" si="68"/>
        <v>104529640C40</v>
      </c>
    </row>
    <row r="1431" spans="15:22" x14ac:dyDescent="0.35">
      <c r="O1431" s="2">
        <v>150002013</v>
      </c>
      <c r="P1431" s="2" t="s">
        <v>209</v>
      </c>
      <c r="Q1431" s="2" t="str">
        <f t="shared" si="66"/>
        <v>150002013C04</v>
      </c>
      <c r="R1431" s="2" t="str">
        <f t="shared" si="67"/>
        <v>150002013C04</v>
      </c>
      <c r="T1431" s="2">
        <v>104529640</v>
      </c>
      <c r="U1431" s="2" t="s">
        <v>44</v>
      </c>
      <c r="V1431" s="2" t="str">
        <f t="shared" si="68"/>
        <v>104529640UN</v>
      </c>
    </row>
    <row r="1432" spans="15:22" x14ac:dyDescent="0.35">
      <c r="O1432" s="2">
        <v>104519180</v>
      </c>
      <c r="P1432" s="2" t="s">
        <v>910</v>
      </c>
      <c r="Q1432" s="2" t="str">
        <f t="shared" si="66"/>
        <v>104519180C15</v>
      </c>
      <c r="R1432" s="2" t="str">
        <f t="shared" si="67"/>
        <v>104519180C15</v>
      </c>
      <c r="T1432" s="2">
        <v>104529660</v>
      </c>
      <c r="U1432" s="2" t="s">
        <v>43</v>
      </c>
      <c r="V1432" s="2" t="str">
        <f t="shared" si="68"/>
        <v>104529660C12</v>
      </c>
    </row>
    <row r="1433" spans="15:22" x14ac:dyDescent="0.35">
      <c r="O1433" s="2">
        <v>104520850</v>
      </c>
      <c r="P1433" s="2" t="s">
        <v>164</v>
      </c>
      <c r="Q1433" s="2" t="str">
        <f t="shared" si="66"/>
        <v>104520850KG</v>
      </c>
      <c r="R1433" s="2" t="str">
        <f t="shared" si="67"/>
        <v>104520850KG</v>
      </c>
      <c r="T1433" s="2">
        <v>104529660</v>
      </c>
      <c r="U1433" s="2" t="s">
        <v>44</v>
      </c>
      <c r="V1433" s="2" t="str">
        <f t="shared" si="68"/>
        <v>104529660UN</v>
      </c>
    </row>
    <row r="1434" spans="15:22" x14ac:dyDescent="0.35">
      <c r="O1434" s="2">
        <v>150001987</v>
      </c>
      <c r="P1434" s="2" t="s">
        <v>164</v>
      </c>
      <c r="Q1434" s="2" t="str">
        <f t="shared" si="66"/>
        <v>150001987KG</v>
      </c>
      <c r="R1434" s="2" t="str">
        <f t="shared" si="67"/>
        <v>150001987KG</v>
      </c>
      <c r="T1434" s="2">
        <v>104529670</v>
      </c>
      <c r="U1434" s="2" t="s">
        <v>53</v>
      </c>
      <c r="V1434" s="2" t="str">
        <f t="shared" si="68"/>
        <v>104529670C06</v>
      </c>
    </row>
    <row r="1435" spans="15:22" x14ac:dyDescent="0.35">
      <c r="O1435" s="2">
        <v>103000560</v>
      </c>
      <c r="P1435" s="2" t="s">
        <v>44</v>
      </c>
      <c r="Q1435" s="2" t="str">
        <f t="shared" si="66"/>
        <v>103000560UN</v>
      </c>
      <c r="R1435" s="2" t="str">
        <f t="shared" si="67"/>
        <v>103000560UN</v>
      </c>
      <c r="T1435" s="2">
        <v>104529670</v>
      </c>
      <c r="U1435" s="2" t="s">
        <v>44</v>
      </c>
      <c r="V1435" s="2" t="str">
        <f t="shared" si="68"/>
        <v>104529670UN</v>
      </c>
    </row>
    <row r="1436" spans="15:22" x14ac:dyDescent="0.35">
      <c r="O1436" s="2">
        <v>104521840</v>
      </c>
      <c r="P1436" s="2" t="s">
        <v>439</v>
      </c>
      <c r="Q1436" s="2" t="str">
        <f t="shared" si="66"/>
        <v>104521840C01</v>
      </c>
      <c r="R1436" s="2" t="str">
        <f t="shared" si="67"/>
        <v>104521840C01</v>
      </c>
      <c r="T1436" s="2">
        <v>104529680</v>
      </c>
      <c r="U1436" s="2" t="s">
        <v>44</v>
      </c>
      <c r="V1436" s="2" t="str">
        <f t="shared" si="68"/>
        <v>104529680UN</v>
      </c>
    </row>
    <row r="1437" spans="15:22" x14ac:dyDescent="0.35">
      <c r="O1437" s="2">
        <v>150000792</v>
      </c>
      <c r="P1437" s="2" t="s">
        <v>365</v>
      </c>
      <c r="Q1437" s="2" t="str">
        <f t="shared" si="66"/>
        <v>150000792C08</v>
      </c>
      <c r="R1437" s="2" t="str">
        <f t="shared" si="67"/>
        <v>150000792C08</v>
      </c>
      <c r="T1437" s="2">
        <v>104529680</v>
      </c>
      <c r="U1437" s="2" t="s">
        <v>131</v>
      </c>
      <c r="V1437" s="2" t="str">
        <f t="shared" si="68"/>
        <v>104529680V00</v>
      </c>
    </row>
    <row r="1438" spans="15:22" x14ac:dyDescent="0.35">
      <c r="O1438" s="2">
        <v>104529660</v>
      </c>
      <c r="P1438" s="2" t="s">
        <v>43</v>
      </c>
      <c r="Q1438" s="2" t="str">
        <f t="shared" si="66"/>
        <v>104529660C12</v>
      </c>
      <c r="R1438" s="2" t="str">
        <f t="shared" si="67"/>
        <v>104529660C12</v>
      </c>
      <c r="T1438" s="2">
        <v>104529700</v>
      </c>
      <c r="U1438" s="2" t="s">
        <v>77</v>
      </c>
      <c r="V1438" s="2" t="str">
        <f t="shared" si="68"/>
        <v>104529700CJ</v>
      </c>
    </row>
    <row r="1439" spans="15:22" x14ac:dyDescent="0.35">
      <c r="O1439" s="2">
        <v>104529870</v>
      </c>
      <c r="P1439" s="2" t="s">
        <v>209</v>
      </c>
      <c r="Q1439" s="2" t="str">
        <f t="shared" si="66"/>
        <v>104529870C04</v>
      </c>
      <c r="R1439" s="2" t="str">
        <f t="shared" si="67"/>
        <v>104529870C04</v>
      </c>
      <c r="T1439" s="2">
        <v>104529700</v>
      </c>
      <c r="U1439" s="2" t="s">
        <v>164</v>
      </c>
      <c r="V1439" s="2" t="str">
        <f t="shared" si="68"/>
        <v>104529700KG</v>
      </c>
    </row>
    <row r="1440" spans="15:22" x14ac:dyDescent="0.35">
      <c r="O1440" s="2">
        <v>150001437</v>
      </c>
      <c r="P1440" s="2" t="s">
        <v>288</v>
      </c>
      <c r="Q1440" s="2" t="str">
        <f t="shared" si="66"/>
        <v>150001437C24</v>
      </c>
      <c r="R1440" s="2" t="str">
        <f t="shared" si="67"/>
        <v>150001437C24</v>
      </c>
      <c r="T1440" s="2">
        <v>104529710</v>
      </c>
      <c r="U1440" s="2" t="s">
        <v>43</v>
      </c>
      <c r="V1440" s="2" t="str">
        <f t="shared" si="68"/>
        <v>104529710C12</v>
      </c>
    </row>
    <row r="1441" spans="15:22" x14ac:dyDescent="0.35">
      <c r="O1441" s="2">
        <v>150001919</v>
      </c>
      <c r="P1441" s="2" t="s">
        <v>1745</v>
      </c>
      <c r="Q1441" s="2" t="str">
        <f t="shared" si="66"/>
        <v>150001919C26</v>
      </c>
      <c r="R1441" s="2" t="str">
        <f t="shared" si="67"/>
        <v>150001919C26</v>
      </c>
      <c r="T1441" s="2">
        <v>104529710</v>
      </c>
      <c r="U1441" s="2" t="s">
        <v>44</v>
      </c>
      <c r="V1441" s="2" t="str">
        <f t="shared" si="68"/>
        <v>104529710UN</v>
      </c>
    </row>
    <row r="1442" spans="15:22" x14ac:dyDescent="0.35">
      <c r="O1442" s="2">
        <v>150000457</v>
      </c>
      <c r="P1442" s="2" t="s">
        <v>90</v>
      </c>
      <c r="Q1442" s="2" t="str">
        <f t="shared" si="66"/>
        <v>150000457C40</v>
      </c>
      <c r="R1442" s="2" t="str">
        <f t="shared" si="67"/>
        <v>150000457C40</v>
      </c>
      <c r="T1442" s="2">
        <v>104529710</v>
      </c>
      <c r="U1442" s="2" t="s">
        <v>441</v>
      </c>
      <c r="V1442" s="2" t="str">
        <f t="shared" si="68"/>
        <v>104529710Y00</v>
      </c>
    </row>
    <row r="1443" spans="15:22" x14ac:dyDescent="0.35">
      <c r="O1443" s="2">
        <v>150000282</v>
      </c>
      <c r="P1443" s="2" t="s">
        <v>86</v>
      </c>
      <c r="Q1443" s="2" t="str">
        <f t="shared" si="66"/>
        <v>150000282C20</v>
      </c>
      <c r="R1443" s="2" t="str">
        <f t="shared" si="67"/>
        <v>150000282C20</v>
      </c>
      <c r="T1443" s="2">
        <v>104529760</v>
      </c>
      <c r="U1443" s="2" t="s">
        <v>53</v>
      </c>
      <c r="V1443" s="2" t="str">
        <f t="shared" si="68"/>
        <v>104529760C06</v>
      </c>
    </row>
    <row r="1444" spans="15:22" x14ac:dyDescent="0.35">
      <c r="O1444" s="2">
        <v>104529080</v>
      </c>
      <c r="P1444" s="2" t="s">
        <v>365</v>
      </c>
      <c r="Q1444" s="2" t="str">
        <f t="shared" si="66"/>
        <v>104529080C08</v>
      </c>
      <c r="R1444" s="2" t="str">
        <f t="shared" si="67"/>
        <v>104529080C08</v>
      </c>
      <c r="T1444" s="2">
        <v>104529760</v>
      </c>
      <c r="U1444" s="2" t="s">
        <v>44</v>
      </c>
      <c r="V1444" s="2" t="str">
        <f t="shared" si="68"/>
        <v>104529760UN</v>
      </c>
    </row>
    <row r="1445" spans="15:22" x14ac:dyDescent="0.35">
      <c r="O1445" s="2">
        <v>104523890</v>
      </c>
      <c r="P1445" s="2" t="s">
        <v>300</v>
      </c>
      <c r="Q1445" s="2" t="str">
        <f t="shared" si="66"/>
        <v>104523890C05</v>
      </c>
      <c r="R1445" s="2" t="str">
        <f t="shared" si="67"/>
        <v>104523890C05</v>
      </c>
      <c r="T1445" s="2">
        <v>104529770</v>
      </c>
      <c r="U1445" s="2" t="s">
        <v>53</v>
      </c>
      <c r="V1445" s="2" t="str">
        <f t="shared" si="68"/>
        <v>104529770C06</v>
      </c>
    </row>
    <row r="1446" spans="15:22" x14ac:dyDescent="0.35">
      <c r="O1446" s="2">
        <v>150001914</v>
      </c>
      <c r="P1446" s="2" t="s">
        <v>53</v>
      </c>
      <c r="Q1446" s="2" t="str">
        <f t="shared" si="66"/>
        <v>150001914C06</v>
      </c>
      <c r="R1446" s="2" t="str">
        <f t="shared" si="67"/>
        <v>150001914C06</v>
      </c>
      <c r="T1446" s="2">
        <v>104529770</v>
      </c>
      <c r="U1446" s="2" t="s">
        <v>44</v>
      </c>
      <c r="V1446" s="2" t="str">
        <f t="shared" si="68"/>
        <v>104529770UN</v>
      </c>
    </row>
    <row r="1447" spans="15:22" x14ac:dyDescent="0.35">
      <c r="O1447" s="2">
        <v>104523880</v>
      </c>
      <c r="P1447" s="2" t="s">
        <v>300</v>
      </c>
      <c r="Q1447" s="2" t="str">
        <f t="shared" si="66"/>
        <v>104523880C05</v>
      </c>
      <c r="R1447" s="2" t="str">
        <f t="shared" si="67"/>
        <v>104523880C05</v>
      </c>
      <c r="T1447" s="2">
        <v>104529780</v>
      </c>
      <c r="U1447" s="2" t="s">
        <v>53</v>
      </c>
      <c r="V1447" s="2" t="str">
        <f t="shared" si="68"/>
        <v>104529780C06</v>
      </c>
    </row>
    <row r="1448" spans="15:22" x14ac:dyDescent="0.35">
      <c r="O1448" s="2">
        <v>104529670</v>
      </c>
      <c r="P1448" s="2" t="s">
        <v>53</v>
      </c>
      <c r="Q1448" s="2" t="str">
        <f t="shared" si="66"/>
        <v>104529670C06</v>
      </c>
      <c r="R1448" s="2" t="str">
        <f t="shared" si="67"/>
        <v>104529670C06</v>
      </c>
      <c r="T1448" s="2">
        <v>104529780</v>
      </c>
      <c r="U1448" s="2" t="s">
        <v>44</v>
      </c>
      <c r="V1448" s="2" t="str">
        <f t="shared" si="68"/>
        <v>104529780UN</v>
      </c>
    </row>
    <row r="1449" spans="15:22" x14ac:dyDescent="0.35">
      <c r="O1449" s="2">
        <v>104527640</v>
      </c>
      <c r="P1449" s="2" t="s">
        <v>209</v>
      </c>
      <c r="Q1449" s="2" t="str">
        <f t="shared" si="66"/>
        <v>104527640C04</v>
      </c>
      <c r="R1449" s="2" t="str">
        <f t="shared" si="67"/>
        <v>104527640C04</v>
      </c>
      <c r="T1449" s="2">
        <v>104529790</v>
      </c>
      <c r="U1449" s="2" t="s">
        <v>53</v>
      </c>
      <c r="V1449" s="2" t="str">
        <f t="shared" si="68"/>
        <v>104529790C06</v>
      </c>
    </row>
    <row r="1450" spans="15:22" x14ac:dyDescent="0.35">
      <c r="O1450" s="2">
        <v>150001890</v>
      </c>
      <c r="P1450" s="2" t="s">
        <v>164</v>
      </c>
      <c r="Q1450" s="2" t="str">
        <f t="shared" si="66"/>
        <v>150001890KG</v>
      </c>
      <c r="R1450" s="2" t="str">
        <f t="shared" si="67"/>
        <v>150001890KG</v>
      </c>
      <c r="T1450" s="2">
        <v>104529790</v>
      </c>
      <c r="U1450" s="2" t="s">
        <v>44</v>
      </c>
      <c r="V1450" s="2" t="str">
        <f t="shared" si="68"/>
        <v>104529790UN</v>
      </c>
    </row>
    <row r="1451" spans="15:22" x14ac:dyDescent="0.35">
      <c r="O1451" s="2">
        <v>150000793</v>
      </c>
      <c r="P1451" s="2" t="s">
        <v>365</v>
      </c>
      <c r="Q1451" s="2" t="str">
        <f t="shared" si="66"/>
        <v>150000793C08</v>
      </c>
      <c r="R1451" s="2" t="str">
        <f t="shared" si="67"/>
        <v>150000793C08</v>
      </c>
      <c r="T1451" s="2">
        <v>104529800</v>
      </c>
      <c r="U1451" s="2" t="s">
        <v>53</v>
      </c>
      <c r="V1451" s="2" t="str">
        <f t="shared" si="68"/>
        <v>104529800C06</v>
      </c>
    </row>
    <row r="1452" spans="15:22" x14ac:dyDescent="0.35">
      <c r="O1452" s="2">
        <v>104522670</v>
      </c>
      <c r="P1452" s="2" t="s">
        <v>439</v>
      </c>
      <c r="Q1452" s="2" t="str">
        <f t="shared" si="66"/>
        <v>104522670C01</v>
      </c>
      <c r="R1452" s="2" t="str">
        <f t="shared" si="67"/>
        <v>104522670C01</v>
      </c>
      <c r="T1452" s="2">
        <v>104529800</v>
      </c>
      <c r="U1452" s="2" t="s">
        <v>44</v>
      </c>
      <c r="V1452" s="2" t="str">
        <f t="shared" si="68"/>
        <v>104529800UN</v>
      </c>
    </row>
    <row r="1453" spans="15:22" x14ac:dyDescent="0.35">
      <c r="O1453" s="2">
        <v>150002024</v>
      </c>
      <c r="P1453" s="2" t="s">
        <v>475</v>
      </c>
      <c r="Q1453" s="2" t="str">
        <f t="shared" si="66"/>
        <v>150002024C66</v>
      </c>
      <c r="R1453" s="2" t="str">
        <f t="shared" si="67"/>
        <v>150002024C66</v>
      </c>
      <c r="T1453" s="2">
        <v>104529810</v>
      </c>
      <c r="U1453" s="2" t="s">
        <v>44</v>
      </c>
      <c r="V1453" s="2" t="str">
        <f t="shared" si="68"/>
        <v>104529810UN</v>
      </c>
    </row>
    <row r="1454" spans="15:22" x14ac:dyDescent="0.35">
      <c r="O1454" s="2">
        <v>150000458</v>
      </c>
      <c r="P1454" s="2" t="s">
        <v>90</v>
      </c>
      <c r="Q1454" s="2" t="str">
        <f t="shared" si="66"/>
        <v>150000458C40</v>
      </c>
      <c r="R1454" s="2" t="str">
        <f t="shared" si="67"/>
        <v>150000458C40</v>
      </c>
      <c r="T1454" s="2">
        <v>104529810</v>
      </c>
      <c r="U1454" s="2" t="s">
        <v>441</v>
      </c>
      <c r="V1454" s="2" t="str">
        <f t="shared" si="68"/>
        <v>104529810Y00</v>
      </c>
    </row>
    <row r="1455" spans="15:22" x14ac:dyDescent="0.35">
      <c r="O1455" s="2">
        <v>150001862</v>
      </c>
      <c r="P1455" s="2" t="s">
        <v>90</v>
      </c>
      <c r="Q1455" s="2" t="str">
        <f t="shared" si="66"/>
        <v>150001862C40</v>
      </c>
      <c r="R1455" s="2" t="str">
        <f t="shared" si="67"/>
        <v>150001862C40</v>
      </c>
      <c r="T1455" s="2">
        <v>104529820</v>
      </c>
      <c r="U1455" s="2" t="s">
        <v>61</v>
      </c>
      <c r="V1455" s="2" t="str">
        <f t="shared" si="68"/>
        <v>104529820C10</v>
      </c>
    </row>
    <row r="1456" spans="15:22" x14ac:dyDescent="0.35">
      <c r="O1456" s="2">
        <v>104525480</v>
      </c>
      <c r="P1456" s="2" t="s">
        <v>365</v>
      </c>
      <c r="Q1456" s="2" t="str">
        <f t="shared" si="66"/>
        <v>104525480C08</v>
      </c>
      <c r="R1456" s="2" t="str">
        <f t="shared" si="67"/>
        <v>104525480C08</v>
      </c>
      <c r="T1456" s="2">
        <v>104529820</v>
      </c>
      <c r="U1456" s="2" t="s">
        <v>44</v>
      </c>
      <c r="V1456" s="2" t="str">
        <f t="shared" si="68"/>
        <v>104529820UN</v>
      </c>
    </row>
    <row r="1457" spans="15:22" x14ac:dyDescent="0.35">
      <c r="O1457" s="2">
        <v>150001874</v>
      </c>
      <c r="P1457" s="2" t="s">
        <v>90</v>
      </c>
      <c r="Q1457" s="2" t="str">
        <f t="shared" si="66"/>
        <v>150001874C40</v>
      </c>
      <c r="R1457" s="2" t="str">
        <f t="shared" si="67"/>
        <v>150001874C40</v>
      </c>
      <c r="T1457" s="2">
        <v>104529830</v>
      </c>
      <c r="U1457" s="2" t="s">
        <v>209</v>
      </c>
      <c r="V1457" s="2" t="str">
        <f t="shared" si="68"/>
        <v>104529830C04</v>
      </c>
    </row>
    <row r="1458" spans="15:22" x14ac:dyDescent="0.35">
      <c r="O1458" s="2">
        <v>104519280</v>
      </c>
      <c r="P1458" s="2" t="s">
        <v>61</v>
      </c>
      <c r="Q1458" s="2" t="str">
        <f t="shared" si="66"/>
        <v>104519280C10</v>
      </c>
      <c r="R1458" s="2" t="str">
        <f t="shared" si="67"/>
        <v>104519280C10</v>
      </c>
      <c r="T1458" s="2">
        <v>104529830</v>
      </c>
      <c r="U1458" s="2" t="s">
        <v>44</v>
      </c>
      <c r="V1458" s="2" t="str">
        <f t="shared" si="68"/>
        <v>104529830UN</v>
      </c>
    </row>
    <row r="1459" spans="15:22" x14ac:dyDescent="0.35">
      <c r="O1459" s="2">
        <v>104519230</v>
      </c>
      <c r="P1459" s="2" t="s">
        <v>365</v>
      </c>
      <c r="Q1459" s="2" t="str">
        <f t="shared" si="66"/>
        <v>104519230C08</v>
      </c>
      <c r="R1459" s="2" t="str">
        <f t="shared" si="67"/>
        <v>104519230C08</v>
      </c>
      <c r="T1459" s="2">
        <v>104529840</v>
      </c>
      <c r="U1459" s="2" t="s">
        <v>209</v>
      </c>
      <c r="V1459" s="2" t="str">
        <f t="shared" si="68"/>
        <v>104529840C04</v>
      </c>
    </row>
    <row r="1460" spans="15:22" x14ac:dyDescent="0.35">
      <c r="O1460" s="2">
        <v>105045100</v>
      </c>
      <c r="P1460" s="2" t="s">
        <v>176</v>
      </c>
      <c r="Q1460" s="2" t="str">
        <f t="shared" si="66"/>
        <v>105045100C02</v>
      </c>
      <c r="R1460" s="2" t="str">
        <f t="shared" si="67"/>
        <v>105045100C02</v>
      </c>
      <c r="T1460" s="2">
        <v>104529840</v>
      </c>
      <c r="U1460" s="2" t="s">
        <v>44</v>
      </c>
      <c r="V1460" s="2" t="str">
        <f t="shared" si="68"/>
        <v>104529840UN</v>
      </c>
    </row>
    <row r="1461" spans="15:22" x14ac:dyDescent="0.35">
      <c r="O1461" s="2">
        <v>104343100</v>
      </c>
      <c r="P1461" s="2" t="s">
        <v>61</v>
      </c>
      <c r="Q1461" s="2" t="str">
        <f t="shared" si="66"/>
        <v>104343100C10</v>
      </c>
      <c r="R1461" s="2" t="str">
        <f t="shared" si="67"/>
        <v>104343100C10</v>
      </c>
      <c r="T1461" s="2">
        <v>104529870</v>
      </c>
      <c r="U1461" s="2" t="s">
        <v>209</v>
      </c>
      <c r="V1461" s="2" t="str">
        <f t="shared" si="68"/>
        <v>104529870C04</v>
      </c>
    </row>
    <row r="1462" spans="15:22" x14ac:dyDescent="0.35">
      <c r="O1462" s="2">
        <v>104528160</v>
      </c>
      <c r="P1462" s="2" t="s">
        <v>61</v>
      </c>
      <c r="Q1462" s="2" t="str">
        <f t="shared" ref="Q1462:Q1467" si="69">O1462&amp;P1462</f>
        <v>104528160C10</v>
      </c>
      <c r="R1462" s="2" t="str">
        <f t="shared" si="67"/>
        <v>104528160C10</v>
      </c>
      <c r="T1462" s="2">
        <v>104529870</v>
      </c>
      <c r="U1462" s="2" t="s">
        <v>44</v>
      </c>
      <c r="V1462" s="2" t="str">
        <f t="shared" si="68"/>
        <v>104529870UN</v>
      </c>
    </row>
    <row r="1463" spans="15:22" x14ac:dyDescent="0.35">
      <c r="O1463" s="2">
        <v>104520790</v>
      </c>
      <c r="P1463" s="2" t="s">
        <v>439</v>
      </c>
      <c r="Q1463" s="2" t="str">
        <f t="shared" si="69"/>
        <v>104520790C01</v>
      </c>
      <c r="R1463" s="2" t="str">
        <f t="shared" si="67"/>
        <v>104520790C01</v>
      </c>
      <c r="T1463" s="2">
        <v>104529880</v>
      </c>
      <c r="U1463" s="2" t="s">
        <v>164</v>
      </c>
      <c r="V1463" s="2" t="str">
        <f t="shared" si="68"/>
        <v>104529880KG</v>
      </c>
    </row>
    <row r="1464" spans="15:22" x14ac:dyDescent="0.35">
      <c r="O1464" s="2">
        <v>104518890</v>
      </c>
      <c r="P1464" s="2" t="s">
        <v>300</v>
      </c>
      <c r="Q1464" s="2" t="str">
        <f t="shared" si="69"/>
        <v>104518890C05</v>
      </c>
      <c r="R1464" s="2" t="str">
        <f t="shared" si="67"/>
        <v>104518890C05</v>
      </c>
      <c r="T1464" s="2">
        <v>104529900</v>
      </c>
      <c r="U1464" s="2" t="s">
        <v>61</v>
      </c>
      <c r="V1464" s="2" t="str">
        <f t="shared" si="68"/>
        <v>104529900C10</v>
      </c>
    </row>
    <row r="1465" spans="15:22" x14ac:dyDescent="0.35">
      <c r="O1465" s="2">
        <v>104518870</v>
      </c>
      <c r="P1465" s="2" t="s">
        <v>300</v>
      </c>
      <c r="Q1465" s="2" t="str">
        <f t="shared" si="69"/>
        <v>104518870C05</v>
      </c>
      <c r="R1465" s="2" t="str">
        <f t="shared" si="67"/>
        <v>104518870C05</v>
      </c>
      <c r="T1465" s="2">
        <v>104529900</v>
      </c>
      <c r="U1465" s="2" t="s">
        <v>44</v>
      </c>
      <c r="V1465" s="2" t="str">
        <f t="shared" si="68"/>
        <v>104529900UN</v>
      </c>
    </row>
    <row r="1466" spans="15:22" x14ac:dyDescent="0.35">
      <c r="O1466" s="2">
        <v>104533900</v>
      </c>
      <c r="P1466" s="2" t="s">
        <v>365</v>
      </c>
      <c r="Q1466" s="2" t="str">
        <f t="shared" si="69"/>
        <v>104533900C08</v>
      </c>
      <c r="R1466" s="2" t="str">
        <f t="shared" si="67"/>
        <v>104533900C08</v>
      </c>
      <c r="T1466" s="2">
        <v>104529930</v>
      </c>
      <c r="U1466" s="2" t="s">
        <v>176</v>
      </c>
      <c r="V1466" s="2" t="str">
        <f t="shared" si="68"/>
        <v>104529930C02</v>
      </c>
    </row>
    <row r="1467" spans="15:22" x14ac:dyDescent="0.35">
      <c r="O1467" s="2">
        <v>104534080</v>
      </c>
      <c r="P1467" s="2" t="s">
        <v>760</v>
      </c>
      <c r="Q1467" s="2" t="str">
        <f t="shared" si="69"/>
        <v>104534080C09</v>
      </c>
      <c r="R1467" s="2" t="str">
        <f t="shared" si="67"/>
        <v>104534080C09</v>
      </c>
      <c r="T1467" s="2">
        <v>104529930</v>
      </c>
      <c r="U1467" s="2" t="s">
        <v>44</v>
      </c>
      <c r="V1467" s="2" t="str">
        <f t="shared" si="68"/>
        <v>104529930UN</v>
      </c>
    </row>
    <row r="1468" spans="15:22" x14ac:dyDescent="0.35">
      <c r="O1468" s="2"/>
      <c r="P1468" s="2"/>
      <c r="Q1468" s="2"/>
      <c r="R1468" s="2"/>
      <c r="T1468" s="2">
        <v>104529940</v>
      </c>
      <c r="U1468" s="2" t="s">
        <v>164</v>
      </c>
      <c r="V1468" s="2" t="str">
        <f t="shared" si="68"/>
        <v>104529940KG</v>
      </c>
    </row>
    <row r="1469" spans="15:22" x14ac:dyDescent="0.35">
      <c r="O1469" s="2"/>
      <c r="P1469" s="2"/>
      <c r="Q1469" s="2"/>
      <c r="R1469" s="2"/>
      <c r="T1469" s="2">
        <v>104529950</v>
      </c>
      <c r="U1469" s="2" t="s">
        <v>164</v>
      </c>
      <c r="V1469" s="2" t="str">
        <f t="shared" si="68"/>
        <v>104529950KG</v>
      </c>
    </row>
    <row r="1470" spans="15:22" x14ac:dyDescent="0.35">
      <c r="O1470" s="2"/>
      <c r="P1470" s="2"/>
      <c r="Q1470" s="2"/>
      <c r="R1470" s="2"/>
      <c r="T1470" s="2">
        <v>104529960</v>
      </c>
      <c r="U1470" s="2" t="s">
        <v>164</v>
      </c>
      <c r="V1470" s="2" t="str">
        <f t="shared" si="68"/>
        <v>104529960KG</v>
      </c>
    </row>
    <row r="1471" spans="15:22" x14ac:dyDescent="0.35">
      <c r="O1471" s="2"/>
      <c r="P1471" s="2"/>
      <c r="Q1471" s="2"/>
      <c r="R1471" s="2"/>
      <c r="T1471" s="2">
        <v>104529970</v>
      </c>
      <c r="U1471" s="2" t="s">
        <v>164</v>
      </c>
      <c r="V1471" s="2" t="str">
        <f t="shared" si="68"/>
        <v>104529970KG</v>
      </c>
    </row>
    <row r="1472" spans="15:22" x14ac:dyDescent="0.35">
      <c r="O1472" s="2"/>
      <c r="P1472" s="2"/>
      <c r="Q1472" s="2"/>
      <c r="R1472" s="2"/>
      <c r="T1472" s="2">
        <v>104529980</v>
      </c>
      <c r="U1472" s="2" t="s">
        <v>164</v>
      </c>
      <c r="V1472" s="2" t="str">
        <f t="shared" si="68"/>
        <v>104529980KG</v>
      </c>
    </row>
    <row r="1473" spans="20:22" x14ac:dyDescent="0.35">
      <c r="T1473" s="2">
        <v>104529990</v>
      </c>
      <c r="U1473" s="2" t="s">
        <v>1090</v>
      </c>
      <c r="V1473" s="2" t="str">
        <f t="shared" si="68"/>
        <v>104529990D05</v>
      </c>
    </row>
    <row r="1474" spans="20:22" x14ac:dyDescent="0.35">
      <c r="T1474" s="2">
        <v>104529990</v>
      </c>
      <c r="U1474" s="2" t="s">
        <v>44</v>
      </c>
      <c r="V1474" s="2" t="str">
        <f t="shared" si="68"/>
        <v>104529990UN</v>
      </c>
    </row>
    <row r="1475" spans="20:22" x14ac:dyDescent="0.35">
      <c r="T1475" s="2">
        <v>104530000</v>
      </c>
      <c r="U1475" s="2" t="s">
        <v>339</v>
      </c>
      <c r="V1475" s="2" t="str">
        <f t="shared" si="68"/>
        <v>104530000C30</v>
      </c>
    </row>
    <row r="1476" spans="20:22" x14ac:dyDescent="0.35">
      <c r="T1476" s="2">
        <v>104530000</v>
      </c>
      <c r="U1476" s="2" t="s">
        <v>44</v>
      </c>
      <c r="V1476" s="2" t="str">
        <f t="shared" ref="V1476:V1539" si="70">T1476&amp;U1476</f>
        <v>104530000UN</v>
      </c>
    </row>
    <row r="1477" spans="20:22" x14ac:dyDescent="0.35">
      <c r="T1477" s="2">
        <v>104530010</v>
      </c>
      <c r="U1477" s="2" t="s">
        <v>339</v>
      </c>
      <c r="V1477" s="2" t="str">
        <f t="shared" si="70"/>
        <v>104530010C30</v>
      </c>
    </row>
    <row r="1478" spans="20:22" x14ac:dyDescent="0.35">
      <c r="T1478" s="2">
        <v>104530010</v>
      </c>
      <c r="U1478" s="2" t="s">
        <v>44</v>
      </c>
      <c r="V1478" s="2" t="str">
        <f t="shared" si="70"/>
        <v>104530010UN</v>
      </c>
    </row>
    <row r="1479" spans="20:22" x14ac:dyDescent="0.35">
      <c r="T1479" s="2">
        <v>104530020</v>
      </c>
      <c r="U1479" s="2" t="s">
        <v>339</v>
      </c>
      <c r="V1479" s="2" t="str">
        <f t="shared" si="70"/>
        <v>104530020C30</v>
      </c>
    </row>
    <row r="1480" spans="20:22" x14ac:dyDescent="0.35">
      <c r="T1480" s="2">
        <v>104530020</v>
      </c>
      <c r="U1480" s="2" t="s">
        <v>44</v>
      </c>
      <c r="V1480" s="2" t="str">
        <f t="shared" si="70"/>
        <v>104530020UN</v>
      </c>
    </row>
    <row r="1481" spans="20:22" x14ac:dyDescent="0.35">
      <c r="T1481" s="2">
        <v>104530030</v>
      </c>
      <c r="U1481" s="2" t="s">
        <v>339</v>
      </c>
      <c r="V1481" s="2" t="str">
        <f t="shared" si="70"/>
        <v>104530030C30</v>
      </c>
    </row>
    <row r="1482" spans="20:22" x14ac:dyDescent="0.35">
      <c r="T1482" s="2">
        <v>104530030</v>
      </c>
      <c r="U1482" s="2" t="s">
        <v>44</v>
      </c>
      <c r="V1482" s="2" t="str">
        <f t="shared" si="70"/>
        <v>104530030UN</v>
      </c>
    </row>
    <row r="1483" spans="20:22" x14ac:dyDescent="0.35">
      <c r="T1483" s="2">
        <v>104530040</v>
      </c>
      <c r="U1483" s="2" t="s">
        <v>339</v>
      </c>
      <c r="V1483" s="2" t="str">
        <f t="shared" si="70"/>
        <v>104530040C30</v>
      </c>
    </row>
    <row r="1484" spans="20:22" x14ac:dyDescent="0.35">
      <c r="T1484" s="2">
        <v>104530040</v>
      </c>
      <c r="U1484" s="2" t="s">
        <v>44</v>
      </c>
      <c r="V1484" s="2" t="str">
        <f t="shared" si="70"/>
        <v>104530040UN</v>
      </c>
    </row>
    <row r="1485" spans="20:22" x14ac:dyDescent="0.35">
      <c r="T1485" s="2">
        <v>104530050</v>
      </c>
      <c r="U1485" s="2" t="s">
        <v>43</v>
      </c>
      <c r="V1485" s="2" t="str">
        <f t="shared" si="70"/>
        <v>104530050C12</v>
      </c>
    </row>
    <row r="1486" spans="20:22" x14ac:dyDescent="0.35">
      <c r="T1486" s="2">
        <v>104530050</v>
      </c>
      <c r="U1486" s="2" t="s">
        <v>44</v>
      </c>
      <c r="V1486" s="2" t="str">
        <f t="shared" si="70"/>
        <v>104530050UN</v>
      </c>
    </row>
    <row r="1487" spans="20:22" x14ac:dyDescent="0.35">
      <c r="T1487" s="2">
        <v>104530060</v>
      </c>
      <c r="U1487" s="2" t="s">
        <v>43</v>
      </c>
      <c r="V1487" s="2" t="str">
        <f t="shared" si="70"/>
        <v>104530060C12</v>
      </c>
    </row>
    <row r="1488" spans="20:22" x14ac:dyDescent="0.35">
      <c r="T1488" s="2">
        <v>104530060</v>
      </c>
      <c r="U1488" s="2" t="s">
        <v>44</v>
      </c>
      <c r="V1488" s="2" t="str">
        <f t="shared" si="70"/>
        <v>104530060UN</v>
      </c>
    </row>
    <row r="1489" spans="20:22" x14ac:dyDescent="0.35">
      <c r="T1489" s="2">
        <v>104530090</v>
      </c>
      <c r="U1489" s="2" t="s">
        <v>86</v>
      </c>
      <c r="V1489" s="2" t="str">
        <f t="shared" si="70"/>
        <v>104530090C20</v>
      </c>
    </row>
    <row r="1490" spans="20:22" x14ac:dyDescent="0.35">
      <c r="T1490" s="2">
        <v>104530090</v>
      </c>
      <c r="U1490" s="2" t="s">
        <v>44</v>
      </c>
      <c r="V1490" s="2" t="str">
        <f t="shared" si="70"/>
        <v>104530090UN</v>
      </c>
    </row>
    <row r="1491" spans="20:22" x14ac:dyDescent="0.35">
      <c r="T1491" s="2">
        <v>104530100</v>
      </c>
      <c r="U1491" s="2" t="s">
        <v>339</v>
      </c>
      <c r="V1491" s="2" t="str">
        <f t="shared" si="70"/>
        <v>104530100C30</v>
      </c>
    </row>
    <row r="1492" spans="20:22" x14ac:dyDescent="0.35">
      <c r="T1492" s="2">
        <v>104530100</v>
      </c>
      <c r="U1492" s="2" t="s">
        <v>44</v>
      </c>
      <c r="V1492" s="2" t="str">
        <f t="shared" si="70"/>
        <v>104530100UN</v>
      </c>
    </row>
    <row r="1493" spans="20:22" x14ac:dyDescent="0.35">
      <c r="T1493" s="2">
        <v>104530120</v>
      </c>
      <c r="U1493" s="2" t="s">
        <v>43</v>
      </c>
      <c r="V1493" s="2" t="str">
        <f t="shared" si="70"/>
        <v>104530120C12</v>
      </c>
    </row>
    <row r="1494" spans="20:22" x14ac:dyDescent="0.35">
      <c r="T1494" s="2">
        <v>104530120</v>
      </c>
      <c r="U1494" s="2" t="s">
        <v>44</v>
      </c>
      <c r="V1494" s="2" t="str">
        <f t="shared" si="70"/>
        <v>104530120UN</v>
      </c>
    </row>
    <row r="1495" spans="20:22" x14ac:dyDescent="0.35">
      <c r="T1495" s="2">
        <v>104530130</v>
      </c>
      <c r="U1495" s="2" t="s">
        <v>53</v>
      </c>
      <c r="V1495" s="2" t="str">
        <f t="shared" si="70"/>
        <v>104530130C06</v>
      </c>
    </row>
    <row r="1496" spans="20:22" x14ac:dyDescent="0.35">
      <c r="T1496" s="2">
        <v>104530130</v>
      </c>
      <c r="U1496" s="2" t="s">
        <v>44</v>
      </c>
      <c r="V1496" s="2" t="str">
        <f t="shared" si="70"/>
        <v>104530130UN</v>
      </c>
    </row>
    <row r="1497" spans="20:22" x14ac:dyDescent="0.35">
      <c r="T1497" s="2">
        <v>104530140</v>
      </c>
      <c r="U1497" s="2" t="s">
        <v>53</v>
      </c>
      <c r="V1497" s="2" t="str">
        <f t="shared" si="70"/>
        <v>104530140C06</v>
      </c>
    </row>
    <row r="1498" spans="20:22" x14ac:dyDescent="0.35">
      <c r="T1498" s="2">
        <v>104530140</v>
      </c>
      <c r="U1498" s="2" t="s">
        <v>44</v>
      </c>
      <c r="V1498" s="2" t="str">
        <f t="shared" si="70"/>
        <v>104530140UN</v>
      </c>
    </row>
    <row r="1499" spans="20:22" x14ac:dyDescent="0.35">
      <c r="T1499" s="2">
        <v>104530190</v>
      </c>
      <c r="U1499" s="2" t="s">
        <v>61</v>
      </c>
      <c r="V1499" s="2" t="str">
        <f t="shared" si="70"/>
        <v>104530190C10</v>
      </c>
    </row>
    <row r="1500" spans="20:22" x14ac:dyDescent="0.35">
      <c r="T1500" s="2">
        <v>104530190</v>
      </c>
      <c r="U1500" s="2" t="s">
        <v>44</v>
      </c>
      <c r="V1500" s="2" t="str">
        <f t="shared" si="70"/>
        <v>104530190UN</v>
      </c>
    </row>
    <row r="1501" spans="20:22" x14ac:dyDescent="0.35">
      <c r="T1501" s="2">
        <v>104530200</v>
      </c>
      <c r="U1501" s="2" t="s">
        <v>1196</v>
      </c>
      <c r="V1501" s="2" t="str">
        <f t="shared" si="70"/>
        <v>104530200S00</v>
      </c>
    </row>
    <row r="1502" spans="20:22" x14ac:dyDescent="0.35">
      <c r="T1502" s="2">
        <v>104530210</v>
      </c>
      <c r="U1502" s="2" t="s">
        <v>288</v>
      </c>
      <c r="V1502" s="2" t="str">
        <f t="shared" si="70"/>
        <v>104530210C24</v>
      </c>
    </row>
    <row r="1503" spans="20:22" x14ac:dyDescent="0.35">
      <c r="T1503" s="2">
        <v>104530210</v>
      </c>
      <c r="U1503" s="2" t="s">
        <v>44</v>
      </c>
      <c r="V1503" s="2" t="str">
        <f t="shared" si="70"/>
        <v>104530210UN</v>
      </c>
    </row>
    <row r="1504" spans="20:22" x14ac:dyDescent="0.35">
      <c r="T1504" s="2">
        <v>104530220</v>
      </c>
      <c r="U1504" s="2" t="s">
        <v>61</v>
      </c>
      <c r="V1504" s="2" t="str">
        <f t="shared" si="70"/>
        <v>104530220C10</v>
      </c>
    </row>
    <row r="1505" spans="20:22" x14ac:dyDescent="0.35">
      <c r="T1505" s="2">
        <v>104530220</v>
      </c>
      <c r="U1505" s="2" t="s">
        <v>44</v>
      </c>
      <c r="V1505" s="2" t="str">
        <f t="shared" si="70"/>
        <v>104530220UN</v>
      </c>
    </row>
    <row r="1506" spans="20:22" x14ac:dyDescent="0.35">
      <c r="T1506" s="2">
        <v>104530230</v>
      </c>
      <c r="U1506" s="2" t="s">
        <v>288</v>
      </c>
      <c r="V1506" s="2" t="str">
        <f t="shared" si="70"/>
        <v>104530230C24</v>
      </c>
    </row>
    <row r="1507" spans="20:22" x14ac:dyDescent="0.35">
      <c r="T1507" s="2">
        <v>104530230</v>
      </c>
      <c r="U1507" s="2" t="s">
        <v>44</v>
      </c>
      <c r="V1507" s="2" t="str">
        <f t="shared" si="70"/>
        <v>104530230UN</v>
      </c>
    </row>
    <row r="1508" spans="20:22" x14ac:dyDescent="0.35">
      <c r="T1508" s="2">
        <v>104530240</v>
      </c>
      <c r="U1508" s="2" t="s">
        <v>53</v>
      </c>
      <c r="V1508" s="2" t="str">
        <f t="shared" si="70"/>
        <v>104530240C06</v>
      </c>
    </row>
    <row r="1509" spans="20:22" x14ac:dyDescent="0.35">
      <c r="T1509" s="2">
        <v>104530240</v>
      </c>
      <c r="U1509" s="2" t="s">
        <v>44</v>
      </c>
      <c r="V1509" s="2" t="str">
        <f t="shared" si="70"/>
        <v>104530240UN</v>
      </c>
    </row>
    <row r="1510" spans="20:22" x14ac:dyDescent="0.35">
      <c r="T1510" s="2">
        <v>104530250</v>
      </c>
      <c r="U1510" s="2" t="s">
        <v>123</v>
      </c>
      <c r="V1510" s="2" t="str">
        <f t="shared" si="70"/>
        <v>1045302502Q</v>
      </c>
    </row>
    <row r="1511" spans="20:22" x14ac:dyDescent="0.35">
      <c r="T1511" s="2">
        <v>104530260</v>
      </c>
      <c r="U1511" s="2" t="s">
        <v>43</v>
      </c>
      <c r="V1511" s="2" t="str">
        <f t="shared" si="70"/>
        <v>104530260C12</v>
      </c>
    </row>
    <row r="1512" spans="20:22" x14ac:dyDescent="0.35">
      <c r="T1512" s="2">
        <v>104530260</v>
      </c>
      <c r="U1512" s="2" t="s">
        <v>44</v>
      </c>
      <c r="V1512" s="2" t="str">
        <f t="shared" si="70"/>
        <v>104530260UN</v>
      </c>
    </row>
    <row r="1513" spans="20:22" x14ac:dyDescent="0.35">
      <c r="T1513" s="2">
        <v>104530270</v>
      </c>
      <c r="U1513" s="2" t="s">
        <v>53</v>
      </c>
      <c r="V1513" s="2" t="str">
        <f t="shared" si="70"/>
        <v>104530270C06</v>
      </c>
    </row>
    <row r="1514" spans="20:22" x14ac:dyDescent="0.35">
      <c r="T1514" s="2">
        <v>104530270</v>
      </c>
      <c r="U1514" s="2" t="s">
        <v>44</v>
      </c>
      <c r="V1514" s="2" t="str">
        <f t="shared" si="70"/>
        <v>104530270UN</v>
      </c>
    </row>
    <row r="1515" spans="20:22" x14ac:dyDescent="0.35">
      <c r="T1515" s="2">
        <v>104530280</v>
      </c>
      <c r="U1515" s="2" t="s">
        <v>43</v>
      </c>
      <c r="V1515" s="2" t="str">
        <f t="shared" si="70"/>
        <v>104530280C12</v>
      </c>
    </row>
    <row r="1516" spans="20:22" x14ac:dyDescent="0.35">
      <c r="T1516" s="2">
        <v>104530280</v>
      </c>
      <c r="U1516" s="2" t="s">
        <v>44</v>
      </c>
      <c r="V1516" s="2" t="str">
        <f t="shared" si="70"/>
        <v>104530280UN</v>
      </c>
    </row>
    <row r="1517" spans="20:22" x14ac:dyDescent="0.35">
      <c r="T1517" s="2">
        <v>104530290</v>
      </c>
      <c r="U1517" s="2" t="s">
        <v>209</v>
      </c>
      <c r="V1517" s="2" t="str">
        <f t="shared" si="70"/>
        <v>104530290C04</v>
      </c>
    </row>
    <row r="1518" spans="20:22" x14ac:dyDescent="0.35">
      <c r="T1518" s="2">
        <v>104530290</v>
      </c>
      <c r="U1518" s="2" t="s">
        <v>44</v>
      </c>
      <c r="V1518" s="2" t="str">
        <f t="shared" si="70"/>
        <v>104530290UN</v>
      </c>
    </row>
    <row r="1519" spans="20:22" x14ac:dyDescent="0.35">
      <c r="T1519" s="2">
        <v>104530310</v>
      </c>
      <c r="U1519" s="2" t="s">
        <v>760</v>
      </c>
      <c r="V1519" s="2" t="str">
        <f t="shared" si="70"/>
        <v>104530310C09</v>
      </c>
    </row>
    <row r="1520" spans="20:22" x14ac:dyDescent="0.35">
      <c r="T1520" s="2">
        <v>104530310</v>
      </c>
      <c r="U1520" s="2" t="s">
        <v>44</v>
      </c>
      <c r="V1520" s="2" t="str">
        <f t="shared" si="70"/>
        <v>104530310UN</v>
      </c>
    </row>
    <row r="1521" spans="20:22" x14ac:dyDescent="0.35">
      <c r="T1521" s="2">
        <v>104530320</v>
      </c>
      <c r="U1521" s="2" t="s">
        <v>300</v>
      </c>
      <c r="V1521" s="2" t="str">
        <f t="shared" si="70"/>
        <v>104530320C05</v>
      </c>
    </row>
    <row r="1522" spans="20:22" x14ac:dyDescent="0.35">
      <c r="T1522" s="2">
        <v>104530320</v>
      </c>
      <c r="U1522" s="2" t="s">
        <v>44</v>
      </c>
      <c r="V1522" s="2" t="str">
        <f t="shared" si="70"/>
        <v>104530320UN</v>
      </c>
    </row>
    <row r="1523" spans="20:22" x14ac:dyDescent="0.35">
      <c r="T1523" s="2">
        <v>104530330</v>
      </c>
      <c r="U1523" s="2" t="s">
        <v>53</v>
      </c>
      <c r="V1523" s="2" t="str">
        <f t="shared" si="70"/>
        <v>104530330C06</v>
      </c>
    </row>
    <row r="1524" spans="20:22" x14ac:dyDescent="0.35">
      <c r="T1524" s="2">
        <v>104530330</v>
      </c>
      <c r="U1524" s="2" t="s">
        <v>44</v>
      </c>
      <c r="V1524" s="2" t="str">
        <f t="shared" si="70"/>
        <v>104530330UN</v>
      </c>
    </row>
    <row r="1525" spans="20:22" x14ac:dyDescent="0.35">
      <c r="T1525" s="2">
        <v>104530340</v>
      </c>
      <c r="U1525" s="2" t="s">
        <v>53</v>
      </c>
      <c r="V1525" s="2" t="str">
        <f t="shared" si="70"/>
        <v>104530340C06</v>
      </c>
    </row>
    <row r="1526" spans="20:22" x14ac:dyDescent="0.35">
      <c r="T1526" s="2">
        <v>104530340</v>
      </c>
      <c r="U1526" s="2" t="s">
        <v>44</v>
      </c>
      <c r="V1526" s="2" t="str">
        <f t="shared" si="70"/>
        <v>104530340UN</v>
      </c>
    </row>
    <row r="1527" spans="20:22" x14ac:dyDescent="0.35">
      <c r="T1527" s="2">
        <v>104530390</v>
      </c>
      <c r="U1527" s="2" t="s">
        <v>284</v>
      </c>
      <c r="V1527" s="2" t="str">
        <f t="shared" si="70"/>
        <v>104530390C03</v>
      </c>
    </row>
    <row r="1528" spans="20:22" x14ac:dyDescent="0.35">
      <c r="T1528" s="2">
        <v>104530390</v>
      </c>
      <c r="U1528" s="2" t="s">
        <v>44</v>
      </c>
      <c r="V1528" s="2" t="str">
        <f t="shared" si="70"/>
        <v>104530390UN</v>
      </c>
    </row>
    <row r="1529" spans="20:22" x14ac:dyDescent="0.35">
      <c r="T1529" s="2">
        <v>104530400</v>
      </c>
      <c r="U1529" s="2" t="s">
        <v>86</v>
      </c>
      <c r="V1529" s="2" t="str">
        <f t="shared" si="70"/>
        <v>104530400C20</v>
      </c>
    </row>
    <row r="1530" spans="20:22" x14ac:dyDescent="0.35">
      <c r="T1530" s="2">
        <v>104530400</v>
      </c>
      <c r="U1530" s="2" t="s">
        <v>44</v>
      </c>
      <c r="V1530" s="2" t="str">
        <f t="shared" si="70"/>
        <v>104530400UN</v>
      </c>
    </row>
    <row r="1531" spans="20:22" x14ac:dyDescent="0.35">
      <c r="T1531" s="2">
        <v>104530410</v>
      </c>
      <c r="U1531" s="2" t="s">
        <v>339</v>
      </c>
      <c r="V1531" s="2" t="str">
        <f t="shared" si="70"/>
        <v>104530410C30</v>
      </c>
    </row>
    <row r="1532" spans="20:22" x14ac:dyDescent="0.35">
      <c r="T1532" s="2">
        <v>104530410</v>
      </c>
      <c r="U1532" s="2" t="s">
        <v>44</v>
      </c>
      <c r="V1532" s="2" t="str">
        <f t="shared" si="70"/>
        <v>104530410UN</v>
      </c>
    </row>
    <row r="1533" spans="20:22" x14ac:dyDescent="0.35">
      <c r="T1533" s="2">
        <v>104530420</v>
      </c>
      <c r="U1533" s="2" t="s">
        <v>61</v>
      </c>
      <c r="V1533" s="2" t="str">
        <f t="shared" si="70"/>
        <v>104530420C10</v>
      </c>
    </row>
    <row r="1534" spans="20:22" x14ac:dyDescent="0.35">
      <c r="T1534" s="2">
        <v>104530420</v>
      </c>
      <c r="U1534" s="2" t="s">
        <v>86</v>
      </c>
      <c r="V1534" s="2" t="str">
        <f t="shared" si="70"/>
        <v>104530420C20</v>
      </c>
    </row>
    <row r="1535" spans="20:22" x14ac:dyDescent="0.35">
      <c r="T1535" s="2">
        <v>104530420</v>
      </c>
      <c r="U1535" s="2" t="s">
        <v>44</v>
      </c>
      <c r="V1535" s="2" t="str">
        <f t="shared" si="70"/>
        <v>104530420UN</v>
      </c>
    </row>
    <row r="1536" spans="20:22" x14ac:dyDescent="0.35">
      <c r="T1536" s="2">
        <v>104530430</v>
      </c>
      <c r="U1536" s="2" t="s">
        <v>53</v>
      </c>
      <c r="V1536" s="2" t="str">
        <f t="shared" si="70"/>
        <v>104530430C06</v>
      </c>
    </row>
    <row r="1537" spans="20:22" x14ac:dyDescent="0.35">
      <c r="T1537" s="2">
        <v>104530430</v>
      </c>
      <c r="U1537" s="2" t="s">
        <v>44</v>
      </c>
      <c r="V1537" s="2" t="str">
        <f t="shared" si="70"/>
        <v>104530430UN</v>
      </c>
    </row>
    <row r="1538" spans="20:22" x14ac:dyDescent="0.35">
      <c r="T1538" s="2">
        <v>104530440</v>
      </c>
      <c r="U1538" s="2" t="s">
        <v>43</v>
      </c>
      <c r="V1538" s="2" t="str">
        <f t="shared" si="70"/>
        <v>104530440C12</v>
      </c>
    </row>
    <row r="1539" spans="20:22" x14ac:dyDescent="0.35">
      <c r="T1539" s="2">
        <v>104530440</v>
      </c>
      <c r="U1539" s="2" t="s">
        <v>44</v>
      </c>
      <c r="V1539" s="2" t="str">
        <f t="shared" si="70"/>
        <v>104530440UN</v>
      </c>
    </row>
    <row r="1540" spans="20:22" x14ac:dyDescent="0.35">
      <c r="T1540" s="2">
        <v>104530450</v>
      </c>
      <c r="U1540" s="2" t="s">
        <v>339</v>
      </c>
      <c r="V1540" s="2" t="str">
        <f t="shared" ref="V1540:V1603" si="71">T1540&amp;U1540</f>
        <v>104530450C30</v>
      </c>
    </row>
    <row r="1541" spans="20:22" x14ac:dyDescent="0.35">
      <c r="T1541" s="2">
        <v>104530450</v>
      </c>
      <c r="U1541" s="2" t="s">
        <v>44</v>
      </c>
      <c r="V1541" s="2" t="str">
        <f t="shared" si="71"/>
        <v>104530450UN</v>
      </c>
    </row>
    <row r="1542" spans="20:22" x14ac:dyDescent="0.35">
      <c r="T1542" s="2">
        <v>104530460</v>
      </c>
      <c r="U1542" s="2" t="s">
        <v>176</v>
      </c>
      <c r="V1542" s="2" t="str">
        <f t="shared" si="71"/>
        <v>104530460C02</v>
      </c>
    </row>
    <row r="1543" spans="20:22" x14ac:dyDescent="0.35">
      <c r="T1543" s="2">
        <v>104530460</v>
      </c>
      <c r="U1543" s="2" t="s">
        <v>44</v>
      </c>
      <c r="V1543" s="2" t="str">
        <f t="shared" si="71"/>
        <v>104530460UN</v>
      </c>
    </row>
    <row r="1544" spans="20:22" x14ac:dyDescent="0.35">
      <c r="T1544" s="2">
        <v>104530500</v>
      </c>
      <c r="U1544" s="2" t="s">
        <v>331</v>
      </c>
      <c r="V1544" s="2" t="str">
        <f t="shared" si="71"/>
        <v>104530500C14</v>
      </c>
    </row>
    <row r="1545" spans="20:22" x14ac:dyDescent="0.35">
      <c r="T1545" s="2">
        <v>104530500</v>
      </c>
      <c r="U1545" s="2" t="s">
        <v>44</v>
      </c>
      <c r="V1545" s="2" t="str">
        <f t="shared" si="71"/>
        <v>104530500UN</v>
      </c>
    </row>
    <row r="1546" spans="20:22" x14ac:dyDescent="0.35">
      <c r="T1546" s="2">
        <v>104530510</v>
      </c>
      <c r="U1546" s="2" t="s">
        <v>53</v>
      </c>
      <c r="V1546" s="2" t="str">
        <f t="shared" si="71"/>
        <v>104530510C06</v>
      </c>
    </row>
    <row r="1547" spans="20:22" x14ac:dyDescent="0.35">
      <c r="T1547" s="2">
        <v>104530510</v>
      </c>
      <c r="U1547" s="2" t="s">
        <v>44</v>
      </c>
      <c r="V1547" s="2" t="str">
        <f t="shared" si="71"/>
        <v>104530510UN</v>
      </c>
    </row>
    <row r="1548" spans="20:22" x14ac:dyDescent="0.35">
      <c r="T1548" s="2">
        <v>104530550</v>
      </c>
      <c r="U1548" s="2" t="s">
        <v>331</v>
      </c>
      <c r="V1548" s="2" t="str">
        <f t="shared" si="71"/>
        <v>104530550C14</v>
      </c>
    </row>
    <row r="1549" spans="20:22" x14ac:dyDescent="0.35">
      <c r="T1549" s="2">
        <v>104530550</v>
      </c>
      <c r="U1549" s="2" t="s">
        <v>44</v>
      </c>
      <c r="V1549" s="2" t="str">
        <f t="shared" si="71"/>
        <v>104530550UN</v>
      </c>
    </row>
    <row r="1550" spans="20:22" x14ac:dyDescent="0.35">
      <c r="T1550" s="2">
        <v>104530570</v>
      </c>
      <c r="U1550" s="2" t="s">
        <v>209</v>
      </c>
      <c r="V1550" s="2" t="str">
        <f t="shared" si="71"/>
        <v>104530570C04</v>
      </c>
    </row>
    <row r="1551" spans="20:22" x14ac:dyDescent="0.35">
      <c r="T1551" s="2">
        <v>104530570</v>
      </c>
      <c r="U1551" s="2" t="s">
        <v>44</v>
      </c>
      <c r="V1551" s="2" t="str">
        <f t="shared" si="71"/>
        <v>104530570UN</v>
      </c>
    </row>
    <row r="1552" spans="20:22" x14ac:dyDescent="0.35">
      <c r="T1552" s="2">
        <v>104530600</v>
      </c>
      <c r="U1552" s="2" t="s">
        <v>86</v>
      </c>
      <c r="V1552" s="2" t="str">
        <f t="shared" si="71"/>
        <v>104530600C20</v>
      </c>
    </row>
    <row r="1553" spans="20:22" x14ac:dyDescent="0.35">
      <c r="T1553" s="2">
        <v>104530600</v>
      </c>
      <c r="U1553" s="2" t="s">
        <v>44</v>
      </c>
      <c r="V1553" s="2" t="str">
        <f t="shared" si="71"/>
        <v>104530600UN</v>
      </c>
    </row>
    <row r="1554" spans="20:22" x14ac:dyDescent="0.35">
      <c r="T1554" s="2">
        <v>104530620</v>
      </c>
      <c r="U1554" s="2" t="s">
        <v>86</v>
      </c>
      <c r="V1554" s="2" t="str">
        <f t="shared" si="71"/>
        <v>104530620C20</v>
      </c>
    </row>
    <row r="1555" spans="20:22" x14ac:dyDescent="0.35">
      <c r="T1555" s="2">
        <v>104530620</v>
      </c>
      <c r="U1555" s="2" t="s">
        <v>44</v>
      </c>
      <c r="V1555" s="2" t="str">
        <f t="shared" si="71"/>
        <v>104530620UN</v>
      </c>
    </row>
    <row r="1556" spans="20:22" x14ac:dyDescent="0.35">
      <c r="T1556" s="2">
        <v>104530640</v>
      </c>
      <c r="U1556" s="2" t="s">
        <v>86</v>
      </c>
      <c r="V1556" s="2" t="str">
        <f t="shared" si="71"/>
        <v>104530640C20</v>
      </c>
    </row>
    <row r="1557" spans="20:22" x14ac:dyDescent="0.35">
      <c r="T1557" s="2">
        <v>104530640</v>
      </c>
      <c r="U1557" s="2" t="s">
        <v>44</v>
      </c>
      <c r="V1557" s="2" t="str">
        <f t="shared" si="71"/>
        <v>104530640UN</v>
      </c>
    </row>
    <row r="1558" spans="20:22" x14ac:dyDescent="0.35">
      <c r="T1558" s="2">
        <v>104530650</v>
      </c>
      <c r="U1558" s="2" t="s">
        <v>300</v>
      </c>
      <c r="V1558" s="2" t="str">
        <f t="shared" si="71"/>
        <v>104530650C05</v>
      </c>
    </row>
    <row r="1559" spans="20:22" x14ac:dyDescent="0.35">
      <c r="T1559" s="2">
        <v>104530650</v>
      </c>
      <c r="U1559" s="2" t="s">
        <v>44</v>
      </c>
      <c r="V1559" s="2" t="str">
        <f t="shared" si="71"/>
        <v>104530650UN</v>
      </c>
    </row>
    <row r="1560" spans="20:22" x14ac:dyDescent="0.35">
      <c r="T1560" s="2">
        <v>104530660</v>
      </c>
      <c r="U1560" s="2" t="s">
        <v>86</v>
      </c>
      <c r="V1560" s="2" t="str">
        <f t="shared" si="71"/>
        <v>104530660C20</v>
      </c>
    </row>
    <row r="1561" spans="20:22" x14ac:dyDescent="0.35">
      <c r="T1561" s="2">
        <v>104530660</v>
      </c>
      <c r="U1561" s="2" t="s">
        <v>44</v>
      </c>
      <c r="V1561" s="2" t="str">
        <f t="shared" si="71"/>
        <v>104530660UN</v>
      </c>
    </row>
    <row r="1562" spans="20:22" x14ac:dyDescent="0.35">
      <c r="T1562" s="2">
        <v>104530720</v>
      </c>
      <c r="U1562" s="2" t="s">
        <v>288</v>
      </c>
      <c r="V1562" s="2" t="str">
        <f t="shared" si="71"/>
        <v>104530720C24</v>
      </c>
    </row>
    <row r="1563" spans="20:22" x14ac:dyDescent="0.35">
      <c r="T1563" s="2">
        <v>104530720</v>
      </c>
      <c r="U1563" s="2" t="s">
        <v>44</v>
      </c>
      <c r="V1563" s="2" t="str">
        <f t="shared" si="71"/>
        <v>104530720UN</v>
      </c>
    </row>
    <row r="1564" spans="20:22" x14ac:dyDescent="0.35">
      <c r="T1564" s="2">
        <v>104530760</v>
      </c>
      <c r="U1564" s="2" t="s">
        <v>288</v>
      </c>
      <c r="V1564" s="2" t="str">
        <f t="shared" si="71"/>
        <v>104530760C24</v>
      </c>
    </row>
    <row r="1565" spans="20:22" x14ac:dyDescent="0.35">
      <c r="T1565" s="2">
        <v>104530760</v>
      </c>
      <c r="U1565" s="2" t="s">
        <v>44</v>
      </c>
      <c r="V1565" s="2" t="str">
        <f t="shared" si="71"/>
        <v>104530760UN</v>
      </c>
    </row>
    <row r="1566" spans="20:22" x14ac:dyDescent="0.35">
      <c r="T1566" s="2">
        <v>104531000</v>
      </c>
      <c r="U1566" s="2" t="s">
        <v>331</v>
      </c>
      <c r="V1566" s="2" t="str">
        <f t="shared" si="71"/>
        <v>104531000C14</v>
      </c>
    </row>
    <row r="1567" spans="20:22" x14ac:dyDescent="0.35">
      <c r="T1567" s="2">
        <v>104531000</v>
      </c>
      <c r="U1567" s="2" t="s">
        <v>44</v>
      </c>
      <c r="V1567" s="2" t="str">
        <f t="shared" si="71"/>
        <v>104531000UN</v>
      </c>
    </row>
    <row r="1568" spans="20:22" x14ac:dyDescent="0.35">
      <c r="T1568" s="2">
        <v>104531020</v>
      </c>
      <c r="U1568" s="2" t="s">
        <v>804</v>
      </c>
      <c r="V1568" s="2" t="str">
        <f t="shared" si="71"/>
        <v>104531020C42</v>
      </c>
    </row>
    <row r="1569" spans="20:22" x14ac:dyDescent="0.35">
      <c r="T1569" s="2">
        <v>104531020</v>
      </c>
      <c r="U1569" s="2" t="s">
        <v>44</v>
      </c>
      <c r="V1569" s="2" t="str">
        <f t="shared" si="71"/>
        <v>104531020UN</v>
      </c>
    </row>
    <row r="1570" spans="20:22" x14ac:dyDescent="0.35">
      <c r="T1570" s="2">
        <v>104531030</v>
      </c>
      <c r="U1570" s="2" t="s">
        <v>81</v>
      </c>
      <c r="V1570" s="2" t="str">
        <f t="shared" si="71"/>
        <v>104531030C60</v>
      </c>
    </row>
    <row r="1571" spans="20:22" x14ac:dyDescent="0.35">
      <c r="T1571" s="2">
        <v>104531030</v>
      </c>
      <c r="U1571" s="2" t="s">
        <v>44</v>
      </c>
      <c r="V1571" s="2" t="str">
        <f t="shared" si="71"/>
        <v>104531030UN</v>
      </c>
    </row>
    <row r="1572" spans="20:22" x14ac:dyDescent="0.35">
      <c r="T1572" s="2">
        <v>104531040</v>
      </c>
      <c r="U1572" s="2" t="s">
        <v>81</v>
      </c>
      <c r="V1572" s="2" t="str">
        <f t="shared" si="71"/>
        <v>104531040C60</v>
      </c>
    </row>
    <row r="1573" spans="20:22" x14ac:dyDescent="0.35">
      <c r="T1573" s="2">
        <v>104531040</v>
      </c>
      <c r="U1573" s="2" t="s">
        <v>44</v>
      </c>
      <c r="V1573" s="2" t="str">
        <f t="shared" si="71"/>
        <v>104531040UN</v>
      </c>
    </row>
    <row r="1574" spans="20:22" x14ac:dyDescent="0.35">
      <c r="T1574" s="2">
        <v>104531050</v>
      </c>
      <c r="U1574" s="2" t="s">
        <v>61</v>
      </c>
      <c r="V1574" s="2" t="str">
        <f t="shared" si="71"/>
        <v>104531050C10</v>
      </c>
    </row>
    <row r="1575" spans="20:22" x14ac:dyDescent="0.35">
      <c r="T1575" s="2">
        <v>104531050</v>
      </c>
      <c r="U1575" s="2" t="s">
        <v>44</v>
      </c>
      <c r="V1575" s="2" t="str">
        <f t="shared" si="71"/>
        <v>104531050UN</v>
      </c>
    </row>
    <row r="1576" spans="20:22" x14ac:dyDescent="0.35">
      <c r="T1576" s="2">
        <v>104531070</v>
      </c>
      <c r="U1576" s="2" t="s">
        <v>43</v>
      </c>
      <c r="V1576" s="2" t="str">
        <f t="shared" si="71"/>
        <v>104531070C12</v>
      </c>
    </row>
    <row r="1577" spans="20:22" x14ac:dyDescent="0.35">
      <c r="T1577" s="2">
        <v>104531070</v>
      </c>
      <c r="U1577" s="2" t="s">
        <v>44</v>
      </c>
      <c r="V1577" s="2" t="str">
        <f t="shared" si="71"/>
        <v>104531070UN</v>
      </c>
    </row>
    <row r="1578" spans="20:22" x14ac:dyDescent="0.35">
      <c r="T1578" s="2">
        <v>104531100</v>
      </c>
      <c r="U1578" s="2" t="s">
        <v>43</v>
      </c>
      <c r="V1578" s="2" t="str">
        <f t="shared" si="71"/>
        <v>104531100C12</v>
      </c>
    </row>
    <row r="1579" spans="20:22" x14ac:dyDescent="0.35">
      <c r="T1579" s="2">
        <v>104531100</v>
      </c>
      <c r="U1579" s="2" t="s">
        <v>44</v>
      </c>
      <c r="V1579" s="2" t="str">
        <f t="shared" si="71"/>
        <v>104531100UN</v>
      </c>
    </row>
    <row r="1580" spans="20:22" x14ac:dyDescent="0.35">
      <c r="T1580" s="2">
        <v>104531210</v>
      </c>
      <c r="U1580" s="2" t="s">
        <v>43</v>
      </c>
      <c r="V1580" s="2" t="str">
        <f t="shared" si="71"/>
        <v>104531210C12</v>
      </c>
    </row>
    <row r="1581" spans="20:22" x14ac:dyDescent="0.35">
      <c r="T1581" s="2">
        <v>104531210</v>
      </c>
      <c r="U1581" s="2" t="s">
        <v>44</v>
      </c>
      <c r="V1581" s="2" t="str">
        <f t="shared" si="71"/>
        <v>104531210UN</v>
      </c>
    </row>
    <row r="1582" spans="20:22" x14ac:dyDescent="0.35">
      <c r="T1582" s="2">
        <v>104531220</v>
      </c>
      <c r="U1582" s="2" t="s">
        <v>288</v>
      </c>
      <c r="V1582" s="2" t="str">
        <f t="shared" si="71"/>
        <v>104531220C24</v>
      </c>
    </row>
    <row r="1583" spans="20:22" x14ac:dyDescent="0.35">
      <c r="T1583" s="2">
        <v>104531220</v>
      </c>
      <c r="U1583" s="2" t="s">
        <v>44</v>
      </c>
      <c r="V1583" s="2" t="str">
        <f t="shared" si="71"/>
        <v>104531220UN</v>
      </c>
    </row>
    <row r="1584" spans="20:22" x14ac:dyDescent="0.35">
      <c r="T1584" s="2">
        <v>104531270</v>
      </c>
      <c r="U1584" s="2" t="s">
        <v>53</v>
      </c>
      <c r="V1584" s="2" t="str">
        <f t="shared" si="71"/>
        <v>104531270C06</v>
      </c>
    </row>
    <row r="1585" spans="20:22" x14ac:dyDescent="0.35">
      <c r="T1585" s="2">
        <v>104531270</v>
      </c>
      <c r="U1585" s="2" t="s">
        <v>44</v>
      </c>
      <c r="V1585" s="2" t="str">
        <f t="shared" si="71"/>
        <v>104531270UN</v>
      </c>
    </row>
    <row r="1586" spans="20:22" x14ac:dyDescent="0.35">
      <c r="T1586" s="2">
        <v>104531280</v>
      </c>
      <c r="U1586" s="2" t="s">
        <v>288</v>
      </c>
      <c r="V1586" s="2" t="str">
        <f t="shared" si="71"/>
        <v>104531280C24</v>
      </c>
    </row>
    <row r="1587" spans="20:22" x14ac:dyDescent="0.35">
      <c r="T1587" s="2">
        <v>104531290</v>
      </c>
      <c r="U1587" s="2" t="s">
        <v>288</v>
      </c>
      <c r="V1587" s="2" t="str">
        <f t="shared" si="71"/>
        <v>104531290C24</v>
      </c>
    </row>
    <row r="1588" spans="20:22" x14ac:dyDescent="0.35">
      <c r="T1588" s="2">
        <v>104531310</v>
      </c>
      <c r="U1588" s="2" t="s">
        <v>288</v>
      </c>
      <c r="V1588" s="2" t="str">
        <f t="shared" si="71"/>
        <v>104531310C24</v>
      </c>
    </row>
    <row r="1589" spans="20:22" x14ac:dyDescent="0.35">
      <c r="T1589" s="2">
        <v>104531320</v>
      </c>
      <c r="U1589" s="2" t="s">
        <v>288</v>
      </c>
      <c r="V1589" s="2" t="str">
        <f t="shared" si="71"/>
        <v>104531320C24</v>
      </c>
    </row>
    <row r="1590" spans="20:22" x14ac:dyDescent="0.35">
      <c r="T1590" s="2">
        <v>104531330</v>
      </c>
      <c r="U1590" s="2" t="s">
        <v>288</v>
      </c>
      <c r="V1590" s="2" t="str">
        <f t="shared" si="71"/>
        <v>104531330C24</v>
      </c>
    </row>
    <row r="1591" spans="20:22" x14ac:dyDescent="0.35">
      <c r="T1591" s="2">
        <v>104531340</v>
      </c>
      <c r="U1591" s="2" t="s">
        <v>288</v>
      </c>
      <c r="V1591" s="2" t="str">
        <f t="shared" si="71"/>
        <v>104531340C24</v>
      </c>
    </row>
    <row r="1592" spans="20:22" x14ac:dyDescent="0.35">
      <c r="T1592" s="2">
        <v>104531350</v>
      </c>
      <c r="U1592" s="2" t="s">
        <v>176</v>
      </c>
      <c r="V1592" s="2" t="str">
        <f t="shared" si="71"/>
        <v>104531350C02</v>
      </c>
    </row>
    <row r="1593" spans="20:22" x14ac:dyDescent="0.35">
      <c r="T1593" s="2">
        <v>104531350</v>
      </c>
      <c r="U1593" s="2" t="s">
        <v>44</v>
      </c>
      <c r="V1593" s="2" t="str">
        <f t="shared" si="71"/>
        <v>104531350UN</v>
      </c>
    </row>
    <row r="1594" spans="20:22" x14ac:dyDescent="0.35">
      <c r="T1594" s="2">
        <v>104531360</v>
      </c>
      <c r="U1594" s="2" t="s">
        <v>43</v>
      </c>
      <c r="V1594" s="2" t="str">
        <f t="shared" si="71"/>
        <v>104531360C12</v>
      </c>
    </row>
    <row r="1595" spans="20:22" x14ac:dyDescent="0.35">
      <c r="T1595" s="2">
        <v>104531360</v>
      </c>
      <c r="U1595" s="2" t="s">
        <v>44</v>
      </c>
      <c r="V1595" s="2" t="str">
        <f t="shared" si="71"/>
        <v>104531360UN</v>
      </c>
    </row>
    <row r="1596" spans="20:22" x14ac:dyDescent="0.35">
      <c r="T1596" s="2">
        <v>104531370</v>
      </c>
      <c r="U1596" s="2" t="s">
        <v>534</v>
      </c>
      <c r="V1596" s="2" t="str">
        <f t="shared" si="71"/>
        <v>104531370C25</v>
      </c>
    </row>
    <row r="1597" spans="20:22" x14ac:dyDescent="0.35">
      <c r="T1597" s="2">
        <v>104531370</v>
      </c>
      <c r="U1597" s="2" t="s">
        <v>44</v>
      </c>
      <c r="V1597" s="2" t="str">
        <f t="shared" si="71"/>
        <v>104531370UN</v>
      </c>
    </row>
    <row r="1598" spans="20:22" x14ac:dyDescent="0.35">
      <c r="T1598" s="2">
        <v>104531380</v>
      </c>
      <c r="U1598" s="2" t="s">
        <v>534</v>
      </c>
      <c r="V1598" s="2" t="str">
        <f t="shared" si="71"/>
        <v>104531380C25</v>
      </c>
    </row>
    <row r="1599" spans="20:22" x14ac:dyDescent="0.35">
      <c r="T1599" s="2">
        <v>104531380</v>
      </c>
      <c r="U1599" s="2" t="s">
        <v>44</v>
      </c>
      <c r="V1599" s="2" t="str">
        <f t="shared" si="71"/>
        <v>104531380UN</v>
      </c>
    </row>
    <row r="1600" spans="20:22" x14ac:dyDescent="0.35">
      <c r="T1600" s="2">
        <v>104531400</v>
      </c>
      <c r="U1600" s="2" t="s">
        <v>61</v>
      </c>
      <c r="V1600" s="2" t="str">
        <f t="shared" si="71"/>
        <v>104531400C10</v>
      </c>
    </row>
    <row r="1601" spans="20:22" x14ac:dyDescent="0.35">
      <c r="T1601" s="2">
        <v>104531400</v>
      </c>
      <c r="U1601" s="2" t="s">
        <v>44</v>
      </c>
      <c r="V1601" s="2" t="str">
        <f t="shared" si="71"/>
        <v>104531400UN</v>
      </c>
    </row>
    <row r="1602" spans="20:22" x14ac:dyDescent="0.35">
      <c r="T1602" s="2">
        <v>104531410</v>
      </c>
      <c r="U1602" s="2" t="s">
        <v>61</v>
      </c>
      <c r="V1602" s="2" t="str">
        <f t="shared" si="71"/>
        <v>104531410C10</v>
      </c>
    </row>
    <row r="1603" spans="20:22" x14ac:dyDescent="0.35">
      <c r="T1603" s="2">
        <v>104531410</v>
      </c>
      <c r="U1603" s="2" t="s">
        <v>44</v>
      </c>
      <c r="V1603" s="2" t="str">
        <f t="shared" si="71"/>
        <v>104531410UN</v>
      </c>
    </row>
    <row r="1604" spans="20:22" x14ac:dyDescent="0.35">
      <c r="T1604" s="2">
        <v>104531420</v>
      </c>
      <c r="U1604" s="2" t="s">
        <v>61</v>
      </c>
      <c r="V1604" s="2" t="str">
        <f t="shared" ref="V1604:V1667" si="72">T1604&amp;U1604</f>
        <v>104531420C10</v>
      </c>
    </row>
    <row r="1605" spans="20:22" x14ac:dyDescent="0.35">
      <c r="T1605" s="2">
        <v>104531420</v>
      </c>
      <c r="U1605" s="2" t="s">
        <v>44</v>
      </c>
      <c r="V1605" s="2" t="str">
        <f t="shared" si="72"/>
        <v>104531420UN</v>
      </c>
    </row>
    <row r="1606" spans="20:22" x14ac:dyDescent="0.35">
      <c r="T1606" s="2">
        <v>104531430</v>
      </c>
      <c r="U1606" s="2" t="s">
        <v>112</v>
      </c>
      <c r="V1606" s="2" t="str">
        <f t="shared" si="72"/>
        <v>104531430C16</v>
      </c>
    </row>
    <row r="1607" spans="20:22" x14ac:dyDescent="0.35">
      <c r="T1607" s="2">
        <v>104531430</v>
      </c>
      <c r="U1607" s="2" t="s">
        <v>44</v>
      </c>
      <c r="V1607" s="2" t="str">
        <f t="shared" si="72"/>
        <v>104531430UN</v>
      </c>
    </row>
    <row r="1608" spans="20:22" x14ac:dyDescent="0.35">
      <c r="T1608" s="2">
        <v>104531440</v>
      </c>
      <c r="U1608" s="2" t="s">
        <v>339</v>
      </c>
      <c r="V1608" s="2" t="str">
        <f t="shared" si="72"/>
        <v>104531440C30</v>
      </c>
    </row>
    <row r="1609" spans="20:22" x14ac:dyDescent="0.35">
      <c r="T1609" s="2">
        <v>104531440</v>
      </c>
      <c r="U1609" s="2" t="s">
        <v>44</v>
      </c>
      <c r="V1609" s="2" t="str">
        <f t="shared" si="72"/>
        <v>104531440UN</v>
      </c>
    </row>
    <row r="1610" spans="20:22" x14ac:dyDescent="0.35">
      <c r="T1610" s="2">
        <v>104531450</v>
      </c>
      <c r="U1610" s="2" t="s">
        <v>44</v>
      </c>
      <c r="V1610" s="2" t="str">
        <f t="shared" si="72"/>
        <v>104531450UN</v>
      </c>
    </row>
    <row r="1611" spans="20:22" x14ac:dyDescent="0.35">
      <c r="T1611" s="2">
        <v>104531450</v>
      </c>
      <c r="U1611" s="2" t="s">
        <v>441</v>
      </c>
      <c r="V1611" s="2" t="str">
        <f t="shared" si="72"/>
        <v>104531450Y00</v>
      </c>
    </row>
    <row r="1612" spans="20:22" x14ac:dyDescent="0.35">
      <c r="T1612" s="2">
        <v>104531460</v>
      </c>
      <c r="U1612" s="2" t="s">
        <v>242</v>
      </c>
      <c r="V1612" s="2" t="str">
        <f t="shared" si="72"/>
        <v>104531460C48</v>
      </c>
    </row>
    <row r="1613" spans="20:22" x14ac:dyDescent="0.35">
      <c r="T1613" s="2">
        <v>104531460</v>
      </c>
      <c r="U1613" s="2" t="s">
        <v>44</v>
      </c>
      <c r="V1613" s="2" t="str">
        <f t="shared" si="72"/>
        <v>104531460UN</v>
      </c>
    </row>
    <row r="1614" spans="20:22" x14ac:dyDescent="0.35">
      <c r="T1614" s="2">
        <v>104531470</v>
      </c>
      <c r="U1614" s="2" t="s">
        <v>242</v>
      </c>
      <c r="V1614" s="2" t="str">
        <f t="shared" si="72"/>
        <v>104531470C48</v>
      </c>
    </row>
    <row r="1615" spans="20:22" x14ac:dyDescent="0.35">
      <c r="T1615" s="2">
        <v>104531470</v>
      </c>
      <c r="U1615" s="2" t="s">
        <v>44</v>
      </c>
      <c r="V1615" s="2" t="str">
        <f t="shared" si="72"/>
        <v>104531470UN</v>
      </c>
    </row>
    <row r="1616" spans="20:22" x14ac:dyDescent="0.35">
      <c r="T1616" s="2">
        <v>104531480</v>
      </c>
      <c r="U1616" s="2" t="s">
        <v>242</v>
      </c>
      <c r="V1616" s="2" t="str">
        <f t="shared" si="72"/>
        <v>104531480C48</v>
      </c>
    </row>
    <row r="1617" spans="20:22" x14ac:dyDescent="0.35">
      <c r="T1617" s="2">
        <v>104531480</v>
      </c>
      <c r="U1617" s="2" t="s">
        <v>44</v>
      </c>
      <c r="V1617" s="2" t="str">
        <f t="shared" si="72"/>
        <v>104531480UN</v>
      </c>
    </row>
    <row r="1618" spans="20:22" x14ac:dyDescent="0.35">
      <c r="T1618" s="2">
        <v>104531490</v>
      </c>
      <c r="U1618" s="2" t="s">
        <v>589</v>
      </c>
      <c r="V1618" s="2" t="str">
        <f t="shared" si="72"/>
        <v>104531490Z60</v>
      </c>
    </row>
    <row r="1619" spans="20:22" x14ac:dyDescent="0.35">
      <c r="T1619" s="2">
        <v>104531510</v>
      </c>
      <c r="U1619" s="2" t="s">
        <v>773</v>
      </c>
      <c r="V1619" s="2" t="str">
        <f t="shared" si="72"/>
        <v>104531510C36</v>
      </c>
    </row>
    <row r="1620" spans="20:22" x14ac:dyDescent="0.35">
      <c r="T1620" s="2">
        <v>104531510</v>
      </c>
      <c r="U1620" s="2" t="s">
        <v>44</v>
      </c>
      <c r="V1620" s="2" t="str">
        <f t="shared" si="72"/>
        <v>104531510UN</v>
      </c>
    </row>
    <row r="1621" spans="20:22" x14ac:dyDescent="0.35">
      <c r="T1621" s="2">
        <v>104531520</v>
      </c>
      <c r="U1621" s="2" t="s">
        <v>773</v>
      </c>
      <c r="V1621" s="2" t="str">
        <f t="shared" si="72"/>
        <v>104531520C36</v>
      </c>
    </row>
    <row r="1622" spans="20:22" x14ac:dyDescent="0.35">
      <c r="T1622" s="2">
        <v>104531520</v>
      </c>
      <c r="U1622" s="2" t="s">
        <v>44</v>
      </c>
      <c r="V1622" s="2" t="str">
        <f t="shared" si="72"/>
        <v>104531520UN</v>
      </c>
    </row>
    <row r="1623" spans="20:22" x14ac:dyDescent="0.35">
      <c r="T1623" s="2">
        <v>104531530</v>
      </c>
      <c r="U1623" s="2" t="s">
        <v>773</v>
      </c>
      <c r="V1623" s="2" t="str">
        <f t="shared" si="72"/>
        <v>104531530C36</v>
      </c>
    </row>
    <row r="1624" spans="20:22" x14ac:dyDescent="0.35">
      <c r="T1624" s="2">
        <v>104531530</v>
      </c>
      <c r="U1624" s="2" t="s">
        <v>44</v>
      </c>
      <c r="V1624" s="2" t="str">
        <f t="shared" si="72"/>
        <v>104531530UN</v>
      </c>
    </row>
    <row r="1625" spans="20:22" x14ac:dyDescent="0.35">
      <c r="T1625" s="2">
        <v>104531540</v>
      </c>
      <c r="U1625" s="2" t="s">
        <v>365</v>
      </c>
      <c r="V1625" s="2" t="str">
        <f t="shared" si="72"/>
        <v>104531540C08</v>
      </c>
    </row>
    <row r="1626" spans="20:22" x14ac:dyDescent="0.35">
      <c r="T1626" s="2">
        <v>104531540</v>
      </c>
      <c r="U1626" s="2" t="s">
        <v>44</v>
      </c>
      <c r="V1626" s="2" t="str">
        <f t="shared" si="72"/>
        <v>104531540UN</v>
      </c>
    </row>
    <row r="1627" spans="20:22" x14ac:dyDescent="0.35">
      <c r="T1627" s="2">
        <v>104531550</v>
      </c>
      <c r="U1627" s="2" t="s">
        <v>365</v>
      </c>
      <c r="V1627" s="2" t="str">
        <f t="shared" si="72"/>
        <v>104531550C08</v>
      </c>
    </row>
    <row r="1628" spans="20:22" x14ac:dyDescent="0.35">
      <c r="T1628" s="2">
        <v>104531550</v>
      </c>
      <c r="U1628" s="2" t="s">
        <v>44</v>
      </c>
      <c r="V1628" s="2" t="str">
        <f t="shared" si="72"/>
        <v>104531550UN</v>
      </c>
    </row>
    <row r="1629" spans="20:22" x14ac:dyDescent="0.35">
      <c r="T1629" s="2">
        <v>104531560</v>
      </c>
      <c r="U1629" s="2" t="s">
        <v>365</v>
      </c>
      <c r="V1629" s="2" t="str">
        <f t="shared" si="72"/>
        <v>104531560C08</v>
      </c>
    </row>
    <row r="1630" spans="20:22" x14ac:dyDescent="0.35">
      <c r="T1630" s="2">
        <v>104531560</v>
      </c>
      <c r="U1630" s="2" t="s">
        <v>44</v>
      </c>
      <c r="V1630" s="2" t="str">
        <f t="shared" si="72"/>
        <v>104531560UN</v>
      </c>
    </row>
    <row r="1631" spans="20:22" x14ac:dyDescent="0.35">
      <c r="T1631" s="2">
        <v>104531570</v>
      </c>
      <c r="U1631" s="2" t="s">
        <v>773</v>
      </c>
      <c r="V1631" s="2" t="str">
        <f t="shared" si="72"/>
        <v>104531570C36</v>
      </c>
    </row>
    <row r="1632" spans="20:22" x14ac:dyDescent="0.35">
      <c r="T1632" s="2">
        <v>104531570</v>
      </c>
      <c r="U1632" s="2" t="s">
        <v>44</v>
      </c>
      <c r="V1632" s="2" t="str">
        <f t="shared" si="72"/>
        <v>104531570UN</v>
      </c>
    </row>
    <row r="1633" spans="20:22" x14ac:dyDescent="0.35">
      <c r="T1633" s="2">
        <v>104531580</v>
      </c>
      <c r="U1633" s="2" t="s">
        <v>773</v>
      </c>
      <c r="V1633" s="2" t="str">
        <f t="shared" si="72"/>
        <v>104531580C36</v>
      </c>
    </row>
    <row r="1634" spans="20:22" x14ac:dyDescent="0.35">
      <c r="T1634" s="2">
        <v>104531580</v>
      </c>
      <c r="U1634" s="2" t="s">
        <v>44</v>
      </c>
      <c r="V1634" s="2" t="str">
        <f t="shared" si="72"/>
        <v>104531580UN</v>
      </c>
    </row>
    <row r="1635" spans="20:22" x14ac:dyDescent="0.35">
      <c r="T1635" s="2">
        <v>104531590</v>
      </c>
      <c r="U1635" s="2" t="s">
        <v>773</v>
      </c>
      <c r="V1635" s="2" t="str">
        <f t="shared" si="72"/>
        <v>104531590C36</v>
      </c>
    </row>
    <row r="1636" spans="20:22" x14ac:dyDescent="0.35">
      <c r="T1636" s="2">
        <v>104531590</v>
      </c>
      <c r="U1636" s="2" t="s">
        <v>44</v>
      </c>
      <c r="V1636" s="2" t="str">
        <f t="shared" si="72"/>
        <v>104531590UN</v>
      </c>
    </row>
    <row r="1637" spans="20:22" x14ac:dyDescent="0.35">
      <c r="T1637" s="2">
        <v>104531600</v>
      </c>
      <c r="U1637" s="2" t="s">
        <v>61</v>
      </c>
      <c r="V1637" s="2" t="str">
        <f t="shared" si="72"/>
        <v>104531600C10</v>
      </c>
    </row>
    <row r="1638" spans="20:22" x14ac:dyDescent="0.35">
      <c r="T1638" s="2">
        <v>104531600</v>
      </c>
      <c r="U1638" s="2" t="s">
        <v>44</v>
      </c>
      <c r="V1638" s="2" t="str">
        <f t="shared" si="72"/>
        <v>104531600UN</v>
      </c>
    </row>
    <row r="1639" spans="20:22" x14ac:dyDescent="0.35">
      <c r="T1639" s="2">
        <v>104531620</v>
      </c>
      <c r="U1639" s="2" t="s">
        <v>112</v>
      </c>
      <c r="V1639" s="2" t="str">
        <f t="shared" si="72"/>
        <v>104531620C16</v>
      </c>
    </row>
    <row r="1640" spans="20:22" x14ac:dyDescent="0.35">
      <c r="T1640" s="2">
        <v>104531620</v>
      </c>
      <c r="U1640" s="2" t="s">
        <v>44</v>
      </c>
      <c r="V1640" s="2" t="str">
        <f t="shared" si="72"/>
        <v>104531620UN</v>
      </c>
    </row>
    <row r="1641" spans="20:22" x14ac:dyDescent="0.35">
      <c r="T1641" s="2">
        <v>104531630</v>
      </c>
      <c r="U1641" s="2" t="s">
        <v>53</v>
      </c>
      <c r="V1641" s="2" t="str">
        <f t="shared" si="72"/>
        <v>104531630C06</v>
      </c>
    </row>
    <row r="1642" spans="20:22" x14ac:dyDescent="0.35">
      <c r="T1642" s="2">
        <v>104531630</v>
      </c>
      <c r="U1642" s="2" t="s">
        <v>44</v>
      </c>
      <c r="V1642" s="2" t="str">
        <f t="shared" si="72"/>
        <v>104531630UN</v>
      </c>
    </row>
    <row r="1643" spans="20:22" x14ac:dyDescent="0.35">
      <c r="T1643" s="2">
        <v>104531640</v>
      </c>
      <c r="U1643" s="2" t="s">
        <v>365</v>
      </c>
      <c r="V1643" s="2" t="str">
        <f t="shared" si="72"/>
        <v>104531640C08</v>
      </c>
    </row>
    <row r="1644" spans="20:22" x14ac:dyDescent="0.35">
      <c r="T1644" s="2">
        <v>104531640</v>
      </c>
      <c r="U1644" s="2" t="s">
        <v>44</v>
      </c>
      <c r="V1644" s="2" t="str">
        <f t="shared" si="72"/>
        <v>104531640UN</v>
      </c>
    </row>
    <row r="1645" spans="20:22" x14ac:dyDescent="0.35">
      <c r="T1645" s="2">
        <v>104531650</v>
      </c>
      <c r="U1645" s="2" t="s">
        <v>43</v>
      </c>
      <c r="V1645" s="2" t="str">
        <f t="shared" si="72"/>
        <v>104531650C12</v>
      </c>
    </row>
    <row r="1646" spans="20:22" x14ac:dyDescent="0.35">
      <c r="T1646" s="2">
        <v>104531650</v>
      </c>
      <c r="U1646" s="2" t="s">
        <v>44</v>
      </c>
      <c r="V1646" s="2" t="str">
        <f t="shared" si="72"/>
        <v>104531650UN</v>
      </c>
    </row>
    <row r="1647" spans="20:22" x14ac:dyDescent="0.35">
      <c r="T1647" s="2">
        <v>104531660</v>
      </c>
      <c r="U1647" s="2" t="s">
        <v>53</v>
      </c>
      <c r="V1647" s="2" t="str">
        <f t="shared" si="72"/>
        <v>104531660C06</v>
      </c>
    </row>
    <row r="1648" spans="20:22" x14ac:dyDescent="0.35">
      <c r="T1648" s="2">
        <v>104531660</v>
      </c>
      <c r="U1648" s="2" t="s">
        <v>44</v>
      </c>
      <c r="V1648" s="2" t="str">
        <f t="shared" si="72"/>
        <v>104531660UN</v>
      </c>
    </row>
    <row r="1649" spans="20:22" x14ac:dyDescent="0.35">
      <c r="T1649" s="2">
        <v>104531670</v>
      </c>
      <c r="U1649" s="2" t="s">
        <v>300</v>
      </c>
      <c r="V1649" s="2" t="str">
        <f t="shared" si="72"/>
        <v>104531670C05</v>
      </c>
    </row>
    <row r="1650" spans="20:22" x14ac:dyDescent="0.35">
      <c r="T1650" s="2">
        <v>104531670</v>
      </c>
      <c r="U1650" s="2" t="s">
        <v>44</v>
      </c>
      <c r="V1650" s="2" t="str">
        <f t="shared" si="72"/>
        <v>104531670UN</v>
      </c>
    </row>
    <row r="1651" spans="20:22" x14ac:dyDescent="0.35">
      <c r="T1651" s="2">
        <v>104531680</v>
      </c>
      <c r="U1651" s="2" t="s">
        <v>176</v>
      </c>
      <c r="V1651" s="2" t="str">
        <f t="shared" si="72"/>
        <v>104531680C02</v>
      </c>
    </row>
    <row r="1652" spans="20:22" x14ac:dyDescent="0.35">
      <c r="T1652" s="2">
        <v>104531680</v>
      </c>
      <c r="U1652" s="2" t="s">
        <v>44</v>
      </c>
      <c r="V1652" s="2" t="str">
        <f t="shared" si="72"/>
        <v>104531680UN</v>
      </c>
    </row>
    <row r="1653" spans="20:22" x14ac:dyDescent="0.35">
      <c r="T1653" s="2">
        <v>104531690</v>
      </c>
      <c r="U1653" s="2" t="s">
        <v>176</v>
      </c>
      <c r="V1653" s="2" t="str">
        <f t="shared" si="72"/>
        <v>104531690C02</v>
      </c>
    </row>
    <row r="1654" spans="20:22" x14ac:dyDescent="0.35">
      <c r="T1654" s="2">
        <v>104531690</v>
      </c>
      <c r="U1654" s="2" t="s">
        <v>44</v>
      </c>
      <c r="V1654" s="2" t="str">
        <f t="shared" si="72"/>
        <v>104531690UN</v>
      </c>
    </row>
    <row r="1655" spans="20:22" x14ac:dyDescent="0.35">
      <c r="T1655" s="2">
        <v>104531700</v>
      </c>
      <c r="U1655" s="2" t="s">
        <v>288</v>
      </c>
      <c r="V1655" s="2" t="str">
        <f t="shared" si="72"/>
        <v>104531700C24</v>
      </c>
    </row>
    <row r="1656" spans="20:22" x14ac:dyDescent="0.35">
      <c r="T1656" s="2">
        <v>104531700</v>
      </c>
      <c r="U1656" s="2" t="s">
        <v>44</v>
      </c>
      <c r="V1656" s="2" t="str">
        <f t="shared" si="72"/>
        <v>104531700UN</v>
      </c>
    </row>
    <row r="1657" spans="20:22" x14ac:dyDescent="0.35">
      <c r="T1657" s="2">
        <v>104531710</v>
      </c>
      <c r="U1657" s="2" t="s">
        <v>61</v>
      </c>
      <c r="V1657" s="2" t="str">
        <f t="shared" si="72"/>
        <v>104531710C10</v>
      </c>
    </row>
    <row r="1658" spans="20:22" x14ac:dyDescent="0.35">
      <c r="T1658" s="2">
        <v>104531710</v>
      </c>
      <c r="U1658" s="2" t="s">
        <v>44</v>
      </c>
      <c r="V1658" s="2" t="str">
        <f t="shared" si="72"/>
        <v>104531710UN</v>
      </c>
    </row>
    <row r="1659" spans="20:22" x14ac:dyDescent="0.35">
      <c r="T1659" s="2">
        <v>104531720</v>
      </c>
      <c r="U1659" s="2" t="s">
        <v>176</v>
      </c>
      <c r="V1659" s="2" t="str">
        <f t="shared" si="72"/>
        <v>104531720C02</v>
      </c>
    </row>
    <row r="1660" spans="20:22" x14ac:dyDescent="0.35">
      <c r="T1660" s="2">
        <v>104531720</v>
      </c>
      <c r="U1660" s="2" t="s">
        <v>44</v>
      </c>
      <c r="V1660" s="2" t="str">
        <f t="shared" si="72"/>
        <v>104531720UN</v>
      </c>
    </row>
    <row r="1661" spans="20:22" x14ac:dyDescent="0.35">
      <c r="T1661" s="2">
        <v>104531730</v>
      </c>
      <c r="U1661" s="2" t="s">
        <v>209</v>
      </c>
      <c r="V1661" s="2" t="str">
        <f t="shared" si="72"/>
        <v>104531730C04</v>
      </c>
    </row>
    <row r="1662" spans="20:22" x14ac:dyDescent="0.35">
      <c r="T1662" s="2">
        <v>104531730</v>
      </c>
      <c r="U1662" s="2" t="s">
        <v>44</v>
      </c>
      <c r="V1662" s="2" t="str">
        <f t="shared" si="72"/>
        <v>104531730UN</v>
      </c>
    </row>
    <row r="1663" spans="20:22" x14ac:dyDescent="0.35">
      <c r="T1663" s="2">
        <v>104531750</v>
      </c>
      <c r="U1663" s="2" t="s">
        <v>288</v>
      </c>
      <c r="V1663" s="2" t="str">
        <f t="shared" si="72"/>
        <v>104531750C24</v>
      </c>
    </row>
    <row r="1664" spans="20:22" x14ac:dyDescent="0.35">
      <c r="T1664" s="2">
        <v>104531750</v>
      </c>
      <c r="U1664" s="2" t="s">
        <v>44</v>
      </c>
      <c r="V1664" s="2" t="str">
        <f t="shared" si="72"/>
        <v>104531750UN</v>
      </c>
    </row>
    <row r="1665" spans="20:22" x14ac:dyDescent="0.35">
      <c r="T1665" s="2">
        <v>104531760</v>
      </c>
      <c r="U1665" s="2" t="s">
        <v>288</v>
      </c>
      <c r="V1665" s="2" t="str">
        <f t="shared" si="72"/>
        <v>104531760C24</v>
      </c>
    </row>
    <row r="1666" spans="20:22" x14ac:dyDescent="0.35">
      <c r="T1666" s="2">
        <v>104531760</v>
      </c>
      <c r="U1666" s="2" t="s">
        <v>44</v>
      </c>
      <c r="V1666" s="2" t="str">
        <f t="shared" si="72"/>
        <v>104531760UN</v>
      </c>
    </row>
    <row r="1667" spans="20:22" x14ac:dyDescent="0.35">
      <c r="T1667" s="2">
        <v>104531770</v>
      </c>
      <c r="U1667" s="2" t="s">
        <v>288</v>
      </c>
      <c r="V1667" s="2" t="str">
        <f t="shared" si="72"/>
        <v>104531770C24</v>
      </c>
    </row>
    <row r="1668" spans="20:22" x14ac:dyDescent="0.35">
      <c r="T1668" s="2">
        <v>104531770</v>
      </c>
      <c r="U1668" s="2" t="s">
        <v>44</v>
      </c>
      <c r="V1668" s="2" t="str">
        <f t="shared" ref="V1668:V1731" si="73">T1668&amp;U1668</f>
        <v>104531770UN</v>
      </c>
    </row>
    <row r="1669" spans="20:22" x14ac:dyDescent="0.35">
      <c r="T1669" s="2">
        <v>104531780</v>
      </c>
      <c r="U1669" s="2" t="s">
        <v>43</v>
      </c>
      <c r="V1669" s="2" t="str">
        <f t="shared" si="73"/>
        <v>104531780C12</v>
      </c>
    </row>
    <row r="1670" spans="20:22" x14ac:dyDescent="0.35">
      <c r="T1670" s="2">
        <v>104531780</v>
      </c>
      <c r="U1670" s="2" t="s">
        <v>44</v>
      </c>
      <c r="V1670" s="2" t="str">
        <f t="shared" si="73"/>
        <v>104531780UN</v>
      </c>
    </row>
    <row r="1671" spans="20:22" x14ac:dyDescent="0.35">
      <c r="T1671" s="2">
        <v>104531790</v>
      </c>
      <c r="U1671" s="2" t="s">
        <v>43</v>
      </c>
      <c r="V1671" s="2" t="str">
        <f t="shared" si="73"/>
        <v>104531790C12</v>
      </c>
    </row>
    <row r="1672" spans="20:22" x14ac:dyDescent="0.35">
      <c r="T1672" s="2">
        <v>104531790</v>
      </c>
      <c r="U1672" s="2" t="s">
        <v>44</v>
      </c>
      <c r="V1672" s="2" t="str">
        <f t="shared" si="73"/>
        <v>104531790UN</v>
      </c>
    </row>
    <row r="1673" spans="20:22" x14ac:dyDescent="0.35">
      <c r="T1673" s="2">
        <v>104531800</v>
      </c>
      <c r="U1673" s="2" t="s">
        <v>43</v>
      </c>
      <c r="V1673" s="2" t="str">
        <f t="shared" si="73"/>
        <v>104531800C12</v>
      </c>
    </row>
    <row r="1674" spans="20:22" x14ac:dyDescent="0.35">
      <c r="T1674" s="2">
        <v>104531800</v>
      </c>
      <c r="U1674" s="2" t="s">
        <v>44</v>
      </c>
      <c r="V1674" s="2" t="str">
        <f t="shared" si="73"/>
        <v>104531800UN</v>
      </c>
    </row>
    <row r="1675" spans="20:22" x14ac:dyDescent="0.35">
      <c r="T1675" s="2">
        <v>104531810</v>
      </c>
      <c r="U1675" s="2" t="s">
        <v>53</v>
      </c>
      <c r="V1675" s="2" t="str">
        <f t="shared" si="73"/>
        <v>104531810C06</v>
      </c>
    </row>
    <row r="1676" spans="20:22" x14ac:dyDescent="0.35">
      <c r="T1676" s="2">
        <v>104531810</v>
      </c>
      <c r="U1676" s="2" t="s">
        <v>44</v>
      </c>
      <c r="V1676" s="2" t="str">
        <f t="shared" si="73"/>
        <v>104531810UN</v>
      </c>
    </row>
    <row r="1677" spans="20:22" x14ac:dyDescent="0.35">
      <c r="T1677" s="2">
        <v>104531820</v>
      </c>
      <c r="U1677" s="2" t="s">
        <v>53</v>
      </c>
      <c r="V1677" s="2" t="str">
        <f t="shared" si="73"/>
        <v>104531820C06</v>
      </c>
    </row>
    <row r="1678" spans="20:22" x14ac:dyDescent="0.35">
      <c r="T1678" s="2">
        <v>104531820</v>
      </c>
      <c r="U1678" s="2" t="s">
        <v>44</v>
      </c>
      <c r="V1678" s="2" t="str">
        <f t="shared" si="73"/>
        <v>104531820UN</v>
      </c>
    </row>
    <row r="1679" spans="20:22" x14ac:dyDescent="0.35">
      <c r="T1679" s="2">
        <v>104531830</v>
      </c>
      <c r="U1679" s="2" t="s">
        <v>53</v>
      </c>
      <c r="V1679" s="2" t="str">
        <f t="shared" si="73"/>
        <v>104531830C06</v>
      </c>
    </row>
    <row r="1680" spans="20:22" x14ac:dyDescent="0.35">
      <c r="T1680" s="2">
        <v>104531830</v>
      </c>
      <c r="U1680" s="2" t="s">
        <v>44</v>
      </c>
      <c r="V1680" s="2" t="str">
        <f t="shared" si="73"/>
        <v>104531830UN</v>
      </c>
    </row>
    <row r="1681" spans="20:22" x14ac:dyDescent="0.35">
      <c r="T1681" s="2">
        <v>104531840</v>
      </c>
      <c r="U1681" s="2" t="s">
        <v>53</v>
      </c>
      <c r="V1681" s="2" t="str">
        <f t="shared" si="73"/>
        <v>104531840C06</v>
      </c>
    </row>
    <row r="1682" spans="20:22" x14ac:dyDescent="0.35">
      <c r="T1682" s="2">
        <v>104531840</v>
      </c>
      <c r="U1682" s="2" t="s">
        <v>44</v>
      </c>
      <c r="V1682" s="2" t="str">
        <f t="shared" si="73"/>
        <v>104531840UN</v>
      </c>
    </row>
    <row r="1683" spans="20:22" x14ac:dyDescent="0.35">
      <c r="T1683" s="2">
        <v>104531850</v>
      </c>
      <c r="U1683" s="2" t="s">
        <v>43</v>
      </c>
      <c r="V1683" s="2" t="str">
        <f t="shared" si="73"/>
        <v>104531850C12</v>
      </c>
    </row>
    <row r="1684" spans="20:22" x14ac:dyDescent="0.35">
      <c r="T1684" s="2">
        <v>104531850</v>
      </c>
      <c r="U1684" s="2" t="s">
        <v>44</v>
      </c>
      <c r="V1684" s="2" t="str">
        <f t="shared" si="73"/>
        <v>104531850UN</v>
      </c>
    </row>
    <row r="1685" spans="20:22" x14ac:dyDescent="0.35">
      <c r="T1685" s="2">
        <v>104531860</v>
      </c>
      <c r="U1685" s="2" t="s">
        <v>43</v>
      </c>
      <c r="V1685" s="2" t="str">
        <f t="shared" si="73"/>
        <v>104531860C12</v>
      </c>
    </row>
    <row r="1686" spans="20:22" x14ac:dyDescent="0.35">
      <c r="T1686" s="2">
        <v>104531860</v>
      </c>
      <c r="U1686" s="2" t="s">
        <v>44</v>
      </c>
      <c r="V1686" s="2" t="str">
        <f t="shared" si="73"/>
        <v>104531860UN</v>
      </c>
    </row>
    <row r="1687" spans="20:22" x14ac:dyDescent="0.35">
      <c r="T1687" s="2">
        <v>104531870</v>
      </c>
      <c r="U1687" s="2" t="s">
        <v>43</v>
      </c>
      <c r="V1687" s="2" t="str">
        <f t="shared" si="73"/>
        <v>104531870C12</v>
      </c>
    </row>
    <row r="1688" spans="20:22" x14ac:dyDescent="0.35">
      <c r="T1688" s="2">
        <v>104531870</v>
      </c>
      <c r="U1688" s="2" t="s">
        <v>44</v>
      </c>
      <c r="V1688" s="2" t="str">
        <f t="shared" si="73"/>
        <v>104531870UN</v>
      </c>
    </row>
    <row r="1689" spans="20:22" x14ac:dyDescent="0.35">
      <c r="T1689" s="2">
        <v>104531880</v>
      </c>
      <c r="U1689" s="2" t="s">
        <v>43</v>
      </c>
      <c r="V1689" s="2" t="str">
        <f t="shared" si="73"/>
        <v>104531880C12</v>
      </c>
    </row>
    <row r="1690" spans="20:22" x14ac:dyDescent="0.35">
      <c r="T1690" s="2">
        <v>104531880</v>
      </c>
      <c r="U1690" s="2" t="s">
        <v>44</v>
      </c>
      <c r="V1690" s="2" t="str">
        <f t="shared" si="73"/>
        <v>104531880UN</v>
      </c>
    </row>
    <row r="1691" spans="20:22" x14ac:dyDescent="0.35">
      <c r="T1691" s="2">
        <v>104531890</v>
      </c>
      <c r="U1691" s="2" t="s">
        <v>43</v>
      </c>
      <c r="V1691" s="2" t="str">
        <f t="shared" si="73"/>
        <v>104531890C12</v>
      </c>
    </row>
    <row r="1692" spans="20:22" x14ac:dyDescent="0.35">
      <c r="T1692" s="2">
        <v>104531890</v>
      </c>
      <c r="U1692" s="2" t="s">
        <v>44</v>
      </c>
      <c r="V1692" s="2" t="str">
        <f t="shared" si="73"/>
        <v>104531890UN</v>
      </c>
    </row>
    <row r="1693" spans="20:22" x14ac:dyDescent="0.35">
      <c r="T1693" s="2">
        <v>104531900</v>
      </c>
      <c r="U1693" s="2" t="s">
        <v>43</v>
      </c>
      <c r="V1693" s="2" t="str">
        <f t="shared" si="73"/>
        <v>104531900C12</v>
      </c>
    </row>
    <row r="1694" spans="20:22" x14ac:dyDescent="0.35">
      <c r="T1694" s="2">
        <v>104531900</v>
      </c>
      <c r="U1694" s="2" t="s">
        <v>44</v>
      </c>
      <c r="V1694" s="2" t="str">
        <f t="shared" si="73"/>
        <v>104531900UN</v>
      </c>
    </row>
    <row r="1695" spans="20:22" x14ac:dyDescent="0.35">
      <c r="T1695" s="2">
        <v>104531910</v>
      </c>
      <c r="U1695" s="2" t="s">
        <v>43</v>
      </c>
      <c r="V1695" s="2" t="str">
        <f t="shared" si="73"/>
        <v>104531910C12</v>
      </c>
    </row>
    <row r="1696" spans="20:22" x14ac:dyDescent="0.35">
      <c r="T1696" s="2">
        <v>104531910</v>
      </c>
      <c r="U1696" s="2" t="s">
        <v>44</v>
      </c>
      <c r="V1696" s="2" t="str">
        <f t="shared" si="73"/>
        <v>104531910UN</v>
      </c>
    </row>
    <row r="1697" spans="20:22" x14ac:dyDescent="0.35">
      <c r="T1697" s="2">
        <v>104531920</v>
      </c>
      <c r="U1697" s="2" t="s">
        <v>53</v>
      </c>
      <c r="V1697" s="2" t="str">
        <f t="shared" si="73"/>
        <v>104531920C06</v>
      </c>
    </row>
    <row r="1698" spans="20:22" x14ac:dyDescent="0.35">
      <c r="T1698" s="2">
        <v>104531920</v>
      </c>
      <c r="U1698" s="2" t="s">
        <v>44</v>
      </c>
      <c r="V1698" s="2" t="str">
        <f t="shared" si="73"/>
        <v>104531920UN</v>
      </c>
    </row>
    <row r="1699" spans="20:22" x14ac:dyDescent="0.35">
      <c r="T1699" s="2">
        <v>104531930</v>
      </c>
      <c r="U1699" s="2" t="s">
        <v>53</v>
      </c>
      <c r="V1699" s="2" t="str">
        <f t="shared" si="73"/>
        <v>104531930C06</v>
      </c>
    </row>
    <row r="1700" spans="20:22" x14ac:dyDescent="0.35">
      <c r="T1700" s="2">
        <v>104531930</v>
      </c>
      <c r="U1700" s="2" t="s">
        <v>44</v>
      </c>
      <c r="V1700" s="2" t="str">
        <f t="shared" si="73"/>
        <v>104531930UN</v>
      </c>
    </row>
    <row r="1701" spans="20:22" x14ac:dyDescent="0.35">
      <c r="T1701" s="2">
        <v>104531940</v>
      </c>
      <c r="U1701" s="2" t="s">
        <v>53</v>
      </c>
      <c r="V1701" s="2" t="str">
        <f t="shared" si="73"/>
        <v>104531940C06</v>
      </c>
    </row>
    <row r="1702" spans="20:22" x14ac:dyDescent="0.35">
      <c r="T1702" s="2">
        <v>104531940</v>
      </c>
      <c r="U1702" s="2" t="s">
        <v>44</v>
      </c>
      <c r="V1702" s="2" t="str">
        <f t="shared" si="73"/>
        <v>104531940UN</v>
      </c>
    </row>
    <row r="1703" spans="20:22" x14ac:dyDescent="0.35">
      <c r="T1703" s="2">
        <v>104531950</v>
      </c>
      <c r="U1703" s="2" t="s">
        <v>53</v>
      </c>
      <c r="V1703" s="2" t="str">
        <f t="shared" si="73"/>
        <v>104531950C06</v>
      </c>
    </row>
    <row r="1704" spans="20:22" x14ac:dyDescent="0.35">
      <c r="T1704" s="2">
        <v>104531950</v>
      </c>
      <c r="U1704" s="2" t="s">
        <v>44</v>
      </c>
      <c r="V1704" s="2" t="str">
        <f t="shared" si="73"/>
        <v>104531950UN</v>
      </c>
    </row>
    <row r="1705" spans="20:22" x14ac:dyDescent="0.35">
      <c r="T1705" s="2">
        <v>104531960</v>
      </c>
      <c r="U1705" s="2" t="s">
        <v>53</v>
      </c>
      <c r="V1705" s="2" t="str">
        <f t="shared" si="73"/>
        <v>104531960C06</v>
      </c>
    </row>
    <row r="1706" spans="20:22" x14ac:dyDescent="0.35">
      <c r="T1706" s="2">
        <v>104531960</v>
      </c>
      <c r="U1706" s="2" t="s">
        <v>44</v>
      </c>
      <c r="V1706" s="2" t="str">
        <f t="shared" si="73"/>
        <v>104531960UN</v>
      </c>
    </row>
    <row r="1707" spans="20:22" x14ac:dyDescent="0.35">
      <c r="T1707" s="2">
        <v>104531970</v>
      </c>
      <c r="U1707" s="2" t="s">
        <v>53</v>
      </c>
      <c r="V1707" s="2" t="str">
        <f t="shared" si="73"/>
        <v>104531970C06</v>
      </c>
    </row>
    <row r="1708" spans="20:22" x14ac:dyDescent="0.35">
      <c r="T1708" s="2">
        <v>104531970</v>
      </c>
      <c r="U1708" s="2" t="s">
        <v>44</v>
      </c>
      <c r="V1708" s="2" t="str">
        <f t="shared" si="73"/>
        <v>104531970UN</v>
      </c>
    </row>
    <row r="1709" spans="20:22" x14ac:dyDescent="0.35">
      <c r="T1709" s="2">
        <v>104531980</v>
      </c>
      <c r="U1709" s="2" t="s">
        <v>53</v>
      </c>
      <c r="V1709" s="2" t="str">
        <f t="shared" si="73"/>
        <v>104531980C06</v>
      </c>
    </row>
    <row r="1710" spans="20:22" x14ac:dyDescent="0.35">
      <c r="T1710" s="2">
        <v>104531980</v>
      </c>
      <c r="U1710" s="2" t="s">
        <v>44</v>
      </c>
      <c r="V1710" s="2" t="str">
        <f t="shared" si="73"/>
        <v>104531980UN</v>
      </c>
    </row>
    <row r="1711" spans="20:22" x14ac:dyDescent="0.35">
      <c r="T1711" s="2">
        <v>104531990</v>
      </c>
      <c r="U1711" s="2" t="s">
        <v>53</v>
      </c>
      <c r="V1711" s="2" t="str">
        <f t="shared" si="73"/>
        <v>104531990C06</v>
      </c>
    </row>
    <row r="1712" spans="20:22" x14ac:dyDescent="0.35">
      <c r="T1712" s="2">
        <v>104531990</v>
      </c>
      <c r="U1712" s="2" t="s">
        <v>44</v>
      </c>
      <c r="V1712" s="2" t="str">
        <f t="shared" si="73"/>
        <v>104531990UN</v>
      </c>
    </row>
    <row r="1713" spans="20:22" x14ac:dyDescent="0.35">
      <c r="T1713" s="2">
        <v>104532000</v>
      </c>
      <c r="U1713" s="2" t="s">
        <v>43</v>
      </c>
      <c r="V1713" s="2" t="str">
        <f t="shared" si="73"/>
        <v>104532000C12</v>
      </c>
    </row>
    <row r="1714" spans="20:22" x14ac:dyDescent="0.35">
      <c r="T1714" s="2">
        <v>104532000</v>
      </c>
      <c r="U1714" s="2" t="s">
        <v>44</v>
      </c>
      <c r="V1714" s="2" t="str">
        <f t="shared" si="73"/>
        <v>104532000UN</v>
      </c>
    </row>
    <row r="1715" spans="20:22" x14ac:dyDescent="0.35">
      <c r="T1715" s="2">
        <v>104532010</v>
      </c>
      <c r="U1715" s="2" t="s">
        <v>43</v>
      </c>
      <c r="V1715" s="2" t="str">
        <f t="shared" si="73"/>
        <v>104532010C12</v>
      </c>
    </row>
    <row r="1716" spans="20:22" x14ac:dyDescent="0.35">
      <c r="T1716" s="2">
        <v>104532010</v>
      </c>
      <c r="U1716" s="2" t="s">
        <v>44</v>
      </c>
      <c r="V1716" s="2" t="str">
        <f t="shared" si="73"/>
        <v>104532010UN</v>
      </c>
    </row>
    <row r="1717" spans="20:22" x14ac:dyDescent="0.35">
      <c r="T1717" s="2">
        <v>104532020</v>
      </c>
      <c r="U1717" s="2" t="s">
        <v>43</v>
      </c>
      <c r="V1717" s="2" t="str">
        <f t="shared" si="73"/>
        <v>104532020C12</v>
      </c>
    </row>
    <row r="1718" spans="20:22" x14ac:dyDescent="0.35">
      <c r="T1718" s="2">
        <v>104532020</v>
      </c>
      <c r="U1718" s="2" t="s">
        <v>44</v>
      </c>
      <c r="V1718" s="2" t="str">
        <f t="shared" si="73"/>
        <v>104532020UN</v>
      </c>
    </row>
    <row r="1719" spans="20:22" x14ac:dyDescent="0.35">
      <c r="T1719" s="2">
        <v>104532030</v>
      </c>
      <c r="U1719" s="2" t="s">
        <v>43</v>
      </c>
      <c r="V1719" s="2" t="str">
        <f t="shared" si="73"/>
        <v>104532030C12</v>
      </c>
    </row>
    <row r="1720" spans="20:22" x14ac:dyDescent="0.35">
      <c r="T1720" s="2">
        <v>104532030</v>
      </c>
      <c r="U1720" s="2" t="s">
        <v>44</v>
      </c>
      <c r="V1720" s="2" t="str">
        <f t="shared" si="73"/>
        <v>104532030UN</v>
      </c>
    </row>
    <row r="1721" spans="20:22" x14ac:dyDescent="0.35">
      <c r="T1721" s="2">
        <v>104532040</v>
      </c>
      <c r="U1721" s="2" t="s">
        <v>43</v>
      </c>
      <c r="V1721" s="2" t="str">
        <f t="shared" si="73"/>
        <v>104532040C12</v>
      </c>
    </row>
    <row r="1722" spans="20:22" x14ac:dyDescent="0.35">
      <c r="T1722" s="2">
        <v>104532040</v>
      </c>
      <c r="U1722" s="2" t="s">
        <v>44</v>
      </c>
      <c r="V1722" s="2" t="str">
        <f t="shared" si="73"/>
        <v>104532040UN</v>
      </c>
    </row>
    <row r="1723" spans="20:22" x14ac:dyDescent="0.35">
      <c r="T1723" s="2">
        <v>104532050</v>
      </c>
      <c r="U1723" s="2" t="s">
        <v>43</v>
      </c>
      <c r="V1723" s="2" t="str">
        <f t="shared" si="73"/>
        <v>104532050C12</v>
      </c>
    </row>
    <row r="1724" spans="20:22" x14ac:dyDescent="0.35">
      <c r="T1724" s="2">
        <v>104532050</v>
      </c>
      <c r="U1724" s="2" t="s">
        <v>44</v>
      </c>
      <c r="V1724" s="2" t="str">
        <f t="shared" si="73"/>
        <v>104532050UN</v>
      </c>
    </row>
    <row r="1725" spans="20:22" x14ac:dyDescent="0.35">
      <c r="T1725" s="2">
        <v>104532060</v>
      </c>
      <c r="U1725" s="2" t="s">
        <v>43</v>
      </c>
      <c r="V1725" s="2" t="str">
        <f t="shared" si="73"/>
        <v>104532060C12</v>
      </c>
    </row>
    <row r="1726" spans="20:22" x14ac:dyDescent="0.35">
      <c r="T1726" s="2">
        <v>104532060</v>
      </c>
      <c r="U1726" s="2" t="s">
        <v>44</v>
      </c>
      <c r="V1726" s="2" t="str">
        <f t="shared" si="73"/>
        <v>104532060UN</v>
      </c>
    </row>
    <row r="1727" spans="20:22" x14ac:dyDescent="0.35">
      <c r="T1727" s="2">
        <v>104532070</v>
      </c>
      <c r="U1727" s="2" t="s">
        <v>43</v>
      </c>
      <c r="V1727" s="2" t="str">
        <f t="shared" si="73"/>
        <v>104532070C12</v>
      </c>
    </row>
    <row r="1728" spans="20:22" x14ac:dyDescent="0.35">
      <c r="T1728" s="2">
        <v>104532070</v>
      </c>
      <c r="U1728" s="2" t="s">
        <v>44</v>
      </c>
      <c r="V1728" s="2" t="str">
        <f t="shared" si="73"/>
        <v>104532070UN</v>
      </c>
    </row>
    <row r="1729" spans="20:22" x14ac:dyDescent="0.35">
      <c r="T1729" s="2">
        <v>104532080</v>
      </c>
      <c r="U1729" s="2" t="s">
        <v>43</v>
      </c>
      <c r="V1729" s="2" t="str">
        <f t="shared" si="73"/>
        <v>104532080C12</v>
      </c>
    </row>
    <row r="1730" spans="20:22" x14ac:dyDescent="0.35">
      <c r="T1730" s="2">
        <v>104532080</v>
      </c>
      <c r="U1730" s="2" t="s">
        <v>44</v>
      </c>
      <c r="V1730" s="2" t="str">
        <f t="shared" si="73"/>
        <v>104532080UN</v>
      </c>
    </row>
    <row r="1731" spans="20:22" x14ac:dyDescent="0.35">
      <c r="T1731" s="2">
        <v>104532090</v>
      </c>
      <c r="U1731" s="2" t="s">
        <v>288</v>
      </c>
      <c r="V1731" s="2" t="str">
        <f t="shared" si="73"/>
        <v>104532090C24</v>
      </c>
    </row>
    <row r="1732" spans="20:22" x14ac:dyDescent="0.35">
      <c r="T1732" s="2">
        <v>104532090</v>
      </c>
      <c r="U1732" s="2" t="s">
        <v>44</v>
      </c>
      <c r="V1732" s="2" t="str">
        <f t="shared" ref="V1732:V1795" si="74">T1732&amp;U1732</f>
        <v>104532090UN</v>
      </c>
    </row>
    <row r="1733" spans="20:22" x14ac:dyDescent="0.35">
      <c r="T1733" s="2">
        <v>104532100</v>
      </c>
      <c r="U1733" s="2" t="s">
        <v>176</v>
      </c>
      <c r="V1733" s="2" t="str">
        <f t="shared" si="74"/>
        <v>104532100C02</v>
      </c>
    </row>
    <row r="1734" spans="20:22" x14ac:dyDescent="0.35">
      <c r="T1734" s="2">
        <v>104532100</v>
      </c>
      <c r="U1734" s="2" t="s">
        <v>44</v>
      </c>
      <c r="V1734" s="2" t="str">
        <f t="shared" si="74"/>
        <v>104532100UN</v>
      </c>
    </row>
    <row r="1735" spans="20:22" x14ac:dyDescent="0.35">
      <c r="T1735" s="2">
        <v>104532130</v>
      </c>
      <c r="U1735" s="2" t="s">
        <v>61</v>
      </c>
      <c r="V1735" s="2" t="str">
        <f t="shared" si="74"/>
        <v>104532130C10</v>
      </c>
    </row>
    <row r="1736" spans="20:22" x14ac:dyDescent="0.35">
      <c r="T1736" s="2">
        <v>104532130</v>
      </c>
      <c r="U1736" s="2" t="s">
        <v>44</v>
      </c>
      <c r="V1736" s="2" t="str">
        <f t="shared" si="74"/>
        <v>104532130UN</v>
      </c>
    </row>
    <row r="1737" spans="20:22" x14ac:dyDescent="0.35">
      <c r="T1737" s="2">
        <v>104532140</v>
      </c>
      <c r="U1737" s="2" t="s">
        <v>61</v>
      </c>
      <c r="V1737" s="2" t="str">
        <f t="shared" si="74"/>
        <v>104532140C10</v>
      </c>
    </row>
    <row r="1738" spans="20:22" x14ac:dyDescent="0.35">
      <c r="T1738" s="2">
        <v>104532140</v>
      </c>
      <c r="U1738" s="2" t="s">
        <v>44</v>
      </c>
      <c r="V1738" s="2" t="str">
        <f t="shared" si="74"/>
        <v>104532140UN</v>
      </c>
    </row>
    <row r="1739" spans="20:22" x14ac:dyDescent="0.35">
      <c r="T1739" s="2">
        <v>104532150</v>
      </c>
      <c r="U1739" s="2" t="s">
        <v>176</v>
      </c>
      <c r="V1739" s="2" t="str">
        <f t="shared" si="74"/>
        <v>104532150C02</v>
      </c>
    </row>
    <row r="1740" spans="20:22" x14ac:dyDescent="0.35">
      <c r="T1740" s="2">
        <v>104532150</v>
      </c>
      <c r="U1740" s="2" t="s">
        <v>44</v>
      </c>
      <c r="V1740" s="2" t="str">
        <f t="shared" si="74"/>
        <v>104532150UN</v>
      </c>
    </row>
    <row r="1741" spans="20:22" x14ac:dyDescent="0.35">
      <c r="T1741" s="2">
        <v>104532160</v>
      </c>
      <c r="U1741" s="2" t="s">
        <v>176</v>
      </c>
      <c r="V1741" s="2" t="str">
        <f t="shared" si="74"/>
        <v>104532160C02</v>
      </c>
    </row>
    <row r="1742" spans="20:22" x14ac:dyDescent="0.35">
      <c r="T1742" s="2">
        <v>104532160</v>
      </c>
      <c r="U1742" s="2" t="s">
        <v>44</v>
      </c>
      <c r="V1742" s="2" t="str">
        <f t="shared" si="74"/>
        <v>104532160UN</v>
      </c>
    </row>
    <row r="1743" spans="20:22" x14ac:dyDescent="0.35">
      <c r="T1743" s="2">
        <v>104532170</v>
      </c>
      <c r="U1743" s="2" t="s">
        <v>176</v>
      </c>
      <c r="V1743" s="2" t="str">
        <f t="shared" si="74"/>
        <v>104532170C02</v>
      </c>
    </row>
    <row r="1744" spans="20:22" x14ac:dyDescent="0.35">
      <c r="T1744" s="2">
        <v>104532170</v>
      </c>
      <c r="U1744" s="2" t="s">
        <v>44</v>
      </c>
      <c r="V1744" s="2" t="str">
        <f t="shared" si="74"/>
        <v>104532170UN</v>
      </c>
    </row>
    <row r="1745" spans="20:22" x14ac:dyDescent="0.35">
      <c r="T1745" s="2">
        <v>104532180</v>
      </c>
      <c r="U1745" s="2" t="s">
        <v>176</v>
      </c>
      <c r="V1745" s="2" t="str">
        <f t="shared" si="74"/>
        <v>104532180C02</v>
      </c>
    </row>
    <row r="1746" spans="20:22" x14ac:dyDescent="0.35">
      <c r="T1746" s="2">
        <v>104532180</v>
      </c>
      <c r="U1746" s="2" t="s">
        <v>44</v>
      </c>
      <c r="V1746" s="2" t="str">
        <f t="shared" si="74"/>
        <v>104532180UN</v>
      </c>
    </row>
    <row r="1747" spans="20:22" x14ac:dyDescent="0.35">
      <c r="T1747" s="2">
        <v>104532190</v>
      </c>
      <c r="U1747" s="2" t="s">
        <v>176</v>
      </c>
      <c r="V1747" s="2" t="str">
        <f t="shared" si="74"/>
        <v>104532190C02</v>
      </c>
    </row>
    <row r="1748" spans="20:22" x14ac:dyDescent="0.35">
      <c r="T1748" s="2">
        <v>104532190</v>
      </c>
      <c r="U1748" s="2" t="s">
        <v>44</v>
      </c>
      <c r="V1748" s="2" t="str">
        <f t="shared" si="74"/>
        <v>104532190UN</v>
      </c>
    </row>
    <row r="1749" spans="20:22" x14ac:dyDescent="0.35">
      <c r="T1749" s="2">
        <v>104532200</v>
      </c>
      <c r="U1749" s="2" t="s">
        <v>176</v>
      </c>
      <c r="V1749" s="2" t="str">
        <f t="shared" si="74"/>
        <v>104532200C02</v>
      </c>
    </row>
    <row r="1750" spans="20:22" x14ac:dyDescent="0.35">
      <c r="T1750" s="2">
        <v>104532200</v>
      </c>
      <c r="U1750" s="2" t="s">
        <v>44</v>
      </c>
      <c r="V1750" s="2" t="str">
        <f t="shared" si="74"/>
        <v>104532200UN</v>
      </c>
    </row>
    <row r="1751" spans="20:22" x14ac:dyDescent="0.35">
      <c r="T1751" s="2">
        <v>104532210</v>
      </c>
      <c r="U1751" s="2" t="s">
        <v>81</v>
      </c>
      <c r="V1751" s="2" t="str">
        <f t="shared" si="74"/>
        <v>104532210C60</v>
      </c>
    </row>
    <row r="1752" spans="20:22" x14ac:dyDescent="0.35">
      <c r="T1752" s="2">
        <v>104532210</v>
      </c>
      <c r="U1752" s="2" t="s">
        <v>44</v>
      </c>
      <c r="V1752" s="2" t="str">
        <f t="shared" si="74"/>
        <v>104532210UN</v>
      </c>
    </row>
    <row r="1753" spans="20:22" x14ac:dyDescent="0.35">
      <c r="T1753" s="2">
        <v>104532340</v>
      </c>
      <c r="U1753" s="2" t="s">
        <v>77</v>
      </c>
      <c r="V1753" s="2" t="str">
        <f t="shared" si="74"/>
        <v>104532340CJ</v>
      </c>
    </row>
    <row r="1754" spans="20:22" x14ac:dyDescent="0.35">
      <c r="T1754" s="2">
        <v>104532340</v>
      </c>
      <c r="U1754" s="2" t="s">
        <v>164</v>
      </c>
      <c r="V1754" s="2" t="str">
        <f t="shared" si="74"/>
        <v>104532340KG</v>
      </c>
    </row>
    <row r="1755" spans="20:22" x14ac:dyDescent="0.35">
      <c r="T1755" s="2">
        <v>104532350</v>
      </c>
      <c r="U1755" s="2" t="s">
        <v>77</v>
      </c>
      <c r="V1755" s="2" t="str">
        <f t="shared" si="74"/>
        <v>104532350CJ</v>
      </c>
    </row>
    <row r="1756" spans="20:22" x14ac:dyDescent="0.35">
      <c r="T1756" s="2">
        <v>104532350</v>
      </c>
      <c r="U1756" s="2" t="s">
        <v>164</v>
      </c>
      <c r="V1756" s="2" t="str">
        <f t="shared" si="74"/>
        <v>104532350KG</v>
      </c>
    </row>
    <row r="1757" spans="20:22" x14ac:dyDescent="0.35">
      <c r="T1757" s="2">
        <v>104532360</v>
      </c>
      <c r="U1757" s="2" t="s">
        <v>77</v>
      </c>
      <c r="V1757" s="2" t="str">
        <f t="shared" si="74"/>
        <v>104532360CJ</v>
      </c>
    </row>
    <row r="1758" spans="20:22" x14ac:dyDescent="0.35">
      <c r="T1758" s="2">
        <v>104532360</v>
      </c>
      <c r="U1758" s="2" t="s">
        <v>164</v>
      </c>
      <c r="V1758" s="2" t="str">
        <f t="shared" si="74"/>
        <v>104532360KG</v>
      </c>
    </row>
    <row r="1759" spans="20:22" x14ac:dyDescent="0.35">
      <c r="T1759" s="2">
        <v>104532370</v>
      </c>
      <c r="U1759" s="2" t="s">
        <v>44</v>
      </c>
      <c r="V1759" s="2" t="str">
        <f t="shared" si="74"/>
        <v>104532370UN</v>
      </c>
    </row>
    <row r="1760" spans="20:22" x14ac:dyDescent="0.35">
      <c r="T1760" s="2">
        <v>104532380</v>
      </c>
      <c r="U1760" s="2" t="s">
        <v>77</v>
      </c>
      <c r="V1760" s="2" t="str">
        <f t="shared" si="74"/>
        <v>104532380CJ</v>
      </c>
    </row>
    <row r="1761" spans="20:22" x14ac:dyDescent="0.35">
      <c r="T1761" s="2">
        <v>104532380</v>
      </c>
      <c r="U1761" s="2" t="s">
        <v>164</v>
      </c>
      <c r="V1761" s="2" t="str">
        <f t="shared" si="74"/>
        <v>104532380KG</v>
      </c>
    </row>
    <row r="1762" spans="20:22" x14ac:dyDescent="0.35">
      <c r="T1762" s="2">
        <v>104532390</v>
      </c>
      <c r="U1762" s="2" t="s">
        <v>43</v>
      </c>
      <c r="V1762" s="2" t="str">
        <f t="shared" si="74"/>
        <v>104532390C12</v>
      </c>
    </row>
    <row r="1763" spans="20:22" x14ac:dyDescent="0.35">
      <c r="T1763" s="2">
        <v>104532390</v>
      </c>
      <c r="U1763" s="2" t="s">
        <v>44</v>
      </c>
      <c r="V1763" s="2" t="str">
        <f t="shared" si="74"/>
        <v>104532390UN</v>
      </c>
    </row>
    <row r="1764" spans="20:22" x14ac:dyDescent="0.35">
      <c r="T1764" s="2">
        <v>104532400</v>
      </c>
      <c r="U1764" s="2" t="s">
        <v>43</v>
      </c>
      <c r="V1764" s="2" t="str">
        <f t="shared" si="74"/>
        <v>104532400C12</v>
      </c>
    </row>
    <row r="1765" spans="20:22" x14ac:dyDescent="0.35">
      <c r="T1765" s="2">
        <v>104532400</v>
      </c>
      <c r="U1765" s="2" t="s">
        <v>44</v>
      </c>
      <c r="V1765" s="2" t="str">
        <f t="shared" si="74"/>
        <v>104532400UN</v>
      </c>
    </row>
    <row r="1766" spans="20:22" x14ac:dyDescent="0.35">
      <c r="T1766" s="2">
        <v>104532430</v>
      </c>
      <c r="U1766" s="2" t="s">
        <v>765</v>
      </c>
      <c r="V1766" s="2" t="str">
        <f t="shared" si="74"/>
        <v>104532430C90</v>
      </c>
    </row>
    <row r="1767" spans="20:22" x14ac:dyDescent="0.35">
      <c r="T1767" s="2">
        <v>104532440</v>
      </c>
      <c r="U1767" s="2" t="s">
        <v>44</v>
      </c>
      <c r="V1767" s="2" t="str">
        <f t="shared" si="74"/>
        <v>104532440UN</v>
      </c>
    </row>
    <row r="1768" spans="20:22" x14ac:dyDescent="0.35">
      <c r="T1768" s="2">
        <v>104532450</v>
      </c>
      <c r="U1768" s="2" t="s">
        <v>44</v>
      </c>
      <c r="V1768" s="2" t="str">
        <f t="shared" si="74"/>
        <v>104532450UN</v>
      </c>
    </row>
    <row r="1769" spans="20:22" x14ac:dyDescent="0.35">
      <c r="T1769" s="2">
        <v>104532460</v>
      </c>
      <c r="U1769" s="2" t="s">
        <v>209</v>
      </c>
      <c r="V1769" s="2" t="str">
        <f t="shared" si="74"/>
        <v>104532460C04</v>
      </c>
    </row>
    <row r="1770" spans="20:22" x14ac:dyDescent="0.35">
      <c r="T1770" s="2">
        <v>104532460</v>
      </c>
      <c r="U1770" s="2" t="s">
        <v>44</v>
      </c>
      <c r="V1770" s="2" t="str">
        <f t="shared" si="74"/>
        <v>104532460UN</v>
      </c>
    </row>
    <row r="1771" spans="20:22" x14ac:dyDescent="0.35">
      <c r="T1771" s="2">
        <v>104532470</v>
      </c>
      <c r="U1771" s="2" t="s">
        <v>209</v>
      </c>
      <c r="V1771" s="2" t="str">
        <f t="shared" si="74"/>
        <v>104532470C04</v>
      </c>
    </row>
    <row r="1772" spans="20:22" x14ac:dyDescent="0.35">
      <c r="T1772" s="2">
        <v>104532470</v>
      </c>
      <c r="U1772" s="2" t="s">
        <v>44</v>
      </c>
      <c r="V1772" s="2" t="str">
        <f t="shared" si="74"/>
        <v>104532470UN</v>
      </c>
    </row>
    <row r="1773" spans="20:22" x14ac:dyDescent="0.35">
      <c r="T1773" s="2">
        <v>104532480</v>
      </c>
      <c r="U1773" s="2" t="s">
        <v>44</v>
      </c>
      <c r="V1773" s="2" t="str">
        <f t="shared" si="74"/>
        <v>104532480UN</v>
      </c>
    </row>
    <row r="1774" spans="20:22" x14ac:dyDescent="0.35">
      <c r="T1774" s="2">
        <v>104532490</v>
      </c>
      <c r="U1774" s="2" t="s">
        <v>209</v>
      </c>
      <c r="V1774" s="2" t="str">
        <f t="shared" si="74"/>
        <v>104532490C04</v>
      </c>
    </row>
    <row r="1775" spans="20:22" x14ac:dyDescent="0.35">
      <c r="T1775" s="2">
        <v>104532490</v>
      </c>
      <c r="U1775" s="2" t="s">
        <v>44</v>
      </c>
      <c r="V1775" s="2" t="str">
        <f t="shared" si="74"/>
        <v>104532490UN</v>
      </c>
    </row>
    <row r="1776" spans="20:22" x14ac:dyDescent="0.35">
      <c r="T1776" s="2">
        <v>104532500</v>
      </c>
      <c r="U1776" s="2" t="s">
        <v>209</v>
      </c>
      <c r="V1776" s="2" t="str">
        <f t="shared" si="74"/>
        <v>104532500C04</v>
      </c>
    </row>
    <row r="1777" spans="20:22" x14ac:dyDescent="0.35">
      <c r="T1777" s="2">
        <v>104532500</v>
      </c>
      <c r="U1777" s="2" t="s">
        <v>44</v>
      </c>
      <c r="V1777" s="2" t="str">
        <f t="shared" si="74"/>
        <v>104532500UN</v>
      </c>
    </row>
    <row r="1778" spans="20:22" x14ac:dyDescent="0.35">
      <c r="T1778" s="2">
        <v>104532510</v>
      </c>
      <c r="U1778" s="2" t="s">
        <v>44</v>
      </c>
      <c r="V1778" s="2" t="str">
        <f t="shared" si="74"/>
        <v>104532510UN</v>
      </c>
    </row>
    <row r="1779" spans="20:22" x14ac:dyDescent="0.35">
      <c r="T1779" s="2">
        <v>104532520</v>
      </c>
      <c r="U1779" s="2" t="s">
        <v>209</v>
      </c>
      <c r="V1779" s="2" t="str">
        <f t="shared" si="74"/>
        <v>104532520C04</v>
      </c>
    </row>
    <row r="1780" spans="20:22" x14ac:dyDescent="0.35">
      <c r="T1780" s="2">
        <v>104532520</v>
      </c>
      <c r="U1780" s="2" t="s">
        <v>44</v>
      </c>
      <c r="V1780" s="2" t="str">
        <f t="shared" si="74"/>
        <v>104532520UN</v>
      </c>
    </row>
    <row r="1781" spans="20:22" x14ac:dyDescent="0.35">
      <c r="T1781" s="2">
        <v>104532530</v>
      </c>
      <c r="U1781" s="2" t="s">
        <v>209</v>
      </c>
      <c r="V1781" s="2" t="str">
        <f t="shared" si="74"/>
        <v>104532530C04</v>
      </c>
    </row>
    <row r="1782" spans="20:22" x14ac:dyDescent="0.35">
      <c r="T1782" s="2">
        <v>104532530</v>
      </c>
      <c r="U1782" s="2" t="s">
        <v>44</v>
      </c>
      <c r="V1782" s="2" t="str">
        <f t="shared" si="74"/>
        <v>104532530UN</v>
      </c>
    </row>
    <row r="1783" spans="20:22" x14ac:dyDescent="0.35">
      <c r="T1783" s="2">
        <v>104532540</v>
      </c>
      <c r="U1783" s="2" t="s">
        <v>209</v>
      </c>
      <c r="V1783" s="2" t="str">
        <f t="shared" si="74"/>
        <v>104532540C04</v>
      </c>
    </row>
    <row r="1784" spans="20:22" x14ac:dyDescent="0.35">
      <c r="T1784" s="2">
        <v>104532540</v>
      </c>
      <c r="U1784" s="2" t="s">
        <v>44</v>
      </c>
      <c r="V1784" s="2" t="str">
        <f t="shared" si="74"/>
        <v>104532540UN</v>
      </c>
    </row>
    <row r="1785" spans="20:22" x14ac:dyDescent="0.35">
      <c r="T1785" s="2">
        <v>104532550</v>
      </c>
      <c r="U1785" s="2" t="s">
        <v>44</v>
      </c>
      <c r="V1785" s="2" t="str">
        <f t="shared" si="74"/>
        <v>104532550UN</v>
      </c>
    </row>
    <row r="1786" spans="20:22" x14ac:dyDescent="0.35">
      <c r="T1786" s="2">
        <v>104532560</v>
      </c>
      <c r="U1786" s="2" t="s">
        <v>43</v>
      </c>
      <c r="V1786" s="2" t="str">
        <f t="shared" si="74"/>
        <v>104532560C12</v>
      </c>
    </row>
    <row r="1787" spans="20:22" x14ac:dyDescent="0.35">
      <c r="T1787" s="2">
        <v>104532560</v>
      </c>
      <c r="U1787" s="2" t="s">
        <v>44</v>
      </c>
      <c r="V1787" s="2" t="str">
        <f t="shared" si="74"/>
        <v>104532560UN</v>
      </c>
    </row>
    <row r="1788" spans="20:22" x14ac:dyDescent="0.35">
      <c r="T1788" s="2">
        <v>104532570</v>
      </c>
      <c r="U1788" s="2" t="s">
        <v>53</v>
      </c>
      <c r="V1788" s="2" t="str">
        <f t="shared" si="74"/>
        <v>104532570C06</v>
      </c>
    </row>
    <row r="1789" spans="20:22" x14ac:dyDescent="0.35">
      <c r="T1789" s="2">
        <v>104532570</v>
      </c>
      <c r="U1789" s="2" t="s">
        <v>44</v>
      </c>
      <c r="V1789" s="2" t="str">
        <f t="shared" si="74"/>
        <v>104532570UN</v>
      </c>
    </row>
    <row r="1790" spans="20:22" x14ac:dyDescent="0.35">
      <c r="T1790" s="2">
        <v>104532580</v>
      </c>
      <c r="U1790" s="2" t="s">
        <v>53</v>
      </c>
      <c r="V1790" s="2" t="str">
        <f t="shared" si="74"/>
        <v>104532580C06</v>
      </c>
    </row>
    <row r="1791" spans="20:22" x14ac:dyDescent="0.35">
      <c r="T1791" s="2">
        <v>104532580</v>
      </c>
      <c r="U1791" s="2" t="s">
        <v>44</v>
      </c>
      <c r="V1791" s="2" t="str">
        <f t="shared" si="74"/>
        <v>104532580UN</v>
      </c>
    </row>
    <row r="1792" spans="20:22" x14ac:dyDescent="0.35">
      <c r="T1792" s="2">
        <v>104532590</v>
      </c>
      <c r="U1792" s="2" t="s">
        <v>53</v>
      </c>
      <c r="V1792" s="2" t="str">
        <f t="shared" si="74"/>
        <v>104532590C06</v>
      </c>
    </row>
    <row r="1793" spans="20:22" x14ac:dyDescent="0.35">
      <c r="T1793" s="2">
        <v>104532590</v>
      </c>
      <c r="U1793" s="2" t="s">
        <v>44</v>
      </c>
      <c r="V1793" s="2" t="str">
        <f t="shared" si="74"/>
        <v>104532590UN</v>
      </c>
    </row>
    <row r="1794" spans="20:22" x14ac:dyDescent="0.35">
      <c r="T1794" s="2">
        <v>104532600</v>
      </c>
      <c r="U1794" s="2" t="s">
        <v>53</v>
      </c>
      <c r="V1794" s="2" t="str">
        <f t="shared" si="74"/>
        <v>104532600C06</v>
      </c>
    </row>
    <row r="1795" spans="20:22" x14ac:dyDescent="0.35">
      <c r="T1795" s="2">
        <v>104532600</v>
      </c>
      <c r="U1795" s="2" t="s">
        <v>44</v>
      </c>
      <c r="V1795" s="2" t="str">
        <f t="shared" si="74"/>
        <v>104532600UN</v>
      </c>
    </row>
    <row r="1796" spans="20:22" x14ac:dyDescent="0.35">
      <c r="T1796" s="2">
        <v>104532610</v>
      </c>
      <c r="U1796" s="2" t="s">
        <v>53</v>
      </c>
      <c r="V1796" s="2" t="str">
        <f t="shared" ref="V1796:V1859" si="75">T1796&amp;U1796</f>
        <v>104532610C06</v>
      </c>
    </row>
    <row r="1797" spans="20:22" x14ac:dyDescent="0.35">
      <c r="T1797" s="2">
        <v>104532610</v>
      </c>
      <c r="U1797" s="2" t="s">
        <v>44</v>
      </c>
      <c r="V1797" s="2" t="str">
        <f t="shared" si="75"/>
        <v>104532610UN</v>
      </c>
    </row>
    <row r="1798" spans="20:22" x14ac:dyDescent="0.35">
      <c r="T1798" s="2">
        <v>104532620</v>
      </c>
      <c r="U1798" s="2" t="s">
        <v>284</v>
      </c>
      <c r="V1798" s="2" t="str">
        <f t="shared" si="75"/>
        <v>104532620C03</v>
      </c>
    </row>
    <row r="1799" spans="20:22" x14ac:dyDescent="0.35">
      <c r="T1799" s="2">
        <v>104532620</v>
      </c>
      <c r="U1799" s="2" t="s">
        <v>44</v>
      </c>
      <c r="V1799" s="2" t="str">
        <f t="shared" si="75"/>
        <v>104532620UN</v>
      </c>
    </row>
    <row r="1800" spans="20:22" x14ac:dyDescent="0.35">
      <c r="T1800" s="2">
        <v>104532630</v>
      </c>
      <c r="U1800" s="2" t="s">
        <v>164</v>
      </c>
      <c r="V1800" s="2" t="str">
        <f t="shared" si="75"/>
        <v>104532630KG</v>
      </c>
    </row>
    <row r="1801" spans="20:22" x14ac:dyDescent="0.35">
      <c r="T1801" s="2">
        <v>104532640</v>
      </c>
      <c r="U1801" s="2" t="s">
        <v>164</v>
      </c>
      <c r="V1801" s="2" t="str">
        <f t="shared" si="75"/>
        <v>104532640KG</v>
      </c>
    </row>
    <row r="1802" spans="20:22" x14ac:dyDescent="0.35">
      <c r="T1802" s="2">
        <v>104532650</v>
      </c>
      <c r="U1802" s="2" t="s">
        <v>43</v>
      </c>
      <c r="V1802" s="2" t="str">
        <f t="shared" si="75"/>
        <v>104532650C12</v>
      </c>
    </row>
    <row r="1803" spans="20:22" x14ac:dyDescent="0.35">
      <c r="T1803" s="2">
        <v>104532650</v>
      </c>
      <c r="U1803" s="2" t="s">
        <v>339</v>
      </c>
      <c r="V1803" s="2" t="str">
        <f t="shared" si="75"/>
        <v>104532650C30</v>
      </c>
    </row>
    <row r="1804" spans="20:22" x14ac:dyDescent="0.35">
      <c r="T1804" s="2">
        <v>104532650</v>
      </c>
      <c r="U1804" s="2" t="s">
        <v>44</v>
      </c>
      <c r="V1804" s="2" t="str">
        <f t="shared" si="75"/>
        <v>104532650UN</v>
      </c>
    </row>
    <row r="1805" spans="20:22" x14ac:dyDescent="0.35">
      <c r="T1805" s="2">
        <v>104532660</v>
      </c>
      <c r="U1805" s="2" t="s">
        <v>44</v>
      </c>
      <c r="V1805" s="2" t="str">
        <f t="shared" si="75"/>
        <v>104532660UN</v>
      </c>
    </row>
    <row r="1806" spans="20:22" x14ac:dyDescent="0.35">
      <c r="T1806" s="2">
        <v>104532670</v>
      </c>
      <c r="U1806" s="2" t="s">
        <v>164</v>
      </c>
      <c r="V1806" s="2" t="str">
        <f t="shared" si="75"/>
        <v>104532670KG</v>
      </c>
    </row>
    <row r="1807" spans="20:22" x14ac:dyDescent="0.35">
      <c r="T1807" s="2">
        <v>104532680</v>
      </c>
      <c r="U1807" s="2" t="s">
        <v>164</v>
      </c>
      <c r="V1807" s="2" t="str">
        <f t="shared" si="75"/>
        <v>104532680KG</v>
      </c>
    </row>
    <row r="1808" spans="20:22" x14ac:dyDescent="0.35">
      <c r="T1808" s="2">
        <v>104532690</v>
      </c>
      <c r="U1808" s="2" t="s">
        <v>164</v>
      </c>
      <c r="V1808" s="2" t="str">
        <f t="shared" si="75"/>
        <v>104532690KG</v>
      </c>
    </row>
    <row r="1809" spans="20:22" x14ac:dyDescent="0.35">
      <c r="T1809" s="2">
        <v>104532700</v>
      </c>
      <c r="U1809" s="2" t="s">
        <v>164</v>
      </c>
      <c r="V1809" s="2" t="str">
        <f t="shared" si="75"/>
        <v>104532700KG</v>
      </c>
    </row>
    <row r="1810" spans="20:22" x14ac:dyDescent="0.35">
      <c r="T1810" s="2">
        <v>104532710</v>
      </c>
      <c r="U1810" s="2" t="s">
        <v>53</v>
      </c>
      <c r="V1810" s="2" t="str">
        <f t="shared" si="75"/>
        <v>104532710C06</v>
      </c>
    </row>
    <row r="1811" spans="20:22" x14ac:dyDescent="0.35">
      <c r="T1811" s="2">
        <v>104532710</v>
      </c>
      <c r="U1811" s="2" t="s">
        <v>44</v>
      </c>
      <c r="V1811" s="2" t="str">
        <f t="shared" si="75"/>
        <v>104532710UN</v>
      </c>
    </row>
    <row r="1812" spans="20:22" x14ac:dyDescent="0.35">
      <c r="T1812" s="2">
        <v>104532720</v>
      </c>
      <c r="U1812" s="2" t="s">
        <v>288</v>
      </c>
      <c r="V1812" s="2" t="str">
        <f t="shared" si="75"/>
        <v>104532720C24</v>
      </c>
    </row>
    <row r="1813" spans="20:22" x14ac:dyDescent="0.35">
      <c r="T1813" s="2">
        <v>104532720</v>
      </c>
      <c r="U1813" s="2" t="s">
        <v>44</v>
      </c>
      <c r="V1813" s="2" t="str">
        <f t="shared" si="75"/>
        <v>104532720UN</v>
      </c>
    </row>
    <row r="1814" spans="20:22" x14ac:dyDescent="0.35">
      <c r="T1814" s="2">
        <v>104532730</v>
      </c>
      <c r="U1814" s="2" t="s">
        <v>760</v>
      </c>
      <c r="V1814" s="2" t="str">
        <f t="shared" si="75"/>
        <v>104532730C09</v>
      </c>
    </row>
    <row r="1815" spans="20:22" x14ac:dyDescent="0.35">
      <c r="T1815" s="2">
        <v>104532730</v>
      </c>
      <c r="U1815" s="2" t="s">
        <v>44</v>
      </c>
      <c r="V1815" s="2" t="str">
        <f t="shared" si="75"/>
        <v>104532730UN</v>
      </c>
    </row>
    <row r="1816" spans="20:22" x14ac:dyDescent="0.35">
      <c r="T1816" s="2">
        <v>104532800</v>
      </c>
      <c r="U1816" s="2" t="s">
        <v>300</v>
      </c>
      <c r="V1816" s="2" t="str">
        <f t="shared" si="75"/>
        <v>104532800C05</v>
      </c>
    </row>
    <row r="1817" spans="20:22" x14ac:dyDescent="0.35">
      <c r="T1817" s="2">
        <v>104532800</v>
      </c>
      <c r="U1817" s="2" t="s">
        <v>44</v>
      </c>
      <c r="V1817" s="2" t="str">
        <f t="shared" si="75"/>
        <v>104532800UN</v>
      </c>
    </row>
    <row r="1818" spans="20:22" x14ac:dyDescent="0.35">
      <c r="T1818" s="2">
        <v>104532810</v>
      </c>
      <c r="U1818" s="2" t="s">
        <v>209</v>
      </c>
      <c r="V1818" s="2" t="str">
        <f t="shared" si="75"/>
        <v>104532810C04</v>
      </c>
    </row>
    <row r="1819" spans="20:22" x14ac:dyDescent="0.35">
      <c r="T1819" s="2">
        <v>104532810</v>
      </c>
      <c r="U1819" s="2" t="s">
        <v>44</v>
      </c>
      <c r="V1819" s="2" t="str">
        <f t="shared" si="75"/>
        <v>104532810UN</v>
      </c>
    </row>
    <row r="1820" spans="20:22" x14ac:dyDescent="0.35">
      <c r="T1820" s="2">
        <v>104532820</v>
      </c>
      <c r="U1820" s="2" t="s">
        <v>209</v>
      </c>
      <c r="V1820" s="2" t="str">
        <f t="shared" si="75"/>
        <v>104532820C04</v>
      </c>
    </row>
    <row r="1821" spans="20:22" x14ac:dyDescent="0.35">
      <c r="T1821" s="2">
        <v>104532820</v>
      </c>
      <c r="U1821" s="2" t="s">
        <v>44</v>
      </c>
      <c r="V1821" s="2" t="str">
        <f t="shared" si="75"/>
        <v>104532820UN</v>
      </c>
    </row>
    <row r="1822" spans="20:22" x14ac:dyDescent="0.35">
      <c r="T1822" s="2">
        <v>104532830</v>
      </c>
      <c r="U1822" s="2" t="s">
        <v>53</v>
      </c>
      <c r="V1822" s="2" t="str">
        <f t="shared" si="75"/>
        <v>104532830C06</v>
      </c>
    </row>
    <row r="1823" spans="20:22" x14ac:dyDescent="0.35">
      <c r="T1823" s="2">
        <v>104532830</v>
      </c>
      <c r="U1823" s="2" t="s">
        <v>44</v>
      </c>
      <c r="V1823" s="2" t="str">
        <f t="shared" si="75"/>
        <v>104532830UN</v>
      </c>
    </row>
    <row r="1824" spans="20:22" x14ac:dyDescent="0.35">
      <c r="T1824" s="2">
        <v>104533140</v>
      </c>
      <c r="U1824" s="2" t="s">
        <v>209</v>
      </c>
      <c r="V1824" s="2" t="str">
        <f t="shared" si="75"/>
        <v>104533140C04</v>
      </c>
    </row>
    <row r="1825" spans="20:22" x14ac:dyDescent="0.35">
      <c r="T1825" s="2">
        <v>104533140</v>
      </c>
      <c r="U1825" s="2" t="s">
        <v>44</v>
      </c>
      <c r="V1825" s="2" t="str">
        <f t="shared" si="75"/>
        <v>104533140UN</v>
      </c>
    </row>
    <row r="1826" spans="20:22" x14ac:dyDescent="0.35">
      <c r="T1826" s="2">
        <v>104533180</v>
      </c>
      <c r="U1826" s="2" t="s">
        <v>43</v>
      </c>
      <c r="V1826" s="2" t="str">
        <f t="shared" si="75"/>
        <v>104533180C12</v>
      </c>
    </row>
    <row r="1827" spans="20:22" x14ac:dyDescent="0.35">
      <c r="T1827" s="2">
        <v>104533180</v>
      </c>
      <c r="U1827" s="2" t="s">
        <v>44</v>
      </c>
      <c r="V1827" s="2" t="str">
        <f t="shared" si="75"/>
        <v>104533180UN</v>
      </c>
    </row>
    <row r="1828" spans="20:22" x14ac:dyDescent="0.35">
      <c r="T1828" s="2">
        <v>104533190</v>
      </c>
      <c r="U1828" s="2" t="s">
        <v>43</v>
      </c>
      <c r="V1828" s="2" t="str">
        <f t="shared" si="75"/>
        <v>104533190C12</v>
      </c>
    </row>
    <row r="1829" spans="20:22" x14ac:dyDescent="0.35">
      <c r="T1829" s="2">
        <v>104533190</v>
      </c>
      <c r="U1829" s="2" t="s">
        <v>44</v>
      </c>
      <c r="V1829" s="2" t="str">
        <f t="shared" si="75"/>
        <v>104533190UN</v>
      </c>
    </row>
    <row r="1830" spans="20:22" x14ac:dyDescent="0.35">
      <c r="T1830" s="2">
        <v>104533200</v>
      </c>
      <c r="U1830" s="2" t="s">
        <v>43</v>
      </c>
      <c r="V1830" s="2" t="str">
        <f t="shared" si="75"/>
        <v>104533200C12</v>
      </c>
    </row>
    <row r="1831" spans="20:22" x14ac:dyDescent="0.35">
      <c r="T1831" s="2">
        <v>104533200</v>
      </c>
      <c r="U1831" s="2" t="s">
        <v>44</v>
      </c>
      <c r="V1831" s="2" t="str">
        <f t="shared" si="75"/>
        <v>104533200UN</v>
      </c>
    </row>
    <row r="1832" spans="20:22" x14ac:dyDescent="0.35">
      <c r="T1832" s="2">
        <v>104533250</v>
      </c>
      <c r="U1832" s="2" t="s">
        <v>378</v>
      </c>
      <c r="V1832" s="2" t="str">
        <f t="shared" si="75"/>
        <v>104533250AJ</v>
      </c>
    </row>
    <row r="1833" spans="20:22" x14ac:dyDescent="0.35">
      <c r="T1833" s="2">
        <v>104533260</v>
      </c>
      <c r="U1833" s="2" t="s">
        <v>378</v>
      </c>
      <c r="V1833" s="2" t="str">
        <f t="shared" si="75"/>
        <v>104533260AJ</v>
      </c>
    </row>
    <row r="1834" spans="20:22" x14ac:dyDescent="0.35">
      <c r="T1834" s="2">
        <v>104533310</v>
      </c>
      <c r="U1834" s="2" t="s">
        <v>378</v>
      </c>
      <c r="V1834" s="2" t="str">
        <f t="shared" si="75"/>
        <v>104533310AJ</v>
      </c>
    </row>
    <row r="1835" spans="20:22" x14ac:dyDescent="0.35">
      <c r="T1835" s="2">
        <v>104533320</v>
      </c>
      <c r="U1835" s="2" t="s">
        <v>300</v>
      </c>
      <c r="V1835" s="2" t="str">
        <f t="shared" si="75"/>
        <v>104533320C05</v>
      </c>
    </row>
    <row r="1836" spans="20:22" x14ac:dyDescent="0.35">
      <c r="T1836" s="2">
        <v>104533320</v>
      </c>
      <c r="U1836" s="2" t="s">
        <v>44</v>
      </c>
      <c r="V1836" s="2" t="str">
        <f t="shared" si="75"/>
        <v>104533320UN</v>
      </c>
    </row>
    <row r="1837" spans="20:22" x14ac:dyDescent="0.35">
      <c r="T1837" s="2">
        <v>104533370</v>
      </c>
      <c r="U1837" s="2" t="s">
        <v>378</v>
      </c>
      <c r="V1837" s="2" t="str">
        <f t="shared" si="75"/>
        <v>104533370AJ</v>
      </c>
    </row>
    <row r="1838" spans="20:22" x14ac:dyDescent="0.35">
      <c r="T1838" s="2">
        <v>104533400</v>
      </c>
      <c r="U1838" s="2" t="s">
        <v>378</v>
      </c>
      <c r="V1838" s="2" t="str">
        <f t="shared" si="75"/>
        <v>104533400AJ</v>
      </c>
    </row>
    <row r="1839" spans="20:22" x14ac:dyDescent="0.35">
      <c r="T1839" s="2">
        <v>104533420</v>
      </c>
      <c r="U1839" s="2" t="s">
        <v>378</v>
      </c>
      <c r="V1839" s="2" t="str">
        <f t="shared" si="75"/>
        <v>104533420AJ</v>
      </c>
    </row>
    <row r="1840" spans="20:22" x14ac:dyDescent="0.35">
      <c r="T1840" s="2">
        <v>104533430</v>
      </c>
      <c r="U1840" s="2" t="s">
        <v>378</v>
      </c>
      <c r="V1840" s="2" t="str">
        <f t="shared" si="75"/>
        <v>104533430AJ</v>
      </c>
    </row>
    <row r="1841" spans="20:22" x14ac:dyDescent="0.35">
      <c r="T1841" s="2">
        <v>104533440</v>
      </c>
      <c r="U1841" s="2" t="s">
        <v>378</v>
      </c>
      <c r="V1841" s="2" t="str">
        <f t="shared" si="75"/>
        <v>104533440AJ</v>
      </c>
    </row>
    <row r="1842" spans="20:22" x14ac:dyDescent="0.35">
      <c r="T1842" s="2">
        <v>104533500</v>
      </c>
      <c r="U1842" s="2" t="s">
        <v>164</v>
      </c>
      <c r="V1842" s="2" t="str">
        <f t="shared" si="75"/>
        <v>104533500KG</v>
      </c>
    </row>
    <row r="1843" spans="20:22" x14ac:dyDescent="0.35">
      <c r="T1843" s="2">
        <v>104533510</v>
      </c>
      <c r="U1843" s="2" t="s">
        <v>164</v>
      </c>
      <c r="V1843" s="2" t="str">
        <f t="shared" si="75"/>
        <v>104533510KG</v>
      </c>
    </row>
    <row r="1844" spans="20:22" x14ac:dyDescent="0.35">
      <c r="T1844" s="2">
        <v>104533520</v>
      </c>
      <c r="U1844" s="2" t="s">
        <v>164</v>
      </c>
      <c r="V1844" s="2" t="str">
        <f t="shared" si="75"/>
        <v>104533520KG</v>
      </c>
    </row>
    <row r="1845" spans="20:22" x14ac:dyDescent="0.35">
      <c r="T1845" s="2">
        <v>104533530</v>
      </c>
      <c r="U1845" s="2" t="s">
        <v>43</v>
      </c>
      <c r="V1845" s="2" t="str">
        <f t="shared" si="75"/>
        <v>104533530C12</v>
      </c>
    </row>
    <row r="1846" spans="20:22" x14ac:dyDescent="0.35">
      <c r="T1846" s="2">
        <v>104533530</v>
      </c>
      <c r="U1846" s="2" t="s">
        <v>44</v>
      </c>
      <c r="V1846" s="2" t="str">
        <f t="shared" si="75"/>
        <v>104533530UN</v>
      </c>
    </row>
    <row r="1847" spans="20:22" x14ac:dyDescent="0.35">
      <c r="T1847" s="2">
        <v>104533540</v>
      </c>
      <c r="U1847" s="2" t="s">
        <v>43</v>
      </c>
      <c r="V1847" s="2" t="str">
        <f t="shared" si="75"/>
        <v>104533540C12</v>
      </c>
    </row>
    <row r="1848" spans="20:22" x14ac:dyDescent="0.35">
      <c r="T1848" s="2">
        <v>104533540</v>
      </c>
      <c r="U1848" s="2" t="s">
        <v>44</v>
      </c>
      <c r="V1848" s="2" t="str">
        <f t="shared" si="75"/>
        <v>104533540UN</v>
      </c>
    </row>
    <row r="1849" spans="20:22" x14ac:dyDescent="0.35">
      <c r="T1849" s="2">
        <v>104533550</v>
      </c>
      <c r="U1849" s="2" t="s">
        <v>43</v>
      </c>
      <c r="V1849" s="2" t="str">
        <f t="shared" si="75"/>
        <v>104533550C12</v>
      </c>
    </row>
    <row r="1850" spans="20:22" x14ac:dyDescent="0.35">
      <c r="T1850" s="2">
        <v>104533550</v>
      </c>
      <c r="U1850" s="2" t="s">
        <v>44</v>
      </c>
      <c r="V1850" s="2" t="str">
        <f t="shared" si="75"/>
        <v>104533550UN</v>
      </c>
    </row>
    <row r="1851" spans="20:22" x14ac:dyDescent="0.35">
      <c r="T1851" s="2">
        <v>104533630</v>
      </c>
      <c r="U1851" s="2" t="s">
        <v>470</v>
      </c>
      <c r="V1851" s="2" t="str">
        <f t="shared" si="75"/>
        <v>104533630D04</v>
      </c>
    </row>
    <row r="1852" spans="20:22" x14ac:dyDescent="0.35">
      <c r="T1852" s="2">
        <v>104533630</v>
      </c>
      <c r="U1852" s="2" t="s">
        <v>44</v>
      </c>
      <c r="V1852" s="2" t="str">
        <f t="shared" si="75"/>
        <v>104533630UN</v>
      </c>
    </row>
    <row r="1853" spans="20:22" x14ac:dyDescent="0.35">
      <c r="T1853" s="2">
        <v>104533640</v>
      </c>
      <c r="U1853" s="2" t="s">
        <v>1674</v>
      </c>
      <c r="V1853" s="2" t="str">
        <f t="shared" si="75"/>
        <v>104533640D02</v>
      </c>
    </row>
    <row r="1854" spans="20:22" x14ac:dyDescent="0.35">
      <c r="T1854" s="2">
        <v>104533640</v>
      </c>
      <c r="U1854" s="2" t="s">
        <v>44</v>
      </c>
      <c r="V1854" s="2" t="str">
        <f t="shared" si="75"/>
        <v>104533640UN</v>
      </c>
    </row>
    <row r="1855" spans="20:22" x14ac:dyDescent="0.35">
      <c r="T1855" s="2">
        <v>104533650</v>
      </c>
      <c r="U1855" s="2" t="s">
        <v>1665</v>
      </c>
      <c r="V1855" s="2" t="str">
        <f t="shared" si="75"/>
        <v>104533650D03</v>
      </c>
    </row>
    <row r="1856" spans="20:22" x14ac:dyDescent="0.35">
      <c r="T1856" s="2">
        <v>104533650</v>
      </c>
      <c r="U1856" s="2" t="s">
        <v>44</v>
      </c>
      <c r="V1856" s="2" t="str">
        <f t="shared" si="75"/>
        <v>104533650UN</v>
      </c>
    </row>
    <row r="1857" spans="20:22" x14ac:dyDescent="0.35">
      <c r="T1857" s="2">
        <v>104533660</v>
      </c>
      <c r="U1857" s="2" t="s">
        <v>1674</v>
      </c>
      <c r="V1857" s="2" t="str">
        <f t="shared" si="75"/>
        <v>104533660D02</v>
      </c>
    </row>
    <row r="1858" spans="20:22" x14ac:dyDescent="0.35">
      <c r="T1858" s="2">
        <v>104533660</v>
      </c>
      <c r="U1858" s="2" t="s">
        <v>44</v>
      </c>
      <c r="V1858" s="2" t="str">
        <f t="shared" si="75"/>
        <v>104533660UN</v>
      </c>
    </row>
    <row r="1859" spans="20:22" x14ac:dyDescent="0.35">
      <c r="T1859" s="2">
        <v>104533670</v>
      </c>
      <c r="U1859" s="2" t="s">
        <v>128</v>
      </c>
      <c r="V1859" s="2" t="str">
        <f t="shared" si="75"/>
        <v>1045336701Q</v>
      </c>
    </row>
    <row r="1860" spans="20:22" x14ac:dyDescent="0.35">
      <c r="T1860" s="2">
        <v>104533670</v>
      </c>
      <c r="U1860" s="2" t="s">
        <v>44</v>
      </c>
      <c r="V1860" s="2" t="str">
        <f t="shared" ref="V1860:V1923" si="76">T1860&amp;U1860</f>
        <v>104533670UN</v>
      </c>
    </row>
    <row r="1861" spans="20:22" x14ac:dyDescent="0.35">
      <c r="T1861" s="2">
        <v>104533680</v>
      </c>
      <c r="U1861" s="2" t="s">
        <v>94</v>
      </c>
      <c r="V1861" s="2" t="str">
        <f t="shared" si="76"/>
        <v>104533680C18</v>
      </c>
    </row>
    <row r="1862" spans="20:22" x14ac:dyDescent="0.35">
      <c r="T1862" s="2">
        <v>104533690</v>
      </c>
      <c r="U1862" s="2" t="s">
        <v>43</v>
      </c>
      <c r="V1862" s="2" t="str">
        <f t="shared" si="76"/>
        <v>104533690C12</v>
      </c>
    </row>
    <row r="1863" spans="20:22" x14ac:dyDescent="0.35">
      <c r="T1863" s="2">
        <v>104533690</v>
      </c>
      <c r="U1863" s="2" t="s">
        <v>44</v>
      </c>
      <c r="V1863" s="2" t="str">
        <f t="shared" si="76"/>
        <v>104533690UN</v>
      </c>
    </row>
    <row r="1864" spans="20:22" x14ac:dyDescent="0.35">
      <c r="T1864" s="2">
        <v>104533700</v>
      </c>
      <c r="U1864" s="2" t="s">
        <v>53</v>
      </c>
      <c r="V1864" s="2" t="str">
        <f t="shared" si="76"/>
        <v>104533700C06</v>
      </c>
    </row>
    <row r="1865" spans="20:22" x14ac:dyDescent="0.35">
      <c r="T1865" s="2">
        <v>104533700</v>
      </c>
      <c r="U1865" s="2" t="s">
        <v>44</v>
      </c>
      <c r="V1865" s="2" t="str">
        <f t="shared" si="76"/>
        <v>104533700UN</v>
      </c>
    </row>
    <row r="1866" spans="20:22" x14ac:dyDescent="0.35">
      <c r="T1866" s="2">
        <v>104533710</v>
      </c>
      <c r="U1866" s="2" t="s">
        <v>53</v>
      </c>
      <c r="V1866" s="2" t="str">
        <f t="shared" si="76"/>
        <v>104533710C06</v>
      </c>
    </row>
    <row r="1867" spans="20:22" x14ac:dyDescent="0.35">
      <c r="T1867" s="2">
        <v>104533710</v>
      </c>
      <c r="U1867" s="2" t="s">
        <v>44</v>
      </c>
      <c r="V1867" s="2" t="str">
        <f t="shared" si="76"/>
        <v>104533710UN</v>
      </c>
    </row>
    <row r="1868" spans="20:22" x14ac:dyDescent="0.35">
      <c r="T1868" s="2">
        <v>104533720</v>
      </c>
      <c r="U1868" s="2" t="s">
        <v>43</v>
      </c>
      <c r="V1868" s="2" t="str">
        <f t="shared" si="76"/>
        <v>104533720C12</v>
      </c>
    </row>
    <row r="1869" spans="20:22" x14ac:dyDescent="0.35">
      <c r="T1869" s="2">
        <v>104533720</v>
      </c>
      <c r="U1869" s="2" t="s">
        <v>44</v>
      </c>
      <c r="V1869" s="2" t="str">
        <f t="shared" si="76"/>
        <v>104533720UN</v>
      </c>
    </row>
    <row r="1870" spans="20:22" x14ac:dyDescent="0.35">
      <c r="T1870" s="2">
        <v>104533730</v>
      </c>
      <c r="U1870" s="2" t="s">
        <v>43</v>
      </c>
      <c r="V1870" s="2" t="str">
        <f t="shared" si="76"/>
        <v>104533730C12</v>
      </c>
    </row>
    <row r="1871" spans="20:22" x14ac:dyDescent="0.35">
      <c r="T1871" s="2">
        <v>104533730</v>
      </c>
      <c r="U1871" s="2" t="s">
        <v>44</v>
      </c>
      <c r="V1871" s="2" t="str">
        <f t="shared" si="76"/>
        <v>104533730UN</v>
      </c>
    </row>
    <row r="1872" spans="20:22" x14ac:dyDescent="0.35">
      <c r="T1872" s="2">
        <v>104533740</v>
      </c>
      <c r="U1872" s="2" t="s">
        <v>61</v>
      </c>
      <c r="V1872" s="2" t="str">
        <f t="shared" si="76"/>
        <v>104533740C10</v>
      </c>
    </row>
    <row r="1873" spans="20:22" x14ac:dyDescent="0.35">
      <c r="T1873" s="2">
        <v>104533740</v>
      </c>
      <c r="U1873" s="2" t="s">
        <v>44</v>
      </c>
      <c r="V1873" s="2" t="str">
        <f t="shared" si="76"/>
        <v>104533740UN</v>
      </c>
    </row>
    <row r="1874" spans="20:22" x14ac:dyDescent="0.35">
      <c r="T1874" s="2">
        <v>104533750</v>
      </c>
      <c r="U1874" s="2" t="s">
        <v>910</v>
      </c>
      <c r="V1874" s="2" t="str">
        <f t="shared" si="76"/>
        <v>104533750C15</v>
      </c>
    </row>
    <row r="1875" spans="20:22" x14ac:dyDescent="0.35">
      <c r="T1875" s="2">
        <v>104533750</v>
      </c>
      <c r="U1875" s="2" t="s">
        <v>44</v>
      </c>
      <c r="V1875" s="2" t="str">
        <f t="shared" si="76"/>
        <v>104533750UN</v>
      </c>
    </row>
    <row r="1876" spans="20:22" x14ac:dyDescent="0.35">
      <c r="T1876" s="2">
        <v>104533760</v>
      </c>
      <c r="U1876" s="2" t="s">
        <v>61</v>
      </c>
      <c r="V1876" s="2" t="str">
        <f t="shared" si="76"/>
        <v>104533760C10</v>
      </c>
    </row>
    <row r="1877" spans="20:22" x14ac:dyDescent="0.35">
      <c r="T1877" s="2">
        <v>104533760</v>
      </c>
      <c r="U1877" s="2" t="s">
        <v>44</v>
      </c>
      <c r="V1877" s="2" t="str">
        <f t="shared" si="76"/>
        <v>104533760UN</v>
      </c>
    </row>
    <row r="1878" spans="20:22" x14ac:dyDescent="0.35">
      <c r="T1878" s="2">
        <v>104533770</v>
      </c>
      <c r="U1878" s="2" t="s">
        <v>365</v>
      </c>
      <c r="V1878" s="2" t="str">
        <f t="shared" si="76"/>
        <v>104533770C08</v>
      </c>
    </row>
    <row r="1879" spans="20:22" x14ac:dyDescent="0.35">
      <c r="T1879" s="2">
        <v>104533770</v>
      </c>
      <c r="U1879" s="2" t="s">
        <v>44</v>
      </c>
      <c r="V1879" s="2" t="str">
        <f t="shared" si="76"/>
        <v>104533770UN</v>
      </c>
    </row>
    <row r="1880" spans="20:22" x14ac:dyDescent="0.35">
      <c r="T1880" s="2">
        <v>104533780</v>
      </c>
      <c r="U1880" s="2" t="s">
        <v>77</v>
      </c>
      <c r="V1880" s="2" t="str">
        <f t="shared" si="76"/>
        <v>104533780CJ</v>
      </c>
    </row>
    <row r="1881" spans="20:22" x14ac:dyDescent="0.35">
      <c r="T1881" s="2">
        <v>104533810</v>
      </c>
      <c r="U1881" s="2" t="s">
        <v>164</v>
      </c>
      <c r="V1881" s="2" t="str">
        <f t="shared" si="76"/>
        <v>104533810KG</v>
      </c>
    </row>
    <row r="1882" spans="20:22" x14ac:dyDescent="0.35">
      <c r="T1882" s="2">
        <v>104533820</v>
      </c>
      <c r="U1882" s="2" t="s">
        <v>44</v>
      </c>
      <c r="V1882" s="2" t="str">
        <f t="shared" si="76"/>
        <v>104533820UN</v>
      </c>
    </row>
    <row r="1883" spans="20:22" x14ac:dyDescent="0.35">
      <c r="T1883" s="2">
        <v>104533820</v>
      </c>
      <c r="U1883" s="2" t="s">
        <v>131</v>
      </c>
      <c r="V1883" s="2" t="str">
        <f t="shared" si="76"/>
        <v>104533820V00</v>
      </c>
    </row>
    <row r="1884" spans="20:22" x14ac:dyDescent="0.35">
      <c r="T1884" s="2">
        <v>104533830</v>
      </c>
      <c r="U1884" s="2" t="s">
        <v>53</v>
      </c>
      <c r="V1884" s="2" t="str">
        <f t="shared" si="76"/>
        <v>104533830C06</v>
      </c>
    </row>
    <row r="1885" spans="20:22" x14ac:dyDescent="0.35">
      <c r="T1885" s="2">
        <v>104533830</v>
      </c>
      <c r="U1885" s="2" t="s">
        <v>44</v>
      </c>
      <c r="V1885" s="2" t="str">
        <f t="shared" si="76"/>
        <v>104533830UN</v>
      </c>
    </row>
    <row r="1886" spans="20:22" x14ac:dyDescent="0.35">
      <c r="T1886" s="2">
        <v>104533870</v>
      </c>
      <c r="U1886" s="2" t="s">
        <v>339</v>
      </c>
      <c r="V1886" s="2" t="str">
        <f t="shared" si="76"/>
        <v>104533870C30</v>
      </c>
    </row>
    <row r="1887" spans="20:22" x14ac:dyDescent="0.35">
      <c r="T1887" s="2">
        <v>104533870</v>
      </c>
      <c r="U1887" s="2" t="s">
        <v>44</v>
      </c>
      <c r="V1887" s="2" t="str">
        <f t="shared" si="76"/>
        <v>104533870UN</v>
      </c>
    </row>
    <row r="1888" spans="20:22" x14ac:dyDescent="0.35">
      <c r="T1888" s="2">
        <v>104533880</v>
      </c>
      <c r="U1888" s="2" t="s">
        <v>44</v>
      </c>
      <c r="V1888" s="2" t="str">
        <f t="shared" si="76"/>
        <v>104533880UN</v>
      </c>
    </row>
    <row r="1889" spans="20:22" x14ac:dyDescent="0.35">
      <c r="T1889" s="2">
        <v>104533880</v>
      </c>
      <c r="U1889" s="2" t="s">
        <v>125</v>
      </c>
      <c r="V1889" s="2" t="str">
        <f t="shared" si="76"/>
        <v>104533880X00</v>
      </c>
    </row>
    <row r="1890" spans="20:22" x14ac:dyDescent="0.35">
      <c r="T1890" s="2">
        <v>104533900</v>
      </c>
      <c r="U1890" s="2" t="s">
        <v>365</v>
      </c>
      <c r="V1890" s="2" t="str">
        <f t="shared" si="76"/>
        <v>104533900C08</v>
      </c>
    </row>
    <row r="1891" spans="20:22" x14ac:dyDescent="0.35">
      <c r="T1891" s="2">
        <v>104533900</v>
      </c>
      <c r="U1891" s="2" t="s">
        <v>44</v>
      </c>
      <c r="V1891" s="2" t="str">
        <f t="shared" si="76"/>
        <v>104533900UN</v>
      </c>
    </row>
    <row r="1892" spans="20:22" x14ac:dyDescent="0.35">
      <c r="T1892" s="2">
        <v>104533920</v>
      </c>
      <c r="U1892" s="2" t="s">
        <v>43</v>
      </c>
      <c r="V1892" s="2" t="str">
        <f t="shared" si="76"/>
        <v>104533920C12</v>
      </c>
    </row>
    <row r="1893" spans="20:22" x14ac:dyDescent="0.35">
      <c r="T1893" s="2">
        <v>104533920</v>
      </c>
      <c r="U1893" s="2" t="s">
        <v>44</v>
      </c>
      <c r="V1893" s="2" t="str">
        <f t="shared" si="76"/>
        <v>104533920UN</v>
      </c>
    </row>
    <row r="1894" spans="20:22" x14ac:dyDescent="0.35">
      <c r="T1894" s="2">
        <v>104533960</v>
      </c>
      <c r="U1894" s="2" t="s">
        <v>53</v>
      </c>
      <c r="V1894" s="2" t="str">
        <f t="shared" si="76"/>
        <v>104533960C06</v>
      </c>
    </row>
    <row r="1895" spans="20:22" x14ac:dyDescent="0.35">
      <c r="T1895" s="2">
        <v>104533960</v>
      </c>
      <c r="U1895" s="2" t="s">
        <v>44</v>
      </c>
      <c r="V1895" s="2" t="str">
        <f t="shared" si="76"/>
        <v>104533960UN</v>
      </c>
    </row>
    <row r="1896" spans="20:22" x14ac:dyDescent="0.35">
      <c r="T1896" s="2">
        <v>104533970</v>
      </c>
      <c r="U1896" s="2" t="s">
        <v>128</v>
      </c>
      <c r="V1896" s="2" t="str">
        <f t="shared" si="76"/>
        <v>1045339701Q</v>
      </c>
    </row>
    <row r="1897" spans="20:22" x14ac:dyDescent="0.35">
      <c r="T1897" s="2">
        <v>104533970</v>
      </c>
      <c r="U1897" s="2" t="s">
        <v>44</v>
      </c>
      <c r="V1897" s="2" t="str">
        <f t="shared" si="76"/>
        <v>104533970UN</v>
      </c>
    </row>
    <row r="1898" spans="20:22" x14ac:dyDescent="0.35">
      <c r="T1898" s="2">
        <v>104533980</v>
      </c>
      <c r="U1898" s="2" t="s">
        <v>44</v>
      </c>
      <c r="V1898" s="2" t="str">
        <f t="shared" si="76"/>
        <v>104533980UN</v>
      </c>
    </row>
    <row r="1899" spans="20:22" x14ac:dyDescent="0.35">
      <c r="T1899" s="2">
        <v>104533980</v>
      </c>
      <c r="U1899" s="2" t="s">
        <v>676</v>
      </c>
      <c r="V1899" s="2" t="str">
        <f t="shared" si="76"/>
        <v>104533980Y50</v>
      </c>
    </row>
    <row r="1900" spans="20:22" x14ac:dyDescent="0.35">
      <c r="T1900" s="2">
        <v>104533990</v>
      </c>
      <c r="U1900" s="2" t="s">
        <v>44</v>
      </c>
      <c r="V1900" s="2" t="str">
        <f t="shared" si="76"/>
        <v>104533990UN</v>
      </c>
    </row>
    <row r="1901" spans="20:22" x14ac:dyDescent="0.35">
      <c r="T1901" s="2">
        <v>104533990</v>
      </c>
      <c r="U1901" s="2" t="s">
        <v>676</v>
      </c>
      <c r="V1901" s="2" t="str">
        <f t="shared" si="76"/>
        <v>104533990Y50</v>
      </c>
    </row>
    <row r="1902" spans="20:22" x14ac:dyDescent="0.35">
      <c r="T1902" s="2">
        <v>104534000</v>
      </c>
      <c r="U1902" s="2" t="s">
        <v>3975</v>
      </c>
      <c r="V1902" s="2" t="str">
        <f t="shared" si="76"/>
        <v>1045340004Q</v>
      </c>
    </row>
    <row r="1903" spans="20:22" x14ac:dyDescent="0.35">
      <c r="T1903" s="2">
        <v>104534000</v>
      </c>
      <c r="U1903" s="2" t="s">
        <v>44</v>
      </c>
      <c r="V1903" s="2" t="str">
        <f t="shared" si="76"/>
        <v>104534000UN</v>
      </c>
    </row>
    <row r="1904" spans="20:22" x14ac:dyDescent="0.35">
      <c r="T1904" s="2">
        <v>104534010</v>
      </c>
      <c r="U1904" s="2" t="s">
        <v>242</v>
      </c>
      <c r="V1904" s="2" t="str">
        <f t="shared" si="76"/>
        <v>104534010C48</v>
      </c>
    </row>
    <row r="1905" spans="20:22" x14ac:dyDescent="0.35">
      <c r="T1905" s="2">
        <v>104534010</v>
      </c>
      <c r="U1905" s="2" t="s">
        <v>44</v>
      </c>
      <c r="V1905" s="2" t="str">
        <f t="shared" si="76"/>
        <v>104534010UN</v>
      </c>
    </row>
    <row r="1906" spans="20:22" x14ac:dyDescent="0.35">
      <c r="T1906" s="2">
        <v>104534020</v>
      </c>
      <c r="U1906" s="2" t="s">
        <v>44</v>
      </c>
      <c r="V1906" s="2" t="str">
        <f t="shared" si="76"/>
        <v>104534020UN</v>
      </c>
    </row>
    <row r="1907" spans="20:22" x14ac:dyDescent="0.35">
      <c r="T1907" s="2">
        <v>104534030</v>
      </c>
      <c r="U1907" s="2" t="s">
        <v>44</v>
      </c>
      <c r="V1907" s="2" t="str">
        <f t="shared" si="76"/>
        <v>104534030UN</v>
      </c>
    </row>
    <row r="1908" spans="20:22" x14ac:dyDescent="0.35">
      <c r="T1908" s="2">
        <v>104534040</v>
      </c>
      <c r="U1908" s="2" t="s">
        <v>44</v>
      </c>
      <c r="V1908" s="2" t="str">
        <f t="shared" si="76"/>
        <v>104534040UN</v>
      </c>
    </row>
    <row r="1909" spans="20:22" x14ac:dyDescent="0.35">
      <c r="T1909" s="2">
        <v>104534050</v>
      </c>
      <c r="U1909" s="2" t="s">
        <v>44</v>
      </c>
      <c r="V1909" s="2" t="str">
        <f t="shared" si="76"/>
        <v>104534050UN</v>
      </c>
    </row>
    <row r="1910" spans="20:22" x14ac:dyDescent="0.35">
      <c r="T1910" s="2">
        <v>104534060</v>
      </c>
      <c r="U1910" s="2" t="s">
        <v>44</v>
      </c>
      <c r="V1910" s="2" t="str">
        <f t="shared" si="76"/>
        <v>104534060UN</v>
      </c>
    </row>
    <row r="1911" spans="20:22" x14ac:dyDescent="0.35">
      <c r="T1911" s="2">
        <v>104534080</v>
      </c>
      <c r="U1911" s="2" t="s">
        <v>760</v>
      </c>
      <c r="V1911" s="2" t="str">
        <f t="shared" si="76"/>
        <v>104534080C09</v>
      </c>
    </row>
    <row r="1912" spans="20:22" x14ac:dyDescent="0.35">
      <c r="T1912" s="2">
        <v>104534080</v>
      </c>
      <c r="U1912" s="2" t="s">
        <v>44</v>
      </c>
      <c r="V1912" s="2" t="str">
        <f t="shared" si="76"/>
        <v>104534080UN</v>
      </c>
    </row>
    <row r="1913" spans="20:22" x14ac:dyDescent="0.35">
      <c r="T1913" s="2">
        <v>104534090</v>
      </c>
      <c r="U1913" s="2" t="s">
        <v>176</v>
      </c>
      <c r="V1913" s="2" t="str">
        <f t="shared" si="76"/>
        <v>104534090C02</v>
      </c>
    </row>
    <row r="1914" spans="20:22" x14ac:dyDescent="0.35">
      <c r="T1914" s="2">
        <v>104534090</v>
      </c>
      <c r="U1914" s="2" t="s">
        <v>44</v>
      </c>
      <c r="V1914" s="2" t="str">
        <f t="shared" si="76"/>
        <v>104534090UN</v>
      </c>
    </row>
    <row r="1915" spans="20:22" x14ac:dyDescent="0.35">
      <c r="T1915" s="2">
        <v>104534100</v>
      </c>
      <c r="U1915" s="2" t="s">
        <v>94</v>
      </c>
      <c r="V1915" s="2" t="str">
        <f t="shared" si="76"/>
        <v>104534100C18</v>
      </c>
    </row>
    <row r="1916" spans="20:22" x14ac:dyDescent="0.35">
      <c r="T1916" s="2">
        <v>104534100</v>
      </c>
      <c r="U1916" s="2" t="s">
        <v>44</v>
      </c>
      <c r="V1916" s="2" t="str">
        <f t="shared" si="76"/>
        <v>104534100UN</v>
      </c>
    </row>
    <row r="1917" spans="20:22" x14ac:dyDescent="0.35">
      <c r="T1917" s="2">
        <v>104534120</v>
      </c>
      <c r="U1917" s="2" t="s">
        <v>61</v>
      </c>
      <c r="V1917" s="2" t="str">
        <f t="shared" si="76"/>
        <v>104534120C10</v>
      </c>
    </row>
    <row r="1918" spans="20:22" x14ac:dyDescent="0.35">
      <c r="T1918" s="2">
        <v>104534120</v>
      </c>
      <c r="U1918" s="2" t="s">
        <v>44</v>
      </c>
      <c r="V1918" s="2" t="str">
        <f t="shared" si="76"/>
        <v>104534120UN</v>
      </c>
    </row>
    <row r="1919" spans="20:22" x14ac:dyDescent="0.35">
      <c r="T1919" s="2">
        <v>104534130</v>
      </c>
      <c r="U1919" s="2" t="s">
        <v>43</v>
      </c>
      <c r="V1919" s="2" t="str">
        <f t="shared" si="76"/>
        <v>104534130C12</v>
      </c>
    </row>
    <row r="1920" spans="20:22" x14ac:dyDescent="0.35">
      <c r="T1920" s="2">
        <v>104534130</v>
      </c>
      <c r="U1920" s="2" t="s">
        <v>44</v>
      </c>
      <c r="V1920" s="2" t="str">
        <f t="shared" si="76"/>
        <v>104534130UN</v>
      </c>
    </row>
    <row r="1921" spans="20:22" x14ac:dyDescent="0.35">
      <c r="T1921" s="2">
        <v>104534140</v>
      </c>
      <c r="U1921" s="2" t="s">
        <v>244</v>
      </c>
      <c r="V1921" s="2" t="str">
        <f t="shared" si="76"/>
        <v>104534140C45</v>
      </c>
    </row>
    <row r="1922" spans="20:22" x14ac:dyDescent="0.35">
      <c r="T1922" s="2">
        <v>104534140</v>
      </c>
      <c r="U1922" s="2" t="s">
        <v>44</v>
      </c>
      <c r="V1922" s="2" t="str">
        <f t="shared" si="76"/>
        <v>104534140UN</v>
      </c>
    </row>
    <row r="1923" spans="20:22" x14ac:dyDescent="0.35">
      <c r="T1923" s="2">
        <v>104534150</v>
      </c>
      <c r="U1923" s="2" t="s">
        <v>61</v>
      </c>
      <c r="V1923" s="2" t="str">
        <f t="shared" si="76"/>
        <v>104534150C10</v>
      </c>
    </row>
    <row r="1924" spans="20:22" x14ac:dyDescent="0.35">
      <c r="T1924" s="2">
        <v>104534150</v>
      </c>
      <c r="U1924" s="2" t="s">
        <v>44</v>
      </c>
      <c r="V1924" s="2" t="str">
        <f t="shared" ref="V1924:V1987" si="77">T1924&amp;U1924</f>
        <v>104534150UN</v>
      </c>
    </row>
    <row r="1925" spans="20:22" x14ac:dyDescent="0.35">
      <c r="T1925" s="2">
        <v>104534160</v>
      </c>
      <c r="U1925" s="2" t="s">
        <v>43</v>
      </c>
      <c r="V1925" s="2" t="str">
        <f t="shared" si="77"/>
        <v>104534160C12</v>
      </c>
    </row>
    <row r="1926" spans="20:22" x14ac:dyDescent="0.35">
      <c r="T1926" s="2">
        <v>104534160</v>
      </c>
      <c r="U1926" s="2" t="s">
        <v>44</v>
      </c>
      <c r="V1926" s="2" t="str">
        <f t="shared" si="77"/>
        <v>104534160UN</v>
      </c>
    </row>
    <row r="1927" spans="20:22" x14ac:dyDescent="0.35">
      <c r="T1927" s="2">
        <v>104534170</v>
      </c>
      <c r="U1927" s="2" t="s">
        <v>61</v>
      </c>
      <c r="V1927" s="2" t="str">
        <f t="shared" si="77"/>
        <v>104534170C10</v>
      </c>
    </row>
    <row r="1928" spans="20:22" x14ac:dyDescent="0.35">
      <c r="T1928" s="2">
        <v>104534170</v>
      </c>
      <c r="U1928" s="2" t="s">
        <v>81</v>
      </c>
      <c r="V1928" s="2" t="str">
        <f t="shared" si="77"/>
        <v>104534170C60</v>
      </c>
    </row>
    <row r="1929" spans="20:22" x14ac:dyDescent="0.35">
      <c r="T1929" s="2">
        <v>104534170</v>
      </c>
      <c r="U1929" s="2" t="s">
        <v>44</v>
      </c>
      <c r="V1929" s="2" t="str">
        <f t="shared" si="77"/>
        <v>104534170UN</v>
      </c>
    </row>
    <row r="1930" spans="20:22" x14ac:dyDescent="0.35">
      <c r="T1930" s="2">
        <v>104534180</v>
      </c>
      <c r="U1930" s="2" t="s">
        <v>61</v>
      </c>
      <c r="V1930" s="2" t="str">
        <f t="shared" si="77"/>
        <v>104534180C10</v>
      </c>
    </row>
    <row r="1931" spans="20:22" x14ac:dyDescent="0.35">
      <c r="T1931" s="2">
        <v>104534180</v>
      </c>
      <c r="U1931" s="2" t="s">
        <v>44</v>
      </c>
      <c r="V1931" s="2" t="str">
        <f t="shared" si="77"/>
        <v>104534180UN</v>
      </c>
    </row>
    <row r="1932" spans="20:22" x14ac:dyDescent="0.35">
      <c r="T1932" s="2">
        <v>104534190</v>
      </c>
      <c r="U1932" s="2" t="s">
        <v>482</v>
      </c>
      <c r="V1932" s="2" t="str">
        <f t="shared" si="77"/>
        <v>104534190C27</v>
      </c>
    </row>
    <row r="1933" spans="20:22" x14ac:dyDescent="0.35">
      <c r="T1933" s="2">
        <v>104534190</v>
      </c>
      <c r="U1933" s="2" t="s">
        <v>44</v>
      </c>
      <c r="V1933" s="2" t="str">
        <f t="shared" si="77"/>
        <v>104534190UN</v>
      </c>
    </row>
    <row r="1934" spans="20:22" x14ac:dyDescent="0.35">
      <c r="T1934" s="2">
        <v>104534210</v>
      </c>
      <c r="U1934" s="2" t="s">
        <v>339</v>
      </c>
      <c r="V1934" s="2" t="str">
        <f t="shared" si="77"/>
        <v>104534210C30</v>
      </c>
    </row>
    <row r="1935" spans="20:22" x14ac:dyDescent="0.35">
      <c r="T1935" s="2">
        <v>104534210</v>
      </c>
      <c r="U1935" s="2" t="s">
        <v>44</v>
      </c>
      <c r="V1935" s="2" t="str">
        <f t="shared" si="77"/>
        <v>104534210UN</v>
      </c>
    </row>
    <row r="1936" spans="20:22" x14ac:dyDescent="0.35">
      <c r="T1936" s="2">
        <v>104540080</v>
      </c>
      <c r="U1936" s="2" t="s">
        <v>325</v>
      </c>
      <c r="V1936" s="2" t="str">
        <f t="shared" si="77"/>
        <v>104540080D10</v>
      </c>
    </row>
    <row r="1937" spans="20:22" x14ac:dyDescent="0.35">
      <c r="T1937" s="2">
        <v>104540080</v>
      </c>
      <c r="U1937" s="2" t="s">
        <v>44</v>
      </c>
      <c r="V1937" s="2" t="str">
        <f t="shared" si="77"/>
        <v>104540080UN</v>
      </c>
    </row>
    <row r="1938" spans="20:22" x14ac:dyDescent="0.35">
      <c r="T1938" s="2">
        <v>104560910</v>
      </c>
      <c r="U1938" s="2" t="s">
        <v>53</v>
      </c>
      <c r="V1938" s="2" t="str">
        <f t="shared" si="77"/>
        <v>104560910C06</v>
      </c>
    </row>
    <row r="1939" spans="20:22" x14ac:dyDescent="0.35">
      <c r="T1939" s="2">
        <v>104560910</v>
      </c>
      <c r="U1939" s="2" t="s">
        <v>44</v>
      </c>
      <c r="V1939" s="2" t="str">
        <f t="shared" si="77"/>
        <v>104560910UN</v>
      </c>
    </row>
    <row r="1940" spans="20:22" x14ac:dyDescent="0.35">
      <c r="T1940" s="2">
        <v>105000300</v>
      </c>
      <c r="U1940" s="2" t="s">
        <v>43</v>
      </c>
      <c r="V1940" s="2" t="str">
        <f t="shared" si="77"/>
        <v>105000300C12</v>
      </c>
    </row>
    <row r="1941" spans="20:22" x14ac:dyDescent="0.35">
      <c r="T1941" s="2">
        <v>105000300</v>
      </c>
      <c r="U1941" s="2" t="s">
        <v>44</v>
      </c>
      <c r="V1941" s="2" t="str">
        <f t="shared" si="77"/>
        <v>105000300UN</v>
      </c>
    </row>
    <row r="1942" spans="20:22" x14ac:dyDescent="0.35">
      <c r="T1942" s="2">
        <v>105000360</v>
      </c>
      <c r="U1942" s="2" t="s">
        <v>4306</v>
      </c>
      <c r="V1942" s="2" t="str">
        <f t="shared" si="77"/>
        <v>105000360L</v>
      </c>
    </row>
    <row r="1943" spans="20:22" x14ac:dyDescent="0.35">
      <c r="T1943" s="2">
        <v>105000360</v>
      </c>
      <c r="U1943" s="2" t="s">
        <v>44</v>
      </c>
      <c r="V1943" s="2" t="str">
        <f t="shared" si="77"/>
        <v>105000360UN</v>
      </c>
    </row>
    <row r="1944" spans="20:22" x14ac:dyDescent="0.35">
      <c r="T1944" s="2">
        <v>105000600</v>
      </c>
      <c r="U1944" s="2" t="s">
        <v>44</v>
      </c>
      <c r="V1944" s="2" t="str">
        <f t="shared" si="77"/>
        <v>105000600UN</v>
      </c>
    </row>
    <row r="1945" spans="20:22" x14ac:dyDescent="0.35">
      <c r="T1945" s="2">
        <v>105000930</v>
      </c>
      <c r="U1945" s="2" t="s">
        <v>112</v>
      </c>
      <c r="V1945" s="2" t="str">
        <f t="shared" si="77"/>
        <v>105000930C16</v>
      </c>
    </row>
    <row r="1946" spans="20:22" x14ac:dyDescent="0.35">
      <c r="T1946" s="2">
        <v>105000930</v>
      </c>
      <c r="U1946" s="2" t="s">
        <v>44</v>
      </c>
      <c r="V1946" s="2" t="str">
        <f t="shared" si="77"/>
        <v>105000930UN</v>
      </c>
    </row>
    <row r="1947" spans="20:22" x14ac:dyDescent="0.35">
      <c r="T1947" s="2">
        <v>105000940</v>
      </c>
      <c r="U1947" s="2" t="s">
        <v>53</v>
      </c>
      <c r="V1947" s="2" t="str">
        <f t="shared" si="77"/>
        <v>105000940C06</v>
      </c>
    </row>
    <row r="1948" spans="20:22" x14ac:dyDescent="0.35">
      <c r="T1948" s="2">
        <v>105000940</v>
      </c>
      <c r="U1948" s="2" t="s">
        <v>44</v>
      </c>
      <c r="V1948" s="2" t="str">
        <f t="shared" si="77"/>
        <v>105000940UN</v>
      </c>
    </row>
    <row r="1949" spans="20:22" x14ac:dyDescent="0.35">
      <c r="T1949" s="2">
        <v>105001000</v>
      </c>
      <c r="U1949" s="2" t="s">
        <v>81</v>
      </c>
      <c r="V1949" s="2" t="str">
        <f t="shared" si="77"/>
        <v>105001000C60</v>
      </c>
    </row>
    <row r="1950" spans="20:22" x14ac:dyDescent="0.35">
      <c r="T1950" s="2">
        <v>105001000</v>
      </c>
      <c r="U1950" s="2" t="s">
        <v>44</v>
      </c>
      <c r="V1950" s="2" t="str">
        <f t="shared" si="77"/>
        <v>105001000UN</v>
      </c>
    </row>
    <row r="1951" spans="20:22" x14ac:dyDescent="0.35">
      <c r="T1951" s="2">
        <v>105001050</v>
      </c>
      <c r="U1951" s="2" t="s">
        <v>81</v>
      </c>
      <c r="V1951" s="2" t="str">
        <f t="shared" si="77"/>
        <v>105001050C60</v>
      </c>
    </row>
    <row r="1952" spans="20:22" x14ac:dyDescent="0.35">
      <c r="T1952" s="2">
        <v>105001050</v>
      </c>
      <c r="U1952" s="2" t="s">
        <v>44</v>
      </c>
      <c r="V1952" s="2" t="str">
        <f t="shared" si="77"/>
        <v>105001050UN</v>
      </c>
    </row>
    <row r="1953" spans="20:22" x14ac:dyDescent="0.35">
      <c r="T1953" s="2">
        <v>105001100</v>
      </c>
      <c r="U1953" s="2" t="s">
        <v>81</v>
      </c>
      <c r="V1953" s="2" t="str">
        <f t="shared" si="77"/>
        <v>105001100C60</v>
      </c>
    </row>
    <row r="1954" spans="20:22" x14ac:dyDescent="0.35">
      <c r="T1954" s="2">
        <v>105001100</v>
      </c>
      <c r="U1954" s="2" t="s">
        <v>44</v>
      </c>
      <c r="V1954" s="2" t="str">
        <f t="shared" si="77"/>
        <v>105001100UN</v>
      </c>
    </row>
    <row r="1955" spans="20:22" x14ac:dyDescent="0.35">
      <c r="T1955" s="2">
        <v>105010750</v>
      </c>
      <c r="U1955" s="2" t="s">
        <v>128</v>
      </c>
      <c r="V1955" s="2" t="str">
        <f t="shared" si="77"/>
        <v>1050107501Q</v>
      </c>
    </row>
    <row r="1956" spans="20:22" x14ac:dyDescent="0.35">
      <c r="T1956" s="2">
        <v>105010800</v>
      </c>
      <c r="U1956" s="2" t="s">
        <v>131</v>
      </c>
      <c r="V1956" s="2" t="str">
        <f t="shared" si="77"/>
        <v>105010800V00</v>
      </c>
    </row>
    <row r="1957" spans="20:22" x14ac:dyDescent="0.35">
      <c r="T1957" s="2">
        <v>105010960</v>
      </c>
      <c r="U1957" s="2" t="s">
        <v>128</v>
      </c>
      <c r="V1957" s="2" t="str">
        <f t="shared" si="77"/>
        <v>1050109601Q</v>
      </c>
    </row>
    <row r="1958" spans="20:22" x14ac:dyDescent="0.35">
      <c r="T1958" s="2">
        <v>105010970</v>
      </c>
      <c r="U1958" s="2" t="s">
        <v>449</v>
      </c>
      <c r="V1958" s="2" t="str">
        <f t="shared" si="77"/>
        <v>105010970QY</v>
      </c>
    </row>
    <row r="1959" spans="20:22" x14ac:dyDescent="0.35">
      <c r="T1959" s="2">
        <v>105019300</v>
      </c>
      <c r="U1959" s="2" t="s">
        <v>760</v>
      </c>
      <c r="V1959" s="2" t="str">
        <f t="shared" si="77"/>
        <v>105019300C09</v>
      </c>
    </row>
    <row r="1960" spans="20:22" x14ac:dyDescent="0.35">
      <c r="T1960" s="2">
        <v>105019300</v>
      </c>
      <c r="U1960" s="2" t="s">
        <v>44</v>
      </c>
      <c r="V1960" s="2" t="str">
        <f t="shared" si="77"/>
        <v>105019300UN</v>
      </c>
    </row>
    <row r="1961" spans="20:22" x14ac:dyDescent="0.35">
      <c r="T1961" s="2">
        <v>105020070</v>
      </c>
      <c r="U1961" s="2" t="s">
        <v>44</v>
      </c>
      <c r="V1961" s="2" t="str">
        <f t="shared" si="77"/>
        <v>105020070UN</v>
      </c>
    </row>
    <row r="1962" spans="20:22" x14ac:dyDescent="0.35">
      <c r="T1962" s="2">
        <v>105045100</v>
      </c>
      <c r="U1962" s="2" t="s">
        <v>176</v>
      </c>
      <c r="V1962" s="2" t="str">
        <f t="shared" si="77"/>
        <v>105045100C02</v>
      </c>
    </row>
    <row r="1963" spans="20:22" x14ac:dyDescent="0.35">
      <c r="T1963" s="2">
        <v>105045100</v>
      </c>
      <c r="U1963" s="2" t="s">
        <v>44</v>
      </c>
      <c r="V1963" s="2" t="str">
        <f t="shared" si="77"/>
        <v>105045100UN</v>
      </c>
    </row>
    <row r="1964" spans="20:22" x14ac:dyDescent="0.35">
      <c r="T1964" s="2">
        <v>105045110</v>
      </c>
      <c r="U1964" s="2" t="s">
        <v>176</v>
      </c>
      <c r="V1964" s="2" t="str">
        <f t="shared" si="77"/>
        <v>105045110C02</v>
      </c>
    </row>
    <row r="1965" spans="20:22" x14ac:dyDescent="0.35">
      <c r="T1965" s="2">
        <v>105045110</v>
      </c>
      <c r="U1965" s="2" t="s">
        <v>44</v>
      </c>
      <c r="V1965" s="2" t="str">
        <f t="shared" si="77"/>
        <v>105045110UN</v>
      </c>
    </row>
    <row r="1966" spans="20:22" x14ac:dyDescent="0.35">
      <c r="T1966" s="2">
        <v>105045260</v>
      </c>
      <c r="U1966" s="2" t="s">
        <v>77</v>
      </c>
      <c r="V1966" s="2" t="str">
        <f t="shared" si="77"/>
        <v>105045260CJ</v>
      </c>
    </row>
    <row r="1967" spans="20:22" x14ac:dyDescent="0.35">
      <c r="T1967" s="2">
        <v>105045260</v>
      </c>
      <c r="U1967" s="2" t="s">
        <v>164</v>
      </c>
      <c r="V1967" s="2" t="str">
        <f t="shared" si="77"/>
        <v>105045260KG</v>
      </c>
    </row>
    <row r="1968" spans="20:22" x14ac:dyDescent="0.35">
      <c r="T1968" s="2">
        <v>105045310</v>
      </c>
      <c r="U1968" s="2" t="s">
        <v>164</v>
      </c>
      <c r="V1968" s="2" t="str">
        <f t="shared" si="77"/>
        <v>105045310KG</v>
      </c>
    </row>
    <row r="1969" spans="20:22" x14ac:dyDescent="0.35">
      <c r="T1969" s="2">
        <v>105045390</v>
      </c>
      <c r="U1969" s="2" t="s">
        <v>176</v>
      </c>
      <c r="V1969" s="2" t="str">
        <f t="shared" si="77"/>
        <v>105045390C02</v>
      </c>
    </row>
    <row r="1970" spans="20:22" x14ac:dyDescent="0.35">
      <c r="T1970" s="2">
        <v>105045500</v>
      </c>
      <c r="U1970" s="2" t="s">
        <v>53</v>
      </c>
      <c r="V1970" s="2" t="str">
        <f t="shared" si="77"/>
        <v>105045500C06</v>
      </c>
    </row>
    <row r="1971" spans="20:22" x14ac:dyDescent="0.35">
      <c r="T1971" s="2">
        <v>105045500</v>
      </c>
      <c r="U1971" s="2" t="s">
        <v>44</v>
      </c>
      <c r="V1971" s="2" t="str">
        <f t="shared" si="77"/>
        <v>105045500UN</v>
      </c>
    </row>
    <row r="1972" spans="20:22" x14ac:dyDescent="0.35">
      <c r="T1972" s="2">
        <v>105045630</v>
      </c>
      <c r="U1972" s="2" t="s">
        <v>164</v>
      </c>
      <c r="V1972" s="2" t="str">
        <f t="shared" si="77"/>
        <v>105045630KG</v>
      </c>
    </row>
    <row r="1973" spans="20:22" x14ac:dyDescent="0.35">
      <c r="T1973" s="2">
        <v>105045700</v>
      </c>
      <c r="U1973" s="2" t="s">
        <v>164</v>
      </c>
      <c r="V1973" s="2" t="str">
        <f t="shared" si="77"/>
        <v>105045700KG</v>
      </c>
    </row>
    <row r="1974" spans="20:22" x14ac:dyDescent="0.35">
      <c r="T1974" s="2">
        <v>105045840</v>
      </c>
      <c r="U1974" s="2" t="s">
        <v>331</v>
      </c>
      <c r="V1974" s="2" t="str">
        <f t="shared" si="77"/>
        <v>105045840C14</v>
      </c>
    </row>
    <row r="1975" spans="20:22" x14ac:dyDescent="0.35">
      <c r="T1975" s="2">
        <v>105045840</v>
      </c>
      <c r="U1975" s="2" t="s">
        <v>164</v>
      </c>
      <c r="V1975" s="2" t="str">
        <f t="shared" si="77"/>
        <v>105045840KG</v>
      </c>
    </row>
    <row r="1976" spans="20:22" x14ac:dyDescent="0.35">
      <c r="T1976" s="2">
        <v>105154020</v>
      </c>
      <c r="U1976" s="2" t="s">
        <v>242</v>
      </c>
      <c r="V1976" s="2" t="str">
        <f t="shared" si="77"/>
        <v>105154020C48</v>
      </c>
    </row>
    <row r="1977" spans="20:22" x14ac:dyDescent="0.35">
      <c r="T1977" s="2">
        <v>105154030</v>
      </c>
      <c r="U1977" s="2" t="s">
        <v>768</v>
      </c>
      <c r="V1977" s="2" t="str">
        <f t="shared" si="77"/>
        <v>105154030C80</v>
      </c>
    </row>
    <row r="1978" spans="20:22" x14ac:dyDescent="0.35">
      <c r="T1978" s="2">
        <v>105154040</v>
      </c>
      <c r="U1978" s="2" t="s">
        <v>768</v>
      </c>
      <c r="V1978" s="2" t="str">
        <f t="shared" si="77"/>
        <v>105154040C80</v>
      </c>
    </row>
    <row r="1979" spans="20:22" x14ac:dyDescent="0.35">
      <c r="T1979" s="2">
        <v>105154330</v>
      </c>
      <c r="U1979" s="2" t="s">
        <v>81</v>
      </c>
      <c r="V1979" s="2" t="str">
        <f t="shared" si="77"/>
        <v>105154330C60</v>
      </c>
    </row>
    <row r="1980" spans="20:22" x14ac:dyDescent="0.35">
      <c r="T1980" s="2">
        <v>105154370</v>
      </c>
      <c r="U1980" s="2" t="s">
        <v>176</v>
      </c>
      <c r="V1980" s="2" t="str">
        <f t="shared" si="77"/>
        <v>105154370C02</v>
      </c>
    </row>
    <row r="1981" spans="20:22" x14ac:dyDescent="0.35">
      <c r="T1981" s="2">
        <v>105154370</v>
      </c>
      <c r="U1981" s="2" t="s">
        <v>44</v>
      </c>
      <c r="V1981" s="2" t="str">
        <f t="shared" si="77"/>
        <v>105154370UN</v>
      </c>
    </row>
    <row r="1982" spans="20:22" x14ac:dyDescent="0.35">
      <c r="T1982" s="2">
        <v>105154610</v>
      </c>
      <c r="U1982" s="2" t="s">
        <v>339</v>
      </c>
      <c r="V1982" s="2" t="str">
        <f t="shared" si="77"/>
        <v>105154610C30</v>
      </c>
    </row>
    <row r="1983" spans="20:22" x14ac:dyDescent="0.35">
      <c r="T1983" s="2">
        <v>105154610</v>
      </c>
      <c r="U1983" s="2" t="s">
        <v>44</v>
      </c>
      <c r="V1983" s="2" t="str">
        <f t="shared" si="77"/>
        <v>105154610UN</v>
      </c>
    </row>
    <row r="1984" spans="20:22" x14ac:dyDescent="0.35">
      <c r="T1984" s="2">
        <v>105154770</v>
      </c>
      <c r="U1984" s="2" t="s">
        <v>242</v>
      </c>
      <c r="V1984" s="2" t="str">
        <f t="shared" si="77"/>
        <v>105154770C48</v>
      </c>
    </row>
    <row r="1985" spans="20:22" x14ac:dyDescent="0.35">
      <c r="T1985" s="2">
        <v>105154770</v>
      </c>
      <c r="U1985" s="2" t="s">
        <v>44</v>
      </c>
      <c r="V1985" s="2" t="str">
        <f t="shared" si="77"/>
        <v>105154770UN</v>
      </c>
    </row>
    <row r="1986" spans="20:22" x14ac:dyDescent="0.35">
      <c r="T1986" s="2">
        <v>105200730</v>
      </c>
      <c r="U1986" s="2" t="s">
        <v>53</v>
      </c>
      <c r="V1986" s="2" t="str">
        <f t="shared" si="77"/>
        <v>105200730C06</v>
      </c>
    </row>
    <row r="1987" spans="20:22" x14ac:dyDescent="0.35">
      <c r="T1987" s="2">
        <v>105200730</v>
      </c>
      <c r="U1987" s="2" t="s">
        <v>44</v>
      </c>
      <c r="V1987" s="2" t="str">
        <f t="shared" si="77"/>
        <v>105200730UN</v>
      </c>
    </row>
    <row r="1988" spans="20:22" x14ac:dyDescent="0.35">
      <c r="T1988" s="2">
        <v>105200800</v>
      </c>
      <c r="U1988" s="2" t="s">
        <v>53</v>
      </c>
      <c r="V1988" s="2" t="str">
        <f t="shared" ref="V1988:V2051" si="78">T1988&amp;U1988</f>
        <v>105200800C06</v>
      </c>
    </row>
    <row r="1989" spans="20:22" x14ac:dyDescent="0.35">
      <c r="T1989" s="2">
        <v>105200800</v>
      </c>
      <c r="U1989" s="2" t="s">
        <v>44</v>
      </c>
      <c r="V1989" s="2" t="str">
        <f t="shared" si="78"/>
        <v>105200800UN</v>
      </c>
    </row>
    <row r="1990" spans="20:22" x14ac:dyDescent="0.35">
      <c r="T1990" s="2">
        <v>105200870</v>
      </c>
      <c r="U1990" s="2" t="s">
        <v>242</v>
      </c>
      <c r="V1990" s="2" t="str">
        <f t="shared" si="78"/>
        <v>105200870C48</v>
      </c>
    </row>
    <row r="1991" spans="20:22" x14ac:dyDescent="0.35">
      <c r="T1991" s="2">
        <v>105200870</v>
      </c>
      <c r="U1991" s="2" t="s">
        <v>44</v>
      </c>
      <c r="V1991" s="2" t="str">
        <f t="shared" si="78"/>
        <v>105200870UN</v>
      </c>
    </row>
    <row r="1992" spans="20:22" x14ac:dyDescent="0.35">
      <c r="T1992" s="2">
        <v>105200920</v>
      </c>
      <c r="U1992" s="2" t="s">
        <v>44</v>
      </c>
      <c r="V1992" s="2" t="str">
        <f t="shared" si="78"/>
        <v>105200920UN</v>
      </c>
    </row>
    <row r="1993" spans="20:22" x14ac:dyDescent="0.35">
      <c r="T1993" s="2">
        <v>105200930</v>
      </c>
      <c r="U1993" s="2" t="s">
        <v>94</v>
      </c>
      <c r="V1993" s="2" t="str">
        <f t="shared" si="78"/>
        <v>105200930C18</v>
      </c>
    </row>
    <row r="1994" spans="20:22" x14ac:dyDescent="0.35">
      <c r="T1994" s="2">
        <v>105200930</v>
      </c>
      <c r="U1994" s="2" t="s">
        <v>44</v>
      </c>
      <c r="V1994" s="2" t="str">
        <f t="shared" si="78"/>
        <v>105200930UN</v>
      </c>
    </row>
    <row r="1995" spans="20:22" x14ac:dyDescent="0.35">
      <c r="T1995" s="2">
        <v>105200980</v>
      </c>
      <c r="U1995" s="2" t="s">
        <v>44</v>
      </c>
      <c r="V1995" s="2" t="str">
        <f t="shared" si="78"/>
        <v>105200980UN</v>
      </c>
    </row>
    <row r="1996" spans="20:22" x14ac:dyDescent="0.35">
      <c r="T1996" s="2">
        <v>105200990</v>
      </c>
      <c r="U1996" s="2" t="s">
        <v>44</v>
      </c>
      <c r="V1996" s="2" t="str">
        <f t="shared" si="78"/>
        <v>105200990UN</v>
      </c>
    </row>
    <row r="1997" spans="20:22" x14ac:dyDescent="0.35">
      <c r="T1997" s="2">
        <v>105201000</v>
      </c>
      <c r="U1997" s="2" t="s">
        <v>44</v>
      </c>
      <c r="V1997" s="2" t="str">
        <f t="shared" si="78"/>
        <v>105201000UN</v>
      </c>
    </row>
    <row r="1998" spans="20:22" x14ac:dyDescent="0.35">
      <c r="T1998" s="2">
        <v>105201070</v>
      </c>
      <c r="U1998" s="2" t="s">
        <v>128</v>
      </c>
      <c r="V1998" s="2" t="str">
        <f t="shared" si="78"/>
        <v>1052010701Q</v>
      </c>
    </row>
    <row r="1999" spans="20:22" x14ac:dyDescent="0.35">
      <c r="T1999" s="2">
        <v>105201130</v>
      </c>
      <c r="U1999" s="2" t="s">
        <v>44</v>
      </c>
      <c r="V1999" s="2" t="str">
        <f t="shared" si="78"/>
        <v>105201130UN</v>
      </c>
    </row>
    <row r="2000" spans="20:22" x14ac:dyDescent="0.35">
      <c r="T2000" s="2">
        <v>105201140</v>
      </c>
      <c r="U2000" s="2" t="s">
        <v>44</v>
      </c>
      <c r="V2000" s="2" t="str">
        <f t="shared" si="78"/>
        <v>105201140UN</v>
      </c>
    </row>
    <row r="2001" spans="20:22" x14ac:dyDescent="0.35">
      <c r="T2001" s="2">
        <v>105201180</v>
      </c>
      <c r="U2001" s="2" t="s">
        <v>242</v>
      </c>
      <c r="V2001" s="2" t="str">
        <f t="shared" si="78"/>
        <v>105201180C48</v>
      </c>
    </row>
    <row r="2002" spans="20:22" x14ac:dyDescent="0.35">
      <c r="T2002" s="2">
        <v>105201180</v>
      </c>
      <c r="U2002" s="2" t="s">
        <v>44</v>
      </c>
      <c r="V2002" s="2" t="str">
        <f t="shared" si="78"/>
        <v>105201180UN</v>
      </c>
    </row>
    <row r="2003" spans="20:22" x14ac:dyDescent="0.35">
      <c r="T2003" s="2">
        <v>105201340</v>
      </c>
      <c r="U2003" s="2" t="s">
        <v>128</v>
      </c>
      <c r="V2003" s="2" t="str">
        <f t="shared" si="78"/>
        <v>1052013401Q</v>
      </c>
    </row>
    <row r="2004" spans="20:22" x14ac:dyDescent="0.35">
      <c r="T2004" s="2">
        <v>105201340</v>
      </c>
      <c r="U2004" s="2" t="s">
        <v>164</v>
      </c>
      <c r="V2004" s="2" t="str">
        <f t="shared" si="78"/>
        <v>105201340KG</v>
      </c>
    </row>
    <row r="2005" spans="20:22" x14ac:dyDescent="0.35">
      <c r="T2005" s="2">
        <v>105201360</v>
      </c>
      <c r="U2005" s="2" t="s">
        <v>128</v>
      </c>
      <c r="V2005" s="2" t="str">
        <f t="shared" si="78"/>
        <v>1052013601Q</v>
      </c>
    </row>
    <row r="2006" spans="20:22" x14ac:dyDescent="0.35">
      <c r="T2006" s="2">
        <v>105201370</v>
      </c>
      <c r="U2006" s="2" t="s">
        <v>128</v>
      </c>
      <c r="V2006" s="2" t="str">
        <f t="shared" si="78"/>
        <v>1052013701Q</v>
      </c>
    </row>
    <row r="2007" spans="20:22" x14ac:dyDescent="0.35">
      <c r="T2007" s="2">
        <v>105201430</v>
      </c>
      <c r="U2007" s="2" t="s">
        <v>44</v>
      </c>
      <c r="V2007" s="2" t="str">
        <f t="shared" si="78"/>
        <v>105201430UN</v>
      </c>
    </row>
    <row r="2008" spans="20:22" x14ac:dyDescent="0.35">
      <c r="T2008" s="2">
        <v>105201570</v>
      </c>
      <c r="U2008" s="2" t="s">
        <v>53</v>
      </c>
      <c r="V2008" s="2" t="str">
        <f t="shared" si="78"/>
        <v>105201570C06</v>
      </c>
    </row>
    <row r="2009" spans="20:22" x14ac:dyDescent="0.35">
      <c r="T2009" s="2">
        <v>105201570</v>
      </c>
      <c r="U2009" s="2" t="s">
        <v>44</v>
      </c>
      <c r="V2009" s="2" t="str">
        <f t="shared" si="78"/>
        <v>105201570UN</v>
      </c>
    </row>
    <row r="2010" spans="20:22" x14ac:dyDescent="0.35">
      <c r="T2010" s="2">
        <v>105201580</v>
      </c>
      <c r="U2010" s="2" t="s">
        <v>53</v>
      </c>
      <c r="V2010" s="2" t="str">
        <f t="shared" si="78"/>
        <v>105201580C06</v>
      </c>
    </row>
    <row r="2011" spans="20:22" x14ac:dyDescent="0.35">
      <c r="T2011" s="2">
        <v>105201580</v>
      </c>
      <c r="U2011" s="2" t="s">
        <v>44</v>
      </c>
      <c r="V2011" s="2" t="str">
        <f t="shared" si="78"/>
        <v>105201580UN</v>
      </c>
    </row>
    <row r="2012" spans="20:22" x14ac:dyDescent="0.35">
      <c r="T2012" s="2">
        <v>105201800</v>
      </c>
      <c r="U2012" s="2" t="s">
        <v>209</v>
      </c>
      <c r="V2012" s="2" t="str">
        <f t="shared" si="78"/>
        <v>105201800C04</v>
      </c>
    </row>
    <row r="2013" spans="20:22" x14ac:dyDescent="0.35">
      <c r="T2013" s="2">
        <v>105201800</v>
      </c>
      <c r="U2013" s="2" t="s">
        <v>44</v>
      </c>
      <c r="V2013" s="2" t="str">
        <f t="shared" si="78"/>
        <v>105201800UN</v>
      </c>
    </row>
    <row r="2014" spans="20:22" x14ac:dyDescent="0.35">
      <c r="T2014" s="2">
        <v>105201810</v>
      </c>
      <c r="U2014" s="2" t="s">
        <v>44</v>
      </c>
      <c r="V2014" s="2" t="str">
        <f t="shared" si="78"/>
        <v>105201810UN</v>
      </c>
    </row>
    <row r="2015" spans="20:22" x14ac:dyDescent="0.35">
      <c r="T2015" s="2">
        <v>105201820</v>
      </c>
      <c r="U2015" s="2" t="s">
        <v>44</v>
      </c>
      <c r="V2015" s="2" t="str">
        <f t="shared" si="78"/>
        <v>105201820UN</v>
      </c>
    </row>
    <row r="2016" spans="20:22" x14ac:dyDescent="0.35">
      <c r="T2016" s="2">
        <v>105201940</v>
      </c>
      <c r="U2016" s="2" t="s">
        <v>44</v>
      </c>
      <c r="V2016" s="2" t="str">
        <f t="shared" si="78"/>
        <v>105201940UN</v>
      </c>
    </row>
    <row r="2017" spans="20:22" x14ac:dyDescent="0.35">
      <c r="T2017" s="2">
        <v>105345340</v>
      </c>
      <c r="U2017" s="2" t="s">
        <v>77</v>
      </c>
      <c r="V2017" s="2" t="str">
        <f t="shared" si="78"/>
        <v>105345340CJ</v>
      </c>
    </row>
    <row r="2018" spans="20:22" x14ac:dyDescent="0.35">
      <c r="T2018" s="2">
        <v>105345340</v>
      </c>
      <c r="U2018" s="2" t="s">
        <v>164</v>
      </c>
      <c r="V2018" s="2" t="str">
        <f t="shared" si="78"/>
        <v>105345340KG</v>
      </c>
    </row>
    <row r="2019" spans="20:22" x14ac:dyDescent="0.35">
      <c r="T2019" s="2">
        <v>106000820</v>
      </c>
      <c r="U2019" s="2" t="s">
        <v>441</v>
      </c>
      <c r="V2019" s="2" t="str">
        <f t="shared" si="78"/>
        <v>106000820Y00</v>
      </c>
    </row>
    <row r="2020" spans="20:22" x14ac:dyDescent="0.35">
      <c r="T2020" s="2">
        <v>107600010</v>
      </c>
      <c r="U2020" s="2" t="s">
        <v>43</v>
      </c>
      <c r="V2020" s="2" t="str">
        <f t="shared" si="78"/>
        <v>107600010C12</v>
      </c>
    </row>
    <row r="2021" spans="20:22" x14ac:dyDescent="0.35">
      <c r="T2021" s="2">
        <v>107600010</v>
      </c>
      <c r="U2021" s="2" t="s">
        <v>44</v>
      </c>
      <c r="V2021" s="2" t="str">
        <f t="shared" si="78"/>
        <v>107600010UN</v>
      </c>
    </row>
    <row r="2022" spans="20:22" x14ac:dyDescent="0.35">
      <c r="T2022" s="2">
        <v>107600020</v>
      </c>
      <c r="U2022" s="2" t="s">
        <v>43</v>
      </c>
      <c r="V2022" s="2" t="str">
        <f t="shared" si="78"/>
        <v>107600020C12</v>
      </c>
    </row>
    <row r="2023" spans="20:22" x14ac:dyDescent="0.35">
      <c r="T2023" s="2">
        <v>107600020</v>
      </c>
      <c r="U2023" s="2" t="s">
        <v>44</v>
      </c>
      <c r="V2023" s="2" t="str">
        <f t="shared" si="78"/>
        <v>107600020UN</v>
      </c>
    </row>
    <row r="2024" spans="20:22" x14ac:dyDescent="0.35">
      <c r="T2024" s="2">
        <v>107600030</v>
      </c>
      <c r="U2024" s="2" t="s">
        <v>43</v>
      </c>
      <c r="V2024" s="2" t="str">
        <f t="shared" si="78"/>
        <v>107600030C12</v>
      </c>
    </row>
    <row r="2025" spans="20:22" x14ac:dyDescent="0.35">
      <c r="T2025" s="2">
        <v>107600030</v>
      </c>
      <c r="U2025" s="2" t="s">
        <v>44</v>
      </c>
      <c r="V2025" s="2" t="str">
        <f t="shared" si="78"/>
        <v>107600030UN</v>
      </c>
    </row>
    <row r="2026" spans="20:22" x14ac:dyDescent="0.35">
      <c r="T2026" s="2">
        <v>107600040</v>
      </c>
      <c r="U2026" s="2" t="s">
        <v>43</v>
      </c>
      <c r="V2026" s="2" t="str">
        <f t="shared" si="78"/>
        <v>107600040C12</v>
      </c>
    </row>
    <row r="2027" spans="20:22" x14ac:dyDescent="0.35">
      <c r="T2027" s="2">
        <v>107600040</v>
      </c>
      <c r="U2027" s="2" t="s">
        <v>44</v>
      </c>
      <c r="V2027" s="2" t="str">
        <f t="shared" si="78"/>
        <v>107600040UN</v>
      </c>
    </row>
    <row r="2028" spans="20:22" x14ac:dyDescent="0.35">
      <c r="T2028" s="2">
        <v>108000022</v>
      </c>
      <c r="U2028" s="2" t="s">
        <v>94</v>
      </c>
      <c r="V2028" s="2" t="str">
        <f t="shared" si="78"/>
        <v>108000022C18</v>
      </c>
    </row>
    <row r="2029" spans="20:22" x14ac:dyDescent="0.35">
      <c r="T2029" s="2">
        <v>108000022</v>
      </c>
      <c r="U2029" s="2" t="s">
        <v>44</v>
      </c>
      <c r="V2029" s="2" t="str">
        <f t="shared" si="78"/>
        <v>108000022UN</v>
      </c>
    </row>
    <row r="2030" spans="20:22" x14ac:dyDescent="0.35">
      <c r="T2030" s="2">
        <v>108004000</v>
      </c>
      <c r="U2030" s="2" t="s">
        <v>53</v>
      </c>
      <c r="V2030" s="2" t="str">
        <f t="shared" si="78"/>
        <v>108004000C06</v>
      </c>
    </row>
    <row r="2031" spans="20:22" x14ac:dyDescent="0.35">
      <c r="T2031" s="2">
        <v>108004000</v>
      </c>
      <c r="U2031" s="2" t="s">
        <v>44</v>
      </c>
      <c r="V2031" s="2" t="str">
        <f t="shared" si="78"/>
        <v>108004000UN</v>
      </c>
    </row>
    <row r="2032" spans="20:22" x14ac:dyDescent="0.35">
      <c r="T2032" s="2">
        <v>108004050</v>
      </c>
      <c r="U2032" s="2" t="s">
        <v>53</v>
      </c>
      <c r="V2032" s="2" t="str">
        <f t="shared" si="78"/>
        <v>108004050C06</v>
      </c>
    </row>
    <row r="2033" spans="20:22" x14ac:dyDescent="0.35">
      <c r="T2033" s="2">
        <v>108004050</v>
      </c>
      <c r="U2033" s="2" t="s">
        <v>44</v>
      </c>
      <c r="V2033" s="2" t="str">
        <f t="shared" si="78"/>
        <v>108004050UN</v>
      </c>
    </row>
    <row r="2034" spans="20:22" x14ac:dyDescent="0.35">
      <c r="T2034" s="2">
        <v>108004060</v>
      </c>
      <c r="U2034" s="2" t="s">
        <v>53</v>
      </c>
      <c r="V2034" s="2" t="str">
        <f t="shared" si="78"/>
        <v>108004060C06</v>
      </c>
    </row>
    <row r="2035" spans="20:22" x14ac:dyDescent="0.35">
      <c r="T2035" s="2">
        <v>108004060</v>
      </c>
      <c r="U2035" s="2" t="s">
        <v>43</v>
      </c>
      <c r="V2035" s="2" t="str">
        <f t="shared" si="78"/>
        <v>108004060C12</v>
      </c>
    </row>
    <row r="2036" spans="20:22" x14ac:dyDescent="0.35">
      <c r="T2036" s="2">
        <v>108004060</v>
      </c>
      <c r="U2036" s="2" t="s">
        <v>44</v>
      </c>
      <c r="V2036" s="2" t="str">
        <f t="shared" si="78"/>
        <v>108004060UN</v>
      </c>
    </row>
    <row r="2037" spans="20:22" x14ac:dyDescent="0.35">
      <c r="T2037" s="2">
        <v>108005380</v>
      </c>
      <c r="U2037" s="2" t="s">
        <v>2834</v>
      </c>
      <c r="V2037" s="2" t="str">
        <f t="shared" si="78"/>
        <v>108005380C21</v>
      </c>
    </row>
    <row r="2038" spans="20:22" x14ac:dyDescent="0.35">
      <c r="T2038" s="2">
        <v>108005380</v>
      </c>
      <c r="U2038" s="2" t="s">
        <v>44</v>
      </c>
      <c r="V2038" s="2" t="str">
        <f t="shared" si="78"/>
        <v>108005380UN</v>
      </c>
    </row>
    <row r="2039" spans="20:22" x14ac:dyDescent="0.35">
      <c r="T2039" s="2">
        <v>108005510</v>
      </c>
      <c r="U2039" s="2" t="s">
        <v>94</v>
      </c>
      <c r="V2039" s="2" t="str">
        <f t="shared" si="78"/>
        <v>108005510C18</v>
      </c>
    </row>
    <row r="2040" spans="20:22" x14ac:dyDescent="0.35">
      <c r="T2040" s="2">
        <v>108005510</v>
      </c>
      <c r="U2040" s="2" t="s">
        <v>44</v>
      </c>
      <c r="V2040" s="2" t="str">
        <f t="shared" si="78"/>
        <v>108005510UN</v>
      </c>
    </row>
    <row r="2041" spans="20:22" x14ac:dyDescent="0.35">
      <c r="T2041" s="2">
        <v>150000000</v>
      </c>
      <c r="U2041" s="2" t="s">
        <v>61</v>
      </c>
      <c r="V2041" s="2" t="str">
        <f t="shared" si="78"/>
        <v>150000000C10</v>
      </c>
    </row>
    <row r="2042" spans="20:22" x14ac:dyDescent="0.35">
      <c r="T2042" s="2">
        <v>150000000</v>
      </c>
      <c r="U2042" s="2" t="s">
        <v>44</v>
      </c>
      <c r="V2042" s="2" t="str">
        <f t="shared" si="78"/>
        <v>150000000UN</v>
      </c>
    </row>
    <row r="2043" spans="20:22" x14ac:dyDescent="0.35">
      <c r="T2043" s="2">
        <v>150000001</v>
      </c>
      <c r="U2043" s="2" t="s">
        <v>61</v>
      </c>
      <c r="V2043" s="2" t="str">
        <f t="shared" si="78"/>
        <v>150000001C10</v>
      </c>
    </row>
    <row r="2044" spans="20:22" x14ac:dyDescent="0.35">
      <c r="T2044" s="2">
        <v>150000001</v>
      </c>
      <c r="U2044" s="2" t="s">
        <v>44</v>
      </c>
      <c r="V2044" s="2" t="str">
        <f t="shared" si="78"/>
        <v>150000001UN</v>
      </c>
    </row>
    <row r="2045" spans="20:22" x14ac:dyDescent="0.35">
      <c r="T2045" s="2">
        <v>150000002</v>
      </c>
      <c r="U2045" s="2" t="s">
        <v>61</v>
      </c>
      <c r="V2045" s="2" t="str">
        <f t="shared" si="78"/>
        <v>150000002C10</v>
      </c>
    </row>
    <row r="2046" spans="20:22" x14ac:dyDescent="0.35">
      <c r="T2046" s="2">
        <v>150000002</v>
      </c>
      <c r="U2046" s="2" t="s">
        <v>44</v>
      </c>
      <c r="V2046" s="2" t="str">
        <f t="shared" si="78"/>
        <v>150000002UN</v>
      </c>
    </row>
    <row r="2047" spans="20:22" x14ac:dyDescent="0.35">
      <c r="T2047" s="2">
        <v>150000003</v>
      </c>
      <c r="U2047" s="2" t="s">
        <v>61</v>
      </c>
      <c r="V2047" s="2" t="str">
        <f t="shared" si="78"/>
        <v>150000003C10</v>
      </c>
    </row>
    <row r="2048" spans="20:22" x14ac:dyDescent="0.35">
      <c r="T2048" s="2">
        <v>150000003</v>
      </c>
      <c r="U2048" s="2" t="s">
        <v>44</v>
      </c>
      <c r="V2048" s="2" t="str">
        <f t="shared" si="78"/>
        <v>150000003UN</v>
      </c>
    </row>
    <row r="2049" spans="20:22" x14ac:dyDescent="0.35">
      <c r="T2049" s="2">
        <v>150000005</v>
      </c>
      <c r="U2049" s="2" t="s">
        <v>43</v>
      </c>
      <c r="V2049" s="2" t="str">
        <f t="shared" si="78"/>
        <v>150000005C12</v>
      </c>
    </row>
    <row r="2050" spans="20:22" x14ac:dyDescent="0.35">
      <c r="T2050" s="2">
        <v>150000005</v>
      </c>
      <c r="U2050" s="2" t="s">
        <v>44</v>
      </c>
      <c r="V2050" s="2" t="str">
        <f t="shared" si="78"/>
        <v>150000005UN</v>
      </c>
    </row>
    <row r="2051" spans="20:22" x14ac:dyDescent="0.35">
      <c r="T2051" s="2">
        <v>150000006</v>
      </c>
      <c r="U2051" s="2" t="s">
        <v>86</v>
      </c>
      <c r="V2051" s="2" t="str">
        <f t="shared" si="78"/>
        <v>150000006C20</v>
      </c>
    </row>
    <row r="2052" spans="20:22" x14ac:dyDescent="0.35">
      <c r="T2052" s="2">
        <v>150000006</v>
      </c>
      <c r="U2052" s="2" t="s">
        <v>44</v>
      </c>
      <c r="V2052" s="2" t="str">
        <f t="shared" ref="V2052:V2115" si="79">T2052&amp;U2052</f>
        <v>150000006UN</v>
      </c>
    </row>
    <row r="2053" spans="20:22" x14ac:dyDescent="0.35">
      <c r="T2053" s="2">
        <v>150000007</v>
      </c>
      <c r="U2053" s="2" t="s">
        <v>760</v>
      </c>
      <c r="V2053" s="2" t="str">
        <f t="shared" si="79"/>
        <v>150000007C09</v>
      </c>
    </row>
    <row r="2054" spans="20:22" x14ac:dyDescent="0.35">
      <c r="T2054" s="2">
        <v>150000007</v>
      </c>
      <c r="U2054" s="2" t="s">
        <v>44</v>
      </c>
      <c r="V2054" s="2" t="str">
        <f t="shared" si="79"/>
        <v>150000007UN</v>
      </c>
    </row>
    <row r="2055" spans="20:22" x14ac:dyDescent="0.35">
      <c r="T2055" s="2">
        <v>150000008</v>
      </c>
      <c r="U2055" s="2" t="s">
        <v>94</v>
      </c>
      <c r="V2055" s="2" t="str">
        <f t="shared" si="79"/>
        <v>150000008C18</v>
      </c>
    </row>
    <row r="2056" spans="20:22" x14ac:dyDescent="0.35">
      <c r="T2056" s="2">
        <v>150000008</v>
      </c>
      <c r="U2056" s="2" t="s">
        <v>44</v>
      </c>
      <c r="V2056" s="2" t="str">
        <f t="shared" si="79"/>
        <v>150000008UN</v>
      </c>
    </row>
    <row r="2057" spans="20:22" x14ac:dyDescent="0.35">
      <c r="T2057" s="2">
        <v>150000009</v>
      </c>
      <c r="U2057" s="2" t="s">
        <v>43</v>
      </c>
      <c r="V2057" s="2" t="str">
        <f t="shared" si="79"/>
        <v>150000009C12</v>
      </c>
    </row>
    <row r="2058" spans="20:22" x14ac:dyDescent="0.35">
      <c r="T2058" s="2">
        <v>150000009</v>
      </c>
      <c r="U2058" s="2" t="s">
        <v>44</v>
      </c>
      <c r="V2058" s="2" t="str">
        <f t="shared" si="79"/>
        <v>150000009UN</v>
      </c>
    </row>
    <row r="2059" spans="20:22" x14ac:dyDescent="0.35">
      <c r="T2059" s="2">
        <v>150000016</v>
      </c>
      <c r="U2059" s="2" t="s">
        <v>44</v>
      </c>
      <c r="V2059" s="2" t="str">
        <f t="shared" si="79"/>
        <v>150000016UN</v>
      </c>
    </row>
    <row r="2060" spans="20:22" x14ac:dyDescent="0.35">
      <c r="T2060" s="2">
        <v>150000017</v>
      </c>
      <c r="U2060" s="2" t="s">
        <v>242</v>
      </c>
      <c r="V2060" s="2" t="str">
        <f t="shared" si="79"/>
        <v>150000017C48</v>
      </c>
    </row>
    <row r="2061" spans="20:22" x14ac:dyDescent="0.35">
      <c r="T2061" s="2">
        <v>150000017</v>
      </c>
      <c r="U2061" s="2" t="s">
        <v>44</v>
      </c>
      <c r="V2061" s="2" t="str">
        <f t="shared" si="79"/>
        <v>150000017UN</v>
      </c>
    </row>
    <row r="2062" spans="20:22" x14ac:dyDescent="0.35">
      <c r="T2062" s="2">
        <v>150000018</v>
      </c>
      <c r="U2062" s="2" t="s">
        <v>242</v>
      </c>
      <c r="V2062" s="2" t="str">
        <f t="shared" si="79"/>
        <v>150000018C48</v>
      </c>
    </row>
    <row r="2063" spans="20:22" x14ac:dyDescent="0.35">
      <c r="T2063" s="2">
        <v>150000018</v>
      </c>
      <c r="U2063" s="2" t="s">
        <v>44</v>
      </c>
      <c r="V2063" s="2" t="str">
        <f t="shared" si="79"/>
        <v>150000018UN</v>
      </c>
    </row>
    <row r="2064" spans="20:22" x14ac:dyDescent="0.35">
      <c r="T2064" s="2">
        <v>150000048</v>
      </c>
      <c r="U2064" s="2" t="s">
        <v>53</v>
      </c>
      <c r="V2064" s="2" t="str">
        <f t="shared" si="79"/>
        <v>150000048C06</v>
      </c>
    </row>
    <row r="2065" spans="20:22" x14ac:dyDescent="0.35">
      <c r="T2065" s="2">
        <v>150000048</v>
      </c>
      <c r="U2065" s="2" t="s">
        <v>1102</v>
      </c>
      <c r="V2065" s="2" t="str">
        <f t="shared" si="79"/>
        <v>150000048D20</v>
      </c>
    </row>
    <row r="2066" spans="20:22" x14ac:dyDescent="0.35">
      <c r="T2066" s="2">
        <v>150000053</v>
      </c>
      <c r="U2066" s="2" t="s">
        <v>53</v>
      </c>
      <c r="V2066" s="2" t="str">
        <f t="shared" si="79"/>
        <v>150000053C06</v>
      </c>
    </row>
    <row r="2067" spans="20:22" x14ac:dyDescent="0.35">
      <c r="T2067" s="2">
        <v>150000053</v>
      </c>
      <c r="U2067" s="2" t="s">
        <v>44</v>
      </c>
      <c r="V2067" s="2" t="str">
        <f t="shared" si="79"/>
        <v>150000053UN</v>
      </c>
    </row>
    <row r="2068" spans="20:22" x14ac:dyDescent="0.35">
      <c r="T2068" s="2">
        <v>150000060</v>
      </c>
      <c r="U2068" s="2" t="s">
        <v>53</v>
      </c>
      <c r="V2068" s="2" t="str">
        <f t="shared" si="79"/>
        <v>150000060C06</v>
      </c>
    </row>
    <row r="2069" spans="20:22" x14ac:dyDescent="0.35">
      <c r="T2069" s="2">
        <v>150000060</v>
      </c>
      <c r="U2069" s="2" t="s">
        <v>44</v>
      </c>
      <c r="V2069" s="2" t="str">
        <f t="shared" si="79"/>
        <v>150000060UN</v>
      </c>
    </row>
    <row r="2070" spans="20:22" x14ac:dyDescent="0.35">
      <c r="T2070" s="2">
        <v>150000071</v>
      </c>
      <c r="U2070" s="2" t="s">
        <v>534</v>
      </c>
      <c r="V2070" s="2" t="str">
        <f t="shared" si="79"/>
        <v>150000071C25</v>
      </c>
    </row>
    <row r="2071" spans="20:22" x14ac:dyDescent="0.35">
      <c r="T2071" s="2">
        <v>150000071</v>
      </c>
      <c r="U2071" s="2" t="s">
        <v>44</v>
      </c>
      <c r="V2071" s="2" t="str">
        <f t="shared" si="79"/>
        <v>150000071UN</v>
      </c>
    </row>
    <row r="2072" spans="20:22" x14ac:dyDescent="0.35">
      <c r="T2072" s="2">
        <v>150000074</v>
      </c>
      <c r="U2072" s="2" t="s">
        <v>1139</v>
      </c>
      <c r="V2072" s="2" t="str">
        <f t="shared" si="79"/>
        <v>150000074C28</v>
      </c>
    </row>
    <row r="2073" spans="20:22" x14ac:dyDescent="0.35">
      <c r="T2073" s="2">
        <v>150000074</v>
      </c>
      <c r="U2073" s="2" t="s">
        <v>44</v>
      </c>
      <c r="V2073" s="2" t="str">
        <f t="shared" si="79"/>
        <v>150000074UN</v>
      </c>
    </row>
    <row r="2074" spans="20:22" x14ac:dyDescent="0.35">
      <c r="T2074" s="2">
        <v>150000075</v>
      </c>
      <c r="U2074" s="2" t="s">
        <v>288</v>
      </c>
      <c r="V2074" s="2" t="str">
        <f t="shared" si="79"/>
        <v>150000075C24</v>
      </c>
    </row>
    <row r="2075" spans="20:22" x14ac:dyDescent="0.35">
      <c r="T2075" s="2">
        <v>150000075</v>
      </c>
      <c r="U2075" s="2" t="s">
        <v>44</v>
      </c>
      <c r="V2075" s="2" t="str">
        <f t="shared" si="79"/>
        <v>150000075UN</v>
      </c>
    </row>
    <row r="2076" spans="20:22" x14ac:dyDescent="0.35">
      <c r="T2076" s="2">
        <v>150000076</v>
      </c>
      <c r="U2076" s="2" t="s">
        <v>1139</v>
      </c>
      <c r="V2076" s="2" t="str">
        <f t="shared" si="79"/>
        <v>150000076C28</v>
      </c>
    </row>
    <row r="2077" spans="20:22" x14ac:dyDescent="0.35">
      <c r="T2077" s="2">
        <v>150000076</v>
      </c>
      <c r="U2077" s="2" t="s">
        <v>44</v>
      </c>
      <c r="V2077" s="2" t="str">
        <f t="shared" si="79"/>
        <v>150000076UN</v>
      </c>
    </row>
    <row r="2078" spans="20:22" x14ac:dyDescent="0.35">
      <c r="T2078" s="2">
        <v>150000078</v>
      </c>
      <c r="U2078" s="2" t="s">
        <v>773</v>
      </c>
      <c r="V2078" s="2" t="str">
        <f t="shared" si="79"/>
        <v>150000078C36</v>
      </c>
    </row>
    <row r="2079" spans="20:22" x14ac:dyDescent="0.35">
      <c r="T2079" s="2">
        <v>150000078</v>
      </c>
      <c r="U2079" s="2" t="s">
        <v>44</v>
      </c>
      <c r="V2079" s="2" t="str">
        <f t="shared" si="79"/>
        <v>150000078UN</v>
      </c>
    </row>
    <row r="2080" spans="20:22" x14ac:dyDescent="0.35">
      <c r="T2080" s="2">
        <v>150000079</v>
      </c>
      <c r="U2080" s="2" t="s">
        <v>773</v>
      </c>
      <c r="V2080" s="2" t="str">
        <f t="shared" si="79"/>
        <v>150000079C36</v>
      </c>
    </row>
    <row r="2081" spans="20:22" x14ac:dyDescent="0.35">
      <c r="T2081" s="2">
        <v>150000079</v>
      </c>
      <c r="U2081" s="2" t="s">
        <v>44</v>
      </c>
      <c r="V2081" s="2" t="str">
        <f t="shared" si="79"/>
        <v>150000079UN</v>
      </c>
    </row>
    <row r="2082" spans="20:22" x14ac:dyDescent="0.35">
      <c r="T2082" s="2">
        <v>150000080</v>
      </c>
      <c r="U2082" s="2" t="s">
        <v>288</v>
      </c>
      <c r="V2082" s="2" t="str">
        <f t="shared" si="79"/>
        <v>150000080C24</v>
      </c>
    </row>
    <row r="2083" spans="20:22" x14ac:dyDescent="0.35">
      <c r="T2083" s="2">
        <v>150000080</v>
      </c>
      <c r="U2083" s="2" t="s">
        <v>44</v>
      </c>
      <c r="V2083" s="2" t="str">
        <f t="shared" si="79"/>
        <v>150000080UN</v>
      </c>
    </row>
    <row r="2084" spans="20:22" x14ac:dyDescent="0.35">
      <c r="T2084" s="2">
        <v>150000082</v>
      </c>
      <c r="U2084" s="2" t="s">
        <v>288</v>
      </c>
      <c r="V2084" s="2" t="str">
        <f t="shared" si="79"/>
        <v>150000082C24</v>
      </c>
    </row>
    <row r="2085" spans="20:22" x14ac:dyDescent="0.35">
      <c r="T2085" s="2">
        <v>150000082</v>
      </c>
      <c r="U2085" s="2" t="s">
        <v>44</v>
      </c>
      <c r="V2085" s="2" t="str">
        <f t="shared" si="79"/>
        <v>150000082UN</v>
      </c>
    </row>
    <row r="2086" spans="20:22" x14ac:dyDescent="0.35">
      <c r="T2086" s="2">
        <v>150000083</v>
      </c>
      <c r="U2086" s="2" t="s">
        <v>288</v>
      </c>
      <c r="V2086" s="2" t="str">
        <f t="shared" si="79"/>
        <v>150000083C24</v>
      </c>
    </row>
    <row r="2087" spans="20:22" x14ac:dyDescent="0.35">
      <c r="T2087" s="2">
        <v>150000083</v>
      </c>
      <c r="U2087" s="2" t="s">
        <v>44</v>
      </c>
      <c r="V2087" s="2" t="str">
        <f t="shared" si="79"/>
        <v>150000083UN</v>
      </c>
    </row>
    <row r="2088" spans="20:22" x14ac:dyDescent="0.35">
      <c r="T2088" s="2">
        <v>150000088</v>
      </c>
      <c r="U2088" s="2" t="s">
        <v>288</v>
      </c>
      <c r="V2088" s="2" t="str">
        <f t="shared" si="79"/>
        <v>150000088C24</v>
      </c>
    </row>
    <row r="2089" spans="20:22" x14ac:dyDescent="0.35">
      <c r="T2089" s="2">
        <v>150000088</v>
      </c>
      <c r="U2089" s="2" t="s">
        <v>44</v>
      </c>
      <c r="V2089" s="2" t="str">
        <f t="shared" si="79"/>
        <v>150000088UN</v>
      </c>
    </row>
    <row r="2090" spans="20:22" x14ac:dyDescent="0.35">
      <c r="T2090" s="2">
        <v>150000089</v>
      </c>
      <c r="U2090" s="2" t="s">
        <v>741</v>
      </c>
      <c r="V2090" s="2" t="str">
        <f t="shared" si="79"/>
        <v>150000089C32</v>
      </c>
    </row>
    <row r="2091" spans="20:22" x14ac:dyDescent="0.35">
      <c r="T2091" s="2">
        <v>150000089</v>
      </c>
      <c r="U2091" s="2" t="s">
        <v>44</v>
      </c>
      <c r="V2091" s="2" t="str">
        <f t="shared" si="79"/>
        <v>150000089UN</v>
      </c>
    </row>
    <row r="2092" spans="20:22" x14ac:dyDescent="0.35">
      <c r="T2092" s="2">
        <v>150000092</v>
      </c>
      <c r="U2092" s="2" t="s">
        <v>288</v>
      </c>
      <c r="V2092" s="2" t="str">
        <f t="shared" si="79"/>
        <v>150000092C24</v>
      </c>
    </row>
    <row r="2093" spans="20:22" x14ac:dyDescent="0.35">
      <c r="T2093" s="2">
        <v>150000092</v>
      </c>
      <c r="U2093" s="2" t="s">
        <v>44</v>
      </c>
      <c r="V2093" s="2" t="str">
        <f t="shared" si="79"/>
        <v>150000092UN</v>
      </c>
    </row>
    <row r="2094" spans="20:22" x14ac:dyDescent="0.35">
      <c r="T2094" s="2">
        <v>150000093</v>
      </c>
      <c r="U2094" s="2" t="s">
        <v>288</v>
      </c>
      <c r="V2094" s="2" t="str">
        <f t="shared" si="79"/>
        <v>150000093C24</v>
      </c>
    </row>
    <row r="2095" spans="20:22" x14ac:dyDescent="0.35">
      <c r="T2095" s="2">
        <v>150000093</v>
      </c>
      <c r="U2095" s="2" t="s">
        <v>44</v>
      </c>
      <c r="V2095" s="2" t="str">
        <f t="shared" si="79"/>
        <v>150000093UN</v>
      </c>
    </row>
    <row r="2096" spans="20:22" x14ac:dyDescent="0.35">
      <c r="T2096" s="2">
        <v>150000094</v>
      </c>
      <c r="U2096" s="2" t="s">
        <v>288</v>
      </c>
      <c r="V2096" s="2" t="str">
        <f t="shared" si="79"/>
        <v>150000094C24</v>
      </c>
    </row>
    <row r="2097" spans="20:22" x14ac:dyDescent="0.35">
      <c r="T2097" s="2">
        <v>150000094</v>
      </c>
      <c r="U2097" s="2" t="s">
        <v>44</v>
      </c>
      <c r="V2097" s="2" t="str">
        <f t="shared" si="79"/>
        <v>150000094UN</v>
      </c>
    </row>
    <row r="2098" spans="20:22" x14ac:dyDescent="0.35">
      <c r="T2098" s="2">
        <v>150000095</v>
      </c>
      <c r="U2098" s="2" t="s">
        <v>53</v>
      </c>
      <c r="V2098" s="2" t="str">
        <f t="shared" si="79"/>
        <v>150000095C06</v>
      </c>
    </row>
    <row r="2099" spans="20:22" x14ac:dyDescent="0.35">
      <c r="T2099" s="2">
        <v>150000095</v>
      </c>
      <c r="U2099" s="2" t="s">
        <v>44</v>
      </c>
      <c r="V2099" s="2" t="str">
        <f t="shared" si="79"/>
        <v>150000095UN</v>
      </c>
    </row>
    <row r="2100" spans="20:22" x14ac:dyDescent="0.35">
      <c r="T2100" s="2">
        <v>150000127</v>
      </c>
      <c r="U2100" s="2" t="s">
        <v>61</v>
      </c>
      <c r="V2100" s="2" t="str">
        <f t="shared" si="79"/>
        <v>150000127C10</v>
      </c>
    </row>
    <row r="2101" spans="20:22" x14ac:dyDescent="0.35">
      <c r="T2101" s="2">
        <v>150000127</v>
      </c>
      <c r="U2101" s="2" t="s">
        <v>44</v>
      </c>
      <c r="V2101" s="2" t="str">
        <f t="shared" si="79"/>
        <v>150000127UN</v>
      </c>
    </row>
    <row r="2102" spans="20:22" x14ac:dyDescent="0.35">
      <c r="T2102" s="2">
        <v>150000128</v>
      </c>
      <c r="U2102" s="2" t="s">
        <v>53</v>
      </c>
      <c r="V2102" s="2" t="str">
        <f t="shared" si="79"/>
        <v>150000128C06</v>
      </c>
    </row>
    <row r="2103" spans="20:22" x14ac:dyDescent="0.35">
      <c r="T2103" s="2">
        <v>150000128</v>
      </c>
      <c r="U2103" s="2" t="s">
        <v>44</v>
      </c>
      <c r="V2103" s="2" t="str">
        <f t="shared" si="79"/>
        <v>150000128UN</v>
      </c>
    </row>
    <row r="2104" spans="20:22" x14ac:dyDescent="0.35">
      <c r="T2104" s="2">
        <v>150000131</v>
      </c>
      <c r="U2104" s="2" t="s">
        <v>61</v>
      </c>
      <c r="V2104" s="2" t="str">
        <f t="shared" si="79"/>
        <v>150000131C10</v>
      </c>
    </row>
    <row r="2105" spans="20:22" x14ac:dyDescent="0.35">
      <c r="T2105" s="2">
        <v>150000131</v>
      </c>
      <c r="U2105" s="2" t="s">
        <v>44</v>
      </c>
      <c r="V2105" s="2" t="str">
        <f t="shared" si="79"/>
        <v>150000131UN</v>
      </c>
    </row>
    <row r="2106" spans="20:22" x14ac:dyDescent="0.35">
      <c r="T2106" s="2">
        <v>150000138</v>
      </c>
      <c r="U2106" s="2" t="s">
        <v>53</v>
      </c>
      <c r="V2106" s="2" t="str">
        <f t="shared" si="79"/>
        <v>150000138C06</v>
      </c>
    </row>
    <row r="2107" spans="20:22" x14ac:dyDescent="0.35">
      <c r="T2107" s="2">
        <v>150000138</v>
      </c>
      <c r="U2107" s="2" t="s">
        <v>44</v>
      </c>
      <c r="V2107" s="2" t="str">
        <f t="shared" si="79"/>
        <v>150000138UN</v>
      </c>
    </row>
    <row r="2108" spans="20:22" x14ac:dyDescent="0.35">
      <c r="T2108" s="2">
        <v>150000140</v>
      </c>
      <c r="U2108" s="2" t="s">
        <v>53</v>
      </c>
      <c r="V2108" s="2" t="str">
        <f t="shared" si="79"/>
        <v>150000140C06</v>
      </c>
    </row>
    <row r="2109" spans="20:22" x14ac:dyDescent="0.35">
      <c r="T2109" s="2">
        <v>150000140</v>
      </c>
      <c r="U2109" s="2" t="s">
        <v>44</v>
      </c>
      <c r="V2109" s="2" t="str">
        <f t="shared" si="79"/>
        <v>150000140UN</v>
      </c>
    </row>
    <row r="2110" spans="20:22" x14ac:dyDescent="0.35">
      <c r="T2110" s="2">
        <v>150000141</v>
      </c>
      <c r="U2110" s="2" t="s">
        <v>61</v>
      </c>
      <c r="V2110" s="2" t="str">
        <f t="shared" si="79"/>
        <v>150000141C10</v>
      </c>
    </row>
    <row r="2111" spans="20:22" x14ac:dyDescent="0.35">
      <c r="T2111" s="2">
        <v>150000141</v>
      </c>
      <c r="U2111" s="2" t="s">
        <v>44</v>
      </c>
      <c r="V2111" s="2" t="str">
        <f t="shared" si="79"/>
        <v>150000141UN</v>
      </c>
    </row>
    <row r="2112" spans="20:22" x14ac:dyDescent="0.35">
      <c r="T2112" s="2">
        <v>150000142</v>
      </c>
      <c r="U2112" s="2" t="s">
        <v>61</v>
      </c>
      <c r="V2112" s="2" t="str">
        <f t="shared" si="79"/>
        <v>150000142C10</v>
      </c>
    </row>
    <row r="2113" spans="20:22" x14ac:dyDescent="0.35">
      <c r="T2113" s="2">
        <v>150000142</v>
      </c>
      <c r="U2113" s="2" t="s">
        <v>44</v>
      </c>
      <c r="V2113" s="2" t="str">
        <f t="shared" si="79"/>
        <v>150000142UN</v>
      </c>
    </row>
    <row r="2114" spans="20:22" x14ac:dyDescent="0.35">
      <c r="T2114" s="2">
        <v>150000152</v>
      </c>
      <c r="U2114" s="2" t="s">
        <v>61</v>
      </c>
      <c r="V2114" s="2" t="str">
        <f t="shared" si="79"/>
        <v>150000152C10</v>
      </c>
    </row>
    <row r="2115" spans="20:22" x14ac:dyDescent="0.35">
      <c r="T2115" s="2">
        <v>150000152</v>
      </c>
      <c r="U2115" s="2" t="s">
        <v>44</v>
      </c>
      <c r="V2115" s="2" t="str">
        <f t="shared" si="79"/>
        <v>150000152UN</v>
      </c>
    </row>
    <row r="2116" spans="20:22" x14ac:dyDescent="0.35">
      <c r="T2116" s="2">
        <v>150000155</v>
      </c>
      <c r="U2116" s="2" t="s">
        <v>61</v>
      </c>
      <c r="V2116" s="2" t="str">
        <f t="shared" ref="V2116:V2179" si="80">T2116&amp;U2116</f>
        <v>150000155C10</v>
      </c>
    </row>
    <row r="2117" spans="20:22" x14ac:dyDescent="0.35">
      <c r="T2117" s="2">
        <v>150000155</v>
      </c>
      <c r="U2117" s="2" t="s">
        <v>44</v>
      </c>
      <c r="V2117" s="2" t="str">
        <f t="shared" si="80"/>
        <v>150000155UN</v>
      </c>
    </row>
    <row r="2118" spans="20:22" x14ac:dyDescent="0.35">
      <c r="T2118" s="2">
        <v>150000158</v>
      </c>
      <c r="U2118" s="2" t="s">
        <v>300</v>
      </c>
      <c r="V2118" s="2" t="str">
        <f t="shared" si="80"/>
        <v>150000158C05</v>
      </c>
    </row>
    <row r="2119" spans="20:22" x14ac:dyDescent="0.35">
      <c r="T2119" s="2">
        <v>150000158</v>
      </c>
      <c r="U2119" s="2" t="s">
        <v>44</v>
      </c>
      <c r="V2119" s="2" t="str">
        <f t="shared" si="80"/>
        <v>150000158UN</v>
      </c>
    </row>
    <row r="2120" spans="20:22" x14ac:dyDescent="0.35">
      <c r="T2120" s="2">
        <v>150000159</v>
      </c>
      <c r="U2120" s="2" t="s">
        <v>365</v>
      </c>
      <c r="V2120" s="2" t="str">
        <f t="shared" si="80"/>
        <v>150000159C08</v>
      </c>
    </row>
    <row r="2121" spans="20:22" x14ac:dyDescent="0.35">
      <c r="T2121" s="2">
        <v>150000159</v>
      </c>
      <c r="U2121" s="2" t="s">
        <v>44</v>
      </c>
      <c r="V2121" s="2" t="str">
        <f t="shared" si="80"/>
        <v>150000159UN</v>
      </c>
    </row>
    <row r="2122" spans="20:22" x14ac:dyDescent="0.35">
      <c r="T2122" s="2">
        <v>150000163</v>
      </c>
      <c r="U2122" s="2" t="s">
        <v>43</v>
      </c>
      <c r="V2122" s="2" t="str">
        <f t="shared" si="80"/>
        <v>150000163C12</v>
      </c>
    </row>
    <row r="2123" spans="20:22" x14ac:dyDescent="0.35">
      <c r="T2123" s="2">
        <v>150000163</v>
      </c>
      <c r="U2123" s="2" t="s">
        <v>44</v>
      </c>
      <c r="V2123" s="2" t="str">
        <f t="shared" si="80"/>
        <v>150000163UN</v>
      </c>
    </row>
    <row r="2124" spans="20:22" x14ac:dyDescent="0.35">
      <c r="T2124" s="2">
        <v>150000186</v>
      </c>
      <c r="U2124" s="2" t="s">
        <v>218</v>
      </c>
      <c r="V2124" s="2" t="str">
        <f t="shared" si="80"/>
        <v>150000186D16</v>
      </c>
    </row>
    <row r="2125" spans="20:22" x14ac:dyDescent="0.35">
      <c r="T2125" s="2">
        <v>150000186</v>
      </c>
      <c r="U2125" s="2" t="s">
        <v>44</v>
      </c>
      <c r="V2125" s="2" t="str">
        <f t="shared" si="80"/>
        <v>150000186UN</v>
      </c>
    </row>
    <row r="2126" spans="20:22" x14ac:dyDescent="0.35">
      <c r="T2126" s="2">
        <v>150000188</v>
      </c>
      <c r="U2126" s="2" t="s">
        <v>218</v>
      </c>
      <c r="V2126" s="2" t="str">
        <f t="shared" si="80"/>
        <v>150000188D16</v>
      </c>
    </row>
    <row r="2127" spans="20:22" x14ac:dyDescent="0.35">
      <c r="T2127" s="2">
        <v>150000188</v>
      </c>
      <c r="U2127" s="2" t="s">
        <v>44</v>
      </c>
      <c r="V2127" s="2" t="str">
        <f t="shared" si="80"/>
        <v>150000188UN</v>
      </c>
    </row>
    <row r="2128" spans="20:22" x14ac:dyDescent="0.35">
      <c r="T2128" s="2">
        <v>150000270</v>
      </c>
      <c r="U2128" s="2" t="s">
        <v>288</v>
      </c>
      <c r="V2128" s="2" t="str">
        <f t="shared" si="80"/>
        <v>150000270C24</v>
      </c>
    </row>
    <row r="2129" spans="20:22" x14ac:dyDescent="0.35">
      <c r="T2129" s="2">
        <v>150000270</v>
      </c>
      <c r="U2129" s="2" t="s">
        <v>44</v>
      </c>
      <c r="V2129" s="2" t="str">
        <f t="shared" si="80"/>
        <v>150000270UN</v>
      </c>
    </row>
    <row r="2130" spans="20:22" x14ac:dyDescent="0.35">
      <c r="T2130" s="2">
        <v>150000273</v>
      </c>
      <c r="U2130" s="2" t="s">
        <v>176</v>
      </c>
      <c r="V2130" s="2" t="str">
        <f t="shared" si="80"/>
        <v>150000273C02</v>
      </c>
    </row>
    <row r="2131" spans="20:22" x14ac:dyDescent="0.35">
      <c r="T2131" s="2">
        <v>150000273</v>
      </c>
      <c r="U2131" s="2" t="s">
        <v>44</v>
      </c>
      <c r="V2131" s="2" t="str">
        <f t="shared" si="80"/>
        <v>150000273UN</v>
      </c>
    </row>
    <row r="2132" spans="20:22" x14ac:dyDescent="0.35">
      <c r="T2132" s="2">
        <v>150000276</v>
      </c>
      <c r="U2132" s="2" t="s">
        <v>43</v>
      </c>
      <c r="V2132" s="2" t="str">
        <f t="shared" si="80"/>
        <v>150000276C12</v>
      </c>
    </row>
    <row r="2133" spans="20:22" x14ac:dyDescent="0.35">
      <c r="T2133" s="2">
        <v>150000276</v>
      </c>
      <c r="U2133" s="2" t="s">
        <v>44</v>
      </c>
      <c r="V2133" s="2" t="str">
        <f t="shared" si="80"/>
        <v>150000276UN</v>
      </c>
    </row>
    <row r="2134" spans="20:22" x14ac:dyDescent="0.35">
      <c r="T2134" s="2">
        <v>150000282</v>
      </c>
      <c r="U2134" s="2" t="s">
        <v>86</v>
      </c>
      <c r="V2134" s="2" t="str">
        <f t="shared" si="80"/>
        <v>150000282C20</v>
      </c>
    </row>
    <row r="2135" spans="20:22" x14ac:dyDescent="0.35">
      <c r="T2135" s="2">
        <v>150000282</v>
      </c>
      <c r="U2135" s="2" t="s">
        <v>44</v>
      </c>
      <c r="V2135" s="2" t="str">
        <f t="shared" si="80"/>
        <v>150000282UN</v>
      </c>
    </row>
    <row r="2136" spans="20:22" x14ac:dyDescent="0.35">
      <c r="T2136" s="2">
        <v>150000286</v>
      </c>
      <c r="U2136" s="2" t="s">
        <v>288</v>
      </c>
      <c r="V2136" s="2" t="str">
        <f t="shared" si="80"/>
        <v>150000286C24</v>
      </c>
    </row>
    <row r="2137" spans="20:22" x14ac:dyDescent="0.35">
      <c r="T2137" s="2">
        <v>150000286</v>
      </c>
      <c r="U2137" s="2" t="s">
        <v>44</v>
      </c>
      <c r="V2137" s="2" t="str">
        <f t="shared" si="80"/>
        <v>150000286UN</v>
      </c>
    </row>
    <row r="2138" spans="20:22" x14ac:dyDescent="0.35">
      <c r="T2138" s="2">
        <v>150000297</v>
      </c>
      <c r="U2138" s="2" t="s">
        <v>44</v>
      </c>
      <c r="V2138" s="2" t="str">
        <f t="shared" si="80"/>
        <v>150000297UN</v>
      </c>
    </row>
    <row r="2139" spans="20:22" x14ac:dyDescent="0.35">
      <c r="T2139" s="2">
        <v>150000297</v>
      </c>
      <c r="U2139" s="2" t="s">
        <v>200</v>
      </c>
      <c r="V2139" s="2" t="str">
        <f t="shared" si="80"/>
        <v>150000297Z00</v>
      </c>
    </row>
    <row r="2140" spans="20:22" x14ac:dyDescent="0.35">
      <c r="T2140" s="2">
        <v>150000298</v>
      </c>
      <c r="U2140" s="2" t="s">
        <v>242</v>
      </c>
      <c r="V2140" s="2" t="str">
        <f t="shared" si="80"/>
        <v>150000298C48</v>
      </c>
    </row>
    <row r="2141" spans="20:22" x14ac:dyDescent="0.35">
      <c r="T2141" s="2">
        <v>150000298</v>
      </c>
      <c r="U2141" s="2" t="s">
        <v>44</v>
      </c>
      <c r="V2141" s="2" t="str">
        <f t="shared" si="80"/>
        <v>150000298UN</v>
      </c>
    </row>
    <row r="2142" spans="20:22" x14ac:dyDescent="0.35">
      <c r="T2142" s="2">
        <v>150000303</v>
      </c>
      <c r="U2142" s="2" t="s">
        <v>211</v>
      </c>
      <c r="V2142" s="2" t="str">
        <f t="shared" si="80"/>
        <v>150000303C50</v>
      </c>
    </row>
    <row r="2143" spans="20:22" x14ac:dyDescent="0.35">
      <c r="T2143" s="2">
        <v>150000303</v>
      </c>
      <c r="U2143" s="2" t="s">
        <v>44</v>
      </c>
      <c r="V2143" s="2" t="str">
        <f t="shared" si="80"/>
        <v>150000303UN</v>
      </c>
    </row>
    <row r="2144" spans="20:22" x14ac:dyDescent="0.35">
      <c r="T2144" s="2">
        <v>150000304</v>
      </c>
      <c r="U2144" s="2" t="s">
        <v>211</v>
      </c>
      <c r="V2144" s="2" t="str">
        <f t="shared" si="80"/>
        <v>150000304C50</v>
      </c>
    </row>
    <row r="2145" spans="20:22" x14ac:dyDescent="0.35">
      <c r="T2145" s="2">
        <v>150000304</v>
      </c>
      <c r="U2145" s="2" t="s">
        <v>44</v>
      </c>
      <c r="V2145" s="2" t="str">
        <f t="shared" si="80"/>
        <v>150000304UN</v>
      </c>
    </row>
    <row r="2146" spans="20:22" x14ac:dyDescent="0.35">
      <c r="T2146" s="2">
        <v>150000305</v>
      </c>
      <c r="U2146" s="2" t="s">
        <v>242</v>
      </c>
      <c r="V2146" s="2" t="str">
        <f t="shared" si="80"/>
        <v>150000305C48</v>
      </c>
    </row>
    <row r="2147" spans="20:22" x14ac:dyDescent="0.35">
      <c r="T2147" s="2">
        <v>150000305</v>
      </c>
      <c r="U2147" s="2" t="s">
        <v>44</v>
      </c>
      <c r="V2147" s="2" t="str">
        <f t="shared" si="80"/>
        <v>150000305UN</v>
      </c>
    </row>
    <row r="2148" spans="20:22" x14ac:dyDescent="0.35">
      <c r="T2148" s="2">
        <v>150000306</v>
      </c>
      <c r="U2148" s="2" t="s">
        <v>44</v>
      </c>
      <c r="V2148" s="2" t="str">
        <f t="shared" si="80"/>
        <v>150000306UN</v>
      </c>
    </row>
    <row r="2149" spans="20:22" x14ac:dyDescent="0.35">
      <c r="T2149" s="2">
        <v>150000306</v>
      </c>
      <c r="U2149" s="2" t="s">
        <v>200</v>
      </c>
      <c r="V2149" s="2" t="str">
        <f t="shared" si="80"/>
        <v>150000306Z00</v>
      </c>
    </row>
    <row r="2150" spans="20:22" x14ac:dyDescent="0.35">
      <c r="T2150" s="2">
        <v>150000311</v>
      </c>
      <c r="U2150" s="2" t="s">
        <v>44</v>
      </c>
      <c r="V2150" s="2" t="str">
        <f t="shared" si="80"/>
        <v>150000311UN</v>
      </c>
    </row>
    <row r="2151" spans="20:22" x14ac:dyDescent="0.35">
      <c r="T2151" s="2">
        <v>150000324</v>
      </c>
      <c r="U2151" s="2" t="s">
        <v>325</v>
      </c>
      <c r="V2151" s="2" t="str">
        <f t="shared" si="80"/>
        <v>150000324D10</v>
      </c>
    </row>
    <row r="2152" spans="20:22" x14ac:dyDescent="0.35">
      <c r="T2152" s="2">
        <v>150000324</v>
      </c>
      <c r="U2152" s="2" t="s">
        <v>44</v>
      </c>
      <c r="V2152" s="2" t="str">
        <f t="shared" si="80"/>
        <v>150000324UN</v>
      </c>
    </row>
    <row r="2153" spans="20:22" x14ac:dyDescent="0.35">
      <c r="T2153" s="2">
        <v>150000332</v>
      </c>
      <c r="U2153" s="2" t="s">
        <v>325</v>
      </c>
      <c r="V2153" s="2" t="str">
        <f t="shared" si="80"/>
        <v>150000332D10</v>
      </c>
    </row>
    <row r="2154" spans="20:22" x14ac:dyDescent="0.35">
      <c r="T2154" s="2">
        <v>150000332</v>
      </c>
      <c r="U2154" s="2" t="s">
        <v>44</v>
      </c>
      <c r="V2154" s="2" t="str">
        <f t="shared" si="80"/>
        <v>150000332UN</v>
      </c>
    </row>
    <row r="2155" spans="20:22" x14ac:dyDescent="0.35">
      <c r="T2155" s="2">
        <v>150000349</v>
      </c>
      <c r="U2155" s="2" t="s">
        <v>643</v>
      </c>
      <c r="V2155" s="2" t="str">
        <f t="shared" si="80"/>
        <v>150000349D12</v>
      </c>
    </row>
    <row r="2156" spans="20:22" x14ac:dyDescent="0.35">
      <c r="T2156" s="2">
        <v>150000349</v>
      </c>
      <c r="U2156" s="2" t="s">
        <v>44</v>
      </c>
      <c r="V2156" s="2" t="str">
        <f t="shared" si="80"/>
        <v>150000349UN</v>
      </c>
    </row>
    <row r="2157" spans="20:22" x14ac:dyDescent="0.35">
      <c r="T2157" s="2">
        <v>150000367</v>
      </c>
      <c r="U2157" s="2" t="s">
        <v>61</v>
      </c>
      <c r="V2157" s="2" t="str">
        <f t="shared" si="80"/>
        <v>150000367C10</v>
      </c>
    </row>
    <row r="2158" spans="20:22" x14ac:dyDescent="0.35">
      <c r="T2158" s="2">
        <v>150000367</v>
      </c>
      <c r="U2158" s="2" t="s">
        <v>44</v>
      </c>
      <c r="V2158" s="2" t="str">
        <f t="shared" si="80"/>
        <v>150000367UN</v>
      </c>
    </row>
    <row r="2159" spans="20:22" x14ac:dyDescent="0.35">
      <c r="T2159" s="2">
        <v>150000368</v>
      </c>
      <c r="U2159" s="2" t="s">
        <v>61</v>
      </c>
      <c r="V2159" s="2" t="str">
        <f t="shared" si="80"/>
        <v>150000368C10</v>
      </c>
    </row>
    <row r="2160" spans="20:22" x14ac:dyDescent="0.35">
      <c r="T2160" s="2">
        <v>150000368</v>
      </c>
      <c r="U2160" s="2" t="s">
        <v>44</v>
      </c>
      <c r="V2160" s="2" t="str">
        <f t="shared" si="80"/>
        <v>150000368UN</v>
      </c>
    </row>
    <row r="2161" spans="20:22" x14ac:dyDescent="0.35">
      <c r="T2161" s="2">
        <v>150000369</v>
      </c>
      <c r="U2161" s="2" t="s">
        <v>61</v>
      </c>
      <c r="V2161" s="2" t="str">
        <f t="shared" si="80"/>
        <v>150000369C10</v>
      </c>
    </row>
    <row r="2162" spans="20:22" x14ac:dyDescent="0.35">
      <c r="T2162" s="2">
        <v>150000369</v>
      </c>
      <c r="U2162" s="2" t="s">
        <v>44</v>
      </c>
      <c r="V2162" s="2" t="str">
        <f t="shared" si="80"/>
        <v>150000369UN</v>
      </c>
    </row>
    <row r="2163" spans="20:22" x14ac:dyDescent="0.35">
      <c r="T2163" s="2">
        <v>150000370</v>
      </c>
      <c r="U2163" s="2" t="s">
        <v>61</v>
      </c>
      <c r="V2163" s="2" t="str">
        <f t="shared" si="80"/>
        <v>150000370C10</v>
      </c>
    </row>
    <row r="2164" spans="20:22" x14ac:dyDescent="0.35">
      <c r="T2164" s="2">
        <v>150000370</v>
      </c>
      <c r="U2164" s="2" t="s">
        <v>44</v>
      </c>
      <c r="V2164" s="2" t="str">
        <f t="shared" si="80"/>
        <v>150000370UN</v>
      </c>
    </row>
    <row r="2165" spans="20:22" x14ac:dyDescent="0.35">
      <c r="T2165" s="2">
        <v>150000372</v>
      </c>
      <c r="U2165" s="2" t="s">
        <v>61</v>
      </c>
      <c r="V2165" s="2" t="str">
        <f t="shared" si="80"/>
        <v>150000372C10</v>
      </c>
    </row>
    <row r="2166" spans="20:22" x14ac:dyDescent="0.35">
      <c r="T2166" s="2">
        <v>150000372</v>
      </c>
      <c r="U2166" s="2" t="s">
        <v>44</v>
      </c>
      <c r="V2166" s="2" t="str">
        <f t="shared" si="80"/>
        <v>150000372UN</v>
      </c>
    </row>
    <row r="2167" spans="20:22" x14ac:dyDescent="0.35">
      <c r="T2167" s="2">
        <v>150000373</v>
      </c>
      <c r="U2167" s="2" t="s">
        <v>61</v>
      </c>
      <c r="V2167" s="2" t="str">
        <f t="shared" si="80"/>
        <v>150000373C10</v>
      </c>
    </row>
    <row r="2168" spans="20:22" x14ac:dyDescent="0.35">
      <c r="T2168" s="2">
        <v>150000373</v>
      </c>
      <c r="U2168" s="2" t="s">
        <v>44</v>
      </c>
      <c r="V2168" s="2" t="str">
        <f t="shared" si="80"/>
        <v>150000373UN</v>
      </c>
    </row>
    <row r="2169" spans="20:22" x14ac:dyDescent="0.35">
      <c r="T2169" s="2">
        <v>150000374</v>
      </c>
      <c r="U2169" s="2" t="s">
        <v>61</v>
      </c>
      <c r="V2169" s="2" t="str">
        <f t="shared" si="80"/>
        <v>150000374C10</v>
      </c>
    </row>
    <row r="2170" spans="20:22" x14ac:dyDescent="0.35">
      <c r="T2170" s="2">
        <v>150000374</v>
      </c>
      <c r="U2170" s="2" t="s">
        <v>44</v>
      </c>
      <c r="V2170" s="2" t="str">
        <f t="shared" si="80"/>
        <v>150000374UN</v>
      </c>
    </row>
    <row r="2171" spans="20:22" x14ac:dyDescent="0.35">
      <c r="T2171" s="2">
        <v>150000378</v>
      </c>
      <c r="U2171" s="2" t="s">
        <v>61</v>
      </c>
      <c r="V2171" s="2" t="str">
        <f t="shared" si="80"/>
        <v>150000378C10</v>
      </c>
    </row>
    <row r="2172" spans="20:22" x14ac:dyDescent="0.35">
      <c r="T2172" s="2">
        <v>150000378</v>
      </c>
      <c r="U2172" s="2" t="s">
        <v>44</v>
      </c>
      <c r="V2172" s="2" t="str">
        <f t="shared" si="80"/>
        <v>150000378UN</v>
      </c>
    </row>
    <row r="2173" spans="20:22" x14ac:dyDescent="0.35">
      <c r="T2173" s="2">
        <v>150000379</v>
      </c>
      <c r="U2173" s="2" t="s">
        <v>61</v>
      </c>
      <c r="V2173" s="2" t="str">
        <f t="shared" si="80"/>
        <v>150000379C10</v>
      </c>
    </row>
    <row r="2174" spans="20:22" x14ac:dyDescent="0.35">
      <c r="T2174" s="2">
        <v>150000379</v>
      </c>
      <c r="U2174" s="2" t="s">
        <v>44</v>
      </c>
      <c r="V2174" s="2" t="str">
        <f t="shared" si="80"/>
        <v>150000379UN</v>
      </c>
    </row>
    <row r="2175" spans="20:22" x14ac:dyDescent="0.35">
      <c r="T2175" s="2">
        <v>150000388</v>
      </c>
      <c r="U2175" s="2" t="s">
        <v>61</v>
      </c>
      <c r="V2175" s="2" t="str">
        <f t="shared" si="80"/>
        <v>150000388C10</v>
      </c>
    </row>
    <row r="2176" spans="20:22" x14ac:dyDescent="0.35">
      <c r="T2176" s="2">
        <v>150000388</v>
      </c>
      <c r="U2176" s="2" t="s">
        <v>44</v>
      </c>
      <c r="V2176" s="2" t="str">
        <f t="shared" si="80"/>
        <v>150000388UN</v>
      </c>
    </row>
    <row r="2177" spans="20:22" x14ac:dyDescent="0.35">
      <c r="T2177" s="2">
        <v>150000392</v>
      </c>
      <c r="U2177" s="2" t="s">
        <v>43</v>
      </c>
      <c r="V2177" s="2" t="str">
        <f t="shared" si="80"/>
        <v>150000392C12</v>
      </c>
    </row>
    <row r="2178" spans="20:22" x14ac:dyDescent="0.35">
      <c r="T2178" s="2">
        <v>150000392</v>
      </c>
      <c r="U2178" s="2" t="s">
        <v>44</v>
      </c>
      <c r="V2178" s="2" t="str">
        <f t="shared" si="80"/>
        <v>150000392UN</v>
      </c>
    </row>
    <row r="2179" spans="20:22" x14ac:dyDescent="0.35">
      <c r="T2179" s="2">
        <v>150000397</v>
      </c>
      <c r="U2179" s="2" t="s">
        <v>44</v>
      </c>
      <c r="V2179" s="2" t="str">
        <f t="shared" si="80"/>
        <v>150000397UN</v>
      </c>
    </row>
    <row r="2180" spans="20:22" x14ac:dyDescent="0.35">
      <c r="T2180" s="2">
        <v>150000400</v>
      </c>
      <c r="U2180" s="2" t="s">
        <v>112</v>
      </c>
      <c r="V2180" s="2" t="str">
        <f t="shared" ref="V2180:V2243" si="81">T2180&amp;U2180</f>
        <v>150000400C16</v>
      </c>
    </row>
    <row r="2181" spans="20:22" x14ac:dyDescent="0.35">
      <c r="T2181" s="2">
        <v>150000400</v>
      </c>
      <c r="U2181" s="2" t="s">
        <v>44</v>
      </c>
      <c r="V2181" s="2" t="str">
        <f t="shared" si="81"/>
        <v>150000400UN</v>
      </c>
    </row>
    <row r="2182" spans="20:22" x14ac:dyDescent="0.35">
      <c r="T2182" s="2">
        <v>150000408</v>
      </c>
      <c r="U2182" s="2" t="s">
        <v>288</v>
      </c>
      <c r="V2182" s="2" t="str">
        <f t="shared" si="81"/>
        <v>150000408C24</v>
      </c>
    </row>
    <row r="2183" spans="20:22" x14ac:dyDescent="0.35">
      <c r="T2183" s="2">
        <v>150000408</v>
      </c>
      <c r="U2183" s="2" t="s">
        <v>44</v>
      </c>
      <c r="V2183" s="2" t="str">
        <f t="shared" si="81"/>
        <v>150000408UN</v>
      </c>
    </row>
    <row r="2184" spans="20:22" x14ac:dyDescent="0.35">
      <c r="T2184" s="2">
        <v>150000409</v>
      </c>
      <c r="U2184" s="2" t="s">
        <v>339</v>
      </c>
      <c r="V2184" s="2" t="str">
        <f t="shared" si="81"/>
        <v>150000409C30</v>
      </c>
    </row>
    <row r="2185" spans="20:22" x14ac:dyDescent="0.35">
      <c r="T2185" s="2">
        <v>150000409</v>
      </c>
      <c r="U2185" s="2" t="s">
        <v>44</v>
      </c>
      <c r="V2185" s="2" t="str">
        <f t="shared" si="81"/>
        <v>150000409UN</v>
      </c>
    </row>
    <row r="2186" spans="20:22" x14ac:dyDescent="0.35">
      <c r="T2186" s="2">
        <v>150000425</v>
      </c>
      <c r="U2186" s="2" t="s">
        <v>339</v>
      </c>
      <c r="V2186" s="2" t="str">
        <f t="shared" si="81"/>
        <v>150000425C30</v>
      </c>
    </row>
    <row r="2187" spans="20:22" x14ac:dyDescent="0.35">
      <c r="T2187" s="2">
        <v>150000425</v>
      </c>
      <c r="U2187" s="2" t="s">
        <v>44</v>
      </c>
      <c r="V2187" s="2" t="str">
        <f t="shared" si="81"/>
        <v>150000425UN</v>
      </c>
    </row>
    <row r="2188" spans="20:22" x14ac:dyDescent="0.35">
      <c r="T2188" s="2">
        <v>150000429</v>
      </c>
      <c r="U2188" s="2" t="s">
        <v>209</v>
      </c>
      <c r="V2188" s="2" t="str">
        <f t="shared" si="81"/>
        <v>150000429C04</v>
      </c>
    </row>
    <row r="2189" spans="20:22" x14ac:dyDescent="0.35">
      <c r="T2189" s="2">
        <v>150000429</v>
      </c>
      <c r="U2189" s="2" t="s">
        <v>44</v>
      </c>
      <c r="V2189" s="2" t="str">
        <f t="shared" si="81"/>
        <v>150000429UN</v>
      </c>
    </row>
    <row r="2190" spans="20:22" x14ac:dyDescent="0.35">
      <c r="T2190" s="2">
        <v>150000457</v>
      </c>
      <c r="U2190" s="2" t="s">
        <v>90</v>
      </c>
      <c r="V2190" s="2" t="str">
        <f t="shared" si="81"/>
        <v>150000457C40</v>
      </c>
    </row>
    <row r="2191" spans="20:22" x14ac:dyDescent="0.35">
      <c r="T2191" s="2">
        <v>150000457</v>
      </c>
      <c r="U2191" s="2" t="s">
        <v>44</v>
      </c>
      <c r="V2191" s="2" t="str">
        <f t="shared" si="81"/>
        <v>150000457UN</v>
      </c>
    </row>
    <row r="2192" spans="20:22" x14ac:dyDescent="0.35">
      <c r="T2192" s="2">
        <v>150000458</v>
      </c>
      <c r="U2192" s="2" t="s">
        <v>90</v>
      </c>
      <c r="V2192" s="2" t="str">
        <f t="shared" si="81"/>
        <v>150000458C40</v>
      </c>
    </row>
    <row r="2193" spans="20:22" x14ac:dyDescent="0.35">
      <c r="T2193" s="2">
        <v>150000458</v>
      </c>
      <c r="U2193" s="2" t="s">
        <v>44</v>
      </c>
      <c r="V2193" s="2" t="str">
        <f t="shared" si="81"/>
        <v>150000458UN</v>
      </c>
    </row>
    <row r="2194" spans="20:22" x14ac:dyDescent="0.35">
      <c r="T2194" s="2">
        <v>150000555</v>
      </c>
      <c r="U2194" s="2" t="s">
        <v>209</v>
      </c>
      <c r="V2194" s="2" t="str">
        <f t="shared" si="81"/>
        <v>150000555C04</v>
      </c>
    </row>
    <row r="2195" spans="20:22" x14ac:dyDescent="0.35">
      <c r="T2195" s="2">
        <v>150000555</v>
      </c>
      <c r="U2195" s="2" t="s">
        <v>44</v>
      </c>
      <c r="V2195" s="2" t="str">
        <f t="shared" si="81"/>
        <v>150000555UN</v>
      </c>
    </row>
    <row r="2196" spans="20:22" x14ac:dyDescent="0.35">
      <c r="T2196" s="2">
        <v>150000578</v>
      </c>
      <c r="U2196" s="2" t="s">
        <v>43</v>
      </c>
      <c r="V2196" s="2" t="str">
        <f t="shared" si="81"/>
        <v>150000578C12</v>
      </c>
    </row>
    <row r="2197" spans="20:22" x14ac:dyDescent="0.35">
      <c r="T2197" s="2">
        <v>150000578</v>
      </c>
      <c r="U2197" s="2" t="s">
        <v>44</v>
      </c>
      <c r="V2197" s="2" t="str">
        <f t="shared" si="81"/>
        <v>150000578UN</v>
      </c>
    </row>
    <row r="2198" spans="20:22" x14ac:dyDescent="0.35">
      <c r="T2198" s="2">
        <v>150000579</v>
      </c>
      <c r="U2198" s="2" t="s">
        <v>61</v>
      </c>
      <c r="V2198" s="2" t="str">
        <f t="shared" si="81"/>
        <v>150000579C10</v>
      </c>
    </row>
    <row r="2199" spans="20:22" x14ac:dyDescent="0.35">
      <c r="T2199" s="2">
        <v>150000579</v>
      </c>
      <c r="U2199" s="2" t="s">
        <v>44</v>
      </c>
      <c r="V2199" s="2" t="str">
        <f t="shared" si="81"/>
        <v>150000579UN</v>
      </c>
    </row>
    <row r="2200" spans="20:22" x14ac:dyDescent="0.35">
      <c r="T2200" s="2">
        <v>150000581</v>
      </c>
      <c r="U2200" s="2" t="s">
        <v>910</v>
      </c>
      <c r="V2200" s="2" t="str">
        <f t="shared" si="81"/>
        <v>150000581C15</v>
      </c>
    </row>
    <row r="2201" spans="20:22" x14ac:dyDescent="0.35">
      <c r="T2201" s="2">
        <v>150000581</v>
      </c>
      <c r="U2201" s="2" t="s">
        <v>44</v>
      </c>
      <c r="V2201" s="2" t="str">
        <f t="shared" si="81"/>
        <v>150000581UN</v>
      </c>
    </row>
    <row r="2202" spans="20:22" x14ac:dyDescent="0.35">
      <c r="T2202" s="2">
        <v>150000582</v>
      </c>
      <c r="U2202" s="2" t="s">
        <v>910</v>
      </c>
      <c r="V2202" s="2" t="str">
        <f t="shared" si="81"/>
        <v>150000582C15</v>
      </c>
    </row>
    <row r="2203" spans="20:22" x14ac:dyDescent="0.35">
      <c r="T2203" s="2">
        <v>150000582</v>
      </c>
      <c r="U2203" s="2" t="s">
        <v>44</v>
      </c>
      <c r="V2203" s="2" t="str">
        <f t="shared" si="81"/>
        <v>150000582UN</v>
      </c>
    </row>
    <row r="2204" spans="20:22" x14ac:dyDescent="0.35">
      <c r="T2204" s="2">
        <v>150000592</v>
      </c>
      <c r="U2204" s="2" t="s">
        <v>43</v>
      </c>
      <c r="V2204" s="2" t="str">
        <f t="shared" si="81"/>
        <v>150000592C12</v>
      </c>
    </row>
    <row r="2205" spans="20:22" x14ac:dyDescent="0.35">
      <c r="T2205" s="2">
        <v>150000592</v>
      </c>
      <c r="U2205" s="2" t="s">
        <v>44</v>
      </c>
      <c r="V2205" s="2" t="str">
        <f t="shared" si="81"/>
        <v>150000592UN</v>
      </c>
    </row>
    <row r="2206" spans="20:22" x14ac:dyDescent="0.35">
      <c r="T2206" s="2">
        <v>150000648</v>
      </c>
      <c r="U2206" s="2" t="s">
        <v>44</v>
      </c>
      <c r="V2206" s="2" t="str">
        <f t="shared" si="81"/>
        <v>150000648UN</v>
      </c>
    </row>
    <row r="2207" spans="20:22" x14ac:dyDescent="0.35">
      <c r="T2207" s="2">
        <v>150000649</v>
      </c>
      <c r="U2207" s="2" t="s">
        <v>439</v>
      </c>
      <c r="V2207" s="2" t="str">
        <f t="shared" si="81"/>
        <v>150000649C01</v>
      </c>
    </row>
    <row r="2208" spans="20:22" x14ac:dyDescent="0.35">
      <c r="T2208" s="2">
        <v>150000649</v>
      </c>
      <c r="U2208" s="2" t="s">
        <v>44</v>
      </c>
      <c r="V2208" s="2" t="str">
        <f t="shared" si="81"/>
        <v>150000649UN</v>
      </c>
    </row>
    <row r="2209" spans="20:22" x14ac:dyDescent="0.35">
      <c r="T2209" s="2">
        <v>150000698</v>
      </c>
      <c r="U2209" s="2" t="s">
        <v>44</v>
      </c>
      <c r="V2209" s="2" t="str">
        <f t="shared" si="81"/>
        <v>150000698UN</v>
      </c>
    </row>
    <row r="2210" spans="20:22" x14ac:dyDescent="0.35">
      <c r="T2210" s="2">
        <v>150000699</v>
      </c>
      <c r="U2210" s="2" t="s">
        <v>44</v>
      </c>
      <c r="V2210" s="2" t="str">
        <f t="shared" si="81"/>
        <v>150000699UN</v>
      </c>
    </row>
    <row r="2211" spans="20:22" x14ac:dyDescent="0.35">
      <c r="T2211" s="2">
        <v>150000702</v>
      </c>
      <c r="U2211" s="2" t="s">
        <v>43</v>
      </c>
      <c r="V2211" s="2" t="str">
        <f t="shared" si="81"/>
        <v>150000702C12</v>
      </c>
    </row>
    <row r="2212" spans="20:22" x14ac:dyDescent="0.35">
      <c r="T2212" s="2">
        <v>150000702</v>
      </c>
      <c r="U2212" s="2" t="s">
        <v>44</v>
      </c>
      <c r="V2212" s="2" t="str">
        <f t="shared" si="81"/>
        <v>150000702UN</v>
      </c>
    </row>
    <row r="2213" spans="20:22" x14ac:dyDescent="0.35">
      <c r="T2213" s="2">
        <v>150000704</v>
      </c>
      <c r="U2213" s="2" t="s">
        <v>43</v>
      </c>
      <c r="V2213" s="2" t="str">
        <f t="shared" si="81"/>
        <v>150000704C12</v>
      </c>
    </row>
    <row r="2214" spans="20:22" x14ac:dyDescent="0.35">
      <c r="T2214" s="2">
        <v>150000704</v>
      </c>
      <c r="U2214" s="2" t="s">
        <v>44</v>
      </c>
      <c r="V2214" s="2" t="str">
        <f t="shared" si="81"/>
        <v>150000704UN</v>
      </c>
    </row>
    <row r="2215" spans="20:22" x14ac:dyDescent="0.35">
      <c r="T2215" s="2">
        <v>150000711</v>
      </c>
      <c r="U2215" s="2" t="s">
        <v>90</v>
      </c>
      <c r="V2215" s="2" t="str">
        <f t="shared" si="81"/>
        <v>150000711C40</v>
      </c>
    </row>
    <row r="2216" spans="20:22" x14ac:dyDescent="0.35">
      <c r="T2216" s="2">
        <v>150000711</v>
      </c>
      <c r="U2216" s="2" t="s">
        <v>44</v>
      </c>
      <c r="V2216" s="2" t="str">
        <f t="shared" si="81"/>
        <v>150000711UN</v>
      </c>
    </row>
    <row r="2217" spans="20:22" x14ac:dyDescent="0.35">
      <c r="T2217" s="2">
        <v>150000714</v>
      </c>
      <c r="U2217" s="2" t="s">
        <v>94</v>
      </c>
      <c r="V2217" s="2" t="str">
        <f t="shared" si="81"/>
        <v>150000714C18</v>
      </c>
    </row>
    <row r="2218" spans="20:22" x14ac:dyDescent="0.35">
      <c r="T2218" s="2">
        <v>150000714</v>
      </c>
      <c r="U2218" s="2" t="s">
        <v>44</v>
      </c>
      <c r="V2218" s="2" t="str">
        <f t="shared" si="81"/>
        <v>150000714UN</v>
      </c>
    </row>
    <row r="2219" spans="20:22" x14ac:dyDescent="0.35">
      <c r="T2219" s="2">
        <v>150000718</v>
      </c>
      <c r="U2219" s="2" t="s">
        <v>94</v>
      </c>
      <c r="V2219" s="2" t="str">
        <f t="shared" si="81"/>
        <v>150000718C18</v>
      </c>
    </row>
    <row r="2220" spans="20:22" x14ac:dyDescent="0.35">
      <c r="T2220" s="2">
        <v>150000718</v>
      </c>
      <c r="U2220" s="2" t="s">
        <v>44</v>
      </c>
      <c r="V2220" s="2" t="str">
        <f t="shared" si="81"/>
        <v>150000718UN</v>
      </c>
    </row>
    <row r="2221" spans="20:22" x14ac:dyDescent="0.35">
      <c r="T2221" s="2">
        <v>150000720</v>
      </c>
      <c r="U2221" s="2" t="s">
        <v>94</v>
      </c>
      <c r="V2221" s="2" t="str">
        <f t="shared" si="81"/>
        <v>150000720C18</v>
      </c>
    </row>
    <row r="2222" spans="20:22" x14ac:dyDescent="0.35">
      <c r="T2222" s="2">
        <v>150000720</v>
      </c>
      <c r="U2222" s="2" t="s">
        <v>44</v>
      </c>
      <c r="V2222" s="2" t="str">
        <f t="shared" si="81"/>
        <v>150000720UN</v>
      </c>
    </row>
    <row r="2223" spans="20:22" x14ac:dyDescent="0.35">
      <c r="T2223" s="2">
        <v>150000721</v>
      </c>
      <c r="U2223" s="2" t="s">
        <v>94</v>
      </c>
      <c r="V2223" s="2" t="str">
        <f t="shared" si="81"/>
        <v>150000721C18</v>
      </c>
    </row>
    <row r="2224" spans="20:22" x14ac:dyDescent="0.35">
      <c r="T2224" s="2">
        <v>150000721</v>
      </c>
      <c r="U2224" s="2" t="s">
        <v>44</v>
      </c>
      <c r="V2224" s="2" t="str">
        <f t="shared" si="81"/>
        <v>150000721UN</v>
      </c>
    </row>
    <row r="2225" spans="20:22" x14ac:dyDescent="0.35">
      <c r="T2225" s="2">
        <v>150000722</v>
      </c>
      <c r="U2225" s="2" t="s">
        <v>94</v>
      </c>
      <c r="V2225" s="2" t="str">
        <f t="shared" si="81"/>
        <v>150000722C18</v>
      </c>
    </row>
    <row r="2226" spans="20:22" x14ac:dyDescent="0.35">
      <c r="T2226" s="2">
        <v>150000722</v>
      </c>
      <c r="U2226" s="2" t="s">
        <v>44</v>
      </c>
      <c r="V2226" s="2" t="str">
        <f t="shared" si="81"/>
        <v>150000722UN</v>
      </c>
    </row>
    <row r="2227" spans="20:22" x14ac:dyDescent="0.35">
      <c r="T2227" s="2">
        <v>150000723</v>
      </c>
      <c r="U2227" s="2" t="s">
        <v>94</v>
      </c>
      <c r="V2227" s="2" t="str">
        <f t="shared" si="81"/>
        <v>150000723C18</v>
      </c>
    </row>
    <row r="2228" spans="20:22" x14ac:dyDescent="0.35">
      <c r="T2228" s="2">
        <v>150000723</v>
      </c>
      <c r="U2228" s="2" t="s">
        <v>44</v>
      </c>
      <c r="V2228" s="2" t="str">
        <f t="shared" si="81"/>
        <v>150000723UN</v>
      </c>
    </row>
    <row r="2229" spans="20:22" x14ac:dyDescent="0.35">
      <c r="T2229" s="2">
        <v>150000724</v>
      </c>
      <c r="U2229" s="2" t="s">
        <v>242</v>
      </c>
      <c r="V2229" s="2" t="str">
        <f t="shared" si="81"/>
        <v>150000724C48</v>
      </c>
    </row>
    <row r="2230" spans="20:22" x14ac:dyDescent="0.35">
      <c r="T2230" s="2">
        <v>150000724</v>
      </c>
      <c r="U2230" s="2" t="s">
        <v>44</v>
      </c>
      <c r="V2230" s="2" t="str">
        <f t="shared" si="81"/>
        <v>150000724UN</v>
      </c>
    </row>
    <row r="2231" spans="20:22" x14ac:dyDescent="0.35">
      <c r="T2231" s="2">
        <v>150000725</v>
      </c>
      <c r="U2231" s="2" t="s">
        <v>242</v>
      </c>
      <c r="V2231" s="2" t="str">
        <f t="shared" si="81"/>
        <v>150000725C48</v>
      </c>
    </row>
    <row r="2232" spans="20:22" x14ac:dyDescent="0.35">
      <c r="T2232" s="2">
        <v>150000725</v>
      </c>
      <c r="U2232" s="2" t="s">
        <v>44</v>
      </c>
      <c r="V2232" s="2" t="str">
        <f t="shared" si="81"/>
        <v>150000725UN</v>
      </c>
    </row>
    <row r="2233" spans="20:22" x14ac:dyDescent="0.35">
      <c r="T2233" s="2">
        <v>150000726</v>
      </c>
      <c r="U2233" s="2" t="s">
        <v>242</v>
      </c>
      <c r="V2233" s="2" t="str">
        <f t="shared" si="81"/>
        <v>150000726C48</v>
      </c>
    </row>
    <row r="2234" spans="20:22" x14ac:dyDescent="0.35">
      <c r="T2234" s="2">
        <v>150000726</v>
      </c>
      <c r="U2234" s="2" t="s">
        <v>44</v>
      </c>
      <c r="V2234" s="2" t="str">
        <f t="shared" si="81"/>
        <v>150000726UN</v>
      </c>
    </row>
    <row r="2235" spans="20:22" x14ac:dyDescent="0.35">
      <c r="T2235" s="2">
        <v>150000727</v>
      </c>
      <c r="U2235" s="2" t="s">
        <v>242</v>
      </c>
      <c r="V2235" s="2" t="str">
        <f t="shared" si="81"/>
        <v>150000727C48</v>
      </c>
    </row>
    <row r="2236" spans="20:22" x14ac:dyDescent="0.35">
      <c r="T2236" s="2">
        <v>150000727</v>
      </c>
      <c r="U2236" s="2" t="s">
        <v>44</v>
      </c>
      <c r="V2236" s="2" t="str">
        <f t="shared" si="81"/>
        <v>150000727UN</v>
      </c>
    </row>
    <row r="2237" spans="20:22" x14ac:dyDescent="0.35">
      <c r="T2237" s="2">
        <v>150000729</v>
      </c>
      <c r="U2237" s="2" t="s">
        <v>242</v>
      </c>
      <c r="V2237" s="2" t="str">
        <f t="shared" si="81"/>
        <v>150000729C48</v>
      </c>
    </row>
    <row r="2238" spans="20:22" x14ac:dyDescent="0.35">
      <c r="T2238" s="2">
        <v>150000729</v>
      </c>
      <c r="U2238" s="2" t="s">
        <v>44</v>
      </c>
      <c r="V2238" s="2" t="str">
        <f t="shared" si="81"/>
        <v>150000729UN</v>
      </c>
    </row>
    <row r="2239" spans="20:22" x14ac:dyDescent="0.35">
      <c r="T2239" s="2">
        <v>150000730</v>
      </c>
      <c r="U2239" s="2" t="s">
        <v>242</v>
      </c>
      <c r="V2239" s="2" t="str">
        <f t="shared" si="81"/>
        <v>150000730C48</v>
      </c>
    </row>
    <row r="2240" spans="20:22" x14ac:dyDescent="0.35">
      <c r="T2240" s="2">
        <v>150000730</v>
      </c>
      <c r="U2240" s="2" t="s">
        <v>44</v>
      </c>
      <c r="V2240" s="2" t="str">
        <f t="shared" si="81"/>
        <v>150000730UN</v>
      </c>
    </row>
    <row r="2241" spans="20:22" x14ac:dyDescent="0.35">
      <c r="T2241" s="2">
        <v>150000760</v>
      </c>
      <c r="U2241" s="2" t="s">
        <v>61</v>
      </c>
      <c r="V2241" s="2" t="str">
        <f t="shared" si="81"/>
        <v>150000760C10</v>
      </c>
    </row>
    <row r="2242" spans="20:22" x14ac:dyDescent="0.35">
      <c r="T2242" s="2">
        <v>150000760</v>
      </c>
      <c r="U2242" s="2" t="s">
        <v>44</v>
      </c>
      <c r="V2242" s="2" t="str">
        <f t="shared" si="81"/>
        <v>150000760UN</v>
      </c>
    </row>
    <row r="2243" spans="20:22" x14ac:dyDescent="0.35">
      <c r="T2243" s="2">
        <v>150000761</v>
      </c>
      <c r="U2243" s="2" t="s">
        <v>61</v>
      </c>
      <c r="V2243" s="2" t="str">
        <f t="shared" si="81"/>
        <v>150000761C10</v>
      </c>
    </row>
    <row r="2244" spans="20:22" x14ac:dyDescent="0.35">
      <c r="T2244" s="2">
        <v>150000761</v>
      </c>
      <c r="U2244" s="2" t="s">
        <v>44</v>
      </c>
      <c r="V2244" s="2" t="str">
        <f t="shared" ref="V2244:V2307" si="82">T2244&amp;U2244</f>
        <v>150000761UN</v>
      </c>
    </row>
    <row r="2245" spans="20:22" x14ac:dyDescent="0.35">
      <c r="T2245" s="2">
        <v>150000764</v>
      </c>
      <c r="U2245" s="2" t="s">
        <v>61</v>
      </c>
      <c r="V2245" s="2" t="str">
        <f t="shared" si="82"/>
        <v>150000764C10</v>
      </c>
    </row>
    <row r="2246" spans="20:22" x14ac:dyDescent="0.35">
      <c r="T2246" s="2">
        <v>150000764</v>
      </c>
      <c r="U2246" s="2" t="s">
        <v>44</v>
      </c>
      <c r="V2246" s="2" t="str">
        <f t="shared" si="82"/>
        <v>150000764UN</v>
      </c>
    </row>
    <row r="2247" spans="20:22" x14ac:dyDescent="0.35">
      <c r="T2247" s="2">
        <v>150000765</v>
      </c>
      <c r="U2247" s="2" t="s">
        <v>61</v>
      </c>
      <c r="V2247" s="2" t="str">
        <f t="shared" si="82"/>
        <v>150000765C10</v>
      </c>
    </row>
    <row r="2248" spans="20:22" x14ac:dyDescent="0.35">
      <c r="T2248" s="2">
        <v>150000765</v>
      </c>
      <c r="U2248" s="2" t="s">
        <v>44</v>
      </c>
      <c r="V2248" s="2" t="str">
        <f t="shared" si="82"/>
        <v>150000765UN</v>
      </c>
    </row>
    <row r="2249" spans="20:22" x14ac:dyDescent="0.35">
      <c r="T2249" s="2">
        <v>150000767</v>
      </c>
      <c r="U2249" s="2" t="s">
        <v>61</v>
      </c>
      <c r="V2249" s="2" t="str">
        <f t="shared" si="82"/>
        <v>150000767C10</v>
      </c>
    </row>
    <row r="2250" spans="20:22" x14ac:dyDescent="0.35">
      <c r="T2250" s="2">
        <v>150000767</v>
      </c>
      <c r="U2250" s="2" t="s">
        <v>44</v>
      </c>
      <c r="V2250" s="2" t="str">
        <f t="shared" si="82"/>
        <v>150000767UN</v>
      </c>
    </row>
    <row r="2251" spans="20:22" x14ac:dyDescent="0.35">
      <c r="T2251" s="2">
        <v>150000769</v>
      </c>
      <c r="U2251" s="2" t="s">
        <v>61</v>
      </c>
      <c r="V2251" s="2" t="str">
        <f t="shared" si="82"/>
        <v>150000769C10</v>
      </c>
    </row>
    <row r="2252" spans="20:22" x14ac:dyDescent="0.35">
      <c r="T2252" s="2">
        <v>150000769</v>
      </c>
      <c r="U2252" s="2" t="s">
        <v>44</v>
      </c>
      <c r="V2252" s="2" t="str">
        <f t="shared" si="82"/>
        <v>150000769UN</v>
      </c>
    </row>
    <row r="2253" spans="20:22" x14ac:dyDescent="0.35">
      <c r="T2253" s="2">
        <v>150000772</v>
      </c>
      <c r="U2253" s="2" t="s">
        <v>61</v>
      </c>
      <c r="V2253" s="2" t="str">
        <f t="shared" si="82"/>
        <v>150000772C10</v>
      </c>
    </row>
    <row r="2254" spans="20:22" x14ac:dyDescent="0.35">
      <c r="T2254" s="2">
        <v>150000772</v>
      </c>
      <c r="U2254" s="2" t="s">
        <v>44</v>
      </c>
      <c r="V2254" s="2" t="str">
        <f t="shared" si="82"/>
        <v>150000772UN</v>
      </c>
    </row>
    <row r="2255" spans="20:22" x14ac:dyDescent="0.35">
      <c r="T2255" s="2">
        <v>150000775</v>
      </c>
      <c r="U2255" s="2" t="s">
        <v>61</v>
      </c>
      <c r="V2255" s="2" t="str">
        <f t="shared" si="82"/>
        <v>150000775C10</v>
      </c>
    </row>
    <row r="2256" spans="20:22" x14ac:dyDescent="0.35">
      <c r="T2256" s="2">
        <v>150000775</v>
      </c>
      <c r="U2256" s="2" t="s">
        <v>44</v>
      </c>
      <c r="V2256" s="2" t="str">
        <f t="shared" si="82"/>
        <v>150000775UN</v>
      </c>
    </row>
    <row r="2257" spans="20:22" x14ac:dyDescent="0.35">
      <c r="T2257" s="2">
        <v>150000776</v>
      </c>
      <c r="U2257" s="2" t="s">
        <v>61</v>
      </c>
      <c r="V2257" s="2" t="str">
        <f t="shared" si="82"/>
        <v>150000776C10</v>
      </c>
    </row>
    <row r="2258" spans="20:22" x14ac:dyDescent="0.35">
      <c r="T2258" s="2">
        <v>150000776</v>
      </c>
      <c r="U2258" s="2" t="s">
        <v>44</v>
      </c>
      <c r="V2258" s="2" t="str">
        <f t="shared" si="82"/>
        <v>150000776UN</v>
      </c>
    </row>
    <row r="2259" spans="20:22" x14ac:dyDescent="0.35">
      <c r="T2259" s="2">
        <v>150000790</v>
      </c>
      <c r="U2259" s="2" t="s">
        <v>43</v>
      </c>
      <c r="V2259" s="2" t="str">
        <f t="shared" si="82"/>
        <v>150000790C12</v>
      </c>
    </row>
    <row r="2260" spans="20:22" x14ac:dyDescent="0.35">
      <c r="T2260" s="2">
        <v>150000790</v>
      </c>
      <c r="U2260" s="2" t="s">
        <v>44</v>
      </c>
      <c r="V2260" s="2" t="str">
        <f t="shared" si="82"/>
        <v>150000790UN</v>
      </c>
    </row>
    <row r="2261" spans="20:22" x14ac:dyDescent="0.35">
      <c r="T2261" s="2">
        <v>150000792</v>
      </c>
      <c r="U2261" s="2" t="s">
        <v>365</v>
      </c>
      <c r="V2261" s="2" t="str">
        <f t="shared" si="82"/>
        <v>150000792C08</v>
      </c>
    </row>
    <row r="2262" spans="20:22" x14ac:dyDescent="0.35">
      <c r="T2262" s="2">
        <v>150000792</v>
      </c>
      <c r="U2262" s="2" t="s">
        <v>44</v>
      </c>
      <c r="V2262" s="2" t="str">
        <f t="shared" si="82"/>
        <v>150000792UN</v>
      </c>
    </row>
    <row r="2263" spans="20:22" x14ac:dyDescent="0.35">
      <c r="T2263" s="2">
        <v>150000793</v>
      </c>
      <c r="U2263" s="2" t="s">
        <v>365</v>
      </c>
      <c r="V2263" s="2" t="str">
        <f t="shared" si="82"/>
        <v>150000793C08</v>
      </c>
    </row>
    <row r="2264" spans="20:22" x14ac:dyDescent="0.35">
      <c r="T2264" s="2">
        <v>150000793</v>
      </c>
      <c r="U2264" s="2" t="s">
        <v>44</v>
      </c>
      <c r="V2264" s="2" t="str">
        <f t="shared" si="82"/>
        <v>150000793UN</v>
      </c>
    </row>
    <row r="2265" spans="20:22" x14ac:dyDescent="0.35">
      <c r="T2265" s="2">
        <v>150000828</v>
      </c>
      <c r="U2265" s="2" t="s">
        <v>43</v>
      </c>
      <c r="V2265" s="2" t="str">
        <f t="shared" si="82"/>
        <v>150000828C12</v>
      </c>
    </row>
    <row r="2266" spans="20:22" x14ac:dyDescent="0.35">
      <c r="T2266" s="2">
        <v>150000828</v>
      </c>
      <c r="U2266" s="2" t="s">
        <v>44</v>
      </c>
      <c r="V2266" s="2" t="str">
        <f t="shared" si="82"/>
        <v>150000828UN</v>
      </c>
    </row>
    <row r="2267" spans="20:22" x14ac:dyDescent="0.35">
      <c r="T2267" s="2">
        <v>150000829</v>
      </c>
      <c r="U2267" s="2" t="s">
        <v>53</v>
      </c>
      <c r="V2267" s="2" t="str">
        <f t="shared" si="82"/>
        <v>150000829C06</v>
      </c>
    </row>
    <row r="2268" spans="20:22" x14ac:dyDescent="0.35">
      <c r="T2268" s="2">
        <v>150000829</v>
      </c>
      <c r="U2268" s="2" t="s">
        <v>44</v>
      </c>
      <c r="V2268" s="2" t="str">
        <f t="shared" si="82"/>
        <v>150000829UN</v>
      </c>
    </row>
    <row r="2269" spans="20:22" x14ac:dyDescent="0.35">
      <c r="T2269" s="2">
        <v>150000843</v>
      </c>
      <c r="U2269" s="2" t="s">
        <v>288</v>
      </c>
      <c r="V2269" s="2" t="str">
        <f t="shared" si="82"/>
        <v>150000843C24</v>
      </c>
    </row>
    <row r="2270" spans="20:22" x14ac:dyDescent="0.35">
      <c r="T2270" s="2">
        <v>150000843</v>
      </c>
      <c r="U2270" s="2" t="s">
        <v>44</v>
      </c>
      <c r="V2270" s="2" t="str">
        <f t="shared" si="82"/>
        <v>150000843UN</v>
      </c>
    </row>
    <row r="2271" spans="20:22" x14ac:dyDescent="0.35">
      <c r="T2271" s="2">
        <v>150000855</v>
      </c>
      <c r="U2271" s="2" t="s">
        <v>209</v>
      </c>
      <c r="V2271" s="2" t="str">
        <f t="shared" si="82"/>
        <v>150000855C04</v>
      </c>
    </row>
    <row r="2272" spans="20:22" x14ac:dyDescent="0.35">
      <c r="T2272" s="2">
        <v>150000855</v>
      </c>
      <c r="U2272" s="2" t="s">
        <v>44</v>
      </c>
      <c r="V2272" s="2" t="str">
        <f t="shared" si="82"/>
        <v>150000855UN</v>
      </c>
    </row>
    <row r="2273" spans="20:22" x14ac:dyDescent="0.35">
      <c r="T2273" s="2">
        <v>150000862</v>
      </c>
      <c r="U2273" s="2" t="s">
        <v>61</v>
      </c>
      <c r="V2273" s="2" t="str">
        <f t="shared" si="82"/>
        <v>150000862C10</v>
      </c>
    </row>
    <row r="2274" spans="20:22" x14ac:dyDescent="0.35">
      <c r="T2274" s="2">
        <v>150000862</v>
      </c>
      <c r="U2274" s="2" t="s">
        <v>44</v>
      </c>
      <c r="V2274" s="2" t="str">
        <f t="shared" si="82"/>
        <v>150000862UN</v>
      </c>
    </row>
    <row r="2275" spans="20:22" x14ac:dyDescent="0.35">
      <c r="T2275" s="2">
        <v>150000880</v>
      </c>
      <c r="U2275" s="2" t="s">
        <v>43</v>
      </c>
      <c r="V2275" s="2" t="str">
        <f t="shared" si="82"/>
        <v>150000880C12</v>
      </c>
    </row>
    <row r="2276" spans="20:22" x14ac:dyDescent="0.35">
      <c r="T2276" s="2">
        <v>150000880</v>
      </c>
      <c r="U2276" s="2" t="s">
        <v>44</v>
      </c>
      <c r="V2276" s="2" t="str">
        <f t="shared" si="82"/>
        <v>150000880UN</v>
      </c>
    </row>
    <row r="2277" spans="20:22" x14ac:dyDescent="0.35">
      <c r="T2277" s="2">
        <v>150000881</v>
      </c>
      <c r="U2277" s="2" t="s">
        <v>43</v>
      </c>
      <c r="V2277" s="2" t="str">
        <f t="shared" si="82"/>
        <v>150000881C12</v>
      </c>
    </row>
    <row r="2278" spans="20:22" x14ac:dyDescent="0.35">
      <c r="T2278" s="2">
        <v>150000881</v>
      </c>
      <c r="U2278" s="2" t="s">
        <v>44</v>
      </c>
      <c r="V2278" s="2" t="str">
        <f t="shared" si="82"/>
        <v>150000881UN</v>
      </c>
    </row>
    <row r="2279" spans="20:22" x14ac:dyDescent="0.35">
      <c r="T2279" s="2">
        <v>150000883</v>
      </c>
      <c r="U2279" s="2" t="s">
        <v>112</v>
      </c>
      <c r="V2279" s="2" t="str">
        <f t="shared" si="82"/>
        <v>150000883C16</v>
      </c>
    </row>
    <row r="2280" spans="20:22" x14ac:dyDescent="0.35">
      <c r="T2280" s="2">
        <v>150000883</v>
      </c>
      <c r="U2280" s="2" t="s">
        <v>44</v>
      </c>
      <c r="V2280" s="2" t="str">
        <f t="shared" si="82"/>
        <v>150000883UN</v>
      </c>
    </row>
    <row r="2281" spans="20:22" x14ac:dyDescent="0.35">
      <c r="T2281" s="2">
        <v>150000890</v>
      </c>
      <c r="U2281" s="2" t="s">
        <v>86</v>
      </c>
      <c r="V2281" s="2" t="str">
        <f t="shared" si="82"/>
        <v>150000890C20</v>
      </c>
    </row>
    <row r="2282" spans="20:22" x14ac:dyDescent="0.35">
      <c r="T2282" s="2">
        <v>150000890</v>
      </c>
      <c r="U2282" s="2" t="s">
        <v>44</v>
      </c>
      <c r="V2282" s="2" t="str">
        <f t="shared" si="82"/>
        <v>150000890UN</v>
      </c>
    </row>
    <row r="2283" spans="20:22" x14ac:dyDescent="0.35">
      <c r="T2283" s="2">
        <v>150000892</v>
      </c>
      <c r="U2283" s="2" t="s">
        <v>86</v>
      </c>
      <c r="V2283" s="2" t="str">
        <f t="shared" si="82"/>
        <v>150000892C20</v>
      </c>
    </row>
    <row r="2284" spans="20:22" x14ac:dyDescent="0.35">
      <c r="T2284" s="2">
        <v>150000892</v>
      </c>
      <c r="U2284" s="2" t="s">
        <v>44</v>
      </c>
      <c r="V2284" s="2" t="str">
        <f t="shared" si="82"/>
        <v>150000892UN</v>
      </c>
    </row>
    <row r="2285" spans="20:22" x14ac:dyDescent="0.35">
      <c r="T2285" s="2">
        <v>150000893</v>
      </c>
      <c r="U2285" s="2" t="s">
        <v>86</v>
      </c>
      <c r="V2285" s="2" t="str">
        <f t="shared" si="82"/>
        <v>150000893C20</v>
      </c>
    </row>
    <row r="2286" spans="20:22" x14ac:dyDescent="0.35">
      <c r="T2286" s="2">
        <v>150000893</v>
      </c>
      <c r="U2286" s="2" t="s">
        <v>44</v>
      </c>
      <c r="V2286" s="2" t="str">
        <f t="shared" si="82"/>
        <v>150000893UN</v>
      </c>
    </row>
    <row r="2287" spans="20:22" x14ac:dyDescent="0.35">
      <c r="T2287" s="2">
        <v>150000899</v>
      </c>
      <c r="U2287" s="2" t="s">
        <v>86</v>
      </c>
      <c r="V2287" s="2" t="str">
        <f t="shared" si="82"/>
        <v>150000899C20</v>
      </c>
    </row>
    <row r="2288" spans="20:22" x14ac:dyDescent="0.35">
      <c r="T2288" s="2">
        <v>150000899</v>
      </c>
      <c r="U2288" s="2" t="s">
        <v>90</v>
      </c>
      <c r="V2288" s="2" t="str">
        <f t="shared" si="82"/>
        <v>150000899C40</v>
      </c>
    </row>
    <row r="2289" spans="20:22" x14ac:dyDescent="0.35">
      <c r="T2289" s="2">
        <v>150000899</v>
      </c>
      <c r="U2289" s="2" t="s">
        <v>44</v>
      </c>
      <c r="V2289" s="2" t="str">
        <f t="shared" si="82"/>
        <v>150000899UN</v>
      </c>
    </row>
    <row r="2290" spans="20:22" x14ac:dyDescent="0.35">
      <c r="T2290" s="2">
        <v>150000908</v>
      </c>
      <c r="U2290" s="2" t="s">
        <v>44</v>
      </c>
      <c r="V2290" s="2" t="str">
        <f t="shared" si="82"/>
        <v>150000908UN</v>
      </c>
    </row>
    <row r="2291" spans="20:22" x14ac:dyDescent="0.35">
      <c r="T2291" s="2">
        <v>150000932</v>
      </c>
      <c r="U2291" s="2" t="s">
        <v>43</v>
      </c>
      <c r="V2291" s="2" t="str">
        <f t="shared" si="82"/>
        <v>150000932C12</v>
      </c>
    </row>
    <row r="2292" spans="20:22" x14ac:dyDescent="0.35">
      <c r="T2292" s="2">
        <v>150000932</v>
      </c>
      <c r="U2292" s="2" t="s">
        <v>44</v>
      </c>
      <c r="V2292" s="2" t="str">
        <f t="shared" si="82"/>
        <v>150000932UN</v>
      </c>
    </row>
    <row r="2293" spans="20:22" x14ac:dyDescent="0.35">
      <c r="T2293" s="2">
        <v>150000983</v>
      </c>
      <c r="U2293" s="2" t="s">
        <v>53</v>
      </c>
      <c r="V2293" s="2" t="str">
        <f t="shared" si="82"/>
        <v>150000983C06</v>
      </c>
    </row>
    <row r="2294" spans="20:22" x14ac:dyDescent="0.35">
      <c r="T2294" s="2">
        <v>150000983</v>
      </c>
      <c r="U2294" s="2" t="s">
        <v>44</v>
      </c>
      <c r="V2294" s="2" t="str">
        <f t="shared" si="82"/>
        <v>150000983UN</v>
      </c>
    </row>
    <row r="2295" spans="20:22" x14ac:dyDescent="0.35">
      <c r="T2295" s="2">
        <v>150000988</v>
      </c>
      <c r="U2295" s="2" t="s">
        <v>288</v>
      </c>
      <c r="V2295" s="2" t="str">
        <f t="shared" si="82"/>
        <v>150000988C24</v>
      </c>
    </row>
    <row r="2296" spans="20:22" x14ac:dyDescent="0.35">
      <c r="T2296" s="2">
        <v>150000988</v>
      </c>
      <c r="U2296" s="2" t="s">
        <v>44</v>
      </c>
      <c r="V2296" s="2" t="str">
        <f t="shared" si="82"/>
        <v>150000988UN</v>
      </c>
    </row>
    <row r="2297" spans="20:22" x14ac:dyDescent="0.35">
      <c r="T2297" s="2">
        <v>150000989</v>
      </c>
      <c r="U2297" s="2" t="s">
        <v>53</v>
      </c>
      <c r="V2297" s="2" t="str">
        <f t="shared" si="82"/>
        <v>150000989C06</v>
      </c>
    </row>
    <row r="2298" spans="20:22" x14ac:dyDescent="0.35">
      <c r="T2298" s="2">
        <v>150000989</v>
      </c>
      <c r="U2298" s="2" t="s">
        <v>44</v>
      </c>
      <c r="V2298" s="2" t="str">
        <f t="shared" si="82"/>
        <v>150000989UN</v>
      </c>
    </row>
    <row r="2299" spans="20:22" x14ac:dyDescent="0.35">
      <c r="T2299" s="2">
        <v>150000990</v>
      </c>
      <c r="U2299" s="2" t="s">
        <v>53</v>
      </c>
      <c r="V2299" s="2" t="str">
        <f t="shared" si="82"/>
        <v>150000990C06</v>
      </c>
    </row>
    <row r="2300" spans="20:22" x14ac:dyDescent="0.35">
      <c r="T2300" s="2">
        <v>150000990</v>
      </c>
      <c r="U2300" s="2" t="s">
        <v>44</v>
      </c>
      <c r="V2300" s="2" t="str">
        <f t="shared" si="82"/>
        <v>150000990UN</v>
      </c>
    </row>
    <row r="2301" spans="20:22" x14ac:dyDescent="0.35">
      <c r="T2301" s="2">
        <v>150001016</v>
      </c>
      <c r="U2301" s="2" t="s">
        <v>164</v>
      </c>
      <c r="V2301" s="2" t="str">
        <f t="shared" si="82"/>
        <v>150001016KG</v>
      </c>
    </row>
    <row r="2302" spans="20:22" x14ac:dyDescent="0.35">
      <c r="T2302" s="2">
        <v>150001020</v>
      </c>
      <c r="U2302" s="2" t="s">
        <v>77</v>
      </c>
      <c r="V2302" s="2" t="str">
        <f t="shared" si="82"/>
        <v>150001020CJ</v>
      </c>
    </row>
    <row r="2303" spans="20:22" x14ac:dyDescent="0.35">
      <c r="T2303" s="2">
        <v>150001020</v>
      </c>
      <c r="U2303" s="2" t="s">
        <v>218</v>
      </c>
      <c r="V2303" s="2" t="str">
        <f t="shared" si="82"/>
        <v>150001020D16</v>
      </c>
    </row>
    <row r="2304" spans="20:22" x14ac:dyDescent="0.35">
      <c r="T2304" s="2">
        <v>150001020</v>
      </c>
      <c r="U2304" s="2" t="s">
        <v>44</v>
      </c>
      <c r="V2304" s="2" t="str">
        <f t="shared" si="82"/>
        <v>150001020UN</v>
      </c>
    </row>
    <row r="2305" spans="20:22" x14ac:dyDescent="0.35">
      <c r="T2305" s="2">
        <v>150001031</v>
      </c>
      <c r="U2305" s="2" t="s">
        <v>53</v>
      </c>
      <c r="V2305" s="2" t="str">
        <f t="shared" si="82"/>
        <v>150001031C06</v>
      </c>
    </row>
    <row r="2306" spans="20:22" x14ac:dyDescent="0.35">
      <c r="T2306" s="2">
        <v>150001031</v>
      </c>
      <c r="U2306" s="2" t="s">
        <v>44</v>
      </c>
      <c r="V2306" s="2" t="str">
        <f t="shared" si="82"/>
        <v>150001031UN</v>
      </c>
    </row>
    <row r="2307" spans="20:22" x14ac:dyDescent="0.35">
      <c r="T2307" s="2">
        <v>150001046</v>
      </c>
      <c r="U2307" s="2" t="s">
        <v>288</v>
      </c>
      <c r="V2307" s="2" t="str">
        <f t="shared" si="82"/>
        <v>150001046C24</v>
      </c>
    </row>
    <row r="2308" spans="20:22" x14ac:dyDescent="0.35">
      <c r="T2308" s="2">
        <v>150001046</v>
      </c>
      <c r="U2308" s="2" t="s">
        <v>77</v>
      </c>
      <c r="V2308" s="2" t="str">
        <f t="shared" ref="V2308:V2371" si="83">T2308&amp;U2308</f>
        <v>150001046CJ</v>
      </c>
    </row>
    <row r="2309" spans="20:22" x14ac:dyDescent="0.35">
      <c r="T2309" s="2">
        <v>150001046</v>
      </c>
      <c r="U2309" s="2" t="s">
        <v>44</v>
      </c>
      <c r="V2309" s="2" t="str">
        <f t="shared" si="83"/>
        <v>150001046UN</v>
      </c>
    </row>
    <row r="2310" spans="20:22" x14ac:dyDescent="0.35">
      <c r="T2310" s="2">
        <v>150001049</v>
      </c>
      <c r="U2310" s="2" t="s">
        <v>288</v>
      </c>
      <c r="V2310" s="2" t="str">
        <f t="shared" si="83"/>
        <v>150001049C24</v>
      </c>
    </row>
    <row r="2311" spans="20:22" x14ac:dyDescent="0.35">
      <c r="T2311" s="2">
        <v>150001049</v>
      </c>
      <c r="U2311" s="2" t="s">
        <v>44</v>
      </c>
      <c r="V2311" s="2" t="str">
        <f t="shared" si="83"/>
        <v>150001049UN</v>
      </c>
    </row>
    <row r="2312" spans="20:22" x14ac:dyDescent="0.35">
      <c r="T2312" s="2">
        <v>150001070</v>
      </c>
      <c r="U2312" s="2" t="s">
        <v>288</v>
      </c>
      <c r="V2312" s="2" t="str">
        <f t="shared" si="83"/>
        <v>150001070C24</v>
      </c>
    </row>
    <row r="2313" spans="20:22" x14ac:dyDescent="0.35">
      <c r="T2313" s="2">
        <v>150001070</v>
      </c>
      <c r="U2313" s="2" t="s">
        <v>44</v>
      </c>
      <c r="V2313" s="2" t="str">
        <f t="shared" si="83"/>
        <v>150001070UN</v>
      </c>
    </row>
    <row r="2314" spans="20:22" x14ac:dyDescent="0.35">
      <c r="T2314" s="2">
        <v>150001092</v>
      </c>
      <c r="U2314" s="2" t="s">
        <v>365</v>
      </c>
      <c r="V2314" s="2" t="str">
        <f t="shared" si="83"/>
        <v>150001092C08</v>
      </c>
    </row>
    <row r="2315" spans="20:22" x14ac:dyDescent="0.35">
      <c r="T2315" s="2">
        <v>150001092</v>
      </c>
      <c r="U2315" s="2" t="s">
        <v>61</v>
      </c>
      <c r="V2315" s="2" t="str">
        <f t="shared" si="83"/>
        <v>150001092C10</v>
      </c>
    </row>
    <row r="2316" spans="20:22" x14ac:dyDescent="0.35">
      <c r="T2316" s="2">
        <v>150001092</v>
      </c>
      <c r="U2316" s="2" t="s">
        <v>44</v>
      </c>
      <c r="V2316" s="2" t="str">
        <f t="shared" si="83"/>
        <v>150001092UN</v>
      </c>
    </row>
    <row r="2317" spans="20:22" x14ac:dyDescent="0.35">
      <c r="T2317" s="2">
        <v>150001112</v>
      </c>
      <c r="U2317" s="2" t="s">
        <v>43</v>
      </c>
      <c r="V2317" s="2" t="str">
        <f t="shared" si="83"/>
        <v>150001112C12</v>
      </c>
    </row>
    <row r="2318" spans="20:22" x14ac:dyDescent="0.35">
      <c r="T2318" s="2">
        <v>150001112</v>
      </c>
      <c r="U2318" s="2" t="s">
        <v>44</v>
      </c>
      <c r="V2318" s="2" t="str">
        <f t="shared" si="83"/>
        <v>150001112UN</v>
      </c>
    </row>
    <row r="2319" spans="20:22" x14ac:dyDescent="0.35">
      <c r="T2319" s="2">
        <v>150001128</v>
      </c>
      <c r="U2319" s="2" t="s">
        <v>288</v>
      </c>
      <c r="V2319" s="2" t="str">
        <f t="shared" si="83"/>
        <v>150001128C24</v>
      </c>
    </row>
    <row r="2320" spans="20:22" x14ac:dyDescent="0.35">
      <c r="T2320" s="2">
        <v>150001128</v>
      </c>
      <c r="U2320" s="2" t="s">
        <v>44</v>
      </c>
      <c r="V2320" s="2" t="str">
        <f t="shared" si="83"/>
        <v>150001128UN</v>
      </c>
    </row>
    <row r="2321" spans="20:22" x14ac:dyDescent="0.35">
      <c r="T2321" s="2">
        <v>150001129</v>
      </c>
      <c r="U2321" s="2" t="s">
        <v>288</v>
      </c>
      <c r="V2321" s="2" t="str">
        <f t="shared" si="83"/>
        <v>150001129C24</v>
      </c>
    </row>
    <row r="2322" spans="20:22" x14ac:dyDescent="0.35">
      <c r="T2322" s="2">
        <v>150001129</v>
      </c>
      <c r="U2322" s="2" t="s">
        <v>44</v>
      </c>
      <c r="V2322" s="2" t="str">
        <f t="shared" si="83"/>
        <v>150001129UN</v>
      </c>
    </row>
    <row r="2323" spans="20:22" x14ac:dyDescent="0.35">
      <c r="T2323" s="2">
        <v>150001130</v>
      </c>
      <c r="U2323" s="2" t="s">
        <v>288</v>
      </c>
      <c r="V2323" s="2" t="str">
        <f t="shared" si="83"/>
        <v>150001130C24</v>
      </c>
    </row>
    <row r="2324" spans="20:22" x14ac:dyDescent="0.35">
      <c r="T2324" s="2">
        <v>150001130</v>
      </c>
      <c r="U2324" s="2" t="s">
        <v>44</v>
      </c>
      <c r="V2324" s="2" t="str">
        <f t="shared" si="83"/>
        <v>150001130UN</v>
      </c>
    </row>
    <row r="2325" spans="20:22" x14ac:dyDescent="0.35">
      <c r="T2325" s="2">
        <v>150001143</v>
      </c>
      <c r="U2325" s="2" t="s">
        <v>242</v>
      </c>
      <c r="V2325" s="2" t="str">
        <f t="shared" si="83"/>
        <v>150001143C48</v>
      </c>
    </row>
    <row r="2326" spans="20:22" x14ac:dyDescent="0.35">
      <c r="T2326" s="2">
        <v>150001143</v>
      </c>
      <c r="U2326" s="2" t="s">
        <v>44</v>
      </c>
      <c r="V2326" s="2" t="str">
        <f t="shared" si="83"/>
        <v>150001143UN</v>
      </c>
    </row>
    <row r="2327" spans="20:22" x14ac:dyDescent="0.35">
      <c r="T2327" s="2">
        <v>150001144</v>
      </c>
      <c r="U2327" s="2" t="s">
        <v>242</v>
      </c>
      <c r="V2327" s="2" t="str">
        <f t="shared" si="83"/>
        <v>150001144C48</v>
      </c>
    </row>
    <row r="2328" spans="20:22" x14ac:dyDescent="0.35">
      <c r="T2328" s="2">
        <v>150001144</v>
      </c>
      <c r="U2328" s="2" t="s">
        <v>44</v>
      </c>
      <c r="V2328" s="2" t="str">
        <f t="shared" si="83"/>
        <v>150001144UN</v>
      </c>
    </row>
    <row r="2329" spans="20:22" x14ac:dyDescent="0.35">
      <c r="T2329" s="2">
        <v>150001146</v>
      </c>
      <c r="U2329" s="2" t="s">
        <v>242</v>
      </c>
      <c r="V2329" s="2" t="str">
        <f t="shared" si="83"/>
        <v>150001146C48</v>
      </c>
    </row>
    <row r="2330" spans="20:22" x14ac:dyDescent="0.35">
      <c r="T2330" s="2">
        <v>150001146</v>
      </c>
      <c r="U2330" s="2" t="s">
        <v>44</v>
      </c>
      <c r="V2330" s="2" t="str">
        <f t="shared" si="83"/>
        <v>150001146UN</v>
      </c>
    </row>
    <row r="2331" spans="20:22" x14ac:dyDescent="0.35">
      <c r="T2331" s="2">
        <v>150001186</v>
      </c>
      <c r="U2331" s="2" t="s">
        <v>61</v>
      </c>
      <c r="V2331" s="2" t="str">
        <f t="shared" si="83"/>
        <v>150001186C10</v>
      </c>
    </row>
    <row r="2332" spans="20:22" x14ac:dyDescent="0.35">
      <c r="T2332" s="2">
        <v>150001186</v>
      </c>
      <c r="U2332" s="2" t="s">
        <v>44</v>
      </c>
      <c r="V2332" s="2" t="str">
        <f t="shared" si="83"/>
        <v>150001186UN</v>
      </c>
    </row>
    <row r="2333" spans="20:22" x14ac:dyDescent="0.35">
      <c r="T2333" s="2">
        <v>150001197</v>
      </c>
      <c r="U2333" s="2" t="s">
        <v>86</v>
      </c>
      <c r="V2333" s="2" t="str">
        <f t="shared" si="83"/>
        <v>150001197C20</v>
      </c>
    </row>
    <row r="2334" spans="20:22" x14ac:dyDescent="0.35">
      <c r="T2334" s="2">
        <v>150001197</v>
      </c>
      <c r="U2334" s="2" t="s">
        <v>44</v>
      </c>
      <c r="V2334" s="2" t="str">
        <f t="shared" si="83"/>
        <v>150001197UN</v>
      </c>
    </row>
    <row r="2335" spans="20:22" x14ac:dyDescent="0.35">
      <c r="T2335" s="2">
        <v>150001223</v>
      </c>
      <c r="U2335" s="2" t="s">
        <v>209</v>
      </c>
      <c r="V2335" s="2" t="str">
        <f t="shared" si="83"/>
        <v>150001223C04</v>
      </c>
    </row>
    <row r="2336" spans="20:22" x14ac:dyDescent="0.35">
      <c r="T2336" s="2">
        <v>150001223</v>
      </c>
      <c r="U2336" s="2" t="s">
        <v>4123</v>
      </c>
      <c r="V2336" s="2" t="str">
        <f t="shared" si="83"/>
        <v>150001223D24</v>
      </c>
    </row>
    <row r="2337" spans="20:22" x14ac:dyDescent="0.35">
      <c r="T2337" s="2">
        <v>150001223</v>
      </c>
      <c r="U2337" s="2" t="s">
        <v>44</v>
      </c>
      <c r="V2337" s="2" t="str">
        <f t="shared" si="83"/>
        <v>150001223UN</v>
      </c>
    </row>
    <row r="2338" spans="20:22" x14ac:dyDescent="0.35">
      <c r="T2338" s="2">
        <v>150001224</v>
      </c>
      <c r="U2338" s="2" t="s">
        <v>209</v>
      </c>
      <c r="V2338" s="2" t="str">
        <f t="shared" si="83"/>
        <v>150001224C04</v>
      </c>
    </row>
    <row r="2339" spans="20:22" x14ac:dyDescent="0.35">
      <c r="T2339" s="2">
        <v>150001224</v>
      </c>
      <c r="U2339" s="2" t="s">
        <v>470</v>
      </c>
      <c r="V2339" s="2" t="str">
        <f t="shared" si="83"/>
        <v>150001224D04</v>
      </c>
    </row>
    <row r="2340" spans="20:22" x14ac:dyDescent="0.35">
      <c r="T2340" s="2">
        <v>150001224</v>
      </c>
      <c r="U2340" s="2" t="s">
        <v>4123</v>
      </c>
      <c r="V2340" s="2" t="str">
        <f t="shared" si="83"/>
        <v>150001224D24</v>
      </c>
    </row>
    <row r="2341" spans="20:22" x14ac:dyDescent="0.35">
      <c r="T2341" s="2">
        <v>150001224</v>
      </c>
      <c r="U2341" s="2" t="s">
        <v>44</v>
      </c>
      <c r="V2341" s="2" t="str">
        <f t="shared" si="83"/>
        <v>150001224UN</v>
      </c>
    </row>
    <row r="2342" spans="20:22" x14ac:dyDescent="0.35">
      <c r="T2342" s="2">
        <v>150001225</v>
      </c>
      <c r="U2342" s="2" t="s">
        <v>209</v>
      </c>
      <c r="V2342" s="2" t="str">
        <f t="shared" si="83"/>
        <v>150001225C04</v>
      </c>
    </row>
    <row r="2343" spans="20:22" x14ac:dyDescent="0.35">
      <c r="T2343" s="2">
        <v>150001225</v>
      </c>
      <c r="U2343" s="2" t="s">
        <v>470</v>
      </c>
      <c r="V2343" s="2" t="str">
        <f t="shared" si="83"/>
        <v>150001225D04</v>
      </c>
    </row>
    <row r="2344" spans="20:22" x14ac:dyDescent="0.35">
      <c r="T2344" s="2">
        <v>150001225</v>
      </c>
      <c r="U2344" s="2" t="s">
        <v>4123</v>
      </c>
      <c r="V2344" s="2" t="str">
        <f t="shared" si="83"/>
        <v>150001225D24</v>
      </c>
    </row>
    <row r="2345" spans="20:22" x14ac:dyDescent="0.35">
      <c r="T2345" s="2">
        <v>150001225</v>
      </c>
      <c r="U2345" s="2" t="s">
        <v>44</v>
      </c>
      <c r="V2345" s="2" t="str">
        <f t="shared" si="83"/>
        <v>150001225UN</v>
      </c>
    </row>
    <row r="2346" spans="20:22" x14ac:dyDescent="0.35">
      <c r="T2346" s="2">
        <v>150001227</v>
      </c>
      <c r="U2346" s="2" t="s">
        <v>209</v>
      </c>
      <c r="V2346" s="2" t="str">
        <f t="shared" si="83"/>
        <v>150001227C04</v>
      </c>
    </row>
    <row r="2347" spans="20:22" x14ac:dyDescent="0.35">
      <c r="T2347" s="2">
        <v>150001227</v>
      </c>
      <c r="U2347" s="2" t="s">
        <v>4123</v>
      </c>
      <c r="V2347" s="2" t="str">
        <f t="shared" si="83"/>
        <v>150001227D24</v>
      </c>
    </row>
    <row r="2348" spans="20:22" x14ac:dyDescent="0.35">
      <c r="T2348" s="2">
        <v>150001227</v>
      </c>
      <c r="U2348" s="2" t="s">
        <v>44</v>
      </c>
      <c r="V2348" s="2" t="str">
        <f t="shared" si="83"/>
        <v>150001227UN</v>
      </c>
    </row>
    <row r="2349" spans="20:22" x14ac:dyDescent="0.35">
      <c r="T2349" s="2">
        <v>150001228</v>
      </c>
      <c r="U2349" s="2" t="s">
        <v>209</v>
      </c>
      <c r="V2349" s="2" t="str">
        <f t="shared" si="83"/>
        <v>150001228C04</v>
      </c>
    </row>
    <row r="2350" spans="20:22" x14ac:dyDescent="0.35">
      <c r="T2350" s="2">
        <v>150001228</v>
      </c>
      <c r="U2350" s="2" t="s">
        <v>4123</v>
      </c>
      <c r="V2350" s="2" t="str">
        <f t="shared" si="83"/>
        <v>150001228D24</v>
      </c>
    </row>
    <row r="2351" spans="20:22" x14ac:dyDescent="0.35">
      <c r="T2351" s="2">
        <v>150001228</v>
      </c>
      <c r="U2351" s="2" t="s">
        <v>44</v>
      </c>
      <c r="V2351" s="2" t="str">
        <f t="shared" si="83"/>
        <v>150001228UN</v>
      </c>
    </row>
    <row r="2352" spans="20:22" x14ac:dyDescent="0.35">
      <c r="T2352" s="2">
        <v>150001229</v>
      </c>
      <c r="U2352" s="2" t="s">
        <v>209</v>
      </c>
      <c r="V2352" s="2" t="str">
        <f t="shared" si="83"/>
        <v>150001229C04</v>
      </c>
    </row>
    <row r="2353" spans="20:22" x14ac:dyDescent="0.35">
      <c r="T2353" s="2">
        <v>150001229</v>
      </c>
      <c r="U2353" s="2" t="s">
        <v>4123</v>
      </c>
      <c r="V2353" s="2" t="str">
        <f t="shared" si="83"/>
        <v>150001229D24</v>
      </c>
    </row>
    <row r="2354" spans="20:22" x14ac:dyDescent="0.35">
      <c r="T2354" s="2">
        <v>150001229</v>
      </c>
      <c r="U2354" s="2" t="s">
        <v>44</v>
      </c>
      <c r="V2354" s="2" t="str">
        <f t="shared" si="83"/>
        <v>150001229UN</v>
      </c>
    </row>
    <row r="2355" spans="20:22" x14ac:dyDescent="0.35">
      <c r="T2355" s="2">
        <v>150001247</v>
      </c>
      <c r="U2355" s="2" t="s">
        <v>339</v>
      </c>
      <c r="V2355" s="2" t="str">
        <f t="shared" si="83"/>
        <v>150001247C30</v>
      </c>
    </row>
    <row r="2356" spans="20:22" x14ac:dyDescent="0.35">
      <c r="T2356" s="2">
        <v>150001247</v>
      </c>
      <c r="U2356" s="2" t="s">
        <v>44</v>
      </c>
      <c r="V2356" s="2" t="str">
        <f t="shared" si="83"/>
        <v>150001247UN</v>
      </c>
    </row>
    <row r="2357" spans="20:22" x14ac:dyDescent="0.35">
      <c r="T2357" s="2">
        <v>150001248</v>
      </c>
      <c r="U2357" s="2" t="s">
        <v>339</v>
      </c>
      <c r="V2357" s="2" t="str">
        <f t="shared" si="83"/>
        <v>150001248C30</v>
      </c>
    </row>
    <row r="2358" spans="20:22" x14ac:dyDescent="0.35">
      <c r="T2358" s="2">
        <v>150001248</v>
      </c>
      <c r="U2358" s="2" t="s">
        <v>44</v>
      </c>
      <c r="V2358" s="2" t="str">
        <f t="shared" si="83"/>
        <v>150001248UN</v>
      </c>
    </row>
    <row r="2359" spans="20:22" x14ac:dyDescent="0.35">
      <c r="T2359" s="2">
        <v>150001249</v>
      </c>
      <c r="U2359" s="2" t="s">
        <v>339</v>
      </c>
      <c r="V2359" s="2" t="str">
        <f t="shared" si="83"/>
        <v>150001249C30</v>
      </c>
    </row>
    <row r="2360" spans="20:22" x14ac:dyDescent="0.35">
      <c r="T2360" s="2">
        <v>150001249</v>
      </c>
      <c r="U2360" s="2" t="s">
        <v>44</v>
      </c>
      <c r="V2360" s="2" t="str">
        <f t="shared" si="83"/>
        <v>150001249UN</v>
      </c>
    </row>
    <row r="2361" spans="20:22" x14ac:dyDescent="0.35">
      <c r="T2361" s="2">
        <v>150001250</v>
      </c>
      <c r="U2361" s="2" t="s">
        <v>339</v>
      </c>
      <c r="V2361" s="2" t="str">
        <f t="shared" si="83"/>
        <v>150001250C30</v>
      </c>
    </row>
    <row r="2362" spans="20:22" x14ac:dyDescent="0.35">
      <c r="T2362" s="2">
        <v>150001250</v>
      </c>
      <c r="U2362" s="2" t="s">
        <v>44</v>
      </c>
      <c r="V2362" s="2" t="str">
        <f t="shared" si="83"/>
        <v>150001250UN</v>
      </c>
    </row>
    <row r="2363" spans="20:22" x14ac:dyDescent="0.35">
      <c r="T2363" s="2">
        <v>150001266</v>
      </c>
      <c r="U2363" s="2" t="s">
        <v>43</v>
      </c>
      <c r="V2363" s="2" t="str">
        <f t="shared" si="83"/>
        <v>150001266C12</v>
      </c>
    </row>
    <row r="2364" spans="20:22" x14ac:dyDescent="0.35">
      <c r="T2364" s="2">
        <v>150001266</v>
      </c>
      <c r="U2364" s="2" t="s">
        <v>44</v>
      </c>
      <c r="V2364" s="2" t="str">
        <f t="shared" si="83"/>
        <v>150001266UN</v>
      </c>
    </row>
    <row r="2365" spans="20:22" x14ac:dyDescent="0.35">
      <c r="T2365" s="2">
        <v>150001309</v>
      </c>
      <c r="U2365" s="2" t="s">
        <v>361</v>
      </c>
      <c r="V2365" s="2" t="str">
        <f t="shared" si="83"/>
        <v>150001309D25</v>
      </c>
    </row>
    <row r="2366" spans="20:22" x14ac:dyDescent="0.35">
      <c r="T2366" s="2">
        <v>150001309</v>
      </c>
      <c r="U2366" s="2" t="s">
        <v>44</v>
      </c>
      <c r="V2366" s="2" t="str">
        <f t="shared" si="83"/>
        <v>150001309UN</v>
      </c>
    </row>
    <row r="2367" spans="20:22" x14ac:dyDescent="0.35">
      <c r="T2367" s="2">
        <v>150001406</v>
      </c>
      <c r="U2367" s="2" t="s">
        <v>61</v>
      </c>
      <c r="V2367" s="2" t="str">
        <f t="shared" si="83"/>
        <v>150001406C10</v>
      </c>
    </row>
    <row r="2368" spans="20:22" x14ac:dyDescent="0.35">
      <c r="T2368" s="2">
        <v>150001406</v>
      </c>
      <c r="U2368" s="2" t="s">
        <v>44</v>
      </c>
      <c r="V2368" s="2" t="str">
        <f t="shared" si="83"/>
        <v>150001406UN</v>
      </c>
    </row>
    <row r="2369" spans="20:22" x14ac:dyDescent="0.35">
      <c r="T2369" s="2">
        <v>150001407</v>
      </c>
      <c r="U2369" s="2" t="s">
        <v>300</v>
      </c>
      <c r="V2369" s="2" t="str">
        <f t="shared" si="83"/>
        <v>150001407C05</v>
      </c>
    </row>
    <row r="2370" spans="20:22" x14ac:dyDescent="0.35">
      <c r="T2370" s="2">
        <v>150001407</v>
      </c>
      <c r="U2370" s="2" t="s">
        <v>44</v>
      </c>
      <c r="V2370" s="2" t="str">
        <f t="shared" si="83"/>
        <v>150001407UN</v>
      </c>
    </row>
    <row r="2371" spans="20:22" x14ac:dyDescent="0.35">
      <c r="T2371" s="2">
        <v>150001408</v>
      </c>
      <c r="U2371" s="2" t="s">
        <v>288</v>
      </c>
      <c r="V2371" s="2" t="str">
        <f t="shared" si="83"/>
        <v>150001408C24</v>
      </c>
    </row>
    <row r="2372" spans="20:22" x14ac:dyDescent="0.35">
      <c r="T2372" s="2">
        <v>150001408</v>
      </c>
      <c r="U2372" s="2" t="s">
        <v>339</v>
      </c>
      <c r="V2372" s="2" t="str">
        <f t="shared" ref="V2372:V2435" si="84">T2372&amp;U2372</f>
        <v>150001408C30</v>
      </c>
    </row>
    <row r="2373" spans="20:22" x14ac:dyDescent="0.35">
      <c r="T2373" s="2">
        <v>150001408</v>
      </c>
      <c r="U2373" s="2" t="s">
        <v>44</v>
      </c>
      <c r="V2373" s="2" t="str">
        <f t="shared" si="84"/>
        <v>150001408UN</v>
      </c>
    </row>
    <row r="2374" spans="20:22" x14ac:dyDescent="0.35">
      <c r="T2374" s="2">
        <v>150001436</v>
      </c>
      <c r="U2374" s="2" t="s">
        <v>288</v>
      </c>
      <c r="V2374" s="2" t="str">
        <f t="shared" si="84"/>
        <v>150001436C24</v>
      </c>
    </row>
    <row r="2375" spans="20:22" x14ac:dyDescent="0.35">
      <c r="T2375" s="2">
        <v>150001436</v>
      </c>
      <c r="U2375" s="2" t="s">
        <v>44</v>
      </c>
      <c r="V2375" s="2" t="str">
        <f t="shared" si="84"/>
        <v>150001436UN</v>
      </c>
    </row>
    <row r="2376" spans="20:22" x14ac:dyDescent="0.35">
      <c r="T2376" s="2">
        <v>150001437</v>
      </c>
      <c r="U2376" s="2" t="s">
        <v>288</v>
      </c>
      <c r="V2376" s="2" t="str">
        <f t="shared" si="84"/>
        <v>150001437C24</v>
      </c>
    </row>
    <row r="2377" spans="20:22" x14ac:dyDescent="0.35">
      <c r="T2377" s="2">
        <v>150001437</v>
      </c>
      <c r="U2377" s="2" t="s">
        <v>44</v>
      </c>
      <c r="V2377" s="2" t="str">
        <f t="shared" si="84"/>
        <v>150001437UN</v>
      </c>
    </row>
    <row r="2378" spans="20:22" x14ac:dyDescent="0.35">
      <c r="T2378" s="2">
        <v>150001445</v>
      </c>
      <c r="U2378" s="2" t="s">
        <v>176</v>
      </c>
      <c r="V2378" s="2" t="str">
        <f t="shared" si="84"/>
        <v>150001445C02</v>
      </c>
    </row>
    <row r="2379" spans="20:22" x14ac:dyDescent="0.35">
      <c r="T2379" s="2">
        <v>150001445</v>
      </c>
      <c r="U2379" s="2" t="s">
        <v>44</v>
      </c>
      <c r="V2379" s="2" t="str">
        <f t="shared" si="84"/>
        <v>150001445UN</v>
      </c>
    </row>
    <row r="2380" spans="20:22" x14ac:dyDescent="0.35">
      <c r="T2380" s="2">
        <v>150001498</v>
      </c>
      <c r="U2380" s="2" t="s">
        <v>325</v>
      </c>
      <c r="V2380" s="2" t="str">
        <f t="shared" si="84"/>
        <v>150001498D10</v>
      </c>
    </row>
    <row r="2381" spans="20:22" x14ac:dyDescent="0.35">
      <c r="T2381" s="2">
        <v>150001498</v>
      </c>
      <c r="U2381" s="2" t="s">
        <v>44</v>
      </c>
      <c r="V2381" s="2" t="str">
        <f t="shared" si="84"/>
        <v>150001498UN</v>
      </c>
    </row>
    <row r="2382" spans="20:22" x14ac:dyDescent="0.35">
      <c r="T2382" s="2">
        <v>150001530</v>
      </c>
      <c r="U2382" s="2" t="s">
        <v>43</v>
      </c>
      <c r="V2382" s="2" t="str">
        <f t="shared" si="84"/>
        <v>150001530C12</v>
      </c>
    </row>
    <row r="2383" spans="20:22" x14ac:dyDescent="0.35">
      <c r="T2383" s="2">
        <v>150001530</v>
      </c>
      <c r="U2383" s="2" t="s">
        <v>44</v>
      </c>
      <c r="V2383" s="2" t="str">
        <f t="shared" si="84"/>
        <v>150001530UN</v>
      </c>
    </row>
    <row r="2384" spans="20:22" x14ac:dyDescent="0.35">
      <c r="T2384" s="2">
        <v>150001537</v>
      </c>
      <c r="U2384" s="2" t="s">
        <v>176</v>
      </c>
      <c r="V2384" s="2" t="str">
        <f t="shared" si="84"/>
        <v>150001537C02</v>
      </c>
    </row>
    <row r="2385" spans="20:22" x14ac:dyDescent="0.35">
      <c r="T2385" s="2">
        <v>150001537</v>
      </c>
      <c r="U2385" s="2" t="s">
        <v>44</v>
      </c>
      <c r="V2385" s="2" t="str">
        <f t="shared" si="84"/>
        <v>150001537UN</v>
      </c>
    </row>
    <row r="2386" spans="20:22" x14ac:dyDescent="0.35">
      <c r="T2386" s="2">
        <v>150001548</v>
      </c>
      <c r="U2386" s="2" t="s">
        <v>53</v>
      </c>
      <c r="V2386" s="2" t="str">
        <f t="shared" si="84"/>
        <v>150001548C06</v>
      </c>
    </row>
    <row r="2387" spans="20:22" x14ac:dyDescent="0.35">
      <c r="T2387" s="2">
        <v>150001548</v>
      </c>
      <c r="U2387" s="2" t="s">
        <v>1102</v>
      </c>
      <c r="V2387" s="2" t="str">
        <f t="shared" si="84"/>
        <v>150001548D20</v>
      </c>
    </row>
    <row r="2388" spans="20:22" x14ac:dyDescent="0.35">
      <c r="T2388" s="2">
        <v>150001548</v>
      </c>
      <c r="U2388" s="2" t="s">
        <v>44</v>
      </c>
      <c r="V2388" s="2" t="str">
        <f t="shared" si="84"/>
        <v>150001548UN</v>
      </c>
    </row>
    <row r="2389" spans="20:22" x14ac:dyDescent="0.35">
      <c r="T2389" s="2">
        <v>150001549</v>
      </c>
      <c r="U2389" s="2" t="s">
        <v>53</v>
      </c>
      <c r="V2389" s="2" t="str">
        <f t="shared" si="84"/>
        <v>150001549C06</v>
      </c>
    </row>
    <row r="2390" spans="20:22" x14ac:dyDescent="0.35">
      <c r="T2390" s="2">
        <v>150001549</v>
      </c>
      <c r="U2390" s="2" t="s">
        <v>1102</v>
      </c>
      <c r="V2390" s="2" t="str">
        <f t="shared" si="84"/>
        <v>150001549D20</v>
      </c>
    </row>
    <row r="2391" spans="20:22" x14ac:dyDescent="0.35">
      <c r="T2391" s="2">
        <v>150001549</v>
      </c>
      <c r="U2391" s="2" t="s">
        <v>44</v>
      </c>
      <c r="V2391" s="2" t="str">
        <f t="shared" si="84"/>
        <v>150001549UN</v>
      </c>
    </row>
    <row r="2392" spans="20:22" x14ac:dyDescent="0.35">
      <c r="T2392" s="2">
        <v>150001593</v>
      </c>
      <c r="U2392" s="2" t="s">
        <v>43</v>
      </c>
      <c r="V2392" s="2" t="str">
        <f t="shared" si="84"/>
        <v>150001593C12</v>
      </c>
    </row>
    <row r="2393" spans="20:22" x14ac:dyDescent="0.35">
      <c r="T2393" s="2">
        <v>150001593</v>
      </c>
      <c r="U2393" s="2" t="s">
        <v>44</v>
      </c>
      <c r="V2393" s="2" t="str">
        <f t="shared" si="84"/>
        <v>150001593UN</v>
      </c>
    </row>
    <row r="2394" spans="20:22" x14ac:dyDescent="0.35">
      <c r="T2394" s="2">
        <v>150001624</v>
      </c>
      <c r="U2394" s="2" t="s">
        <v>61</v>
      </c>
      <c r="V2394" s="2" t="str">
        <f t="shared" si="84"/>
        <v>150001624C10</v>
      </c>
    </row>
    <row r="2395" spans="20:22" x14ac:dyDescent="0.35">
      <c r="T2395" s="2">
        <v>150001624</v>
      </c>
      <c r="U2395" s="2" t="s">
        <v>44</v>
      </c>
      <c r="V2395" s="2" t="str">
        <f t="shared" si="84"/>
        <v>150001624UN</v>
      </c>
    </row>
    <row r="2396" spans="20:22" x14ac:dyDescent="0.35">
      <c r="T2396" s="2">
        <v>150001682</v>
      </c>
      <c r="U2396" s="2" t="s">
        <v>339</v>
      </c>
      <c r="V2396" s="2" t="str">
        <f t="shared" si="84"/>
        <v>150001682C30</v>
      </c>
    </row>
    <row r="2397" spans="20:22" x14ac:dyDescent="0.35">
      <c r="T2397" s="2">
        <v>150001682</v>
      </c>
      <c r="U2397" s="2" t="s">
        <v>44</v>
      </c>
      <c r="V2397" s="2" t="str">
        <f t="shared" si="84"/>
        <v>150001682UN</v>
      </c>
    </row>
    <row r="2398" spans="20:22" x14ac:dyDescent="0.35">
      <c r="T2398" s="2">
        <v>150001685</v>
      </c>
      <c r="U2398" s="2" t="s">
        <v>86</v>
      </c>
      <c r="V2398" s="2" t="str">
        <f t="shared" si="84"/>
        <v>150001685C20</v>
      </c>
    </row>
    <row r="2399" spans="20:22" x14ac:dyDescent="0.35">
      <c r="T2399" s="2">
        <v>150001685</v>
      </c>
      <c r="U2399" s="2" t="s">
        <v>44</v>
      </c>
      <c r="V2399" s="2" t="str">
        <f t="shared" si="84"/>
        <v>150001685UN</v>
      </c>
    </row>
    <row r="2400" spans="20:22" x14ac:dyDescent="0.35">
      <c r="T2400" s="2">
        <v>150001689</v>
      </c>
      <c r="U2400" s="2" t="s">
        <v>81</v>
      </c>
      <c r="V2400" s="2" t="str">
        <f t="shared" si="84"/>
        <v>150001689C60</v>
      </c>
    </row>
    <row r="2401" spans="20:22" x14ac:dyDescent="0.35">
      <c r="T2401" s="2">
        <v>150001689</v>
      </c>
      <c r="U2401" s="2" t="s">
        <v>44</v>
      </c>
      <c r="V2401" s="2" t="str">
        <f t="shared" si="84"/>
        <v>150001689UN</v>
      </c>
    </row>
    <row r="2402" spans="20:22" x14ac:dyDescent="0.35">
      <c r="T2402" s="2">
        <v>150001690</v>
      </c>
      <c r="U2402" s="2" t="s">
        <v>81</v>
      </c>
      <c r="V2402" s="2" t="str">
        <f t="shared" si="84"/>
        <v>150001690C60</v>
      </c>
    </row>
    <row r="2403" spans="20:22" x14ac:dyDescent="0.35">
      <c r="T2403" s="2">
        <v>150001690</v>
      </c>
      <c r="U2403" s="2" t="s">
        <v>44</v>
      </c>
      <c r="V2403" s="2" t="str">
        <f t="shared" si="84"/>
        <v>150001690UN</v>
      </c>
    </row>
    <row r="2404" spans="20:22" x14ac:dyDescent="0.35">
      <c r="T2404" s="2">
        <v>150001692</v>
      </c>
      <c r="U2404" s="2" t="s">
        <v>176</v>
      </c>
      <c r="V2404" s="2" t="str">
        <f t="shared" si="84"/>
        <v>150001692C02</v>
      </c>
    </row>
    <row r="2405" spans="20:22" x14ac:dyDescent="0.35">
      <c r="T2405" s="2">
        <v>150001692</v>
      </c>
      <c r="U2405" s="2" t="s">
        <v>44</v>
      </c>
      <c r="V2405" s="2" t="str">
        <f t="shared" si="84"/>
        <v>150001692UN</v>
      </c>
    </row>
    <row r="2406" spans="20:22" x14ac:dyDescent="0.35">
      <c r="T2406" s="2">
        <v>150001710</v>
      </c>
      <c r="U2406" s="2" t="s">
        <v>910</v>
      </c>
      <c r="V2406" s="2" t="str">
        <f t="shared" si="84"/>
        <v>150001710C15</v>
      </c>
    </row>
    <row r="2407" spans="20:22" x14ac:dyDescent="0.35">
      <c r="T2407" s="2">
        <v>150001710</v>
      </c>
      <c r="U2407" s="2" t="s">
        <v>44</v>
      </c>
      <c r="V2407" s="2" t="str">
        <f t="shared" si="84"/>
        <v>150001710UN</v>
      </c>
    </row>
    <row r="2408" spans="20:22" x14ac:dyDescent="0.35">
      <c r="T2408" s="2">
        <v>150001718</v>
      </c>
      <c r="U2408" s="2" t="s">
        <v>643</v>
      </c>
      <c r="V2408" s="2" t="str">
        <f t="shared" si="84"/>
        <v>150001718D12</v>
      </c>
    </row>
    <row r="2409" spans="20:22" x14ac:dyDescent="0.35">
      <c r="T2409" s="2">
        <v>150001718</v>
      </c>
      <c r="U2409" s="2" t="s">
        <v>44</v>
      </c>
      <c r="V2409" s="2" t="str">
        <f t="shared" si="84"/>
        <v>150001718UN</v>
      </c>
    </row>
    <row r="2410" spans="20:22" x14ac:dyDescent="0.35">
      <c r="T2410" s="2">
        <v>150001720</v>
      </c>
      <c r="U2410" s="2" t="s">
        <v>61</v>
      </c>
      <c r="V2410" s="2" t="str">
        <f t="shared" si="84"/>
        <v>150001720C10</v>
      </c>
    </row>
    <row r="2411" spans="20:22" x14ac:dyDescent="0.35">
      <c r="T2411" s="2">
        <v>150001720</v>
      </c>
      <c r="U2411" s="2" t="s">
        <v>643</v>
      </c>
      <c r="V2411" s="2" t="str">
        <f t="shared" si="84"/>
        <v>150001720D12</v>
      </c>
    </row>
    <row r="2412" spans="20:22" x14ac:dyDescent="0.35">
      <c r="T2412" s="2">
        <v>150001720</v>
      </c>
      <c r="U2412" s="2" t="s">
        <v>44</v>
      </c>
      <c r="V2412" s="2" t="str">
        <f t="shared" si="84"/>
        <v>150001720UN</v>
      </c>
    </row>
    <row r="2413" spans="20:22" x14ac:dyDescent="0.35">
      <c r="T2413" s="2">
        <v>150001739</v>
      </c>
      <c r="U2413" s="2" t="s">
        <v>61</v>
      </c>
      <c r="V2413" s="2" t="str">
        <f t="shared" si="84"/>
        <v>150001739C10</v>
      </c>
    </row>
    <row r="2414" spans="20:22" x14ac:dyDescent="0.35">
      <c r="T2414" s="2">
        <v>150001739</v>
      </c>
      <c r="U2414" s="2" t="s">
        <v>1102</v>
      </c>
      <c r="V2414" s="2" t="str">
        <f t="shared" si="84"/>
        <v>150001739D20</v>
      </c>
    </row>
    <row r="2415" spans="20:22" x14ac:dyDescent="0.35">
      <c r="T2415" s="2">
        <v>150001739</v>
      </c>
      <c r="U2415" s="2" t="s">
        <v>44</v>
      </c>
      <c r="V2415" s="2" t="str">
        <f t="shared" si="84"/>
        <v>150001739UN</v>
      </c>
    </row>
    <row r="2416" spans="20:22" x14ac:dyDescent="0.35">
      <c r="T2416" s="2">
        <v>150001740</v>
      </c>
      <c r="U2416" s="2" t="s">
        <v>43</v>
      </c>
      <c r="V2416" s="2" t="str">
        <f t="shared" si="84"/>
        <v>150001740C12</v>
      </c>
    </row>
    <row r="2417" spans="20:22" x14ac:dyDescent="0.35">
      <c r="T2417" s="2">
        <v>150001740</v>
      </c>
      <c r="U2417" s="2" t="s">
        <v>345</v>
      </c>
      <c r="V2417" s="2" t="str">
        <f t="shared" si="84"/>
        <v>150001740D30</v>
      </c>
    </row>
    <row r="2418" spans="20:22" x14ac:dyDescent="0.35">
      <c r="T2418" s="2">
        <v>150001740</v>
      </c>
      <c r="U2418" s="2" t="s">
        <v>44</v>
      </c>
      <c r="V2418" s="2" t="str">
        <f t="shared" si="84"/>
        <v>150001740UN</v>
      </c>
    </row>
    <row r="2419" spans="20:22" x14ac:dyDescent="0.35">
      <c r="T2419" s="2">
        <v>150001743</v>
      </c>
      <c r="U2419" s="2" t="s">
        <v>773</v>
      </c>
      <c r="V2419" s="2" t="str">
        <f t="shared" si="84"/>
        <v>150001743C36</v>
      </c>
    </row>
    <row r="2420" spans="20:22" x14ac:dyDescent="0.35">
      <c r="T2420" s="2">
        <v>150001743</v>
      </c>
      <c r="U2420" s="2" t="s">
        <v>44</v>
      </c>
      <c r="V2420" s="2" t="str">
        <f t="shared" si="84"/>
        <v>150001743UN</v>
      </c>
    </row>
    <row r="2421" spans="20:22" x14ac:dyDescent="0.35">
      <c r="T2421" s="2">
        <v>150001745</v>
      </c>
      <c r="U2421" s="2" t="s">
        <v>339</v>
      </c>
      <c r="V2421" s="2" t="str">
        <f t="shared" si="84"/>
        <v>150001745C30</v>
      </c>
    </row>
    <row r="2422" spans="20:22" x14ac:dyDescent="0.35">
      <c r="T2422" s="2">
        <v>150001745</v>
      </c>
      <c r="U2422" s="2" t="s">
        <v>44</v>
      </c>
      <c r="V2422" s="2" t="str">
        <f t="shared" si="84"/>
        <v>150001745UN</v>
      </c>
    </row>
    <row r="2423" spans="20:22" x14ac:dyDescent="0.35">
      <c r="T2423" s="2">
        <v>150001747</v>
      </c>
      <c r="U2423" s="2" t="s">
        <v>248</v>
      </c>
      <c r="V2423" s="2" t="str">
        <f t="shared" si="84"/>
        <v>150001747C35</v>
      </c>
    </row>
    <row r="2424" spans="20:22" x14ac:dyDescent="0.35">
      <c r="T2424" s="2">
        <v>150001747</v>
      </c>
      <c r="U2424" s="2" t="s">
        <v>44</v>
      </c>
      <c r="V2424" s="2" t="str">
        <f t="shared" si="84"/>
        <v>150001747UN</v>
      </c>
    </row>
    <row r="2425" spans="20:22" x14ac:dyDescent="0.35">
      <c r="T2425" s="2">
        <v>150001753</v>
      </c>
      <c r="U2425" s="2" t="s">
        <v>61</v>
      </c>
      <c r="V2425" s="2" t="str">
        <f t="shared" si="84"/>
        <v>150001753C10</v>
      </c>
    </row>
    <row r="2426" spans="20:22" x14ac:dyDescent="0.35">
      <c r="T2426" s="2">
        <v>150001753</v>
      </c>
      <c r="U2426" s="2" t="s">
        <v>43</v>
      </c>
      <c r="V2426" s="2" t="str">
        <f t="shared" si="84"/>
        <v>150001753C12</v>
      </c>
    </row>
    <row r="2427" spans="20:22" x14ac:dyDescent="0.35">
      <c r="T2427" s="2">
        <v>150001753</v>
      </c>
      <c r="U2427" s="2" t="s">
        <v>44</v>
      </c>
      <c r="V2427" s="2" t="str">
        <f t="shared" si="84"/>
        <v>150001753UN</v>
      </c>
    </row>
    <row r="2428" spans="20:22" x14ac:dyDescent="0.35">
      <c r="T2428" s="2">
        <v>150001761</v>
      </c>
      <c r="U2428" s="2" t="s">
        <v>325</v>
      </c>
      <c r="V2428" s="2" t="str">
        <f t="shared" si="84"/>
        <v>150001761D10</v>
      </c>
    </row>
    <row r="2429" spans="20:22" x14ac:dyDescent="0.35">
      <c r="T2429" s="2">
        <v>150001761</v>
      </c>
      <c r="U2429" s="2" t="s">
        <v>44</v>
      </c>
      <c r="V2429" s="2" t="str">
        <f t="shared" si="84"/>
        <v>150001761UN</v>
      </c>
    </row>
    <row r="2430" spans="20:22" x14ac:dyDescent="0.35">
      <c r="T2430" s="2">
        <v>150001763</v>
      </c>
      <c r="U2430" s="2" t="s">
        <v>61</v>
      </c>
      <c r="V2430" s="2" t="str">
        <f t="shared" si="84"/>
        <v>150001763C10</v>
      </c>
    </row>
    <row r="2431" spans="20:22" x14ac:dyDescent="0.35">
      <c r="T2431" s="2">
        <v>150001763</v>
      </c>
      <c r="U2431" s="2" t="s">
        <v>44</v>
      </c>
      <c r="V2431" s="2" t="str">
        <f t="shared" si="84"/>
        <v>150001763UN</v>
      </c>
    </row>
    <row r="2432" spans="20:22" x14ac:dyDescent="0.35">
      <c r="T2432" s="2">
        <v>150001764</v>
      </c>
      <c r="U2432" s="2" t="s">
        <v>61</v>
      </c>
      <c r="V2432" s="2" t="str">
        <f t="shared" si="84"/>
        <v>150001764C10</v>
      </c>
    </row>
    <row r="2433" spans="20:22" x14ac:dyDescent="0.35">
      <c r="T2433" s="2">
        <v>150001764</v>
      </c>
      <c r="U2433" s="2" t="s">
        <v>44</v>
      </c>
      <c r="V2433" s="2" t="str">
        <f t="shared" si="84"/>
        <v>150001764UN</v>
      </c>
    </row>
    <row r="2434" spans="20:22" x14ac:dyDescent="0.35">
      <c r="T2434" s="2">
        <v>150001765</v>
      </c>
      <c r="U2434" s="2" t="s">
        <v>86</v>
      </c>
      <c r="V2434" s="2" t="str">
        <f t="shared" si="84"/>
        <v>150001765C20</v>
      </c>
    </row>
    <row r="2435" spans="20:22" x14ac:dyDescent="0.35">
      <c r="T2435" s="2">
        <v>150001765</v>
      </c>
      <c r="U2435" s="2" t="s">
        <v>44</v>
      </c>
      <c r="V2435" s="2" t="str">
        <f t="shared" si="84"/>
        <v>150001765UN</v>
      </c>
    </row>
    <row r="2436" spans="20:22" x14ac:dyDescent="0.35">
      <c r="T2436" s="2">
        <v>150001766</v>
      </c>
      <c r="U2436" s="2" t="s">
        <v>910</v>
      </c>
      <c r="V2436" s="2" t="str">
        <f t="shared" ref="V2436:V2499" si="85">T2436&amp;U2436</f>
        <v>150001766C15</v>
      </c>
    </row>
    <row r="2437" spans="20:22" x14ac:dyDescent="0.35">
      <c r="T2437" s="2">
        <v>150001766</v>
      </c>
      <c r="U2437" s="2" t="s">
        <v>44</v>
      </c>
      <c r="V2437" s="2" t="str">
        <f t="shared" si="85"/>
        <v>150001766UN</v>
      </c>
    </row>
    <row r="2438" spans="20:22" x14ac:dyDescent="0.35">
      <c r="T2438" s="2">
        <v>150001768</v>
      </c>
      <c r="U2438" s="2" t="s">
        <v>331</v>
      </c>
      <c r="V2438" s="2" t="str">
        <f t="shared" si="85"/>
        <v>150001768C14</v>
      </c>
    </row>
    <row r="2439" spans="20:22" x14ac:dyDescent="0.35">
      <c r="T2439" s="2">
        <v>150001768</v>
      </c>
      <c r="U2439" s="2" t="s">
        <v>44</v>
      </c>
      <c r="V2439" s="2" t="str">
        <f t="shared" si="85"/>
        <v>150001768UN</v>
      </c>
    </row>
    <row r="2440" spans="20:22" x14ac:dyDescent="0.35">
      <c r="T2440" s="2">
        <v>150001770</v>
      </c>
      <c r="U2440" s="2" t="s">
        <v>43</v>
      </c>
      <c r="V2440" s="2" t="str">
        <f t="shared" si="85"/>
        <v>150001770C12</v>
      </c>
    </row>
    <row r="2441" spans="20:22" x14ac:dyDescent="0.35">
      <c r="T2441" s="2">
        <v>150001770</v>
      </c>
      <c r="U2441" s="2" t="s">
        <v>44</v>
      </c>
      <c r="V2441" s="2" t="str">
        <f t="shared" si="85"/>
        <v>150001770UN</v>
      </c>
    </row>
    <row r="2442" spans="20:22" x14ac:dyDescent="0.35">
      <c r="T2442" s="2">
        <v>150001771</v>
      </c>
      <c r="U2442" s="2" t="s">
        <v>300</v>
      </c>
      <c r="V2442" s="2" t="str">
        <f t="shared" si="85"/>
        <v>150001771C05</v>
      </c>
    </row>
    <row r="2443" spans="20:22" x14ac:dyDescent="0.35">
      <c r="T2443" s="2">
        <v>150001771</v>
      </c>
      <c r="U2443" s="2" t="s">
        <v>44</v>
      </c>
      <c r="V2443" s="2" t="str">
        <f t="shared" si="85"/>
        <v>150001771UN</v>
      </c>
    </row>
    <row r="2444" spans="20:22" x14ac:dyDescent="0.35">
      <c r="T2444" s="2">
        <v>150001782</v>
      </c>
      <c r="U2444" s="2" t="s">
        <v>288</v>
      </c>
      <c r="V2444" s="2" t="str">
        <f t="shared" si="85"/>
        <v>150001782C24</v>
      </c>
    </row>
    <row r="2445" spans="20:22" x14ac:dyDescent="0.35">
      <c r="T2445" s="2">
        <v>150001782</v>
      </c>
      <c r="U2445" s="2" t="s">
        <v>44</v>
      </c>
      <c r="V2445" s="2" t="str">
        <f t="shared" si="85"/>
        <v>150001782UN</v>
      </c>
    </row>
    <row r="2446" spans="20:22" x14ac:dyDescent="0.35">
      <c r="T2446" s="2">
        <v>150001783</v>
      </c>
      <c r="U2446" s="2" t="s">
        <v>288</v>
      </c>
      <c r="V2446" s="2" t="str">
        <f t="shared" si="85"/>
        <v>150001783C24</v>
      </c>
    </row>
    <row r="2447" spans="20:22" x14ac:dyDescent="0.35">
      <c r="T2447" s="2">
        <v>150001783</v>
      </c>
      <c r="U2447" s="2" t="s">
        <v>44</v>
      </c>
      <c r="V2447" s="2" t="str">
        <f t="shared" si="85"/>
        <v>150001783UN</v>
      </c>
    </row>
    <row r="2448" spans="20:22" x14ac:dyDescent="0.35">
      <c r="T2448" s="2">
        <v>150001784</v>
      </c>
      <c r="U2448" s="2" t="s">
        <v>288</v>
      </c>
      <c r="V2448" s="2" t="str">
        <f t="shared" si="85"/>
        <v>150001784C24</v>
      </c>
    </row>
    <row r="2449" spans="20:22" x14ac:dyDescent="0.35">
      <c r="T2449" s="2">
        <v>150001784</v>
      </c>
      <c r="U2449" s="2" t="s">
        <v>44</v>
      </c>
      <c r="V2449" s="2" t="str">
        <f t="shared" si="85"/>
        <v>150001784UN</v>
      </c>
    </row>
    <row r="2450" spans="20:22" x14ac:dyDescent="0.35">
      <c r="T2450" s="2">
        <v>150001785</v>
      </c>
      <c r="U2450" s="2" t="s">
        <v>288</v>
      </c>
      <c r="V2450" s="2" t="str">
        <f t="shared" si="85"/>
        <v>150001785C24</v>
      </c>
    </row>
    <row r="2451" spans="20:22" x14ac:dyDescent="0.35">
      <c r="T2451" s="2">
        <v>150001785</v>
      </c>
      <c r="U2451" s="2" t="s">
        <v>44</v>
      </c>
      <c r="V2451" s="2" t="str">
        <f t="shared" si="85"/>
        <v>150001785UN</v>
      </c>
    </row>
    <row r="2452" spans="20:22" x14ac:dyDescent="0.35">
      <c r="T2452" s="2">
        <v>150001787</v>
      </c>
      <c r="U2452" s="2" t="s">
        <v>53</v>
      </c>
      <c r="V2452" s="2" t="str">
        <f t="shared" si="85"/>
        <v>150001787C06</v>
      </c>
    </row>
    <row r="2453" spans="20:22" x14ac:dyDescent="0.35">
      <c r="T2453" s="2">
        <v>150001787</v>
      </c>
      <c r="U2453" s="2" t="s">
        <v>1102</v>
      </c>
      <c r="V2453" s="2" t="str">
        <f t="shared" si="85"/>
        <v>150001787D20</v>
      </c>
    </row>
    <row r="2454" spans="20:22" x14ac:dyDescent="0.35">
      <c r="T2454" s="2">
        <v>150001787</v>
      </c>
      <c r="U2454" s="2" t="s">
        <v>44</v>
      </c>
      <c r="V2454" s="2" t="str">
        <f t="shared" si="85"/>
        <v>150001787UN</v>
      </c>
    </row>
    <row r="2455" spans="20:22" x14ac:dyDescent="0.35">
      <c r="T2455" s="2">
        <v>150001793</v>
      </c>
      <c r="U2455" s="2" t="s">
        <v>94</v>
      </c>
      <c r="V2455" s="2" t="str">
        <f t="shared" si="85"/>
        <v>150001793C18</v>
      </c>
    </row>
    <row r="2456" spans="20:22" x14ac:dyDescent="0.35">
      <c r="T2456" s="2">
        <v>150001793</v>
      </c>
      <c r="U2456" s="2" t="s">
        <v>86</v>
      </c>
      <c r="V2456" s="2" t="str">
        <f t="shared" si="85"/>
        <v>150001793C20</v>
      </c>
    </row>
    <row r="2457" spans="20:22" x14ac:dyDescent="0.35">
      <c r="T2457" s="2">
        <v>150001793</v>
      </c>
      <c r="U2457" s="2" t="s">
        <v>44</v>
      </c>
      <c r="V2457" s="2" t="str">
        <f t="shared" si="85"/>
        <v>150001793UN</v>
      </c>
    </row>
    <row r="2458" spans="20:22" x14ac:dyDescent="0.35">
      <c r="T2458" s="2">
        <v>150001807</v>
      </c>
      <c r="U2458" s="2" t="s">
        <v>1090</v>
      </c>
      <c r="V2458" s="2" t="str">
        <f t="shared" si="85"/>
        <v>150001807D05</v>
      </c>
    </row>
    <row r="2459" spans="20:22" x14ac:dyDescent="0.35">
      <c r="T2459" s="2">
        <v>150001807</v>
      </c>
      <c r="U2459" s="2" t="s">
        <v>44</v>
      </c>
      <c r="V2459" s="2" t="str">
        <f t="shared" si="85"/>
        <v>150001807UN</v>
      </c>
    </row>
    <row r="2460" spans="20:22" x14ac:dyDescent="0.35">
      <c r="T2460" s="2">
        <v>150001821</v>
      </c>
      <c r="U2460" s="2" t="s">
        <v>1314</v>
      </c>
      <c r="V2460" s="2" t="str">
        <f t="shared" si="85"/>
        <v>150001821C56</v>
      </c>
    </row>
    <row r="2461" spans="20:22" x14ac:dyDescent="0.35">
      <c r="T2461" s="2">
        <v>150001821</v>
      </c>
      <c r="U2461" s="2" t="s">
        <v>44</v>
      </c>
      <c r="V2461" s="2" t="str">
        <f t="shared" si="85"/>
        <v>150001821UN</v>
      </c>
    </row>
    <row r="2462" spans="20:22" x14ac:dyDescent="0.35">
      <c r="T2462" s="2">
        <v>150001822</v>
      </c>
      <c r="U2462" s="2" t="s">
        <v>1691</v>
      </c>
      <c r="V2462" s="2" t="str">
        <f t="shared" si="85"/>
        <v>150001822C44</v>
      </c>
    </row>
    <row r="2463" spans="20:22" x14ac:dyDescent="0.35">
      <c r="T2463" s="2">
        <v>150001822</v>
      </c>
      <c r="U2463" s="2" t="s">
        <v>44</v>
      </c>
      <c r="V2463" s="2" t="str">
        <f t="shared" si="85"/>
        <v>150001822UN</v>
      </c>
    </row>
    <row r="2464" spans="20:22" x14ac:dyDescent="0.35">
      <c r="T2464" s="2">
        <v>150001823</v>
      </c>
      <c r="U2464" s="2" t="s">
        <v>288</v>
      </c>
      <c r="V2464" s="2" t="str">
        <f t="shared" si="85"/>
        <v>150001823C24</v>
      </c>
    </row>
    <row r="2465" spans="20:22" x14ac:dyDescent="0.35">
      <c r="T2465" s="2">
        <v>150001823</v>
      </c>
      <c r="U2465" s="2" t="s">
        <v>44</v>
      </c>
      <c r="V2465" s="2" t="str">
        <f t="shared" si="85"/>
        <v>150001823UN</v>
      </c>
    </row>
    <row r="2466" spans="20:22" x14ac:dyDescent="0.35">
      <c r="T2466" s="2">
        <v>150001827</v>
      </c>
      <c r="U2466" s="2" t="s">
        <v>325</v>
      </c>
      <c r="V2466" s="2" t="str">
        <f t="shared" si="85"/>
        <v>150001827D10</v>
      </c>
    </row>
    <row r="2467" spans="20:22" x14ac:dyDescent="0.35">
      <c r="T2467" s="2">
        <v>150001827</v>
      </c>
      <c r="U2467" s="2" t="s">
        <v>44</v>
      </c>
      <c r="V2467" s="2" t="str">
        <f t="shared" si="85"/>
        <v>150001827UN</v>
      </c>
    </row>
    <row r="2468" spans="20:22" x14ac:dyDescent="0.35">
      <c r="T2468" s="2">
        <v>150001828</v>
      </c>
      <c r="U2468" s="2" t="s">
        <v>53</v>
      </c>
      <c r="V2468" s="2" t="str">
        <f t="shared" si="85"/>
        <v>150001828C06</v>
      </c>
    </row>
    <row r="2469" spans="20:22" x14ac:dyDescent="0.35">
      <c r="T2469" s="2">
        <v>150001828</v>
      </c>
      <c r="U2469" s="2" t="s">
        <v>61</v>
      </c>
      <c r="V2469" s="2" t="str">
        <f t="shared" si="85"/>
        <v>150001828C10</v>
      </c>
    </row>
    <row r="2470" spans="20:22" x14ac:dyDescent="0.35">
      <c r="T2470" s="2">
        <v>150001828</v>
      </c>
      <c r="U2470" s="2" t="s">
        <v>44</v>
      </c>
      <c r="V2470" s="2" t="str">
        <f t="shared" si="85"/>
        <v>150001828UN</v>
      </c>
    </row>
    <row r="2471" spans="20:22" x14ac:dyDescent="0.35">
      <c r="T2471" s="2">
        <v>150001829</v>
      </c>
      <c r="U2471" s="2" t="s">
        <v>741</v>
      </c>
      <c r="V2471" s="2" t="str">
        <f t="shared" si="85"/>
        <v>150001829C32</v>
      </c>
    </row>
    <row r="2472" spans="20:22" x14ac:dyDescent="0.35">
      <c r="T2472" s="2">
        <v>150001829</v>
      </c>
      <c r="U2472" s="2" t="s">
        <v>44</v>
      </c>
      <c r="V2472" s="2" t="str">
        <f t="shared" si="85"/>
        <v>150001829UN</v>
      </c>
    </row>
    <row r="2473" spans="20:22" x14ac:dyDescent="0.35">
      <c r="T2473" s="2">
        <v>150001831</v>
      </c>
      <c r="U2473" s="2" t="s">
        <v>242</v>
      </c>
      <c r="V2473" s="2" t="str">
        <f t="shared" si="85"/>
        <v>150001831C48</v>
      </c>
    </row>
    <row r="2474" spans="20:22" x14ac:dyDescent="0.35">
      <c r="T2474" s="2">
        <v>150001831</v>
      </c>
      <c r="U2474" s="2" t="s">
        <v>44</v>
      </c>
      <c r="V2474" s="2" t="str">
        <f t="shared" si="85"/>
        <v>150001831UN</v>
      </c>
    </row>
    <row r="2475" spans="20:22" x14ac:dyDescent="0.35">
      <c r="T2475" s="2">
        <v>150001832</v>
      </c>
      <c r="U2475" s="2" t="s">
        <v>248</v>
      </c>
      <c r="V2475" s="2" t="str">
        <f t="shared" si="85"/>
        <v>150001832C35</v>
      </c>
    </row>
    <row r="2476" spans="20:22" x14ac:dyDescent="0.35">
      <c r="T2476" s="2">
        <v>150001832</v>
      </c>
      <c r="U2476" s="2" t="s">
        <v>44</v>
      </c>
      <c r="V2476" s="2" t="str">
        <f t="shared" si="85"/>
        <v>150001832UN</v>
      </c>
    </row>
    <row r="2477" spans="20:22" x14ac:dyDescent="0.35">
      <c r="T2477" s="2">
        <v>150001835</v>
      </c>
      <c r="U2477" s="2" t="s">
        <v>53</v>
      </c>
      <c r="V2477" s="2" t="str">
        <f t="shared" si="85"/>
        <v>150001835C06</v>
      </c>
    </row>
    <row r="2478" spans="20:22" x14ac:dyDescent="0.35">
      <c r="T2478" s="2">
        <v>150001835</v>
      </c>
      <c r="U2478" s="2" t="s">
        <v>44</v>
      </c>
      <c r="V2478" s="2" t="str">
        <f t="shared" si="85"/>
        <v>150001835UN</v>
      </c>
    </row>
    <row r="2479" spans="20:22" x14ac:dyDescent="0.35">
      <c r="T2479" s="2">
        <v>150001837</v>
      </c>
      <c r="U2479" s="2" t="s">
        <v>482</v>
      </c>
      <c r="V2479" s="2" t="str">
        <f t="shared" si="85"/>
        <v>150001837C27</v>
      </c>
    </row>
    <row r="2480" spans="20:22" x14ac:dyDescent="0.35">
      <c r="T2480" s="2">
        <v>150001837</v>
      </c>
      <c r="U2480" s="2" t="s">
        <v>44</v>
      </c>
      <c r="V2480" s="2" t="str">
        <f t="shared" si="85"/>
        <v>150001837UN</v>
      </c>
    </row>
    <row r="2481" spans="20:22" x14ac:dyDescent="0.35">
      <c r="T2481" s="2">
        <v>150001843</v>
      </c>
      <c r="U2481" s="2" t="s">
        <v>43</v>
      </c>
      <c r="V2481" s="2" t="str">
        <f t="shared" si="85"/>
        <v>150001843C12</v>
      </c>
    </row>
    <row r="2482" spans="20:22" x14ac:dyDescent="0.35">
      <c r="T2482" s="2">
        <v>150001843</v>
      </c>
      <c r="U2482" s="2" t="s">
        <v>44</v>
      </c>
      <c r="V2482" s="2" t="str">
        <f t="shared" si="85"/>
        <v>150001843UN</v>
      </c>
    </row>
    <row r="2483" spans="20:22" x14ac:dyDescent="0.35">
      <c r="T2483" s="2">
        <v>150001860</v>
      </c>
      <c r="U2483" s="2" t="s">
        <v>43</v>
      </c>
      <c r="V2483" s="2" t="str">
        <f t="shared" si="85"/>
        <v>150001860C12</v>
      </c>
    </row>
    <row r="2484" spans="20:22" x14ac:dyDescent="0.35">
      <c r="T2484" s="2">
        <v>150001860</v>
      </c>
      <c r="U2484" s="2" t="s">
        <v>44</v>
      </c>
      <c r="V2484" s="2" t="str">
        <f t="shared" si="85"/>
        <v>150001860UN</v>
      </c>
    </row>
    <row r="2485" spans="20:22" x14ac:dyDescent="0.35">
      <c r="T2485" s="2">
        <v>150001861</v>
      </c>
      <c r="U2485" s="2" t="s">
        <v>43</v>
      </c>
      <c r="V2485" s="2" t="str">
        <f t="shared" si="85"/>
        <v>150001861C12</v>
      </c>
    </row>
    <row r="2486" spans="20:22" x14ac:dyDescent="0.35">
      <c r="T2486" s="2">
        <v>150001861</v>
      </c>
      <c r="U2486" s="2" t="s">
        <v>44</v>
      </c>
      <c r="V2486" s="2" t="str">
        <f t="shared" si="85"/>
        <v>150001861UN</v>
      </c>
    </row>
    <row r="2487" spans="20:22" x14ac:dyDescent="0.35">
      <c r="T2487" s="2">
        <v>150001862</v>
      </c>
      <c r="U2487" s="2" t="s">
        <v>90</v>
      </c>
      <c r="V2487" s="2" t="str">
        <f t="shared" si="85"/>
        <v>150001862C40</v>
      </c>
    </row>
    <row r="2488" spans="20:22" x14ac:dyDescent="0.35">
      <c r="T2488" s="2">
        <v>150001862</v>
      </c>
      <c r="U2488" s="2" t="s">
        <v>44</v>
      </c>
      <c r="V2488" s="2" t="str">
        <f t="shared" si="85"/>
        <v>150001862UN</v>
      </c>
    </row>
    <row r="2489" spans="20:22" x14ac:dyDescent="0.35">
      <c r="T2489" s="2">
        <v>150001863</v>
      </c>
      <c r="U2489" s="2" t="s">
        <v>61</v>
      </c>
      <c r="V2489" s="2" t="str">
        <f t="shared" si="85"/>
        <v>150001863C10</v>
      </c>
    </row>
    <row r="2490" spans="20:22" x14ac:dyDescent="0.35">
      <c r="T2490" s="2">
        <v>150001863</v>
      </c>
      <c r="U2490" s="2" t="s">
        <v>44</v>
      </c>
      <c r="V2490" s="2" t="str">
        <f t="shared" si="85"/>
        <v>150001863UN</v>
      </c>
    </row>
    <row r="2491" spans="20:22" x14ac:dyDescent="0.35">
      <c r="T2491" s="2">
        <v>150001867</v>
      </c>
      <c r="U2491" s="2" t="s">
        <v>1090</v>
      </c>
      <c r="V2491" s="2" t="str">
        <f t="shared" si="85"/>
        <v>150001867D05</v>
      </c>
    </row>
    <row r="2492" spans="20:22" x14ac:dyDescent="0.35">
      <c r="T2492" s="2">
        <v>150001867</v>
      </c>
      <c r="U2492" s="2" t="s">
        <v>44</v>
      </c>
      <c r="V2492" s="2" t="str">
        <f t="shared" si="85"/>
        <v>150001867UN</v>
      </c>
    </row>
    <row r="2493" spans="20:22" x14ac:dyDescent="0.35">
      <c r="T2493" s="2">
        <v>150001874</v>
      </c>
      <c r="U2493" s="2" t="s">
        <v>90</v>
      </c>
      <c r="V2493" s="2" t="str">
        <f t="shared" si="85"/>
        <v>150001874C40</v>
      </c>
    </row>
    <row r="2494" spans="20:22" x14ac:dyDescent="0.35">
      <c r="T2494" s="2">
        <v>150001874</v>
      </c>
      <c r="U2494" s="2" t="s">
        <v>44</v>
      </c>
      <c r="V2494" s="2" t="str">
        <f t="shared" si="85"/>
        <v>150001874UN</v>
      </c>
    </row>
    <row r="2495" spans="20:22" x14ac:dyDescent="0.35">
      <c r="T2495" s="2">
        <v>150001883</v>
      </c>
      <c r="U2495" s="2" t="s">
        <v>176</v>
      </c>
      <c r="V2495" s="2" t="str">
        <f t="shared" si="85"/>
        <v>150001883C02</v>
      </c>
    </row>
    <row r="2496" spans="20:22" x14ac:dyDescent="0.35">
      <c r="T2496" s="2">
        <v>150001883</v>
      </c>
      <c r="U2496" s="2" t="s">
        <v>44</v>
      </c>
      <c r="V2496" s="2" t="str">
        <f t="shared" si="85"/>
        <v>150001883UN</v>
      </c>
    </row>
    <row r="2497" spans="20:22" x14ac:dyDescent="0.35">
      <c r="T2497" s="2">
        <v>150001890</v>
      </c>
      <c r="U2497" s="2" t="s">
        <v>164</v>
      </c>
      <c r="V2497" s="2" t="str">
        <f t="shared" si="85"/>
        <v>150001890KG</v>
      </c>
    </row>
    <row r="2498" spans="20:22" x14ac:dyDescent="0.35">
      <c r="T2498" s="2">
        <v>150001897</v>
      </c>
      <c r="U2498" s="2" t="s">
        <v>339</v>
      </c>
      <c r="V2498" s="2" t="str">
        <f t="shared" si="85"/>
        <v>150001897C30</v>
      </c>
    </row>
    <row r="2499" spans="20:22" x14ac:dyDescent="0.35">
      <c r="T2499" s="2">
        <v>150001897</v>
      </c>
      <c r="U2499" s="2" t="s">
        <v>44</v>
      </c>
      <c r="V2499" s="2" t="str">
        <f t="shared" si="85"/>
        <v>150001897UN</v>
      </c>
    </row>
    <row r="2500" spans="20:22" x14ac:dyDescent="0.35">
      <c r="T2500" s="2">
        <v>150001898</v>
      </c>
      <c r="U2500" s="2" t="s">
        <v>288</v>
      </c>
      <c r="V2500" s="2" t="str">
        <f t="shared" ref="V2500:V2563" si="86">T2500&amp;U2500</f>
        <v>150001898C24</v>
      </c>
    </row>
    <row r="2501" spans="20:22" x14ac:dyDescent="0.35">
      <c r="T2501" s="2">
        <v>150001898</v>
      </c>
      <c r="U2501" s="2" t="s">
        <v>44</v>
      </c>
      <c r="V2501" s="2" t="str">
        <f t="shared" si="86"/>
        <v>150001898UN</v>
      </c>
    </row>
    <row r="2502" spans="20:22" x14ac:dyDescent="0.35">
      <c r="T2502" s="2">
        <v>150001914</v>
      </c>
      <c r="U2502" s="2" t="s">
        <v>53</v>
      </c>
      <c r="V2502" s="2" t="str">
        <f t="shared" si="86"/>
        <v>150001914C06</v>
      </c>
    </row>
    <row r="2503" spans="20:22" x14ac:dyDescent="0.35">
      <c r="T2503" s="2">
        <v>150001914</v>
      </c>
      <c r="U2503" s="2" t="s">
        <v>44</v>
      </c>
      <c r="V2503" s="2" t="str">
        <f t="shared" si="86"/>
        <v>150001914UN</v>
      </c>
    </row>
    <row r="2504" spans="20:22" x14ac:dyDescent="0.35">
      <c r="T2504" s="2">
        <v>150001919</v>
      </c>
      <c r="U2504" s="2" t="s">
        <v>1745</v>
      </c>
      <c r="V2504" s="2" t="str">
        <f t="shared" si="86"/>
        <v>150001919C26</v>
      </c>
    </row>
    <row r="2505" spans="20:22" x14ac:dyDescent="0.35">
      <c r="T2505" s="2">
        <v>150001919</v>
      </c>
      <c r="U2505" s="2" t="s">
        <v>77</v>
      </c>
      <c r="V2505" s="2" t="str">
        <f t="shared" si="86"/>
        <v>150001919CJ</v>
      </c>
    </row>
    <row r="2506" spans="20:22" x14ac:dyDescent="0.35">
      <c r="T2506" s="2">
        <v>150001919</v>
      </c>
      <c r="U2506" s="2" t="s">
        <v>44</v>
      </c>
      <c r="V2506" s="2" t="str">
        <f t="shared" si="86"/>
        <v>150001919UN</v>
      </c>
    </row>
    <row r="2507" spans="20:22" x14ac:dyDescent="0.35">
      <c r="T2507" s="2">
        <v>150001921</v>
      </c>
      <c r="U2507" s="2" t="s">
        <v>164</v>
      </c>
      <c r="V2507" s="2" t="str">
        <f t="shared" si="86"/>
        <v>150001921KG</v>
      </c>
    </row>
    <row r="2508" spans="20:22" x14ac:dyDescent="0.35">
      <c r="T2508" s="2">
        <v>150001924</v>
      </c>
      <c r="U2508" s="2" t="s">
        <v>86</v>
      </c>
      <c r="V2508" s="2" t="str">
        <f t="shared" si="86"/>
        <v>150001924C20</v>
      </c>
    </row>
    <row r="2509" spans="20:22" x14ac:dyDescent="0.35">
      <c r="T2509" s="2">
        <v>150001924</v>
      </c>
      <c r="U2509" s="2" t="s">
        <v>44</v>
      </c>
      <c r="V2509" s="2" t="str">
        <f t="shared" si="86"/>
        <v>150001924UN</v>
      </c>
    </row>
    <row r="2510" spans="20:22" x14ac:dyDescent="0.35">
      <c r="T2510" s="2">
        <v>150001928</v>
      </c>
      <c r="U2510" s="2" t="s">
        <v>43</v>
      </c>
      <c r="V2510" s="2" t="str">
        <f t="shared" si="86"/>
        <v>150001928C12</v>
      </c>
    </row>
    <row r="2511" spans="20:22" x14ac:dyDescent="0.35">
      <c r="T2511" s="2">
        <v>150001928</v>
      </c>
      <c r="U2511" s="2" t="s">
        <v>164</v>
      </c>
      <c r="V2511" s="2" t="str">
        <f t="shared" si="86"/>
        <v>150001928KG</v>
      </c>
    </row>
    <row r="2512" spans="20:22" x14ac:dyDescent="0.35">
      <c r="T2512" s="2">
        <v>150001929</v>
      </c>
      <c r="U2512" s="2" t="s">
        <v>43</v>
      </c>
      <c r="V2512" s="2" t="str">
        <f t="shared" si="86"/>
        <v>150001929C12</v>
      </c>
    </row>
    <row r="2513" spans="20:22" x14ac:dyDescent="0.35">
      <c r="T2513" s="2">
        <v>150001929</v>
      </c>
      <c r="U2513" s="2" t="s">
        <v>164</v>
      </c>
      <c r="V2513" s="2" t="str">
        <f t="shared" si="86"/>
        <v>150001929KG</v>
      </c>
    </row>
    <row r="2514" spans="20:22" x14ac:dyDescent="0.35">
      <c r="T2514" s="2">
        <v>150001930</v>
      </c>
      <c r="U2514" s="2" t="s">
        <v>61</v>
      </c>
      <c r="V2514" s="2" t="str">
        <f t="shared" si="86"/>
        <v>150001930C10</v>
      </c>
    </row>
    <row r="2515" spans="20:22" x14ac:dyDescent="0.35">
      <c r="T2515" s="2">
        <v>150001930</v>
      </c>
      <c r="U2515" s="2" t="s">
        <v>164</v>
      </c>
      <c r="V2515" s="2" t="str">
        <f t="shared" si="86"/>
        <v>150001930KG</v>
      </c>
    </row>
    <row r="2516" spans="20:22" x14ac:dyDescent="0.35">
      <c r="T2516" s="2">
        <v>150001936</v>
      </c>
      <c r="U2516" s="2" t="s">
        <v>61</v>
      </c>
      <c r="V2516" s="2" t="str">
        <f t="shared" si="86"/>
        <v>150001936C10</v>
      </c>
    </row>
    <row r="2517" spans="20:22" x14ac:dyDescent="0.35">
      <c r="T2517" s="2">
        <v>150001936</v>
      </c>
      <c r="U2517" s="2" t="s">
        <v>44</v>
      </c>
      <c r="V2517" s="2" t="str">
        <f t="shared" si="86"/>
        <v>150001936UN</v>
      </c>
    </row>
    <row r="2518" spans="20:22" x14ac:dyDescent="0.35">
      <c r="T2518" s="2">
        <v>150001938</v>
      </c>
      <c r="U2518" s="2" t="s">
        <v>300</v>
      </c>
      <c r="V2518" s="2" t="str">
        <f t="shared" si="86"/>
        <v>150001938C05</v>
      </c>
    </row>
    <row r="2519" spans="20:22" x14ac:dyDescent="0.35">
      <c r="T2519" s="2">
        <v>150001938</v>
      </c>
      <c r="U2519" s="2" t="s">
        <v>44</v>
      </c>
      <c r="V2519" s="2" t="str">
        <f t="shared" si="86"/>
        <v>150001938UN</v>
      </c>
    </row>
    <row r="2520" spans="20:22" x14ac:dyDescent="0.35">
      <c r="T2520" s="2">
        <v>150001939</v>
      </c>
      <c r="U2520" s="2" t="s">
        <v>300</v>
      </c>
      <c r="V2520" s="2" t="str">
        <f t="shared" si="86"/>
        <v>150001939C05</v>
      </c>
    </row>
    <row r="2521" spans="20:22" x14ac:dyDescent="0.35">
      <c r="T2521" s="2">
        <v>150001939</v>
      </c>
      <c r="U2521" s="2" t="s">
        <v>44</v>
      </c>
      <c r="V2521" s="2" t="str">
        <f t="shared" si="86"/>
        <v>150001939UN</v>
      </c>
    </row>
    <row r="2522" spans="20:22" x14ac:dyDescent="0.35">
      <c r="T2522" s="2">
        <v>150001944</v>
      </c>
      <c r="U2522" s="2" t="s">
        <v>164</v>
      </c>
      <c r="V2522" s="2" t="str">
        <f t="shared" si="86"/>
        <v>150001944KG</v>
      </c>
    </row>
    <row r="2523" spans="20:22" x14ac:dyDescent="0.35">
      <c r="T2523" s="2">
        <v>150001945</v>
      </c>
      <c r="U2523" s="2" t="s">
        <v>164</v>
      </c>
      <c r="V2523" s="2" t="str">
        <f t="shared" si="86"/>
        <v>150001945KG</v>
      </c>
    </row>
    <row r="2524" spans="20:22" x14ac:dyDescent="0.35">
      <c r="T2524" s="2">
        <v>150001947</v>
      </c>
      <c r="U2524" s="2" t="s">
        <v>164</v>
      </c>
      <c r="V2524" s="2" t="str">
        <f t="shared" si="86"/>
        <v>150001947KG</v>
      </c>
    </row>
    <row r="2525" spans="20:22" x14ac:dyDescent="0.35">
      <c r="T2525" s="2">
        <v>150001984</v>
      </c>
      <c r="U2525" s="2" t="s">
        <v>164</v>
      </c>
      <c r="V2525" s="2" t="str">
        <f t="shared" si="86"/>
        <v>150001984KG</v>
      </c>
    </row>
    <row r="2526" spans="20:22" x14ac:dyDescent="0.35">
      <c r="T2526" s="2">
        <v>150001986</v>
      </c>
      <c r="U2526" s="2" t="s">
        <v>164</v>
      </c>
      <c r="V2526" s="2" t="str">
        <f t="shared" si="86"/>
        <v>150001986KG</v>
      </c>
    </row>
    <row r="2527" spans="20:22" x14ac:dyDescent="0.35">
      <c r="T2527" s="2">
        <v>150001987</v>
      </c>
      <c r="U2527" s="2" t="s">
        <v>164</v>
      </c>
      <c r="V2527" s="2" t="str">
        <f t="shared" si="86"/>
        <v>150001987KG</v>
      </c>
    </row>
    <row r="2528" spans="20:22" x14ac:dyDescent="0.35">
      <c r="T2528" s="2">
        <v>150001989</v>
      </c>
      <c r="U2528" s="2" t="s">
        <v>164</v>
      </c>
      <c r="V2528" s="2" t="str">
        <f t="shared" si="86"/>
        <v>150001989KG</v>
      </c>
    </row>
    <row r="2529" spans="20:22" x14ac:dyDescent="0.35">
      <c r="T2529" s="2">
        <v>150001993</v>
      </c>
      <c r="U2529" s="2" t="s">
        <v>164</v>
      </c>
      <c r="V2529" s="2" t="str">
        <f t="shared" si="86"/>
        <v>150001993KG</v>
      </c>
    </row>
    <row r="2530" spans="20:22" x14ac:dyDescent="0.35">
      <c r="T2530" s="2">
        <v>150001994</v>
      </c>
      <c r="U2530" s="2" t="s">
        <v>164</v>
      </c>
      <c r="V2530" s="2" t="str">
        <f t="shared" si="86"/>
        <v>150001994KG</v>
      </c>
    </row>
    <row r="2531" spans="20:22" x14ac:dyDescent="0.35">
      <c r="T2531" s="2">
        <v>150001998</v>
      </c>
      <c r="U2531" s="2" t="s">
        <v>300</v>
      </c>
      <c r="V2531" s="2" t="str">
        <f t="shared" si="86"/>
        <v>150001998C05</v>
      </c>
    </row>
    <row r="2532" spans="20:22" x14ac:dyDescent="0.35">
      <c r="T2532" s="2">
        <v>150001998</v>
      </c>
      <c r="U2532" s="2" t="s">
        <v>44</v>
      </c>
      <c r="V2532" s="2" t="str">
        <f t="shared" si="86"/>
        <v>150001998UN</v>
      </c>
    </row>
    <row r="2533" spans="20:22" x14ac:dyDescent="0.35">
      <c r="T2533" s="2">
        <v>150002000</v>
      </c>
      <c r="U2533" s="2" t="s">
        <v>164</v>
      </c>
      <c r="V2533" s="2" t="str">
        <f t="shared" si="86"/>
        <v>150002000KG</v>
      </c>
    </row>
    <row r="2534" spans="20:22" x14ac:dyDescent="0.35">
      <c r="T2534" s="2">
        <v>150002001</v>
      </c>
      <c r="U2534" s="2" t="s">
        <v>164</v>
      </c>
      <c r="V2534" s="2" t="str">
        <f t="shared" si="86"/>
        <v>150002001KG</v>
      </c>
    </row>
    <row r="2535" spans="20:22" x14ac:dyDescent="0.35">
      <c r="T2535" s="2">
        <v>150002013</v>
      </c>
      <c r="U2535" s="2" t="s">
        <v>209</v>
      </c>
      <c r="V2535" s="2" t="str">
        <f t="shared" si="86"/>
        <v>150002013C04</v>
      </c>
    </row>
    <row r="2536" spans="20:22" x14ac:dyDescent="0.35">
      <c r="T2536" s="2">
        <v>150002013</v>
      </c>
      <c r="U2536" s="2" t="s">
        <v>44</v>
      </c>
      <c r="V2536" s="2" t="str">
        <f t="shared" si="86"/>
        <v>150002013UN</v>
      </c>
    </row>
    <row r="2537" spans="20:22" x14ac:dyDescent="0.35">
      <c r="T2537" s="2">
        <v>150002022</v>
      </c>
      <c r="U2537" s="2" t="s">
        <v>43</v>
      </c>
      <c r="V2537" s="2" t="str">
        <f t="shared" si="86"/>
        <v>150002022C12</v>
      </c>
    </row>
    <row r="2538" spans="20:22" x14ac:dyDescent="0.35">
      <c r="T2538" s="2">
        <v>150002022</v>
      </c>
      <c r="U2538" s="2" t="s">
        <v>44</v>
      </c>
      <c r="V2538" s="2" t="str">
        <f t="shared" si="86"/>
        <v>150002022UN</v>
      </c>
    </row>
    <row r="2539" spans="20:22" x14ac:dyDescent="0.35">
      <c r="T2539" s="2">
        <v>150002024</v>
      </c>
      <c r="U2539" s="2" t="s">
        <v>81</v>
      </c>
      <c r="V2539" s="2" t="str">
        <f t="shared" si="86"/>
        <v>150002024C60</v>
      </c>
    </row>
    <row r="2540" spans="20:22" x14ac:dyDescent="0.35">
      <c r="T2540" s="2">
        <v>150002024</v>
      </c>
      <c r="U2540" s="2" t="s">
        <v>475</v>
      </c>
      <c r="V2540" s="2" t="str">
        <f t="shared" si="86"/>
        <v>150002024C66</v>
      </c>
    </row>
    <row r="2541" spans="20:22" x14ac:dyDescent="0.35">
      <c r="T2541" s="2">
        <v>150002024</v>
      </c>
      <c r="U2541" s="2" t="s">
        <v>44</v>
      </c>
      <c r="V2541" s="2" t="str">
        <f t="shared" si="86"/>
        <v>150002024UN</v>
      </c>
    </row>
    <row r="2542" spans="20:22" x14ac:dyDescent="0.35">
      <c r="T2542" s="2">
        <v>150002033</v>
      </c>
      <c r="U2542" s="2" t="s">
        <v>44</v>
      </c>
      <c r="V2542" s="2" t="str">
        <f t="shared" si="86"/>
        <v>150002033UN</v>
      </c>
    </row>
    <row r="2543" spans="20:22" x14ac:dyDescent="0.35">
      <c r="T2543" s="2">
        <v>150002034</v>
      </c>
      <c r="U2543" s="2" t="s">
        <v>44</v>
      </c>
      <c r="V2543" s="2" t="str">
        <f t="shared" si="86"/>
        <v>150002034UN</v>
      </c>
    </row>
    <row r="2544" spans="20:22" x14ac:dyDescent="0.35">
      <c r="T2544" s="2">
        <v>150002051</v>
      </c>
      <c r="U2544" s="2" t="s">
        <v>94</v>
      </c>
      <c r="V2544" s="2" t="str">
        <f t="shared" si="86"/>
        <v>150002051C18</v>
      </c>
    </row>
    <row r="2545" spans="20:22" x14ac:dyDescent="0.35">
      <c r="T2545" s="2">
        <v>150002051</v>
      </c>
      <c r="U2545" s="2" t="s">
        <v>44</v>
      </c>
      <c r="V2545" s="2" t="str">
        <f t="shared" si="86"/>
        <v>150002051UN</v>
      </c>
    </row>
    <row r="2546" spans="20:22" x14ac:dyDescent="0.35">
      <c r="T2546" s="2">
        <v>150002076</v>
      </c>
      <c r="U2546" s="2" t="s">
        <v>345</v>
      </c>
      <c r="V2546" s="2" t="str">
        <f t="shared" si="86"/>
        <v>150002076D30</v>
      </c>
    </row>
    <row r="2547" spans="20:22" x14ac:dyDescent="0.35">
      <c r="T2547" s="2">
        <v>150002076</v>
      </c>
      <c r="U2547" s="2" t="s">
        <v>44</v>
      </c>
      <c r="V2547" s="2" t="str">
        <f t="shared" si="86"/>
        <v>150002076UN</v>
      </c>
    </row>
    <row r="2548" spans="20:22" x14ac:dyDescent="0.35">
      <c r="T2548" s="2">
        <v>150002087</v>
      </c>
      <c r="U2548" s="2" t="s">
        <v>94</v>
      </c>
      <c r="V2548" s="2" t="str">
        <f t="shared" si="86"/>
        <v>150002087C18</v>
      </c>
    </row>
    <row r="2549" spans="20:22" x14ac:dyDescent="0.35">
      <c r="T2549" s="2">
        <v>150002087</v>
      </c>
      <c r="U2549" s="2" t="s">
        <v>44</v>
      </c>
      <c r="V2549" s="2" t="str">
        <f t="shared" si="86"/>
        <v>150002087UN</v>
      </c>
    </row>
    <row r="2550" spans="20:22" x14ac:dyDescent="0.35">
      <c r="T2550" s="2">
        <v>150002096</v>
      </c>
      <c r="U2550" s="2" t="s">
        <v>365</v>
      </c>
      <c r="V2550" s="2" t="str">
        <f t="shared" si="86"/>
        <v>150002096C08</v>
      </c>
    </row>
    <row r="2551" spans="20:22" x14ac:dyDescent="0.35">
      <c r="T2551" s="2">
        <v>150002096</v>
      </c>
      <c r="U2551" s="2" t="s">
        <v>44</v>
      </c>
      <c r="V2551" s="2" t="str">
        <f t="shared" si="86"/>
        <v>150002096UN</v>
      </c>
    </row>
    <row r="2552" spans="20:22" x14ac:dyDescent="0.35">
      <c r="T2552" s="2">
        <v>201112050</v>
      </c>
      <c r="U2552" s="2" t="s">
        <v>534</v>
      </c>
      <c r="V2552" s="2" t="str">
        <f t="shared" si="86"/>
        <v>201112050C25</v>
      </c>
    </row>
    <row r="2553" spans="20:22" x14ac:dyDescent="0.35">
      <c r="T2553" s="2">
        <v>201112050</v>
      </c>
      <c r="U2553" s="2" t="s">
        <v>44</v>
      </c>
      <c r="V2553" s="2" t="str">
        <f t="shared" si="86"/>
        <v>201112050UN</v>
      </c>
    </row>
    <row r="2554" spans="20:22" x14ac:dyDescent="0.35">
      <c r="T2554" s="2">
        <v>201112230</v>
      </c>
      <c r="U2554" s="2" t="s">
        <v>211</v>
      </c>
      <c r="V2554" s="2" t="str">
        <f t="shared" si="86"/>
        <v>201112230C50</v>
      </c>
    </row>
    <row r="2555" spans="20:22" x14ac:dyDescent="0.35">
      <c r="T2555" s="2">
        <v>201112230</v>
      </c>
      <c r="U2555" s="2" t="s">
        <v>44</v>
      </c>
      <c r="V2555" s="2" t="str">
        <f t="shared" si="86"/>
        <v>201112230UN</v>
      </c>
    </row>
    <row r="2556" spans="20:22" x14ac:dyDescent="0.35">
      <c r="T2556" s="2">
        <v>201113010</v>
      </c>
      <c r="U2556" s="2" t="s">
        <v>741</v>
      </c>
      <c r="V2556" s="2" t="str">
        <f t="shared" si="86"/>
        <v>201113010C32</v>
      </c>
    </row>
    <row r="2557" spans="20:22" x14ac:dyDescent="0.35">
      <c r="T2557" s="2">
        <v>201113010</v>
      </c>
      <c r="U2557" s="2" t="s">
        <v>44</v>
      </c>
      <c r="V2557" s="2" t="str">
        <f t="shared" si="86"/>
        <v>201113010UN</v>
      </c>
    </row>
    <row r="2558" spans="20:22" x14ac:dyDescent="0.35">
      <c r="T2558" s="2">
        <v>201200010</v>
      </c>
      <c r="U2558" s="2" t="s">
        <v>910</v>
      </c>
      <c r="V2558" s="2" t="str">
        <f t="shared" si="86"/>
        <v>201200010C15</v>
      </c>
    </row>
    <row r="2559" spans="20:22" x14ac:dyDescent="0.35">
      <c r="T2559" s="2">
        <v>201200010</v>
      </c>
      <c r="U2559" s="2" t="s">
        <v>44</v>
      </c>
      <c r="V2559" s="2" t="str">
        <f t="shared" si="86"/>
        <v>201200010UN</v>
      </c>
    </row>
    <row r="2560" spans="20:22" x14ac:dyDescent="0.35">
      <c r="T2560" s="2">
        <v>201200011</v>
      </c>
      <c r="U2560" s="2" t="s">
        <v>910</v>
      </c>
      <c r="V2560" s="2" t="str">
        <f t="shared" si="86"/>
        <v>201200011C15</v>
      </c>
    </row>
    <row r="2561" spans="20:22" x14ac:dyDescent="0.35">
      <c r="T2561" s="2">
        <v>201200011</v>
      </c>
      <c r="U2561" s="2" t="s">
        <v>44</v>
      </c>
      <c r="V2561" s="2" t="str">
        <f t="shared" si="86"/>
        <v>201200011UN</v>
      </c>
    </row>
    <row r="2562" spans="20:22" x14ac:dyDescent="0.35">
      <c r="T2562" s="2">
        <v>201200012</v>
      </c>
      <c r="U2562" s="2" t="s">
        <v>910</v>
      </c>
      <c r="V2562" s="2" t="str">
        <f t="shared" si="86"/>
        <v>201200012C15</v>
      </c>
    </row>
    <row r="2563" spans="20:22" x14ac:dyDescent="0.35">
      <c r="T2563" s="2">
        <v>201200012</v>
      </c>
      <c r="U2563" s="2" t="s">
        <v>44</v>
      </c>
      <c r="V2563" s="2" t="str">
        <f t="shared" si="86"/>
        <v>201200012UN</v>
      </c>
    </row>
    <row r="2564" spans="20:22" x14ac:dyDescent="0.35">
      <c r="T2564" s="2">
        <v>201200013</v>
      </c>
      <c r="U2564" s="2" t="s">
        <v>43</v>
      </c>
      <c r="V2564" s="2" t="str">
        <f t="shared" ref="V2564:V2627" si="87">T2564&amp;U2564</f>
        <v>201200013C12</v>
      </c>
    </row>
    <row r="2565" spans="20:22" x14ac:dyDescent="0.35">
      <c r="T2565" s="2">
        <v>201200013</v>
      </c>
      <c r="U2565" s="2" t="s">
        <v>44</v>
      </c>
      <c r="V2565" s="2" t="str">
        <f t="shared" si="87"/>
        <v>201200013UN</v>
      </c>
    </row>
    <row r="2566" spans="20:22" x14ac:dyDescent="0.35">
      <c r="T2566" s="2">
        <v>201200014</v>
      </c>
      <c r="U2566" s="2" t="s">
        <v>910</v>
      </c>
      <c r="V2566" s="2" t="str">
        <f t="shared" si="87"/>
        <v>201200014C15</v>
      </c>
    </row>
    <row r="2567" spans="20:22" x14ac:dyDescent="0.35">
      <c r="T2567" s="2">
        <v>201200014</v>
      </c>
      <c r="U2567" s="2" t="s">
        <v>44</v>
      </c>
      <c r="V2567" s="2" t="str">
        <f t="shared" si="87"/>
        <v>201200014UN</v>
      </c>
    </row>
    <row r="2568" spans="20:22" x14ac:dyDescent="0.35">
      <c r="T2568" s="2">
        <v>201210650</v>
      </c>
      <c r="U2568" s="2" t="s">
        <v>53</v>
      </c>
      <c r="V2568" s="2" t="str">
        <f t="shared" si="87"/>
        <v>201210650C06</v>
      </c>
    </row>
    <row r="2569" spans="20:22" x14ac:dyDescent="0.35">
      <c r="T2569" s="2">
        <v>201210650</v>
      </c>
      <c r="U2569" s="2" t="s">
        <v>44</v>
      </c>
      <c r="V2569" s="2" t="str">
        <f t="shared" si="87"/>
        <v>201210650UN</v>
      </c>
    </row>
    <row r="2570" spans="20:22" x14ac:dyDescent="0.35">
      <c r="T2570" s="2">
        <v>201211360</v>
      </c>
      <c r="U2570" s="2" t="s">
        <v>53</v>
      </c>
      <c r="V2570" s="2" t="str">
        <f t="shared" si="87"/>
        <v>201211360C06</v>
      </c>
    </row>
    <row r="2571" spans="20:22" x14ac:dyDescent="0.35">
      <c r="T2571" s="2">
        <v>201211360</v>
      </c>
      <c r="U2571" s="2" t="s">
        <v>44</v>
      </c>
      <c r="V2571" s="2" t="str">
        <f t="shared" si="87"/>
        <v>201211360UN</v>
      </c>
    </row>
    <row r="2572" spans="20:22" x14ac:dyDescent="0.35">
      <c r="T2572" s="2">
        <v>201211550</v>
      </c>
      <c r="U2572" s="2" t="s">
        <v>209</v>
      </c>
      <c r="V2572" s="2" t="str">
        <f t="shared" si="87"/>
        <v>201211550C04</v>
      </c>
    </row>
    <row r="2573" spans="20:22" x14ac:dyDescent="0.35">
      <c r="T2573" s="2">
        <v>201211550</v>
      </c>
      <c r="U2573" s="2" t="s">
        <v>44</v>
      </c>
      <c r="V2573" s="2" t="str">
        <f t="shared" si="87"/>
        <v>201211550UN</v>
      </c>
    </row>
    <row r="2574" spans="20:22" x14ac:dyDescent="0.35">
      <c r="T2574" s="2">
        <v>201211650</v>
      </c>
      <c r="U2574" s="2" t="s">
        <v>53</v>
      </c>
      <c r="V2574" s="2" t="str">
        <f t="shared" si="87"/>
        <v>201211650C06</v>
      </c>
    </row>
    <row r="2575" spans="20:22" x14ac:dyDescent="0.35">
      <c r="T2575" s="2">
        <v>201211650</v>
      </c>
      <c r="U2575" s="2" t="s">
        <v>44</v>
      </c>
      <c r="V2575" s="2" t="str">
        <f t="shared" si="87"/>
        <v>201211650UN</v>
      </c>
    </row>
    <row r="2576" spans="20:22" x14ac:dyDescent="0.35">
      <c r="T2576" s="2">
        <v>201220811</v>
      </c>
      <c r="U2576" s="2" t="s">
        <v>910</v>
      </c>
      <c r="V2576" s="2" t="str">
        <f t="shared" si="87"/>
        <v>201220811C15</v>
      </c>
    </row>
    <row r="2577" spans="20:22" x14ac:dyDescent="0.35">
      <c r="T2577" s="2">
        <v>201220811</v>
      </c>
      <c r="U2577" s="2" t="s">
        <v>44</v>
      </c>
      <c r="V2577" s="2" t="str">
        <f t="shared" si="87"/>
        <v>201220811UN</v>
      </c>
    </row>
    <row r="2578" spans="20:22" x14ac:dyDescent="0.35">
      <c r="T2578" s="2">
        <v>201220930</v>
      </c>
      <c r="U2578" s="2" t="s">
        <v>288</v>
      </c>
      <c r="V2578" s="2" t="str">
        <f t="shared" si="87"/>
        <v>201220930C24</v>
      </c>
    </row>
    <row r="2579" spans="20:22" x14ac:dyDescent="0.35">
      <c r="T2579" s="2">
        <v>201220930</v>
      </c>
      <c r="U2579" s="2" t="s">
        <v>44</v>
      </c>
      <c r="V2579" s="2" t="str">
        <f t="shared" si="87"/>
        <v>201220930UN</v>
      </c>
    </row>
    <row r="2580" spans="20:22" x14ac:dyDescent="0.35">
      <c r="T2580" s="2">
        <v>201221050</v>
      </c>
      <c r="U2580" s="2" t="s">
        <v>288</v>
      </c>
      <c r="V2580" s="2" t="str">
        <f t="shared" si="87"/>
        <v>201221050C24</v>
      </c>
    </row>
    <row r="2581" spans="20:22" x14ac:dyDescent="0.35">
      <c r="T2581" s="2">
        <v>201221050</v>
      </c>
      <c r="U2581" s="2" t="s">
        <v>44</v>
      </c>
      <c r="V2581" s="2" t="str">
        <f t="shared" si="87"/>
        <v>201221050UN</v>
      </c>
    </row>
    <row r="2582" spans="20:22" x14ac:dyDescent="0.35">
      <c r="T2582" s="2">
        <v>201221650</v>
      </c>
      <c r="U2582" s="2" t="s">
        <v>53</v>
      </c>
      <c r="V2582" s="2" t="str">
        <f t="shared" si="87"/>
        <v>201221650C06</v>
      </c>
    </row>
    <row r="2583" spans="20:22" x14ac:dyDescent="0.35">
      <c r="T2583" s="2">
        <v>201221650</v>
      </c>
      <c r="U2583" s="2" t="s">
        <v>44</v>
      </c>
      <c r="V2583" s="2" t="str">
        <f t="shared" si="87"/>
        <v>201221650UN</v>
      </c>
    </row>
    <row r="2584" spans="20:22" x14ac:dyDescent="0.35">
      <c r="T2584" s="2">
        <v>201221830</v>
      </c>
      <c r="U2584" s="2" t="s">
        <v>288</v>
      </c>
      <c r="V2584" s="2" t="str">
        <f t="shared" si="87"/>
        <v>201221830C24</v>
      </c>
    </row>
    <row r="2585" spans="20:22" x14ac:dyDescent="0.35">
      <c r="T2585" s="2">
        <v>201221830</v>
      </c>
      <c r="U2585" s="2" t="s">
        <v>44</v>
      </c>
      <c r="V2585" s="2" t="str">
        <f t="shared" si="87"/>
        <v>201221830UN</v>
      </c>
    </row>
    <row r="2586" spans="20:22" x14ac:dyDescent="0.35">
      <c r="T2586" s="2">
        <v>201222040</v>
      </c>
      <c r="U2586" s="2" t="s">
        <v>43</v>
      </c>
      <c r="V2586" s="2" t="str">
        <f t="shared" si="87"/>
        <v>201222040C12</v>
      </c>
    </row>
    <row r="2587" spans="20:22" x14ac:dyDescent="0.35">
      <c r="T2587" s="2">
        <v>201222040</v>
      </c>
      <c r="U2587" s="2" t="s">
        <v>44</v>
      </c>
      <c r="V2587" s="2" t="str">
        <f t="shared" si="87"/>
        <v>201222040UN</v>
      </c>
    </row>
    <row r="2588" spans="20:22" x14ac:dyDescent="0.35">
      <c r="T2588" s="2">
        <v>201222320</v>
      </c>
      <c r="U2588" s="2" t="s">
        <v>2677</v>
      </c>
      <c r="V2588" s="2" t="str">
        <f t="shared" si="87"/>
        <v>201222320Q80</v>
      </c>
    </row>
    <row r="2589" spans="20:22" x14ac:dyDescent="0.35">
      <c r="T2589" s="2">
        <v>201222562</v>
      </c>
      <c r="U2589" s="2" t="s">
        <v>910</v>
      </c>
      <c r="V2589" s="2" t="str">
        <f t="shared" si="87"/>
        <v>201222562C15</v>
      </c>
    </row>
    <row r="2590" spans="20:22" x14ac:dyDescent="0.35">
      <c r="T2590" s="2">
        <v>201222562</v>
      </c>
      <c r="U2590" s="2" t="s">
        <v>44</v>
      </c>
      <c r="V2590" s="2" t="str">
        <f t="shared" si="87"/>
        <v>201222562UN</v>
      </c>
    </row>
    <row r="2591" spans="20:22" x14ac:dyDescent="0.35">
      <c r="T2591" s="2">
        <v>201222770</v>
      </c>
      <c r="U2591" s="2" t="s">
        <v>288</v>
      </c>
      <c r="V2591" s="2" t="str">
        <f t="shared" si="87"/>
        <v>201222770C24</v>
      </c>
    </row>
    <row r="2592" spans="20:22" x14ac:dyDescent="0.35">
      <c r="T2592" s="2">
        <v>201222770</v>
      </c>
      <c r="U2592" s="2" t="s">
        <v>44</v>
      </c>
      <c r="V2592" s="2" t="str">
        <f t="shared" si="87"/>
        <v>201222770UN</v>
      </c>
    </row>
    <row r="2593" spans="20:22" x14ac:dyDescent="0.35">
      <c r="T2593" s="2">
        <v>201222940</v>
      </c>
      <c r="U2593" s="2" t="s">
        <v>43</v>
      </c>
      <c r="V2593" s="2" t="str">
        <f t="shared" si="87"/>
        <v>201222940C12</v>
      </c>
    </row>
    <row r="2594" spans="20:22" x14ac:dyDescent="0.35">
      <c r="T2594" s="2">
        <v>201222940</v>
      </c>
      <c r="U2594" s="2" t="s">
        <v>44</v>
      </c>
      <c r="V2594" s="2" t="str">
        <f t="shared" si="87"/>
        <v>201222940UN</v>
      </c>
    </row>
    <row r="2595" spans="20:22" x14ac:dyDescent="0.35">
      <c r="T2595" s="2">
        <v>201223300</v>
      </c>
      <c r="U2595" s="2" t="s">
        <v>43</v>
      </c>
      <c r="V2595" s="2" t="str">
        <f t="shared" si="87"/>
        <v>201223300C12</v>
      </c>
    </row>
    <row r="2596" spans="20:22" x14ac:dyDescent="0.35">
      <c r="T2596" s="2">
        <v>201223300</v>
      </c>
      <c r="U2596" s="2" t="s">
        <v>44</v>
      </c>
      <c r="V2596" s="2" t="str">
        <f t="shared" si="87"/>
        <v>201223300UN</v>
      </c>
    </row>
    <row r="2597" spans="20:22" x14ac:dyDescent="0.35">
      <c r="T2597" s="2">
        <v>201223350</v>
      </c>
      <c r="U2597" s="2" t="s">
        <v>43</v>
      </c>
      <c r="V2597" s="2" t="str">
        <f t="shared" si="87"/>
        <v>201223350C12</v>
      </c>
    </row>
    <row r="2598" spans="20:22" x14ac:dyDescent="0.35">
      <c r="T2598" s="2">
        <v>201223360</v>
      </c>
      <c r="U2598" s="2" t="s">
        <v>43</v>
      </c>
      <c r="V2598" s="2" t="str">
        <f t="shared" si="87"/>
        <v>201223360C12</v>
      </c>
    </row>
    <row r="2599" spans="20:22" x14ac:dyDescent="0.35">
      <c r="T2599" s="2">
        <v>201230050</v>
      </c>
      <c r="U2599" s="2" t="s">
        <v>125</v>
      </c>
      <c r="V2599" s="2" t="str">
        <f t="shared" si="87"/>
        <v>201230050X00</v>
      </c>
    </row>
    <row r="2600" spans="20:22" x14ac:dyDescent="0.35">
      <c r="T2600" s="2">
        <v>201230120</v>
      </c>
      <c r="U2600" s="2" t="s">
        <v>43</v>
      </c>
      <c r="V2600" s="2" t="str">
        <f t="shared" si="87"/>
        <v>201230120C12</v>
      </c>
    </row>
    <row r="2601" spans="20:22" x14ac:dyDescent="0.35">
      <c r="T2601" s="2">
        <v>201230120</v>
      </c>
      <c r="U2601" s="2" t="s">
        <v>44</v>
      </c>
      <c r="V2601" s="2" t="str">
        <f t="shared" si="87"/>
        <v>201230120UN</v>
      </c>
    </row>
    <row r="2602" spans="20:22" x14ac:dyDescent="0.35">
      <c r="T2602" s="2">
        <v>201230200</v>
      </c>
      <c r="U2602" s="2" t="s">
        <v>209</v>
      </c>
      <c r="V2602" s="2" t="str">
        <f t="shared" si="87"/>
        <v>201230200C04</v>
      </c>
    </row>
    <row r="2603" spans="20:22" x14ac:dyDescent="0.35">
      <c r="T2603" s="2">
        <v>201230200</v>
      </c>
      <c r="U2603" s="2" t="s">
        <v>2781</v>
      </c>
      <c r="V2603" s="2" t="str">
        <f t="shared" si="87"/>
        <v>201230200I05</v>
      </c>
    </row>
    <row r="2604" spans="20:22" x14ac:dyDescent="0.35">
      <c r="T2604" s="2">
        <v>201230200</v>
      </c>
      <c r="U2604" s="2" t="s">
        <v>44</v>
      </c>
      <c r="V2604" s="2" t="str">
        <f t="shared" si="87"/>
        <v>201230200UN</v>
      </c>
    </row>
    <row r="2605" spans="20:22" x14ac:dyDescent="0.35">
      <c r="T2605" s="2">
        <v>201230210</v>
      </c>
      <c r="U2605" s="2" t="s">
        <v>43</v>
      </c>
      <c r="V2605" s="2" t="str">
        <f t="shared" si="87"/>
        <v>201230210C12</v>
      </c>
    </row>
    <row r="2606" spans="20:22" x14ac:dyDescent="0.35">
      <c r="T2606" s="2">
        <v>201230210</v>
      </c>
      <c r="U2606" s="2" t="s">
        <v>44</v>
      </c>
      <c r="V2606" s="2" t="str">
        <f t="shared" si="87"/>
        <v>201230210UN</v>
      </c>
    </row>
    <row r="2607" spans="20:22" x14ac:dyDescent="0.35">
      <c r="T2607" s="2">
        <v>201230300</v>
      </c>
      <c r="U2607" s="2" t="s">
        <v>209</v>
      </c>
      <c r="V2607" s="2" t="str">
        <f t="shared" si="87"/>
        <v>201230300C04</v>
      </c>
    </row>
    <row r="2608" spans="20:22" x14ac:dyDescent="0.35">
      <c r="T2608" s="2">
        <v>201230300</v>
      </c>
      <c r="U2608" s="2" t="s">
        <v>2781</v>
      </c>
      <c r="V2608" s="2" t="str">
        <f t="shared" si="87"/>
        <v>201230300I05</v>
      </c>
    </row>
    <row r="2609" spans="20:22" x14ac:dyDescent="0.35">
      <c r="T2609" s="2">
        <v>201230300</v>
      </c>
      <c r="U2609" s="2" t="s">
        <v>44</v>
      </c>
      <c r="V2609" s="2" t="str">
        <f t="shared" si="87"/>
        <v>201230300UN</v>
      </c>
    </row>
    <row r="2610" spans="20:22" x14ac:dyDescent="0.35">
      <c r="T2610" s="2">
        <v>201230450</v>
      </c>
      <c r="U2610" s="2" t="s">
        <v>209</v>
      </c>
      <c r="V2610" s="2" t="str">
        <f t="shared" si="87"/>
        <v>201230450C04</v>
      </c>
    </row>
    <row r="2611" spans="20:22" x14ac:dyDescent="0.35">
      <c r="T2611" s="2">
        <v>201230450</v>
      </c>
      <c r="U2611" s="2" t="s">
        <v>2781</v>
      </c>
      <c r="V2611" s="2" t="str">
        <f t="shared" si="87"/>
        <v>201230450I05</v>
      </c>
    </row>
    <row r="2612" spans="20:22" x14ac:dyDescent="0.35">
      <c r="T2612" s="2">
        <v>201230450</v>
      </c>
      <c r="U2612" s="2" t="s">
        <v>44</v>
      </c>
      <c r="V2612" s="2" t="str">
        <f t="shared" si="87"/>
        <v>201230450UN</v>
      </c>
    </row>
    <row r="2613" spans="20:22" x14ac:dyDescent="0.35">
      <c r="T2613" s="2">
        <v>201230620</v>
      </c>
      <c r="U2613" s="2" t="s">
        <v>43</v>
      </c>
      <c r="V2613" s="2" t="str">
        <f t="shared" si="87"/>
        <v>201230620C12</v>
      </c>
    </row>
    <row r="2614" spans="20:22" x14ac:dyDescent="0.35">
      <c r="T2614" s="2">
        <v>201230620</v>
      </c>
      <c r="U2614" s="2" t="s">
        <v>44</v>
      </c>
      <c r="V2614" s="2" t="str">
        <f t="shared" si="87"/>
        <v>201230620UN</v>
      </c>
    </row>
    <row r="2615" spans="20:22" x14ac:dyDescent="0.35">
      <c r="T2615" s="2">
        <v>201230700</v>
      </c>
      <c r="U2615" s="2" t="s">
        <v>209</v>
      </c>
      <c r="V2615" s="2" t="str">
        <f t="shared" si="87"/>
        <v>201230700C04</v>
      </c>
    </row>
    <row r="2616" spans="20:22" x14ac:dyDescent="0.35">
      <c r="T2616" s="2">
        <v>201230700</v>
      </c>
      <c r="U2616" s="2" t="s">
        <v>2781</v>
      </c>
      <c r="V2616" s="2" t="str">
        <f t="shared" si="87"/>
        <v>201230700I05</v>
      </c>
    </row>
    <row r="2617" spans="20:22" x14ac:dyDescent="0.35">
      <c r="T2617" s="2">
        <v>201230700</v>
      </c>
      <c r="U2617" s="2" t="s">
        <v>44</v>
      </c>
      <c r="V2617" s="2" t="str">
        <f t="shared" si="87"/>
        <v>201230700UN</v>
      </c>
    </row>
    <row r="2618" spans="20:22" x14ac:dyDescent="0.35">
      <c r="T2618" s="2">
        <v>201230750</v>
      </c>
      <c r="U2618" s="2" t="s">
        <v>209</v>
      </c>
      <c r="V2618" s="2" t="str">
        <f t="shared" si="87"/>
        <v>201230750C04</v>
      </c>
    </row>
    <row r="2619" spans="20:22" x14ac:dyDescent="0.35">
      <c r="T2619" s="2">
        <v>201230750</v>
      </c>
      <c r="U2619" s="2" t="s">
        <v>2781</v>
      </c>
      <c r="V2619" s="2" t="str">
        <f t="shared" si="87"/>
        <v>201230750I05</v>
      </c>
    </row>
    <row r="2620" spans="20:22" x14ac:dyDescent="0.35">
      <c r="T2620" s="2">
        <v>201230750</v>
      </c>
      <c r="U2620" s="2" t="s">
        <v>44</v>
      </c>
      <c r="V2620" s="2" t="str">
        <f t="shared" si="87"/>
        <v>201230750UN</v>
      </c>
    </row>
    <row r="2621" spans="20:22" x14ac:dyDescent="0.35">
      <c r="T2621" s="2">
        <v>201300001</v>
      </c>
      <c r="U2621" s="2" t="s">
        <v>61</v>
      </c>
      <c r="V2621" s="2" t="str">
        <f t="shared" si="87"/>
        <v>201300001C10</v>
      </c>
    </row>
    <row r="2622" spans="20:22" x14ac:dyDescent="0.35">
      <c r="T2622" s="2">
        <v>201300001</v>
      </c>
      <c r="U2622" s="2" t="s">
        <v>44</v>
      </c>
      <c r="V2622" s="2" t="str">
        <f t="shared" si="87"/>
        <v>201300001UN</v>
      </c>
    </row>
    <row r="2623" spans="20:22" x14ac:dyDescent="0.35">
      <c r="T2623" s="2">
        <v>201300003</v>
      </c>
      <c r="U2623" s="2" t="s">
        <v>61</v>
      </c>
      <c r="V2623" s="2" t="str">
        <f t="shared" si="87"/>
        <v>201300003C10</v>
      </c>
    </row>
    <row r="2624" spans="20:22" x14ac:dyDescent="0.35">
      <c r="T2624" s="2">
        <v>201300003</v>
      </c>
      <c r="U2624" s="2" t="s">
        <v>44</v>
      </c>
      <c r="V2624" s="2" t="str">
        <f t="shared" si="87"/>
        <v>201300003UN</v>
      </c>
    </row>
    <row r="2625" spans="20:22" x14ac:dyDescent="0.35">
      <c r="T2625" s="2">
        <v>201300200</v>
      </c>
      <c r="U2625" s="2" t="s">
        <v>86</v>
      </c>
      <c r="V2625" s="2" t="str">
        <f t="shared" si="87"/>
        <v>201300200C20</v>
      </c>
    </row>
    <row r="2626" spans="20:22" x14ac:dyDescent="0.35">
      <c r="T2626" s="2">
        <v>201300200</v>
      </c>
      <c r="U2626" s="2" t="s">
        <v>44</v>
      </c>
      <c r="V2626" s="2" t="str">
        <f t="shared" si="87"/>
        <v>201300200UN</v>
      </c>
    </row>
    <row r="2627" spans="20:22" x14ac:dyDescent="0.35">
      <c r="T2627" s="2">
        <v>201350000</v>
      </c>
      <c r="U2627" s="2" t="s">
        <v>112</v>
      </c>
      <c r="V2627" s="2" t="str">
        <f t="shared" si="87"/>
        <v>201350000C16</v>
      </c>
    </row>
    <row r="2628" spans="20:22" x14ac:dyDescent="0.35">
      <c r="T2628" s="2">
        <v>201350000</v>
      </c>
      <c r="U2628" s="2" t="s">
        <v>44</v>
      </c>
      <c r="V2628" s="2" t="str">
        <f t="shared" ref="V2628:V2691" si="88">T2628&amp;U2628</f>
        <v>201350000UN</v>
      </c>
    </row>
    <row r="2629" spans="20:22" x14ac:dyDescent="0.35">
      <c r="T2629" s="2">
        <v>201400000</v>
      </c>
      <c r="U2629" s="2" t="s">
        <v>209</v>
      </c>
      <c r="V2629" s="2" t="str">
        <f t="shared" si="88"/>
        <v>201400000C04</v>
      </c>
    </row>
    <row r="2630" spans="20:22" x14ac:dyDescent="0.35">
      <c r="T2630" s="2">
        <v>201400000</v>
      </c>
      <c r="U2630" s="2" t="s">
        <v>2781</v>
      </c>
      <c r="V2630" s="2" t="str">
        <f t="shared" si="88"/>
        <v>201400000I05</v>
      </c>
    </row>
    <row r="2631" spans="20:22" x14ac:dyDescent="0.35">
      <c r="T2631" s="2">
        <v>201400000</v>
      </c>
      <c r="U2631" s="2" t="s">
        <v>44</v>
      </c>
      <c r="V2631" s="2" t="str">
        <f t="shared" si="88"/>
        <v>201400000UN</v>
      </c>
    </row>
    <row r="2632" spans="20:22" x14ac:dyDescent="0.35">
      <c r="T2632" s="2">
        <v>201400050</v>
      </c>
      <c r="U2632" s="2" t="s">
        <v>86</v>
      </c>
      <c r="V2632" s="2" t="str">
        <f t="shared" si="88"/>
        <v>201400050C20</v>
      </c>
    </row>
    <row r="2633" spans="20:22" x14ac:dyDescent="0.35">
      <c r="T2633" s="2">
        <v>201400050</v>
      </c>
      <c r="U2633" s="2" t="s">
        <v>44</v>
      </c>
      <c r="V2633" s="2" t="str">
        <f t="shared" si="88"/>
        <v>201400050UN</v>
      </c>
    </row>
    <row r="2634" spans="20:22" x14ac:dyDescent="0.35">
      <c r="T2634" s="2">
        <v>201400100</v>
      </c>
      <c r="U2634" s="2" t="s">
        <v>90</v>
      </c>
      <c r="V2634" s="2" t="str">
        <f t="shared" si="88"/>
        <v>201400100C40</v>
      </c>
    </row>
    <row r="2635" spans="20:22" x14ac:dyDescent="0.35">
      <c r="T2635" s="2">
        <v>201400100</v>
      </c>
      <c r="U2635" s="2" t="s">
        <v>44</v>
      </c>
      <c r="V2635" s="2" t="str">
        <f t="shared" si="88"/>
        <v>201400100UN</v>
      </c>
    </row>
    <row r="2636" spans="20:22" x14ac:dyDescent="0.35">
      <c r="T2636" s="2">
        <v>201609180</v>
      </c>
      <c r="U2636" s="2" t="s">
        <v>211</v>
      </c>
      <c r="V2636" s="2" t="str">
        <f t="shared" si="88"/>
        <v>201609180C50</v>
      </c>
    </row>
    <row r="2637" spans="20:22" x14ac:dyDescent="0.35">
      <c r="T2637" s="2">
        <v>201609180</v>
      </c>
      <c r="U2637" s="2" t="s">
        <v>44</v>
      </c>
      <c r="V2637" s="2" t="str">
        <f t="shared" si="88"/>
        <v>201609180UN</v>
      </c>
    </row>
    <row r="2638" spans="20:22" x14ac:dyDescent="0.35">
      <c r="T2638" s="2">
        <v>201610120</v>
      </c>
      <c r="U2638" s="2" t="s">
        <v>209</v>
      </c>
      <c r="V2638" s="2" t="str">
        <f t="shared" si="88"/>
        <v>201610120C04</v>
      </c>
    </row>
    <row r="2639" spans="20:22" x14ac:dyDescent="0.35">
      <c r="T2639" s="2">
        <v>201610120</v>
      </c>
      <c r="U2639" s="2" t="s">
        <v>2781</v>
      </c>
      <c r="V2639" s="2" t="str">
        <f t="shared" si="88"/>
        <v>201610120I05</v>
      </c>
    </row>
    <row r="2640" spans="20:22" x14ac:dyDescent="0.35">
      <c r="T2640" s="2">
        <v>201610120</v>
      </c>
      <c r="U2640" s="2" t="s">
        <v>44</v>
      </c>
      <c r="V2640" s="2" t="str">
        <f t="shared" si="88"/>
        <v>201610120UN</v>
      </c>
    </row>
    <row r="2641" spans="20:22" x14ac:dyDescent="0.35">
      <c r="T2641" s="2">
        <v>201610150</v>
      </c>
      <c r="U2641" s="2" t="s">
        <v>43</v>
      </c>
      <c r="V2641" s="2" t="str">
        <f t="shared" si="88"/>
        <v>201610150C12</v>
      </c>
    </row>
    <row r="2642" spans="20:22" x14ac:dyDescent="0.35">
      <c r="T2642" s="2">
        <v>201610150</v>
      </c>
      <c r="U2642" s="2" t="s">
        <v>44</v>
      </c>
      <c r="V2642" s="2" t="str">
        <f t="shared" si="88"/>
        <v>201610150UN</v>
      </c>
    </row>
    <row r="2643" spans="20:22" x14ac:dyDescent="0.35">
      <c r="T2643" s="2">
        <v>201610810</v>
      </c>
      <c r="U2643" s="2" t="s">
        <v>43</v>
      </c>
      <c r="V2643" s="2" t="str">
        <f t="shared" si="88"/>
        <v>201610810C12</v>
      </c>
    </row>
    <row r="2644" spans="20:22" x14ac:dyDescent="0.35">
      <c r="T2644" s="2">
        <v>201610810</v>
      </c>
      <c r="U2644" s="2" t="s">
        <v>44</v>
      </c>
      <c r="V2644" s="2" t="str">
        <f t="shared" si="88"/>
        <v>201610810UN</v>
      </c>
    </row>
    <row r="2645" spans="20:22" x14ac:dyDescent="0.35">
      <c r="T2645" s="2">
        <v>201610820</v>
      </c>
      <c r="U2645" s="2" t="s">
        <v>43</v>
      </c>
      <c r="V2645" s="2" t="str">
        <f t="shared" si="88"/>
        <v>201610820C12</v>
      </c>
    </row>
    <row r="2646" spans="20:22" x14ac:dyDescent="0.35">
      <c r="T2646" s="2">
        <v>201610820</v>
      </c>
      <c r="U2646" s="2" t="s">
        <v>44</v>
      </c>
      <c r="V2646" s="2" t="str">
        <f t="shared" si="88"/>
        <v>201610820UN</v>
      </c>
    </row>
    <row r="2647" spans="20:22" x14ac:dyDescent="0.35">
      <c r="T2647" s="2">
        <v>201700008</v>
      </c>
      <c r="U2647" s="2" t="s">
        <v>415</v>
      </c>
      <c r="V2647" s="2" t="str">
        <f t="shared" si="88"/>
        <v>201700008C07</v>
      </c>
    </row>
    <row r="2648" spans="20:22" x14ac:dyDescent="0.35">
      <c r="T2648" s="2">
        <v>201700008</v>
      </c>
      <c r="U2648" s="2" t="s">
        <v>44</v>
      </c>
      <c r="V2648" s="2" t="str">
        <f t="shared" si="88"/>
        <v>201700008UN</v>
      </c>
    </row>
    <row r="2649" spans="20:22" x14ac:dyDescent="0.35">
      <c r="T2649" s="2">
        <v>201700009</v>
      </c>
      <c r="U2649" s="2" t="s">
        <v>415</v>
      </c>
      <c r="V2649" s="2" t="str">
        <f t="shared" si="88"/>
        <v>201700009C07</v>
      </c>
    </row>
    <row r="2650" spans="20:22" x14ac:dyDescent="0.35">
      <c r="T2650" s="2">
        <v>201700009</v>
      </c>
      <c r="U2650" s="2" t="s">
        <v>44</v>
      </c>
      <c r="V2650" s="2" t="str">
        <f t="shared" si="88"/>
        <v>201700009UN</v>
      </c>
    </row>
    <row r="2651" spans="20:22" x14ac:dyDescent="0.35">
      <c r="T2651" s="2">
        <v>201700036</v>
      </c>
      <c r="U2651" s="2" t="s">
        <v>43</v>
      </c>
      <c r="V2651" s="2" t="str">
        <f t="shared" si="88"/>
        <v>201700036C12</v>
      </c>
    </row>
    <row r="2652" spans="20:22" x14ac:dyDescent="0.35">
      <c r="T2652" s="2">
        <v>201700036</v>
      </c>
      <c r="U2652" s="2" t="s">
        <v>44</v>
      </c>
      <c r="V2652" s="2" t="str">
        <f t="shared" si="88"/>
        <v>201700036UN</v>
      </c>
    </row>
    <row r="2653" spans="20:22" x14ac:dyDescent="0.35">
      <c r="T2653" s="2">
        <v>201700037</v>
      </c>
      <c r="U2653" s="2" t="s">
        <v>43</v>
      </c>
      <c r="V2653" s="2" t="str">
        <f t="shared" si="88"/>
        <v>201700037C12</v>
      </c>
    </row>
    <row r="2654" spans="20:22" x14ac:dyDescent="0.35">
      <c r="T2654" s="2">
        <v>201700037</v>
      </c>
      <c r="U2654" s="2" t="s">
        <v>44</v>
      </c>
      <c r="V2654" s="2" t="str">
        <f t="shared" si="88"/>
        <v>201700037UN</v>
      </c>
    </row>
    <row r="2655" spans="20:22" x14ac:dyDescent="0.35">
      <c r="T2655" s="2">
        <v>201700039</v>
      </c>
      <c r="U2655" s="2" t="s">
        <v>43</v>
      </c>
      <c r="V2655" s="2" t="str">
        <f t="shared" si="88"/>
        <v>201700039C12</v>
      </c>
    </row>
    <row r="2656" spans="20:22" x14ac:dyDescent="0.35">
      <c r="T2656" s="2">
        <v>201700039</v>
      </c>
      <c r="U2656" s="2" t="s">
        <v>44</v>
      </c>
      <c r="V2656" s="2" t="str">
        <f t="shared" si="88"/>
        <v>201700039UN</v>
      </c>
    </row>
    <row r="2657" spans="20:22" x14ac:dyDescent="0.35">
      <c r="T2657" s="2">
        <v>201700040</v>
      </c>
      <c r="U2657" s="2" t="s">
        <v>43</v>
      </c>
      <c r="V2657" s="2" t="str">
        <f t="shared" si="88"/>
        <v>201700040C12</v>
      </c>
    </row>
    <row r="2658" spans="20:22" x14ac:dyDescent="0.35">
      <c r="T2658" s="2">
        <v>201700040</v>
      </c>
      <c r="U2658" s="2" t="s">
        <v>44</v>
      </c>
      <c r="V2658" s="2" t="str">
        <f t="shared" si="88"/>
        <v>201700040UN</v>
      </c>
    </row>
    <row r="2659" spans="20:22" x14ac:dyDescent="0.35">
      <c r="T2659" s="2">
        <v>201700057</v>
      </c>
      <c r="U2659" s="2" t="s">
        <v>43</v>
      </c>
      <c r="V2659" s="2" t="str">
        <f t="shared" si="88"/>
        <v>201700057C12</v>
      </c>
    </row>
    <row r="2660" spans="20:22" x14ac:dyDescent="0.35">
      <c r="T2660" s="2">
        <v>201700057</v>
      </c>
      <c r="U2660" s="2" t="s">
        <v>44</v>
      </c>
      <c r="V2660" s="2" t="str">
        <f t="shared" si="88"/>
        <v>201700057UN</v>
      </c>
    </row>
    <row r="2661" spans="20:22" x14ac:dyDescent="0.35">
      <c r="T2661" s="2">
        <v>201700062</v>
      </c>
      <c r="U2661" s="2" t="s">
        <v>86</v>
      </c>
      <c r="V2661" s="2" t="str">
        <f t="shared" si="88"/>
        <v>201700062C20</v>
      </c>
    </row>
    <row r="2662" spans="20:22" x14ac:dyDescent="0.35">
      <c r="T2662" s="2">
        <v>201700062</v>
      </c>
      <c r="U2662" s="2" t="s">
        <v>44</v>
      </c>
      <c r="V2662" s="2" t="str">
        <f t="shared" si="88"/>
        <v>201700062UN</v>
      </c>
    </row>
    <row r="2663" spans="20:22" x14ac:dyDescent="0.35">
      <c r="T2663" s="2">
        <v>201700066</v>
      </c>
      <c r="U2663" s="2" t="s">
        <v>43</v>
      </c>
      <c r="V2663" s="2" t="str">
        <f t="shared" si="88"/>
        <v>201700066C12</v>
      </c>
    </row>
    <row r="2664" spans="20:22" x14ac:dyDescent="0.35">
      <c r="T2664" s="2">
        <v>201700066</v>
      </c>
      <c r="U2664" s="2" t="s">
        <v>44</v>
      </c>
      <c r="V2664" s="2" t="str">
        <f t="shared" si="88"/>
        <v>201700066UN</v>
      </c>
    </row>
    <row r="2665" spans="20:22" x14ac:dyDescent="0.35">
      <c r="T2665" s="2">
        <v>201700190</v>
      </c>
      <c r="U2665" s="2" t="s">
        <v>475</v>
      </c>
      <c r="V2665" s="2" t="str">
        <f t="shared" si="88"/>
        <v>201700190C66</v>
      </c>
    </row>
    <row r="2666" spans="20:22" x14ac:dyDescent="0.35">
      <c r="T2666" s="2">
        <v>201700190</v>
      </c>
      <c r="U2666" s="2" t="s">
        <v>44</v>
      </c>
      <c r="V2666" s="2" t="str">
        <f t="shared" si="88"/>
        <v>201700190UN</v>
      </c>
    </row>
    <row r="2667" spans="20:22" x14ac:dyDescent="0.35">
      <c r="T2667" s="2">
        <v>201700191</v>
      </c>
      <c r="U2667" s="2" t="s">
        <v>475</v>
      </c>
      <c r="V2667" s="2" t="str">
        <f t="shared" si="88"/>
        <v>201700191C66</v>
      </c>
    </row>
    <row r="2668" spans="20:22" x14ac:dyDescent="0.35">
      <c r="T2668" s="2">
        <v>201700191</v>
      </c>
      <c r="U2668" s="2" t="s">
        <v>44</v>
      </c>
      <c r="V2668" s="2" t="str">
        <f t="shared" si="88"/>
        <v>201700191UN</v>
      </c>
    </row>
    <row r="2669" spans="20:22" x14ac:dyDescent="0.35">
      <c r="T2669" s="2">
        <v>201700192</v>
      </c>
      <c r="U2669" s="2" t="s">
        <v>475</v>
      </c>
      <c r="V2669" s="2" t="str">
        <f t="shared" si="88"/>
        <v>201700192C66</v>
      </c>
    </row>
    <row r="2670" spans="20:22" x14ac:dyDescent="0.35">
      <c r="T2670" s="2">
        <v>201700192</v>
      </c>
      <c r="U2670" s="2" t="s">
        <v>44</v>
      </c>
      <c r="V2670" s="2" t="str">
        <f t="shared" si="88"/>
        <v>201700192UN</v>
      </c>
    </row>
    <row r="2671" spans="20:22" x14ac:dyDescent="0.35">
      <c r="T2671" s="2">
        <v>201700193</v>
      </c>
      <c r="U2671" s="2" t="s">
        <v>475</v>
      </c>
      <c r="V2671" s="2" t="str">
        <f t="shared" si="88"/>
        <v>201700193C66</v>
      </c>
    </row>
    <row r="2672" spans="20:22" x14ac:dyDescent="0.35">
      <c r="T2672" s="2">
        <v>201700193</v>
      </c>
      <c r="U2672" s="2" t="s">
        <v>44</v>
      </c>
      <c r="V2672" s="2" t="str">
        <f t="shared" si="88"/>
        <v>201700193UN</v>
      </c>
    </row>
    <row r="2673" spans="20:22" x14ac:dyDescent="0.35">
      <c r="T2673" s="2">
        <v>201700195</v>
      </c>
      <c r="U2673" s="2" t="s">
        <v>475</v>
      </c>
      <c r="V2673" s="2" t="str">
        <f t="shared" si="88"/>
        <v>201700195C66</v>
      </c>
    </row>
    <row r="2674" spans="20:22" x14ac:dyDescent="0.35">
      <c r="T2674" s="2">
        <v>201700195</v>
      </c>
      <c r="U2674" s="2" t="s">
        <v>44</v>
      </c>
      <c r="V2674" s="2" t="str">
        <f t="shared" si="88"/>
        <v>201700195UN</v>
      </c>
    </row>
    <row r="2675" spans="20:22" x14ac:dyDescent="0.35">
      <c r="T2675" s="2">
        <v>201700198</v>
      </c>
      <c r="U2675" s="2" t="s">
        <v>910</v>
      </c>
      <c r="V2675" s="2" t="str">
        <f t="shared" si="88"/>
        <v>201700198C15</v>
      </c>
    </row>
    <row r="2676" spans="20:22" x14ac:dyDescent="0.35">
      <c r="T2676" s="2">
        <v>201700198</v>
      </c>
      <c r="U2676" s="2" t="s">
        <v>44</v>
      </c>
      <c r="V2676" s="2" t="str">
        <f t="shared" si="88"/>
        <v>201700198UN</v>
      </c>
    </row>
    <row r="2677" spans="20:22" x14ac:dyDescent="0.35">
      <c r="T2677" s="2">
        <v>201700199</v>
      </c>
      <c r="U2677" s="2" t="s">
        <v>910</v>
      </c>
      <c r="V2677" s="2" t="str">
        <f t="shared" si="88"/>
        <v>201700199C15</v>
      </c>
    </row>
    <row r="2678" spans="20:22" x14ac:dyDescent="0.35">
      <c r="T2678" s="2">
        <v>201700199</v>
      </c>
      <c r="U2678" s="2" t="s">
        <v>44</v>
      </c>
      <c r="V2678" s="2" t="str">
        <f t="shared" si="88"/>
        <v>201700199UN</v>
      </c>
    </row>
    <row r="2679" spans="20:22" x14ac:dyDescent="0.35">
      <c r="T2679" s="2">
        <v>201700210</v>
      </c>
      <c r="U2679" s="2" t="s">
        <v>43</v>
      </c>
      <c r="V2679" s="2" t="str">
        <f t="shared" si="88"/>
        <v>201700210C12</v>
      </c>
    </row>
    <row r="2680" spans="20:22" x14ac:dyDescent="0.35">
      <c r="T2680" s="2">
        <v>201700210</v>
      </c>
      <c r="U2680" s="2" t="s">
        <v>44</v>
      </c>
      <c r="V2680" s="2" t="str">
        <f t="shared" si="88"/>
        <v>201700210UN</v>
      </c>
    </row>
    <row r="2681" spans="20:22" x14ac:dyDescent="0.35">
      <c r="T2681" s="2">
        <v>201700211</v>
      </c>
      <c r="U2681" s="2" t="s">
        <v>43</v>
      </c>
      <c r="V2681" s="2" t="str">
        <f t="shared" si="88"/>
        <v>201700211C12</v>
      </c>
    </row>
    <row r="2682" spans="20:22" x14ac:dyDescent="0.35">
      <c r="T2682" s="2">
        <v>201700211</v>
      </c>
      <c r="U2682" s="2" t="s">
        <v>44</v>
      </c>
      <c r="V2682" s="2" t="str">
        <f t="shared" si="88"/>
        <v>201700211UN</v>
      </c>
    </row>
    <row r="2683" spans="20:22" x14ac:dyDescent="0.35">
      <c r="T2683" s="2">
        <v>201700212</v>
      </c>
      <c r="U2683" s="2" t="s">
        <v>43</v>
      </c>
      <c r="V2683" s="2" t="str">
        <f t="shared" si="88"/>
        <v>201700212C12</v>
      </c>
    </row>
    <row r="2684" spans="20:22" x14ac:dyDescent="0.35">
      <c r="T2684" s="2">
        <v>201700212</v>
      </c>
      <c r="U2684" s="2" t="s">
        <v>44</v>
      </c>
      <c r="V2684" s="2" t="str">
        <f t="shared" si="88"/>
        <v>201700212UN</v>
      </c>
    </row>
    <row r="2685" spans="20:22" x14ac:dyDescent="0.35">
      <c r="T2685" s="2">
        <v>201700222</v>
      </c>
      <c r="U2685" s="2" t="s">
        <v>43</v>
      </c>
      <c r="V2685" s="2" t="str">
        <f t="shared" si="88"/>
        <v>201700222C12</v>
      </c>
    </row>
    <row r="2686" spans="20:22" x14ac:dyDescent="0.35">
      <c r="T2686" s="2">
        <v>201700222</v>
      </c>
      <c r="U2686" s="2" t="s">
        <v>44</v>
      </c>
      <c r="V2686" s="2" t="str">
        <f t="shared" si="88"/>
        <v>201700222UN</v>
      </c>
    </row>
    <row r="2687" spans="20:22" x14ac:dyDescent="0.35">
      <c r="T2687" s="2">
        <v>201700223</v>
      </c>
      <c r="U2687" s="2" t="s">
        <v>43</v>
      </c>
      <c r="V2687" s="2" t="str">
        <f t="shared" si="88"/>
        <v>201700223C12</v>
      </c>
    </row>
    <row r="2688" spans="20:22" x14ac:dyDescent="0.35">
      <c r="T2688" s="2">
        <v>201700223</v>
      </c>
      <c r="U2688" s="2" t="s">
        <v>44</v>
      </c>
      <c r="V2688" s="2" t="str">
        <f t="shared" si="88"/>
        <v>201700223UN</v>
      </c>
    </row>
    <row r="2689" spans="20:22" x14ac:dyDescent="0.35">
      <c r="T2689" s="2">
        <v>201700224</v>
      </c>
      <c r="U2689" s="2" t="s">
        <v>43</v>
      </c>
      <c r="V2689" s="2" t="str">
        <f t="shared" si="88"/>
        <v>201700224C12</v>
      </c>
    </row>
    <row r="2690" spans="20:22" x14ac:dyDescent="0.35">
      <c r="T2690" s="2">
        <v>201700224</v>
      </c>
      <c r="U2690" s="2" t="s">
        <v>44</v>
      </c>
      <c r="V2690" s="2" t="str">
        <f t="shared" si="88"/>
        <v>201700224UN</v>
      </c>
    </row>
    <row r="2691" spans="20:22" x14ac:dyDescent="0.35">
      <c r="T2691" s="2">
        <v>201700225</v>
      </c>
      <c r="U2691" s="2" t="s">
        <v>43</v>
      </c>
      <c r="V2691" s="2" t="str">
        <f t="shared" si="88"/>
        <v>201700225C12</v>
      </c>
    </row>
    <row r="2692" spans="20:22" x14ac:dyDescent="0.35">
      <c r="T2692" s="2">
        <v>201700225</v>
      </c>
      <c r="U2692" s="2" t="s">
        <v>44</v>
      </c>
      <c r="V2692" s="2" t="str">
        <f t="shared" ref="V2692:V2753" si="89">T2692&amp;U2692</f>
        <v>201700225UN</v>
      </c>
    </row>
    <row r="2693" spans="20:22" x14ac:dyDescent="0.35">
      <c r="T2693" s="2">
        <v>201700238</v>
      </c>
      <c r="U2693" s="2" t="s">
        <v>43</v>
      </c>
      <c r="V2693" s="2" t="str">
        <f t="shared" si="89"/>
        <v>201700238C12</v>
      </c>
    </row>
    <row r="2694" spans="20:22" x14ac:dyDescent="0.35">
      <c r="T2694" s="2">
        <v>201700238</v>
      </c>
      <c r="U2694" s="2" t="s">
        <v>44</v>
      </c>
      <c r="V2694" s="2" t="str">
        <f t="shared" si="89"/>
        <v>201700238UN</v>
      </c>
    </row>
    <row r="2695" spans="20:22" x14ac:dyDescent="0.35">
      <c r="T2695" s="2">
        <v>201700239</v>
      </c>
      <c r="U2695" s="2" t="s">
        <v>43</v>
      </c>
      <c r="V2695" s="2" t="str">
        <f t="shared" si="89"/>
        <v>201700239C12</v>
      </c>
    </row>
    <row r="2696" spans="20:22" x14ac:dyDescent="0.35">
      <c r="T2696" s="2">
        <v>201700239</v>
      </c>
      <c r="U2696" s="2" t="s">
        <v>44</v>
      </c>
      <c r="V2696" s="2" t="str">
        <f t="shared" si="89"/>
        <v>201700239UN</v>
      </c>
    </row>
    <row r="2697" spans="20:22" x14ac:dyDescent="0.35">
      <c r="T2697" s="2">
        <v>201700241</v>
      </c>
      <c r="U2697" s="2" t="s">
        <v>43</v>
      </c>
      <c r="V2697" s="2" t="str">
        <f t="shared" si="89"/>
        <v>201700241C12</v>
      </c>
    </row>
    <row r="2698" spans="20:22" x14ac:dyDescent="0.35">
      <c r="T2698" s="2">
        <v>201700241</v>
      </c>
      <c r="U2698" s="2" t="s">
        <v>44</v>
      </c>
      <c r="V2698" s="2" t="str">
        <f t="shared" si="89"/>
        <v>201700241UN</v>
      </c>
    </row>
    <row r="2699" spans="20:22" x14ac:dyDescent="0.35">
      <c r="T2699" s="2">
        <v>201700243</v>
      </c>
      <c r="U2699" s="2" t="s">
        <v>43</v>
      </c>
      <c r="V2699" s="2" t="str">
        <f t="shared" si="89"/>
        <v>201700243C12</v>
      </c>
    </row>
    <row r="2700" spans="20:22" x14ac:dyDescent="0.35">
      <c r="T2700" s="2">
        <v>201700243</v>
      </c>
      <c r="U2700" s="2" t="s">
        <v>44</v>
      </c>
      <c r="V2700" s="2" t="str">
        <f t="shared" si="89"/>
        <v>201700243UN</v>
      </c>
    </row>
    <row r="2701" spans="20:22" x14ac:dyDescent="0.35">
      <c r="T2701" s="2">
        <v>201700245</v>
      </c>
      <c r="U2701" s="2" t="s">
        <v>43</v>
      </c>
      <c r="V2701" s="2" t="str">
        <f t="shared" si="89"/>
        <v>201700245C12</v>
      </c>
    </row>
    <row r="2702" spans="20:22" x14ac:dyDescent="0.35">
      <c r="T2702" s="2">
        <v>201700245</v>
      </c>
      <c r="U2702" s="2" t="s">
        <v>44</v>
      </c>
      <c r="V2702" s="2" t="str">
        <f t="shared" si="89"/>
        <v>201700245UN</v>
      </c>
    </row>
    <row r="2703" spans="20:22" x14ac:dyDescent="0.35">
      <c r="T2703" s="2">
        <v>201700287</v>
      </c>
      <c r="U2703" s="2" t="s">
        <v>829</v>
      </c>
      <c r="V2703" s="2" t="str">
        <f t="shared" si="89"/>
        <v>201700287C75</v>
      </c>
    </row>
    <row r="2704" spans="20:22" x14ac:dyDescent="0.35">
      <c r="T2704" s="2">
        <v>201700287</v>
      </c>
      <c r="U2704" s="2" t="s">
        <v>44</v>
      </c>
      <c r="V2704" s="2" t="str">
        <f t="shared" si="89"/>
        <v>201700287UN</v>
      </c>
    </row>
    <row r="2705" spans="20:22" x14ac:dyDescent="0.35">
      <c r="T2705" s="2">
        <v>201700288</v>
      </c>
      <c r="U2705" s="2" t="s">
        <v>829</v>
      </c>
      <c r="V2705" s="2" t="str">
        <f t="shared" si="89"/>
        <v>201700288C75</v>
      </c>
    </row>
    <row r="2706" spans="20:22" x14ac:dyDescent="0.35">
      <c r="T2706" s="2">
        <v>201700288</v>
      </c>
      <c r="U2706" s="2" t="s">
        <v>44</v>
      </c>
      <c r="V2706" s="2" t="str">
        <f t="shared" si="89"/>
        <v>201700288UN</v>
      </c>
    </row>
    <row r="2707" spans="20:22" x14ac:dyDescent="0.35">
      <c r="T2707" s="2">
        <v>201700290</v>
      </c>
      <c r="U2707" s="2" t="s">
        <v>365</v>
      </c>
      <c r="V2707" s="2" t="str">
        <f t="shared" si="89"/>
        <v>201700290C08</v>
      </c>
    </row>
    <row r="2708" spans="20:22" x14ac:dyDescent="0.35">
      <c r="T2708" s="2">
        <v>201700290</v>
      </c>
      <c r="U2708" s="2" t="s">
        <v>44</v>
      </c>
      <c r="V2708" s="2" t="str">
        <f t="shared" si="89"/>
        <v>201700290UN</v>
      </c>
    </row>
    <row r="2709" spans="20:22" x14ac:dyDescent="0.35">
      <c r="T2709" s="2">
        <v>201700292</v>
      </c>
      <c r="U2709" s="2" t="s">
        <v>81</v>
      </c>
      <c r="V2709" s="2" t="str">
        <f t="shared" si="89"/>
        <v>201700292C60</v>
      </c>
    </row>
    <row r="2710" spans="20:22" x14ac:dyDescent="0.35">
      <c r="T2710" s="2">
        <v>201700292</v>
      </c>
      <c r="U2710" s="2" t="s">
        <v>44</v>
      </c>
      <c r="V2710" s="2" t="str">
        <f t="shared" si="89"/>
        <v>201700292UN</v>
      </c>
    </row>
    <row r="2711" spans="20:22" x14ac:dyDescent="0.35">
      <c r="T2711" s="2">
        <v>201700295</v>
      </c>
      <c r="U2711" s="2" t="s">
        <v>331</v>
      </c>
      <c r="V2711" s="2" t="str">
        <f t="shared" si="89"/>
        <v>201700295C14</v>
      </c>
    </row>
    <row r="2712" spans="20:22" x14ac:dyDescent="0.35">
      <c r="T2712" s="2">
        <v>201700295</v>
      </c>
      <c r="U2712" s="2" t="s">
        <v>44</v>
      </c>
      <c r="V2712" s="2" t="str">
        <f t="shared" si="89"/>
        <v>201700295UN</v>
      </c>
    </row>
    <row r="2713" spans="20:22" x14ac:dyDescent="0.35">
      <c r="T2713" s="2">
        <v>201700302</v>
      </c>
      <c r="U2713" s="2" t="s">
        <v>61</v>
      </c>
      <c r="V2713" s="2" t="str">
        <f t="shared" si="89"/>
        <v>201700302C10</v>
      </c>
    </row>
    <row r="2714" spans="20:22" x14ac:dyDescent="0.35">
      <c r="T2714" s="2">
        <v>201700302</v>
      </c>
      <c r="U2714" s="2" t="s">
        <v>164</v>
      </c>
      <c r="V2714" s="2" t="str">
        <f t="shared" si="89"/>
        <v>201700302KG</v>
      </c>
    </row>
    <row r="2715" spans="20:22" x14ac:dyDescent="0.35">
      <c r="T2715" s="2">
        <v>201700306</v>
      </c>
      <c r="U2715" s="2" t="s">
        <v>61</v>
      </c>
      <c r="V2715" s="2" t="str">
        <f t="shared" si="89"/>
        <v>201700306C10</v>
      </c>
    </row>
    <row r="2716" spans="20:22" x14ac:dyDescent="0.35">
      <c r="T2716" s="2">
        <v>201700306</v>
      </c>
      <c r="U2716" s="2" t="s">
        <v>164</v>
      </c>
      <c r="V2716" s="2" t="str">
        <f t="shared" si="89"/>
        <v>201700306KG</v>
      </c>
    </row>
    <row r="2717" spans="20:22" x14ac:dyDescent="0.35">
      <c r="T2717" s="2">
        <v>201700308</v>
      </c>
      <c r="U2717" s="2" t="s">
        <v>61</v>
      </c>
      <c r="V2717" s="2" t="str">
        <f t="shared" si="89"/>
        <v>201700308C10</v>
      </c>
    </row>
    <row r="2718" spans="20:22" x14ac:dyDescent="0.35">
      <c r="T2718" s="2">
        <v>201700308</v>
      </c>
      <c r="U2718" s="2" t="s">
        <v>44</v>
      </c>
      <c r="V2718" s="2" t="str">
        <f t="shared" si="89"/>
        <v>201700308UN</v>
      </c>
    </row>
    <row r="2719" spans="20:22" x14ac:dyDescent="0.35">
      <c r="T2719" s="2">
        <v>201700322</v>
      </c>
      <c r="U2719" s="2" t="s">
        <v>81</v>
      </c>
      <c r="V2719" s="2" t="str">
        <f t="shared" si="89"/>
        <v>201700322C60</v>
      </c>
    </row>
    <row r="2720" spans="20:22" x14ac:dyDescent="0.35">
      <c r="T2720" s="2">
        <v>201700322</v>
      </c>
      <c r="U2720" s="2" t="s">
        <v>44</v>
      </c>
      <c r="V2720" s="2" t="str">
        <f t="shared" si="89"/>
        <v>201700322UN</v>
      </c>
    </row>
    <row r="2721" spans="20:22" x14ac:dyDescent="0.35">
      <c r="T2721" s="2">
        <v>201700350</v>
      </c>
      <c r="U2721" s="2" t="s">
        <v>61</v>
      </c>
      <c r="V2721" s="2" t="str">
        <f t="shared" si="89"/>
        <v>201700350C10</v>
      </c>
    </row>
    <row r="2722" spans="20:22" x14ac:dyDescent="0.35">
      <c r="T2722" s="2">
        <v>201700350</v>
      </c>
      <c r="U2722" s="2" t="s">
        <v>164</v>
      </c>
      <c r="V2722" s="2" t="str">
        <f t="shared" si="89"/>
        <v>201700350KG</v>
      </c>
    </row>
    <row r="2723" spans="20:22" x14ac:dyDescent="0.35">
      <c r="T2723" s="2">
        <v>201700350</v>
      </c>
      <c r="U2723" s="2" t="s">
        <v>44</v>
      </c>
      <c r="V2723" s="2" t="str">
        <f t="shared" si="89"/>
        <v>201700350UN</v>
      </c>
    </row>
    <row r="2724" spans="20:22" x14ac:dyDescent="0.35">
      <c r="T2724" s="2">
        <v>201701000</v>
      </c>
      <c r="U2724" s="2" t="s">
        <v>61</v>
      </c>
      <c r="V2724" s="2" t="str">
        <f t="shared" si="89"/>
        <v>201701000C10</v>
      </c>
    </row>
    <row r="2725" spans="20:22" x14ac:dyDescent="0.35">
      <c r="T2725" s="2">
        <v>201701000</v>
      </c>
      <c r="U2725" s="2" t="s">
        <v>164</v>
      </c>
      <c r="V2725" s="2" t="str">
        <f t="shared" si="89"/>
        <v>201701000KG</v>
      </c>
    </row>
    <row r="2726" spans="20:22" x14ac:dyDescent="0.35">
      <c r="T2726" s="2">
        <v>201701000</v>
      </c>
      <c r="U2726" s="2" t="s">
        <v>44</v>
      </c>
      <c r="V2726" s="2" t="str">
        <f t="shared" si="89"/>
        <v>201701000UN</v>
      </c>
    </row>
    <row r="2727" spans="20:22" x14ac:dyDescent="0.35">
      <c r="T2727" s="2">
        <v>201701100</v>
      </c>
      <c r="U2727" s="2" t="s">
        <v>61</v>
      </c>
      <c r="V2727" s="2" t="str">
        <f t="shared" si="89"/>
        <v>201701100C10</v>
      </c>
    </row>
    <row r="2728" spans="20:22" x14ac:dyDescent="0.35">
      <c r="T2728" s="2">
        <v>201701100</v>
      </c>
      <c r="U2728" s="2" t="s">
        <v>164</v>
      </c>
      <c r="V2728" s="2" t="str">
        <f t="shared" si="89"/>
        <v>201701100KG</v>
      </c>
    </row>
    <row r="2729" spans="20:22" x14ac:dyDescent="0.35">
      <c r="T2729" s="2">
        <v>201701100</v>
      </c>
      <c r="U2729" s="2" t="s">
        <v>44</v>
      </c>
      <c r="V2729" s="2" t="str">
        <f t="shared" si="89"/>
        <v>201701100UN</v>
      </c>
    </row>
    <row r="2730" spans="20:22" x14ac:dyDescent="0.35">
      <c r="T2730" s="2">
        <v>201703050</v>
      </c>
      <c r="U2730" s="2" t="s">
        <v>61</v>
      </c>
      <c r="V2730" s="2" t="str">
        <f t="shared" si="89"/>
        <v>201703050C10</v>
      </c>
    </row>
    <row r="2731" spans="20:22" x14ac:dyDescent="0.35">
      <c r="T2731" s="2">
        <v>201703050</v>
      </c>
      <c r="U2731" s="2" t="s">
        <v>164</v>
      </c>
      <c r="V2731" s="2" t="str">
        <f t="shared" si="89"/>
        <v>201703050KG</v>
      </c>
    </row>
    <row r="2732" spans="20:22" x14ac:dyDescent="0.35">
      <c r="T2732" s="2">
        <v>201703050</v>
      </c>
      <c r="U2732" s="2" t="s">
        <v>44</v>
      </c>
      <c r="V2732" s="2" t="str">
        <f t="shared" si="89"/>
        <v>201703050UN</v>
      </c>
    </row>
    <row r="2733" spans="20:22" x14ac:dyDescent="0.35">
      <c r="T2733" s="2">
        <v>201703150</v>
      </c>
      <c r="U2733" s="2" t="s">
        <v>61</v>
      </c>
      <c r="V2733" s="2" t="str">
        <f t="shared" si="89"/>
        <v>201703150C10</v>
      </c>
    </row>
    <row r="2734" spans="20:22" x14ac:dyDescent="0.35">
      <c r="T2734" s="2">
        <v>201703150</v>
      </c>
      <c r="U2734" s="2" t="s">
        <v>164</v>
      </c>
      <c r="V2734" s="2" t="str">
        <f t="shared" si="89"/>
        <v>201703150KG</v>
      </c>
    </row>
    <row r="2735" spans="20:22" x14ac:dyDescent="0.35">
      <c r="T2735" s="2">
        <v>201703150</v>
      </c>
      <c r="U2735" s="2" t="s">
        <v>44</v>
      </c>
      <c r="V2735" s="2" t="str">
        <f t="shared" si="89"/>
        <v>201703150UN</v>
      </c>
    </row>
    <row r="2736" spans="20:22" x14ac:dyDescent="0.35">
      <c r="T2736" s="2">
        <v>209100028</v>
      </c>
      <c r="U2736" s="2" t="s">
        <v>86</v>
      </c>
      <c r="V2736" s="2" t="str">
        <f t="shared" si="89"/>
        <v>209100028C20</v>
      </c>
    </row>
    <row r="2737" spans="20:22" x14ac:dyDescent="0.35">
      <c r="T2737" s="2">
        <v>209100028</v>
      </c>
      <c r="U2737" s="2" t="s">
        <v>44</v>
      </c>
      <c r="V2737" s="2" t="str">
        <f t="shared" si="89"/>
        <v>209100028UN</v>
      </c>
    </row>
    <row r="2738" spans="20:22" x14ac:dyDescent="0.35">
      <c r="T2738" s="2">
        <v>209100029</v>
      </c>
      <c r="U2738" s="2" t="s">
        <v>86</v>
      </c>
      <c r="V2738" s="2" t="str">
        <f t="shared" si="89"/>
        <v>209100029C20</v>
      </c>
    </row>
    <row r="2739" spans="20:22" x14ac:dyDescent="0.35">
      <c r="T2739" s="2">
        <v>209100029</v>
      </c>
      <c r="U2739" s="2" t="s">
        <v>44</v>
      </c>
      <c r="V2739" s="2" t="str">
        <f t="shared" si="89"/>
        <v>209100029UN</v>
      </c>
    </row>
    <row r="2740" spans="20:22" x14ac:dyDescent="0.35">
      <c r="T2740" s="2">
        <v>209100032</v>
      </c>
      <c r="U2740" s="2" t="s">
        <v>43</v>
      </c>
      <c r="V2740" s="2" t="str">
        <f t="shared" si="89"/>
        <v>209100032C12</v>
      </c>
    </row>
    <row r="2741" spans="20:22" x14ac:dyDescent="0.35">
      <c r="T2741" s="2">
        <v>209100032</v>
      </c>
      <c r="U2741" s="2" t="s">
        <v>44</v>
      </c>
      <c r="V2741" s="2" t="str">
        <f t="shared" si="89"/>
        <v>209100032UN</v>
      </c>
    </row>
    <row r="2742" spans="20:22" x14ac:dyDescent="0.35">
      <c r="T2742" s="2">
        <v>209100038</v>
      </c>
      <c r="U2742" s="2" t="s">
        <v>86</v>
      </c>
      <c r="V2742" s="2" t="str">
        <f t="shared" si="89"/>
        <v>209100038C20</v>
      </c>
    </row>
    <row r="2743" spans="20:22" x14ac:dyDescent="0.35">
      <c r="T2743" s="2">
        <v>209100038</v>
      </c>
      <c r="U2743" s="2" t="s">
        <v>44</v>
      </c>
      <c r="V2743" s="2" t="str">
        <f t="shared" si="89"/>
        <v>209100038UN</v>
      </c>
    </row>
    <row r="2744" spans="20:22" x14ac:dyDescent="0.35">
      <c r="T2744" s="2">
        <v>209100040</v>
      </c>
      <c r="U2744" s="2" t="s">
        <v>365</v>
      </c>
      <c r="V2744" s="2" t="str">
        <f t="shared" si="89"/>
        <v>209100040C08</v>
      </c>
    </row>
    <row r="2745" spans="20:22" x14ac:dyDescent="0.35">
      <c r="T2745" s="2">
        <v>209100040</v>
      </c>
      <c r="U2745" s="2" t="s">
        <v>44</v>
      </c>
      <c r="V2745" s="2" t="str">
        <f t="shared" si="89"/>
        <v>209100040UN</v>
      </c>
    </row>
    <row r="2746" spans="20:22" x14ac:dyDescent="0.35">
      <c r="T2746" s="2">
        <v>209100041</v>
      </c>
      <c r="U2746" s="2" t="s">
        <v>365</v>
      </c>
      <c r="V2746" s="2" t="str">
        <f t="shared" si="89"/>
        <v>209100041C08</v>
      </c>
    </row>
    <row r="2747" spans="20:22" x14ac:dyDescent="0.35">
      <c r="T2747" s="2">
        <v>209100041</v>
      </c>
      <c r="U2747" s="2" t="s">
        <v>44</v>
      </c>
      <c r="V2747" s="2" t="str">
        <f t="shared" si="89"/>
        <v>209100041UN</v>
      </c>
    </row>
    <row r="2748" spans="20:22" x14ac:dyDescent="0.35">
      <c r="T2748" s="2">
        <v>209100057</v>
      </c>
      <c r="U2748" s="2" t="s">
        <v>90</v>
      </c>
      <c r="V2748" s="2" t="str">
        <f t="shared" si="89"/>
        <v>209100057C40</v>
      </c>
    </row>
    <row r="2749" spans="20:22" x14ac:dyDescent="0.35">
      <c r="T2749" s="2">
        <v>209100057</v>
      </c>
      <c r="U2749" s="2" t="s">
        <v>44</v>
      </c>
      <c r="V2749" s="2" t="str">
        <f t="shared" si="89"/>
        <v>209100057UN</v>
      </c>
    </row>
    <row r="2750" spans="20:22" x14ac:dyDescent="0.35">
      <c r="T2750" s="2">
        <v>209100058</v>
      </c>
      <c r="U2750" s="2" t="s">
        <v>482</v>
      </c>
      <c r="V2750" s="2" t="str">
        <f t="shared" si="89"/>
        <v>209100058C27</v>
      </c>
    </row>
    <row r="2751" spans="20:22" x14ac:dyDescent="0.35">
      <c r="T2751" s="2">
        <v>209100058</v>
      </c>
      <c r="U2751" s="2" t="s">
        <v>44</v>
      </c>
      <c r="V2751" s="2" t="str">
        <f t="shared" si="89"/>
        <v>209100058UN</v>
      </c>
    </row>
    <row r="2752" spans="20:22" x14ac:dyDescent="0.35">
      <c r="T2752" s="2">
        <v>231222620</v>
      </c>
      <c r="U2752" s="2" t="s">
        <v>43</v>
      </c>
      <c r="V2752" s="2" t="str">
        <f t="shared" si="89"/>
        <v>231222620C12</v>
      </c>
    </row>
    <row r="2753" spans="20:22" x14ac:dyDescent="0.35">
      <c r="T2753" s="2">
        <v>231222620</v>
      </c>
      <c r="U2753" s="2" t="s">
        <v>44</v>
      </c>
      <c r="V2753" s="2" t="str">
        <f t="shared" si="89"/>
        <v>231222620UN</v>
      </c>
    </row>
    <row r="2754" spans="20:22" x14ac:dyDescent="0.35">
      <c r="T2754" s="2">
        <v>232000920</v>
      </c>
      <c r="U2754" s="2" t="s">
        <v>43</v>
      </c>
      <c r="V2754" s="2" t="str">
        <f>T2754&amp;U2754</f>
        <v>232000920C12</v>
      </c>
    </row>
    <row r="2755" spans="20:22" x14ac:dyDescent="0.35">
      <c r="T2755" s="2">
        <v>232000920</v>
      </c>
      <c r="U2755" s="2" t="s">
        <v>44</v>
      </c>
      <c r="V2755" s="2" t="str">
        <f>T2755&amp;U2755</f>
        <v>232000920UN</v>
      </c>
    </row>
    <row r="2756" spans="20:22" x14ac:dyDescent="0.35">
      <c r="T2756" s="2">
        <v>968200370</v>
      </c>
      <c r="U2756" s="2" t="s">
        <v>53</v>
      </c>
      <c r="V2756" s="2" t="str">
        <f>T2756&amp;U2756</f>
        <v>968200370C06</v>
      </c>
    </row>
    <row r="2757" spans="20:22" x14ac:dyDescent="0.35">
      <c r="T2757" s="2">
        <v>968200380</v>
      </c>
      <c r="U2757" s="2" t="s">
        <v>209</v>
      </c>
      <c r="V2757" s="2" t="str">
        <f>T2757&amp;U2757</f>
        <v>968200380C04</v>
      </c>
    </row>
    <row r="2758" spans="20:22" x14ac:dyDescent="0.35">
      <c r="T2758" s="2">
        <v>968200390</v>
      </c>
      <c r="U2758" s="2" t="s">
        <v>44</v>
      </c>
      <c r="V2758" s="2" t="str">
        <f>T2758&amp;U2758</f>
        <v>968200390UN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627169-1bc6-4996-bd5e-6920163736a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D319B70D3F5646A0734895B5BBD39F" ma:contentTypeVersion="11" ma:contentTypeDescription="Crear nuevo documento." ma:contentTypeScope="" ma:versionID="f0a071760d261f0f00cbd99595b32428">
  <xsd:schema xmlns:xsd="http://www.w3.org/2001/XMLSchema" xmlns:xs="http://www.w3.org/2001/XMLSchema" xmlns:p="http://schemas.microsoft.com/office/2006/metadata/properties" xmlns:ns2="ab627169-1bc6-4996-bd5e-6920163736a9" targetNamespace="http://schemas.microsoft.com/office/2006/metadata/properties" ma:root="true" ma:fieldsID="d1fdd8878cacaa433216d2b9c97ffcab" ns2:_="">
    <xsd:import namespace="ab627169-1bc6-4996-bd5e-6920163736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627169-1bc6-4996-bd5e-6920163736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aa7b2e8-fc57-44b8-a9e5-f39477921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F12796-AA47-4AA6-A2AA-892803264B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DE7795-1A20-4D9B-8A8E-6F7F9DEF5CF3}">
  <ds:schemaRefs>
    <ds:schemaRef ds:uri="http://schemas.microsoft.com/office/2006/metadata/properties"/>
    <ds:schemaRef ds:uri="http://schemas.microsoft.com/office/infopath/2007/PartnerControls"/>
    <ds:schemaRef ds:uri="ab627169-1bc6-4996-bd5e-6920163736a9"/>
  </ds:schemaRefs>
</ds:datastoreItem>
</file>

<file path=customXml/itemProps3.xml><?xml version="1.0" encoding="utf-8"?>
<ds:datastoreItem xmlns:ds="http://schemas.openxmlformats.org/officeDocument/2006/customXml" ds:itemID="{FBDA9477-A8CC-4E7D-81D3-FA225B1CB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627169-1bc6-4996-bd5e-6920163736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BD LP</vt:lpstr>
      <vt:lpstr>MAQUINAS Y REPUESTOS</vt:lpstr>
      <vt:lpstr>AFOODS</vt:lpstr>
      <vt:lpstr>DELETE</vt:lpstr>
      <vt:lpstr>Planilla de Carga</vt:lpstr>
      <vt:lpstr>VALIDACIONES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Florencia Antonia Rubio Saavedra</dc:creator>
  <cp:keywords/>
  <dc:description/>
  <cp:lastModifiedBy>Sebastián Ignacio Catalán Vásquez</cp:lastModifiedBy>
  <cp:revision/>
  <dcterms:created xsi:type="dcterms:W3CDTF">2024-09-04T14:33:57Z</dcterms:created>
  <dcterms:modified xsi:type="dcterms:W3CDTF">2025-11-18T19:53:34Z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0x010100B7D319B70D3F5646A0734895B5BBD39F</vt:lpwstr>
  </property>
  <property fmtid="{D5CDD505-2E9C-101B-9397-08002B2CF9AE}" pid="3" name="MediaServiceImageTags">
    <vt:lpwstr/>
  </property>
</Properties>
</file>